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225" codeName="{6D7BE3D0-9255-6837-6703-DDC3ED590948}"/>
  <workbookPr codeName="ThisWorkbook" autoCompressPictures="0"/>
  <bookViews>
    <workbookView xWindow="0" yWindow="0" windowWidth="25600" windowHeight="16060" tabRatio="781" firstSheet="8" activeTab="14"/>
  </bookViews>
  <sheets>
    <sheet name="Instructions" sheetId="218" r:id="rId1"/>
    <sheet name="Staff - Annual" sheetId="269" r:id="rId2"/>
    <sheet name="Staff - Quarterly" sheetId="268" r:id="rId3"/>
    <sheet name="Ratios - Annual" sheetId="267" r:id="rId4"/>
    <sheet name="IS - Annual" sheetId="266" r:id="rId5"/>
    <sheet name="IS - Quarterly" sheetId="265" r:id="rId6"/>
    <sheet name="IS - Monthly" sheetId="264" r:id="rId7"/>
    <sheet name="Data - revenue" sheetId="24" r:id="rId8"/>
    <sheet name="Data - expenses" sheetId="34" r:id="rId9"/>
    <sheet name="Data - staffing" sheetId="35" r:id="rId10"/>
    <sheet name="Assumptions" sheetId="10" r:id="rId11"/>
    <sheet name="Role Assumptions" sheetId="25" r:id="rId12"/>
    <sheet name="Physician Assumptions" sheetId="272" r:id="rId13"/>
    <sheet name="Insurance Assumptions" sheetId="273" r:id="rId14"/>
    <sheet name="Revenue" sheetId="271" r:id="rId15"/>
    <sheet name="HXCEL Assumptions" sheetId="270" r:id="rId16"/>
  </sheets>
  <definedNames>
    <definedName name="_xlnm._FilterDatabase" localSheetId="8" hidden="1">'Data - expenses'!$B$5:$BQ$269</definedName>
    <definedName name="ass_text">Assumptions!$D$95</definedName>
    <definedName name="ass_voip">Assumptions!$D$94</definedName>
    <definedName name="ExpenseDataData">'Data - expenses'!$J$7:$BQ$269</definedName>
    <definedName name="ExpenseDataItems">'Data - expenses'!$B$7:$H$269</definedName>
    <definedName name="ExpenseDataLookup">'Data - expenses'!$I$7:$I$269</definedName>
    <definedName name="ExpenseDataMonths">'Data - expenses'!$J$6:$BQ$6</definedName>
    <definedName name="ExpenseNames">'Role Assumptions'!$C$5:$M$5</definedName>
    <definedName name="_xlnm.Print_Area" localSheetId="10">Assumptions!$A$1:$I$106</definedName>
    <definedName name="_xlnm.Print_Area" localSheetId="8">'Data - expenses'!$A$1:$BQ$270</definedName>
    <definedName name="_xlnm.Print_Area" localSheetId="9">'Data - staffing'!$A$1:$BN$89</definedName>
    <definedName name="_xlnm.Print_Area" localSheetId="11">'Role Assumptions'!$A$1:$M$45</definedName>
    <definedName name="_xlnm.Print_Titles" localSheetId="8">'Data - expenses'!$5:$5</definedName>
    <definedName name="_xlnm.Print_Titles" localSheetId="7">'Data - revenue'!$5:$5</definedName>
    <definedName name="_xlnm.Print_Titles" localSheetId="9">'Data - staffing'!$5:$5</definedName>
    <definedName name="RevenueDataData">'Data - revenue'!$F$8:$BM$11</definedName>
    <definedName name="RevenueDataItems">'Data - revenue'!$B$8:$D$11</definedName>
    <definedName name="RevenueDataLookup">'Data - revenue'!$E$8:$E$11</definedName>
    <definedName name="RevenueDataMonths">'Data - revenue'!$F$6:$BM$6</definedName>
    <definedName name="RoleData">'Role Assumptions'!$C$5:$M$45</definedName>
    <definedName name="RoleNames">'Role Assumptions'!$C$5:$C$45</definedName>
    <definedName name="StaffData">'Data - staffing'!$G$7:$BN$89</definedName>
    <definedName name="StaffDataData">'Data - staffing'!$G$7:$BN$89</definedName>
    <definedName name="StaffDataItems">'Data - staffing'!$B$7:$E$88</definedName>
    <definedName name="StaffDataLookupName">'Data - staffing'!$F$7:$F$89</definedName>
    <definedName name="StaffDataMonths">'Data - staffing'!$G$6:$BN$6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10" i="24" l="1"/>
  <c r="P110" i="24"/>
  <c r="Q110" i="24"/>
  <c r="R110" i="24"/>
  <c r="S110" i="24"/>
  <c r="T110" i="24"/>
  <c r="U110" i="24"/>
  <c r="V110" i="24"/>
  <c r="W110" i="24"/>
  <c r="X110" i="24"/>
  <c r="Y110" i="24"/>
  <c r="Z110" i="24"/>
  <c r="AA110" i="24"/>
  <c r="AB110" i="24"/>
  <c r="AC110" i="24"/>
  <c r="AD110" i="24"/>
  <c r="AE110" i="24"/>
  <c r="AF110" i="24"/>
  <c r="AG110" i="24"/>
  <c r="AH110" i="24"/>
  <c r="AI110" i="24"/>
  <c r="AJ110" i="24"/>
  <c r="AK110" i="24"/>
  <c r="AL110" i="24"/>
  <c r="AM110" i="24"/>
  <c r="AN110" i="24"/>
  <c r="AO110" i="24"/>
  <c r="AP110" i="24"/>
  <c r="AQ110" i="24"/>
  <c r="AR110" i="24"/>
  <c r="AS110" i="24"/>
  <c r="AT110" i="24"/>
  <c r="AU110" i="24"/>
  <c r="AV110" i="24"/>
  <c r="AW110" i="24"/>
  <c r="AX110" i="24"/>
  <c r="AY110" i="24"/>
  <c r="AZ110" i="24"/>
  <c r="BA110" i="24"/>
  <c r="BB110" i="24"/>
  <c r="BC110" i="24"/>
  <c r="BD110" i="24"/>
  <c r="BE110" i="24"/>
  <c r="BF110" i="24"/>
  <c r="BG110" i="24"/>
  <c r="BH110" i="24"/>
  <c r="BI110" i="24"/>
  <c r="BJ110" i="24"/>
  <c r="BK110" i="24"/>
  <c r="BL110" i="24"/>
  <c r="BM110" i="24"/>
  <c r="O111" i="24"/>
  <c r="P111" i="24"/>
  <c r="Q111" i="24"/>
  <c r="R111" i="24"/>
  <c r="S111" i="24"/>
  <c r="T111" i="24"/>
  <c r="U111" i="24"/>
  <c r="V111" i="24"/>
  <c r="W111" i="24"/>
  <c r="X111" i="24"/>
  <c r="Y111" i="24"/>
  <c r="Z111" i="24"/>
  <c r="AA111" i="24"/>
  <c r="AB111" i="24"/>
  <c r="AC111" i="24"/>
  <c r="AD111" i="24"/>
  <c r="AE111" i="24"/>
  <c r="AF111" i="24"/>
  <c r="AG111" i="24"/>
  <c r="AH111" i="24"/>
  <c r="AI111" i="24"/>
  <c r="AJ111" i="24"/>
  <c r="AK111" i="24"/>
  <c r="AL111" i="24"/>
  <c r="AM111" i="24"/>
  <c r="AN111" i="24"/>
  <c r="AO111" i="24"/>
  <c r="AP111" i="24"/>
  <c r="AQ111" i="24"/>
  <c r="AR111" i="24"/>
  <c r="AS111" i="24"/>
  <c r="AT111" i="24"/>
  <c r="AU111" i="24"/>
  <c r="AV111" i="24"/>
  <c r="AW111" i="24"/>
  <c r="AX111" i="24"/>
  <c r="AY111" i="24"/>
  <c r="AZ111" i="24"/>
  <c r="BA111" i="24"/>
  <c r="BB111" i="24"/>
  <c r="BC111" i="24"/>
  <c r="BD111" i="24"/>
  <c r="BE111" i="24"/>
  <c r="BF111" i="24"/>
  <c r="BG111" i="24"/>
  <c r="BH111" i="24"/>
  <c r="BI111" i="24"/>
  <c r="BJ111" i="24"/>
  <c r="BK111" i="24"/>
  <c r="BL111" i="24"/>
  <c r="BM111" i="24"/>
  <c r="O112" i="24"/>
  <c r="P112" i="24"/>
  <c r="Q112" i="24"/>
  <c r="R112" i="24"/>
  <c r="S112" i="24"/>
  <c r="T112" i="24"/>
  <c r="U112" i="24"/>
  <c r="V112" i="24"/>
  <c r="W112" i="24"/>
  <c r="X112" i="24"/>
  <c r="Y112" i="24"/>
  <c r="Z112" i="24"/>
  <c r="AA112" i="24"/>
  <c r="AB112" i="24"/>
  <c r="AC112" i="24"/>
  <c r="AD112" i="24"/>
  <c r="AE112" i="24"/>
  <c r="AF112" i="24"/>
  <c r="AG112" i="24"/>
  <c r="AH112" i="24"/>
  <c r="AI112" i="24"/>
  <c r="AJ112" i="24"/>
  <c r="AK112" i="24"/>
  <c r="AL112" i="24"/>
  <c r="AM112" i="24"/>
  <c r="AN112" i="24"/>
  <c r="AO112" i="24"/>
  <c r="AP112" i="24"/>
  <c r="AQ112" i="24"/>
  <c r="AR112" i="24"/>
  <c r="AS112" i="24"/>
  <c r="AT112" i="24"/>
  <c r="AU112" i="24"/>
  <c r="AV112" i="24"/>
  <c r="AW112" i="24"/>
  <c r="AX112" i="24"/>
  <c r="AY112" i="24"/>
  <c r="AZ112" i="24"/>
  <c r="BA112" i="24"/>
  <c r="BB112" i="24"/>
  <c r="BC112" i="24"/>
  <c r="BD112" i="24"/>
  <c r="BE112" i="24"/>
  <c r="BF112" i="24"/>
  <c r="BG112" i="24"/>
  <c r="BH112" i="24"/>
  <c r="BI112" i="24"/>
  <c r="BJ112" i="24"/>
  <c r="BK112" i="24"/>
  <c r="BL112" i="24"/>
  <c r="BM112" i="24"/>
  <c r="O113" i="24"/>
  <c r="P113" i="24"/>
  <c r="Q113" i="24"/>
  <c r="R113" i="24"/>
  <c r="S113" i="24"/>
  <c r="T113" i="24"/>
  <c r="U113" i="24"/>
  <c r="V113" i="24"/>
  <c r="W113" i="24"/>
  <c r="X113" i="24"/>
  <c r="Y113" i="24"/>
  <c r="Z113" i="24"/>
  <c r="AA113" i="24"/>
  <c r="AB113" i="24"/>
  <c r="AC113" i="24"/>
  <c r="AD113" i="24"/>
  <c r="AE113" i="24"/>
  <c r="AF113" i="24"/>
  <c r="AG113" i="24"/>
  <c r="AH113" i="24"/>
  <c r="AI113" i="24"/>
  <c r="AJ113" i="24"/>
  <c r="AK113" i="24"/>
  <c r="AL113" i="24"/>
  <c r="AM113" i="24"/>
  <c r="AN113" i="24"/>
  <c r="AO113" i="24"/>
  <c r="AP113" i="24"/>
  <c r="AQ113" i="24"/>
  <c r="AR113" i="24"/>
  <c r="AS113" i="24"/>
  <c r="AT113" i="24"/>
  <c r="AU113" i="24"/>
  <c r="AV113" i="24"/>
  <c r="AW113" i="24"/>
  <c r="AX113" i="24"/>
  <c r="AY113" i="24"/>
  <c r="AZ113" i="24"/>
  <c r="BA113" i="24"/>
  <c r="BB113" i="24"/>
  <c r="BC113" i="24"/>
  <c r="BD113" i="24"/>
  <c r="BE113" i="24"/>
  <c r="BF113" i="24"/>
  <c r="BG113" i="24"/>
  <c r="BH113" i="24"/>
  <c r="BI113" i="24"/>
  <c r="BJ113" i="24"/>
  <c r="BK113" i="24"/>
  <c r="BL113" i="24"/>
  <c r="BM113" i="24"/>
  <c r="O114" i="24"/>
  <c r="P114" i="24"/>
  <c r="Q114" i="24"/>
  <c r="R114" i="24"/>
  <c r="S114" i="24"/>
  <c r="T114" i="24"/>
  <c r="U114" i="24"/>
  <c r="V114" i="24"/>
  <c r="W114" i="24"/>
  <c r="X114" i="24"/>
  <c r="Y114" i="24"/>
  <c r="Z114" i="24"/>
  <c r="AA114" i="24"/>
  <c r="AB114" i="24"/>
  <c r="AC114" i="24"/>
  <c r="AD114" i="24"/>
  <c r="AE114" i="24"/>
  <c r="AF114" i="24"/>
  <c r="AG114" i="24"/>
  <c r="AH114" i="24"/>
  <c r="AI114" i="24"/>
  <c r="AJ114" i="24"/>
  <c r="AK114" i="24"/>
  <c r="AL114" i="24"/>
  <c r="AM114" i="24"/>
  <c r="AN114" i="24"/>
  <c r="AO114" i="24"/>
  <c r="AP114" i="24"/>
  <c r="AQ114" i="24"/>
  <c r="AR114" i="24"/>
  <c r="AS114" i="24"/>
  <c r="AT114" i="24"/>
  <c r="AU114" i="24"/>
  <c r="AV114" i="24"/>
  <c r="AW114" i="24"/>
  <c r="AX114" i="24"/>
  <c r="AY114" i="24"/>
  <c r="AZ114" i="24"/>
  <c r="BA114" i="24"/>
  <c r="BB114" i="24"/>
  <c r="BC114" i="24"/>
  <c r="BD114" i="24"/>
  <c r="BE114" i="24"/>
  <c r="BF114" i="24"/>
  <c r="BG114" i="24"/>
  <c r="BH114" i="24"/>
  <c r="BI114" i="24"/>
  <c r="BJ114" i="24"/>
  <c r="BK114" i="24"/>
  <c r="BL114" i="24"/>
  <c r="BM114" i="24"/>
  <c r="M110" i="24"/>
  <c r="N110" i="24"/>
  <c r="M111" i="24"/>
  <c r="N111" i="24"/>
  <c r="M112" i="24"/>
  <c r="N112" i="24"/>
  <c r="M113" i="24"/>
  <c r="N113" i="24"/>
  <c r="M114" i="24"/>
  <c r="N114" i="24"/>
  <c r="I110" i="24"/>
  <c r="J110" i="24"/>
  <c r="K110" i="24"/>
  <c r="L110" i="24"/>
  <c r="I111" i="24"/>
  <c r="J111" i="24"/>
  <c r="K111" i="24"/>
  <c r="L111" i="24"/>
  <c r="I112" i="24"/>
  <c r="J112" i="24"/>
  <c r="K112" i="24"/>
  <c r="L112" i="24"/>
  <c r="I113" i="24"/>
  <c r="J113" i="24"/>
  <c r="K113" i="24"/>
  <c r="L113" i="24"/>
  <c r="I114" i="24"/>
  <c r="J114" i="24"/>
  <c r="K114" i="24"/>
  <c r="L114" i="24"/>
  <c r="G110" i="24"/>
  <c r="H110" i="24"/>
  <c r="G111" i="24"/>
  <c r="H111" i="24"/>
  <c r="G112" i="24"/>
  <c r="H112" i="24"/>
  <c r="G113" i="24"/>
  <c r="H113" i="24"/>
  <c r="G114" i="24"/>
  <c r="H114" i="24"/>
  <c r="F114" i="24"/>
  <c r="F121" i="24"/>
  <c r="F113" i="24"/>
  <c r="F120" i="24"/>
  <c r="F112" i="24"/>
  <c r="F119" i="24"/>
  <c r="F111" i="24"/>
  <c r="F118" i="24"/>
  <c r="F110" i="24"/>
  <c r="F117" i="24"/>
  <c r="H88" i="24"/>
  <c r="I88" i="24"/>
  <c r="J88" i="24"/>
  <c r="K88" i="24"/>
  <c r="L88" i="24"/>
  <c r="M88" i="24"/>
  <c r="N88" i="24"/>
  <c r="O88" i="24"/>
  <c r="P88" i="24"/>
  <c r="Q88" i="24"/>
  <c r="R88" i="24"/>
  <c r="S88" i="24"/>
  <c r="T88" i="24"/>
  <c r="U88" i="24"/>
  <c r="V88" i="24"/>
  <c r="W88" i="24"/>
  <c r="X88" i="24"/>
  <c r="Y88" i="24"/>
  <c r="Z88" i="24"/>
  <c r="AA88" i="24"/>
  <c r="AB88" i="24"/>
  <c r="AC88" i="24"/>
  <c r="AD88" i="24"/>
  <c r="AE88" i="24"/>
  <c r="AF88" i="24"/>
  <c r="AG88" i="24"/>
  <c r="AH88" i="24"/>
  <c r="AI88" i="24"/>
  <c r="AJ88" i="24"/>
  <c r="AK88" i="24"/>
  <c r="AL88" i="24"/>
  <c r="AM88" i="24"/>
  <c r="AN88" i="24"/>
  <c r="AO88" i="24"/>
  <c r="AP88" i="24"/>
  <c r="AQ88" i="24"/>
  <c r="AR88" i="24"/>
  <c r="AS88" i="24"/>
  <c r="AT88" i="24"/>
  <c r="AU88" i="24"/>
  <c r="AV88" i="24"/>
  <c r="AW88" i="24"/>
  <c r="AX88" i="24"/>
  <c r="AY88" i="24"/>
  <c r="AZ88" i="24"/>
  <c r="BA88" i="24"/>
  <c r="BB88" i="24"/>
  <c r="BC88" i="24"/>
  <c r="BD88" i="24"/>
  <c r="BE88" i="24"/>
  <c r="BF88" i="24"/>
  <c r="BG88" i="24"/>
  <c r="BH88" i="24"/>
  <c r="BI88" i="24"/>
  <c r="BJ88" i="24"/>
  <c r="BK88" i="24"/>
  <c r="BL88" i="24"/>
  <c r="BM88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Z89" i="24"/>
  <c r="AA89" i="24"/>
  <c r="AB89" i="24"/>
  <c r="AC89" i="24"/>
  <c r="AD89" i="24"/>
  <c r="AE89" i="24"/>
  <c r="AF89" i="24"/>
  <c r="AG89" i="24"/>
  <c r="AH89" i="24"/>
  <c r="AI89" i="24"/>
  <c r="AJ89" i="24"/>
  <c r="AK89" i="24"/>
  <c r="AL89" i="24"/>
  <c r="AM89" i="24"/>
  <c r="AN89" i="24"/>
  <c r="AO89" i="24"/>
  <c r="AP89" i="24"/>
  <c r="AQ89" i="24"/>
  <c r="AR89" i="24"/>
  <c r="AS89" i="24"/>
  <c r="AT89" i="24"/>
  <c r="AU89" i="24"/>
  <c r="AV89" i="24"/>
  <c r="AW89" i="24"/>
  <c r="AX89" i="24"/>
  <c r="AY89" i="24"/>
  <c r="AZ89" i="24"/>
  <c r="BA89" i="24"/>
  <c r="BB89" i="24"/>
  <c r="BC89" i="24"/>
  <c r="BD89" i="24"/>
  <c r="BE89" i="24"/>
  <c r="BF89" i="24"/>
  <c r="BG89" i="24"/>
  <c r="BH89" i="24"/>
  <c r="BI89" i="24"/>
  <c r="BJ89" i="24"/>
  <c r="BK89" i="24"/>
  <c r="BL89" i="24"/>
  <c r="BM89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Z90" i="24"/>
  <c r="AA90" i="24"/>
  <c r="AB90" i="24"/>
  <c r="AC90" i="24"/>
  <c r="AD90" i="24"/>
  <c r="AE90" i="24"/>
  <c r="AF90" i="24"/>
  <c r="AG90" i="24"/>
  <c r="AH90" i="24"/>
  <c r="AI90" i="24"/>
  <c r="AJ90" i="24"/>
  <c r="AK90" i="24"/>
  <c r="AL90" i="24"/>
  <c r="AM90" i="24"/>
  <c r="AN90" i="24"/>
  <c r="AO90" i="24"/>
  <c r="AP90" i="24"/>
  <c r="AQ90" i="24"/>
  <c r="AR90" i="24"/>
  <c r="AS90" i="24"/>
  <c r="AT90" i="24"/>
  <c r="AU90" i="24"/>
  <c r="AV90" i="24"/>
  <c r="AW90" i="24"/>
  <c r="AX90" i="24"/>
  <c r="AY90" i="24"/>
  <c r="AZ90" i="24"/>
  <c r="BA90" i="24"/>
  <c r="BB90" i="24"/>
  <c r="BC90" i="24"/>
  <c r="BD90" i="24"/>
  <c r="BE90" i="24"/>
  <c r="BF90" i="24"/>
  <c r="BG90" i="24"/>
  <c r="BH90" i="24"/>
  <c r="BI90" i="24"/>
  <c r="BJ90" i="24"/>
  <c r="BK90" i="24"/>
  <c r="BL90" i="24"/>
  <c r="BM90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Z92" i="24"/>
  <c r="AA92" i="24"/>
  <c r="AB92" i="24"/>
  <c r="AC92" i="24"/>
  <c r="AD92" i="24"/>
  <c r="AE92" i="24"/>
  <c r="AF92" i="24"/>
  <c r="AG92" i="24"/>
  <c r="AH92" i="24"/>
  <c r="AI92" i="24"/>
  <c r="AJ92" i="24"/>
  <c r="AK92" i="24"/>
  <c r="AL92" i="24"/>
  <c r="AM92" i="24"/>
  <c r="AN92" i="24"/>
  <c r="AO92" i="24"/>
  <c r="AP92" i="24"/>
  <c r="AQ92" i="24"/>
  <c r="AR92" i="24"/>
  <c r="AS92" i="24"/>
  <c r="AT92" i="24"/>
  <c r="AU92" i="24"/>
  <c r="AV92" i="24"/>
  <c r="AW92" i="24"/>
  <c r="AX92" i="24"/>
  <c r="AY92" i="24"/>
  <c r="AZ92" i="24"/>
  <c r="BA92" i="24"/>
  <c r="BB92" i="24"/>
  <c r="BC92" i="24"/>
  <c r="BD92" i="24"/>
  <c r="BE92" i="24"/>
  <c r="BF92" i="24"/>
  <c r="BG92" i="24"/>
  <c r="BH92" i="24"/>
  <c r="BI92" i="24"/>
  <c r="BJ92" i="24"/>
  <c r="BK92" i="24"/>
  <c r="BL92" i="24"/>
  <c r="BM92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Z93" i="24"/>
  <c r="AA93" i="24"/>
  <c r="AB93" i="24"/>
  <c r="AC93" i="24"/>
  <c r="AD93" i="24"/>
  <c r="AE93" i="24"/>
  <c r="AF93" i="24"/>
  <c r="AG93" i="24"/>
  <c r="AH93" i="24"/>
  <c r="AI93" i="24"/>
  <c r="AJ93" i="24"/>
  <c r="AK93" i="24"/>
  <c r="AL93" i="24"/>
  <c r="AM93" i="24"/>
  <c r="AN93" i="24"/>
  <c r="AO93" i="24"/>
  <c r="AP93" i="24"/>
  <c r="AQ93" i="24"/>
  <c r="AR93" i="24"/>
  <c r="AS93" i="24"/>
  <c r="AT93" i="24"/>
  <c r="AU93" i="24"/>
  <c r="AV93" i="24"/>
  <c r="AW93" i="24"/>
  <c r="AX93" i="24"/>
  <c r="AY93" i="24"/>
  <c r="AZ93" i="24"/>
  <c r="BA93" i="24"/>
  <c r="BB93" i="24"/>
  <c r="BC93" i="24"/>
  <c r="BD93" i="24"/>
  <c r="BE93" i="24"/>
  <c r="BF93" i="24"/>
  <c r="BG93" i="24"/>
  <c r="BH93" i="24"/>
  <c r="BI93" i="24"/>
  <c r="BJ93" i="24"/>
  <c r="BK93" i="24"/>
  <c r="BL93" i="24"/>
  <c r="BM93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Z94" i="24"/>
  <c r="AA94" i="24"/>
  <c r="AB94" i="24"/>
  <c r="AC94" i="24"/>
  <c r="AD94" i="24"/>
  <c r="AE94" i="24"/>
  <c r="AF94" i="24"/>
  <c r="AG94" i="24"/>
  <c r="AH94" i="24"/>
  <c r="AI94" i="24"/>
  <c r="AJ94" i="24"/>
  <c r="AK94" i="24"/>
  <c r="AL94" i="24"/>
  <c r="AM94" i="24"/>
  <c r="AN94" i="24"/>
  <c r="AO94" i="24"/>
  <c r="AP94" i="24"/>
  <c r="AQ94" i="24"/>
  <c r="AR94" i="24"/>
  <c r="AS94" i="24"/>
  <c r="AT94" i="24"/>
  <c r="AU94" i="24"/>
  <c r="AV94" i="24"/>
  <c r="AW94" i="24"/>
  <c r="AX94" i="24"/>
  <c r="AY94" i="24"/>
  <c r="AZ94" i="24"/>
  <c r="BA94" i="24"/>
  <c r="BB94" i="24"/>
  <c r="BC94" i="24"/>
  <c r="BD94" i="24"/>
  <c r="BE94" i="24"/>
  <c r="BF94" i="24"/>
  <c r="BG94" i="24"/>
  <c r="BH94" i="24"/>
  <c r="BI94" i="24"/>
  <c r="BJ94" i="24"/>
  <c r="BK94" i="24"/>
  <c r="BL94" i="24"/>
  <c r="BM94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5" i="24"/>
  <c r="U95" i="24"/>
  <c r="V95" i="24"/>
  <c r="W95" i="24"/>
  <c r="X95" i="24"/>
  <c r="Y95" i="24"/>
  <c r="Z95" i="24"/>
  <c r="AA95" i="24"/>
  <c r="AB95" i="24"/>
  <c r="AC95" i="24"/>
  <c r="AD95" i="24"/>
  <c r="AE95" i="24"/>
  <c r="AF95" i="24"/>
  <c r="AG95" i="24"/>
  <c r="AH95" i="24"/>
  <c r="AI95" i="24"/>
  <c r="AJ95" i="24"/>
  <c r="AK95" i="24"/>
  <c r="AL95" i="24"/>
  <c r="AM95" i="24"/>
  <c r="AN95" i="24"/>
  <c r="AO95" i="24"/>
  <c r="AP95" i="24"/>
  <c r="AQ95" i="24"/>
  <c r="AR95" i="24"/>
  <c r="AS95" i="24"/>
  <c r="AT95" i="24"/>
  <c r="AU95" i="24"/>
  <c r="AV95" i="24"/>
  <c r="AW95" i="24"/>
  <c r="AX95" i="24"/>
  <c r="AY95" i="24"/>
  <c r="AZ95" i="24"/>
  <c r="BA95" i="24"/>
  <c r="BB95" i="24"/>
  <c r="BC95" i="24"/>
  <c r="BD95" i="24"/>
  <c r="BE95" i="24"/>
  <c r="BF95" i="24"/>
  <c r="BG95" i="24"/>
  <c r="BH95" i="24"/>
  <c r="BI95" i="24"/>
  <c r="BJ95" i="24"/>
  <c r="BK95" i="24"/>
  <c r="BL95" i="24"/>
  <c r="BM95" i="24"/>
  <c r="G88" i="24"/>
  <c r="G89" i="24"/>
  <c r="G90" i="24"/>
  <c r="G91" i="24"/>
  <c r="I91" i="24"/>
  <c r="G92" i="24"/>
  <c r="G93" i="24"/>
  <c r="G94" i="24"/>
  <c r="G95" i="24"/>
  <c r="F95" i="24"/>
  <c r="F105" i="24"/>
  <c r="F94" i="24"/>
  <c r="F104" i="24"/>
  <c r="F93" i="24"/>
  <c r="F103" i="24"/>
  <c r="F92" i="24"/>
  <c r="F102" i="24"/>
  <c r="F90" i="24"/>
  <c r="F100" i="24"/>
  <c r="F89" i="24"/>
  <c r="F99" i="24"/>
  <c r="F88" i="24"/>
  <c r="F98" i="24"/>
  <c r="F91" i="24"/>
  <c r="F101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Z57" i="24"/>
  <c r="AA57" i="24"/>
  <c r="AB57" i="24"/>
  <c r="AC57" i="24"/>
  <c r="AD57" i="24"/>
  <c r="AE57" i="24"/>
  <c r="AF57" i="24"/>
  <c r="AG57" i="24"/>
  <c r="AH57" i="24"/>
  <c r="AI57" i="24"/>
  <c r="AJ57" i="24"/>
  <c r="AK57" i="24"/>
  <c r="AL57" i="24"/>
  <c r="AM57" i="24"/>
  <c r="AN57" i="24"/>
  <c r="AO57" i="24"/>
  <c r="AP57" i="24"/>
  <c r="AQ57" i="24"/>
  <c r="AR57" i="24"/>
  <c r="AS57" i="24"/>
  <c r="AT57" i="24"/>
  <c r="AU57" i="24"/>
  <c r="AV57" i="24"/>
  <c r="AW57" i="24"/>
  <c r="AX57" i="24"/>
  <c r="AY57" i="24"/>
  <c r="AZ57" i="24"/>
  <c r="BA57" i="24"/>
  <c r="BB57" i="24"/>
  <c r="BC57" i="24"/>
  <c r="BD57" i="24"/>
  <c r="BE57" i="24"/>
  <c r="BF57" i="24"/>
  <c r="BG57" i="24"/>
  <c r="BH57" i="24"/>
  <c r="BI57" i="24"/>
  <c r="BJ57" i="24"/>
  <c r="BK57" i="24"/>
  <c r="BL57" i="24"/>
  <c r="BM57" i="24"/>
  <c r="F57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S15" i="24"/>
  <c r="AT15" i="24"/>
  <c r="AU15" i="24"/>
  <c r="AV15" i="24"/>
  <c r="AW15" i="24"/>
  <c r="AX15" i="24"/>
  <c r="AY15" i="24"/>
  <c r="AZ15" i="24"/>
  <c r="BA15" i="24"/>
  <c r="BB15" i="24"/>
  <c r="BC15" i="24"/>
  <c r="BD15" i="24"/>
  <c r="BE15" i="24"/>
  <c r="BF15" i="24"/>
  <c r="BG15" i="24"/>
  <c r="BH15" i="24"/>
  <c r="BI15" i="24"/>
  <c r="BJ15" i="24"/>
  <c r="BK15" i="24"/>
  <c r="BL15" i="24"/>
  <c r="BM15" i="24"/>
  <c r="I15" i="24"/>
  <c r="H15" i="24"/>
  <c r="G15" i="24"/>
  <c r="F15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Z46" i="24"/>
  <c r="AA46" i="24"/>
  <c r="AB46" i="24"/>
  <c r="AC46" i="24"/>
  <c r="AD46" i="24"/>
  <c r="AE46" i="24"/>
  <c r="AF46" i="24"/>
  <c r="AG46" i="24"/>
  <c r="AH46" i="24"/>
  <c r="AI46" i="24"/>
  <c r="AJ46" i="24"/>
  <c r="AK46" i="24"/>
  <c r="AL46" i="24"/>
  <c r="AM46" i="24"/>
  <c r="AN46" i="24"/>
  <c r="AO46" i="24"/>
  <c r="AP46" i="24"/>
  <c r="AQ46" i="24"/>
  <c r="AR46" i="24"/>
  <c r="AS46" i="24"/>
  <c r="AT46" i="24"/>
  <c r="AU46" i="24"/>
  <c r="AV46" i="24"/>
  <c r="AW46" i="24"/>
  <c r="AX46" i="24"/>
  <c r="AY46" i="24"/>
  <c r="AZ46" i="24"/>
  <c r="BA46" i="24"/>
  <c r="BB46" i="24"/>
  <c r="BC46" i="24"/>
  <c r="BD46" i="24"/>
  <c r="BE46" i="24"/>
  <c r="BF46" i="24"/>
  <c r="BG46" i="24"/>
  <c r="BH46" i="24"/>
  <c r="BI46" i="24"/>
  <c r="BJ46" i="24"/>
  <c r="BK46" i="24"/>
  <c r="BL46" i="24"/>
  <c r="BM46" i="24"/>
  <c r="F46" i="24"/>
  <c r="G36" i="24"/>
  <c r="H36" i="24"/>
  <c r="I36" i="24"/>
  <c r="J36" i="24"/>
  <c r="K36" i="24"/>
  <c r="L36" i="24"/>
  <c r="M36" i="24"/>
  <c r="N36" i="24"/>
  <c r="O36" i="24"/>
  <c r="P36" i="24"/>
  <c r="Q36" i="24"/>
  <c r="R36" i="24"/>
  <c r="S36" i="24"/>
  <c r="T36" i="24"/>
  <c r="U36" i="24"/>
  <c r="V36" i="24"/>
  <c r="W36" i="24"/>
  <c r="X36" i="24"/>
  <c r="Y36" i="24"/>
  <c r="Z36" i="24"/>
  <c r="AA36" i="24"/>
  <c r="AB36" i="24"/>
  <c r="AC36" i="24"/>
  <c r="AD36" i="24"/>
  <c r="AE36" i="24"/>
  <c r="AF36" i="24"/>
  <c r="AG36" i="24"/>
  <c r="AH36" i="24"/>
  <c r="AI36" i="24"/>
  <c r="AJ36" i="24"/>
  <c r="AK36" i="24"/>
  <c r="AL36" i="24"/>
  <c r="AM36" i="24"/>
  <c r="AN36" i="24"/>
  <c r="AO36" i="24"/>
  <c r="AP36" i="24"/>
  <c r="AQ36" i="24"/>
  <c r="AR36" i="24"/>
  <c r="AS36" i="24"/>
  <c r="AT36" i="24"/>
  <c r="AU36" i="24"/>
  <c r="AV36" i="24"/>
  <c r="AW36" i="24"/>
  <c r="AX36" i="24"/>
  <c r="AY36" i="24"/>
  <c r="AZ36" i="24"/>
  <c r="BA36" i="24"/>
  <c r="BB36" i="24"/>
  <c r="BC36" i="24"/>
  <c r="BD36" i="24"/>
  <c r="BE36" i="24"/>
  <c r="BF36" i="24"/>
  <c r="BG36" i="24"/>
  <c r="BH36" i="24"/>
  <c r="BI36" i="24"/>
  <c r="BJ36" i="24"/>
  <c r="BK36" i="24"/>
  <c r="BL36" i="24"/>
  <c r="BM36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Z37" i="24"/>
  <c r="AA37" i="24"/>
  <c r="AB37" i="24"/>
  <c r="AC37" i="24"/>
  <c r="AD37" i="24"/>
  <c r="AE37" i="24"/>
  <c r="AF37" i="24"/>
  <c r="AG37" i="24"/>
  <c r="AH37" i="24"/>
  <c r="AI37" i="24"/>
  <c r="AJ37" i="24"/>
  <c r="AK37" i="24"/>
  <c r="AL37" i="24"/>
  <c r="AM37" i="24"/>
  <c r="AN37" i="24"/>
  <c r="AO37" i="24"/>
  <c r="AP37" i="24"/>
  <c r="AQ37" i="24"/>
  <c r="AR37" i="24"/>
  <c r="AS37" i="24"/>
  <c r="AT37" i="24"/>
  <c r="AU37" i="24"/>
  <c r="AV37" i="24"/>
  <c r="AW37" i="24"/>
  <c r="AX37" i="24"/>
  <c r="AY37" i="24"/>
  <c r="AZ37" i="24"/>
  <c r="BA37" i="24"/>
  <c r="BB37" i="24"/>
  <c r="BC37" i="24"/>
  <c r="BD37" i="24"/>
  <c r="BE37" i="24"/>
  <c r="BF37" i="24"/>
  <c r="BG37" i="24"/>
  <c r="BH37" i="24"/>
  <c r="BI37" i="24"/>
  <c r="BJ37" i="24"/>
  <c r="BK37" i="24"/>
  <c r="BL37" i="24"/>
  <c r="BM37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BL38" i="24"/>
  <c r="BM38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T39" i="24"/>
  <c r="U39" i="24"/>
  <c r="V39" i="24"/>
  <c r="W39" i="24"/>
  <c r="X39" i="24"/>
  <c r="Y39" i="24"/>
  <c r="Z39" i="24"/>
  <c r="AA39" i="24"/>
  <c r="AB39" i="24"/>
  <c r="AC39" i="24"/>
  <c r="AD39" i="24"/>
  <c r="AE39" i="24"/>
  <c r="AF39" i="24"/>
  <c r="AG39" i="24"/>
  <c r="AH39" i="24"/>
  <c r="AI39" i="24"/>
  <c r="AJ39" i="24"/>
  <c r="AK39" i="24"/>
  <c r="AL39" i="24"/>
  <c r="AM39" i="24"/>
  <c r="AN39" i="24"/>
  <c r="AO39" i="24"/>
  <c r="AP39" i="24"/>
  <c r="AQ39" i="24"/>
  <c r="AR39" i="24"/>
  <c r="AS39" i="24"/>
  <c r="AT39" i="24"/>
  <c r="AU39" i="24"/>
  <c r="AV39" i="24"/>
  <c r="AW39" i="24"/>
  <c r="AX39" i="24"/>
  <c r="AY39" i="24"/>
  <c r="AZ39" i="24"/>
  <c r="BA39" i="24"/>
  <c r="BB39" i="24"/>
  <c r="BC39" i="24"/>
  <c r="BD39" i="24"/>
  <c r="BE39" i="24"/>
  <c r="BF39" i="24"/>
  <c r="BG39" i="24"/>
  <c r="BH39" i="24"/>
  <c r="BI39" i="24"/>
  <c r="BJ39" i="24"/>
  <c r="BK39" i="24"/>
  <c r="BL39" i="24"/>
  <c r="BM39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Z40" i="24"/>
  <c r="AA40" i="24"/>
  <c r="AB40" i="24"/>
  <c r="AC40" i="24"/>
  <c r="AD40" i="24"/>
  <c r="AE40" i="24"/>
  <c r="AF40" i="24"/>
  <c r="AG40" i="24"/>
  <c r="AH40" i="24"/>
  <c r="AI40" i="24"/>
  <c r="AJ40" i="24"/>
  <c r="AK40" i="24"/>
  <c r="AL40" i="24"/>
  <c r="AM40" i="24"/>
  <c r="AN40" i="24"/>
  <c r="AO40" i="24"/>
  <c r="AP40" i="24"/>
  <c r="AQ40" i="24"/>
  <c r="AR40" i="24"/>
  <c r="AS40" i="24"/>
  <c r="AT40" i="24"/>
  <c r="AU40" i="24"/>
  <c r="AV40" i="24"/>
  <c r="AW40" i="24"/>
  <c r="AX40" i="24"/>
  <c r="AY40" i="24"/>
  <c r="AZ40" i="24"/>
  <c r="BA40" i="24"/>
  <c r="BB40" i="24"/>
  <c r="BC40" i="24"/>
  <c r="BD40" i="24"/>
  <c r="BE40" i="24"/>
  <c r="BF40" i="24"/>
  <c r="BG40" i="24"/>
  <c r="BH40" i="24"/>
  <c r="BI40" i="24"/>
  <c r="BJ40" i="24"/>
  <c r="BK40" i="24"/>
  <c r="BL40" i="24"/>
  <c r="BM40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Z41" i="24"/>
  <c r="AA41" i="24"/>
  <c r="AB41" i="24"/>
  <c r="AC41" i="24"/>
  <c r="AD41" i="24"/>
  <c r="AE41" i="24"/>
  <c r="AF41" i="24"/>
  <c r="AG41" i="24"/>
  <c r="AH41" i="24"/>
  <c r="AI41" i="24"/>
  <c r="AJ41" i="24"/>
  <c r="AK41" i="24"/>
  <c r="AL41" i="24"/>
  <c r="AM41" i="24"/>
  <c r="AN41" i="24"/>
  <c r="AO41" i="24"/>
  <c r="AP41" i="24"/>
  <c r="AQ41" i="24"/>
  <c r="AR41" i="24"/>
  <c r="AS41" i="24"/>
  <c r="AT41" i="24"/>
  <c r="AU41" i="24"/>
  <c r="AV41" i="24"/>
  <c r="AW41" i="24"/>
  <c r="AX41" i="24"/>
  <c r="AY41" i="24"/>
  <c r="AZ41" i="24"/>
  <c r="BA41" i="24"/>
  <c r="BB41" i="24"/>
  <c r="BC41" i="24"/>
  <c r="BD41" i="24"/>
  <c r="BE41" i="24"/>
  <c r="BF41" i="24"/>
  <c r="BG41" i="24"/>
  <c r="BH41" i="24"/>
  <c r="BI41" i="24"/>
  <c r="BJ41" i="24"/>
  <c r="BK41" i="24"/>
  <c r="BL41" i="24"/>
  <c r="BM41" i="24"/>
  <c r="G42" i="24"/>
  <c r="H42" i="24"/>
  <c r="I42" i="24"/>
  <c r="J42" i="24"/>
  <c r="K42" i="24"/>
  <c r="L42" i="24"/>
  <c r="M42" i="24"/>
  <c r="N42" i="24"/>
  <c r="O42" i="24"/>
  <c r="P42" i="24"/>
  <c r="Q42" i="24"/>
  <c r="R42" i="24"/>
  <c r="S42" i="24"/>
  <c r="T42" i="24"/>
  <c r="U42" i="24"/>
  <c r="V42" i="24"/>
  <c r="W42" i="24"/>
  <c r="X42" i="24"/>
  <c r="Y42" i="24"/>
  <c r="Z42" i="24"/>
  <c r="AA42" i="24"/>
  <c r="AB42" i="24"/>
  <c r="AC42" i="24"/>
  <c r="AD42" i="24"/>
  <c r="AE42" i="24"/>
  <c r="AF42" i="24"/>
  <c r="AG42" i="24"/>
  <c r="AH42" i="24"/>
  <c r="AI42" i="24"/>
  <c r="AJ42" i="24"/>
  <c r="AK42" i="24"/>
  <c r="AL42" i="24"/>
  <c r="AM42" i="24"/>
  <c r="AN42" i="24"/>
  <c r="AO42" i="24"/>
  <c r="AP42" i="24"/>
  <c r="AQ42" i="24"/>
  <c r="AR42" i="24"/>
  <c r="AS42" i="24"/>
  <c r="AT42" i="24"/>
  <c r="AU42" i="24"/>
  <c r="AV42" i="24"/>
  <c r="AW42" i="24"/>
  <c r="AX42" i="24"/>
  <c r="AY42" i="24"/>
  <c r="AZ42" i="24"/>
  <c r="BA42" i="24"/>
  <c r="BB42" i="24"/>
  <c r="BC42" i="24"/>
  <c r="BD42" i="24"/>
  <c r="BE42" i="24"/>
  <c r="BF42" i="24"/>
  <c r="BG42" i="24"/>
  <c r="BH42" i="24"/>
  <c r="BI42" i="24"/>
  <c r="BJ42" i="24"/>
  <c r="BK42" i="24"/>
  <c r="BL42" i="24"/>
  <c r="BM42" i="24"/>
  <c r="G43" i="24"/>
  <c r="H43" i="24"/>
  <c r="I43" i="24"/>
  <c r="J43" i="24"/>
  <c r="K43" i="24"/>
  <c r="L43" i="24"/>
  <c r="M43" i="24"/>
  <c r="N43" i="24"/>
  <c r="O43" i="24"/>
  <c r="P43" i="24"/>
  <c r="Q43" i="24"/>
  <c r="R43" i="24"/>
  <c r="S43" i="24"/>
  <c r="T43" i="24"/>
  <c r="U43" i="24"/>
  <c r="V43" i="24"/>
  <c r="W43" i="24"/>
  <c r="X43" i="24"/>
  <c r="Y43" i="24"/>
  <c r="Z43" i="24"/>
  <c r="AA43" i="24"/>
  <c r="AB43" i="24"/>
  <c r="AC43" i="24"/>
  <c r="AD43" i="24"/>
  <c r="AE43" i="24"/>
  <c r="AF43" i="24"/>
  <c r="AG43" i="24"/>
  <c r="AH43" i="24"/>
  <c r="AI43" i="24"/>
  <c r="AJ43" i="24"/>
  <c r="AK43" i="24"/>
  <c r="AL43" i="24"/>
  <c r="AM43" i="24"/>
  <c r="AN43" i="24"/>
  <c r="AO43" i="24"/>
  <c r="AP43" i="24"/>
  <c r="AQ43" i="24"/>
  <c r="AR43" i="24"/>
  <c r="AS43" i="24"/>
  <c r="AT43" i="24"/>
  <c r="AU43" i="24"/>
  <c r="AV43" i="24"/>
  <c r="AW43" i="24"/>
  <c r="AX43" i="24"/>
  <c r="AY43" i="24"/>
  <c r="AZ43" i="24"/>
  <c r="BA43" i="24"/>
  <c r="BB43" i="24"/>
  <c r="BC43" i="24"/>
  <c r="BD43" i="24"/>
  <c r="BE43" i="24"/>
  <c r="BF43" i="24"/>
  <c r="BG43" i="24"/>
  <c r="BH43" i="24"/>
  <c r="BI43" i="24"/>
  <c r="BJ43" i="24"/>
  <c r="BK43" i="24"/>
  <c r="BL43" i="24"/>
  <c r="BM43" i="24"/>
  <c r="F37" i="24"/>
  <c r="F38" i="24"/>
  <c r="F39" i="24"/>
  <c r="F40" i="24"/>
  <c r="F41" i="24"/>
  <c r="F42" i="24"/>
  <c r="F43" i="24"/>
  <c r="F36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Z72" i="24"/>
  <c r="AA72" i="24"/>
  <c r="AB72" i="24"/>
  <c r="AC72" i="24"/>
  <c r="AD72" i="24"/>
  <c r="AE72" i="24"/>
  <c r="AF72" i="24"/>
  <c r="AG72" i="24"/>
  <c r="AH72" i="24"/>
  <c r="AI72" i="24"/>
  <c r="AJ72" i="24"/>
  <c r="AK72" i="24"/>
  <c r="AL72" i="24"/>
  <c r="AM72" i="24"/>
  <c r="AN72" i="24"/>
  <c r="AO72" i="24"/>
  <c r="AP72" i="24"/>
  <c r="AQ72" i="24"/>
  <c r="AR72" i="24"/>
  <c r="AS72" i="24"/>
  <c r="AT72" i="24"/>
  <c r="AU72" i="24"/>
  <c r="AV72" i="24"/>
  <c r="AW72" i="24"/>
  <c r="AX72" i="24"/>
  <c r="AY72" i="24"/>
  <c r="AZ72" i="24"/>
  <c r="BA72" i="24"/>
  <c r="BB72" i="24"/>
  <c r="BC72" i="24"/>
  <c r="BD72" i="24"/>
  <c r="BE72" i="24"/>
  <c r="BF72" i="24"/>
  <c r="BG72" i="24"/>
  <c r="BH72" i="24"/>
  <c r="BI72" i="24"/>
  <c r="BJ72" i="24"/>
  <c r="BK72" i="24"/>
  <c r="BL72" i="24"/>
  <c r="BM72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Z73" i="24"/>
  <c r="AA73" i="24"/>
  <c r="AB73" i="24"/>
  <c r="AC73" i="24"/>
  <c r="AD73" i="24"/>
  <c r="AE73" i="24"/>
  <c r="AF73" i="24"/>
  <c r="AG73" i="24"/>
  <c r="AH73" i="24"/>
  <c r="AI73" i="24"/>
  <c r="AJ73" i="24"/>
  <c r="AK73" i="24"/>
  <c r="AL73" i="24"/>
  <c r="AM73" i="24"/>
  <c r="AN73" i="24"/>
  <c r="AO73" i="24"/>
  <c r="AP73" i="24"/>
  <c r="AQ73" i="24"/>
  <c r="AR73" i="24"/>
  <c r="AS73" i="24"/>
  <c r="AT73" i="24"/>
  <c r="AU73" i="24"/>
  <c r="AV73" i="24"/>
  <c r="AW73" i="24"/>
  <c r="AX73" i="24"/>
  <c r="AY73" i="24"/>
  <c r="AZ73" i="24"/>
  <c r="BA73" i="24"/>
  <c r="BB73" i="24"/>
  <c r="BC73" i="24"/>
  <c r="BD73" i="24"/>
  <c r="BE73" i="24"/>
  <c r="BF73" i="24"/>
  <c r="BG73" i="24"/>
  <c r="BH73" i="24"/>
  <c r="BI73" i="24"/>
  <c r="BJ73" i="24"/>
  <c r="BK73" i="24"/>
  <c r="BL73" i="24"/>
  <c r="BM73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Z74" i="24"/>
  <c r="AA74" i="24"/>
  <c r="AB74" i="24"/>
  <c r="AC74" i="24"/>
  <c r="AD74" i="24"/>
  <c r="AE74" i="24"/>
  <c r="AF74" i="24"/>
  <c r="AG74" i="24"/>
  <c r="AH74" i="24"/>
  <c r="AI74" i="24"/>
  <c r="AJ74" i="24"/>
  <c r="AK74" i="24"/>
  <c r="AL74" i="24"/>
  <c r="AM74" i="24"/>
  <c r="AN74" i="24"/>
  <c r="AO74" i="24"/>
  <c r="AP74" i="24"/>
  <c r="AQ74" i="24"/>
  <c r="AR74" i="24"/>
  <c r="AS74" i="24"/>
  <c r="AT74" i="24"/>
  <c r="AU74" i="24"/>
  <c r="AV74" i="24"/>
  <c r="AW74" i="24"/>
  <c r="AX74" i="24"/>
  <c r="AY74" i="24"/>
  <c r="AZ74" i="24"/>
  <c r="BA74" i="24"/>
  <c r="BB74" i="24"/>
  <c r="BC74" i="24"/>
  <c r="BD74" i="24"/>
  <c r="BE74" i="24"/>
  <c r="BF74" i="24"/>
  <c r="BG74" i="24"/>
  <c r="BH74" i="24"/>
  <c r="BI74" i="24"/>
  <c r="BJ74" i="24"/>
  <c r="BK74" i="24"/>
  <c r="BL74" i="24"/>
  <c r="BM74" i="24"/>
  <c r="N75" i="24"/>
  <c r="O75" i="24"/>
  <c r="P75" i="24"/>
  <c r="Q75" i="24"/>
  <c r="R75" i="24"/>
  <c r="S75" i="24"/>
  <c r="T75" i="24"/>
  <c r="U75" i="24"/>
  <c r="V75" i="24"/>
  <c r="W75" i="24"/>
  <c r="X75" i="24"/>
  <c r="Y75" i="24"/>
  <c r="Z75" i="24"/>
  <c r="AA75" i="24"/>
  <c r="AB75" i="24"/>
  <c r="AC75" i="24"/>
  <c r="AD75" i="24"/>
  <c r="AE75" i="24"/>
  <c r="AF75" i="24"/>
  <c r="AG75" i="24"/>
  <c r="AH75" i="24"/>
  <c r="AI75" i="24"/>
  <c r="AJ75" i="24"/>
  <c r="AK75" i="24"/>
  <c r="AL75" i="24"/>
  <c r="AM75" i="24"/>
  <c r="AN75" i="24"/>
  <c r="AO75" i="24"/>
  <c r="AP75" i="24"/>
  <c r="AQ75" i="24"/>
  <c r="AR75" i="24"/>
  <c r="AS75" i="24"/>
  <c r="AT75" i="24"/>
  <c r="AU75" i="24"/>
  <c r="AV75" i="24"/>
  <c r="AW75" i="24"/>
  <c r="AX75" i="24"/>
  <c r="AY75" i="24"/>
  <c r="AZ75" i="24"/>
  <c r="BA75" i="24"/>
  <c r="BB75" i="24"/>
  <c r="BC75" i="24"/>
  <c r="BD75" i="24"/>
  <c r="BE75" i="24"/>
  <c r="BF75" i="24"/>
  <c r="BG75" i="24"/>
  <c r="BH75" i="24"/>
  <c r="BI75" i="24"/>
  <c r="BJ75" i="24"/>
  <c r="BK75" i="24"/>
  <c r="BL75" i="24"/>
  <c r="BM75" i="24"/>
  <c r="N76" i="24"/>
  <c r="O76" i="24"/>
  <c r="P76" i="24"/>
  <c r="Q76" i="24"/>
  <c r="R76" i="24"/>
  <c r="S76" i="24"/>
  <c r="T76" i="24"/>
  <c r="U76" i="24"/>
  <c r="V76" i="24"/>
  <c r="W76" i="24"/>
  <c r="X76" i="24"/>
  <c r="Y76" i="24"/>
  <c r="Z76" i="24"/>
  <c r="AA76" i="24"/>
  <c r="AB76" i="24"/>
  <c r="AC76" i="24"/>
  <c r="AD76" i="24"/>
  <c r="AE76" i="24"/>
  <c r="AF76" i="24"/>
  <c r="AG76" i="24"/>
  <c r="AH76" i="24"/>
  <c r="AI76" i="24"/>
  <c r="AJ76" i="24"/>
  <c r="AK76" i="24"/>
  <c r="AL76" i="24"/>
  <c r="AM76" i="24"/>
  <c r="AN76" i="24"/>
  <c r="AO76" i="24"/>
  <c r="AP76" i="24"/>
  <c r="AQ76" i="24"/>
  <c r="AR76" i="24"/>
  <c r="AS76" i="24"/>
  <c r="AT76" i="24"/>
  <c r="AU76" i="24"/>
  <c r="AV76" i="24"/>
  <c r="AW76" i="24"/>
  <c r="AX76" i="24"/>
  <c r="AY76" i="24"/>
  <c r="AZ76" i="24"/>
  <c r="BA76" i="24"/>
  <c r="BB76" i="24"/>
  <c r="BC76" i="24"/>
  <c r="BD76" i="24"/>
  <c r="BE76" i="24"/>
  <c r="BF76" i="24"/>
  <c r="BG76" i="24"/>
  <c r="BH76" i="24"/>
  <c r="BI76" i="24"/>
  <c r="BJ76" i="24"/>
  <c r="BK76" i="24"/>
  <c r="BL76" i="24"/>
  <c r="BM76" i="24"/>
  <c r="I72" i="24"/>
  <c r="J72" i="24"/>
  <c r="K72" i="24"/>
  <c r="L72" i="24"/>
  <c r="M72" i="24"/>
  <c r="I73" i="24"/>
  <c r="J73" i="24"/>
  <c r="K73" i="24"/>
  <c r="L73" i="24"/>
  <c r="M73" i="24"/>
  <c r="I74" i="24"/>
  <c r="J74" i="24"/>
  <c r="K74" i="24"/>
  <c r="L74" i="24"/>
  <c r="M74" i="24"/>
  <c r="I75" i="24"/>
  <c r="J75" i="24"/>
  <c r="K75" i="24"/>
  <c r="L75" i="24"/>
  <c r="M75" i="24"/>
  <c r="I76" i="24"/>
  <c r="J76" i="24"/>
  <c r="K76" i="24"/>
  <c r="L76" i="24"/>
  <c r="M76" i="24"/>
  <c r="G72" i="24"/>
  <c r="H72" i="24"/>
  <c r="G73" i="24"/>
  <c r="H73" i="24"/>
  <c r="G74" i="24"/>
  <c r="H74" i="24"/>
  <c r="G75" i="24"/>
  <c r="H75" i="24"/>
  <c r="G76" i="24"/>
  <c r="H76" i="24"/>
  <c r="F73" i="24"/>
  <c r="F74" i="24"/>
  <c r="F75" i="24"/>
  <c r="F76" i="24"/>
  <c r="F72" i="24"/>
  <c r="F69" i="24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Z69" i="24"/>
  <c r="AA69" i="24"/>
  <c r="AB69" i="24"/>
  <c r="AC69" i="24"/>
  <c r="AD69" i="24"/>
  <c r="AE69" i="24"/>
  <c r="AF69" i="24"/>
  <c r="AG69" i="24"/>
  <c r="AH69" i="24"/>
  <c r="AI69" i="24"/>
  <c r="AJ69" i="24"/>
  <c r="AK69" i="24"/>
  <c r="AL69" i="24"/>
  <c r="AM69" i="24"/>
  <c r="AN69" i="24"/>
  <c r="AO69" i="24"/>
  <c r="AP69" i="24"/>
  <c r="AQ69" i="24"/>
  <c r="AR69" i="24"/>
  <c r="AS69" i="24"/>
  <c r="AT69" i="24"/>
  <c r="AU69" i="24"/>
  <c r="AV69" i="24"/>
  <c r="AW69" i="24"/>
  <c r="AX69" i="24"/>
  <c r="AY69" i="24"/>
  <c r="AZ69" i="24"/>
  <c r="BA69" i="24"/>
  <c r="BB69" i="24"/>
  <c r="BC69" i="24"/>
  <c r="BD69" i="24"/>
  <c r="BE69" i="24"/>
  <c r="BF69" i="24"/>
  <c r="BG69" i="24"/>
  <c r="BH69" i="24"/>
  <c r="BI69" i="24"/>
  <c r="BJ69" i="24"/>
  <c r="BK69" i="24"/>
  <c r="BL69" i="24"/>
  <c r="BM69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Z68" i="24"/>
  <c r="AA68" i="24"/>
  <c r="AB68" i="24"/>
  <c r="AC68" i="24"/>
  <c r="AD68" i="24"/>
  <c r="AE68" i="24"/>
  <c r="AF68" i="24"/>
  <c r="AG68" i="24"/>
  <c r="AH68" i="24"/>
  <c r="AI68" i="24"/>
  <c r="AJ68" i="24"/>
  <c r="AK68" i="24"/>
  <c r="AL68" i="24"/>
  <c r="AM68" i="24"/>
  <c r="AN68" i="24"/>
  <c r="AO68" i="24"/>
  <c r="AP68" i="24"/>
  <c r="AQ68" i="24"/>
  <c r="AR68" i="24"/>
  <c r="AS68" i="24"/>
  <c r="AT68" i="24"/>
  <c r="AU68" i="24"/>
  <c r="AV68" i="24"/>
  <c r="AW68" i="24"/>
  <c r="AX68" i="24"/>
  <c r="AY68" i="24"/>
  <c r="AZ68" i="24"/>
  <c r="BA68" i="24"/>
  <c r="BB68" i="24"/>
  <c r="BC68" i="24"/>
  <c r="BD68" i="24"/>
  <c r="BE68" i="24"/>
  <c r="BF68" i="24"/>
  <c r="BG68" i="24"/>
  <c r="BH68" i="24"/>
  <c r="BI68" i="24"/>
  <c r="BJ68" i="24"/>
  <c r="BK68" i="24"/>
  <c r="BL68" i="24"/>
  <c r="BM68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Z67" i="24"/>
  <c r="AA67" i="24"/>
  <c r="AB67" i="24"/>
  <c r="AC67" i="24"/>
  <c r="AD67" i="24"/>
  <c r="AE67" i="24"/>
  <c r="AF67" i="24"/>
  <c r="AG67" i="24"/>
  <c r="AH67" i="24"/>
  <c r="AI67" i="24"/>
  <c r="AJ67" i="24"/>
  <c r="AK67" i="24"/>
  <c r="AL67" i="24"/>
  <c r="AM67" i="24"/>
  <c r="AN67" i="24"/>
  <c r="AO67" i="24"/>
  <c r="AP67" i="24"/>
  <c r="AQ67" i="24"/>
  <c r="AR67" i="24"/>
  <c r="AS67" i="24"/>
  <c r="AT67" i="24"/>
  <c r="AU67" i="24"/>
  <c r="AV67" i="24"/>
  <c r="AW67" i="24"/>
  <c r="AX67" i="24"/>
  <c r="AY67" i="24"/>
  <c r="AZ67" i="24"/>
  <c r="BA67" i="24"/>
  <c r="BB67" i="24"/>
  <c r="BC67" i="24"/>
  <c r="BD67" i="24"/>
  <c r="BE67" i="24"/>
  <c r="BF67" i="24"/>
  <c r="BG67" i="24"/>
  <c r="BH67" i="24"/>
  <c r="BI67" i="24"/>
  <c r="BJ67" i="24"/>
  <c r="BK67" i="24"/>
  <c r="BL67" i="24"/>
  <c r="BM67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Z66" i="24"/>
  <c r="AA66" i="24"/>
  <c r="AB66" i="24"/>
  <c r="AC66" i="24"/>
  <c r="AD66" i="24"/>
  <c r="AE66" i="24"/>
  <c r="AF66" i="24"/>
  <c r="AG66" i="24"/>
  <c r="AH66" i="24"/>
  <c r="AI66" i="24"/>
  <c r="AJ66" i="24"/>
  <c r="AK66" i="24"/>
  <c r="AL66" i="24"/>
  <c r="AM66" i="24"/>
  <c r="AN66" i="24"/>
  <c r="AO66" i="24"/>
  <c r="AP66" i="24"/>
  <c r="AQ66" i="24"/>
  <c r="AR66" i="24"/>
  <c r="AS66" i="24"/>
  <c r="AT66" i="24"/>
  <c r="AU66" i="24"/>
  <c r="AV66" i="24"/>
  <c r="AW66" i="24"/>
  <c r="AX66" i="24"/>
  <c r="AY66" i="24"/>
  <c r="AZ66" i="24"/>
  <c r="BA66" i="24"/>
  <c r="BB66" i="24"/>
  <c r="BC66" i="24"/>
  <c r="BD66" i="24"/>
  <c r="BE66" i="24"/>
  <c r="BF66" i="24"/>
  <c r="BG66" i="24"/>
  <c r="BH66" i="24"/>
  <c r="BI66" i="24"/>
  <c r="BJ66" i="24"/>
  <c r="BK66" i="24"/>
  <c r="BL66" i="24"/>
  <c r="BM66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Z65" i="24"/>
  <c r="AA65" i="24"/>
  <c r="AB65" i="24"/>
  <c r="AC65" i="24"/>
  <c r="AD65" i="24"/>
  <c r="AE65" i="24"/>
  <c r="AF65" i="24"/>
  <c r="AG65" i="24"/>
  <c r="AH65" i="24"/>
  <c r="AI65" i="24"/>
  <c r="AJ65" i="24"/>
  <c r="AK65" i="24"/>
  <c r="AL65" i="24"/>
  <c r="AM65" i="24"/>
  <c r="AN65" i="24"/>
  <c r="AO65" i="24"/>
  <c r="AP65" i="24"/>
  <c r="AQ65" i="24"/>
  <c r="AR65" i="24"/>
  <c r="AS65" i="24"/>
  <c r="AT65" i="24"/>
  <c r="AU65" i="24"/>
  <c r="AV65" i="24"/>
  <c r="AW65" i="24"/>
  <c r="AX65" i="24"/>
  <c r="AY65" i="24"/>
  <c r="AZ65" i="24"/>
  <c r="BA65" i="24"/>
  <c r="BB65" i="24"/>
  <c r="BC65" i="24"/>
  <c r="BD65" i="24"/>
  <c r="BE65" i="24"/>
  <c r="BF65" i="24"/>
  <c r="BG65" i="24"/>
  <c r="BH65" i="24"/>
  <c r="BI65" i="24"/>
  <c r="BJ65" i="24"/>
  <c r="BK65" i="24"/>
  <c r="BL65" i="24"/>
  <c r="BM65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BI18" i="273"/>
  <c r="BH18" i="273"/>
  <c r="BG18" i="273"/>
  <c r="BF18" i="273"/>
  <c r="BE18" i="273"/>
  <c r="BD18" i="273"/>
  <c r="BC18" i="273"/>
  <c r="BB18" i="273"/>
  <c r="BA18" i="273"/>
  <c r="AZ18" i="273"/>
  <c r="AY18" i="273"/>
  <c r="AX18" i="273"/>
  <c r="AW18" i="273"/>
  <c r="AV18" i="273"/>
  <c r="AU18" i="273"/>
  <c r="AT18" i="273"/>
  <c r="AS18" i="273"/>
  <c r="AR18" i="273"/>
  <c r="AQ18" i="273"/>
  <c r="AP18" i="273"/>
  <c r="AO18" i="273"/>
  <c r="AN18" i="273"/>
  <c r="AM18" i="273"/>
  <c r="AL18" i="273"/>
  <c r="AK18" i="273"/>
  <c r="AJ18" i="273"/>
  <c r="AI18" i="273"/>
  <c r="AH18" i="273"/>
  <c r="AG18" i="273"/>
  <c r="AF18" i="273"/>
  <c r="AE18" i="273"/>
  <c r="AD18" i="273"/>
  <c r="AC18" i="273"/>
  <c r="AB18" i="273"/>
  <c r="AA18" i="273"/>
  <c r="Z18" i="273"/>
  <c r="Y18" i="273"/>
  <c r="X18" i="273"/>
  <c r="W18" i="273"/>
  <c r="V18" i="273"/>
  <c r="U18" i="273"/>
  <c r="T18" i="273"/>
  <c r="S18" i="273"/>
  <c r="R18" i="273"/>
  <c r="Q18" i="273"/>
  <c r="P18" i="273"/>
  <c r="O18" i="273"/>
  <c r="N18" i="273"/>
  <c r="M18" i="273"/>
  <c r="L18" i="273"/>
  <c r="K18" i="273"/>
  <c r="J18" i="273"/>
  <c r="I18" i="273"/>
  <c r="H18" i="273"/>
  <c r="G18" i="273"/>
  <c r="F18" i="273"/>
  <c r="E18" i="273"/>
  <c r="D18" i="273"/>
  <c r="C18" i="273"/>
  <c r="B18" i="273"/>
  <c r="BI17" i="273"/>
  <c r="BH17" i="273"/>
  <c r="BG17" i="273"/>
  <c r="BF17" i="273"/>
  <c r="BE17" i="273"/>
  <c r="BD17" i="273"/>
  <c r="BC17" i="273"/>
  <c r="BB17" i="273"/>
  <c r="BA17" i="273"/>
  <c r="AZ17" i="273"/>
  <c r="AY17" i="273"/>
  <c r="AX17" i="273"/>
  <c r="AW17" i="273"/>
  <c r="AV17" i="273"/>
  <c r="AU17" i="273"/>
  <c r="AT17" i="273"/>
  <c r="AS17" i="273"/>
  <c r="AR17" i="273"/>
  <c r="AQ17" i="273"/>
  <c r="AP17" i="273"/>
  <c r="AO17" i="273"/>
  <c r="AN17" i="273"/>
  <c r="AM17" i="273"/>
  <c r="AL17" i="273"/>
  <c r="AK17" i="273"/>
  <c r="AJ17" i="273"/>
  <c r="AI17" i="273"/>
  <c r="AH17" i="273"/>
  <c r="AG17" i="273"/>
  <c r="AF17" i="273"/>
  <c r="AE17" i="273"/>
  <c r="AD17" i="273"/>
  <c r="AC17" i="273"/>
  <c r="AB17" i="273"/>
  <c r="AA17" i="273"/>
  <c r="Z17" i="273"/>
  <c r="Y17" i="273"/>
  <c r="X17" i="273"/>
  <c r="W17" i="273"/>
  <c r="V17" i="273"/>
  <c r="U17" i="273"/>
  <c r="T17" i="273"/>
  <c r="S17" i="273"/>
  <c r="R17" i="273"/>
  <c r="Q17" i="273"/>
  <c r="P17" i="273"/>
  <c r="O17" i="273"/>
  <c r="N17" i="273"/>
  <c r="M17" i="273"/>
  <c r="L17" i="273"/>
  <c r="K17" i="273"/>
  <c r="J17" i="273"/>
  <c r="I17" i="273"/>
  <c r="H17" i="273"/>
  <c r="G17" i="273"/>
  <c r="F17" i="273"/>
  <c r="E17" i="273"/>
  <c r="D17" i="273"/>
  <c r="C17" i="273"/>
  <c r="B17" i="273"/>
  <c r="BI16" i="273"/>
  <c r="BH16" i="273"/>
  <c r="BG16" i="273"/>
  <c r="BF16" i="273"/>
  <c r="BE16" i="273"/>
  <c r="BD16" i="273"/>
  <c r="BC16" i="273"/>
  <c r="BB16" i="273"/>
  <c r="BA16" i="273"/>
  <c r="AZ16" i="273"/>
  <c r="AY16" i="273"/>
  <c r="AX16" i="273"/>
  <c r="AW16" i="273"/>
  <c r="AV16" i="273"/>
  <c r="AU16" i="273"/>
  <c r="AT16" i="273"/>
  <c r="AS16" i="273"/>
  <c r="AR16" i="273"/>
  <c r="AQ16" i="273"/>
  <c r="AP16" i="273"/>
  <c r="AO16" i="273"/>
  <c r="AN16" i="273"/>
  <c r="AM16" i="273"/>
  <c r="AL16" i="273"/>
  <c r="AK16" i="273"/>
  <c r="AJ16" i="273"/>
  <c r="AI16" i="273"/>
  <c r="AH16" i="273"/>
  <c r="AG16" i="273"/>
  <c r="AF16" i="273"/>
  <c r="AE16" i="273"/>
  <c r="AD16" i="273"/>
  <c r="AC16" i="273"/>
  <c r="AB16" i="273"/>
  <c r="AA16" i="273"/>
  <c r="Z16" i="273"/>
  <c r="Y16" i="273"/>
  <c r="X16" i="273"/>
  <c r="W16" i="273"/>
  <c r="V16" i="273"/>
  <c r="U16" i="273"/>
  <c r="T16" i="273"/>
  <c r="S16" i="273"/>
  <c r="R16" i="273"/>
  <c r="Q16" i="273"/>
  <c r="P16" i="273"/>
  <c r="O16" i="273"/>
  <c r="N16" i="273"/>
  <c r="M16" i="273"/>
  <c r="L16" i="273"/>
  <c r="K16" i="273"/>
  <c r="J16" i="273"/>
  <c r="I16" i="273"/>
  <c r="H16" i="273"/>
  <c r="G16" i="273"/>
  <c r="F16" i="273"/>
  <c r="E16" i="273"/>
  <c r="D16" i="273"/>
  <c r="C16" i="273"/>
  <c r="B16" i="273"/>
  <c r="BI15" i="273"/>
  <c r="BH15" i="273"/>
  <c r="BG15" i="273"/>
  <c r="BF15" i="273"/>
  <c r="BE15" i="273"/>
  <c r="BD15" i="273"/>
  <c r="BC15" i="273"/>
  <c r="BB15" i="273"/>
  <c r="BA15" i="273"/>
  <c r="AZ15" i="273"/>
  <c r="AY15" i="273"/>
  <c r="AX15" i="273"/>
  <c r="AW15" i="273"/>
  <c r="AV15" i="273"/>
  <c r="AU15" i="273"/>
  <c r="AT15" i="273"/>
  <c r="AS15" i="273"/>
  <c r="AR15" i="273"/>
  <c r="AQ15" i="273"/>
  <c r="AP15" i="273"/>
  <c r="AO15" i="273"/>
  <c r="AN15" i="273"/>
  <c r="AM15" i="273"/>
  <c r="AL15" i="273"/>
  <c r="AK15" i="273"/>
  <c r="AJ15" i="273"/>
  <c r="AI15" i="273"/>
  <c r="AH15" i="273"/>
  <c r="AG15" i="273"/>
  <c r="AF15" i="273"/>
  <c r="AE15" i="273"/>
  <c r="AD15" i="273"/>
  <c r="AC15" i="273"/>
  <c r="AB15" i="273"/>
  <c r="AA15" i="273"/>
  <c r="Z15" i="273"/>
  <c r="Y15" i="273"/>
  <c r="X15" i="273"/>
  <c r="W15" i="273"/>
  <c r="V15" i="273"/>
  <c r="U15" i="273"/>
  <c r="T15" i="273"/>
  <c r="S15" i="273"/>
  <c r="R15" i="273"/>
  <c r="Q15" i="273"/>
  <c r="P15" i="273"/>
  <c r="O15" i="273"/>
  <c r="N15" i="273"/>
  <c r="M15" i="273"/>
  <c r="L15" i="273"/>
  <c r="K15" i="273"/>
  <c r="J15" i="273"/>
  <c r="I15" i="273"/>
  <c r="H15" i="273"/>
  <c r="G15" i="273"/>
  <c r="F15" i="273"/>
  <c r="E15" i="273"/>
  <c r="D15" i="273"/>
  <c r="C15" i="273"/>
  <c r="B15" i="273"/>
  <c r="BI14" i="273"/>
  <c r="BH14" i="273"/>
  <c r="BG14" i="273"/>
  <c r="BF14" i="273"/>
  <c r="BE14" i="273"/>
  <c r="BD14" i="273"/>
  <c r="BC14" i="273"/>
  <c r="BB14" i="273"/>
  <c r="BA14" i="273"/>
  <c r="AZ14" i="273"/>
  <c r="AY14" i="273"/>
  <c r="AX14" i="273"/>
  <c r="AW14" i="273"/>
  <c r="AV14" i="273"/>
  <c r="AU14" i="273"/>
  <c r="AT14" i="273"/>
  <c r="AS14" i="273"/>
  <c r="AR14" i="273"/>
  <c r="AQ14" i="273"/>
  <c r="AP14" i="273"/>
  <c r="AO14" i="273"/>
  <c r="AN14" i="273"/>
  <c r="AM14" i="273"/>
  <c r="AL14" i="273"/>
  <c r="AK14" i="273"/>
  <c r="AJ14" i="273"/>
  <c r="AI14" i="273"/>
  <c r="AH14" i="273"/>
  <c r="AG14" i="273"/>
  <c r="AF14" i="273"/>
  <c r="AE14" i="273"/>
  <c r="AD14" i="273"/>
  <c r="AC14" i="273"/>
  <c r="AB14" i="273"/>
  <c r="AA14" i="273"/>
  <c r="Z14" i="273"/>
  <c r="Y14" i="273"/>
  <c r="X14" i="273"/>
  <c r="W14" i="273"/>
  <c r="V14" i="273"/>
  <c r="U14" i="273"/>
  <c r="T14" i="273"/>
  <c r="S14" i="273"/>
  <c r="R14" i="273"/>
  <c r="Q14" i="273"/>
  <c r="P14" i="273"/>
  <c r="O14" i="273"/>
  <c r="N14" i="273"/>
  <c r="M14" i="273"/>
  <c r="L14" i="273"/>
  <c r="K14" i="273"/>
  <c r="J14" i="273"/>
  <c r="I14" i="273"/>
  <c r="H14" i="273"/>
  <c r="G14" i="273"/>
  <c r="F14" i="273"/>
  <c r="E14" i="273"/>
  <c r="D14" i="273"/>
  <c r="C14" i="273"/>
  <c r="B14" i="273"/>
  <c r="BI19" i="273"/>
  <c r="BH19" i="273"/>
  <c r="BG19" i="273"/>
  <c r="BF19" i="273"/>
  <c r="BE19" i="273"/>
  <c r="BD19" i="273"/>
  <c r="BC19" i="273"/>
  <c r="BB19" i="273"/>
  <c r="BA19" i="273"/>
  <c r="AZ19" i="273"/>
  <c r="AY19" i="273"/>
  <c r="AX19" i="273"/>
  <c r="AW19" i="273"/>
  <c r="AV19" i="273"/>
  <c r="AU19" i="273"/>
  <c r="AT19" i="273"/>
  <c r="AS19" i="273"/>
  <c r="AR19" i="273"/>
  <c r="AQ19" i="273"/>
  <c r="AP19" i="273"/>
  <c r="AO19" i="273"/>
  <c r="AN19" i="273"/>
  <c r="AM19" i="273"/>
  <c r="AL19" i="273"/>
  <c r="AK19" i="273"/>
  <c r="AJ19" i="273"/>
  <c r="AI19" i="273"/>
  <c r="AH19" i="273"/>
  <c r="AG19" i="273"/>
  <c r="AF19" i="273"/>
  <c r="AE19" i="273"/>
  <c r="AD19" i="273"/>
  <c r="AC19" i="273"/>
  <c r="AB19" i="273"/>
  <c r="AA19" i="273"/>
  <c r="Z19" i="273"/>
  <c r="Y19" i="273"/>
  <c r="X19" i="273"/>
  <c r="W19" i="273"/>
  <c r="V19" i="273"/>
  <c r="U19" i="273"/>
  <c r="T19" i="273"/>
  <c r="S19" i="273"/>
  <c r="R19" i="273"/>
  <c r="Q19" i="273"/>
  <c r="P19" i="273"/>
  <c r="O19" i="273"/>
  <c r="N19" i="273"/>
  <c r="M19" i="273"/>
  <c r="L19" i="273"/>
  <c r="K19" i="273"/>
  <c r="J19" i="273"/>
  <c r="I19" i="273"/>
  <c r="H19" i="273"/>
  <c r="G19" i="273"/>
  <c r="F19" i="273"/>
  <c r="E19" i="273"/>
  <c r="D19" i="273"/>
  <c r="C19" i="273"/>
  <c r="B19" i="273"/>
  <c r="B20" i="273"/>
  <c r="C17" i="272"/>
  <c r="D17" i="272"/>
  <c r="E17" i="272"/>
  <c r="F17" i="272"/>
  <c r="G17" i="272"/>
  <c r="H17" i="272"/>
  <c r="I17" i="272"/>
  <c r="J17" i="272"/>
  <c r="K17" i="272"/>
  <c r="L17" i="272"/>
  <c r="M17" i="272"/>
  <c r="N17" i="272"/>
  <c r="O17" i="272"/>
  <c r="P17" i="272"/>
  <c r="Q17" i="272"/>
  <c r="R17" i="272"/>
  <c r="S17" i="272"/>
  <c r="T17" i="272"/>
  <c r="U17" i="272"/>
  <c r="V17" i="272"/>
  <c r="W17" i="272"/>
  <c r="X17" i="272"/>
  <c r="Y17" i="272"/>
  <c r="Z17" i="272"/>
  <c r="AA17" i="272"/>
  <c r="AB17" i="272"/>
  <c r="AC17" i="272"/>
  <c r="AD17" i="272"/>
  <c r="AE17" i="272"/>
  <c r="AF17" i="272"/>
  <c r="AG17" i="272"/>
  <c r="AH17" i="272"/>
  <c r="AI17" i="272"/>
  <c r="AJ17" i="272"/>
  <c r="AK17" i="272"/>
  <c r="AL17" i="272"/>
  <c r="AM17" i="272"/>
  <c r="AN17" i="272"/>
  <c r="AO17" i="272"/>
  <c r="AP17" i="272"/>
  <c r="AQ17" i="272"/>
  <c r="AR17" i="272"/>
  <c r="AS17" i="272"/>
  <c r="AT17" i="272"/>
  <c r="AU17" i="272"/>
  <c r="AV17" i="272"/>
  <c r="AW17" i="272"/>
  <c r="AX17" i="272"/>
  <c r="AY17" i="272"/>
  <c r="AZ17" i="272"/>
  <c r="BA17" i="272"/>
  <c r="BB17" i="272"/>
  <c r="BC17" i="272"/>
  <c r="BD17" i="272"/>
  <c r="BE17" i="272"/>
  <c r="BF17" i="272"/>
  <c r="BG17" i="272"/>
  <c r="BH17" i="272"/>
  <c r="BI17" i="272"/>
  <c r="C18" i="272"/>
  <c r="D18" i="272"/>
  <c r="E18" i="272"/>
  <c r="F18" i="272"/>
  <c r="G18" i="272"/>
  <c r="H18" i="272"/>
  <c r="I18" i="272"/>
  <c r="J18" i="272"/>
  <c r="K18" i="272"/>
  <c r="L18" i="272"/>
  <c r="M18" i="272"/>
  <c r="N18" i="272"/>
  <c r="O18" i="272"/>
  <c r="P18" i="272"/>
  <c r="Q18" i="272"/>
  <c r="R18" i="272"/>
  <c r="S18" i="272"/>
  <c r="T18" i="272"/>
  <c r="U18" i="272"/>
  <c r="V18" i="272"/>
  <c r="W18" i="272"/>
  <c r="X18" i="272"/>
  <c r="Y18" i="272"/>
  <c r="Z18" i="272"/>
  <c r="AA18" i="272"/>
  <c r="AB18" i="272"/>
  <c r="AC18" i="272"/>
  <c r="AD18" i="272"/>
  <c r="AE18" i="272"/>
  <c r="AF18" i="272"/>
  <c r="AG18" i="272"/>
  <c r="AH18" i="272"/>
  <c r="AI18" i="272"/>
  <c r="AJ18" i="272"/>
  <c r="AK18" i="272"/>
  <c r="AL18" i="272"/>
  <c r="AM18" i="272"/>
  <c r="AN18" i="272"/>
  <c r="AO18" i="272"/>
  <c r="AP18" i="272"/>
  <c r="AQ18" i="272"/>
  <c r="AR18" i="272"/>
  <c r="AS18" i="272"/>
  <c r="AT18" i="272"/>
  <c r="AU18" i="272"/>
  <c r="AV18" i="272"/>
  <c r="AW18" i="272"/>
  <c r="AX18" i="272"/>
  <c r="AY18" i="272"/>
  <c r="AZ18" i="272"/>
  <c r="BA18" i="272"/>
  <c r="BB18" i="272"/>
  <c r="BC18" i="272"/>
  <c r="BD18" i="272"/>
  <c r="BE18" i="272"/>
  <c r="BF18" i="272"/>
  <c r="BG18" i="272"/>
  <c r="BH18" i="272"/>
  <c r="BI18" i="272"/>
  <c r="C19" i="272"/>
  <c r="D19" i="272"/>
  <c r="E19" i="272"/>
  <c r="F19" i="272"/>
  <c r="G19" i="272"/>
  <c r="H19" i="272"/>
  <c r="I19" i="272"/>
  <c r="J19" i="272"/>
  <c r="K19" i="272"/>
  <c r="L19" i="272"/>
  <c r="M19" i="272"/>
  <c r="N19" i="272"/>
  <c r="O19" i="272"/>
  <c r="P19" i="272"/>
  <c r="Q19" i="272"/>
  <c r="R19" i="272"/>
  <c r="S19" i="272"/>
  <c r="T19" i="272"/>
  <c r="U19" i="272"/>
  <c r="V19" i="272"/>
  <c r="W19" i="272"/>
  <c r="X19" i="272"/>
  <c r="Y19" i="272"/>
  <c r="Z19" i="272"/>
  <c r="AA19" i="272"/>
  <c r="AB19" i="272"/>
  <c r="AC19" i="272"/>
  <c r="AD19" i="272"/>
  <c r="AE19" i="272"/>
  <c r="AF19" i="272"/>
  <c r="AG19" i="272"/>
  <c r="AH19" i="272"/>
  <c r="AI19" i="272"/>
  <c r="AJ19" i="272"/>
  <c r="AK19" i="272"/>
  <c r="AL19" i="272"/>
  <c r="AM19" i="272"/>
  <c r="AN19" i="272"/>
  <c r="AO19" i="272"/>
  <c r="AP19" i="272"/>
  <c r="AQ19" i="272"/>
  <c r="AR19" i="272"/>
  <c r="AS19" i="272"/>
  <c r="AT19" i="272"/>
  <c r="AU19" i="272"/>
  <c r="AV19" i="272"/>
  <c r="AW19" i="272"/>
  <c r="AX19" i="272"/>
  <c r="AY19" i="272"/>
  <c r="AZ19" i="272"/>
  <c r="BA19" i="272"/>
  <c r="BB19" i="272"/>
  <c r="BC19" i="272"/>
  <c r="BD19" i="272"/>
  <c r="BE19" i="272"/>
  <c r="BF19" i="272"/>
  <c r="BG19" i="272"/>
  <c r="BH19" i="272"/>
  <c r="BI19" i="272"/>
  <c r="C20" i="272"/>
  <c r="D20" i="272"/>
  <c r="E20" i="272"/>
  <c r="F20" i="272"/>
  <c r="G20" i="272"/>
  <c r="H20" i="272"/>
  <c r="I20" i="272"/>
  <c r="J20" i="272"/>
  <c r="K20" i="272"/>
  <c r="L20" i="272"/>
  <c r="M20" i="272"/>
  <c r="N20" i="272"/>
  <c r="O20" i="272"/>
  <c r="P20" i="272"/>
  <c r="Q20" i="272"/>
  <c r="R20" i="272"/>
  <c r="S20" i="272"/>
  <c r="T20" i="272"/>
  <c r="U20" i="272"/>
  <c r="V20" i="272"/>
  <c r="W20" i="272"/>
  <c r="X20" i="272"/>
  <c r="Y20" i="272"/>
  <c r="Z20" i="272"/>
  <c r="AA20" i="272"/>
  <c r="AB20" i="272"/>
  <c r="AC20" i="272"/>
  <c r="AD20" i="272"/>
  <c r="AE20" i="272"/>
  <c r="AF20" i="272"/>
  <c r="AG20" i="272"/>
  <c r="AH20" i="272"/>
  <c r="AI20" i="272"/>
  <c r="AJ20" i="272"/>
  <c r="AK20" i="272"/>
  <c r="AL20" i="272"/>
  <c r="AM20" i="272"/>
  <c r="AN20" i="272"/>
  <c r="AO20" i="272"/>
  <c r="AP20" i="272"/>
  <c r="AQ20" i="272"/>
  <c r="AR20" i="272"/>
  <c r="AS20" i="272"/>
  <c r="AT20" i="272"/>
  <c r="AU20" i="272"/>
  <c r="AV20" i="272"/>
  <c r="AW20" i="272"/>
  <c r="AX20" i="272"/>
  <c r="AY20" i="272"/>
  <c r="AZ20" i="272"/>
  <c r="BA20" i="272"/>
  <c r="BB20" i="272"/>
  <c r="BC20" i="272"/>
  <c r="BD20" i="272"/>
  <c r="BE20" i="272"/>
  <c r="BF20" i="272"/>
  <c r="BG20" i="272"/>
  <c r="BH20" i="272"/>
  <c r="BI20" i="272"/>
  <c r="C21" i="272"/>
  <c r="D21" i="272"/>
  <c r="E21" i="272"/>
  <c r="F21" i="272"/>
  <c r="G21" i="272"/>
  <c r="H21" i="272"/>
  <c r="I21" i="272"/>
  <c r="J21" i="272"/>
  <c r="K21" i="272"/>
  <c r="L21" i="272"/>
  <c r="M21" i="272"/>
  <c r="N21" i="272"/>
  <c r="O21" i="272"/>
  <c r="P21" i="272"/>
  <c r="Q21" i="272"/>
  <c r="R21" i="272"/>
  <c r="S21" i="272"/>
  <c r="T21" i="272"/>
  <c r="U21" i="272"/>
  <c r="V21" i="272"/>
  <c r="W21" i="272"/>
  <c r="X21" i="272"/>
  <c r="Y21" i="272"/>
  <c r="Z21" i="272"/>
  <c r="AA21" i="272"/>
  <c r="AB21" i="272"/>
  <c r="AC21" i="272"/>
  <c r="AD21" i="272"/>
  <c r="AE21" i="272"/>
  <c r="AF21" i="272"/>
  <c r="AG21" i="272"/>
  <c r="AH21" i="272"/>
  <c r="AI21" i="272"/>
  <c r="AJ21" i="272"/>
  <c r="AK21" i="272"/>
  <c r="AL21" i="272"/>
  <c r="AM21" i="272"/>
  <c r="AN21" i="272"/>
  <c r="AO21" i="272"/>
  <c r="AP21" i="272"/>
  <c r="AQ21" i="272"/>
  <c r="AR21" i="272"/>
  <c r="AS21" i="272"/>
  <c r="AT21" i="272"/>
  <c r="AU21" i="272"/>
  <c r="AV21" i="272"/>
  <c r="AW21" i="272"/>
  <c r="AX21" i="272"/>
  <c r="AY21" i="272"/>
  <c r="AZ21" i="272"/>
  <c r="BA21" i="272"/>
  <c r="BB21" i="272"/>
  <c r="BC21" i="272"/>
  <c r="BD21" i="272"/>
  <c r="BE21" i="272"/>
  <c r="BF21" i="272"/>
  <c r="BG21" i="272"/>
  <c r="BH21" i="272"/>
  <c r="BI21" i="272"/>
  <c r="C22" i="272"/>
  <c r="D22" i="272"/>
  <c r="E22" i="272"/>
  <c r="F22" i="272"/>
  <c r="G22" i="272"/>
  <c r="H22" i="272"/>
  <c r="I22" i="272"/>
  <c r="J22" i="272"/>
  <c r="K22" i="272"/>
  <c r="L22" i="272"/>
  <c r="M22" i="272"/>
  <c r="N22" i="272"/>
  <c r="O22" i="272"/>
  <c r="P22" i="272"/>
  <c r="Q22" i="272"/>
  <c r="R22" i="272"/>
  <c r="S22" i="272"/>
  <c r="T22" i="272"/>
  <c r="U22" i="272"/>
  <c r="V22" i="272"/>
  <c r="W22" i="272"/>
  <c r="X22" i="272"/>
  <c r="Y22" i="272"/>
  <c r="Z22" i="272"/>
  <c r="AA22" i="272"/>
  <c r="AB22" i="272"/>
  <c r="AC22" i="272"/>
  <c r="AD22" i="272"/>
  <c r="AE22" i="272"/>
  <c r="AF22" i="272"/>
  <c r="AG22" i="272"/>
  <c r="AH22" i="272"/>
  <c r="AI22" i="272"/>
  <c r="AJ22" i="272"/>
  <c r="AK22" i="272"/>
  <c r="AL22" i="272"/>
  <c r="AM22" i="272"/>
  <c r="AN22" i="272"/>
  <c r="AO22" i="272"/>
  <c r="AP22" i="272"/>
  <c r="AQ22" i="272"/>
  <c r="AR22" i="272"/>
  <c r="AS22" i="272"/>
  <c r="AT22" i="272"/>
  <c r="AU22" i="272"/>
  <c r="AV22" i="272"/>
  <c r="AW22" i="272"/>
  <c r="AX22" i="272"/>
  <c r="AY22" i="272"/>
  <c r="AZ22" i="272"/>
  <c r="BA22" i="272"/>
  <c r="BB22" i="272"/>
  <c r="BC22" i="272"/>
  <c r="BD22" i="272"/>
  <c r="BE22" i="272"/>
  <c r="BF22" i="272"/>
  <c r="BG22" i="272"/>
  <c r="BH22" i="272"/>
  <c r="BI22" i="272"/>
  <c r="C23" i="272"/>
  <c r="D23" i="272"/>
  <c r="E23" i="272"/>
  <c r="F23" i="272"/>
  <c r="G23" i="272"/>
  <c r="H23" i="272"/>
  <c r="I23" i="272"/>
  <c r="J23" i="272"/>
  <c r="K23" i="272"/>
  <c r="L23" i="272"/>
  <c r="M23" i="272"/>
  <c r="N23" i="272"/>
  <c r="O23" i="272"/>
  <c r="P23" i="272"/>
  <c r="Q23" i="272"/>
  <c r="R23" i="272"/>
  <c r="S23" i="272"/>
  <c r="T23" i="272"/>
  <c r="U23" i="272"/>
  <c r="V23" i="272"/>
  <c r="W23" i="272"/>
  <c r="X23" i="272"/>
  <c r="Y23" i="272"/>
  <c r="Z23" i="272"/>
  <c r="AA23" i="272"/>
  <c r="AA24" i="272"/>
  <c r="AA25" i="272"/>
  <c r="AB23" i="272"/>
  <c r="AC23" i="272"/>
  <c r="AD23" i="272"/>
  <c r="AE23" i="272"/>
  <c r="AF23" i="272"/>
  <c r="AG23" i="272"/>
  <c r="AH23" i="272"/>
  <c r="AI23" i="272"/>
  <c r="AI24" i="272"/>
  <c r="AI25" i="272"/>
  <c r="AJ23" i="272"/>
  <c r="AK23" i="272"/>
  <c r="AL23" i="272"/>
  <c r="AM23" i="272"/>
  <c r="AN23" i="272"/>
  <c r="AO23" i="272"/>
  <c r="AP23" i="272"/>
  <c r="AQ23" i="272"/>
  <c r="AQ24" i="272"/>
  <c r="AQ25" i="272"/>
  <c r="AR23" i="272"/>
  <c r="AS23" i="272"/>
  <c r="AT23" i="272"/>
  <c r="AU23" i="272"/>
  <c r="AV23" i="272"/>
  <c r="AW23" i="272"/>
  <c r="AX23" i="272"/>
  <c r="AY23" i="272"/>
  <c r="AY24" i="272"/>
  <c r="AY25" i="272"/>
  <c r="AZ23" i="272"/>
  <c r="BA23" i="272"/>
  <c r="BB23" i="272"/>
  <c r="BC23" i="272"/>
  <c r="BD23" i="272"/>
  <c r="BE23" i="272"/>
  <c r="BF23" i="272"/>
  <c r="BG23" i="272"/>
  <c r="BG24" i="272"/>
  <c r="BG25" i="272"/>
  <c r="BH23" i="272"/>
  <c r="BI23" i="272"/>
  <c r="C24" i="272"/>
  <c r="D24" i="272"/>
  <c r="E24" i="272"/>
  <c r="F24" i="272"/>
  <c r="G24" i="272"/>
  <c r="H24" i="272"/>
  <c r="I24" i="272"/>
  <c r="J24" i="272"/>
  <c r="K24" i="272"/>
  <c r="L24" i="272"/>
  <c r="M24" i="272"/>
  <c r="N24" i="272"/>
  <c r="O24" i="272"/>
  <c r="P24" i="272"/>
  <c r="Q24" i="272"/>
  <c r="R24" i="272"/>
  <c r="S24" i="272"/>
  <c r="T24" i="272"/>
  <c r="U24" i="272"/>
  <c r="V24" i="272"/>
  <c r="W24" i="272"/>
  <c r="X24" i="272"/>
  <c r="Y24" i="272"/>
  <c r="Z24" i="272"/>
  <c r="AB24" i="272"/>
  <c r="AC24" i="272"/>
  <c r="AD24" i="272"/>
  <c r="AE24" i="272"/>
  <c r="AF24" i="272"/>
  <c r="AG24" i="272"/>
  <c r="AH24" i="272"/>
  <c r="AJ24" i="272"/>
  <c r="AK24" i="272"/>
  <c r="AL24" i="272"/>
  <c r="AM24" i="272"/>
  <c r="AN24" i="272"/>
  <c r="AO24" i="272"/>
  <c r="AP24" i="272"/>
  <c r="AR24" i="272"/>
  <c r="AS24" i="272"/>
  <c r="AT24" i="272"/>
  <c r="AU24" i="272"/>
  <c r="AV24" i="272"/>
  <c r="AW24" i="272"/>
  <c r="AX24" i="272"/>
  <c r="AZ24" i="272"/>
  <c r="BA24" i="272"/>
  <c r="BB24" i="272"/>
  <c r="BC24" i="272"/>
  <c r="BD24" i="272"/>
  <c r="BE24" i="272"/>
  <c r="BF24" i="272"/>
  <c r="BH24" i="272"/>
  <c r="BI24" i="272"/>
  <c r="B18" i="272"/>
  <c r="B19" i="272"/>
  <c r="B20" i="272"/>
  <c r="B21" i="272"/>
  <c r="B22" i="272"/>
  <c r="B23" i="272"/>
  <c r="B24" i="272"/>
  <c r="B17" i="272"/>
  <c r="G25" i="272"/>
  <c r="K25" i="272"/>
  <c r="O25" i="272"/>
  <c r="S25" i="272"/>
  <c r="W25" i="272"/>
  <c r="AE25" i="272"/>
  <c r="AM25" i="272"/>
  <c r="AU25" i="272"/>
  <c r="BC25" i="272"/>
  <c r="B25" i="272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U30" i="24"/>
  <c r="V30" i="24"/>
  <c r="W30" i="24"/>
  <c r="X30" i="24"/>
  <c r="Y30" i="24"/>
  <c r="Z30" i="24"/>
  <c r="AA30" i="24"/>
  <c r="AB30" i="24"/>
  <c r="AC30" i="24"/>
  <c r="AD30" i="24"/>
  <c r="AE30" i="24"/>
  <c r="AF30" i="24"/>
  <c r="AG30" i="24"/>
  <c r="AH30" i="24"/>
  <c r="AI30" i="24"/>
  <c r="AJ30" i="24"/>
  <c r="AK30" i="24"/>
  <c r="AL30" i="24"/>
  <c r="AM30" i="24"/>
  <c r="AN30" i="24"/>
  <c r="AO30" i="24"/>
  <c r="AP30" i="24"/>
  <c r="AQ30" i="24"/>
  <c r="AR30" i="24"/>
  <c r="AS30" i="24"/>
  <c r="AT30" i="24"/>
  <c r="AU30" i="24"/>
  <c r="AV30" i="24"/>
  <c r="AW30" i="24"/>
  <c r="AX30" i="24"/>
  <c r="AY30" i="24"/>
  <c r="AZ30" i="24"/>
  <c r="BA30" i="24"/>
  <c r="BB30" i="24"/>
  <c r="BC30" i="24"/>
  <c r="BD30" i="24"/>
  <c r="BE30" i="24"/>
  <c r="BF30" i="24"/>
  <c r="BG30" i="24"/>
  <c r="BH30" i="24"/>
  <c r="BI30" i="24"/>
  <c r="BJ30" i="24"/>
  <c r="BK30" i="24"/>
  <c r="BL30" i="24"/>
  <c r="BM30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31" i="24"/>
  <c r="AA31" i="24"/>
  <c r="AB31" i="24"/>
  <c r="AC31" i="24"/>
  <c r="AD31" i="24"/>
  <c r="AE31" i="24"/>
  <c r="AF31" i="24"/>
  <c r="AG31" i="24"/>
  <c r="AH31" i="24"/>
  <c r="AI31" i="24"/>
  <c r="AJ31" i="24"/>
  <c r="AK31" i="24"/>
  <c r="AL31" i="24"/>
  <c r="AM31" i="24"/>
  <c r="AN31" i="24"/>
  <c r="AO31" i="24"/>
  <c r="AP31" i="24"/>
  <c r="AQ31" i="24"/>
  <c r="AR31" i="24"/>
  <c r="AS31" i="24"/>
  <c r="AT31" i="24"/>
  <c r="AU31" i="24"/>
  <c r="AV31" i="24"/>
  <c r="AW31" i="24"/>
  <c r="AX31" i="24"/>
  <c r="AY31" i="24"/>
  <c r="AZ31" i="24"/>
  <c r="BA31" i="24"/>
  <c r="BB31" i="24"/>
  <c r="BC31" i="24"/>
  <c r="BD31" i="24"/>
  <c r="BE31" i="24"/>
  <c r="BF31" i="24"/>
  <c r="BG31" i="24"/>
  <c r="BH31" i="24"/>
  <c r="BI31" i="24"/>
  <c r="BJ31" i="24"/>
  <c r="BK31" i="24"/>
  <c r="BL31" i="24"/>
  <c r="BM31" i="24"/>
  <c r="F32" i="24"/>
  <c r="C12" i="272"/>
  <c r="D12" i="272"/>
  <c r="E12" i="272"/>
  <c r="F12" i="272"/>
  <c r="G12" i="272"/>
  <c r="H12" i="272"/>
  <c r="I12" i="272"/>
  <c r="J12" i="272"/>
  <c r="K12" i="272"/>
  <c r="L12" i="272"/>
  <c r="M12" i="272"/>
  <c r="N12" i="272"/>
  <c r="O12" i="272"/>
  <c r="P12" i="272"/>
  <c r="Q12" i="272"/>
  <c r="R12" i="272"/>
  <c r="S12" i="272"/>
  <c r="T12" i="272"/>
  <c r="U12" i="272"/>
  <c r="V12" i="272"/>
  <c r="W12" i="272"/>
  <c r="X12" i="272"/>
  <c r="Y12" i="272"/>
  <c r="Z12" i="272"/>
  <c r="B12" i="272"/>
  <c r="B13" i="272"/>
  <c r="C13" i="272"/>
  <c r="C9" i="271"/>
  <c r="D9" i="271"/>
  <c r="E9" i="271"/>
  <c r="F9" i="271"/>
  <c r="G9" i="271"/>
  <c r="H9" i="271"/>
  <c r="I9" i="271"/>
  <c r="J9" i="271"/>
  <c r="K9" i="271"/>
  <c r="L9" i="271"/>
  <c r="M9" i="271"/>
  <c r="N9" i="271"/>
  <c r="O9" i="271"/>
  <c r="C10" i="271"/>
  <c r="D10" i="271"/>
  <c r="E10" i="271"/>
  <c r="F10" i="271"/>
  <c r="G10" i="271"/>
  <c r="H10" i="271"/>
  <c r="I10" i="271"/>
  <c r="J10" i="271"/>
  <c r="K10" i="271"/>
  <c r="L10" i="271"/>
  <c r="M10" i="271"/>
  <c r="N10" i="271"/>
  <c r="O10" i="271"/>
  <c r="C11" i="271"/>
  <c r="D11" i="271"/>
  <c r="E11" i="271"/>
  <c r="F11" i="271"/>
  <c r="G11" i="271"/>
  <c r="H11" i="271"/>
  <c r="I11" i="271"/>
  <c r="J11" i="271"/>
  <c r="K11" i="271"/>
  <c r="L11" i="271"/>
  <c r="M11" i="271"/>
  <c r="N11" i="271"/>
  <c r="O11" i="271"/>
  <c r="B11" i="271"/>
  <c r="B10" i="271"/>
  <c r="B9" i="271"/>
  <c r="BI11" i="271"/>
  <c r="BI10" i="271"/>
  <c r="BI9" i="271"/>
  <c r="C9" i="273"/>
  <c r="B9" i="273"/>
  <c r="B10" i="273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Z28" i="24"/>
  <c r="AA28" i="24"/>
  <c r="AB28" i="24"/>
  <c r="AC28" i="24"/>
  <c r="AD28" i="24"/>
  <c r="AE28" i="24"/>
  <c r="AF28" i="24"/>
  <c r="AG28" i="24"/>
  <c r="AH28" i="24"/>
  <c r="AI28" i="24"/>
  <c r="AJ28" i="24"/>
  <c r="AK28" i="24"/>
  <c r="AL28" i="24"/>
  <c r="AM28" i="24"/>
  <c r="AN28" i="24"/>
  <c r="AO28" i="24"/>
  <c r="AP28" i="24"/>
  <c r="AQ28" i="24"/>
  <c r="AR28" i="24"/>
  <c r="AS28" i="24"/>
  <c r="AT28" i="24"/>
  <c r="AU28" i="24"/>
  <c r="AV28" i="24"/>
  <c r="AW28" i="24"/>
  <c r="AX28" i="24"/>
  <c r="AY28" i="24"/>
  <c r="AZ28" i="24"/>
  <c r="BA28" i="24"/>
  <c r="BB28" i="24"/>
  <c r="BC28" i="24"/>
  <c r="BD28" i="24"/>
  <c r="BE28" i="24"/>
  <c r="BF28" i="24"/>
  <c r="BG28" i="24"/>
  <c r="BH28" i="24"/>
  <c r="BI28" i="24"/>
  <c r="BJ28" i="24"/>
  <c r="BK28" i="24"/>
  <c r="BL28" i="24"/>
  <c r="BM28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U27" i="24"/>
  <c r="V27" i="24"/>
  <c r="W27" i="24"/>
  <c r="X27" i="24"/>
  <c r="Y27" i="24"/>
  <c r="Z27" i="24"/>
  <c r="AA27" i="24"/>
  <c r="AB27" i="24"/>
  <c r="AC27" i="24"/>
  <c r="AD27" i="24"/>
  <c r="AE27" i="24"/>
  <c r="AF27" i="24"/>
  <c r="AG27" i="24"/>
  <c r="AH27" i="24"/>
  <c r="AI27" i="24"/>
  <c r="AJ27" i="24"/>
  <c r="AK27" i="24"/>
  <c r="AL27" i="24"/>
  <c r="AM27" i="24"/>
  <c r="AN27" i="24"/>
  <c r="AO27" i="24"/>
  <c r="AP27" i="24"/>
  <c r="AQ27" i="24"/>
  <c r="AR27" i="24"/>
  <c r="AS27" i="24"/>
  <c r="AT27" i="24"/>
  <c r="AU27" i="24"/>
  <c r="AV27" i="24"/>
  <c r="AW27" i="24"/>
  <c r="AX27" i="24"/>
  <c r="AY27" i="24"/>
  <c r="AZ27" i="24"/>
  <c r="BA27" i="24"/>
  <c r="BB27" i="24"/>
  <c r="BC27" i="24"/>
  <c r="BD27" i="24"/>
  <c r="BE27" i="24"/>
  <c r="BF27" i="24"/>
  <c r="BG27" i="24"/>
  <c r="BH27" i="24"/>
  <c r="BI27" i="24"/>
  <c r="BJ27" i="24"/>
  <c r="BK27" i="24"/>
  <c r="BL27" i="24"/>
  <c r="BM27" i="24"/>
  <c r="B11" i="270"/>
  <c r="B12" i="270"/>
  <c r="D12" i="270"/>
  <c r="F30" i="35"/>
  <c r="F31" i="35"/>
  <c r="F32" i="35"/>
  <c r="F33" i="35"/>
  <c r="F34" i="35"/>
  <c r="C30" i="271"/>
  <c r="D30" i="271"/>
  <c r="F30" i="271"/>
  <c r="C31" i="271"/>
  <c r="G31" i="271"/>
  <c r="C32" i="271"/>
  <c r="H32" i="271"/>
  <c r="C33" i="271"/>
  <c r="I33" i="271"/>
  <c r="C29" i="271"/>
  <c r="D29" i="271"/>
  <c r="B30" i="271"/>
  <c r="B31" i="271"/>
  <c r="B32" i="271"/>
  <c r="B33" i="271"/>
  <c r="B29" i="271"/>
  <c r="E30" i="271"/>
  <c r="C9" i="270"/>
  <c r="C8" i="270"/>
  <c r="N82" i="24"/>
  <c r="C7" i="270"/>
  <c r="N81" i="24"/>
  <c r="C3" i="270"/>
  <c r="C55" i="271"/>
  <c r="D55" i="271"/>
  <c r="E55" i="271"/>
  <c r="F55" i="271"/>
  <c r="G55" i="271"/>
  <c r="H55" i="271"/>
  <c r="I55" i="271"/>
  <c r="J55" i="271"/>
  <c r="K55" i="271"/>
  <c r="L55" i="271"/>
  <c r="M55" i="271"/>
  <c r="N55" i="271"/>
  <c r="O55" i="271"/>
  <c r="P55" i="271"/>
  <c r="Q55" i="271"/>
  <c r="R55" i="271"/>
  <c r="S55" i="271"/>
  <c r="T55" i="271"/>
  <c r="U55" i="271"/>
  <c r="V55" i="271"/>
  <c r="W55" i="271"/>
  <c r="X55" i="271"/>
  <c r="Y55" i="271"/>
  <c r="Z55" i="271"/>
  <c r="AA55" i="271"/>
  <c r="AB55" i="271"/>
  <c r="AC55" i="271"/>
  <c r="AD55" i="271"/>
  <c r="AE55" i="271"/>
  <c r="AF55" i="271"/>
  <c r="AG55" i="271"/>
  <c r="AH55" i="271"/>
  <c r="AI55" i="271"/>
  <c r="AJ55" i="271"/>
  <c r="AK55" i="271"/>
  <c r="AL55" i="271"/>
  <c r="AM55" i="271"/>
  <c r="AN55" i="271"/>
  <c r="AO55" i="271"/>
  <c r="AP55" i="271"/>
  <c r="AQ55" i="271"/>
  <c r="AR55" i="271"/>
  <c r="AS55" i="271"/>
  <c r="AT55" i="271"/>
  <c r="AU55" i="271"/>
  <c r="AV55" i="271"/>
  <c r="AW55" i="271"/>
  <c r="AX55" i="271"/>
  <c r="AY55" i="271"/>
  <c r="AZ55" i="271"/>
  <c r="BA55" i="271"/>
  <c r="BB55" i="271"/>
  <c r="BC55" i="271"/>
  <c r="BD55" i="271"/>
  <c r="BE55" i="271"/>
  <c r="BF55" i="271"/>
  <c r="BG55" i="271"/>
  <c r="BH55" i="271"/>
  <c r="BI55" i="271"/>
  <c r="B56" i="271"/>
  <c r="B57" i="271"/>
  <c r="B58" i="271"/>
  <c r="BM64" i="24"/>
  <c r="P35" i="24"/>
  <c r="G120" i="24"/>
  <c r="G118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T120" i="24"/>
  <c r="U120" i="24"/>
  <c r="V120" i="24"/>
  <c r="W120" i="24"/>
  <c r="X120" i="24"/>
  <c r="Y120" i="24"/>
  <c r="Z120" i="24"/>
  <c r="AA120" i="24"/>
  <c r="AB120" i="24"/>
  <c r="AC120" i="24"/>
  <c r="AD120" i="24"/>
  <c r="AE120" i="24"/>
  <c r="AF120" i="24"/>
  <c r="AG120" i="24"/>
  <c r="AH120" i="24"/>
  <c r="AI120" i="24"/>
  <c r="AJ120" i="24"/>
  <c r="AK120" i="24"/>
  <c r="AL120" i="24"/>
  <c r="AM120" i="24"/>
  <c r="AN120" i="24"/>
  <c r="AO120" i="24"/>
  <c r="AP120" i="24"/>
  <c r="AQ120" i="24"/>
  <c r="AR120" i="24"/>
  <c r="AS120" i="24"/>
  <c r="AT120" i="24"/>
  <c r="AU120" i="24"/>
  <c r="AV120" i="24"/>
  <c r="AW120" i="24"/>
  <c r="AX120" i="24"/>
  <c r="AY120" i="24"/>
  <c r="AZ120" i="24"/>
  <c r="BA120" i="24"/>
  <c r="BB120" i="24"/>
  <c r="BC120" i="24"/>
  <c r="BD120" i="24"/>
  <c r="BE120" i="24"/>
  <c r="BF120" i="24"/>
  <c r="BG120" i="24"/>
  <c r="BH120" i="24"/>
  <c r="BI120" i="24"/>
  <c r="BJ120" i="24"/>
  <c r="BK120" i="24"/>
  <c r="BL120" i="24"/>
  <c r="BM120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Z118" i="24"/>
  <c r="AA118" i="24"/>
  <c r="AB118" i="24"/>
  <c r="AC118" i="24"/>
  <c r="AD118" i="24"/>
  <c r="AE118" i="24"/>
  <c r="AF118" i="24"/>
  <c r="AG118" i="24"/>
  <c r="AH118" i="24"/>
  <c r="AI118" i="24"/>
  <c r="AJ118" i="24"/>
  <c r="AK118" i="24"/>
  <c r="AL118" i="24"/>
  <c r="AM118" i="24"/>
  <c r="AN118" i="24"/>
  <c r="AO118" i="24"/>
  <c r="AP118" i="24"/>
  <c r="AQ118" i="24"/>
  <c r="AR118" i="24"/>
  <c r="AS118" i="24"/>
  <c r="AT118" i="24"/>
  <c r="AU118" i="24"/>
  <c r="AV118" i="24"/>
  <c r="AW118" i="24"/>
  <c r="AX118" i="24"/>
  <c r="AY118" i="24"/>
  <c r="AZ118" i="24"/>
  <c r="BA118" i="24"/>
  <c r="BB118" i="24"/>
  <c r="BC118" i="24"/>
  <c r="BD118" i="24"/>
  <c r="BE118" i="24"/>
  <c r="BF118" i="24"/>
  <c r="BG118" i="24"/>
  <c r="BH118" i="24"/>
  <c r="BI118" i="24"/>
  <c r="BJ118" i="24"/>
  <c r="BK118" i="24"/>
  <c r="BL118" i="24"/>
  <c r="BM118" i="24"/>
  <c r="G121" i="24"/>
  <c r="H121" i="24"/>
  <c r="I121" i="24"/>
  <c r="J121" i="24"/>
  <c r="K121" i="24"/>
  <c r="L121" i="24"/>
  <c r="M121" i="24"/>
  <c r="N121" i="24"/>
  <c r="O121" i="24"/>
  <c r="P121" i="24"/>
  <c r="Q121" i="24"/>
  <c r="R121" i="24"/>
  <c r="S121" i="24"/>
  <c r="T121" i="24"/>
  <c r="U121" i="24"/>
  <c r="V121" i="24"/>
  <c r="W121" i="24"/>
  <c r="X121" i="24"/>
  <c r="Y121" i="24"/>
  <c r="Z121" i="24"/>
  <c r="AA121" i="24"/>
  <c r="AB121" i="24"/>
  <c r="AC121" i="24"/>
  <c r="AD121" i="24"/>
  <c r="AE121" i="24"/>
  <c r="AF121" i="24"/>
  <c r="AG121" i="24"/>
  <c r="AH121" i="24"/>
  <c r="AI121" i="24"/>
  <c r="AJ121" i="24"/>
  <c r="AK121" i="24"/>
  <c r="AL121" i="24"/>
  <c r="AM121" i="24"/>
  <c r="AN121" i="24"/>
  <c r="AO121" i="24"/>
  <c r="AP121" i="24"/>
  <c r="AQ121" i="24"/>
  <c r="AR121" i="24"/>
  <c r="AS121" i="24"/>
  <c r="AT121" i="24"/>
  <c r="AU121" i="24"/>
  <c r="AV121" i="24"/>
  <c r="AW121" i="24"/>
  <c r="AX121" i="24"/>
  <c r="AY121" i="24"/>
  <c r="AZ121" i="24"/>
  <c r="BA121" i="24"/>
  <c r="BB121" i="24"/>
  <c r="BC121" i="24"/>
  <c r="BD121" i="24"/>
  <c r="BE121" i="24"/>
  <c r="BF121" i="24"/>
  <c r="BG121" i="24"/>
  <c r="BH121" i="24"/>
  <c r="BI121" i="24"/>
  <c r="BJ121" i="24"/>
  <c r="BK121" i="24"/>
  <c r="BL121" i="24"/>
  <c r="BM121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Z119" i="24"/>
  <c r="AA119" i="24"/>
  <c r="AB119" i="24"/>
  <c r="AC119" i="24"/>
  <c r="AD119" i="24"/>
  <c r="AE119" i="24"/>
  <c r="AF119" i="24"/>
  <c r="AG119" i="24"/>
  <c r="AH119" i="24"/>
  <c r="AI119" i="24"/>
  <c r="AJ119" i="24"/>
  <c r="AK119" i="24"/>
  <c r="AL119" i="24"/>
  <c r="AM119" i="24"/>
  <c r="AN119" i="24"/>
  <c r="AO119" i="24"/>
  <c r="AP119" i="24"/>
  <c r="AQ119" i="24"/>
  <c r="AR119" i="24"/>
  <c r="AS119" i="24"/>
  <c r="AT119" i="24"/>
  <c r="AU119" i="24"/>
  <c r="AV119" i="24"/>
  <c r="AW119" i="24"/>
  <c r="AX119" i="24"/>
  <c r="AY119" i="24"/>
  <c r="AZ119" i="24"/>
  <c r="BA119" i="24"/>
  <c r="BB119" i="24"/>
  <c r="BC119" i="24"/>
  <c r="BD119" i="24"/>
  <c r="BE119" i="24"/>
  <c r="BF119" i="24"/>
  <c r="BG119" i="24"/>
  <c r="BH119" i="24"/>
  <c r="BI119" i="24"/>
  <c r="BJ119" i="24"/>
  <c r="BK119" i="24"/>
  <c r="BL119" i="24"/>
  <c r="BM119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17" i="24"/>
  <c r="U117" i="24"/>
  <c r="V117" i="24"/>
  <c r="W117" i="24"/>
  <c r="X117" i="24"/>
  <c r="Y117" i="24"/>
  <c r="Z117" i="24"/>
  <c r="AA117" i="24"/>
  <c r="AB117" i="24"/>
  <c r="AC117" i="24"/>
  <c r="AD117" i="24"/>
  <c r="AE117" i="24"/>
  <c r="AF117" i="24"/>
  <c r="AG117" i="24"/>
  <c r="AH117" i="24"/>
  <c r="AI117" i="24"/>
  <c r="AJ117" i="24"/>
  <c r="AK117" i="24"/>
  <c r="AL117" i="24"/>
  <c r="AM117" i="24"/>
  <c r="AN117" i="24"/>
  <c r="AO117" i="24"/>
  <c r="AP117" i="24"/>
  <c r="AQ117" i="24"/>
  <c r="AR117" i="24"/>
  <c r="AS117" i="24"/>
  <c r="AT117" i="24"/>
  <c r="AU117" i="24"/>
  <c r="AV117" i="24"/>
  <c r="AW117" i="24"/>
  <c r="AX117" i="24"/>
  <c r="AY117" i="24"/>
  <c r="AZ117" i="24"/>
  <c r="BA117" i="24"/>
  <c r="BB117" i="24"/>
  <c r="BC117" i="24"/>
  <c r="BD117" i="24"/>
  <c r="BE117" i="24"/>
  <c r="BF117" i="24"/>
  <c r="BG117" i="24"/>
  <c r="BH117" i="24"/>
  <c r="BI117" i="24"/>
  <c r="BJ117" i="24"/>
  <c r="BK117" i="24"/>
  <c r="BL117" i="24"/>
  <c r="BM117" i="24"/>
  <c r="BI25" i="272"/>
  <c r="BE25" i="272"/>
  <c r="BA25" i="272"/>
  <c r="AW25" i="272"/>
  <c r="AS25" i="272"/>
  <c r="AO25" i="272"/>
  <c r="AK25" i="272"/>
  <c r="AG25" i="272"/>
  <c r="AC25" i="272"/>
  <c r="Y25" i="272"/>
  <c r="U25" i="272"/>
  <c r="Q25" i="272"/>
  <c r="M25" i="272"/>
  <c r="I25" i="272"/>
  <c r="E25" i="272"/>
  <c r="C20" i="273"/>
  <c r="D20" i="273"/>
  <c r="E20" i="273"/>
  <c r="F20" i="273"/>
  <c r="G20" i="273"/>
  <c r="H20" i="273"/>
  <c r="I20" i="273"/>
  <c r="J20" i="273"/>
  <c r="K20" i="273"/>
  <c r="L20" i="273"/>
  <c r="M20" i="273"/>
  <c r="N20" i="273"/>
  <c r="O20" i="273"/>
  <c r="P20" i="273"/>
  <c r="Q20" i="273"/>
  <c r="R20" i="273"/>
  <c r="S20" i="273"/>
  <c r="T20" i="273"/>
  <c r="U20" i="273"/>
  <c r="V20" i="273"/>
  <c r="W20" i="273"/>
  <c r="X20" i="273"/>
  <c r="Y20" i="273"/>
  <c r="Z20" i="273"/>
  <c r="AA20" i="273"/>
  <c r="AB20" i="273"/>
  <c r="AC20" i="273"/>
  <c r="AD20" i="273"/>
  <c r="AE20" i="273"/>
  <c r="AF20" i="273"/>
  <c r="AG20" i="273"/>
  <c r="AH20" i="273"/>
  <c r="AI20" i="273"/>
  <c r="AJ20" i="273"/>
  <c r="AK20" i="273"/>
  <c r="AL20" i="273"/>
  <c r="AM20" i="273"/>
  <c r="AN20" i="273"/>
  <c r="AO20" i="273"/>
  <c r="AP20" i="273"/>
  <c r="AQ20" i="273"/>
  <c r="AR20" i="273"/>
  <c r="AS20" i="273"/>
  <c r="AT20" i="273"/>
  <c r="AU20" i="273"/>
  <c r="AV20" i="273"/>
  <c r="AW20" i="273"/>
  <c r="AX20" i="273"/>
  <c r="AY20" i="273"/>
  <c r="AZ20" i="273"/>
  <c r="BA20" i="273"/>
  <c r="BB20" i="273"/>
  <c r="BC20" i="273"/>
  <c r="BD20" i="273"/>
  <c r="BE20" i="273"/>
  <c r="BF20" i="273"/>
  <c r="BG20" i="273"/>
  <c r="BH20" i="273"/>
  <c r="BI20" i="273"/>
  <c r="B34" i="271"/>
  <c r="I42" i="271"/>
  <c r="H53" i="24"/>
  <c r="J53" i="24"/>
  <c r="L53" i="24"/>
  <c r="N53" i="24"/>
  <c r="P53" i="24"/>
  <c r="R53" i="24"/>
  <c r="T53" i="24"/>
  <c r="V53" i="24"/>
  <c r="X53" i="24"/>
  <c r="Z53" i="24"/>
  <c r="AB53" i="24"/>
  <c r="AD53" i="24"/>
  <c r="AF53" i="24"/>
  <c r="AH53" i="24"/>
  <c r="AJ53" i="24"/>
  <c r="AL53" i="24"/>
  <c r="AN53" i="24"/>
  <c r="AP53" i="24"/>
  <c r="AR53" i="24"/>
  <c r="AT53" i="24"/>
  <c r="AV53" i="24"/>
  <c r="AX53" i="24"/>
  <c r="AZ53" i="24"/>
  <c r="BB53" i="24"/>
  <c r="BD53" i="24"/>
  <c r="BF53" i="24"/>
  <c r="BH53" i="24"/>
  <c r="BJ53" i="24"/>
  <c r="BL53" i="24"/>
  <c r="F53" i="24"/>
  <c r="G53" i="24"/>
  <c r="I53" i="24"/>
  <c r="K53" i="24"/>
  <c r="M53" i="24"/>
  <c r="O53" i="24"/>
  <c r="Q53" i="24"/>
  <c r="S53" i="24"/>
  <c r="U53" i="24"/>
  <c r="W53" i="24"/>
  <c r="Y53" i="24"/>
  <c r="AA53" i="24"/>
  <c r="AC53" i="24"/>
  <c r="AE53" i="24"/>
  <c r="AG53" i="24"/>
  <c r="AI53" i="24"/>
  <c r="AK53" i="24"/>
  <c r="AM53" i="24"/>
  <c r="AO53" i="24"/>
  <c r="AQ53" i="24"/>
  <c r="AS53" i="24"/>
  <c r="AU53" i="24"/>
  <c r="AW53" i="24"/>
  <c r="AY53" i="24"/>
  <c r="BA53" i="24"/>
  <c r="BC53" i="24"/>
  <c r="BE53" i="24"/>
  <c r="BG53" i="24"/>
  <c r="BI53" i="24"/>
  <c r="BK53" i="24"/>
  <c r="BM53" i="24"/>
  <c r="C25" i="272"/>
  <c r="BH25" i="272"/>
  <c r="BF25" i="272"/>
  <c r="BD25" i="272"/>
  <c r="BB25" i="272"/>
  <c r="AZ25" i="272"/>
  <c r="AX25" i="272"/>
  <c r="AV25" i="272"/>
  <c r="AT25" i="272"/>
  <c r="AR25" i="272"/>
  <c r="AP25" i="272"/>
  <c r="AN25" i="272"/>
  <c r="AL25" i="272"/>
  <c r="AJ25" i="272"/>
  <c r="AH25" i="272"/>
  <c r="AF25" i="272"/>
  <c r="AD25" i="272"/>
  <c r="AB25" i="272"/>
  <c r="Z25" i="272"/>
  <c r="X25" i="272"/>
  <c r="V25" i="272"/>
  <c r="T25" i="272"/>
  <c r="R25" i="272"/>
  <c r="P25" i="272"/>
  <c r="N25" i="272"/>
  <c r="L25" i="272"/>
  <c r="J25" i="272"/>
  <c r="H25" i="272"/>
  <c r="F25" i="272"/>
  <c r="D25" i="272"/>
  <c r="B23" i="271"/>
  <c r="B21" i="271"/>
  <c r="BH23" i="271"/>
  <c r="BF23" i="271"/>
  <c r="BD23" i="271"/>
  <c r="BB23" i="271"/>
  <c r="AZ23" i="271"/>
  <c r="AX23" i="271"/>
  <c r="AV23" i="271"/>
  <c r="AT23" i="271"/>
  <c r="AR23" i="271"/>
  <c r="AP23" i="271"/>
  <c r="AN23" i="271"/>
  <c r="AL23" i="271"/>
  <c r="AJ23" i="271"/>
  <c r="AH23" i="271"/>
  <c r="AF23" i="271"/>
  <c r="AD23" i="271"/>
  <c r="AB23" i="271"/>
  <c r="Z23" i="271"/>
  <c r="X23" i="271"/>
  <c r="V23" i="271"/>
  <c r="T23" i="271"/>
  <c r="R23" i="271"/>
  <c r="P23" i="271"/>
  <c r="N23" i="271"/>
  <c r="L23" i="271"/>
  <c r="J23" i="271"/>
  <c r="H23" i="271"/>
  <c r="F23" i="271"/>
  <c r="D23" i="271"/>
  <c r="BI22" i="271"/>
  <c r="BG22" i="271"/>
  <c r="BE22" i="271"/>
  <c r="BC22" i="271"/>
  <c r="BA22" i="271"/>
  <c r="AY22" i="271"/>
  <c r="AW22" i="271"/>
  <c r="AU22" i="271"/>
  <c r="AS22" i="271"/>
  <c r="AQ22" i="271"/>
  <c r="AO22" i="271"/>
  <c r="AM22" i="271"/>
  <c r="AK22" i="271"/>
  <c r="AI22" i="271"/>
  <c r="AG22" i="271"/>
  <c r="AE22" i="271"/>
  <c r="AC22" i="271"/>
  <c r="AA22" i="271"/>
  <c r="Y22" i="271"/>
  <c r="W22" i="271"/>
  <c r="U22" i="271"/>
  <c r="S22" i="271"/>
  <c r="Q22" i="271"/>
  <c r="O22" i="271"/>
  <c r="M22" i="271"/>
  <c r="K22" i="271"/>
  <c r="I22" i="271"/>
  <c r="G22" i="271"/>
  <c r="E22" i="271"/>
  <c r="C22" i="271"/>
  <c r="BH21" i="271"/>
  <c r="BF21" i="271"/>
  <c r="BD21" i="271"/>
  <c r="BB21" i="271"/>
  <c r="AZ21" i="271"/>
  <c r="AX21" i="271"/>
  <c r="AV21" i="271"/>
  <c r="AT21" i="271"/>
  <c r="AR21" i="271"/>
  <c r="AP21" i="271"/>
  <c r="AN21" i="271"/>
  <c r="AL21" i="271"/>
  <c r="AJ21" i="271"/>
  <c r="AH21" i="271"/>
  <c r="AF21" i="271"/>
  <c r="AD21" i="271"/>
  <c r="AB21" i="271"/>
  <c r="Z21" i="271"/>
  <c r="X21" i="271"/>
  <c r="V21" i="271"/>
  <c r="T21" i="271"/>
  <c r="R21" i="271"/>
  <c r="P21" i="271"/>
  <c r="N21" i="271"/>
  <c r="L21" i="271"/>
  <c r="J21" i="271"/>
  <c r="H21" i="271"/>
  <c r="F21" i="271"/>
  <c r="D21" i="271"/>
  <c r="F83" i="24"/>
  <c r="F81" i="24"/>
  <c r="M83" i="24"/>
  <c r="K83" i="24"/>
  <c r="I83" i="24"/>
  <c r="G83" i="24"/>
  <c r="L82" i="24"/>
  <c r="J82" i="24"/>
  <c r="H82" i="24"/>
  <c r="M81" i="24"/>
  <c r="K81" i="24"/>
  <c r="I81" i="24"/>
  <c r="G81" i="24"/>
  <c r="BL83" i="24"/>
  <c r="BJ83" i="24"/>
  <c r="BH83" i="24"/>
  <c r="BF83" i="24"/>
  <c r="BD83" i="24"/>
  <c r="BB83" i="24"/>
  <c r="AZ83" i="24"/>
  <c r="AX83" i="24"/>
  <c r="AV83" i="24"/>
  <c r="AT83" i="24"/>
  <c r="AR83" i="24"/>
  <c r="AP83" i="24"/>
  <c r="AN83" i="24"/>
  <c r="AL83" i="24"/>
  <c r="AJ83" i="24"/>
  <c r="AH83" i="24"/>
  <c r="AF83" i="24"/>
  <c r="AD83" i="24"/>
  <c r="AB83" i="24"/>
  <c r="Z83" i="24"/>
  <c r="X83" i="24"/>
  <c r="V83" i="24"/>
  <c r="T83" i="24"/>
  <c r="R83" i="24"/>
  <c r="P83" i="24"/>
  <c r="N83" i="24"/>
  <c r="BL82" i="24"/>
  <c r="BJ82" i="24"/>
  <c r="BH82" i="24"/>
  <c r="BF82" i="24"/>
  <c r="BD82" i="24"/>
  <c r="BB82" i="24"/>
  <c r="AZ82" i="24"/>
  <c r="AX82" i="24"/>
  <c r="AV82" i="24"/>
  <c r="AT82" i="24"/>
  <c r="AR82" i="24"/>
  <c r="AP82" i="24"/>
  <c r="AN82" i="24"/>
  <c r="AL82" i="24"/>
  <c r="AJ82" i="24"/>
  <c r="AH82" i="24"/>
  <c r="AF82" i="24"/>
  <c r="AD82" i="24"/>
  <c r="AB82" i="24"/>
  <c r="Z82" i="24"/>
  <c r="X82" i="24"/>
  <c r="V82" i="24"/>
  <c r="T82" i="24"/>
  <c r="R82" i="24"/>
  <c r="P82" i="24"/>
  <c r="BL81" i="24"/>
  <c r="BJ81" i="24"/>
  <c r="BH81" i="24"/>
  <c r="BF81" i="24"/>
  <c r="BD81" i="24"/>
  <c r="BB81" i="24"/>
  <c r="AZ81" i="24"/>
  <c r="AX81" i="24"/>
  <c r="AV81" i="24"/>
  <c r="AT81" i="24"/>
  <c r="AR81" i="24"/>
  <c r="AP81" i="24"/>
  <c r="AN81" i="24"/>
  <c r="AL81" i="24"/>
  <c r="AJ81" i="24"/>
  <c r="AH81" i="24"/>
  <c r="AF81" i="24"/>
  <c r="AD81" i="24"/>
  <c r="AB81" i="24"/>
  <c r="Z81" i="24"/>
  <c r="X81" i="24"/>
  <c r="V81" i="24"/>
  <c r="T81" i="24"/>
  <c r="R81" i="24"/>
  <c r="P81" i="24"/>
  <c r="G40" i="271"/>
  <c r="H51" i="24"/>
  <c r="J51" i="24"/>
  <c r="L51" i="24"/>
  <c r="N51" i="24"/>
  <c r="P51" i="24"/>
  <c r="R51" i="24"/>
  <c r="T51" i="24"/>
  <c r="V51" i="24"/>
  <c r="X51" i="24"/>
  <c r="Z51" i="24"/>
  <c r="AB51" i="24"/>
  <c r="AD51" i="24"/>
  <c r="AF51" i="24"/>
  <c r="AH51" i="24"/>
  <c r="AJ51" i="24"/>
  <c r="AL51" i="24"/>
  <c r="AN51" i="24"/>
  <c r="AP51" i="24"/>
  <c r="AR51" i="24"/>
  <c r="AT51" i="24"/>
  <c r="AV51" i="24"/>
  <c r="AX51" i="24"/>
  <c r="AZ51" i="24"/>
  <c r="BB51" i="24"/>
  <c r="BD51" i="24"/>
  <c r="BF51" i="24"/>
  <c r="BH51" i="24"/>
  <c r="BJ51" i="24"/>
  <c r="BL51" i="24"/>
  <c r="F51" i="24"/>
  <c r="G51" i="24"/>
  <c r="I51" i="24"/>
  <c r="K51" i="24"/>
  <c r="M51" i="24"/>
  <c r="O51" i="24"/>
  <c r="Q51" i="24"/>
  <c r="S51" i="24"/>
  <c r="U51" i="24"/>
  <c r="W51" i="24"/>
  <c r="Y51" i="24"/>
  <c r="AA51" i="24"/>
  <c r="AC51" i="24"/>
  <c r="AE51" i="24"/>
  <c r="AG51" i="24"/>
  <c r="AI51" i="24"/>
  <c r="AK51" i="24"/>
  <c r="AM51" i="24"/>
  <c r="AO51" i="24"/>
  <c r="AQ51" i="24"/>
  <c r="AS51" i="24"/>
  <c r="AU51" i="24"/>
  <c r="AW51" i="24"/>
  <c r="AY51" i="24"/>
  <c r="BA51" i="24"/>
  <c r="BC51" i="24"/>
  <c r="BE51" i="24"/>
  <c r="BG51" i="24"/>
  <c r="BI51" i="24"/>
  <c r="BK51" i="24"/>
  <c r="BM51" i="24"/>
  <c r="H47" i="24"/>
  <c r="J47" i="24"/>
  <c r="L47" i="24"/>
  <c r="N47" i="24"/>
  <c r="P47" i="24"/>
  <c r="R47" i="24"/>
  <c r="T47" i="24"/>
  <c r="V47" i="24"/>
  <c r="X47" i="24"/>
  <c r="Z47" i="24"/>
  <c r="AB47" i="24"/>
  <c r="AD47" i="24"/>
  <c r="AF47" i="24"/>
  <c r="AH47" i="24"/>
  <c r="AJ47" i="24"/>
  <c r="AL47" i="24"/>
  <c r="AN47" i="24"/>
  <c r="AP47" i="24"/>
  <c r="AR47" i="24"/>
  <c r="AT47" i="24"/>
  <c r="AV47" i="24"/>
  <c r="AX47" i="24"/>
  <c r="AZ47" i="24"/>
  <c r="BB47" i="24"/>
  <c r="BD47" i="24"/>
  <c r="BF47" i="24"/>
  <c r="BH47" i="24"/>
  <c r="BJ47" i="24"/>
  <c r="BL47" i="24"/>
  <c r="F47" i="24"/>
  <c r="G47" i="24"/>
  <c r="I47" i="24"/>
  <c r="K47" i="24"/>
  <c r="M47" i="24"/>
  <c r="O47" i="24"/>
  <c r="Q47" i="24"/>
  <c r="S47" i="24"/>
  <c r="U47" i="24"/>
  <c r="W47" i="24"/>
  <c r="Y47" i="24"/>
  <c r="AA47" i="24"/>
  <c r="AC47" i="24"/>
  <c r="AE47" i="24"/>
  <c r="AG47" i="24"/>
  <c r="AI47" i="24"/>
  <c r="AK47" i="24"/>
  <c r="AM47" i="24"/>
  <c r="AO47" i="24"/>
  <c r="AQ47" i="24"/>
  <c r="AS47" i="24"/>
  <c r="AU47" i="24"/>
  <c r="AW47" i="24"/>
  <c r="AY47" i="24"/>
  <c r="BA47" i="24"/>
  <c r="BC47" i="24"/>
  <c r="BE47" i="24"/>
  <c r="BG47" i="24"/>
  <c r="BI47" i="24"/>
  <c r="BK47" i="24"/>
  <c r="BM47" i="24"/>
  <c r="H41" i="271"/>
  <c r="G52" i="24"/>
  <c r="I52" i="24"/>
  <c r="K52" i="24"/>
  <c r="M52" i="24"/>
  <c r="O52" i="24"/>
  <c r="Q52" i="24"/>
  <c r="S52" i="24"/>
  <c r="U52" i="24"/>
  <c r="W52" i="24"/>
  <c r="Y52" i="24"/>
  <c r="AA52" i="24"/>
  <c r="AC52" i="24"/>
  <c r="AE52" i="24"/>
  <c r="AG52" i="24"/>
  <c r="AI52" i="24"/>
  <c r="AK52" i="24"/>
  <c r="AM52" i="24"/>
  <c r="AO52" i="24"/>
  <c r="AQ52" i="24"/>
  <c r="AS52" i="24"/>
  <c r="AU52" i="24"/>
  <c r="AW52" i="24"/>
  <c r="AY52" i="24"/>
  <c r="BA52" i="24"/>
  <c r="BC52" i="24"/>
  <c r="BE52" i="24"/>
  <c r="BG52" i="24"/>
  <c r="BI52" i="24"/>
  <c r="BK52" i="24"/>
  <c r="BM52" i="24"/>
  <c r="H52" i="24"/>
  <c r="J52" i="24"/>
  <c r="L52" i="24"/>
  <c r="N52" i="24"/>
  <c r="P52" i="24"/>
  <c r="R52" i="24"/>
  <c r="T52" i="24"/>
  <c r="V52" i="24"/>
  <c r="X52" i="24"/>
  <c r="Z52" i="24"/>
  <c r="AB52" i="24"/>
  <c r="AD52" i="24"/>
  <c r="AF52" i="24"/>
  <c r="AH52" i="24"/>
  <c r="AJ52" i="24"/>
  <c r="AL52" i="24"/>
  <c r="AN52" i="24"/>
  <c r="AP52" i="24"/>
  <c r="AR52" i="24"/>
  <c r="AT52" i="24"/>
  <c r="AV52" i="24"/>
  <c r="AX52" i="24"/>
  <c r="AZ52" i="24"/>
  <c r="BB52" i="24"/>
  <c r="BD52" i="24"/>
  <c r="BF52" i="24"/>
  <c r="BH52" i="24"/>
  <c r="BJ52" i="24"/>
  <c r="BL52" i="24"/>
  <c r="F52" i="24"/>
  <c r="B22" i="271"/>
  <c r="BI23" i="271"/>
  <c r="BG23" i="271"/>
  <c r="BE23" i="271"/>
  <c r="BC23" i="271"/>
  <c r="BA23" i="271"/>
  <c r="AY23" i="271"/>
  <c r="AW23" i="271"/>
  <c r="AU23" i="271"/>
  <c r="AS23" i="271"/>
  <c r="AQ23" i="271"/>
  <c r="AO23" i="271"/>
  <c r="AM23" i="271"/>
  <c r="AK23" i="271"/>
  <c r="AI23" i="271"/>
  <c r="AG23" i="271"/>
  <c r="AE23" i="271"/>
  <c r="AC23" i="271"/>
  <c r="AA23" i="271"/>
  <c r="Y23" i="271"/>
  <c r="W23" i="271"/>
  <c r="U23" i="271"/>
  <c r="S23" i="271"/>
  <c r="Q23" i="271"/>
  <c r="O23" i="271"/>
  <c r="M23" i="271"/>
  <c r="K23" i="271"/>
  <c r="I23" i="271"/>
  <c r="G23" i="271"/>
  <c r="E23" i="271"/>
  <c r="C23" i="271"/>
  <c r="BH22" i="271"/>
  <c r="BF22" i="271"/>
  <c r="BD22" i="271"/>
  <c r="BB22" i="271"/>
  <c r="AZ22" i="271"/>
  <c r="AX22" i="271"/>
  <c r="AV22" i="271"/>
  <c r="AT22" i="271"/>
  <c r="AR22" i="271"/>
  <c r="AP22" i="271"/>
  <c r="AN22" i="271"/>
  <c r="AL22" i="271"/>
  <c r="AJ22" i="271"/>
  <c r="AH22" i="271"/>
  <c r="AF22" i="271"/>
  <c r="AD22" i="271"/>
  <c r="AB22" i="271"/>
  <c r="Z22" i="271"/>
  <c r="X22" i="271"/>
  <c r="V22" i="271"/>
  <c r="T22" i="271"/>
  <c r="R22" i="271"/>
  <c r="P22" i="271"/>
  <c r="N22" i="271"/>
  <c r="L22" i="271"/>
  <c r="J22" i="271"/>
  <c r="H22" i="271"/>
  <c r="F22" i="271"/>
  <c r="D22" i="271"/>
  <c r="BI21" i="271"/>
  <c r="BG21" i="271"/>
  <c r="BE21" i="271"/>
  <c r="BC21" i="271"/>
  <c r="BA21" i="271"/>
  <c r="AY21" i="271"/>
  <c r="AW21" i="271"/>
  <c r="AU21" i="271"/>
  <c r="AS21" i="271"/>
  <c r="AQ21" i="271"/>
  <c r="AO21" i="271"/>
  <c r="AM21" i="271"/>
  <c r="AK21" i="271"/>
  <c r="AI21" i="271"/>
  <c r="AG21" i="271"/>
  <c r="AE21" i="271"/>
  <c r="AC21" i="271"/>
  <c r="AA21" i="271"/>
  <c r="Y21" i="271"/>
  <c r="W21" i="271"/>
  <c r="U21" i="271"/>
  <c r="S21" i="271"/>
  <c r="Q21" i="271"/>
  <c r="O21" i="271"/>
  <c r="M21" i="271"/>
  <c r="K21" i="271"/>
  <c r="I21" i="271"/>
  <c r="G21" i="271"/>
  <c r="E21" i="271"/>
  <c r="C21" i="271"/>
  <c r="F82" i="24"/>
  <c r="L83" i="24"/>
  <c r="J83" i="24"/>
  <c r="H83" i="24"/>
  <c r="M82" i="24"/>
  <c r="K82" i="24"/>
  <c r="I82" i="24"/>
  <c r="G82" i="24"/>
  <c r="L81" i="24"/>
  <c r="J81" i="24"/>
  <c r="H81" i="24"/>
  <c r="BM83" i="24"/>
  <c r="BK83" i="24"/>
  <c r="BI83" i="24"/>
  <c r="BG83" i="24"/>
  <c r="BE83" i="24"/>
  <c r="BC83" i="24"/>
  <c r="BA83" i="24"/>
  <c r="AY83" i="24"/>
  <c r="AW83" i="24"/>
  <c r="AU83" i="24"/>
  <c r="AS83" i="24"/>
  <c r="AQ83" i="24"/>
  <c r="AO83" i="24"/>
  <c r="AM83" i="24"/>
  <c r="AK83" i="24"/>
  <c r="AI83" i="24"/>
  <c r="AG83" i="24"/>
  <c r="AE83" i="24"/>
  <c r="AC83" i="24"/>
  <c r="AA83" i="24"/>
  <c r="Y83" i="24"/>
  <c r="W83" i="24"/>
  <c r="U83" i="24"/>
  <c r="S83" i="24"/>
  <c r="Q83" i="24"/>
  <c r="O83" i="24"/>
  <c r="BM82" i="24"/>
  <c r="BK82" i="24"/>
  <c r="BI82" i="24"/>
  <c r="BG82" i="24"/>
  <c r="BE82" i="24"/>
  <c r="BC82" i="24"/>
  <c r="BA82" i="24"/>
  <c r="AY82" i="24"/>
  <c r="AW82" i="24"/>
  <c r="AU82" i="24"/>
  <c r="AS82" i="24"/>
  <c r="AQ82" i="24"/>
  <c r="AO82" i="24"/>
  <c r="AM82" i="24"/>
  <c r="AK82" i="24"/>
  <c r="AI82" i="24"/>
  <c r="AG82" i="24"/>
  <c r="AE82" i="24"/>
  <c r="AC82" i="24"/>
  <c r="AA82" i="24"/>
  <c r="Y82" i="24"/>
  <c r="W82" i="24"/>
  <c r="U82" i="24"/>
  <c r="S82" i="24"/>
  <c r="Q82" i="24"/>
  <c r="O82" i="24"/>
  <c r="BM81" i="24"/>
  <c r="BK81" i="24"/>
  <c r="BI81" i="24"/>
  <c r="BG81" i="24"/>
  <c r="BE81" i="24"/>
  <c r="BC81" i="24"/>
  <c r="BA81" i="24"/>
  <c r="AY81" i="24"/>
  <c r="AW81" i="24"/>
  <c r="AU81" i="24"/>
  <c r="AS81" i="24"/>
  <c r="AQ81" i="24"/>
  <c r="AO81" i="24"/>
  <c r="AM81" i="24"/>
  <c r="AK81" i="24"/>
  <c r="AI81" i="24"/>
  <c r="AG81" i="24"/>
  <c r="AE81" i="24"/>
  <c r="AC81" i="24"/>
  <c r="AA81" i="24"/>
  <c r="Y81" i="24"/>
  <c r="W81" i="24"/>
  <c r="U81" i="24"/>
  <c r="S81" i="24"/>
  <c r="Q81" i="24"/>
  <c r="O81" i="24"/>
  <c r="G105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T103" i="24"/>
  <c r="U103" i="24"/>
  <c r="V103" i="24"/>
  <c r="W103" i="24"/>
  <c r="X103" i="24"/>
  <c r="Y103" i="24"/>
  <c r="Z103" i="24"/>
  <c r="AA103" i="24"/>
  <c r="AB103" i="24"/>
  <c r="AC103" i="24"/>
  <c r="AD103" i="24"/>
  <c r="AE103" i="24"/>
  <c r="AF103" i="24"/>
  <c r="AG103" i="24"/>
  <c r="AH103" i="24"/>
  <c r="AI103" i="24"/>
  <c r="AJ103" i="24"/>
  <c r="AK103" i="24"/>
  <c r="AL103" i="24"/>
  <c r="AM103" i="24"/>
  <c r="AN103" i="24"/>
  <c r="AO103" i="24"/>
  <c r="AP103" i="24"/>
  <c r="AQ103" i="24"/>
  <c r="AR103" i="24"/>
  <c r="AS103" i="24"/>
  <c r="AT103" i="24"/>
  <c r="AU103" i="24"/>
  <c r="AV103" i="24"/>
  <c r="AW103" i="24"/>
  <c r="AX103" i="24"/>
  <c r="AY103" i="24"/>
  <c r="AZ103" i="24"/>
  <c r="BA103" i="24"/>
  <c r="BB103" i="24"/>
  <c r="BC103" i="24"/>
  <c r="BD103" i="24"/>
  <c r="BE103" i="24"/>
  <c r="BF103" i="24"/>
  <c r="BG103" i="24"/>
  <c r="BH103" i="24"/>
  <c r="BI103" i="24"/>
  <c r="BJ103" i="24"/>
  <c r="BK103" i="24"/>
  <c r="BL103" i="24"/>
  <c r="BM103" i="24"/>
  <c r="G104" i="24"/>
  <c r="H104" i="24"/>
  <c r="I104" i="24"/>
  <c r="J104" i="24"/>
  <c r="K104" i="24"/>
  <c r="L104" i="24"/>
  <c r="M104" i="24"/>
  <c r="N104" i="24"/>
  <c r="O104" i="24"/>
  <c r="P104" i="24"/>
  <c r="Q104" i="24"/>
  <c r="R104" i="24"/>
  <c r="S104" i="24"/>
  <c r="T104" i="24"/>
  <c r="U104" i="24"/>
  <c r="V104" i="24"/>
  <c r="W104" i="24"/>
  <c r="X104" i="24"/>
  <c r="Y104" i="24"/>
  <c r="Z104" i="24"/>
  <c r="AA104" i="24"/>
  <c r="AB104" i="24"/>
  <c r="AC104" i="24"/>
  <c r="AD104" i="24"/>
  <c r="AE104" i="24"/>
  <c r="AF104" i="24"/>
  <c r="AG104" i="24"/>
  <c r="AH104" i="24"/>
  <c r="AI104" i="24"/>
  <c r="AJ104" i="24"/>
  <c r="AK104" i="24"/>
  <c r="AL104" i="24"/>
  <c r="AM104" i="24"/>
  <c r="AN104" i="24"/>
  <c r="AO104" i="24"/>
  <c r="AP104" i="24"/>
  <c r="AQ104" i="24"/>
  <c r="AR104" i="24"/>
  <c r="AS104" i="24"/>
  <c r="AT104" i="24"/>
  <c r="AU104" i="24"/>
  <c r="AV104" i="24"/>
  <c r="AW104" i="24"/>
  <c r="AX104" i="24"/>
  <c r="AY104" i="24"/>
  <c r="AZ104" i="24"/>
  <c r="BA104" i="24"/>
  <c r="BB104" i="24"/>
  <c r="BC104" i="24"/>
  <c r="BD104" i="24"/>
  <c r="BE104" i="24"/>
  <c r="BF104" i="24"/>
  <c r="BG104" i="24"/>
  <c r="BH104" i="24"/>
  <c r="BI104" i="24"/>
  <c r="BJ104" i="24"/>
  <c r="BK104" i="24"/>
  <c r="BL104" i="24"/>
  <c r="BM104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2" i="24"/>
  <c r="U102" i="24"/>
  <c r="V102" i="24"/>
  <c r="W102" i="24"/>
  <c r="X102" i="24"/>
  <c r="Y102" i="24"/>
  <c r="Z102" i="24"/>
  <c r="AA102" i="24"/>
  <c r="AB102" i="24"/>
  <c r="AC102" i="24"/>
  <c r="AD102" i="24"/>
  <c r="AE102" i="24"/>
  <c r="AF102" i="24"/>
  <c r="AG102" i="24"/>
  <c r="AH102" i="24"/>
  <c r="AI102" i="24"/>
  <c r="AJ102" i="24"/>
  <c r="AK102" i="24"/>
  <c r="AL102" i="24"/>
  <c r="AM102" i="24"/>
  <c r="AN102" i="24"/>
  <c r="AO102" i="24"/>
  <c r="AP102" i="24"/>
  <c r="AQ102" i="24"/>
  <c r="AR102" i="24"/>
  <c r="AS102" i="24"/>
  <c r="AT102" i="24"/>
  <c r="AU102" i="24"/>
  <c r="AV102" i="24"/>
  <c r="AW102" i="24"/>
  <c r="AX102" i="24"/>
  <c r="AY102" i="24"/>
  <c r="AZ102" i="24"/>
  <c r="BA102" i="24"/>
  <c r="BB102" i="24"/>
  <c r="BC102" i="24"/>
  <c r="BD102" i="24"/>
  <c r="BE102" i="24"/>
  <c r="BF102" i="24"/>
  <c r="BG102" i="24"/>
  <c r="BH102" i="24"/>
  <c r="BI102" i="24"/>
  <c r="BJ102" i="24"/>
  <c r="BK102" i="24"/>
  <c r="BL102" i="24"/>
  <c r="BM102" i="24"/>
  <c r="G100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T98" i="24"/>
  <c r="U98" i="24"/>
  <c r="V98" i="24"/>
  <c r="W98" i="24"/>
  <c r="X98" i="24"/>
  <c r="Y98" i="24"/>
  <c r="Z98" i="24"/>
  <c r="AA98" i="24"/>
  <c r="AB98" i="24"/>
  <c r="AC98" i="24"/>
  <c r="AD98" i="24"/>
  <c r="AE98" i="24"/>
  <c r="AF98" i="24"/>
  <c r="AG98" i="24"/>
  <c r="AH98" i="24"/>
  <c r="AI98" i="24"/>
  <c r="AJ98" i="24"/>
  <c r="AK98" i="24"/>
  <c r="AL98" i="24"/>
  <c r="AM98" i="24"/>
  <c r="AN98" i="24"/>
  <c r="AO98" i="24"/>
  <c r="AP98" i="24"/>
  <c r="AQ98" i="24"/>
  <c r="AR98" i="24"/>
  <c r="AS98" i="24"/>
  <c r="AT98" i="24"/>
  <c r="AU98" i="24"/>
  <c r="AV98" i="24"/>
  <c r="AW98" i="24"/>
  <c r="AX98" i="24"/>
  <c r="AY98" i="24"/>
  <c r="AZ98" i="24"/>
  <c r="BA98" i="24"/>
  <c r="BB98" i="24"/>
  <c r="BC98" i="24"/>
  <c r="BD98" i="24"/>
  <c r="BE98" i="24"/>
  <c r="BF98" i="24"/>
  <c r="BG98" i="24"/>
  <c r="BH98" i="24"/>
  <c r="BI98" i="24"/>
  <c r="BJ98" i="24"/>
  <c r="BK98" i="24"/>
  <c r="BL98" i="24"/>
  <c r="BM98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Z105" i="24"/>
  <c r="AA105" i="24"/>
  <c r="AB105" i="24"/>
  <c r="AC105" i="24"/>
  <c r="AD105" i="24"/>
  <c r="AE105" i="24"/>
  <c r="AF105" i="24"/>
  <c r="AG105" i="24"/>
  <c r="AH105" i="24"/>
  <c r="AI105" i="24"/>
  <c r="AJ105" i="24"/>
  <c r="AK105" i="24"/>
  <c r="AL105" i="24"/>
  <c r="AM105" i="24"/>
  <c r="AN105" i="24"/>
  <c r="AO105" i="24"/>
  <c r="AP105" i="24"/>
  <c r="AQ105" i="24"/>
  <c r="AR105" i="24"/>
  <c r="AS105" i="24"/>
  <c r="AT105" i="24"/>
  <c r="AU105" i="24"/>
  <c r="AV105" i="24"/>
  <c r="AW105" i="24"/>
  <c r="AX105" i="24"/>
  <c r="AY105" i="24"/>
  <c r="AZ105" i="24"/>
  <c r="BA105" i="24"/>
  <c r="BB105" i="24"/>
  <c r="BC105" i="24"/>
  <c r="BD105" i="24"/>
  <c r="BE105" i="24"/>
  <c r="BF105" i="24"/>
  <c r="BG105" i="24"/>
  <c r="BH105" i="24"/>
  <c r="BI105" i="24"/>
  <c r="BJ105" i="24"/>
  <c r="BK105" i="24"/>
  <c r="BL105" i="24"/>
  <c r="BM105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Z100" i="24"/>
  <c r="AA100" i="24"/>
  <c r="AB100" i="24"/>
  <c r="AC100" i="24"/>
  <c r="AD100" i="24"/>
  <c r="AE100" i="24"/>
  <c r="AF100" i="24"/>
  <c r="AG100" i="24"/>
  <c r="AH100" i="24"/>
  <c r="AI100" i="24"/>
  <c r="AJ100" i="24"/>
  <c r="AK100" i="24"/>
  <c r="AL100" i="24"/>
  <c r="AM100" i="24"/>
  <c r="AN100" i="24"/>
  <c r="AO100" i="24"/>
  <c r="AP100" i="24"/>
  <c r="AQ100" i="24"/>
  <c r="AR100" i="24"/>
  <c r="AS100" i="24"/>
  <c r="AT100" i="24"/>
  <c r="AU100" i="24"/>
  <c r="AV100" i="24"/>
  <c r="AW100" i="24"/>
  <c r="AX100" i="24"/>
  <c r="AY100" i="24"/>
  <c r="AZ100" i="24"/>
  <c r="BA100" i="24"/>
  <c r="BB100" i="24"/>
  <c r="BC100" i="24"/>
  <c r="BD100" i="24"/>
  <c r="BE100" i="24"/>
  <c r="BF100" i="24"/>
  <c r="BG100" i="24"/>
  <c r="BH100" i="24"/>
  <c r="BI100" i="24"/>
  <c r="BJ100" i="24"/>
  <c r="BK100" i="24"/>
  <c r="BL100" i="24"/>
  <c r="BM100" i="24"/>
  <c r="K91" i="24"/>
  <c r="M91" i="24"/>
  <c r="O91" i="24"/>
  <c r="Q91" i="24"/>
  <c r="S91" i="24"/>
  <c r="U91" i="24"/>
  <c r="W91" i="24"/>
  <c r="Y91" i="24"/>
  <c r="AA91" i="24"/>
  <c r="AC91" i="24"/>
  <c r="AE91" i="24"/>
  <c r="AG91" i="24"/>
  <c r="AI91" i="24"/>
  <c r="AK91" i="24"/>
  <c r="AM91" i="24"/>
  <c r="AO91" i="24"/>
  <c r="AQ91" i="24"/>
  <c r="AS91" i="24"/>
  <c r="AU91" i="24"/>
  <c r="AW91" i="24"/>
  <c r="AY91" i="24"/>
  <c r="BA91" i="24"/>
  <c r="BC91" i="24"/>
  <c r="BE91" i="24"/>
  <c r="BG91" i="24"/>
  <c r="BI91" i="24"/>
  <c r="BK91" i="24"/>
  <c r="BM91" i="24"/>
  <c r="G99" i="24"/>
  <c r="H99" i="24"/>
  <c r="I99" i="24"/>
  <c r="J99" i="24"/>
  <c r="K99" i="24"/>
  <c r="L99" i="24"/>
  <c r="M99" i="24"/>
  <c r="N99" i="24"/>
  <c r="O99" i="24"/>
  <c r="P99" i="24"/>
  <c r="Q99" i="24"/>
  <c r="R99" i="24"/>
  <c r="S99" i="24"/>
  <c r="T99" i="24"/>
  <c r="U99" i="24"/>
  <c r="V99" i="24"/>
  <c r="W99" i="24"/>
  <c r="X99" i="24"/>
  <c r="Y99" i="24"/>
  <c r="Z99" i="24"/>
  <c r="AA99" i="24"/>
  <c r="AB99" i="24"/>
  <c r="AC99" i="24"/>
  <c r="AD99" i="24"/>
  <c r="AE99" i="24"/>
  <c r="AF99" i="24"/>
  <c r="AG99" i="24"/>
  <c r="AH99" i="24"/>
  <c r="AI99" i="24"/>
  <c r="AJ99" i="24"/>
  <c r="AK99" i="24"/>
  <c r="AL99" i="24"/>
  <c r="AM99" i="24"/>
  <c r="AN99" i="24"/>
  <c r="AO99" i="24"/>
  <c r="AP99" i="24"/>
  <c r="AQ99" i="24"/>
  <c r="AR99" i="24"/>
  <c r="AS99" i="24"/>
  <c r="AT99" i="24"/>
  <c r="AU99" i="24"/>
  <c r="AV99" i="24"/>
  <c r="AW99" i="24"/>
  <c r="AX99" i="24"/>
  <c r="AY99" i="24"/>
  <c r="AZ99" i="24"/>
  <c r="BA99" i="24"/>
  <c r="BB99" i="24"/>
  <c r="BC99" i="24"/>
  <c r="BD99" i="24"/>
  <c r="BE99" i="24"/>
  <c r="BF99" i="24"/>
  <c r="BG99" i="24"/>
  <c r="BH99" i="24"/>
  <c r="BI99" i="24"/>
  <c r="BJ99" i="24"/>
  <c r="BK99" i="24"/>
  <c r="BL99" i="24"/>
  <c r="BM99" i="24"/>
  <c r="H35" i="24"/>
  <c r="H91" i="24"/>
  <c r="G101" i="24"/>
  <c r="F71" i="24"/>
  <c r="F70" i="24"/>
  <c r="X35" i="24"/>
  <c r="L35" i="24"/>
  <c r="F64" i="24"/>
  <c r="K64" i="24"/>
  <c r="K63" i="24"/>
  <c r="K55" i="24"/>
  <c r="I64" i="24"/>
  <c r="G64" i="24"/>
  <c r="G63" i="24"/>
  <c r="G55" i="24"/>
  <c r="BL64" i="24"/>
  <c r="BJ64" i="24"/>
  <c r="BH64" i="24"/>
  <c r="BF64" i="24"/>
  <c r="BD64" i="24"/>
  <c r="BB64" i="24"/>
  <c r="AZ64" i="24"/>
  <c r="AX64" i="24"/>
  <c r="AV64" i="24"/>
  <c r="AT64" i="24"/>
  <c r="AR64" i="24"/>
  <c r="AP64" i="24"/>
  <c r="AN64" i="24"/>
  <c r="AL64" i="24"/>
  <c r="AJ64" i="24"/>
  <c r="AH64" i="24"/>
  <c r="AF64" i="24"/>
  <c r="AD64" i="24"/>
  <c r="AB64" i="24"/>
  <c r="Z64" i="24"/>
  <c r="Z63" i="24"/>
  <c r="Z55" i="24"/>
  <c r="X64" i="24"/>
  <c r="V64" i="24"/>
  <c r="V63" i="24"/>
  <c r="V55" i="24"/>
  <c r="T64" i="24"/>
  <c r="R64" i="24"/>
  <c r="R63" i="24"/>
  <c r="R55" i="24"/>
  <c r="P64" i="24"/>
  <c r="N64" i="24"/>
  <c r="N63" i="24"/>
  <c r="N55" i="24"/>
  <c r="L64" i="24"/>
  <c r="J64" i="24"/>
  <c r="J63" i="24"/>
  <c r="J55" i="24"/>
  <c r="H64" i="24"/>
  <c r="BK64" i="24"/>
  <c r="BI64" i="24"/>
  <c r="BG64" i="24"/>
  <c r="BE64" i="24"/>
  <c r="BC64" i="24"/>
  <c r="BA64" i="24"/>
  <c r="AY64" i="24"/>
  <c r="AW64" i="24"/>
  <c r="AU64" i="24"/>
  <c r="AS64" i="24"/>
  <c r="AQ64" i="24"/>
  <c r="AO64" i="24"/>
  <c r="AM64" i="24"/>
  <c r="AK64" i="24"/>
  <c r="AI64" i="24"/>
  <c r="AG64" i="24"/>
  <c r="AE64" i="24"/>
  <c r="AC64" i="24"/>
  <c r="AA64" i="24"/>
  <c r="Y64" i="24"/>
  <c r="W64" i="24"/>
  <c r="W63" i="24"/>
  <c r="W55" i="24"/>
  <c r="U64" i="24"/>
  <c r="S64" i="24"/>
  <c r="S63" i="24"/>
  <c r="S55" i="24"/>
  <c r="Q64" i="24"/>
  <c r="O64" i="24"/>
  <c r="O63" i="24"/>
  <c r="O55" i="24"/>
  <c r="M64" i="24"/>
  <c r="G71" i="24"/>
  <c r="F35" i="24"/>
  <c r="T35" i="24"/>
  <c r="J35" i="24"/>
  <c r="N35" i="24"/>
  <c r="R35" i="24"/>
  <c r="V35" i="24"/>
  <c r="Z35" i="24"/>
  <c r="AB35" i="24"/>
  <c r="G35" i="24"/>
  <c r="I35" i="24"/>
  <c r="K35" i="24"/>
  <c r="M35" i="24"/>
  <c r="O35" i="24"/>
  <c r="Q35" i="24"/>
  <c r="S35" i="24"/>
  <c r="U35" i="24"/>
  <c r="W35" i="24"/>
  <c r="Y35" i="24"/>
  <c r="AA35" i="24"/>
  <c r="F11" i="24"/>
  <c r="G32" i="24"/>
  <c r="I63" i="24"/>
  <c r="I55" i="24"/>
  <c r="M63" i="24"/>
  <c r="M55" i="24"/>
  <c r="Q63" i="24"/>
  <c r="Q55" i="24"/>
  <c r="U63" i="24"/>
  <c r="U55" i="24"/>
  <c r="Y63" i="24"/>
  <c r="Y55" i="24"/>
  <c r="F63" i="24"/>
  <c r="F55" i="24"/>
  <c r="H63" i="24"/>
  <c r="H55" i="24"/>
  <c r="L63" i="24"/>
  <c r="L55" i="24"/>
  <c r="P63" i="24"/>
  <c r="P55" i="24"/>
  <c r="T63" i="24"/>
  <c r="T55" i="24"/>
  <c r="X63" i="24"/>
  <c r="X55" i="24"/>
  <c r="C10" i="273"/>
  <c r="C48" i="271"/>
  <c r="C49" i="271"/>
  <c r="C50" i="271"/>
  <c r="B48" i="271"/>
  <c r="B49" i="271"/>
  <c r="B50" i="271"/>
  <c r="B26" i="272"/>
  <c r="C26" i="272"/>
  <c r="D26" i="272"/>
  <c r="E26" i="272"/>
  <c r="F26" i="272"/>
  <c r="G26" i="272"/>
  <c r="H26" i="272"/>
  <c r="I26" i="272"/>
  <c r="J26" i="272"/>
  <c r="K26" i="272"/>
  <c r="L26" i="272"/>
  <c r="M26" i="272"/>
  <c r="N26" i="272"/>
  <c r="O26" i="272"/>
  <c r="P26" i="272"/>
  <c r="Q26" i="272"/>
  <c r="R26" i="272"/>
  <c r="S26" i="272"/>
  <c r="T26" i="272"/>
  <c r="U26" i="272"/>
  <c r="V26" i="272"/>
  <c r="W26" i="272"/>
  <c r="X26" i="272"/>
  <c r="Y26" i="272"/>
  <c r="Z26" i="272"/>
  <c r="AA26" i="272"/>
  <c r="AB26" i="272"/>
  <c r="AC26" i="272"/>
  <c r="AD26" i="272"/>
  <c r="AE26" i="272"/>
  <c r="AF26" i="272"/>
  <c r="AG26" i="272"/>
  <c r="AH26" i="272"/>
  <c r="AI26" i="272"/>
  <c r="AJ26" i="272"/>
  <c r="AK26" i="272"/>
  <c r="AL26" i="272"/>
  <c r="AM26" i="272"/>
  <c r="AN26" i="272"/>
  <c r="AO26" i="272"/>
  <c r="AP26" i="272"/>
  <c r="AQ26" i="272"/>
  <c r="AR26" i="272"/>
  <c r="AS26" i="272"/>
  <c r="AT26" i="272"/>
  <c r="AU26" i="272"/>
  <c r="AV26" i="272"/>
  <c r="AW26" i="272"/>
  <c r="AX26" i="272"/>
  <c r="AY26" i="272"/>
  <c r="AZ26" i="272"/>
  <c r="BA26" i="272"/>
  <c r="BB26" i="272"/>
  <c r="BC26" i="272"/>
  <c r="BD26" i="272"/>
  <c r="BE26" i="272"/>
  <c r="BF26" i="272"/>
  <c r="BG26" i="272"/>
  <c r="BH26" i="272"/>
  <c r="BI26" i="272"/>
  <c r="C56" i="271"/>
  <c r="C57" i="271"/>
  <c r="G11" i="24"/>
  <c r="BI12" i="272"/>
  <c r="BG12" i="272"/>
  <c r="BE12" i="272"/>
  <c r="BC12" i="272"/>
  <c r="BA12" i="272"/>
  <c r="AY12" i="272"/>
  <c r="AW12" i="272"/>
  <c r="AU12" i="272"/>
  <c r="AS12" i="272"/>
  <c r="AQ12" i="272"/>
  <c r="AO12" i="272"/>
  <c r="AM12" i="272"/>
  <c r="AK12" i="272"/>
  <c r="AI12" i="272"/>
  <c r="AG12" i="272"/>
  <c r="AE12" i="272"/>
  <c r="AC12" i="272"/>
  <c r="AA12" i="272"/>
  <c r="BH12" i="272"/>
  <c r="BF12" i="272"/>
  <c r="BD12" i="272"/>
  <c r="BB12" i="272"/>
  <c r="AZ12" i="272"/>
  <c r="AX12" i="272"/>
  <c r="AV12" i="272"/>
  <c r="AT12" i="272"/>
  <c r="AR12" i="272"/>
  <c r="AP12" i="272"/>
  <c r="AN12" i="272"/>
  <c r="AL12" i="272"/>
  <c r="AJ12" i="272"/>
  <c r="AH12" i="272"/>
  <c r="AF12" i="272"/>
  <c r="AD12" i="272"/>
  <c r="AB12" i="272"/>
  <c r="BG11" i="271"/>
  <c r="BE11" i="271"/>
  <c r="BC11" i="271"/>
  <c r="BA11" i="271"/>
  <c r="AY11" i="271"/>
  <c r="AW11" i="271"/>
  <c r="AU11" i="271"/>
  <c r="AS11" i="271"/>
  <c r="AQ11" i="271"/>
  <c r="AO11" i="271"/>
  <c r="AM11" i="271"/>
  <c r="AK11" i="271"/>
  <c r="AI11" i="271"/>
  <c r="AG11" i="271"/>
  <c r="AE11" i="271"/>
  <c r="AC11" i="271"/>
  <c r="AA11" i="271"/>
  <c r="Y11" i="271"/>
  <c r="W11" i="271"/>
  <c r="U11" i="271"/>
  <c r="S11" i="271"/>
  <c r="Q11" i="271"/>
  <c r="BH11" i="271"/>
  <c r="BF11" i="271"/>
  <c r="BD11" i="271"/>
  <c r="BB11" i="271"/>
  <c r="AZ11" i="271"/>
  <c r="AX11" i="271"/>
  <c r="AV11" i="271"/>
  <c r="AT11" i="271"/>
  <c r="AR11" i="271"/>
  <c r="AP11" i="271"/>
  <c r="AN11" i="271"/>
  <c r="AL11" i="271"/>
  <c r="AJ11" i="271"/>
  <c r="AH11" i="271"/>
  <c r="AF11" i="271"/>
  <c r="AD11" i="271"/>
  <c r="AB11" i="271"/>
  <c r="Z11" i="271"/>
  <c r="X11" i="271"/>
  <c r="V11" i="271"/>
  <c r="T11" i="271"/>
  <c r="R11" i="271"/>
  <c r="P11" i="271"/>
  <c r="BH10" i="271"/>
  <c r="BF10" i="271"/>
  <c r="BD10" i="271"/>
  <c r="BB10" i="271"/>
  <c r="AZ10" i="271"/>
  <c r="AX10" i="271"/>
  <c r="AV10" i="271"/>
  <c r="AT10" i="271"/>
  <c r="AR10" i="271"/>
  <c r="AP10" i="271"/>
  <c r="AN10" i="271"/>
  <c r="AL10" i="271"/>
  <c r="AJ10" i="271"/>
  <c r="AH10" i="271"/>
  <c r="AF10" i="271"/>
  <c r="AD10" i="271"/>
  <c r="AB10" i="271"/>
  <c r="Z10" i="271"/>
  <c r="X10" i="271"/>
  <c r="V10" i="271"/>
  <c r="T10" i="271"/>
  <c r="R10" i="271"/>
  <c r="P10" i="271"/>
  <c r="BG10" i="271"/>
  <c r="BE10" i="271"/>
  <c r="BC10" i="271"/>
  <c r="BA10" i="271"/>
  <c r="AY10" i="271"/>
  <c r="AW10" i="271"/>
  <c r="AU10" i="271"/>
  <c r="AS10" i="271"/>
  <c r="AQ10" i="271"/>
  <c r="AO10" i="271"/>
  <c r="AM10" i="271"/>
  <c r="AK10" i="271"/>
  <c r="AI10" i="271"/>
  <c r="AG10" i="271"/>
  <c r="AE10" i="271"/>
  <c r="AC10" i="271"/>
  <c r="AA10" i="271"/>
  <c r="Y10" i="271"/>
  <c r="W10" i="271"/>
  <c r="U10" i="271"/>
  <c r="S10" i="271"/>
  <c r="Q10" i="271"/>
  <c r="BG9" i="271"/>
  <c r="BE9" i="271"/>
  <c r="BC9" i="271"/>
  <c r="BA9" i="271"/>
  <c r="AY9" i="271"/>
  <c r="AW9" i="271"/>
  <c r="AU9" i="271"/>
  <c r="AS9" i="271"/>
  <c r="AQ9" i="271"/>
  <c r="AO9" i="271"/>
  <c r="AM9" i="271"/>
  <c r="AK9" i="271"/>
  <c r="AI9" i="271"/>
  <c r="AG9" i="271"/>
  <c r="AE9" i="271"/>
  <c r="AC9" i="271"/>
  <c r="AA9" i="271"/>
  <c r="Y9" i="271"/>
  <c r="W9" i="271"/>
  <c r="U9" i="271"/>
  <c r="S9" i="271"/>
  <c r="Q9" i="271"/>
  <c r="BH9" i="271"/>
  <c r="BF9" i="271"/>
  <c r="BD9" i="271"/>
  <c r="BB9" i="271"/>
  <c r="AZ9" i="271"/>
  <c r="AX9" i="271"/>
  <c r="AV9" i="271"/>
  <c r="AT9" i="271"/>
  <c r="AR9" i="271"/>
  <c r="AP9" i="271"/>
  <c r="AN9" i="271"/>
  <c r="AL9" i="271"/>
  <c r="AJ9" i="271"/>
  <c r="AH9" i="271"/>
  <c r="AF9" i="271"/>
  <c r="AD9" i="271"/>
  <c r="AB9" i="271"/>
  <c r="Z9" i="271"/>
  <c r="X9" i="271"/>
  <c r="V9" i="271"/>
  <c r="T9" i="271"/>
  <c r="R9" i="271"/>
  <c r="P9" i="271"/>
  <c r="D13" i="272"/>
  <c r="C58" i="271"/>
  <c r="D9" i="273"/>
  <c r="D10" i="273"/>
  <c r="E9" i="273"/>
  <c r="D42" i="271"/>
  <c r="F9" i="273"/>
  <c r="B41" i="271"/>
  <c r="C42" i="271"/>
  <c r="C41" i="271"/>
  <c r="C40" i="271"/>
  <c r="B42" i="271"/>
  <c r="B40" i="271"/>
  <c r="E41" i="271"/>
  <c r="D32" i="271"/>
  <c r="D41" i="271"/>
  <c r="D33" i="271"/>
  <c r="D40" i="271"/>
  <c r="G30" i="271"/>
  <c r="E29" i="271"/>
  <c r="E32" i="271"/>
  <c r="C34" i="271"/>
  <c r="E33" i="271"/>
  <c r="F32" i="271"/>
  <c r="D31" i="271"/>
  <c r="E40" i="271"/>
  <c r="H30" i="271"/>
  <c r="E56" i="271"/>
  <c r="E57" i="271"/>
  <c r="I11" i="24"/>
  <c r="G70" i="24"/>
  <c r="H101" i="24"/>
  <c r="I101" i="24"/>
  <c r="J91" i="24"/>
  <c r="F34" i="24"/>
  <c r="H71" i="24"/>
  <c r="AC35" i="24"/>
  <c r="B51" i="271"/>
  <c r="C51" i="271"/>
  <c r="H32" i="24"/>
  <c r="AA63" i="24"/>
  <c r="AA55" i="24"/>
  <c r="E10" i="273"/>
  <c r="F10" i="273"/>
  <c r="D48" i="271"/>
  <c r="D49" i="271"/>
  <c r="D50" i="271"/>
  <c r="E13" i="272"/>
  <c r="E48" i="271"/>
  <c r="E49" i="271"/>
  <c r="E50" i="271"/>
  <c r="G9" i="273"/>
  <c r="F29" i="271"/>
  <c r="E42" i="271"/>
  <c r="F41" i="271"/>
  <c r="D34" i="271"/>
  <c r="B35" i="271"/>
  <c r="C35" i="271"/>
  <c r="G29" i="271"/>
  <c r="F40" i="271"/>
  <c r="E31" i="271"/>
  <c r="D56" i="271"/>
  <c r="D57" i="271"/>
  <c r="F56" i="271"/>
  <c r="F57" i="271"/>
  <c r="J11" i="24"/>
  <c r="H70" i="24"/>
  <c r="J101" i="24"/>
  <c r="K101" i="24"/>
  <c r="L91" i="24"/>
  <c r="N91" i="24"/>
  <c r="P91" i="24"/>
  <c r="R91" i="24"/>
  <c r="T91" i="24"/>
  <c r="V91" i="24"/>
  <c r="X91" i="24"/>
  <c r="Z91" i="24"/>
  <c r="AB91" i="24"/>
  <c r="AD91" i="24"/>
  <c r="AF91" i="24"/>
  <c r="AH91" i="24"/>
  <c r="AJ91" i="24"/>
  <c r="AL91" i="24"/>
  <c r="AN91" i="24"/>
  <c r="AP91" i="24"/>
  <c r="AR91" i="24"/>
  <c r="AT91" i="24"/>
  <c r="AV91" i="24"/>
  <c r="AX91" i="24"/>
  <c r="AZ91" i="24"/>
  <c r="BB91" i="24"/>
  <c r="BD91" i="24"/>
  <c r="BF91" i="24"/>
  <c r="BH91" i="24"/>
  <c r="BJ91" i="24"/>
  <c r="BL91" i="24"/>
  <c r="G34" i="24"/>
  <c r="I71" i="24"/>
  <c r="I70" i="24"/>
  <c r="AD35" i="24"/>
  <c r="D58" i="271"/>
  <c r="E58" i="271"/>
  <c r="F58" i="271"/>
  <c r="H11" i="24"/>
  <c r="D51" i="271"/>
  <c r="I32" i="24"/>
  <c r="AB63" i="24"/>
  <c r="AB55" i="24"/>
  <c r="E51" i="271"/>
  <c r="G10" i="273"/>
  <c r="F13" i="272"/>
  <c r="H9" i="273"/>
  <c r="D35" i="271"/>
  <c r="I30" i="271"/>
  <c r="G41" i="271"/>
  <c r="G32" i="271"/>
  <c r="F42" i="271"/>
  <c r="F33" i="271"/>
  <c r="E34" i="271"/>
  <c r="H29" i="271"/>
  <c r="H40" i="271"/>
  <c r="F31" i="271"/>
  <c r="G56" i="271"/>
  <c r="G57" i="271"/>
  <c r="K11" i="24"/>
  <c r="L101" i="24"/>
  <c r="M101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Z101" i="24"/>
  <c r="AA101" i="24"/>
  <c r="AB101" i="24"/>
  <c r="AC101" i="24"/>
  <c r="AD101" i="24"/>
  <c r="AE101" i="24"/>
  <c r="AF101" i="24"/>
  <c r="AG101" i="24"/>
  <c r="AH101" i="24"/>
  <c r="AI101" i="24"/>
  <c r="AJ101" i="24"/>
  <c r="AK101" i="24"/>
  <c r="AL101" i="24"/>
  <c r="AM101" i="24"/>
  <c r="AN101" i="24"/>
  <c r="AO101" i="24"/>
  <c r="AP101" i="24"/>
  <c r="AQ101" i="24"/>
  <c r="AR101" i="24"/>
  <c r="AS101" i="24"/>
  <c r="AT101" i="24"/>
  <c r="AU101" i="24"/>
  <c r="AV101" i="24"/>
  <c r="AW101" i="24"/>
  <c r="AX101" i="24"/>
  <c r="AY101" i="24"/>
  <c r="AZ101" i="24"/>
  <c r="BA101" i="24"/>
  <c r="BB101" i="24"/>
  <c r="BC101" i="24"/>
  <c r="BD101" i="24"/>
  <c r="BE101" i="24"/>
  <c r="BF101" i="24"/>
  <c r="BG101" i="24"/>
  <c r="BH101" i="24"/>
  <c r="BI101" i="24"/>
  <c r="BJ101" i="24"/>
  <c r="BK101" i="24"/>
  <c r="BL101" i="24"/>
  <c r="BM101" i="24"/>
  <c r="H34" i="24"/>
  <c r="J71" i="24"/>
  <c r="J70" i="24"/>
  <c r="AE35" i="24"/>
  <c r="J32" i="24"/>
  <c r="AC63" i="24"/>
  <c r="AC55" i="24"/>
  <c r="H10" i="273"/>
  <c r="G13" i="272"/>
  <c r="F48" i="271"/>
  <c r="F49" i="271"/>
  <c r="F50" i="271"/>
  <c r="G58" i="271"/>
  <c r="E35" i="271"/>
  <c r="I9" i="273"/>
  <c r="I10" i="273"/>
  <c r="G42" i="271"/>
  <c r="G33" i="271"/>
  <c r="G34" i="271"/>
  <c r="J30" i="271"/>
  <c r="I41" i="271"/>
  <c r="I32" i="271"/>
  <c r="F34" i="271"/>
  <c r="I40" i="271"/>
  <c r="H31" i="271"/>
  <c r="H56" i="271"/>
  <c r="H57" i="271"/>
  <c r="L11" i="24"/>
  <c r="I34" i="24"/>
  <c r="K71" i="24"/>
  <c r="K70" i="24"/>
  <c r="AF35" i="24"/>
  <c r="F51" i="271"/>
  <c r="K32" i="24"/>
  <c r="AD63" i="24"/>
  <c r="AD55" i="24"/>
  <c r="G48" i="271"/>
  <c r="G49" i="271"/>
  <c r="G50" i="271"/>
  <c r="H13" i="272"/>
  <c r="I29" i="271"/>
  <c r="H58" i="271"/>
  <c r="J9" i="273"/>
  <c r="J10" i="273"/>
  <c r="J41" i="271"/>
  <c r="J32" i="271"/>
  <c r="H42" i="271"/>
  <c r="H33" i="271"/>
  <c r="H34" i="271"/>
  <c r="K30" i="271"/>
  <c r="F35" i="271"/>
  <c r="G35" i="271"/>
  <c r="J40" i="271"/>
  <c r="I31" i="271"/>
  <c r="I56" i="271"/>
  <c r="I57" i="271"/>
  <c r="M11" i="24"/>
  <c r="J34" i="24"/>
  <c r="L71" i="24"/>
  <c r="L70" i="24"/>
  <c r="AG35" i="24"/>
  <c r="G51" i="271"/>
  <c r="L32" i="24"/>
  <c r="AE63" i="24"/>
  <c r="AE55" i="24"/>
  <c r="H48" i="271"/>
  <c r="H49" i="271"/>
  <c r="H50" i="271"/>
  <c r="I13" i="272"/>
  <c r="J29" i="271"/>
  <c r="I58" i="271"/>
  <c r="K9" i="273"/>
  <c r="K10" i="273"/>
  <c r="L30" i="271"/>
  <c r="K41" i="271"/>
  <c r="K32" i="271"/>
  <c r="J42" i="271"/>
  <c r="J33" i="271"/>
  <c r="I34" i="271"/>
  <c r="H35" i="271"/>
  <c r="K40" i="271"/>
  <c r="J31" i="271"/>
  <c r="J56" i="271"/>
  <c r="J57" i="271"/>
  <c r="N11" i="24"/>
  <c r="K34" i="24"/>
  <c r="M71" i="24"/>
  <c r="M70" i="24"/>
  <c r="AH35" i="24"/>
  <c r="H51" i="271"/>
  <c r="M32" i="24"/>
  <c r="AF63" i="24"/>
  <c r="AF55" i="24"/>
  <c r="I48" i="271"/>
  <c r="I49" i="271"/>
  <c r="I50" i="271"/>
  <c r="J13" i="272"/>
  <c r="K29" i="271"/>
  <c r="J58" i="271"/>
  <c r="L9" i="273"/>
  <c r="L10" i="273"/>
  <c r="K42" i="271"/>
  <c r="K33" i="271"/>
  <c r="M30" i="271"/>
  <c r="L32" i="271"/>
  <c r="L41" i="271"/>
  <c r="J34" i="271"/>
  <c r="I35" i="271"/>
  <c r="L40" i="271"/>
  <c r="K31" i="271"/>
  <c r="K56" i="271"/>
  <c r="K57" i="271"/>
  <c r="O11" i="24"/>
  <c r="L34" i="24"/>
  <c r="N71" i="24"/>
  <c r="N70" i="24"/>
  <c r="AI35" i="24"/>
  <c r="I51" i="271"/>
  <c r="N32" i="24"/>
  <c r="AG63" i="24"/>
  <c r="AG55" i="24"/>
  <c r="J48" i="271"/>
  <c r="J49" i="271"/>
  <c r="J50" i="271"/>
  <c r="K13" i="272"/>
  <c r="L29" i="271"/>
  <c r="K58" i="271"/>
  <c r="M9" i="273"/>
  <c r="M10" i="273"/>
  <c r="N30" i="271"/>
  <c r="M41" i="271"/>
  <c r="M32" i="271"/>
  <c r="L42" i="271"/>
  <c r="L33" i="271"/>
  <c r="K34" i="271"/>
  <c r="J35" i="271"/>
  <c r="M29" i="271"/>
  <c r="M40" i="271"/>
  <c r="L31" i="271"/>
  <c r="L56" i="271"/>
  <c r="L57" i="271"/>
  <c r="P11" i="24"/>
  <c r="M34" i="24"/>
  <c r="O71" i="24"/>
  <c r="O70" i="24"/>
  <c r="AJ35" i="24"/>
  <c r="J51" i="271"/>
  <c r="O32" i="24"/>
  <c r="AH63" i="24"/>
  <c r="AH55" i="24"/>
  <c r="K48" i="271"/>
  <c r="K49" i="271"/>
  <c r="K50" i="271"/>
  <c r="L13" i="272"/>
  <c r="L58" i="271"/>
  <c r="N9" i="273"/>
  <c r="N10" i="273"/>
  <c r="M42" i="271"/>
  <c r="M33" i="271"/>
  <c r="O30" i="271"/>
  <c r="N41" i="271"/>
  <c r="N32" i="271"/>
  <c r="L34" i="271"/>
  <c r="K35" i="271"/>
  <c r="N29" i="271"/>
  <c r="N40" i="271"/>
  <c r="M31" i="271"/>
  <c r="M56" i="271"/>
  <c r="M57" i="271"/>
  <c r="Q11" i="24"/>
  <c r="N34" i="24"/>
  <c r="P71" i="24"/>
  <c r="P70" i="24"/>
  <c r="AK35" i="24"/>
  <c r="K51" i="271"/>
  <c r="P32" i="24"/>
  <c r="AI63" i="24"/>
  <c r="AI55" i="24"/>
  <c r="L48" i="271"/>
  <c r="L49" i="271"/>
  <c r="L50" i="271"/>
  <c r="M13" i="272"/>
  <c r="M58" i="271"/>
  <c r="O9" i="273"/>
  <c r="O10" i="273"/>
  <c r="P30" i="271"/>
  <c r="O41" i="271"/>
  <c r="O32" i="271"/>
  <c r="N42" i="271"/>
  <c r="N33" i="271"/>
  <c r="L35" i="271"/>
  <c r="M34" i="271"/>
  <c r="O40" i="271"/>
  <c r="N31" i="271"/>
  <c r="N56" i="271"/>
  <c r="N57" i="271"/>
  <c r="R11" i="24"/>
  <c r="O34" i="24"/>
  <c r="Q71" i="24"/>
  <c r="Q70" i="24"/>
  <c r="AL35" i="24"/>
  <c r="L51" i="271"/>
  <c r="Q32" i="24"/>
  <c r="AJ63" i="24"/>
  <c r="AJ55" i="24"/>
  <c r="M48" i="271"/>
  <c r="M49" i="271"/>
  <c r="M50" i="271"/>
  <c r="N13" i="272"/>
  <c r="O29" i="271"/>
  <c r="N58" i="271"/>
  <c r="P9" i="273"/>
  <c r="P10" i="273"/>
  <c r="Q30" i="271"/>
  <c r="O42" i="271"/>
  <c r="O33" i="271"/>
  <c r="P41" i="271"/>
  <c r="P32" i="271"/>
  <c r="N34" i="271"/>
  <c r="M35" i="271"/>
  <c r="P29" i="271"/>
  <c r="P40" i="271"/>
  <c r="O31" i="271"/>
  <c r="O56" i="271"/>
  <c r="O57" i="271"/>
  <c r="S11" i="24"/>
  <c r="P34" i="24"/>
  <c r="R71" i="24"/>
  <c r="R70" i="24"/>
  <c r="AM35" i="24"/>
  <c r="M51" i="271"/>
  <c r="R32" i="24"/>
  <c r="AK63" i="24"/>
  <c r="AK55" i="24"/>
  <c r="N48" i="271"/>
  <c r="N49" i="271"/>
  <c r="N50" i="271"/>
  <c r="O13" i="272"/>
  <c r="O58" i="271"/>
  <c r="Q9" i="273"/>
  <c r="Q10" i="273"/>
  <c r="Q41" i="271"/>
  <c r="Q32" i="271"/>
  <c r="R30" i="271"/>
  <c r="P42" i="271"/>
  <c r="P33" i="271"/>
  <c r="O34" i="271"/>
  <c r="N35" i="271"/>
  <c r="Q29" i="271"/>
  <c r="Q40" i="271"/>
  <c r="P31" i="271"/>
  <c r="P56" i="271"/>
  <c r="P57" i="271"/>
  <c r="T11" i="24"/>
  <c r="Q34" i="24"/>
  <c r="S71" i="24"/>
  <c r="S70" i="24"/>
  <c r="AN35" i="24"/>
  <c r="N51" i="271"/>
  <c r="S32" i="24"/>
  <c r="AL63" i="24"/>
  <c r="AL55" i="24"/>
  <c r="O48" i="271"/>
  <c r="O49" i="271"/>
  <c r="O50" i="271"/>
  <c r="P13" i="272"/>
  <c r="P58" i="271"/>
  <c r="R9" i="273"/>
  <c r="R10" i="273"/>
  <c r="Q42" i="271"/>
  <c r="Q33" i="271"/>
  <c r="R41" i="271"/>
  <c r="R32" i="271"/>
  <c r="S30" i="271"/>
  <c r="P34" i="271"/>
  <c r="O35" i="271"/>
  <c r="R29" i="271"/>
  <c r="R40" i="271"/>
  <c r="Q31" i="271"/>
  <c r="Q56" i="271"/>
  <c r="Q57" i="271"/>
  <c r="U11" i="24"/>
  <c r="R34" i="24"/>
  <c r="T71" i="24"/>
  <c r="T70" i="24"/>
  <c r="AO35" i="24"/>
  <c r="O51" i="271"/>
  <c r="T32" i="24"/>
  <c r="AM63" i="24"/>
  <c r="AM55" i="24"/>
  <c r="P48" i="271"/>
  <c r="P49" i="271"/>
  <c r="P50" i="271"/>
  <c r="Q13" i="272"/>
  <c r="Q58" i="271"/>
  <c r="S9" i="273"/>
  <c r="S10" i="273"/>
  <c r="T30" i="271"/>
  <c r="R42" i="271"/>
  <c r="R33" i="271"/>
  <c r="S41" i="271"/>
  <c r="S32" i="271"/>
  <c r="Q34" i="271"/>
  <c r="P35" i="271"/>
  <c r="S40" i="271"/>
  <c r="R31" i="271"/>
  <c r="R56" i="271"/>
  <c r="R57" i="271"/>
  <c r="V11" i="24"/>
  <c r="S34" i="24"/>
  <c r="U71" i="24"/>
  <c r="U70" i="24"/>
  <c r="AP35" i="24"/>
  <c r="P51" i="271"/>
  <c r="U32" i="24"/>
  <c r="AN63" i="24"/>
  <c r="AN55" i="24"/>
  <c r="Q48" i="271"/>
  <c r="Q49" i="271"/>
  <c r="Q50" i="271"/>
  <c r="R13" i="272"/>
  <c r="S29" i="271"/>
  <c r="R58" i="271"/>
  <c r="T9" i="273"/>
  <c r="T10" i="273"/>
  <c r="T41" i="271"/>
  <c r="T32" i="271"/>
  <c r="S42" i="271"/>
  <c r="S33" i="271"/>
  <c r="U30" i="271"/>
  <c r="R34" i="271"/>
  <c r="Q35" i="271"/>
  <c r="T40" i="271"/>
  <c r="S31" i="271"/>
  <c r="S56" i="271"/>
  <c r="S57" i="271"/>
  <c r="W11" i="24"/>
  <c r="T34" i="24"/>
  <c r="V71" i="24"/>
  <c r="V70" i="24"/>
  <c r="AQ35" i="24"/>
  <c r="Q51" i="271"/>
  <c r="V32" i="24"/>
  <c r="AO63" i="24"/>
  <c r="AO55" i="24"/>
  <c r="R48" i="271"/>
  <c r="R49" i="271"/>
  <c r="R50" i="271"/>
  <c r="S13" i="272"/>
  <c r="T29" i="271"/>
  <c r="S58" i="271"/>
  <c r="U9" i="273"/>
  <c r="U10" i="273"/>
  <c r="V30" i="271"/>
  <c r="U41" i="271"/>
  <c r="U32" i="271"/>
  <c r="T42" i="271"/>
  <c r="T33" i="271"/>
  <c r="S34" i="271"/>
  <c r="R35" i="271"/>
  <c r="U40" i="271"/>
  <c r="T31" i="271"/>
  <c r="T56" i="271"/>
  <c r="T57" i="271"/>
  <c r="X11" i="24"/>
  <c r="U34" i="24"/>
  <c r="W71" i="24"/>
  <c r="W70" i="24"/>
  <c r="AR35" i="24"/>
  <c r="R51" i="271"/>
  <c r="W32" i="24"/>
  <c r="AP63" i="24"/>
  <c r="AP55" i="24"/>
  <c r="S48" i="271"/>
  <c r="S49" i="271"/>
  <c r="S50" i="271"/>
  <c r="T13" i="272"/>
  <c r="U29" i="271"/>
  <c r="T58" i="271"/>
  <c r="V9" i="273"/>
  <c r="V10" i="273"/>
  <c r="U42" i="271"/>
  <c r="U33" i="271"/>
  <c r="W30" i="271"/>
  <c r="V41" i="271"/>
  <c r="V32" i="271"/>
  <c r="T34" i="271"/>
  <c r="S35" i="271"/>
  <c r="V40" i="271"/>
  <c r="U31" i="271"/>
  <c r="U56" i="271"/>
  <c r="U57" i="271"/>
  <c r="Y11" i="24"/>
  <c r="V34" i="24"/>
  <c r="X71" i="24"/>
  <c r="X70" i="24"/>
  <c r="AS35" i="24"/>
  <c r="S51" i="271"/>
  <c r="X32" i="24"/>
  <c r="AQ63" i="24"/>
  <c r="AQ55" i="24"/>
  <c r="T48" i="271"/>
  <c r="T49" i="271"/>
  <c r="T50" i="271"/>
  <c r="U13" i="272"/>
  <c r="V29" i="271"/>
  <c r="U58" i="271"/>
  <c r="W9" i="273"/>
  <c r="W10" i="273"/>
  <c r="W41" i="271"/>
  <c r="W32" i="271"/>
  <c r="V42" i="271"/>
  <c r="V33" i="271"/>
  <c r="X30" i="271"/>
  <c r="U34" i="271"/>
  <c r="T35" i="271"/>
  <c r="W40" i="271"/>
  <c r="V31" i="271"/>
  <c r="V56" i="271"/>
  <c r="V57" i="271"/>
  <c r="Z11" i="24"/>
  <c r="W34" i="24"/>
  <c r="Y71" i="24"/>
  <c r="Y70" i="24"/>
  <c r="AT35" i="24"/>
  <c r="T51" i="271"/>
  <c r="Y32" i="24"/>
  <c r="AR63" i="24"/>
  <c r="AR55" i="24"/>
  <c r="U48" i="271"/>
  <c r="U49" i="271"/>
  <c r="U50" i="271"/>
  <c r="V13" i="272"/>
  <c r="W29" i="271"/>
  <c r="V58" i="271"/>
  <c r="X9" i="273"/>
  <c r="X10" i="273"/>
  <c r="Y30" i="271"/>
  <c r="X41" i="271"/>
  <c r="X32" i="271"/>
  <c r="W42" i="271"/>
  <c r="W33" i="271"/>
  <c r="V34" i="271"/>
  <c r="U35" i="271"/>
  <c r="X40" i="271"/>
  <c r="W31" i="271"/>
  <c r="W56" i="271"/>
  <c r="W57" i="271"/>
  <c r="AA11" i="24"/>
  <c r="X34" i="24"/>
  <c r="Z71" i="24"/>
  <c r="Z70" i="24"/>
  <c r="AU35" i="24"/>
  <c r="U51" i="271"/>
  <c r="Z32" i="24"/>
  <c r="AS63" i="24"/>
  <c r="AS55" i="24"/>
  <c r="V48" i="271"/>
  <c r="V49" i="271"/>
  <c r="V50" i="271"/>
  <c r="W13" i="272"/>
  <c r="X29" i="271"/>
  <c r="W58" i="271"/>
  <c r="Y9" i="273"/>
  <c r="Y10" i="273"/>
  <c r="X42" i="271"/>
  <c r="X33" i="271"/>
  <c r="Z30" i="271"/>
  <c r="Y41" i="271"/>
  <c r="Y32" i="271"/>
  <c r="W34" i="271"/>
  <c r="V35" i="271"/>
  <c r="Y40" i="271"/>
  <c r="X31" i="271"/>
  <c r="X56" i="271"/>
  <c r="X57" i="271"/>
  <c r="Y34" i="24"/>
  <c r="AA71" i="24"/>
  <c r="AA70" i="24"/>
  <c r="AV35" i="24"/>
  <c r="X58" i="271"/>
  <c r="AB11" i="24"/>
  <c r="V51" i="271"/>
  <c r="AA32" i="24"/>
  <c r="AT63" i="24"/>
  <c r="AT55" i="24"/>
  <c r="W48" i="271"/>
  <c r="W49" i="271"/>
  <c r="W50" i="271"/>
  <c r="X13" i="272"/>
  <c r="Y29" i="271"/>
  <c r="Z9" i="273"/>
  <c r="Z10" i="273"/>
  <c r="Z41" i="271"/>
  <c r="Z32" i="271"/>
  <c r="Y42" i="271"/>
  <c r="Y33" i="271"/>
  <c r="AA30" i="271"/>
  <c r="X34" i="271"/>
  <c r="W35" i="271"/>
  <c r="Z40" i="271"/>
  <c r="Y31" i="271"/>
  <c r="Y56" i="271"/>
  <c r="Y57" i="271"/>
  <c r="Z34" i="24"/>
  <c r="AB71" i="24"/>
  <c r="AB70" i="24"/>
  <c r="AW35" i="24"/>
  <c r="Y58" i="271"/>
  <c r="AC11" i="24"/>
  <c r="W51" i="271"/>
  <c r="AB32" i="24"/>
  <c r="AU63" i="24"/>
  <c r="AU55" i="24"/>
  <c r="X48" i="271"/>
  <c r="X49" i="271"/>
  <c r="X50" i="271"/>
  <c r="Y13" i="272"/>
  <c r="Z29" i="271"/>
  <c r="AA9" i="273"/>
  <c r="AA10" i="273"/>
  <c r="AB30" i="271"/>
  <c r="AA41" i="271"/>
  <c r="AA32" i="271"/>
  <c r="Z42" i="271"/>
  <c r="Z33" i="271"/>
  <c r="Y34" i="271"/>
  <c r="X35" i="271"/>
  <c r="AA40" i="271"/>
  <c r="Z31" i="271"/>
  <c r="Z56" i="271"/>
  <c r="Z57" i="271"/>
  <c r="AA34" i="24"/>
  <c r="AC71" i="24"/>
  <c r="AC70" i="24"/>
  <c r="AX35" i="24"/>
  <c r="Z58" i="271"/>
  <c r="AD11" i="24"/>
  <c r="X51" i="271"/>
  <c r="AC32" i="24"/>
  <c r="AV63" i="24"/>
  <c r="AV55" i="24"/>
  <c r="Y48" i="271"/>
  <c r="Y49" i="271"/>
  <c r="Y50" i="271"/>
  <c r="Z13" i="272"/>
  <c r="AA29" i="271"/>
  <c r="AB9" i="273"/>
  <c r="AB10" i="273"/>
  <c r="AA42" i="271"/>
  <c r="AA33" i="271"/>
  <c r="AC30" i="271"/>
  <c r="AB41" i="271"/>
  <c r="AB32" i="271"/>
  <c r="Z34" i="271"/>
  <c r="Y35" i="271"/>
  <c r="AB40" i="271"/>
  <c r="AA31" i="271"/>
  <c r="AA56" i="271"/>
  <c r="AA57" i="271"/>
  <c r="AB34" i="24"/>
  <c r="AD71" i="24"/>
  <c r="AD70" i="24"/>
  <c r="AY35" i="24"/>
  <c r="AA58" i="271"/>
  <c r="AE11" i="24"/>
  <c r="Y51" i="271"/>
  <c r="AD32" i="24"/>
  <c r="AW63" i="24"/>
  <c r="AW55" i="24"/>
  <c r="Z48" i="271"/>
  <c r="Z49" i="271"/>
  <c r="Z50" i="271"/>
  <c r="AA13" i="272"/>
  <c r="AB29" i="271"/>
  <c r="AC9" i="273"/>
  <c r="AC10" i="273"/>
  <c r="AC41" i="271"/>
  <c r="AC32" i="271"/>
  <c r="AB42" i="271"/>
  <c r="AB33" i="271"/>
  <c r="AD30" i="271"/>
  <c r="AA34" i="271"/>
  <c r="Z35" i="271"/>
  <c r="AC29" i="271"/>
  <c r="AC40" i="271"/>
  <c r="AB31" i="271"/>
  <c r="AB56" i="271"/>
  <c r="AB57" i="271"/>
  <c r="AC34" i="24"/>
  <c r="AE71" i="24"/>
  <c r="AE70" i="24"/>
  <c r="AZ35" i="24"/>
  <c r="AB58" i="271"/>
  <c r="AF11" i="24"/>
  <c r="Z51" i="271"/>
  <c r="AE32" i="24"/>
  <c r="AX63" i="24"/>
  <c r="AX55" i="24"/>
  <c r="AA48" i="271"/>
  <c r="AA49" i="271"/>
  <c r="AA50" i="271"/>
  <c r="AB13" i="272"/>
  <c r="AD9" i="273"/>
  <c r="AD10" i="273"/>
  <c r="AE30" i="271"/>
  <c r="AD41" i="271"/>
  <c r="AD32" i="271"/>
  <c r="AC42" i="271"/>
  <c r="AC33" i="271"/>
  <c r="AB34" i="271"/>
  <c r="AA35" i="271"/>
  <c r="AD29" i="271"/>
  <c r="AD40" i="271"/>
  <c r="AC31" i="271"/>
  <c r="AC56" i="271"/>
  <c r="AC57" i="271"/>
  <c r="AD34" i="24"/>
  <c r="AF71" i="24"/>
  <c r="AF70" i="24"/>
  <c r="BA35" i="24"/>
  <c r="AC58" i="271"/>
  <c r="AG11" i="24"/>
  <c r="AA51" i="271"/>
  <c r="AF32" i="24"/>
  <c r="AY63" i="24"/>
  <c r="AY55" i="24"/>
  <c r="AB48" i="271"/>
  <c r="AB49" i="271"/>
  <c r="AB50" i="271"/>
  <c r="AC13" i="272"/>
  <c r="AE9" i="273"/>
  <c r="AE10" i="273"/>
  <c r="AF30" i="271"/>
  <c r="AD42" i="271"/>
  <c r="AD33" i="271"/>
  <c r="AE41" i="271"/>
  <c r="AE32" i="271"/>
  <c r="AC34" i="271"/>
  <c r="AB35" i="271"/>
  <c r="AE40" i="271"/>
  <c r="AD31" i="271"/>
  <c r="AD56" i="271"/>
  <c r="AD57" i="271"/>
  <c r="AE34" i="24"/>
  <c r="AG71" i="24"/>
  <c r="AG70" i="24"/>
  <c r="BB35" i="24"/>
  <c r="AD58" i="271"/>
  <c r="AH11" i="24"/>
  <c r="AB51" i="271"/>
  <c r="AG32" i="24"/>
  <c r="AZ63" i="24"/>
  <c r="AZ55" i="24"/>
  <c r="AC48" i="271"/>
  <c r="AC49" i="271"/>
  <c r="AC50" i="271"/>
  <c r="AD13" i="272"/>
  <c r="AE29" i="271"/>
  <c r="AF9" i="273"/>
  <c r="AF10" i="273"/>
  <c r="AF41" i="271"/>
  <c r="AF32" i="271"/>
  <c r="AG30" i="271"/>
  <c r="AE42" i="271"/>
  <c r="AE33" i="271"/>
  <c r="AD34" i="271"/>
  <c r="AC35" i="271"/>
  <c r="AF29" i="271"/>
  <c r="AF40" i="271"/>
  <c r="AE31" i="271"/>
  <c r="AE56" i="271"/>
  <c r="AE57" i="271"/>
  <c r="AF34" i="24"/>
  <c r="AH71" i="24"/>
  <c r="AH70" i="24"/>
  <c r="BC35" i="24"/>
  <c r="AE58" i="271"/>
  <c r="AI11" i="24"/>
  <c r="AC51" i="271"/>
  <c r="AH32" i="24"/>
  <c r="BA63" i="24"/>
  <c r="BA55" i="24"/>
  <c r="AD48" i="271"/>
  <c r="AD49" i="271"/>
  <c r="AD50" i="271"/>
  <c r="AE13" i="272"/>
  <c r="AG9" i="273"/>
  <c r="AG10" i="273"/>
  <c r="AF42" i="271"/>
  <c r="AF33" i="271"/>
  <c r="AG41" i="271"/>
  <c r="AG32" i="271"/>
  <c r="AH30" i="271"/>
  <c r="AE34" i="271"/>
  <c r="AD35" i="271"/>
  <c r="AG29" i="271"/>
  <c r="AG40" i="271"/>
  <c r="AF31" i="271"/>
  <c r="AF56" i="271"/>
  <c r="AF57" i="271"/>
  <c r="AG34" i="24"/>
  <c r="AI71" i="24"/>
  <c r="AI70" i="24"/>
  <c r="BD35" i="24"/>
  <c r="AF58" i="271"/>
  <c r="AJ11" i="24"/>
  <c r="AD51" i="271"/>
  <c r="AI32" i="24"/>
  <c r="BB63" i="24"/>
  <c r="BB55" i="24"/>
  <c r="AE48" i="271"/>
  <c r="AE49" i="271"/>
  <c r="AE50" i="271"/>
  <c r="AF13" i="272"/>
  <c r="AH9" i="273"/>
  <c r="AH10" i="273"/>
  <c r="AI30" i="271"/>
  <c r="AH41" i="271"/>
  <c r="AH32" i="271"/>
  <c r="AG42" i="271"/>
  <c r="AG33" i="271"/>
  <c r="AF34" i="271"/>
  <c r="AE35" i="271"/>
  <c r="AH29" i="271"/>
  <c r="AH40" i="271"/>
  <c r="AG31" i="271"/>
  <c r="AG56" i="271"/>
  <c r="AG57" i="271"/>
  <c r="C16" i="271"/>
  <c r="D16" i="271"/>
  <c r="B16" i="271"/>
  <c r="C4" i="270"/>
  <c r="C5" i="270"/>
  <c r="C6" i="270"/>
  <c r="C17" i="271"/>
  <c r="B8" i="271"/>
  <c r="B7" i="271"/>
  <c r="B6" i="271"/>
  <c r="B5" i="271"/>
  <c r="B4" i="271"/>
  <c r="R83" i="35"/>
  <c r="F64" i="269"/>
  <c r="F65" i="269"/>
  <c r="F66" i="269"/>
  <c r="F67" i="269"/>
  <c r="S85" i="35"/>
  <c r="T85" i="35"/>
  <c r="U85" i="35"/>
  <c r="V85" i="35"/>
  <c r="W85" i="35"/>
  <c r="X85" i="35"/>
  <c r="Y85" i="35"/>
  <c r="Z85" i="35"/>
  <c r="AA85" i="35"/>
  <c r="AB85" i="35"/>
  <c r="AC85" i="35"/>
  <c r="AD85" i="35"/>
  <c r="M67" i="268"/>
  <c r="S86" i="35"/>
  <c r="T86" i="35"/>
  <c r="U86" i="35"/>
  <c r="V86" i="35"/>
  <c r="W86" i="35"/>
  <c r="X86" i="35"/>
  <c r="Y86" i="35"/>
  <c r="Z86" i="35"/>
  <c r="AA86" i="35"/>
  <c r="AB86" i="35"/>
  <c r="AC86" i="35"/>
  <c r="AD86" i="35"/>
  <c r="M68" i="268"/>
  <c r="R42" i="35"/>
  <c r="F26" i="269"/>
  <c r="R43" i="35"/>
  <c r="F27" i="269"/>
  <c r="G53" i="35"/>
  <c r="H53" i="35"/>
  <c r="I53" i="35"/>
  <c r="J53" i="35"/>
  <c r="K53" i="35"/>
  <c r="L53" i="35"/>
  <c r="M53" i="35"/>
  <c r="N53" i="35"/>
  <c r="O53" i="35"/>
  <c r="P53" i="35"/>
  <c r="Q53" i="35"/>
  <c r="R53" i="35"/>
  <c r="AD42" i="35"/>
  <c r="G26" i="269"/>
  <c r="AD43" i="35"/>
  <c r="G27" i="269"/>
  <c r="AP42" i="35"/>
  <c r="H26" i="269"/>
  <c r="AP43" i="35"/>
  <c r="H27" i="269"/>
  <c r="BB42" i="35"/>
  <c r="I26" i="269"/>
  <c r="BB43" i="35"/>
  <c r="I27" i="269"/>
  <c r="BN42" i="35"/>
  <c r="J26" i="269"/>
  <c r="BN43" i="35"/>
  <c r="J27" i="269"/>
  <c r="I83" i="35"/>
  <c r="F65" i="268"/>
  <c r="F66" i="268"/>
  <c r="F67" i="268"/>
  <c r="F68" i="268"/>
  <c r="L83" i="35"/>
  <c r="G65" i="268"/>
  <c r="G66" i="268"/>
  <c r="G67" i="268"/>
  <c r="G68" i="268"/>
  <c r="O83" i="35"/>
  <c r="H65" i="268"/>
  <c r="H66" i="268"/>
  <c r="H67" i="268"/>
  <c r="H68" i="268"/>
  <c r="I65" i="268"/>
  <c r="I66" i="268"/>
  <c r="I67" i="268"/>
  <c r="I68" i="268"/>
  <c r="I42" i="35"/>
  <c r="F27" i="268"/>
  <c r="I43" i="35"/>
  <c r="F28" i="268"/>
  <c r="L42" i="35"/>
  <c r="G27" i="268"/>
  <c r="L43" i="35"/>
  <c r="G28" i="268"/>
  <c r="G40" i="268"/>
  <c r="O42" i="35"/>
  <c r="H27" i="268"/>
  <c r="O43" i="35"/>
  <c r="H28" i="268"/>
  <c r="I27" i="268"/>
  <c r="I28" i="268"/>
  <c r="I40" i="268"/>
  <c r="U42" i="35"/>
  <c r="J27" i="268"/>
  <c r="U43" i="35"/>
  <c r="J28" i="268"/>
  <c r="X42" i="35"/>
  <c r="K27" i="268"/>
  <c r="X43" i="35"/>
  <c r="K28" i="268"/>
  <c r="AA42" i="35"/>
  <c r="L27" i="268"/>
  <c r="AA43" i="35"/>
  <c r="L28" i="268"/>
  <c r="M27" i="268"/>
  <c r="M28" i="268"/>
  <c r="AG42" i="35"/>
  <c r="N27" i="268"/>
  <c r="AG43" i="35"/>
  <c r="N28" i="268"/>
  <c r="AJ42" i="35"/>
  <c r="O27" i="268"/>
  <c r="AJ43" i="35"/>
  <c r="O28" i="268"/>
  <c r="AM42" i="35"/>
  <c r="P27" i="268"/>
  <c r="AM43" i="35"/>
  <c r="P28" i="268"/>
  <c r="Q27" i="268"/>
  <c r="Q28" i="268"/>
  <c r="AS42" i="35"/>
  <c r="R27" i="268"/>
  <c r="AS43" i="35"/>
  <c r="R28" i="268"/>
  <c r="AV42" i="35"/>
  <c r="S27" i="268"/>
  <c r="AV43" i="35"/>
  <c r="S28" i="268"/>
  <c r="AY42" i="35"/>
  <c r="T27" i="268"/>
  <c r="AY43" i="35"/>
  <c r="T28" i="268"/>
  <c r="U27" i="268"/>
  <c r="U28" i="268"/>
  <c r="BE42" i="35"/>
  <c r="V27" i="268"/>
  <c r="BE43" i="35"/>
  <c r="V28" i="268"/>
  <c r="BH42" i="35"/>
  <c r="W27" i="268"/>
  <c r="BH43" i="35"/>
  <c r="W28" i="268"/>
  <c r="BK42" i="35"/>
  <c r="X27" i="268"/>
  <c r="BK43" i="35"/>
  <c r="X28" i="268"/>
  <c r="Y27" i="268"/>
  <c r="Y28" i="268"/>
  <c r="F161" i="24"/>
  <c r="F162" i="24"/>
  <c r="G161" i="24"/>
  <c r="G162" i="24"/>
  <c r="H161" i="24"/>
  <c r="H162" i="24"/>
  <c r="I161" i="24"/>
  <c r="I162" i="24"/>
  <c r="J161" i="24"/>
  <c r="J162" i="24"/>
  <c r="K161" i="24"/>
  <c r="K162" i="24"/>
  <c r="L161" i="24"/>
  <c r="L162" i="24"/>
  <c r="M161" i="24"/>
  <c r="M162" i="24"/>
  <c r="N161" i="24"/>
  <c r="N162" i="24"/>
  <c r="O161" i="24"/>
  <c r="O162" i="24"/>
  <c r="P161" i="24"/>
  <c r="P162" i="24"/>
  <c r="Q161" i="24"/>
  <c r="Q162" i="24"/>
  <c r="F177" i="24"/>
  <c r="F178" i="24"/>
  <c r="G177" i="24"/>
  <c r="G178" i="24"/>
  <c r="H177" i="24"/>
  <c r="H178" i="24"/>
  <c r="I177" i="24"/>
  <c r="I178" i="24"/>
  <c r="J177" i="24"/>
  <c r="J178" i="24"/>
  <c r="K177" i="24"/>
  <c r="K178" i="24"/>
  <c r="L177" i="24"/>
  <c r="L178" i="24"/>
  <c r="M177" i="24"/>
  <c r="M178" i="24"/>
  <c r="N177" i="24"/>
  <c r="N178" i="24"/>
  <c r="O177" i="24"/>
  <c r="O178" i="24"/>
  <c r="P177" i="24"/>
  <c r="P178" i="24"/>
  <c r="Q177" i="24"/>
  <c r="Q178" i="24"/>
  <c r="I82" i="266"/>
  <c r="I83" i="266"/>
  <c r="I84" i="266"/>
  <c r="G42" i="35"/>
  <c r="H42" i="35"/>
  <c r="J42" i="35"/>
  <c r="J23" i="35"/>
  <c r="K42" i="35"/>
  <c r="L23" i="35"/>
  <c r="M42" i="35"/>
  <c r="M23" i="35"/>
  <c r="N42" i="35"/>
  <c r="P42" i="35"/>
  <c r="P23" i="35"/>
  <c r="Q42" i="35"/>
  <c r="G43" i="35"/>
  <c r="G24" i="35"/>
  <c r="H43" i="35"/>
  <c r="J43" i="35"/>
  <c r="K43" i="35"/>
  <c r="M43" i="35"/>
  <c r="M24" i="35"/>
  <c r="N43" i="35"/>
  <c r="P43" i="35"/>
  <c r="P24" i="35"/>
  <c r="Q43" i="35"/>
  <c r="G16" i="25"/>
  <c r="G19" i="25"/>
  <c r="G17" i="25"/>
  <c r="G20" i="25"/>
  <c r="G21" i="25"/>
  <c r="G18" i="25"/>
  <c r="G23" i="35"/>
  <c r="I23" i="35"/>
  <c r="N23" i="35"/>
  <c r="R23" i="35"/>
  <c r="J24" i="35"/>
  <c r="L24" i="35"/>
  <c r="R24" i="35"/>
  <c r="G22" i="25"/>
  <c r="G23" i="25"/>
  <c r="G24" i="25"/>
  <c r="G25" i="25"/>
  <c r="G26" i="25"/>
  <c r="I16" i="25"/>
  <c r="I19" i="25"/>
  <c r="I17" i="25"/>
  <c r="I20" i="25"/>
  <c r="I21" i="25"/>
  <c r="I18" i="25"/>
  <c r="I22" i="25"/>
  <c r="I23" i="25"/>
  <c r="I24" i="25"/>
  <c r="I25" i="25"/>
  <c r="I26" i="25"/>
  <c r="I249" i="266"/>
  <c r="I248" i="266"/>
  <c r="I247" i="266"/>
  <c r="I246" i="266"/>
  <c r="I245" i="266"/>
  <c r="G29" i="25"/>
  <c r="G30" i="25"/>
  <c r="G31" i="25"/>
  <c r="G32" i="25"/>
  <c r="G33" i="25"/>
  <c r="G34" i="25"/>
  <c r="G35" i="25"/>
  <c r="G36" i="25"/>
  <c r="G37" i="25"/>
  <c r="I29" i="25"/>
  <c r="I30" i="25"/>
  <c r="I31" i="25"/>
  <c r="I32" i="25"/>
  <c r="I33" i="25"/>
  <c r="I34" i="25"/>
  <c r="I35" i="25"/>
  <c r="I36" i="25"/>
  <c r="I37" i="25"/>
  <c r="F190" i="24"/>
  <c r="G190" i="24"/>
  <c r="H190" i="24"/>
  <c r="I190" i="24"/>
  <c r="M232" i="34"/>
  <c r="L386" i="264"/>
  <c r="J190" i="24"/>
  <c r="N232" i="34"/>
  <c r="M386" i="264"/>
  <c r="K190" i="24"/>
  <c r="O232" i="34"/>
  <c r="N386" i="264"/>
  <c r="L190" i="24"/>
  <c r="P232" i="34"/>
  <c r="O386" i="264"/>
  <c r="M190" i="24"/>
  <c r="Q232" i="34"/>
  <c r="P386" i="264"/>
  <c r="N190" i="24"/>
  <c r="R232" i="34"/>
  <c r="Q386" i="264"/>
  <c r="O190" i="24"/>
  <c r="S232" i="34"/>
  <c r="R386" i="264"/>
  <c r="P190" i="24"/>
  <c r="T232" i="34"/>
  <c r="S386" i="264"/>
  <c r="Q190" i="24"/>
  <c r="U232" i="34"/>
  <c r="T386" i="264"/>
  <c r="R190" i="24"/>
  <c r="V232" i="34"/>
  <c r="U386" i="264"/>
  <c r="S190" i="24"/>
  <c r="W232" i="34"/>
  <c r="T190" i="24"/>
  <c r="X232" i="34"/>
  <c r="W386" i="264"/>
  <c r="U190" i="24"/>
  <c r="Y232" i="34"/>
  <c r="V190" i="24"/>
  <c r="Z232" i="34"/>
  <c r="Y386" i="264"/>
  <c r="W190" i="24"/>
  <c r="AA232" i="34"/>
  <c r="Z386" i="264"/>
  <c r="X190" i="24"/>
  <c r="AB232" i="34"/>
  <c r="AA386" i="264"/>
  <c r="Y190" i="24"/>
  <c r="AC232" i="34"/>
  <c r="Z190" i="24"/>
  <c r="AD232" i="34"/>
  <c r="AC386" i="264"/>
  <c r="AA190" i="24"/>
  <c r="AE232" i="34"/>
  <c r="AB190" i="24"/>
  <c r="AF232" i="34"/>
  <c r="AE386" i="264"/>
  <c r="AC190" i="24"/>
  <c r="AG232" i="34"/>
  <c r="AF386" i="264"/>
  <c r="J232" i="34"/>
  <c r="I386" i="264"/>
  <c r="K232" i="34"/>
  <c r="J386" i="264"/>
  <c r="L232" i="34"/>
  <c r="K386" i="264"/>
  <c r="G83" i="35"/>
  <c r="G79" i="35"/>
  <c r="H83" i="35"/>
  <c r="J83" i="35"/>
  <c r="J79" i="35"/>
  <c r="K83" i="35"/>
  <c r="L79" i="35"/>
  <c r="M83" i="35"/>
  <c r="M79" i="35"/>
  <c r="N83" i="35"/>
  <c r="P83" i="35"/>
  <c r="P79" i="35"/>
  <c r="I79" i="35"/>
  <c r="O79" i="35"/>
  <c r="H80" i="35"/>
  <c r="I80" i="35"/>
  <c r="J80" i="35"/>
  <c r="K80" i="35"/>
  <c r="L80" i="35"/>
  <c r="M80" i="35"/>
  <c r="N80" i="35"/>
  <c r="O80" i="35"/>
  <c r="P80" i="35"/>
  <c r="I461" i="266"/>
  <c r="I462" i="266"/>
  <c r="R161" i="24"/>
  <c r="R162" i="24"/>
  <c r="S161" i="24"/>
  <c r="S162" i="24"/>
  <c r="T161" i="24"/>
  <c r="T162" i="24"/>
  <c r="U161" i="24"/>
  <c r="U162" i="24"/>
  <c r="V161" i="24"/>
  <c r="V162" i="24"/>
  <c r="W161" i="24"/>
  <c r="W162" i="24"/>
  <c r="X161" i="24"/>
  <c r="X162" i="24"/>
  <c r="Y161" i="24"/>
  <c r="Y162" i="24"/>
  <c r="Z161" i="24"/>
  <c r="Z162" i="24"/>
  <c r="AA161" i="24"/>
  <c r="AA162" i="24"/>
  <c r="AB161" i="24"/>
  <c r="AB162" i="24"/>
  <c r="AC161" i="24"/>
  <c r="AC162" i="24"/>
  <c r="R177" i="24"/>
  <c r="R178" i="24"/>
  <c r="S177" i="24"/>
  <c r="S178" i="24"/>
  <c r="T177" i="24"/>
  <c r="T178" i="24"/>
  <c r="U177" i="24"/>
  <c r="U178" i="24"/>
  <c r="V177" i="24"/>
  <c r="V178" i="24"/>
  <c r="W177" i="24"/>
  <c r="W178" i="24"/>
  <c r="X177" i="24"/>
  <c r="X178" i="24"/>
  <c r="Y177" i="24"/>
  <c r="Y178" i="24"/>
  <c r="Z177" i="24"/>
  <c r="Z178" i="24"/>
  <c r="AA177" i="24"/>
  <c r="AA178" i="24"/>
  <c r="AB177" i="24"/>
  <c r="AB178" i="24"/>
  <c r="AC177" i="24"/>
  <c r="AC178" i="24"/>
  <c r="J82" i="266"/>
  <c r="J83" i="266"/>
  <c r="J84" i="266"/>
  <c r="S42" i="35"/>
  <c r="T42" i="35"/>
  <c r="U23" i="35"/>
  <c r="V42" i="35"/>
  <c r="W42" i="35"/>
  <c r="X23" i="35"/>
  <c r="Y42" i="35"/>
  <c r="Z42" i="35"/>
  <c r="AA23" i="35"/>
  <c r="AB42" i="35"/>
  <c r="AC42" i="35"/>
  <c r="S43" i="35"/>
  <c r="T43" i="35"/>
  <c r="U24" i="35"/>
  <c r="V43" i="35"/>
  <c r="W43" i="35"/>
  <c r="X24" i="35"/>
  <c r="Y43" i="35"/>
  <c r="Z43" i="35"/>
  <c r="AA24" i="35"/>
  <c r="AB43" i="35"/>
  <c r="AC43" i="35"/>
  <c r="S23" i="35"/>
  <c r="V23" i="35"/>
  <c r="Y23" i="35"/>
  <c r="AB23" i="35"/>
  <c r="AD23" i="35"/>
  <c r="S24" i="35"/>
  <c r="V24" i="35"/>
  <c r="Y24" i="35"/>
  <c r="AB24" i="35"/>
  <c r="AD24" i="35"/>
  <c r="J249" i="266"/>
  <c r="J248" i="266"/>
  <c r="J247" i="266"/>
  <c r="J246" i="266"/>
  <c r="J245" i="266"/>
  <c r="J461" i="266"/>
  <c r="J462" i="266"/>
  <c r="AD161" i="24"/>
  <c r="AD162" i="24"/>
  <c r="AE161" i="24"/>
  <c r="AE162" i="24"/>
  <c r="AF161" i="24"/>
  <c r="AF162" i="24"/>
  <c r="AG161" i="24"/>
  <c r="AG162" i="24"/>
  <c r="AH161" i="24"/>
  <c r="AH162" i="24"/>
  <c r="AI161" i="24"/>
  <c r="AI162" i="24"/>
  <c r="AJ161" i="24"/>
  <c r="AJ162" i="24"/>
  <c r="AK161" i="24"/>
  <c r="AK162" i="24"/>
  <c r="AL161" i="24"/>
  <c r="AL162" i="24"/>
  <c r="AM161" i="24"/>
  <c r="AM162" i="24"/>
  <c r="AN161" i="24"/>
  <c r="AN162" i="24"/>
  <c r="AO161" i="24"/>
  <c r="AO162" i="24"/>
  <c r="AD177" i="24"/>
  <c r="AD178" i="24"/>
  <c r="AE177" i="24"/>
  <c r="AE178" i="24"/>
  <c r="AF177" i="24"/>
  <c r="AF178" i="24"/>
  <c r="AG177" i="24"/>
  <c r="AG178" i="24"/>
  <c r="AH177" i="24"/>
  <c r="AH178" i="24"/>
  <c r="AI177" i="24"/>
  <c r="AI178" i="24"/>
  <c r="AJ177" i="24"/>
  <c r="AJ178" i="24"/>
  <c r="AK177" i="24"/>
  <c r="AK178" i="24"/>
  <c r="AL177" i="24"/>
  <c r="AL178" i="24"/>
  <c r="AM177" i="24"/>
  <c r="AM178" i="24"/>
  <c r="AN177" i="24"/>
  <c r="AN178" i="24"/>
  <c r="AO177" i="24"/>
  <c r="AO178" i="24"/>
  <c r="K82" i="266"/>
  <c r="K83" i="266"/>
  <c r="K84" i="266"/>
  <c r="AE42" i="35"/>
  <c r="AF42" i="35"/>
  <c r="AG23" i="35"/>
  <c r="AH42" i="35"/>
  <c r="AI42" i="35"/>
  <c r="AJ23" i="35"/>
  <c r="AK42" i="35"/>
  <c r="AL42" i="35"/>
  <c r="AM23" i="35"/>
  <c r="AN42" i="35"/>
  <c r="AO42" i="35"/>
  <c r="AP23" i="35"/>
  <c r="AE43" i="35"/>
  <c r="AF43" i="35"/>
  <c r="AG24" i="35"/>
  <c r="AH43" i="35"/>
  <c r="AH24" i="35"/>
  <c r="AI43" i="35"/>
  <c r="AJ24" i="35"/>
  <c r="AK43" i="35"/>
  <c r="AL43" i="35"/>
  <c r="AM24" i="35"/>
  <c r="AN43" i="35"/>
  <c r="AO43" i="35"/>
  <c r="AP24" i="35"/>
  <c r="AE23" i="35"/>
  <c r="AH23" i="35"/>
  <c r="AK23" i="35"/>
  <c r="AN23" i="35"/>
  <c r="AE24" i="35"/>
  <c r="AK24" i="35"/>
  <c r="AN24" i="35"/>
  <c r="K249" i="266"/>
  <c r="K248" i="266"/>
  <c r="K247" i="266"/>
  <c r="K246" i="266"/>
  <c r="K245" i="266"/>
  <c r="K461" i="266"/>
  <c r="K462" i="266"/>
  <c r="AP161" i="24"/>
  <c r="AP162" i="24"/>
  <c r="AQ161" i="24"/>
  <c r="AQ162" i="24"/>
  <c r="AR161" i="24"/>
  <c r="AR162" i="24"/>
  <c r="AS161" i="24"/>
  <c r="AS162" i="24"/>
  <c r="AT161" i="24"/>
  <c r="AT162" i="24"/>
  <c r="AU161" i="24"/>
  <c r="AU162" i="24"/>
  <c r="AV161" i="24"/>
  <c r="AV162" i="24"/>
  <c r="AW161" i="24"/>
  <c r="AW162" i="24"/>
  <c r="AX161" i="24"/>
  <c r="AX162" i="24"/>
  <c r="AY161" i="24"/>
  <c r="AY162" i="24"/>
  <c r="AZ161" i="24"/>
  <c r="AZ162" i="24"/>
  <c r="BA161" i="24"/>
  <c r="BA162" i="24"/>
  <c r="AP177" i="24"/>
  <c r="AP178" i="24"/>
  <c r="AQ177" i="24"/>
  <c r="AQ178" i="24"/>
  <c r="AR177" i="24"/>
  <c r="AR178" i="24"/>
  <c r="AS177" i="24"/>
  <c r="AS178" i="24"/>
  <c r="AT177" i="24"/>
  <c r="AT178" i="24"/>
  <c r="AU177" i="24"/>
  <c r="AU178" i="24"/>
  <c r="AV177" i="24"/>
  <c r="AV178" i="24"/>
  <c r="AW177" i="24"/>
  <c r="AW178" i="24"/>
  <c r="AX177" i="24"/>
  <c r="AX178" i="24"/>
  <c r="AY177" i="24"/>
  <c r="AY178" i="24"/>
  <c r="AZ177" i="24"/>
  <c r="AZ178" i="24"/>
  <c r="BA177" i="24"/>
  <c r="BA178" i="24"/>
  <c r="L82" i="266"/>
  <c r="L83" i="266"/>
  <c r="L84" i="266"/>
  <c r="AQ42" i="35"/>
  <c r="AR42" i="35"/>
  <c r="AS23" i="35"/>
  <c r="AT42" i="35"/>
  <c r="AU42" i="35"/>
  <c r="AU23" i="35"/>
  <c r="AW42" i="35"/>
  <c r="AX42" i="35"/>
  <c r="AY23" i="35"/>
  <c r="AZ42" i="35"/>
  <c r="BA42" i="35"/>
  <c r="BA23" i="35"/>
  <c r="AQ43" i="35"/>
  <c r="AR43" i="35"/>
  <c r="AS24" i="35"/>
  <c r="AT43" i="35"/>
  <c r="AU43" i="35"/>
  <c r="AU24" i="35"/>
  <c r="AW43" i="35"/>
  <c r="AX43" i="35"/>
  <c r="AY24" i="35"/>
  <c r="AZ43" i="35"/>
  <c r="BA43" i="35"/>
  <c r="BA24" i="35"/>
  <c r="AQ23" i="35"/>
  <c r="AR23" i="35"/>
  <c r="AT23" i="35"/>
  <c r="AV23" i="35"/>
  <c r="AW23" i="35"/>
  <c r="AX23" i="35"/>
  <c r="AZ23" i="35"/>
  <c r="BB23" i="35"/>
  <c r="AQ24" i="35"/>
  <c r="AR24" i="35"/>
  <c r="AT24" i="35"/>
  <c r="AV24" i="35"/>
  <c r="AW24" i="35"/>
  <c r="AX24" i="35"/>
  <c r="AZ24" i="35"/>
  <c r="BB24" i="35"/>
  <c r="L249" i="266"/>
  <c r="L248" i="266"/>
  <c r="L247" i="266"/>
  <c r="L246" i="266"/>
  <c r="L245" i="266"/>
  <c r="L461" i="266"/>
  <c r="L462" i="266"/>
  <c r="BB161" i="24"/>
  <c r="BB162" i="24"/>
  <c r="BC161" i="24"/>
  <c r="BC162" i="24"/>
  <c r="BD161" i="24"/>
  <c r="BD162" i="24"/>
  <c r="BE161" i="24"/>
  <c r="BE162" i="24"/>
  <c r="BF161" i="24"/>
  <c r="BF162" i="24"/>
  <c r="BG161" i="24"/>
  <c r="BG162" i="24"/>
  <c r="BH161" i="24"/>
  <c r="BH162" i="24"/>
  <c r="BI161" i="24"/>
  <c r="BI162" i="24"/>
  <c r="BJ161" i="24"/>
  <c r="BJ162" i="24"/>
  <c r="BK161" i="24"/>
  <c r="BK162" i="24"/>
  <c r="BL161" i="24"/>
  <c r="BL162" i="24"/>
  <c r="BM161" i="24"/>
  <c r="BM162" i="24"/>
  <c r="BB177" i="24"/>
  <c r="BB178" i="24"/>
  <c r="BC177" i="24"/>
  <c r="BC178" i="24"/>
  <c r="BD177" i="24"/>
  <c r="BD178" i="24"/>
  <c r="BE177" i="24"/>
  <c r="BE178" i="24"/>
  <c r="BF177" i="24"/>
  <c r="BF178" i="24"/>
  <c r="BG177" i="24"/>
  <c r="BG178" i="24"/>
  <c r="BH177" i="24"/>
  <c r="BH178" i="24"/>
  <c r="BI177" i="24"/>
  <c r="BI178" i="24"/>
  <c r="BJ177" i="24"/>
  <c r="BJ178" i="24"/>
  <c r="BK177" i="24"/>
  <c r="BK178" i="24"/>
  <c r="BL177" i="24"/>
  <c r="BL178" i="24"/>
  <c r="BM177" i="24"/>
  <c r="BM178" i="24"/>
  <c r="M82" i="266"/>
  <c r="M83" i="266"/>
  <c r="M84" i="266"/>
  <c r="BC42" i="35"/>
  <c r="BD42" i="35"/>
  <c r="BF42" i="35"/>
  <c r="BF23" i="35"/>
  <c r="BG42" i="35"/>
  <c r="BG23" i="35"/>
  <c r="BI42" i="35"/>
  <c r="BJ42" i="35"/>
  <c r="BK23" i="35"/>
  <c r="BL42" i="35"/>
  <c r="BL23" i="35"/>
  <c r="BM42" i="35"/>
  <c r="BM23" i="35"/>
  <c r="BC43" i="35"/>
  <c r="BC24" i="35"/>
  <c r="BD43" i="35"/>
  <c r="BF43" i="35"/>
  <c r="BG43" i="35"/>
  <c r="BI43" i="35"/>
  <c r="BI24" i="35"/>
  <c r="BJ43" i="35"/>
  <c r="BL43" i="35"/>
  <c r="BL24" i="35"/>
  <c r="BM43" i="35"/>
  <c r="BM24" i="35"/>
  <c r="BC23" i="35"/>
  <c r="BE23" i="35"/>
  <c r="BI23" i="35"/>
  <c r="BN23" i="35"/>
  <c r="BF24" i="35"/>
  <c r="BH24" i="35"/>
  <c r="M249" i="266"/>
  <c r="M248" i="266"/>
  <c r="M461" i="266"/>
  <c r="M462" i="266"/>
  <c r="I83" i="265"/>
  <c r="I84" i="265"/>
  <c r="I85" i="265"/>
  <c r="I250" i="265"/>
  <c r="I249" i="265"/>
  <c r="I248" i="265"/>
  <c r="I247" i="265"/>
  <c r="I246" i="265"/>
  <c r="I462" i="265"/>
  <c r="I463" i="265"/>
  <c r="J83" i="265"/>
  <c r="J84" i="265"/>
  <c r="J85" i="265"/>
  <c r="J250" i="265"/>
  <c r="J249" i="265"/>
  <c r="J248" i="265"/>
  <c r="J247" i="265"/>
  <c r="J246" i="265"/>
  <c r="J462" i="265"/>
  <c r="J463" i="265"/>
  <c r="K83" i="265"/>
  <c r="K84" i="265"/>
  <c r="K85" i="265"/>
  <c r="K250" i="265"/>
  <c r="K249" i="265"/>
  <c r="K248" i="265"/>
  <c r="K247" i="265"/>
  <c r="K246" i="265"/>
  <c r="K462" i="265"/>
  <c r="K463" i="265"/>
  <c r="L83" i="265"/>
  <c r="L84" i="265"/>
  <c r="L85" i="265"/>
  <c r="L250" i="265"/>
  <c r="L249" i="265"/>
  <c r="L248" i="265"/>
  <c r="L247" i="265"/>
  <c r="L246" i="265"/>
  <c r="L462" i="265"/>
  <c r="L463" i="265"/>
  <c r="M83" i="265"/>
  <c r="M84" i="265"/>
  <c r="M85" i="265"/>
  <c r="M250" i="265"/>
  <c r="M249" i="265"/>
  <c r="M248" i="265"/>
  <c r="M247" i="265"/>
  <c r="M246" i="265"/>
  <c r="M462" i="265"/>
  <c r="M463" i="265"/>
  <c r="N83" i="265"/>
  <c r="N84" i="265"/>
  <c r="N85" i="265"/>
  <c r="N250" i="265"/>
  <c r="N249" i="265"/>
  <c r="N248" i="265"/>
  <c r="N247" i="265"/>
  <c r="N246" i="265"/>
  <c r="N462" i="265"/>
  <c r="N463" i="265"/>
  <c r="O83" i="265"/>
  <c r="O84" i="265"/>
  <c r="O85" i="265"/>
  <c r="O250" i="265"/>
  <c r="O249" i="265"/>
  <c r="O248" i="265"/>
  <c r="O247" i="265"/>
  <c r="O246" i="265"/>
  <c r="O462" i="265"/>
  <c r="O463" i="265"/>
  <c r="P83" i="265"/>
  <c r="P84" i="265"/>
  <c r="P85" i="265"/>
  <c r="P250" i="265"/>
  <c r="P249" i="265"/>
  <c r="P248" i="265"/>
  <c r="P247" i="265"/>
  <c r="P246" i="265"/>
  <c r="P462" i="265"/>
  <c r="P463" i="265"/>
  <c r="Q83" i="265"/>
  <c r="Q84" i="265"/>
  <c r="Q85" i="265"/>
  <c r="Q250" i="265"/>
  <c r="Q249" i="265"/>
  <c r="Q248" i="265"/>
  <c r="Q247" i="265"/>
  <c r="Q246" i="265"/>
  <c r="Q462" i="265"/>
  <c r="Q463" i="265"/>
  <c r="R83" i="265"/>
  <c r="R84" i="265"/>
  <c r="R85" i="265"/>
  <c r="R250" i="265"/>
  <c r="R249" i="265"/>
  <c r="R248" i="265"/>
  <c r="R247" i="265"/>
  <c r="R246" i="265"/>
  <c r="R462" i="265"/>
  <c r="R463" i="265"/>
  <c r="S83" i="265"/>
  <c r="S84" i="265"/>
  <c r="S85" i="265"/>
  <c r="S250" i="265"/>
  <c r="S249" i="265"/>
  <c r="S248" i="265"/>
  <c r="S247" i="265"/>
  <c r="S246" i="265"/>
  <c r="S462" i="265"/>
  <c r="S463" i="265"/>
  <c r="T83" i="265"/>
  <c r="T84" i="265"/>
  <c r="T85" i="265"/>
  <c r="T250" i="265"/>
  <c r="T249" i="265"/>
  <c r="T248" i="265"/>
  <c r="T247" i="265"/>
  <c r="T246" i="265"/>
  <c r="T462" i="265"/>
  <c r="T463" i="265"/>
  <c r="U83" i="265"/>
  <c r="U84" i="265"/>
  <c r="U85" i="265"/>
  <c r="U250" i="265"/>
  <c r="U249" i="265"/>
  <c r="U248" i="265"/>
  <c r="U247" i="265"/>
  <c r="U246" i="265"/>
  <c r="U462" i="265"/>
  <c r="U463" i="265"/>
  <c r="V83" i="265"/>
  <c r="V84" i="265"/>
  <c r="V85" i="265"/>
  <c r="V250" i="265"/>
  <c r="V249" i="265"/>
  <c r="V248" i="265"/>
  <c r="V247" i="265"/>
  <c r="V246" i="265"/>
  <c r="V462" i="265"/>
  <c r="V463" i="265"/>
  <c r="W83" i="265"/>
  <c r="W84" i="265"/>
  <c r="W85" i="265"/>
  <c r="W250" i="265"/>
  <c r="W249" i="265"/>
  <c r="W248" i="265"/>
  <c r="W247" i="265"/>
  <c r="W246" i="265"/>
  <c r="W462" i="265"/>
  <c r="W463" i="265"/>
  <c r="X83" i="265"/>
  <c r="X84" i="265"/>
  <c r="X85" i="265"/>
  <c r="X250" i="265"/>
  <c r="X249" i="265"/>
  <c r="X248" i="265"/>
  <c r="X247" i="265"/>
  <c r="X246" i="265"/>
  <c r="X462" i="265"/>
  <c r="X463" i="265"/>
  <c r="Y83" i="265"/>
  <c r="Y84" i="265"/>
  <c r="Y85" i="265"/>
  <c r="Y250" i="265"/>
  <c r="Y249" i="265"/>
  <c r="Y248" i="265"/>
  <c r="Y247" i="265"/>
  <c r="Y246" i="265"/>
  <c r="Y462" i="265"/>
  <c r="Y463" i="265"/>
  <c r="Z83" i="265"/>
  <c r="Z84" i="265"/>
  <c r="Z85" i="265"/>
  <c r="Z250" i="265"/>
  <c r="Z249" i="265"/>
  <c r="Z248" i="265"/>
  <c r="Z247" i="265"/>
  <c r="Z246" i="265"/>
  <c r="Z462" i="265"/>
  <c r="Z463" i="265"/>
  <c r="AA83" i="265"/>
  <c r="AA84" i="265"/>
  <c r="AA85" i="265"/>
  <c r="AA250" i="265"/>
  <c r="AA249" i="265"/>
  <c r="AA248" i="265"/>
  <c r="AA247" i="265"/>
  <c r="AA246" i="265"/>
  <c r="AA462" i="265"/>
  <c r="AA463" i="265"/>
  <c r="AB83" i="265"/>
  <c r="AB84" i="265"/>
  <c r="AB85" i="265"/>
  <c r="AB250" i="265"/>
  <c r="AB249" i="265"/>
  <c r="AB248" i="265"/>
  <c r="AB247" i="265"/>
  <c r="AB246" i="265"/>
  <c r="AB462" i="265"/>
  <c r="AB463" i="265"/>
  <c r="I83" i="264"/>
  <c r="I84" i="264"/>
  <c r="I85" i="264"/>
  <c r="I250" i="264"/>
  <c r="I249" i="264"/>
  <c r="I248" i="264"/>
  <c r="I247" i="264"/>
  <c r="I246" i="264"/>
  <c r="I462" i="264"/>
  <c r="I463" i="264"/>
  <c r="J83" i="264"/>
  <c r="J84" i="264"/>
  <c r="J85" i="264"/>
  <c r="J250" i="264"/>
  <c r="J249" i="264"/>
  <c r="J248" i="264"/>
  <c r="J247" i="264"/>
  <c r="J246" i="264"/>
  <c r="J462" i="264"/>
  <c r="J463" i="264"/>
  <c r="J461" i="264"/>
  <c r="J460" i="264"/>
  <c r="J459" i="264"/>
  <c r="J458" i="264"/>
  <c r="K83" i="264"/>
  <c r="K84" i="264"/>
  <c r="K85" i="264"/>
  <c r="K250" i="264"/>
  <c r="K249" i="264"/>
  <c r="K248" i="264"/>
  <c r="K247" i="264"/>
  <c r="K246" i="264"/>
  <c r="K462" i="264"/>
  <c r="K463" i="264"/>
  <c r="L83" i="264"/>
  <c r="L84" i="264"/>
  <c r="L85" i="264"/>
  <c r="L250" i="264"/>
  <c r="L249" i="264"/>
  <c r="L248" i="264"/>
  <c r="L247" i="264"/>
  <c r="L246" i="264"/>
  <c r="L462" i="264"/>
  <c r="L463" i="264"/>
  <c r="L461" i="264"/>
  <c r="L460" i="264"/>
  <c r="L459" i="264"/>
  <c r="L458" i="264"/>
  <c r="M83" i="264"/>
  <c r="M84" i="264"/>
  <c r="M85" i="264"/>
  <c r="M250" i="264"/>
  <c r="M249" i="264"/>
  <c r="M248" i="264"/>
  <c r="M247" i="264"/>
  <c r="M246" i="264"/>
  <c r="M462" i="264"/>
  <c r="M463" i="264"/>
  <c r="N83" i="264"/>
  <c r="N84" i="264"/>
  <c r="N85" i="264"/>
  <c r="N250" i="264"/>
  <c r="N249" i="264"/>
  <c r="N248" i="264"/>
  <c r="N247" i="264"/>
  <c r="N246" i="264"/>
  <c r="N462" i="264"/>
  <c r="N463" i="264"/>
  <c r="O83" i="264"/>
  <c r="O84" i="264"/>
  <c r="O85" i="264"/>
  <c r="O250" i="264"/>
  <c r="O249" i="264"/>
  <c r="O248" i="264"/>
  <c r="O247" i="264"/>
  <c r="O246" i="264"/>
  <c r="O462" i="264"/>
  <c r="O463" i="264"/>
  <c r="P83" i="264"/>
  <c r="P84" i="264"/>
  <c r="P85" i="264"/>
  <c r="P250" i="264"/>
  <c r="P249" i="264"/>
  <c r="P248" i="264"/>
  <c r="P247" i="264"/>
  <c r="P246" i="264"/>
  <c r="P462" i="264"/>
  <c r="P463" i="264"/>
  <c r="Q83" i="264"/>
  <c r="Q84" i="264"/>
  <c r="Q85" i="264"/>
  <c r="Q250" i="264"/>
  <c r="Q249" i="264"/>
  <c r="Q248" i="264"/>
  <c r="Q247" i="264"/>
  <c r="Q246" i="264"/>
  <c r="Q462" i="264"/>
  <c r="Q463" i="264"/>
  <c r="R83" i="264"/>
  <c r="R84" i="264"/>
  <c r="R85" i="264"/>
  <c r="R250" i="264"/>
  <c r="R249" i="264"/>
  <c r="R248" i="264"/>
  <c r="R247" i="264"/>
  <c r="R246" i="264"/>
  <c r="R462" i="264"/>
  <c r="R463" i="264"/>
  <c r="S83" i="264"/>
  <c r="S84" i="264"/>
  <c r="S85" i="264"/>
  <c r="S250" i="264"/>
  <c r="S249" i="264"/>
  <c r="S248" i="264"/>
  <c r="S247" i="264"/>
  <c r="S246" i="264"/>
  <c r="S462" i="264"/>
  <c r="S463" i="264"/>
  <c r="T83" i="264"/>
  <c r="T84" i="264"/>
  <c r="T85" i="264"/>
  <c r="T250" i="264"/>
  <c r="T249" i="264"/>
  <c r="T248" i="264"/>
  <c r="T247" i="264"/>
  <c r="T246" i="264"/>
  <c r="T462" i="264"/>
  <c r="T463" i="264"/>
  <c r="U83" i="264"/>
  <c r="U84" i="264"/>
  <c r="U85" i="264"/>
  <c r="U250" i="264"/>
  <c r="U249" i="264"/>
  <c r="U248" i="264"/>
  <c r="U247" i="264"/>
  <c r="U246" i="264"/>
  <c r="U462" i="264"/>
  <c r="U463" i="264"/>
  <c r="V83" i="264"/>
  <c r="V84" i="264"/>
  <c r="V85" i="264"/>
  <c r="V250" i="264"/>
  <c r="V249" i="264"/>
  <c r="V248" i="264"/>
  <c r="V247" i="264"/>
  <c r="V246" i="264"/>
  <c r="V462" i="264"/>
  <c r="V463" i="264"/>
  <c r="W83" i="264"/>
  <c r="W84" i="264"/>
  <c r="W85" i="264"/>
  <c r="W250" i="264"/>
  <c r="W249" i="264"/>
  <c r="W248" i="264"/>
  <c r="W247" i="264"/>
  <c r="W246" i="264"/>
  <c r="W462" i="264"/>
  <c r="W463" i="264"/>
  <c r="X83" i="264"/>
  <c r="X84" i="264"/>
  <c r="X85" i="264"/>
  <c r="X250" i="264"/>
  <c r="X249" i="264"/>
  <c r="X248" i="264"/>
  <c r="X247" i="264"/>
  <c r="X246" i="264"/>
  <c r="X462" i="264"/>
  <c r="X463" i="264"/>
  <c r="Y83" i="264"/>
  <c r="Y84" i="264"/>
  <c r="Y85" i="264"/>
  <c r="Y250" i="264"/>
  <c r="Y249" i="264"/>
  <c r="Y248" i="264"/>
  <c r="Y247" i="264"/>
  <c r="Y246" i="264"/>
  <c r="Y462" i="264"/>
  <c r="Y463" i="264"/>
  <c r="Z83" i="264"/>
  <c r="Z84" i="264"/>
  <c r="Z85" i="264"/>
  <c r="Z250" i="264"/>
  <c r="Z249" i="264"/>
  <c r="Z248" i="264"/>
  <c r="Z247" i="264"/>
  <c r="Z246" i="264"/>
  <c r="Z462" i="264"/>
  <c r="Z463" i="264"/>
  <c r="AA83" i="264"/>
  <c r="AA84" i="264"/>
  <c r="AA85" i="264"/>
  <c r="AA250" i="264"/>
  <c r="AA249" i="264"/>
  <c r="AA248" i="264"/>
  <c r="AA247" i="264"/>
  <c r="AA246" i="264"/>
  <c r="AA462" i="264"/>
  <c r="AA463" i="264"/>
  <c r="AB83" i="264"/>
  <c r="AB84" i="264"/>
  <c r="AB85" i="264"/>
  <c r="AB250" i="264"/>
  <c r="AB249" i="264"/>
  <c r="AB248" i="264"/>
  <c r="AB247" i="264"/>
  <c r="AB246" i="264"/>
  <c r="AB462" i="264"/>
  <c r="AB463" i="264"/>
  <c r="AC83" i="264"/>
  <c r="AC84" i="264"/>
  <c r="AC85" i="264"/>
  <c r="AC250" i="264"/>
  <c r="AC249" i="264"/>
  <c r="AC248" i="264"/>
  <c r="AC247" i="264"/>
  <c r="AC246" i="264"/>
  <c r="AC462" i="264"/>
  <c r="AC463" i="264"/>
  <c r="AD83" i="264"/>
  <c r="AD84" i="264"/>
  <c r="AD85" i="264"/>
  <c r="AD250" i="264"/>
  <c r="AD249" i="264"/>
  <c r="AD248" i="264"/>
  <c r="AD247" i="264"/>
  <c r="AD246" i="264"/>
  <c r="AD462" i="264"/>
  <c r="AD463" i="264"/>
  <c r="AE83" i="264"/>
  <c r="AE84" i="264"/>
  <c r="AE85" i="264"/>
  <c r="AE250" i="264"/>
  <c r="AE249" i="264"/>
  <c r="AE248" i="264"/>
  <c r="AE247" i="264"/>
  <c r="AE246" i="264"/>
  <c r="AE462" i="264"/>
  <c r="AE463" i="264"/>
  <c r="AF83" i="264"/>
  <c r="AF84" i="264"/>
  <c r="AF85" i="264"/>
  <c r="AF250" i="264"/>
  <c r="AF249" i="264"/>
  <c r="AF248" i="264"/>
  <c r="AF247" i="264"/>
  <c r="AF246" i="264"/>
  <c r="AF462" i="264"/>
  <c r="AF463" i="264"/>
  <c r="AG83" i="264"/>
  <c r="AG84" i="264"/>
  <c r="AG85" i="264"/>
  <c r="AG250" i="264"/>
  <c r="AG249" i="264"/>
  <c r="AG248" i="264"/>
  <c r="AG247" i="264"/>
  <c r="AG246" i="264"/>
  <c r="AG462" i="264"/>
  <c r="AG463" i="264"/>
  <c r="AG461" i="264"/>
  <c r="AG460" i="264"/>
  <c r="AG459" i="264"/>
  <c r="AG458" i="264"/>
  <c r="AH83" i="264"/>
  <c r="AH84" i="264"/>
  <c r="AH85" i="264"/>
  <c r="AH250" i="264"/>
  <c r="AH249" i="264"/>
  <c r="AH248" i="264"/>
  <c r="AH247" i="264"/>
  <c r="AH246" i="264"/>
  <c r="AH462" i="264"/>
  <c r="AH463" i="264"/>
  <c r="AH461" i="264"/>
  <c r="AH460" i="264"/>
  <c r="AH459" i="264"/>
  <c r="AH458" i="264"/>
  <c r="AI83" i="264"/>
  <c r="AI84" i="264"/>
  <c r="AI85" i="264"/>
  <c r="AI250" i="264"/>
  <c r="AI249" i="264"/>
  <c r="AI248" i="264"/>
  <c r="AI247" i="264"/>
  <c r="AI246" i="264"/>
  <c r="AI462" i="264"/>
  <c r="AI463" i="264"/>
  <c r="AI461" i="264"/>
  <c r="AI460" i="264"/>
  <c r="AI459" i="264"/>
  <c r="AI458" i="264"/>
  <c r="AJ83" i="264"/>
  <c r="AJ84" i="264"/>
  <c r="AJ85" i="264"/>
  <c r="AJ250" i="264"/>
  <c r="AJ249" i="264"/>
  <c r="AJ248" i="264"/>
  <c r="AJ247" i="264"/>
  <c r="AJ246" i="264"/>
  <c r="AJ462" i="264"/>
  <c r="AJ463" i="264"/>
  <c r="AJ461" i="264"/>
  <c r="AJ460" i="264"/>
  <c r="AJ459" i="264"/>
  <c r="AJ458" i="264"/>
  <c r="AK83" i="264"/>
  <c r="AK84" i="264"/>
  <c r="AK85" i="264"/>
  <c r="AK250" i="264"/>
  <c r="AK249" i="264"/>
  <c r="AK248" i="264"/>
  <c r="AK247" i="264"/>
  <c r="AK246" i="264"/>
  <c r="AK462" i="264"/>
  <c r="AK463" i="264"/>
  <c r="AK461" i="264"/>
  <c r="AK460" i="264"/>
  <c r="AK459" i="264"/>
  <c r="AK458" i="264"/>
  <c r="AL83" i="264"/>
  <c r="AL84" i="264"/>
  <c r="AL85" i="264"/>
  <c r="AL250" i="264"/>
  <c r="AL249" i="264"/>
  <c r="AL248" i="264"/>
  <c r="AL247" i="264"/>
  <c r="AL246" i="264"/>
  <c r="AL462" i="264"/>
  <c r="AL463" i="264"/>
  <c r="AL461" i="264"/>
  <c r="AL460" i="264"/>
  <c r="AL459" i="264"/>
  <c r="AL458" i="264"/>
  <c r="AM83" i="264"/>
  <c r="AM84" i="264"/>
  <c r="AM85" i="264"/>
  <c r="AM250" i="264"/>
  <c r="AM249" i="264"/>
  <c r="AM248" i="264"/>
  <c r="AM247" i="264"/>
  <c r="AM246" i="264"/>
  <c r="AM462" i="264"/>
  <c r="AM463" i="264"/>
  <c r="AM461" i="264"/>
  <c r="AM460" i="264"/>
  <c r="AM459" i="264"/>
  <c r="AM458" i="264"/>
  <c r="AN83" i="264"/>
  <c r="AN84" i="264"/>
  <c r="AN85" i="264"/>
  <c r="AN250" i="264"/>
  <c r="AN249" i="264"/>
  <c r="AN248" i="264"/>
  <c r="AN247" i="264"/>
  <c r="AN246" i="264"/>
  <c r="AN462" i="264"/>
  <c r="AN463" i="264"/>
  <c r="AO83" i="264"/>
  <c r="AO84" i="264"/>
  <c r="AO85" i="264"/>
  <c r="AO250" i="264"/>
  <c r="AO249" i="264"/>
  <c r="AO248" i="264"/>
  <c r="AO247" i="264"/>
  <c r="AO246" i="264"/>
  <c r="AO462" i="264"/>
  <c r="AO463" i="264"/>
  <c r="AP83" i="264"/>
  <c r="AP84" i="264"/>
  <c r="AP85" i="264"/>
  <c r="AP250" i="264"/>
  <c r="AP249" i="264"/>
  <c r="AP248" i="264"/>
  <c r="AP247" i="264"/>
  <c r="AP246" i="264"/>
  <c r="AP462" i="264"/>
  <c r="AP463" i="264"/>
  <c r="AQ83" i="264"/>
  <c r="AQ84" i="264"/>
  <c r="AQ85" i="264"/>
  <c r="AQ250" i="264"/>
  <c r="AQ249" i="264"/>
  <c r="AQ248" i="264"/>
  <c r="AQ247" i="264"/>
  <c r="AQ246" i="264"/>
  <c r="AQ462" i="264"/>
  <c r="AQ463" i="264"/>
  <c r="AR83" i="264"/>
  <c r="AR84" i="264"/>
  <c r="AR85" i="264"/>
  <c r="AR250" i="264"/>
  <c r="AR249" i="264"/>
  <c r="AR248" i="264"/>
  <c r="AR247" i="264"/>
  <c r="AR246" i="264"/>
  <c r="AR462" i="264"/>
  <c r="AR463" i="264"/>
  <c r="AS83" i="264"/>
  <c r="AS84" i="264"/>
  <c r="AS85" i="264"/>
  <c r="AS250" i="264"/>
  <c r="AS249" i="264"/>
  <c r="AS248" i="264"/>
  <c r="AS247" i="264"/>
  <c r="AS246" i="264"/>
  <c r="AS462" i="264"/>
  <c r="AS463" i="264"/>
  <c r="AT83" i="264"/>
  <c r="AT84" i="264"/>
  <c r="AT85" i="264"/>
  <c r="AT250" i="264"/>
  <c r="AT249" i="264"/>
  <c r="AT248" i="264"/>
  <c r="AT247" i="264"/>
  <c r="AT246" i="264"/>
  <c r="AT462" i="264"/>
  <c r="AT463" i="264"/>
  <c r="AU83" i="264"/>
  <c r="AU84" i="264"/>
  <c r="AU85" i="264"/>
  <c r="AU250" i="264"/>
  <c r="AU249" i="264"/>
  <c r="AU248" i="264"/>
  <c r="AU247" i="264"/>
  <c r="AU246" i="264"/>
  <c r="AU462" i="264"/>
  <c r="AU463" i="264"/>
  <c r="AV83" i="264"/>
  <c r="AV84" i="264"/>
  <c r="AV85" i="264"/>
  <c r="AV250" i="264"/>
  <c r="AV249" i="264"/>
  <c r="AV248" i="264"/>
  <c r="AV247" i="264"/>
  <c r="AV246" i="264"/>
  <c r="AV462" i="264"/>
  <c r="AV463" i="264"/>
  <c r="AW83" i="264"/>
  <c r="AW84" i="264"/>
  <c r="AW85" i="264"/>
  <c r="AW250" i="264"/>
  <c r="AW249" i="264"/>
  <c r="AW248" i="264"/>
  <c r="AW247" i="264"/>
  <c r="AW246" i="264"/>
  <c r="AW462" i="264"/>
  <c r="AW463" i="264"/>
  <c r="AX83" i="264"/>
  <c r="AX84" i="264"/>
  <c r="AX85" i="264"/>
  <c r="AX250" i="264"/>
  <c r="AX249" i="264"/>
  <c r="AX248" i="264"/>
  <c r="AX247" i="264"/>
  <c r="AX246" i="264"/>
  <c r="AX462" i="264"/>
  <c r="AX463" i="264"/>
  <c r="AX461" i="264"/>
  <c r="AX460" i="264"/>
  <c r="AX459" i="264"/>
  <c r="AX458" i="264"/>
  <c r="AY83" i="264"/>
  <c r="AY84" i="264"/>
  <c r="AY85" i="264"/>
  <c r="AY82" i="264"/>
  <c r="AY81" i="264"/>
  <c r="AY80" i="264"/>
  <c r="AY79" i="264"/>
  <c r="AY250" i="264"/>
  <c r="AY249" i="264"/>
  <c r="AY248" i="264"/>
  <c r="AY247" i="264"/>
  <c r="AY246" i="264"/>
  <c r="AY462" i="264"/>
  <c r="AY463" i="264"/>
  <c r="AY461" i="264"/>
  <c r="AY460" i="264"/>
  <c r="AY459" i="264"/>
  <c r="AY458" i="264"/>
  <c r="AZ83" i="264"/>
  <c r="AZ84" i="264"/>
  <c r="AZ85" i="264"/>
  <c r="AZ82" i="264"/>
  <c r="AZ81" i="264"/>
  <c r="AZ80" i="264"/>
  <c r="AZ79" i="264"/>
  <c r="AZ250" i="264"/>
  <c r="AZ249" i="264"/>
  <c r="AZ248" i="264"/>
  <c r="AZ247" i="264"/>
  <c r="AZ246" i="264"/>
  <c r="AZ462" i="264"/>
  <c r="AZ463" i="264"/>
  <c r="AZ461" i="264"/>
  <c r="AZ460" i="264"/>
  <c r="AZ459" i="264"/>
  <c r="AZ458" i="264"/>
  <c r="BA83" i="264"/>
  <c r="BA84" i="264"/>
  <c r="BA85" i="264"/>
  <c r="BA82" i="264"/>
  <c r="BA81" i="264"/>
  <c r="BA80" i="264"/>
  <c r="BA79" i="264"/>
  <c r="BA250" i="264"/>
  <c r="BA249" i="264"/>
  <c r="BA248" i="264"/>
  <c r="BA247" i="264"/>
  <c r="BA246" i="264"/>
  <c r="BA462" i="264"/>
  <c r="BA463" i="264"/>
  <c r="BA461" i="264"/>
  <c r="BA460" i="264"/>
  <c r="BA459" i="264"/>
  <c r="BA458" i="264"/>
  <c r="BB83" i="264"/>
  <c r="BB84" i="264"/>
  <c r="BB85" i="264"/>
  <c r="BB82" i="264"/>
  <c r="BB81" i="264"/>
  <c r="BB80" i="264"/>
  <c r="BB79" i="264"/>
  <c r="BB250" i="264"/>
  <c r="BB249" i="264"/>
  <c r="BB248" i="264"/>
  <c r="BB247" i="264"/>
  <c r="BB246" i="264"/>
  <c r="BB462" i="264"/>
  <c r="BB463" i="264"/>
  <c r="BB461" i="264"/>
  <c r="BB460" i="264"/>
  <c r="BB459" i="264"/>
  <c r="BB458" i="264"/>
  <c r="BC83" i="264"/>
  <c r="BC84" i="264"/>
  <c r="BC85" i="264"/>
  <c r="BC82" i="264"/>
  <c r="BC81" i="264"/>
  <c r="BC80" i="264"/>
  <c r="BC79" i="264"/>
  <c r="BC250" i="264"/>
  <c r="BC249" i="264"/>
  <c r="BC248" i="264"/>
  <c r="BC247" i="264"/>
  <c r="BC246" i="264"/>
  <c r="BC462" i="264"/>
  <c r="BC463" i="264"/>
  <c r="BC461" i="264"/>
  <c r="BC460" i="264"/>
  <c r="BC459" i="264"/>
  <c r="BC458" i="264"/>
  <c r="BD83" i="264"/>
  <c r="BD84" i="264"/>
  <c r="BD85" i="264"/>
  <c r="BD82" i="264"/>
  <c r="BD81" i="264"/>
  <c r="BD80" i="264"/>
  <c r="BD79" i="264"/>
  <c r="BD250" i="264"/>
  <c r="BD249" i="264"/>
  <c r="BD248" i="264"/>
  <c r="BD247" i="264"/>
  <c r="BD246" i="264"/>
  <c r="BD462" i="264"/>
  <c r="BD463" i="264"/>
  <c r="BD461" i="264"/>
  <c r="BD460" i="264"/>
  <c r="BD459" i="264"/>
  <c r="BD458" i="264"/>
  <c r="BE83" i="264"/>
  <c r="BE84" i="264"/>
  <c r="BE85" i="264"/>
  <c r="BE82" i="264"/>
  <c r="BE81" i="264"/>
  <c r="BE80" i="264"/>
  <c r="BE79" i="264"/>
  <c r="BE250" i="264"/>
  <c r="BE249" i="264"/>
  <c r="BE248" i="264"/>
  <c r="BE247" i="264"/>
  <c r="BE246" i="264"/>
  <c r="BE462" i="264"/>
  <c r="BE463" i="264"/>
  <c r="BE461" i="264"/>
  <c r="BE460" i="264"/>
  <c r="BE459" i="264"/>
  <c r="BE458" i="264"/>
  <c r="BF83" i="264"/>
  <c r="BF84" i="264"/>
  <c r="BF85" i="264"/>
  <c r="BF82" i="264"/>
  <c r="BF81" i="264"/>
  <c r="BF80" i="264"/>
  <c r="BF79" i="264"/>
  <c r="BF250" i="264"/>
  <c r="BF249" i="264"/>
  <c r="BF248" i="264"/>
  <c r="BF247" i="264"/>
  <c r="BF246" i="264"/>
  <c r="BF462" i="264"/>
  <c r="BF463" i="264"/>
  <c r="BF461" i="264"/>
  <c r="BF460" i="264"/>
  <c r="BF459" i="264"/>
  <c r="BF458" i="264"/>
  <c r="BG83" i="264"/>
  <c r="BG84" i="264"/>
  <c r="BG85" i="264"/>
  <c r="BG82" i="264"/>
  <c r="BG81" i="264"/>
  <c r="BG80" i="264"/>
  <c r="BG79" i="264"/>
  <c r="BG250" i="264"/>
  <c r="BG249" i="264"/>
  <c r="BG248" i="264"/>
  <c r="BG247" i="264"/>
  <c r="BG246" i="264"/>
  <c r="BG462" i="264"/>
  <c r="BG463" i="264"/>
  <c r="BG461" i="264"/>
  <c r="BG460" i="264"/>
  <c r="BG459" i="264"/>
  <c r="BG458" i="264"/>
  <c r="BH83" i="264"/>
  <c r="BH84" i="264"/>
  <c r="BH85" i="264"/>
  <c r="BH82" i="264"/>
  <c r="BH81" i="264"/>
  <c r="BH80" i="264"/>
  <c r="BH79" i="264"/>
  <c r="BH250" i="264"/>
  <c r="BH249" i="264"/>
  <c r="BH248" i="264"/>
  <c r="BH247" i="264"/>
  <c r="BH246" i="264"/>
  <c r="BH462" i="264"/>
  <c r="BH463" i="264"/>
  <c r="BH461" i="264"/>
  <c r="BH460" i="264"/>
  <c r="BH459" i="264"/>
  <c r="BH458" i="264"/>
  <c r="BI83" i="264"/>
  <c r="BI84" i="264"/>
  <c r="BI85" i="264"/>
  <c r="BI82" i="264"/>
  <c r="BI81" i="264"/>
  <c r="BI80" i="264"/>
  <c r="BI79" i="264"/>
  <c r="BI250" i="264"/>
  <c r="BI249" i="264"/>
  <c r="BI248" i="264"/>
  <c r="BI247" i="264"/>
  <c r="BI246" i="264"/>
  <c r="BI462" i="264"/>
  <c r="BI463" i="264"/>
  <c r="BI461" i="264"/>
  <c r="BI460" i="264"/>
  <c r="BI459" i="264"/>
  <c r="BI458" i="264"/>
  <c r="BJ83" i="264"/>
  <c r="BJ84" i="264"/>
  <c r="BJ85" i="264"/>
  <c r="BJ82" i="264"/>
  <c r="BJ81" i="264"/>
  <c r="BJ80" i="264"/>
  <c r="BJ79" i="264"/>
  <c r="BJ250" i="264"/>
  <c r="BJ249" i="264"/>
  <c r="BJ248" i="264"/>
  <c r="BJ247" i="264"/>
  <c r="BJ246" i="264"/>
  <c r="BJ462" i="264"/>
  <c r="BJ463" i="264"/>
  <c r="BJ461" i="264"/>
  <c r="BJ460" i="264"/>
  <c r="BJ459" i="264"/>
  <c r="BJ458" i="264"/>
  <c r="BK83" i="264"/>
  <c r="BK84" i="264"/>
  <c r="BK85" i="264"/>
  <c r="BK82" i="264"/>
  <c r="BK81" i="264"/>
  <c r="BK80" i="264"/>
  <c r="BK79" i="264"/>
  <c r="BK250" i="264"/>
  <c r="BK249" i="264"/>
  <c r="BK248" i="264"/>
  <c r="BK247" i="264"/>
  <c r="BK246" i="264"/>
  <c r="BK462" i="264"/>
  <c r="BK463" i="264"/>
  <c r="BK461" i="264"/>
  <c r="BK460" i="264"/>
  <c r="BK459" i="264"/>
  <c r="BK458" i="264"/>
  <c r="BL83" i="264"/>
  <c r="BL84" i="264"/>
  <c r="BL85" i="264"/>
  <c r="BL82" i="264"/>
  <c r="BL81" i="264"/>
  <c r="BL80" i="264"/>
  <c r="BL79" i="264"/>
  <c r="BL250" i="264"/>
  <c r="BL249" i="264"/>
  <c r="BL248" i="264"/>
  <c r="BL247" i="264"/>
  <c r="BL246" i="264"/>
  <c r="BL462" i="264"/>
  <c r="BL463" i="264"/>
  <c r="BL461" i="264"/>
  <c r="BL460" i="264"/>
  <c r="BL459" i="264"/>
  <c r="BL458" i="264"/>
  <c r="BM83" i="264"/>
  <c r="BM84" i="264"/>
  <c r="BM85" i="264"/>
  <c r="BM82" i="264"/>
  <c r="BM81" i="264"/>
  <c r="BM80" i="264"/>
  <c r="BM79" i="264"/>
  <c r="BM250" i="264"/>
  <c r="BM249" i="264"/>
  <c r="BM248" i="264"/>
  <c r="BM247" i="264"/>
  <c r="BM246" i="264"/>
  <c r="BM462" i="264"/>
  <c r="BM463" i="264"/>
  <c r="BM461" i="264"/>
  <c r="BM460" i="264"/>
  <c r="BM459" i="264"/>
  <c r="BM458" i="264"/>
  <c r="BN83" i="264"/>
  <c r="BN84" i="264"/>
  <c r="BN85" i="264"/>
  <c r="BN82" i="264"/>
  <c r="BN81" i="264"/>
  <c r="BN80" i="264"/>
  <c r="BN79" i="264"/>
  <c r="BN250" i="264"/>
  <c r="BN249" i="264"/>
  <c r="BN248" i="264"/>
  <c r="BN247" i="264"/>
  <c r="BN246" i="264"/>
  <c r="BN462" i="264"/>
  <c r="BN463" i="264"/>
  <c r="BN461" i="264"/>
  <c r="BN460" i="264"/>
  <c r="BN459" i="264"/>
  <c r="BN458" i="264"/>
  <c r="BO83" i="264"/>
  <c r="BO84" i="264"/>
  <c r="BO85" i="264"/>
  <c r="BO250" i="264"/>
  <c r="BO249" i="264"/>
  <c r="BO248" i="264"/>
  <c r="BO247" i="264"/>
  <c r="BO246" i="264"/>
  <c r="BO462" i="264"/>
  <c r="BO463" i="264"/>
  <c r="BO461" i="264"/>
  <c r="BO460" i="264"/>
  <c r="BO459" i="264"/>
  <c r="BO458" i="264"/>
  <c r="BP83" i="264"/>
  <c r="BP84" i="264"/>
  <c r="BP85" i="264"/>
  <c r="BP250" i="264"/>
  <c r="BP249" i="264"/>
  <c r="BP248" i="264"/>
  <c r="BP247" i="264"/>
  <c r="BP246" i="264"/>
  <c r="BP462" i="264"/>
  <c r="BP463" i="264"/>
  <c r="BP461" i="264"/>
  <c r="BP460" i="264"/>
  <c r="BP459" i="264"/>
  <c r="BP458" i="264"/>
  <c r="M43" i="25"/>
  <c r="L43" i="25"/>
  <c r="K43" i="25"/>
  <c r="I43" i="25"/>
  <c r="H43" i="25"/>
  <c r="G43" i="25"/>
  <c r="M42" i="25"/>
  <c r="L42" i="25"/>
  <c r="K42" i="25"/>
  <c r="I42" i="25"/>
  <c r="H42" i="25"/>
  <c r="G42" i="25"/>
  <c r="F86" i="35"/>
  <c r="F85" i="35"/>
  <c r="BC165" i="24"/>
  <c r="BD165" i="24"/>
  <c r="BE165" i="24"/>
  <c r="BF165" i="24"/>
  <c r="BG165" i="24"/>
  <c r="BH165" i="24"/>
  <c r="BI165" i="24"/>
  <c r="BJ165" i="24"/>
  <c r="BK165" i="24"/>
  <c r="BL165" i="24"/>
  <c r="BM165" i="24"/>
  <c r="BB165" i="24"/>
  <c r="U14" i="24"/>
  <c r="AC14" i="24"/>
  <c r="AK14" i="24"/>
  <c r="I14" i="24"/>
  <c r="K14" i="24"/>
  <c r="M14" i="24"/>
  <c r="O14" i="24"/>
  <c r="H29" i="25"/>
  <c r="H30" i="25"/>
  <c r="H31" i="25"/>
  <c r="H32" i="25"/>
  <c r="H33" i="25"/>
  <c r="H34" i="25"/>
  <c r="H35" i="25"/>
  <c r="H36" i="25"/>
  <c r="H37" i="25"/>
  <c r="H40" i="25"/>
  <c r="H41" i="25"/>
  <c r="H44" i="25"/>
  <c r="H45" i="25"/>
  <c r="F157" i="24"/>
  <c r="G157" i="24"/>
  <c r="F172" i="24"/>
  <c r="G172" i="24"/>
  <c r="I232" i="34"/>
  <c r="R14" i="24"/>
  <c r="V14" i="24"/>
  <c r="X14" i="24"/>
  <c r="Z14" i="24"/>
  <c r="AD14" i="24"/>
  <c r="AF14" i="24"/>
  <c r="AH14" i="24"/>
  <c r="AL14" i="24"/>
  <c r="AN14" i="24"/>
  <c r="AP14" i="24"/>
  <c r="AQ14" i="24"/>
  <c r="AR14" i="24"/>
  <c r="AS14" i="24"/>
  <c r="AT14" i="24"/>
  <c r="AU14" i="24"/>
  <c r="AV14" i="24"/>
  <c r="AX14" i="24"/>
  <c r="AY14" i="24"/>
  <c r="AZ14" i="24"/>
  <c r="BA14" i="24"/>
  <c r="BB14" i="24"/>
  <c r="BC14" i="24"/>
  <c r="BD14" i="24"/>
  <c r="BF14" i="24"/>
  <c r="BG14" i="24"/>
  <c r="BH14" i="24"/>
  <c r="BI14" i="24"/>
  <c r="BJ14" i="24"/>
  <c r="BK14" i="24"/>
  <c r="BL14" i="24"/>
  <c r="BM14" i="24"/>
  <c r="F147" i="24"/>
  <c r="F26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V29" i="24"/>
  <c r="W29" i="24"/>
  <c r="X29" i="24"/>
  <c r="Y29" i="24"/>
  <c r="Z29" i="24"/>
  <c r="AA29" i="24"/>
  <c r="AB29" i="24"/>
  <c r="AC29" i="24"/>
  <c r="AD29" i="24"/>
  <c r="AE29" i="24"/>
  <c r="AF29" i="24"/>
  <c r="AG29" i="24"/>
  <c r="AH29" i="24"/>
  <c r="AI29" i="24"/>
  <c r="AJ29" i="24"/>
  <c r="AK29" i="24"/>
  <c r="AL29" i="24"/>
  <c r="AM29" i="24"/>
  <c r="AN29" i="24"/>
  <c r="AO29" i="24"/>
  <c r="AP29" i="24"/>
  <c r="AQ29" i="24"/>
  <c r="AR29" i="24"/>
  <c r="AS29" i="24"/>
  <c r="AT29" i="24"/>
  <c r="AU29" i="24"/>
  <c r="AV29" i="24"/>
  <c r="AW29" i="24"/>
  <c r="AX29" i="24"/>
  <c r="AY29" i="24"/>
  <c r="AZ29" i="24"/>
  <c r="BA29" i="24"/>
  <c r="BB29" i="24"/>
  <c r="BC29" i="24"/>
  <c r="BD29" i="24"/>
  <c r="BE29" i="24"/>
  <c r="BF29" i="24"/>
  <c r="BG29" i="24"/>
  <c r="BH29" i="24"/>
  <c r="BI29" i="24"/>
  <c r="BJ29" i="24"/>
  <c r="BK29" i="24"/>
  <c r="BL29" i="24"/>
  <c r="BM29" i="24"/>
  <c r="F33" i="24"/>
  <c r="H14" i="24"/>
  <c r="J14" i="24"/>
  <c r="N14" i="24"/>
  <c r="P14" i="24"/>
  <c r="I233" i="34"/>
  <c r="I231" i="34"/>
  <c r="I222" i="34"/>
  <c r="I213" i="34"/>
  <c r="I204" i="34"/>
  <c r="I195" i="34"/>
  <c r="I186" i="34"/>
  <c r="I177" i="34"/>
  <c r="G14" i="24"/>
  <c r="L14" i="24"/>
  <c r="Q14" i="24"/>
  <c r="S14" i="24"/>
  <c r="T14" i="24"/>
  <c r="W14" i="24"/>
  <c r="Y14" i="24"/>
  <c r="AA14" i="24"/>
  <c r="AB14" i="24"/>
  <c r="AE14" i="24"/>
  <c r="AG14" i="24"/>
  <c r="AI14" i="24"/>
  <c r="AJ14" i="24"/>
  <c r="AM14" i="24"/>
  <c r="AO14" i="24"/>
  <c r="AW14" i="24"/>
  <c r="BE14" i="24"/>
  <c r="I168" i="34"/>
  <c r="I159" i="34"/>
  <c r="F63" i="35"/>
  <c r="F74" i="35"/>
  <c r="M33" i="25"/>
  <c r="L33" i="25"/>
  <c r="K33" i="25"/>
  <c r="J33" i="25"/>
  <c r="G51" i="35"/>
  <c r="H51" i="35"/>
  <c r="I51" i="35"/>
  <c r="G52" i="35"/>
  <c r="H52" i="35"/>
  <c r="I52" i="35"/>
  <c r="G56" i="35"/>
  <c r="H56" i="35"/>
  <c r="I56" i="35"/>
  <c r="G181" i="24"/>
  <c r="H181" i="24"/>
  <c r="I181" i="24"/>
  <c r="J181" i="24"/>
  <c r="K181" i="24"/>
  <c r="L181" i="24"/>
  <c r="M181" i="24"/>
  <c r="N181" i="24"/>
  <c r="O181" i="24"/>
  <c r="P181" i="24"/>
  <c r="Q181" i="24"/>
  <c r="R181" i="24"/>
  <c r="S181" i="24"/>
  <c r="T181" i="24"/>
  <c r="U181" i="24"/>
  <c r="V181" i="24"/>
  <c r="W181" i="24"/>
  <c r="X181" i="24"/>
  <c r="Y181" i="24"/>
  <c r="Z181" i="24"/>
  <c r="AA181" i="24"/>
  <c r="AB181" i="24"/>
  <c r="AC181" i="24"/>
  <c r="AD181" i="24"/>
  <c r="AE181" i="24"/>
  <c r="AF181" i="24"/>
  <c r="AG181" i="24"/>
  <c r="AH181" i="24"/>
  <c r="AI181" i="24"/>
  <c r="AJ181" i="24"/>
  <c r="AK181" i="24"/>
  <c r="AL181" i="24"/>
  <c r="AM181" i="24"/>
  <c r="AN181" i="24"/>
  <c r="AO181" i="24"/>
  <c r="AP181" i="24"/>
  <c r="AQ181" i="24"/>
  <c r="AR181" i="24"/>
  <c r="AS181" i="24"/>
  <c r="AT181" i="24"/>
  <c r="AU181" i="24"/>
  <c r="AV181" i="24"/>
  <c r="AW181" i="24"/>
  <c r="AX181" i="24"/>
  <c r="AY181" i="24"/>
  <c r="AZ181" i="24"/>
  <c r="BA181" i="24"/>
  <c r="BB181" i="24"/>
  <c r="BC181" i="24"/>
  <c r="BD181" i="24"/>
  <c r="BE181" i="24"/>
  <c r="BF181" i="24"/>
  <c r="BG181" i="24"/>
  <c r="BH181" i="24"/>
  <c r="BI181" i="24"/>
  <c r="BJ181" i="24"/>
  <c r="BK181" i="24"/>
  <c r="BL181" i="24"/>
  <c r="BM181" i="24"/>
  <c r="F181" i="24"/>
  <c r="G165" i="24"/>
  <c r="H165" i="24"/>
  <c r="I165" i="24"/>
  <c r="J165" i="24"/>
  <c r="K165" i="24"/>
  <c r="L165" i="24"/>
  <c r="M165" i="24"/>
  <c r="N165" i="24"/>
  <c r="O165" i="24"/>
  <c r="P165" i="24"/>
  <c r="Q165" i="24"/>
  <c r="R165" i="24"/>
  <c r="S165" i="24"/>
  <c r="T165" i="24"/>
  <c r="U165" i="24"/>
  <c r="V165" i="24"/>
  <c r="W165" i="24"/>
  <c r="X165" i="24"/>
  <c r="Y165" i="24"/>
  <c r="Z165" i="24"/>
  <c r="AA165" i="24"/>
  <c r="AB165" i="24"/>
  <c r="AC165" i="24"/>
  <c r="AD165" i="24"/>
  <c r="AE165" i="24"/>
  <c r="AF165" i="24"/>
  <c r="AG165" i="24"/>
  <c r="AH165" i="24"/>
  <c r="AI165" i="24"/>
  <c r="AJ165" i="24"/>
  <c r="AK165" i="24"/>
  <c r="AL165" i="24"/>
  <c r="AM165" i="24"/>
  <c r="AN165" i="24"/>
  <c r="AO165" i="24"/>
  <c r="AP165" i="24"/>
  <c r="AQ165" i="24"/>
  <c r="AR165" i="24"/>
  <c r="AS165" i="24"/>
  <c r="AT165" i="24"/>
  <c r="AU165" i="24"/>
  <c r="AV165" i="24"/>
  <c r="AW165" i="24"/>
  <c r="AX165" i="24"/>
  <c r="AY165" i="24"/>
  <c r="AZ165" i="24"/>
  <c r="BA165" i="24"/>
  <c r="F165" i="24"/>
  <c r="E23" i="10"/>
  <c r="E25" i="10"/>
  <c r="F134" i="24"/>
  <c r="E30" i="10"/>
  <c r="E32" i="10"/>
  <c r="E36" i="10"/>
  <c r="D45" i="10"/>
  <c r="E16" i="10"/>
  <c r="G153" i="24"/>
  <c r="H153" i="24"/>
  <c r="I153" i="24"/>
  <c r="F11" i="10"/>
  <c r="J153" i="24"/>
  <c r="K153" i="24"/>
  <c r="L153" i="24"/>
  <c r="M153" i="24"/>
  <c r="N153" i="24"/>
  <c r="O153" i="24"/>
  <c r="P153" i="24"/>
  <c r="Q153" i="24"/>
  <c r="R153" i="24"/>
  <c r="S153" i="24"/>
  <c r="T153" i="24"/>
  <c r="U153" i="24"/>
  <c r="V153" i="24"/>
  <c r="W153" i="24"/>
  <c r="X153" i="24"/>
  <c r="Y153" i="24"/>
  <c r="Z153" i="24"/>
  <c r="AA153" i="24"/>
  <c r="AB153" i="24"/>
  <c r="AC153" i="24"/>
  <c r="AD153" i="24"/>
  <c r="AE153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Q153" i="24"/>
  <c r="AR153" i="24"/>
  <c r="AS153" i="24"/>
  <c r="AT153" i="24"/>
  <c r="AU153" i="24"/>
  <c r="AV153" i="24"/>
  <c r="AW153" i="24"/>
  <c r="AX153" i="24"/>
  <c r="AY153" i="24"/>
  <c r="AZ153" i="24"/>
  <c r="BA153" i="24"/>
  <c r="BB153" i="24"/>
  <c r="BC153" i="24"/>
  <c r="BD153" i="24"/>
  <c r="BE153" i="24"/>
  <c r="BF153" i="24"/>
  <c r="BG153" i="24"/>
  <c r="BH153" i="24"/>
  <c r="BI153" i="24"/>
  <c r="BJ153" i="24"/>
  <c r="BK153" i="24"/>
  <c r="BL153" i="24"/>
  <c r="BM153" i="24"/>
  <c r="F153" i="24"/>
  <c r="E10" i="24"/>
  <c r="E11" i="24"/>
  <c r="E8" i="24"/>
  <c r="E9" i="24"/>
  <c r="F13" i="10"/>
  <c r="F12" i="10"/>
  <c r="G54" i="35"/>
  <c r="H54" i="35"/>
  <c r="I54" i="35"/>
  <c r="G55" i="35"/>
  <c r="H55" i="35"/>
  <c r="I55" i="35"/>
  <c r="G57" i="35"/>
  <c r="H57" i="35"/>
  <c r="I57" i="35"/>
  <c r="F57" i="35"/>
  <c r="F56" i="35"/>
  <c r="F55" i="35"/>
  <c r="F54" i="35"/>
  <c r="G44" i="35"/>
  <c r="H44" i="35"/>
  <c r="I44" i="35"/>
  <c r="G45" i="35"/>
  <c r="H45" i="35"/>
  <c r="I45" i="35"/>
  <c r="G46" i="35"/>
  <c r="H46" i="35"/>
  <c r="I46" i="35"/>
  <c r="G47" i="35"/>
  <c r="H47" i="35"/>
  <c r="I47" i="35"/>
  <c r="G48" i="35"/>
  <c r="H48" i="35"/>
  <c r="I48" i="35"/>
  <c r="G49" i="35"/>
  <c r="H49" i="35"/>
  <c r="I49" i="35"/>
  <c r="G50" i="35"/>
  <c r="H50" i="35"/>
  <c r="I50" i="35"/>
  <c r="F53" i="35"/>
  <c r="F52" i="35"/>
  <c r="F51" i="35"/>
  <c r="F50" i="35"/>
  <c r="F49" i="35"/>
  <c r="G87" i="35"/>
  <c r="H87" i="35"/>
  <c r="I87" i="35"/>
  <c r="G88" i="35"/>
  <c r="H88" i="35"/>
  <c r="I88" i="35"/>
  <c r="G68" i="35"/>
  <c r="H68" i="35"/>
  <c r="I68" i="35"/>
  <c r="G78" i="35"/>
  <c r="H78" i="35"/>
  <c r="I78" i="35"/>
  <c r="G35" i="35"/>
  <c r="H35" i="35"/>
  <c r="I35" i="35"/>
  <c r="G36" i="35"/>
  <c r="H36" i="35"/>
  <c r="I36" i="35"/>
  <c r="G37" i="35"/>
  <c r="H37" i="35"/>
  <c r="I37" i="35"/>
  <c r="G38" i="35"/>
  <c r="H38" i="35"/>
  <c r="I38" i="35"/>
  <c r="G39" i="35"/>
  <c r="H39" i="35"/>
  <c r="I39" i="35"/>
  <c r="G40" i="35"/>
  <c r="H40" i="35"/>
  <c r="I40" i="35"/>
  <c r="G41" i="35"/>
  <c r="H41" i="35"/>
  <c r="I41" i="35"/>
  <c r="G11" i="35"/>
  <c r="H11" i="35"/>
  <c r="I11" i="35"/>
  <c r="G12" i="35"/>
  <c r="H12" i="35"/>
  <c r="I12" i="35"/>
  <c r="G13" i="35"/>
  <c r="H13" i="35"/>
  <c r="I13" i="35"/>
  <c r="G14" i="35"/>
  <c r="H14" i="35"/>
  <c r="I14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58" i="35"/>
  <c r="F59" i="35"/>
  <c r="F60" i="35"/>
  <c r="F61" i="35"/>
  <c r="F62" i="35"/>
  <c r="F64" i="35"/>
  <c r="F65" i="35"/>
  <c r="F66" i="35"/>
  <c r="F67" i="35"/>
  <c r="F68" i="35"/>
  <c r="F69" i="35"/>
  <c r="F70" i="35"/>
  <c r="F71" i="35"/>
  <c r="F72" i="35"/>
  <c r="F73" i="35"/>
  <c r="F75" i="35"/>
  <c r="F76" i="35"/>
  <c r="F77" i="35"/>
  <c r="F78" i="35"/>
  <c r="F79" i="35"/>
  <c r="F80" i="35"/>
  <c r="F81" i="35"/>
  <c r="F82" i="35"/>
  <c r="F83" i="35"/>
  <c r="F84" i="35"/>
  <c r="F87" i="35"/>
  <c r="F88" i="35"/>
  <c r="G80" i="35"/>
  <c r="G10" i="25"/>
  <c r="G11" i="25"/>
  <c r="G12" i="25"/>
  <c r="G13" i="25"/>
  <c r="I10" i="25"/>
  <c r="I11" i="25"/>
  <c r="I12" i="25"/>
  <c r="I13" i="25"/>
  <c r="J12" i="25"/>
  <c r="J13" i="25"/>
  <c r="K10" i="25"/>
  <c r="K11" i="25"/>
  <c r="K12" i="25"/>
  <c r="K13" i="25"/>
  <c r="L10" i="25"/>
  <c r="L11" i="25"/>
  <c r="L12" i="25"/>
  <c r="L13" i="25"/>
  <c r="M10" i="25"/>
  <c r="M11" i="25"/>
  <c r="M12" i="25"/>
  <c r="M13" i="25"/>
  <c r="K16" i="25"/>
  <c r="K19" i="25"/>
  <c r="K17" i="25"/>
  <c r="K20" i="25"/>
  <c r="K21" i="25"/>
  <c r="K18" i="25"/>
  <c r="K22" i="25"/>
  <c r="K23" i="25"/>
  <c r="K24" i="25"/>
  <c r="K25" i="25"/>
  <c r="K26" i="25"/>
  <c r="L16" i="25"/>
  <c r="L19" i="25"/>
  <c r="L17" i="25"/>
  <c r="L20" i="25"/>
  <c r="L21" i="25"/>
  <c r="L18" i="25"/>
  <c r="L22" i="25"/>
  <c r="L23" i="25"/>
  <c r="L24" i="25"/>
  <c r="L25" i="25"/>
  <c r="L26" i="25"/>
  <c r="M16" i="25"/>
  <c r="M19" i="25"/>
  <c r="M17" i="25"/>
  <c r="M20" i="25"/>
  <c r="M21" i="25"/>
  <c r="M18" i="25"/>
  <c r="M22" i="25"/>
  <c r="M23" i="25"/>
  <c r="M24" i="25"/>
  <c r="M25" i="25"/>
  <c r="M26" i="25"/>
  <c r="J31" i="25"/>
  <c r="J32" i="25"/>
  <c r="J34" i="25"/>
  <c r="J35" i="25"/>
  <c r="J36" i="25"/>
  <c r="J37" i="25"/>
  <c r="K29" i="25"/>
  <c r="K30" i="25"/>
  <c r="K31" i="25"/>
  <c r="K32" i="25"/>
  <c r="K34" i="25"/>
  <c r="K35" i="25"/>
  <c r="K36" i="25"/>
  <c r="K37" i="25"/>
  <c r="L29" i="25"/>
  <c r="L30" i="25"/>
  <c r="L31" i="25"/>
  <c r="L32" i="25"/>
  <c r="L34" i="25"/>
  <c r="L35" i="25"/>
  <c r="L36" i="25"/>
  <c r="L37" i="25"/>
  <c r="M29" i="25"/>
  <c r="M30" i="25"/>
  <c r="M31" i="25"/>
  <c r="M32" i="25"/>
  <c r="M34" i="25"/>
  <c r="M35" i="25"/>
  <c r="M36" i="25"/>
  <c r="M37" i="25"/>
  <c r="G40" i="25"/>
  <c r="G41" i="25"/>
  <c r="G44" i="25"/>
  <c r="G45" i="25"/>
  <c r="I40" i="25"/>
  <c r="I41" i="25"/>
  <c r="I44" i="25"/>
  <c r="I45" i="25"/>
  <c r="K40" i="25"/>
  <c r="K41" i="25"/>
  <c r="K44" i="25"/>
  <c r="K45" i="25"/>
  <c r="L40" i="25"/>
  <c r="L41" i="25"/>
  <c r="L44" i="25"/>
  <c r="L45" i="25"/>
  <c r="M40" i="25"/>
  <c r="M41" i="25"/>
  <c r="M44" i="25"/>
  <c r="M45" i="25"/>
  <c r="I230" i="34"/>
  <c r="F64" i="10"/>
  <c r="I41" i="34"/>
  <c r="I268" i="34"/>
  <c r="I154" i="34"/>
  <c r="I269" i="34"/>
  <c r="I227" i="34"/>
  <c r="I40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42" i="34"/>
  <c r="I43" i="34"/>
  <c r="I44" i="34"/>
  <c r="I45" i="34"/>
  <c r="I46" i="34"/>
  <c r="I47" i="34"/>
  <c r="I48" i="34"/>
  <c r="I49" i="34"/>
  <c r="I50" i="34"/>
  <c r="I51" i="34"/>
  <c r="I52" i="34"/>
  <c r="I53" i="34"/>
  <c r="I54" i="34"/>
  <c r="I55" i="34"/>
  <c r="I56" i="34"/>
  <c r="I57" i="34"/>
  <c r="I58" i="34"/>
  <c r="I59" i="34"/>
  <c r="I60" i="34"/>
  <c r="I61" i="34"/>
  <c r="I62" i="34"/>
  <c r="I63" i="34"/>
  <c r="I64" i="34"/>
  <c r="I65" i="34"/>
  <c r="I66" i="34"/>
  <c r="I67" i="34"/>
  <c r="I68" i="34"/>
  <c r="I69" i="34"/>
  <c r="I70" i="34"/>
  <c r="I71" i="34"/>
  <c r="I72" i="34"/>
  <c r="I73" i="34"/>
  <c r="I74" i="34"/>
  <c r="I75" i="34"/>
  <c r="I76" i="34"/>
  <c r="I77" i="34"/>
  <c r="I78" i="34"/>
  <c r="I79" i="34"/>
  <c r="I80" i="34"/>
  <c r="I81" i="34"/>
  <c r="I82" i="34"/>
  <c r="I83" i="34"/>
  <c r="I84" i="34"/>
  <c r="I85" i="34"/>
  <c r="I86" i="34"/>
  <c r="I87" i="34"/>
  <c r="I88" i="34"/>
  <c r="I89" i="34"/>
  <c r="I90" i="34"/>
  <c r="I91" i="34"/>
  <c r="I92" i="34"/>
  <c r="I93" i="34"/>
  <c r="I94" i="34"/>
  <c r="I95" i="34"/>
  <c r="I96" i="34"/>
  <c r="I97" i="34"/>
  <c r="I98" i="34"/>
  <c r="I99" i="34"/>
  <c r="I100" i="34"/>
  <c r="I101" i="34"/>
  <c r="I102" i="34"/>
  <c r="I103" i="34"/>
  <c r="I104" i="34"/>
  <c r="I105" i="34"/>
  <c r="I106" i="34"/>
  <c r="I107" i="34"/>
  <c r="I108" i="34"/>
  <c r="I109" i="34"/>
  <c r="I110" i="34"/>
  <c r="I111" i="34"/>
  <c r="I112" i="34"/>
  <c r="I113" i="34"/>
  <c r="I114" i="34"/>
  <c r="I115" i="34"/>
  <c r="I116" i="34"/>
  <c r="I117" i="34"/>
  <c r="I118" i="34"/>
  <c r="I119" i="34"/>
  <c r="I120" i="34"/>
  <c r="I121" i="34"/>
  <c r="I122" i="34"/>
  <c r="I123" i="34"/>
  <c r="I124" i="34"/>
  <c r="I125" i="34"/>
  <c r="I126" i="34"/>
  <c r="I127" i="34"/>
  <c r="I128" i="34"/>
  <c r="I129" i="34"/>
  <c r="I130" i="34"/>
  <c r="I131" i="34"/>
  <c r="I132" i="34"/>
  <c r="I133" i="34"/>
  <c r="I134" i="34"/>
  <c r="I135" i="34"/>
  <c r="I136" i="34"/>
  <c r="I137" i="34"/>
  <c r="I138" i="34"/>
  <c r="I139" i="34"/>
  <c r="I140" i="34"/>
  <c r="I141" i="34"/>
  <c r="I142" i="34"/>
  <c r="I143" i="34"/>
  <c r="I144" i="34"/>
  <c r="I145" i="34"/>
  <c r="I146" i="34"/>
  <c r="I147" i="34"/>
  <c r="I148" i="34"/>
  <c r="I149" i="34"/>
  <c r="I150" i="34"/>
  <c r="I151" i="34"/>
  <c r="I152" i="34"/>
  <c r="I153" i="34"/>
  <c r="I155" i="34"/>
  <c r="I156" i="34"/>
  <c r="I157" i="34"/>
  <c r="I158" i="34"/>
  <c r="I160" i="34"/>
  <c r="I161" i="34"/>
  <c r="I162" i="34"/>
  <c r="I163" i="34"/>
  <c r="I164" i="34"/>
  <c r="I165" i="34"/>
  <c r="I166" i="34"/>
  <c r="I167" i="34"/>
  <c r="I169" i="34"/>
  <c r="I170" i="34"/>
  <c r="I171" i="34"/>
  <c r="I172" i="34"/>
  <c r="I173" i="34"/>
  <c r="I174" i="34"/>
  <c r="I175" i="34"/>
  <c r="I176" i="34"/>
  <c r="I178" i="34"/>
  <c r="I179" i="34"/>
  <c r="I180" i="34"/>
  <c r="I181" i="34"/>
  <c r="I182" i="34"/>
  <c r="I183" i="34"/>
  <c r="I184" i="34"/>
  <c r="I185" i="34"/>
  <c r="I187" i="34"/>
  <c r="I188" i="34"/>
  <c r="I189" i="34"/>
  <c r="I190" i="34"/>
  <c r="I191" i="34"/>
  <c r="I192" i="34"/>
  <c r="I193" i="34"/>
  <c r="I194" i="34"/>
  <c r="I196" i="34"/>
  <c r="I197" i="34"/>
  <c r="I198" i="34"/>
  <c r="I199" i="34"/>
  <c r="I200" i="34"/>
  <c r="I201" i="34"/>
  <c r="I202" i="34"/>
  <c r="I203" i="34"/>
  <c r="I205" i="34"/>
  <c r="I206" i="34"/>
  <c r="I207" i="34"/>
  <c r="I208" i="34"/>
  <c r="I209" i="34"/>
  <c r="I210" i="34"/>
  <c r="I211" i="34"/>
  <c r="I212" i="34"/>
  <c r="I214" i="34"/>
  <c r="I215" i="34"/>
  <c r="I216" i="34"/>
  <c r="I217" i="34"/>
  <c r="I218" i="34"/>
  <c r="I219" i="34"/>
  <c r="I220" i="34"/>
  <c r="I221" i="34"/>
  <c r="I223" i="34"/>
  <c r="I224" i="34"/>
  <c r="I225" i="34"/>
  <c r="I226" i="34"/>
  <c r="I234" i="34"/>
  <c r="I235" i="34"/>
  <c r="I236" i="34"/>
  <c r="I237" i="34"/>
  <c r="I238" i="34"/>
  <c r="I239" i="34"/>
  <c r="I240" i="34"/>
  <c r="I241" i="34"/>
  <c r="I242" i="34"/>
  <c r="I243" i="34"/>
  <c r="I244" i="34"/>
  <c r="I245" i="34"/>
  <c r="I246" i="34"/>
  <c r="I247" i="34"/>
  <c r="I248" i="34"/>
  <c r="I249" i="34"/>
  <c r="I250" i="34"/>
  <c r="I251" i="34"/>
  <c r="I252" i="34"/>
  <c r="I253" i="34"/>
  <c r="I254" i="34"/>
  <c r="I255" i="34"/>
  <c r="I256" i="34"/>
  <c r="I257" i="34"/>
  <c r="I258" i="34"/>
  <c r="I259" i="34"/>
  <c r="I260" i="34"/>
  <c r="I261" i="34"/>
  <c r="I262" i="34"/>
  <c r="I263" i="34"/>
  <c r="I264" i="34"/>
  <c r="I265" i="34"/>
  <c r="I266" i="34"/>
  <c r="I267" i="34"/>
  <c r="I39" i="34"/>
  <c r="F89" i="35"/>
  <c r="H11" i="25"/>
  <c r="H12" i="25"/>
  <c r="H13" i="25"/>
  <c r="H10" i="25"/>
  <c r="H17" i="25"/>
  <c r="H18" i="25"/>
  <c r="H19" i="25"/>
  <c r="H20" i="25"/>
  <c r="H21" i="25"/>
  <c r="H22" i="25"/>
  <c r="H23" i="25"/>
  <c r="H24" i="25"/>
  <c r="H25" i="25"/>
  <c r="H26" i="25"/>
  <c r="H16" i="25"/>
  <c r="M8" i="25"/>
  <c r="L8" i="25"/>
  <c r="K8" i="25"/>
  <c r="J8" i="25"/>
  <c r="I8" i="25"/>
  <c r="G50" i="24"/>
  <c r="I50" i="24"/>
  <c r="K50" i="24"/>
  <c r="M50" i="24"/>
  <c r="O50" i="24"/>
  <c r="Q50" i="24"/>
  <c r="S50" i="24"/>
  <c r="U50" i="24"/>
  <c r="W50" i="24"/>
  <c r="Y50" i="24"/>
  <c r="AA50" i="24"/>
  <c r="AC50" i="24"/>
  <c r="AE50" i="24"/>
  <c r="AG50" i="24"/>
  <c r="AI50" i="24"/>
  <c r="AK50" i="24"/>
  <c r="AM50" i="24"/>
  <c r="AO50" i="24"/>
  <c r="AQ50" i="24"/>
  <c r="AS50" i="24"/>
  <c r="AU50" i="24"/>
  <c r="AW50" i="24"/>
  <c r="AY50" i="24"/>
  <c r="BA50" i="24"/>
  <c r="BC50" i="24"/>
  <c r="BE50" i="24"/>
  <c r="BG50" i="24"/>
  <c r="BI50" i="24"/>
  <c r="BK50" i="24"/>
  <c r="BM50" i="24"/>
  <c r="N80" i="24"/>
  <c r="P80" i="24"/>
  <c r="R80" i="24"/>
  <c r="T80" i="24"/>
  <c r="V80" i="24"/>
  <c r="X80" i="24"/>
  <c r="Z80" i="24"/>
  <c r="AB80" i="24"/>
  <c r="AD80" i="24"/>
  <c r="AF80" i="24"/>
  <c r="AH80" i="24"/>
  <c r="AJ80" i="24"/>
  <c r="AL80" i="24"/>
  <c r="AN80" i="24"/>
  <c r="AP80" i="24"/>
  <c r="AR80" i="24"/>
  <c r="AT80" i="24"/>
  <c r="AV80" i="24"/>
  <c r="AX80" i="24"/>
  <c r="AZ80" i="24"/>
  <c r="H50" i="24"/>
  <c r="J50" i="24"/>
  <c r="L50" i="24"/>
  <c r="N50" i="24"/>
  <c r="P50" i="24"/>
  <c r="R50" i="24"/>
  <c r="T50" i="24"/>
  <c r="V50" i="24"/>
  <c r="X50" i="24"/>
  <c r="Z50" i="24"/>
  <c r="AB50" i="24"/>
  <c r="AD50" i="24"/>
  <c r="AF50" i="24"/>
  <c r="AH50" i="24"/>
  <c r="AJ50" i="24"/>
  <c r="AL50" i="24"/>
  <c r="AN50" i="24"/>
  <c r="AP50" i="24"/>
  <c r="AR50" i="24"/>
  <c r="AT50" i="24"/>
  <c r="AV50" i="24"/>
  <c r="AX50" i="24"/>
  <c r="AZ50" i="24"/>
  <c r="BB50" i="24"/>
  <c r="BD50" i="24"/>
  <c r="BF50" i="24"/>
  <c r="BH50" i="24"/>
  <c r="BJ50" i="24"/>
  <c r="BL50" i="24"/>
  <c r="F50" i="24"/>
  <c r="O80" i="24"/>
  <c r="Q80" i="24"/>
  <c r="S80" i="24"/>
  <c r="U80" i="24"/>
  <c r="W80" i="24"/>
  <c r="Y80" i="24"/>
  <c r="AA80" i="24"/>
  <c r="AC80" i="24"/>
  <c r="AE80" i="24"/>
  <c r="AG80" i="24"/>
  <c r="AI80" i="24"/>
  <c r="AK80" i="24"/>
  <c r="AO80" i="24"/>
  <c r="AS80" i="24"/>
  <c r="AW80" i="24"/>
  <c r="BA80" i="24"/>
  <c r="BC80" i="24"/>
  <c r="BE80" i="24"/>
  <c r="BG80" i="24"/>
  <c r="BI80" i="24"/>
  <c r="BK80" i="24"/>
  <c r="BM80" i="24"/>
  <c r="G80" i="24"/>
  <c r="I80" i="24"/>
  <c r="K80" i="24"/>
  <c r="M80" i="24"/>
  <c r="F80" i="24"/>
  <c r="AM80" i="24"/>
  <c r="AQ80" i="24"/>
  <c r="AU80" i="24"/>
  <c r="AY80" i="24"/>
  <c r="BB80" i="24"/>
  <c r="BD80" i="24"/>
  <c r="BF80" i="24"/>
  <c r="BH80" i="24"/>
  <c r="BJ80" i="24"/>
  <c r="BL80" i="24"/>
  <c r="H80" i="24"/>
  <c r="J80" i="24"/>
  <c r="L80" i="24"/>
  <c r="C18" i="271"/>
  <c r="G48" i="24"/>
  <c r="I48" i="24"/>
  <c r="K48" i="24"/>
  <c r="M48" i="24"/>
  <c r="O48" i="24"/>
  <c r="Q48" i="24"/>
  <c r="S48" i="24"/>
  <c r="U48" i="24"/>
  <c r="W48" i="24"/>
  <c r="Y48" i="24"/>
  <c r="AA48" i="24"/>
  <c r="AC48" i="24"/>
  <c r="AE48" i="24"/>
  <c r="AG48" i="24"/>
  <c r="AI48" i="24"/>
  <c r="AK48" i="24"/>
  <c r="AM48" i="24"/>
  <c r="AO48" i="24"/>
  <c r="AQ48" i="24"/>
  <c r="AS48" i="24"/>
  <c r="AU48" i="24"/>
  <c r="AW48" i="24"/>
  <c r="AY48" i="24"/>
  <c r="BA48" i="24"/>
  <c r="BC48" i="24"/>
  <c r="BE48" i="24"/>
  <c r="BG48" i="24"/>
  <c r="BI48" i="24"/>
  <c r="BK48" i="24"/>
  <c r="BM48" i="24"/>
  <c r="H48" i="24"/>
  <c r="J48" i="24"/>
  <c r="L48" i="24"/>
  <c r="N48" i="24"/>
  <c r="P48" i="24"/>
  <c r="R48" i="24"/>
  <c r="T48" i="24"/>
  <c r="V48" i="24"/>
  <c r="X48" i="24"/>
  <c r="Z48" i="24"/>
  <c r="AB48" i="24"/>
  <c r="AD48" i="24"/>
  <c r="AF48" i="24"/>
  <c r="AH48" i="24"/>
  <c r="AJ48" i="24"/>
  <c r="AL48" i="24"/>
  <c r="AN48" i="24"/>
  <c r="AP48" i="24"/>
  <c r="AR48" i="24"/>
  <c r="AT48" i="24"/>
  <c r="AV48" i="24"/>
  <c r="AX48" i="24"/>
  <c r="AZ48" i="24"/>
  <c r="BB48" i="24"/>
  <c r="BD48" i="24"/>
  <c r="BF48" i="24"/>
  <c r="BH48" i="24"/>
  <c r="BJ48" i="24"/>
  <c r="BL48" i="24"/>
  <c r="F48" i="24"/>
  <c r="H49" i="24"/>
  <c r="J49" i="24"/>
  <c r="L49" i="24"/>
  <c r="N49" i="24"/>
  <c r="P49" i="24"/>
  <c r="R49" i="24"/>
  <c r="T49" i="24"/>
  <c r="V49" i="24"/>
  <c r="X49" i="24"/>
  <c r="Z49" i="24"/>
  <c r="AB49" i="24"/>
  <c r="AD49" i="24"/>
  <c r="AF49" i="24"/>
  <c r="AH49" i="24"/>
  <c r="AJ49" i="24"/>
  <c r="AL49" i="24"/>
  <c r="AN49" i="24"/>
  <c r="AP49" i="24"/>
  <c r="AR49" i="24"/>
  <c r="AT49" i="24"/>
  <c r="AV49" i="24"/>
  <c r="AX49" i="24"/>
  <c r="AZ49" i="24"/>
  <c r="BB49" i="24"/>
  <c r="BD49" i="24"/>
  <c r="BF49" i="24"/>
  <c r="BH49" i="24"/>
  <c r="BJ49" i="24"/>
  <c r="BL49" i="24"/>
  <c r="F49" i="24"/>
  <c r="N79" i="24"/>
  <c r="N78" i="24"/>
  <c r="P79" i="24"/>
  <c r="R79" i="24"/>
  <c r="R78" i="24"/>
  <c r="T79" i="24"/>
  <c r="V79" i="24"/>
  <c r="V78" i="24"/>
  <c r="X79" i="24"/>
  <c r="Z79" i="24"/>
  <c r="Z78" i="24"/>
  <c r="AB79" i="24"/>
  <c r="AD79" i="24"/>
  <c r="AD78" i="24"/>
  <c r="AF79" i="24"/>
  <c r="AH79" i="24"/>
  <c r="AH78" i="24"/>
  <c r="AJ79" i="24"/>
  <c r="AL79" i="24"/>
  <c r="AL78" i="24"/>
  <c r="AN79" i="24"/>
  <c r="AP79" i="24"/>
  <c r="AP78" i="24"/>
  <c r="AR79" i="24"/>
  <c r="AT79" i="24"/>
  <c r="AT78" i="24"/>
  <c r="AV79" i="24"/>
  <c r="AX79" i="24"/>
  <c r="AX78" i="24"/>
  <c r="AZ79" i="24"/>
  <c r="BB79" i="24"/>
  <c r="BB78" i="24"/>
  <c r="BD79" i="24"/>
  <c r="BD78" i="24"/>
  <c r="BF79" i="24"/>
  <c r="BF78" i="24"/>
  <c r="BH79" i="24"/>
  <c r="BH78" i="24"/>
  <c r="BJ79" i="24"/>
  <c r="BJ78" i="24"/>
  <c r="BL79" i="24"/>
  <c r="BL78" i="24"/>
  <c r="G49" i="24"/>
  <c r="I49" i="24"/>
  <c r="K49" i="24"/>
  <c r="M49" i="24"/>
  <c r="O49" i="24"/>
  <c r="Q49" i="24"/>
  <c r="S49" i="24"/>
  <c r="U49" i="24"/>
  <c r="W49" i="24"/>
  <c r="Y49" i="24"/>
  <c r="AA49" i="24"/>
  <c r="AC49" i="24"/>
  <c r="AE49" i="24"/>
  <c r="AG49" i="24"/>
  <c r="AI49" i="24"/>
  <c r="AK49" i="24"/>
  <c r="AM49" i="24"/>
  <c r="AO49" i="24"/>
  <c r="AQ49" i="24"/>
  <c r="AS49" i="24"/>
  <c r="AU49" i="24"/>
  <c r="AW49" i="24"/>
  <c r="AY49" i="24"/>
  <c r="BA49" i="24"/>
  <c r="BC49" i="24"/>
  <c r="BE49" i="24"/>
  <c r="BG49" i="24"/>
  <c r="BI49" i="24"/>
  <c r="BK49" i="24"/>
  <c r="BM49" i="24"/>
  <c r="O79" i="24"/>
  <c r="O78" i="24"/>
  <c r="Q79" i="24"/>
  <c r="S79" i="24"/>
  <c r="S78" i="24"/>
  <c r="U79" i="24"/>
  <c r="W79" i="24"/>
  <c r="W78" i="24"/>
  <c r="Y79" i="24"/>
  <c r="AA79" i="24"/>
  <c r="AA78" i="24"/>
  <c r="AC79" i="24"/>
  <c r="AE79" i="24"/>
  <c r="AE78" i="24"/>
  <c r="AG79" i="24"/>
  <c r="AI79" i="24"/>
  <c r="AI78" i="24"/>
  <c r="AK79" i="24"/>
  <c r="AM79" i="24"/>
  <c r="AM78" i="24"/>
  <c r="AO79" i="24"/>
  <c r="AO78" i="24"/>
  <c r="AQ79" i="24"/>
  <c r="AQ78" i="24"/>
  <c r="AS79" i="24"/>
  <c r="AU79" i="24"/>
  <c r="AU78" i="24"/>
  <c r="AW79" i="24"/>
  <c r="AW78" i="24"/>
  <c r="AY79" i="24"/>
  <c r="AY78" i="24"/>
  <c r="BA79" i="24"/>
  <c r="BC79" i="24"/>
  <c r="BC78" i="24"/>
  <c r="BE79" i="24"/>
  <c r="BG79" i="24"/>
  <c r="BG78" i="24"/>
  <c r="BI79" i="24"/>
  <c r="BK79" i="24"/>
  <c r="BK78" i="24"/>
  <c r="BM79" i="24"/>
  <c r="H79" i="24"/>
  <c r="H78" i="24"/>
  <c r="J79" i="24"/>
  <c r="J78" i="24"/>
  <c r="L79" i="24"/>
  <c r="L78" i="24"/>
  <c r="F79" i="24"/>
  <c r="F78" i="24"/>
  <c r="F77" i="24"/>
  <c r="F9" i="24"/>
  <c r="G79" i="24"/>
  <c r="G78" i="24"/>
  <c r="I79" i="24"/>
  <c r="K79" i="24"/>
  <c r="K78" i="24"/>
  <c r="M79" i="24"/>
  <c r="B12" i="271"/>
  <c r="F159" i="24"/>
  <c r="G26" i="24"/>
  <c r="F25" i="24"/>
  <c r="F24" i="24"/>
  <c r="AH34" i="24"/>
  <c r="AJ71" i="24"/>
  <c r="AJ70" i="24"/>
  <c r="BE35" i="24"/>
  <c r="AG58" i="271"/>
  <c r="AK11" i="24"/>
  <c r="AE51" i="271"/>
  <c r="F116" i="24"/>
  <c r="AJ32" i="24"/>
  <c r="G33" i="24"/>
  <c r="BC63" i="24"/>
  <c r="BC55" i="24"/>
  <c r="AF48" i="271"/>
  <c r="AF49" i="271"/>
  <c r="AF50" i="271"/>
  <c r="AG13" i="272"/>
  <c r="AI9" i="273"/>
  <c r="AI10" i="273"/>
  <c r="Q84" i="35"/>
  <c r="T265" i="34"/>
  <c r="S454" i="264"/>
  <c r="G147" i="24"/>
  <c r="Z24" i="35"/>
  <c r="T24" i="35"/>
  <c r="Z23" i="35"/>
  <c r="T23" i="35"/>
  <c r="F163" i="24"/>
  <c r="AL24" i="35"/>
  <c r="AF24" i="35"/>
  <c r="AL23" i="35"/>
  <c r="AF23" i="35"/>
  <c r="AC24" i="35"/>
  <c r="W24" i="35"/>
  <c r="AC23" i="35"/>
  <c r="W23" i="35"/>
  <c r="AF461" i="264"/>
  <c r="AF460" i="264"/>
  <c r="AF459" i="264"/>
  <c r="AF458" i="264"/>
  <c r="AE461" i="264"/>
  <c r="AE460" i="264"/>
  <c r="AE459" i="264"/>
  <c r="AE458" i="264"/>
  <c r="AD461" i="264"/>
  <c r="AD460" i="264"/>
  <c r="AD459" i="264"/>
  <c r="AD458" i="264"/>
  <c r="AC461" i="264"/>
  <c r="AC460" i="264"/>
  <c r="AC459" i="264"/>
  <c r="AC458" i="264"/>
  <c r="AB461" i="264"/>
  <c r="AB460" i="264"/>
  <c r="AB459" i="264"/>
  <c r="AB458" i="264"/>
  <c r="AA461" i="264"/>
  <c r="AA460" i="264"/>
  <c r="AA459" i="264"/>
  <c r="AA458" i="264"/>
  <c r="Z461" i="264"/>
  <c r="Z460" i="264"/>
  <c r="Z459" i="264"/>
  <c r="Z458" i="264"/>
  <c r="Y461" i="264"/>
  <c r="Y460" i="264"/>
  <c r="Y459" i="264"/>
  <c r="Y458" i="264"/>
  <c r="X461" i="264"/>
  <c r="X460" i="264"/>
  <c r="X459" i="264"/>
  <c r="X458" i="264"/>
  <c r="W461" i="264"/>
  <c r="W460" i="264"/>
  <c r="W459" i="264"/>
  <c r="W458" i="264"/>
  <c r="V461" i="264"/>
  <c r="V460" i="264"/>
  <c r="V459" i="264"/>
  <c r="V458" i="264"/>
  <c r="U461" i="264"/>
  <c r="U460" i="264"/>
  <c r="U459" i="264"/>
  <c r="U458" i="264"/>
  <c r="T461" i="264"/>
  <c r="T460" i="264"/>
  <c r="T459" i="264"/>
  <c r="T458" i="264"/>
  <c r="S461" i="264"/>
  <c r="S460" i="264"/>
  <c r="S459" i="264"/>
  <c r="S458" i="264"/>
  <c r="R461" i="264"/>
  <c r="R460" i="264"/>
  <c r="R459" i="264"/>
  <c r="R458" i="264"/>
  <c r="Q461" i="264"/>
  <c r="Q460" i="264"/>
  <c r="Q459" i="264"/>
  <c r="Q458" i="264"/>
  <c r="P461" i="264"/>
  <c r="P460" i="264"/>
  <c r="P459" i="264"/>
  <c r="P458" i="264"/>
  <c r="O461" i="264"/>
  <c r="O460" i="264"/>
  <c r="O459" i="264"/>
  <c r="O458" i="264"/>
  <c r="N461" i="264"/>
  <c r="N460" i="264"/>
  <c r="N459" i="264"/>
  <c r="N458" i="264"/>
  <c r="BP82" i="264"/>
  <c r="BP81" i="264"/>
  <c r="BP80" i="264"/>
  <c r="BP79" i="264"/>
  <c r="BO82" i="264"/>
  <c r="BO81" i="264"/>
  <c r="BO80" i="264"/>
  <c r="BO79" i="264"/>
  <c r="AQ461" i="264"/>
  <c r="AQ460" i="264"/>
  <c r="AQ459" i="264"/>
  <c r="AQ458" i="264"/>
  <c r="AN82" i="264"/>
  <c r="AN81" i="264"/>
  <c r="AN80" i="264"/>
  <c r="AN79" i="264"/>
  <c r="AM82" i="264"/>
  <c r="AM81" i="264"/>
  <c r="AM80" i="264"/>
  <c r="AM79" i="264"/>
  <c r="AL82" i="264"/>
  <c r="AL81" i="264"/>
  <c r="AL80" i="264"/>
  <c r="AL79" i="264"/>
  <c r="AK82" i="264"/>
  <c r="AK81" i="264"/>
  <c r="AK80" i="264"/>
  <c r="AK79" i="264"/>
  <c r="AJ82" i="264"/>
  <c r="AJ81" i="264"/>
  <c r="AJ80" i="264"/>
  <c r="AJ79" i="264"/>
  <c r="AI82" i="264"/>
  <c r="AI81" i="264"/>
  <c r="AI80" i="264"/>
  <c r="AI79" i="264"/>
  <c r="AH82" i="264"/>
  <c r="AH81" i="264"/>
  <c r="AH80" i="264"/>
  <c r="AH79" i="264"/>
  <c r="AG82" i="264"/>
  <c r="AG81" i="264"/>
  <c r="AG80" i="264"/>
  <c r="AG79" i="264"/>
  <c r="AF82" i="264"/>
  <c r="AF81" i="264"/>
  <c r="AF80" i="264"/>
  <c r="AF79" i="264"/>
  <c r="AC82" i="264"/>
  <c r="AC81" i="264"/>
  <c r="AC80" i="264"/>
  <c r="AC79" i="264"/>
  <c r="AB82" i="264"/>
  <c r="AB81" i="264"/>
  <c r="AB80" i="264"/>
  <c r="AB79" i="264"/>
  <c r="Y82" i="264"/>
  <c r="Y81" i="264"/>
  <c r="Y80" i="264"/>
  <c r="Y79" i="264"/>
  <c r="X82" i="264"/>
  <c r="X81" i="264"/>
  <c r="X80" i="264"/>
  <c r="X79" i="264"/>
  <c r="U82" i="264"/>
  <c r="U81" i="264"/>
  <c r="U80" i="264"/>
  <c r="U79" i="264"/>
  <c r="S82" i="264"/>
  <c r="S81" i="264"/>
  <c r="S80" i="264"/>
  <c r="S79" i="264"/>
  <c r="Q82" i="264"/>
  <c r="Q81" i="264"/>
  <c r="Q80" i="264"/>
  <c r="Q79" i="264"/>
  <c r="O82" i="264"/>
  <c r="O81" i="264"/>
  <c r="O80" i="264"/>
  <c r="O79" i="264"/>
  <c r="BN24" i="35"/>
  <c r="BH23" i="35"/>
  <c r="K79" i="35"/>
  <c r="G19" i="271"/>
  <c r="C38" i="271"/>
  <c r="D38" i="271"/>
  <c r="B38" i="271"/>
  <c r="F38" i="271"/>
  <c r="E38" i="271"/>
  <c r="G38" i="271"/>
  <c r="H38" i="271"/>
  <c r="I38" i="271"/>
  <c r="J38" i="271"/>
  <c r="K38" i="271"/>
  <c r="L38" i="271"/>
  <c r="M38" i="271"/>
  <c r="N38" i="271"/>
  <c r="O38" i="271"/>
  <c r="P38" i="271"/>
  <c r="Q38" i="271"/>
  <c r="R38" i="271"/>
  <c r="S38" i="271"/>
  <c r="T38" i="271"/>
  <c r="U38" i="271"/>
  <c r="V38" i="271"/>
  <c r="W38" i="271"/>
  <c r="X38" i="271"/>
  <c r="Y38" i="271"/>
  <c r="Z38" i="271"/>
  <c r="AA38" i="271"/>
  <c r="AB38" i="271"/>
  <c r="AC38" i="271"/>
  <c r="AD38" i="271"/>
  <c r="AE38" i="271"/>
  <c r="AF38" i="271"/>
  <c r="AG38" i="271"/>
  <c r="G20" i="271"/>
  <c r="C39" i="271"/>
  <c r="F39" i="271"/>
  <c r="D39" i="271"/>
  <c r="B39" i="271"/>
  <c r="E39" i="271"/>
  <c r="G39" i="271"/>
  <c r="H39" i="271"/>
  <c r="I39" i="271"/>
  <c r="J39" i="271"/>
  <c r="K39" i="271"/>
  <c r="L39" i="271"/>
  <c r="M39" i="271"/>
  <c r="N39" i="271"/>
  <c r="O39" i="271"/>
  <c r="P39" i="271"/>
  <c r="Q39" i="271"/>
  <c r="R39" i="271"/>
  <c r="S39" i="271"/>
  <c r="T39" i="271"/>
  <c r="U39" i="271"/>
  <c r="V39" i="271"/>
  <c r="W39" i="271"/>
  <c r="X39" i="271"/>
  <c r="Y39" i="271"/>
  <c r="Z39" i="271"/>
  <c r="AA39" i="271"/>
  <c r="AB39" i="271"/>
  <c r="AC39" i="271"/>
  <c r="AD39" i="271"/>
  <c r="AE39" i="271"/>
  <c r="AF39" i="271"/>
  <c r="AG39" i="271"/>
  <c r="AH39" i="271"/>
  <c r="AI39" i="271"/>
  <c r="AH38" i="271"/>
  <c r="AH42" i="271"/>
  <c r="AH33" i="271"/>
  <c r="AJ39" i="271"/>
  <c r="AJ30" i="271"/>
  <c r="AI41" i="271"/>
  <c r="AI32" i="271"/>
  <c r="AG34" i="271"/>
  <c r="AF35" i="271"/>
  <c r="AI40" i="271"/>
  <c r="AH31" i="271"/>
  <c r="C20" i="271"/>
  <c r="H20" i="271"/>
  <c r="G18" i="271"/>
  <c r="BG24" i="35"/>
  <c r="BJ23" i="35"/>
  <c r="BD23" i="35"/>
  <c r="AO24" i="35"/>
  <c r="AI24" i="35"/>
  <c r="Q24" i="35"/>
  <c r="Q23" i="35"/>
  <c r="B20" i="271"/>
  <c r="B18" i="271"/>
  <c r="I20" i="271"/>
  <c r="H19" i="271"/>
  <c r="C19" i="271"/>
  <c r="D17" i="271"/>
  <c r="B19" i="271"/>
  <c r="B17" i="271"/>
  <c r="E17" i="271"/>
  <c r="M16" i="271"/>
  <c r="M5" i="271"/>
  <c r="M7" i="271"/>
  <c r="AH56" i="271"/>
  <c r="AH57" i="271"/>
  <c r="M6" i="271"/>
  <c r="M8" i="271"/>
  <c r="M20" i="271"/>
  <c r="K20" i="271"/>
  <c r="E20" i="271"/>
  <c r="L19" i="271"/>
  <c r="J19" i="271"/>
  <c r="F19" i="271"/>
  <c r="D19" i="271"/>
  <c r="M18" i="271"/>
  <c r="K18" i="271"/>
  <c r="I18" i="271"/>
  <c r="E18" i="271"/>
  <c r="L17" i="271"/>
  <c r="J17" i="271"/>
  <c r="H17" i="271"/>
  <c r="F17" i="271"/>
  <c r="K16" i="271"/>
  <c r="I16" i="271"/>
  <c r="G16" i="271"/>
  <c r="E16" i="271"/>
  <c r="L20" i="271"/>
  <c r="J20" i="271"/>
  <c r="F20" i="271"/>
  <c r="D20" i="271"/>
  <c r="M19" i="271"/>
  <c r="K19" i="271"/>
  <c r="I19" i="271"/>
  <c r="E19" i="271"/>
  <c r="L18" i="271"/>
  <c r="J18" i="271"/>
  <c r="H18" i="271"/>
  <c r="F18" i="271"/>
  <c r="D18" i="271"/>
  <c r="M17" i="271"/>
  <c r="K17" i="271"/>
  <c r="I17" i="271"/>
  <c r="G17" i="271"/>
  <c r="L16" i="271"/>
  <c r="J16" i="271"/>
  <c r="H16" i="271"/>
  <c r="F16" i="271"/>
  <c r="C5" i="271"/>
  <c r="C6" i="271"/>
  <c r="D5" i="271"/>
  <c r="L5" i="271"/>
  <c r="J5" i="271"/>
  <c r="H5" i="271"/>
  <c r="F5" i="271"/>
  <c r="K6" i="271"/>
  <c r="G6" i="271"/>
  <c r="K5" i="271"/>
  <c r="I5" i="271"/>
  <c r="G5" i="271"/>
  <c r="E5" i="271"/>
  <c r="I6" i="271"/>
  <c r="E6" i="271"/>
  <c r="K8" i="271"/>
  <c r="I8" i="271"/>
  <c r="G8" i="271"/>
  <c r="E8" i="271"/>
  <c r="C8" i="271"/>
  <c r="L8" i="271"/>
  <c r="J8" i="271"/>
  <c r="H8" i="271"/>
  <c r="F8" i="271"/>
  <c r="D8" i="271"/>
  <c r="L7" i="271"/>
  <c r="J7" i="271"/>
  <c r="H7" i="271"/>
  <c r="F7" i="271"/>
  <c r="D7" i="271"/>
  <c r="K7" i="271"/>
  <c r="I7" i="271"/>
  <c r="G7" i="271"/>
  <c r="E7" i="271"/>
  <c r="C7" i="271"/>
  <c r="L6" i="271"/>
  <c r="J6" i="271"/>
  <c r="H6" i="271"/>
  <c r="F6" i="271"/>
  <c r="D6" i="271"/>
  <c r="M4" i="271"/>
  <c r="K4" i="271"/>
  <c r="K12" i="271"/>
  <c r="I4" i="271"/>
  <c r="G4" i="271"/>
  <c r="G12" i="271"/>
  <c r="E4" i="271"/>
  <c r="C4" i="271"/>
  <c r="C12" i="271"/>
  <c r="L4" i="271"/>
  <c r="J4" i="271"/>
  <c r="J12" i="271"/>
  <c r="H4" i="271"/>
  <c r="F4" i="271"/>
  <c r="F12" i="271"/>
  <c r="D4" i="271"/>
  <c r="N79" i="35"/>
  <c r="K23" i="35"/>
  <c r="J67" i="268"/>
  <c r="H157" i="24"/>
  <c r="G159" i="24"/>
  <c r="G163" i="24"/>
  <c r="G134" i="24"/>
  <c r="H134" i="24"/>
  <c r="I134" i="24"/>
  <c r="J134" i="24"/>
  <c r="K134" i="24"/>
  <c r="L134" i="24"/>
  <c r="M134" i="24"/>
  <c r="N134" i="24"/>
  <c r="O134" i="24"/>
  <c r="P134" i="24"/>
  <c r="Q134" i="24"/>
  <c r="R134" i="24"/>
  <c r="S134" i="24"/>
  <c r="T134" i="24"/>
  <c r="U134" i="24"/>
  <c r="V134" i="24"/>
  <c r="W134" i="24"/>
  <c r="X134" i="24"/>
  <c r="Y134" i="24"/>
  <c r="Z134" i="24"/>
  <c r="AA134" i="24"/>
  <c r="AB134" i="24"/>
  <c r="AC134" i="24"/>
  <c r="AD134" i="24"/>
  <c r="AE134" i="24"/>
  <c r="AF134" i="24"/>
  <c r="AG134" i="24"/>
  <c r="AH134" i="24"/>
  <c r="AI134" i="24"/>
  <c r="AJ134" i="24"/>
  <c r="AK134" i="24"/>
  <c r="AL134" i="24"/>
  <c r="AM134" i="24"/>
  <c r="AN134" i="24"/>
  <c r="AO134" i="24"/>
  <c r="AP134" i="24"/>
  <c r="AQ134" i="24"/>
  <c r="AR134" i="24"/>
  <c r="AS134" i="24"/>
  <c r="AT134" i="24"/>
  <c r="AU134" i="24"/>
  <c r="AV134" i="24"/>
  <c r="AW134" i="24"/>
  <c r="AX134" i="24"/>
  <c r="AY134" i="24"/>
  <c r="AZ134" i="24"/>
  <c r="BA134" i="24"/>
  <c r="BB134" i="24"/>
  <c r="BC134" i="24"/>
  <c r="BD134" i="24"/>
  <c r="BE134" i="24"/>
  <c r="BF134" i="24"/>
  <c r="BG134" i="24"/>
  <c r="BH134" i="24"/>
  <c r="BI134" i="24"/>
  <c r="BJ134" i="24"/>
  <c r="BK134" i="24"/>
  <c r="BL134" i="24"/>
  <c r="BM134" i="24"/>
  <c r="AS461" i="264"/>
  <c r="AS460" i="264"/>
  <c r="AS459" i="264"/>
  <c r="AS458" i="264"/>
  <c r="AO461" i="264"/>
  <c r="AO460" i="264"/>
  <c r="AO459" i="264"/>
  <c r="AO458" i="264"/>
  <c r="AE82" i="264"/>
  <c r="AE81" i="264"/>
  <c r="AE80" i="264"/>
  <c r="AE79" i="264"/>
  <c r="AD82" i="264"/>
  <c r="AD81" i="264"/>
  <c r="AD80" i="264"/>
  <c r="AD79" i="264"/>
  <c r="AA82" i="264"/>
  <c r="AA81" i="264"/>
  <c r="AA80" i="264"/>
  <c r="AA79" i="264"/>
  <c r="Z82" i="264"/>
  <c r="Z81" i="264"/>
  <c r="Z80" i="264"/>
  <c r="Z79" i="264"/>
  <c r="W82" i="264"/>
  <c r="W81" i="264"/>
  <c r="W80" i="264"/>
  <c r="W79" i="264"/>
  <c r="V82" i="264"/>
  <c r="V81" i="264"/>
  <c r="V80" i="264"/>
  <c r="V79" i="264"/>
  <c r="T82" i="264"/>
  <c r="T81" i="264"/>
  <c r="T80" i="264"/>
  <c r="T79" i="264"/>
  <c r="R82" i="264"/>
  <c r="R81" i="264"/>
  <c r="R80" i="264"/>
  <c r="R79" i="264"/>
  <c r="P82" i="264"/>
  <c r="P81" i="264"/>
  <c r="P80" i="264"/>
  <c r="P79" i="264"/>
  <c r="M461" i="264"/>
  <c r="M460" i="264"/>
  <c r="M459" i="264"/>
  <c r="M458" i="264"/>
  <c r="K461" i="264"/>
  <c r="K460" i="264"/>
  <c r="K459" i="264"/>
  <c r="K458" i="264"/>
  <c r="I461" i="264"/>
  <c r="I460" i="264"/>
  <c r="I459" i="264"/>
  <c r="I458" i="264"/>
  <c r="AO23" i="35"/>
  <c r="AI23" i="35"/>
  <c r="H79" i="35"/>
  <c r="K24" i="35"/>
  <c r="H23" i="35"/>
  <c r="B13" i="271"/>
  <c r="L67" i="268"/>
  <c r="K67" i="268"/>
  <c r="F63" i="269"/>
  <c r="J81" i="266"/>
  <c r="J80" i="266"/>
  <c r="J79" i="266"/>
  <c r="J78" i="266"/>
  <c r="K386" i="265"/>
  <c r="F64" i="268"/>
  <c r="H64" i="268"/>
  <c r="I460" i="266"/>
  <c r="I459" i="266"/>
  <c r="I458" i="266"/>
  <c r="I457" i="266"/>
  <c r="L386" i="265"/>
  <c r="J386" i="265"/>
  <c r="W461" i="265"/>
  <c r="W460" i="265"/>
  <c r="W459" i="265"/>
  <c r="W458" i="265"/>
  <c r="L460" i="266"/>
  <c r="L459" i="266"/>
  <c r="L458" i="266"/>
  <c r="L457" i="266"/>
  <c r="P82" i="265"/>
  <c r="P81" i="265"/>
  <c r="P80" i="265"/>
  <c r="P79" i="265"/>
  <c r="N82" i="265"/>
  <c r="N81" i="265"/>
  <c r="N80" i="265"/>
  <c r="N79" i="265"/>
  <c r="O461" i="265"/>
  <c r="O460" i="265"/>
  <c r="O459" i="265"/>
  <c r="O458" i="265"/>
  <c r="M461" i="265"/>
  <c r="M460" i="265"/>
  <c r="M459" i="265"/>
  <c r="M458" i="265"/>
  <c r="L82" i="265"/>
  <c r="L81" i="265"/>
  <c r="L80" i="265"/>
  <c r="L79" i="265"/>
  <c r="J82" i="265"/>
  <c r="J81" i="265"/>
  <c r="J80" i="265"/>
  <c r="J79" i="265"/>
  <c r="AA461" i="265"/>
  <c r="AA460" i="265"/>
  <c r="AA459" i="265"/>
  <c r="AA458" i="265"/>
  <c r="S461" i="265"/>
  <c r="S460" i="265"/>
  <c r="S459" i="265"/>
  <c r="S458" i="265"/>
  <c r="Q82" i="265"/>
  <c r="Q81" i="265"/>
  <c r="Q80" i="265"/>
  <c r="Q79" i="265"/>
  <c r="K461" i="265"/>
  <c r="K460" i="265"/>
  <c r="K459" i="265"/>
  <c r="K458" i="265"/>
  <c r="I461" i="265"/>
  <c r="I460" i="265"/>
  <c r="I459" i="265"/>
  <c r="I458" i="265"/>
  <c r="M460" i="266"/>
  <c r="M459" i="266"/>
  <c r="M458" i="266"/>
  <c r="AS82" i="264"/>
  <c r="AS81" i="264"/>
  <c r="AS80" i="264"/>
  <c r="AS79" i="264"/>
  <c r="AQ82" i="264"/>
  <c r="AQ81" i="264"/>
  <c r="AQ80" i="264"/>
  <c r="AQ79" i="264"/>
  <c r="AO82" i="264"/>
  <c r="AO81" i="264"/>
  <c r="AO80" i="264"/>
  <c r="AO79" i="264"/>
  <c r="O82" i="265"/>
  <c r="O81" i="265"/>
  <c r="O80" i="265"/>
  <c r="O79" i="265"/>
  <c r="M82" i="265"/>
  <c r="M81" i="265"/>
  <c r="M80" i="265"/>
  <c r="M79" i="265"/>
  <c r="K82" i="265"/>
  <c r="K81" i="265"/>
  <c r="K80" i="265"/>
  <c r="K79" i="265"/>
  <c r="K81" i="266"/>
  <c r="K80" i="266"/>
  <c r="K79" i="266"/>
  <c r="K78" i="266"/>
  <c r="AW461" i="264"/>
  <c r="AW460" i="264"/>
  <c r="AW459" i="264"/>
  <c r="AW458" i="264"/>
  <c r="AV461" i="264"/>
  <c r="AV460" i="264"/>
  <c r="AV459" i="264"/>
  <c r="AV458" i="264"/>
  <c r="AU461" i="264"/>
  <c r="AU460" i="264"/>
  <c r="AU459" i="264"/>
  <c r="AU458" i="264"/>
  <c r="AT461" i="264"/>
  <c r="AT460" i="264"/>
  <c r="AT459" i="264"/>
  <c r="AT458" i="264"/>
  <c r="AT82" i="264"/>
  <c r="AT81" i="264"/>
  <c r="AT80" i="264"/>
  <c r="AT79" i="264"/>
  <c r="AR461" i="264"/>
  <c r="AR460" i="264"/>
  <c r="AR459" i="264"/>
  <c r="AR458" i="264"/>
  <c r="AR82" i="264"/>
  <c r="AR81" i="264"/>
  <c r="AR80" i="264"/>
  <c r="AR79" i="264"/>
  <c r="AP461" i="264"/>
  <c r="AP460" i="264"/>
  <c r="AP459" i="264"/>
  <c r="AP458" i="264"/>
  <c r="AP82" i="264"/>
  <c r="AP81" i="264"/>
  <c r="AP80" i="264"/>
  <c r="AP79" i="264"/>
  <c r="AN461" i="264"/>
  <c r="AN460" i="264"/>
  <c r="AN459" i="264"/>
  <c r="AN458" i="264"/>
  <c r="M82" i="264"/>
  <c r="M81" i="264"/>
  <c r="M80" i="264"/>
  <c r="M79" i="264"/>
  <c r="L82" i="264"/>
  <c r="L81" i="264"/>
  <c r="L80" i="264"/>
  <c r="L79" i="264"/>
  <c r="K82" i="264"/>
  <c r="K81" i="264"/>
  <c r="K80" i="264"/>
  <c r="K79" i="264"/>
  <c r="J82" i="264"/>
  <c r="J81" i="264"/>
  <c r="J80" i="264"/>
  <c r="J79" i="264"/>
  <c r="I82" i="264"/>
  <c r="I81" i="264"/>
  <c r="I80" i="264"/>
  <c r="I79" i="264"/>
  <c r="Y461" i="265"/>
  <c r="Y460" i="265"/>
  <c r="Y459" i="265"/>
  <c r="Y458" i="265"/>
  <c r="U461" i="265"/>
  <c r="U460" i="265"/>
  <c r="U459" i="265"/>
  <c r="U458" i="265"/>
  <c r="Q461" i="265"/>
  <c r="Q460" i="265"/>
  <c r="Q459" i="265"/>
  <c r="Q458" i="265"/>
  <c r="P461" i="265"/>
  <c r="P460" i="265"/>
  <c r="P459" i="265"/>
  <c r="P458" i="265"/>
  <c r="N461" i="265"/>
  <c r="N460" i="265"/>
  <c r="N459" i="265"/>
  <c r="N458" i="265"/>
  <c r="L461" i="265"/>
  <c r="L460" i="265"/>
  <c r="L459" i="265"/>
  <c r="L458" i="265"/>
  <c r="J461" i="265"/>
  <c r="J460" i="265"/>
  <c r="J459" i="265"/>
  <c r="J458" i="265"/>
  <c r="I82" i="265"/>
  <c r="I81" i="265"/>
  <c r="I80" i="265"/>
  <c r="I79" i="265"/>
  <c r="BJ24" i="35"/>
  <c r="BD24" i="35"/>
  <c r="K460" i="266"/>
  <c r="K459" i="266"/>
  <c r="K458" i="266"/>
  <c r="K457" i="266"/>
  <c r="O23" i="35"/>
  <c r="P386" i="265"/>
  <c r="AD386" i="264"/>
  <c r="O386" i="265"/>
  <c r="AB386" i="264"/>
  <c r="N386" i="265"/>
  <c r="X386" i="264"/>
  <c r="J385" i="266"/>
  <c r="M386" i="265"/>
  <c r="V386" i="264"/>
  <c r="AA82" i="265"/>
  <c r="AA81" i="265"/>
  <c r="AA80" i="265"/>
  <c r="AA79" i="265"/>
  <c r="Y82" i="265"/>
  <c r="Y81" i="265"/>
  <c r="Y80" i="265"/>
  <c r="Y79" i="265"/>
  <c r="W82" i="265"/>
  <c r="W81" i="265"/>
  <c r="W80" i="265"/>
  <c r="W79" i="265"/>
  <c r="U82" i="265"/>
  <c r="U81" i="265"/>
  <c r="U80" i="265"/>
  <c r="U79" i="265"/>
  <c r="S82" i="265"/>
  <c r="S81" i="265"/>
  <c r="S80" i="265"/>
  <c r="S79" i="265"/>
  <c r="L81" i="266"/>
  <c r="L80" i="266"/>
  <c r="L79" i="266"/>
  <c r="L78" i="266"/>
  <c r="I385" i="266"/>
  <c r="I64" i="268"/>
  <c r="AB461" i="265"/>
  <c r="AB460" i="265"/>
  <c r="AB459" i="265"/>
  <c r="AB458" i="265"/>
  <c r="AB82" i="265"/>
  <c r="AB81" i="265"/>
  <c r="AB80" i="265"/>
  <c r="AB79" i="265"/>
  <c r="Z461" i="265"/>
  <c r="Z460" i="265"/>
  <c r="Z459" i="265"/>
  <c r="Z458" i="265"/>
  <c r="Z82" i="265"/>
  <c r="Z81" i="265"/>
  <c r="Z80" i="265"/>
  <c r="Z79" i="265"/>
  <c r="X461" i="265"/>
  <c r="X460" i="265"/>
  <c r="X459" i="265"/>
  <c r="X458" i="265"/>
  <c r="X82" i="265"/>
  <c r="X81" i="265"/>
  <c r="X80" i="265"/>
  <c r="X79" i="265"/>
  <c r="V461" i="265"/>
  <c r="V460" i="265"/>
  <c r="V459" i="265"/>
  <c r="V458" i="265"/>
  <c r="V82" i="265"/>
  <c r="V81" i="265"/>
  <c r="V80" i="265"/>
  <c r="V79" i="265"/>
  <c r="T461" i="265"/>
  <c r="T460" i="265"/>
  <c r="T459" i="265"/>
  <c r="T458" i="265"/>
  <c r="T82" i="265"/>
  <c r="T81" i="265"/>
  <c r="T80" i="265"/>
  <c r="T79" i="265"/>
  <c r="R461" i="265"/>
  <c r="R460" i="265"/>
  <c r="R459" i="265"/>
  <c r="R458" i="265"/>
  <c r="R82" i="265"/>
  <c r="R81" i="265"/>
  <c r="R80" i="265"/>
  <c r="R79" i="265"/>
  <c r="I386" i="265"/>
  <c r="M81" i="266"/>
  <c r="M80" i="266"/>
  <c r="M79" i="266"/>
  <c r="M78" i="266"/>
  <c r="J460" i="266"/>
  <c r="J459" i="266"/>
  <c r="J458" i="266"/>
  <c r="J457" i="266"/>
  <c r="F97" i="24"/>
  <c r="F13" i="268"/>
  <c r="J13" i="35"/>
  <c r="K13" i="35"/>
  <c r="L13" i="35"/>
  <c r="F20" i="268"/>
  <c r="J36" i="35"/>
  <c r="K36" i="35"/>
  <c r="L36" i="35"/>
  <c r="F39" i="268"/>
  <c r="J52" i="35"/>
  <c r="K52" i="35"/>
  <c r="L52" i="35"/>
  <c r="F38" i="268"/>
  <c r="J51" i="35"/>
  <c r="K51" i="35"/>
  <c r="L51" i="35"/>
  <c r="H172" i="24"/>
  <c r="G175" i="24"/>
  <c r="F10" i="268"/>
  <c r="F9" i="268"/>
  <c r="J11" i="35"/>
  <c r="K11" i="35"/>
  <c r="L11" i="35"/>
  <c r="F24" i="268"/>
  <c r="J40" i="35"/>
  <c r="K40" i="35"/>
  <c r="L40" i="35"/>
  <c r="F23" i="268"/>
  <c r="J39" i="35"/>
  <c r="K39" i="35"/>
  <c r="L39" i="35"/>
  <c r="F21" i="268"/>
  <c r="J37" i="35"/>
  <c r="K37" i="35"/>
  <c r="L37" i="35"/>
  <c r="F18" i="268"/>
  <c r="F17" i="268"/>
  <c r="J35" i="35"/>
  <c r="K35" i="35"/>
  <c r="L35" i="35"/>
  <c r="F61" i="268"/>
  <c r="F60" i="268"/>
  <c r="J78" i="35"/>
  <c r="K78" i="35"/>
  <c r="L78" i="35"/>
  <c r="F49" i="268"/>
  <c r="F48" i="268"/>
  <c r="J68" i="35"/>
  <c r="K68" i="35"/>
  <c r="L68" i="35"/>
  <c r="F71" i="268"/>
  <c r="J88" i="35"/>
  <c r="K88" i="35"/>
  <c r="L88" i="35"/>
  <c r="O267" i="34"/>
  <c r="N457" i="264"/>
  <c r="F37" i="268"/>
  <c r="J50" i="35"/>
  <c r="K50" i="35"/>
  <c r="L50" i="35"/>
  <c r="F36" i="268"/>
  <c r="J49" i="35"/>
  <c r="K49" i="35"/>
  <c r="L49" i="35"/>
  <c r="F14" i="268"/>
  <c r="J14" i="35"/>
  <c r="K14" i="35"/>
  <c r="L14" i="35"/>
  <c r="F12" i="268"/>
  <c r="J12" i="35"/>
  <c r="K12" i="35"/>
  <c r="L12" i="35"/>
  <c r="F26" i="268"/>
  <c r="F25" i="268"/>
  <c r="J41" i="35"/>
  <c r="K41" i="35"/>
  <c r="L41" i="35"/>
  <c r="F70" i="268"/>
  <c r="F69" i="268"/>
  <c r="J87" i="35"/>
  <c r="K87" i="35"/>
  <c r="L87" i="35"/>
  <c r="F33" i="268"/>
  <c r="J47" i="35"/>
  <c r="K47" i="35"/>
  <c r="L47" i="35"/>
  <c r="F32" i="268"/>
  <c r="J46" i="35"/>
  <c r="K46" i="35"/>
  <c r="L46" i="35"/>
  <c r="F30" i="268"/>
  <c r="J44" i="35"/>
  <c r="K44" i="35"/>
  <c r="L44" i="35"/>
  <c r="F45" i="268"/>
  <c r="J57" i="35"/>
  <c r="K57" i="35"/>
  <c r="L57" i="35"/>
  <c r="F43" i="268"/>
  <c r="J55" i="35"/>
  <c r="K55" i="35"/>
  <c r="L55" i="35"/>
  <c r="F42" i="268"/>
  <c r="J54" i="35"/>
  <c r="K54" i="35"/>
  <c r="L54" i="35"/>
  <c r="H26" i="24"/>
  <c r="I157" i="24"/>
  <c r="H159" i="24"/>
  <c r="K267" i="34"/>
  <c r="J457" i="264"/>
  <c r="M267" i="34"/>
  <c r="J267" i="34"/>
  <c r="L267" i="34"/>
  <c r="K457" i="264"/>
  <c r="K265" i="34"/>
  <c r="J454" i="264"/>
  <c r="M265" i="34"/>
  <c r="O265" i="34"/>
  <c r="N454" i="264"/>
  <c r="Q265" i="34"/>
  <c r="P454" i="264"/>
  <c r="S265" i="34"/>
  <c r="L265" i="34"/>
  <c r="K454" i="264"/>
  <c r="P265" i="34"/>
  <c r="U265" i="34"/>
  <c r="T454" i="264"/>
  <c r="J265" i="34"/>
  <c r="N265" i="34"/>
  <c r="M454" i="264"/>
  <c r="R265" i="34"/>
  <c r="Q454" i="264"/>
  <c r="K263" i="34"/>
  <c r="J449" i="264"/>
  <c r="M263" i="34"/>
  <c r="O263" i="34"/>
  <c r="N449" i="264"/>
  <c r="J263" i="34"/>
  <c r="N263" i="34"/>
  <c r="M449" i="264"/>
  <c r="L263" i="34"/>
  <c r="K449" i="264"/>
  <c r="K261" i="34"/>
  <c r="J446" i="264"/>
  <c r="M261" i="34"/>
  <c r="O261" i="34"/>
  <c r="N446" i="264"/>
  <c r="Q261" i="34"/>
  <c r="P446" i="264"/>
  <c r="S261" i="34"/>
  <c r="L261" i="34"/>
  <c r="K446" i="264"/>
  <c r="P261" i="34"/>
  <c r="U261" i="34"/>
  <c r="T446" i="264"/>
  <c r="J261" i="34"/>
  <c r="N261" i="34"/>
  <c r="M446" i="264"/>
  <c r="R261" i="34"/>
  <c r="Q446" i="264"/>
  <c r="J259" i="34"/>
  <c r="L259" i="34"/>
  <c r="K441" i="264"/>
  <c r="N259" i="34"/>
  <c r="M441" i="264"/>
  <c r="K259" i="34"/>
  <c r="J441" i="264"/>
  <c r="M259" i="34"/>
  <c r="O259" i="34"/>
  <c r="N441" i="264"/>
  <c r="J257" i="34"/>
  <c r="L257" i="34"/>
  <c r="K438" i="264"/>
  <c r="N257" i="34"/>
  <c r="M438" i="264"/>
  <c r="P257" i="34"/>
  <c r="R257" i="34"/>
  <c r="Q438" i="264"/>
  <c r="U257" i="34"/>
  <c r="T438" i="264"/>
  <c r="K257" i="34"/>
  <c r="J438" i="264"/>
  <c r="M257" i="34"/>
  <c r="O257" i="34"/>
  <c r="N438" i="264"/>
  <c r="Q257" i="34"/>
  <c r="P438" i="264"/>
  <c r="S257" i="34"/>
  <c r="J251" i="34"/>
  <c r="L251" i="34"/>
  <c r="K425" i="264"/>
  <c r="N251" i="34"/>
  <c r="M425" i="264"/>
  <c r="P251" i="34"/>
  <c r="R251" i="34"/>
  <c r="Q425" i="264"/>
  <c r="T251" i="34"/>
  <c r="S425" i="264"/>
  <c r="K251" i="34"/>
  <c r="J425" i="264"/>
  <c r="M251" i="34"/>
  <c r="O251" i="34"/>
  <c r="N425" i="264"/>
  <c r="Q251" i="34"/>
  <c r="P425" i="264"/>
  <c r="S251" i="34"/>
  <c r="U251" i="34"/>
  <c r="T425" i="264"/>
  <c r="V251" i="34"/>
  <c r="X251" i="34"/>
  <c r="W425" i="264"/>
  <c r="Z251" i="34"/>
  <c r="Y425" i="264"/>
  <c r="AB251" i="34"/>
  <c r="AD251" i="34"/>
  <c r="AC425" i="264"/>
  <c r="AF251" i="34"/>
  <c r="AE425" i="264"/>
  <c r="W251" i="34"/>
  <c r="V425" i="264"/>
  <c r="Y251" i="34"/>
  <c r="AA251" i="34"/>
  <c r="Z425" i="264"/>
  <c r="AC251" i="34"/>
  <c r="AB425" i="264"/>
  <c r="AE251" i="34"/>
  <c r="AG251" i="34"/>
  <c r="AF425" i="264"/>
  <c r="AI251" i="34"/>
  <c r="AH425" i="264"/>
  <c r="AK251" i="34"/>
  <c r="AM251" i="34"/>
  <c r="AL425" i="264"/>
  <c r="AO251" i="34"/>
  <c r="AN425" i="264"/>
  <c r="AQ251" i="34"/>
  <c r="AS251" i="34"/>
  <c r="AR425" i="264"/>
  <c r="AH251" i="34"/>
  <c r="AJ251" i="34"/>
  <c r="AI425" i="264"/>
  <c r="AL251" i="34"/>
  <c r="AK425" i="264"/>
  <c r="AN251" i="34"/>
  <c r="AP251" i="34"/>
  <c r="AO425" i="264"/>
  <c r="AR251" i="34"/>
  <c r="AQ425" i="264"/>
  <c r="AU251" i="34"/>
  <c r="AT425" i="264"/>
  <c r="AW251" i="34"/>
  <c r="AY251" i="34"/>
  <c r="AX425" i="264"/>
  <c r="BA251" i="34"/>
  <c r="AZ425" i="264"/>
  <c r="BC251" i="34"/>
  <c r="BE251" i="34"/>
  <c r="BD425" i="264"/>
  <c r="AT251" i="34"/>
  <c r="AV251" i="34"/>
  <c r="AU425" i="264"/>
  <c r="AX251" i="34"/>
  <c r="AW425" i="264"/>
  <c r="AZ251" i="34"/>
  <c r="BB251" i="34"/>
  <c r="BA425" i="264"/>
  <c r="BD251" i="34"/>
  <c r="BC425" i="264"/>
  <c r="BG251" i="34"/>
  <c r="BF425" i="264"/>
  <c r="BI251" i="34"/>
  <c r="BK251" i="34"/>
  <c r="BJ425" i="264"/>
  <c r="BM251" i="34"/>
  <c r="BL425" i="264"/>
  <c r="BO251" i="34"/>
  <c r="BQ251" i="34"/>
  <c r="BP425" i="264"/>
  <c r="BF251" i="34"/>
  <c r="BH251" i="34"/>
  <c r="BG425" i="264"/>
  <c r="BJ251" i="34"/>
  <c r="BI425" i="264"/>
  <c r="BL251" i="34"/>
  <c r="BN251" i="34"/>
  <c r="BM425" i="264"/>
  <c r="BP251" i="34"/>
  <c r="BO425" i="264"/>
  <c r="K249" i="34"/>
  <c r="J422" i="264"/>
  <c r="M249" i="34"/>
  <c r="O249" i="34"/>
  <c r="N422" i="264"/>
  <c r="Q249" i="34"/>
  <c r="P422" i="264"/>
  <c r="S249" i="34"/>
  <c r="J249" i="34"/>
  <c r="L249" i="34"/>
  <c r="K422" i="264"/>
  <c r="N249" i="34"/>
  <c r="M422" i="264"/>
  <c r="P249" i="34"/>
  <c r="R249" i="34"/>
  <c r="Q422" i="264"/>
  <c r="K247" i="34"/>
  <c r="J418" i="264"/>
  <c r="M247" i="34"/>
  <c r="O247" i="34"/>
  <c r="N418" i="264"/>
  <c r="Q247" i="34"/>
  <c r="P418" i="264"/>
  <c r="S247" i="34"/>
  <c r="U247" i="34"/>
  <c r="T418" i="264"/>
  <c r="J247" i="34"/>
  <c r="L247" i="34"/>
  <c r="K418" i="264"/>
  <c r="N247" i="34"/>
  <c r="M418" i="264"/>
  <c r="P247" i="34"/>
  <c r="R247" i="34"/>
  <c r="Q418" i="264"/>
  <c r="T247" i="34"/>
  <c r="S418" i="264"/>
  <c r="W247" i="34"/>
  <c r="V418" i="264"/>
  <c r="Y247" i="34"/>
  <c r="AA247" i="34"/>
  <c r="Z418" i="264"/>
  <c r="AC247" i="34"/>
  <c r="AB418" i="264"/>
  <c r="AE247" i="34"/>
  <c r="AG247" i="34"/>
  <c r="AF418" i="264"/>
  <c r="V247" i="34"/>
  <c r="X247" i="34"/>
  <c r="W418" i="264"/>
  <c r="Z247" i="34"/>
  <c r="Y418" i="264"/>
  <c r="AB247" i="34"/>
  <c r="AD247" i="34"/>
  <c r="AC418" i="264"/>
  <c r="AF247" i="34"/>
  <c r="AE418" i="264"/>
  <c r="AH247" i="34"/>
  <c r="AJ247" i="34"/>
  <c r="AI418" i="264"/>
  <c r="AL247" i="34"/>
  <c r="AK418" i="264"/>
  <c r="AN247" i="34"/>
  <c r="AP247" i="34"/>
  <c r="AO418" i="264"/>
  <c r="AR247" i="34"/>
  <c r="AQ418" i="264"/>
  <c r="AI247" i="34"/>
  <c r="AH418" i="264"/>
  <c r="AK247" i="34"/>
  <c r="AM247" i="34"/>
  <c r="AL418" i="264"/>
  <c r="AO247" i="34"/>
  <c r="AN418" i="264"/>
  <c r="AQ247" i="34"/>
  <c r="AS247" i="34"/>
  <c r="AR418" i="264"/>
  <c r="AT247" i="34"/>
  <c r="AV247" i="34"/>
  <c r="AU418" i="264"/>
  <c r="AX247" i="34"/>
  <c r="AW418" i="264"/>
  <c r="AZ247" i="34"/>
  <c r="BB247" i="34"/>
  <c r="BA418" i="264"/>
  <c r="BD247" i="34"/>
  <c r="BC418" i="264"/>
  <c r="AU247" i="34"/>
  <c r="AT418" i="264"/>
  <c r="AW247" i="34"/>
  <c r="AY247" i="34"/>
  <c r="AX418" i="264"/>
  <c r="BA247" i="34"/>
  <c r="AZ418" i="264"/>
  <c r="BC247" i="34"/>
  <c r="BE247" i="34"/>
  <c r="BD418" i="264"/>
  <c r="BF247" i="34"/>
  <c r="BH247" i="34"/>
  <c r="BG418" i="264"/>
  <c r="BJ247" i="34"/>
  <c r="BI418" i="264"/>
  <c r="BL247" i="34"/>
  <c r="BN247" i="34"/>
  <c r="BM418" i="264"/>
  <c r="BP247" i="34"/>
  <c r="BO418" i="264"/>
  <c r="BG247" i="34"/>
  <c r="BF418" i="264"/>
  <c r="BI247" i="34"/>
  <c r="BK247" i="34"/>
  <c r="BJ418" i="264"/>
  <c r="BM247" i="34"/>
  <c r="BL418" i="264"/>
  <c r="BO247" i="34"/>
  <c r="BQ247" i="34"/>
  <c r="BP418" i="264"/>
  <c r="J245" i="34"/>
  <c r="K245" i="34"/>
  <c r="J415" i="264"/>
  <c r="L245" i="34"/>
  <c r="K415" i="264"/>
  <c r="M245" i="34"/>
  <c r="N245" i="34"/>
  <c r="M415" i="264"/>
  <c r="O245" i="34"/>
  <c r="N415" i="264"/>
  <c r="P245" i="34"/>
  <c r="Q245" i="34"/>
  <c r="P415" i="264"/>
  <c r="R245" i="34"/>
  <c r="Q415" i="264"/>
  <c r="S245" i="34"/>
  <c r="K226" i="34"/>
  <c r="J370" i="264"/>
  <c r="J369" i="264"/>
  <c r="M226" i="34"/>
  <c r="O226" i="34"/>
  <c r="N370" i="264"/>
  <c r="N369" i="264"/>
  <c r="J226" i="34"/>
  <c r="L226" i="34"/>
  <c r="K370" i="264"/>
  <c r="K369" i="264"/>
  <c r="N226" i="34"/>
  <c r="M370" i="264"/>
  <c r="M369" i="264"/>
  <c r="J217" i="34"/>
  <c r="L217" i="34"/>
  <c r="K355" i="264"/>
  <c r="K354" i="264"/>
  <c r="N217" i="34"/>
  <c r="M355" i="264"/>
  <c r="M354" i="264"/>
  <c r="K217" i="34"/>
  <c r="J355" i="264"/>
  <c r="J354" i="264"/>
  <c r="M217" i="34"/>
  <c r="O217" i="34"/>
  <c r="N355" i="264"/>
  <c r="N354" i="264"/>
  <c r="K208" i="34"/>
  <c r="J340" i="264"/>
  <c r="J339" i="264"/>
  <c r="M208" i="34"/>
  <c r="O208" i="34"/>
  <c r="N340" i="264"/>
  <c r="N339" i="264"/>
  <c r="J208" i="34"/>
  <c r="L208" i="34"/>
  <c r="K340" i="264"/>
  <c r="K339" i="264"/>
  <c r="N208" i="34"/>
  <c r="M340" i="264"/>
  <c r="M339" i="264"/>
  <c r="M199" i="34"/>
  <c r="K199" i="34"/>
  <c r="J325" i="264"/>
  <c r="J324" i="264"/>
  <c r="O199" i="34"/>
  <c r="N325" i="264"/>
  <c r="N324" i="264"/>
  <c r="K153" i="34"/>
  <c r="J245" i="264"/>
  <c r="K151" i="34"/>
  <c r="J243" i="264"/>
  <c r="O151" i="34"/>
  <c r="N243" i="264"/>
  <c r="M151" i="34"/>
  <c r="M149" i="34"/>
  <c r="K149" i="34"/>
  <c r="J241" i="264"/>
  <c r="O149" i="34"/>
  <c r="N241" i="264"/>
  <c r="L144" i="34"/>
  <c r="K234" i="264"/>
  <c r="K148" i="34"/>
  <c r="J239" i="264"/>
  <c r="O148" i="34"/>
  <c r="N239" i="264"/>
  <c r="S148" i="34"/>
  <c r="J144" i="34"/>
  <c r="N144" i="34"/>
  <c r="M234" i="264"/>
  <c r="M148" i="34"/>
  <c r="Q148" i="34"/>
  <c r="P239" i="264"/>
  <c r="U148" i="34"/>
  <c r="T239" i="264"/>
  <c r="V148" i="34"/>
  <c r="X148" i="34"/>
  <c r="W239" i="264"/>
  <c r="Z148" i="34"/>
  <c r="Y239" i="264"/>
  <c r="AB148" i="34"/>
  <c r="AD148" i="34"/>
  <c r="AC239" i="264"/>
  <c r="AF148" i="34"/>
  <c r="AE239" i="264"/>
  <c r="W148" i="34"/>
  <c r="V239" i="264"/>
  <c r="Y148" i="34"/>
  <c r="AA148" i="34"/>
  <c r="Z239" i="264"/>
  <c r="AC148" i="34"/>
  <c r="AB239" i="264"/>
  <c r="AE148" i="34"/>
  <c r="AG148" i="34"/>
  <c r="AF239" i="264"/>
  <c r="AI148" i="34"/>
  <c r="AH239" i="264"/>
  <c r="AK148" i="34"/>
  <c r="AM148" i="34"/>
  <c r="AL239" i="264"/>
  <c r="AO148" i="34"/>
  <c r="AN239" i="264"/>
  <c r="AQ148" i="34"/>
  <c r="AS148" i="34"/>
  <c r="AR239" i="264"/>
  <c r="AH148" i="34"/>
  <c r="AJ148" i="34"/>
  <c r="AI239" i="264"/>
  <c r="AL148" i="34"/>
  <c r="AK239" i="264"/>
  <c r="AN148" i="34"/>
  <c r="AP148" i="34"/>
  <c r="AO239" i="264"/>
  <c r="AR148" i="34"/>
  <c r="AQ239" i="264"/>
  <c r="AU148" i="34"/>
  <c r="AT239" i="264"/>
  <c r="AW148" i="34"/>
  <c r="AY148" i="34"/>
  <c r="AX239" i="264"/>
  <c r="BA148" i="34"/>
  <c r="AZ239" i="264"/>
  <c r="BC148" i="34"/>
  <c r="BE148" i="34"/>
  <c r="BD239" i="264"/>
  <c r="AT148" i="34"/>
  <c r="AV148" i="34"/>
  <c r="AU239" i="264"/>
  <c r="AX148" i="34"/>
  <c r="AW239" i="264"/>
  <c r="AZ148" i="34"/>
  <c r="BB148" i="34"/>
  <c r="BA239" i="264"/>
  <c r="BD148" i="34"/>
  <c r="BC239" i="264"/>
  <c r="BG148" i="34"/>
  <c r="BF239" i="264"/>
  <c r="BI148" i="34"/>
  <c r="BK148" i="34"/>
  <c r="BJ239" i="264"/>
  <c r="BM148" i="34"/>
  <c r="BL239" i="264"/>
  <c r="BO148" i="34"/>
  <c r="BQ148" i="34"/>
  <c r="BP239" i="264"/>
  <c r="BF148" i="34"/>
  <c r="BH148" i="34"/>
  <c r="BG239" i="264"/>
  <c r="BJ148" i="34"/>
  <c r="BI239" i="264"/>
  <c r="BL148" i="34"/>
  <c r="BN148" i="34"/>
  <c r="BM239" i="264"/>
  <c r="BP148" i="34"/>
  <c r="BO239" i="264"/>
  <c r="J142" i="34"/>
  <c r="N142" i="34"/>
  <c r="M232" i="264"/>
  <c r="L142" i="34"/>
  <c r="K232" i="264"/>
  <c r="K140" i="34"/>
  <c r="J229" i="264"/>
  <c r="J228" i="264"/>
  <c r="O140" i="34"/>
  <c r="N229" i="264"/>
  <c r="N228" i="264"/>
  <c r="M140" i="34"/>
  <c r="K138" i="34"/>
  <c r="J224" i="264"/>
  <c r="O138" i="34"/>
  <c r="N224" i="264"/>
  <c r="L131" i="34"/>
  <c r="K215" i="264"/>
  <c r="J129" i="34"/>
  <c r="M133" i="34"/>
  <c r="U133" i="34"/>
  <c r="T218" i="264"/>
  <c r="Q133" i="34"/>
  <c r="P218" i="264"/>
  <c r="W133" i="34"/>
  <c r="V218" i="264"/>
  <c r="Y133" i="34"/>
  <c r="AA133" i="34"/>
  <c r="Z218" i="264"/>
  <c r="AC133" i="34"/>
  <c r="AB218" i="264"/>
  <c r="AE133" i="34"/>
  <c r="AG133" i="34"/>
  <c r="AF218" i="264"/>
  <c r="V133" i="34"/>
  <c r="X133" i="34"/>
  <c r="W218" i="264"/>
  <c r="Z133" i="34"/>
  <c r="Y218" i="264"/>
  <c r="AB133" i="34"/>
  <c r="AD133" i="34"/>
  <c r="AC218" i="264"/>
  <c r="AF133" i="34"/>
  <c r="AE218" i="264"/>
  <c r="AH133" i="34"/>
  <c r="AJ133" i="34"/>
  <c r="AI218" i="264"/>
  <c r="AL133" i="34"/>
  <c r="AK218" i="264"/>
  <c r="AN133" i="34"/>
  <c r="AP133" i="34"/>
  <c r="AO218" i="264"/>
  <c r="AR133" i="34"/>
  <c r="AQ218" i="264"/>
  <c r="AI133" i="34"/>
  <c r="AH218" i="264"/>
  <c r="AK133" i="34"/>
  <c r="AM133" i="34"/>
  <c r="AL218" i="264"/>
  <c r="AO133" i="34"/>
  <c r="AN218" i="264"/>
  <c r="AQ133" i="34"/>
  <c r="AS133" i="34"/>
  <c r="AR218" i="264"/>
  <c r="AT133" i="34"/>
  <c r="AV133" i="34"/>
  <c r="AU218" i="264"/>
  <c r="AX133" i="34"/>
  <c r="AW218" i="264"/>
  <c r="AZ133" i="34"/>
  <c r="BB133" i="34"/>
  <c r="BA218" i="264"/>
  <c r="BD133" i="34"/>
  <c r="BC218" i="264"/>
  <c r="AU133" i="34"/>
  <c r="AT218" i="264"/>
  <c r="AW133" i="34"/>
  <c r="AY133" i="34"/>
  <c r="AX218" i="264"/>
  <c r="BA133" i="34"/>
  <c r="AZ218" i="264"/>
  <c r="BC133" i="34"/>
  <c r="BE133" i="34"/>
  <c r="BD218" i="264"/>
  <c r="BF133" i="34"/>
  <c r="BH133" i="34"/>
  <c r="BG218" i="264"/>
  <c r="BJ133" i="34"/>
  <c r="BI218" i="264"/>
  <c r="BL133" i="34"/>
  <c r="BN133" i="34"/>
  <c r="BM218" i="264"/>
  <c r="BP133" i="34"/>
  <c r="BO218" i="264"/>
  <c r="BG133" i="34"/>
  <c r="BF218" i="264"/>
  <c r="BI133" i="34"/>
  <c r="BK133" i="34"/>
  <c r="BJ218" i="264"/>
  <c r="BM133" i="34"/>
  <c r="BL218" i="264"/>
  <c r="BO133" i="34"/>
  <c r="BQ133" i="34"/>
  <c r="BP218" i="264"/>
  <c r="L127" i="34"/>
  <c r="K211" i="264"/>
  <c r="J132" i="34"/>
  <c r="N132" i="34"/>
  <c r="M217" i="264"/>
  <c r="J125" i="34"/>
  <c r="L123" i="34"/>
  <c r="K203" i="264"/>
  <c r="N121" i="34"/>
  <c r="M201" i="264"/>
  <c r="J121" i="34"/>
  <c r="L120" i="34"/>
  <c r="K199" i="264"/>
  <c r="T120" i="34"/>
  <c r="S199" i="264"/>
  <c r="M116" i="34"/>
  <c r="P120" i="34"/>
  <c r="V120" i="34"/>
  <c r="X120" i="34"/>
  <c r="W199" i="264"/>
  <c r="Z120" i="34"/>
  <c r="Y199" i="264"/>
  <c r="AB120" i="34"/>
  <c r="AD120" i="34"/>
  <c r="AC199" i="264"/>
  <c r="AF120" i="34"/>
  <c r="AE199" i="264"/>
  <c r="W120" i="34"/>
  <c r="V199" i="264"/>
  <c r="Y120" i="34"/>
  <c r="AA120" i="34"/>
  <c r="Z199" i="264"/>
  <c r="AC120" i="34"/>
  <c r="AB199" i="264"/>
  <c r="AE120" i="34"/>
  <c r="AG120" i="34"/>
  <c r="AF199" i="264"/>
  <c r="AI120" i="34"/>
  <c r="AH199" i="264"/>
  <c r="AK120" i="34"/>
  <c r="AM120" i="34"/>
  <c r="AL199" i="264"/>
  <c r="AO120" i="34"/>
  <c r="AN199" i="264"/>
  <c r="AQ120" i="34"/>
  <c r="AS120" i="34"/>
  <c r="AR199" i="264"/>
  <c r="AH120" i="34"/>
  <c r="AJ120" i="34"/>
  <c r="AI199" i="264"/>
  <c r="AL120" i="34"/>
  <c r="AK199" i="264"/>
  <c r="AN120" i="34"/>
  <c r="AP120" i="34"/>
  <c r="AO199" i="264"/>
  <c r="AR120" i="34"/>
  <c r="AQ199" i="264"/>
  <c r="AU120" i="34"/>
  <c r="AT199" i="264"/>
  <c r="AW120" i="34"/>
  <c r="AY120" i="34"/>
  <c r="AX199" i="264"/>
  <c r="BA120" i="34"/>
  <c r="AZ199" i="264"/>
  <c r="BC120" i="34"/>
  <c r="BE120" i="34"/>
  <c r="BD199" i="264"/>
  <c r="AT120" i="34"/>
  <c r="AV120" i="34"/>
  <c r="AU199" i="264"/>
  <c r="AX120" i="34"/>
  <c r="AW199" i="264"/>
  <c r="AZ120" i="34"/>
  <c r="BB120" i="34"/>
  <c r="BA199" i="264"/>
  <c r="BD120" i="34"/>
  <c r="BC199" i="264"/>
  <c r="BG120" i="34"/>
  <c r="BF199" i="264"/>
  <c r="BI120" i="34"/>
  <c r="BK120" i="34"/>
  <c r="BJ199" i="264"/>
  <c r="BM120" i="34"/>
  <c r="BL199" i="264"/>
  <c r="BO120" i="34"/>
  <c r="BQ120" i="34"/>
  <c r="BP199" i="264"/>
  <c r="BF120" i="34"/>
  <c r="BH120" i="34"/>
  <c r="BG199" i="264"/>
  <c r="BJ120" i="34"/>
  <c r="BI199" i="264"/>
  <c r="BL120" i="34"/>
  <c r="BN120" i="34"/>
  <c r="BM199" i="264"/>
  <c r="BP120" i="34"/>
  <c r="BO199" i="264"/>
  <c r="K114" i="34"/>
  <c r="J192" i="264"/>
  <c r="O114" i="34"/>
  <c r="N192" i="264"/>
  <c r="N112" i="34"/>
  <c r="M189" i="264"/>
  <c r="M188" i="264"/>
  <c r="J112" i="34"/>
  <c r="J37" i="34"/>
  <c r="N37" i="34"/>
  <c r="M77" i="264"/>
  <c r="M35" i="34"/>
  <c r="J33" i="34"/>
  <c r="N33" i="34"/>
  <c r="M69" i="264"/>
  <c r="M31" i="34"/>
  <c r="J29" i="34"/>
  <c r="N29" i="34"/>
  <c r="M61" i="264"/>
  <c r="M27" i="34"/>
  <c r="J25" i="34"/>
  <c r="N25" i="34"/>
  <c r="M53" i="264"/>
  <c r="J21" i="34"/>
  <c r="R21" i="34"/>
  <c r="Q45" i="264"/>
  <c r="N21" i="34"/>
  <c r="M45" i="264"/>
  <c r="V21" i="34"/>
  <c r="X21" i="34"/>
  <c r="W45" i="264"/>
  <c r="Z21" i="34"/>
  <c r="Y45" i="264"/>
  <c r="AB21" i="34"/>
  <c r="AD21" i="34"/>
  <c r="AC45" i="264"/>
  <c r="AF21" i="34"/>
  <c r="AE45" i="264"/>
  <c r="W21" i="34"/>
  <c r="V45" i="264"/>
  <c r="Y21" i="34"/>
  <c r="AA21" i="34"/>
  <c r="Z45" i="264"/>
  <c r="AC21" i="34"/>
  <c r="AB45" i="264"/>
  <c r="AE21" i="34"/>
  <c r="AG21" i="34"/>
  <c r="AF45" i="264"/>
  <c r="AI21" i="34"/>
  <c r="AH45" i="264"/>
  <c r="AK21" i="34"/>
  <c r="AM21" i="34"/>
  <c r="AL45" i="264"/>
  <c r="AO21" i="34"/>
  <c r="AN45" i="264"/>
  <c r="AQ21" i="34"/>
  <c r="AS21" i="34"/>
  <c r="AR45" i="264"/>
  <c r="AH21" i="34"/>
  <c r="AJ21" i="34"/>
  <c r="AI45" i="264"/>
  <c r="AL21" i="34"/>
  <c r="AK45" i="264"/>
  <c r="AN21" i="34"/>
  <c r="AP21" i="34"/>
  <c r="AO45" i="264"/>
  <c r="AR21" i="34"/>
  <c r="AQ45" i="264"/>
  <c r="AT21" i="34"/>
  <c r="AV21" i="34"/>
  <c r="AU45" i="264"/>
  <c r="AX21" i="34"/>
  <c r="AW45" i="264"/>
  <c r="AZ21" i="34"/>
  <c r="BB21" i="34"/>
  <c r="BA45" i="264"/>
  <c r="BD21" i="34"/>
  <c r="BC45" i="264"/>
  <c r="AU21" i="34"/>
  <c r="AT45" i="264"/>
  <c r="AW21" i="34"/>
  <c r="AY21" i="34"/>
  <c r="AX45" i="264"/>
  <c r="BA21" i="34"/>
  <c r="AZ45" i="264"/>
  <c r="BC21" i="34"/>
  <c r="BE21" i="34"/>
  <c r="BD45" i="264"/>
  <c r="BF21" i="34"/>
  <c r="BH21" i="34"/>
  <c r="BG45" i="264"/>
  <c r="BJ21" i="34"/>
  <c r="BI45" i="264"/>
  <c r="BL21" i="34"/>
  <c r="BN21" i="34"/>
  <c r="BM45" i="264"/>
  <c r="BP21" i="34"/>
  <c r="BO45" i="264"/>
  <c r="BG21" i="34"/>
  <c r="BF45" i="264"/>
  <c r="BI21" i="34"/>
  <c r="BK21" i="34"/>
  <c r="BJ45" i="264"/>
  <c r="BM21" i="34"/>
  <c r="BL45" i="264"/>
  <c r="BO21" i="34"/>
  <c r="BQ21" i="34"/>
  <c r="BP45" i="264"/>
  <c r="M19" i="34"/>
  <c r="U19" i="34"/>
  <c r="T42" i="264"/>
  <c r="T41" i="264"/>
  <c r="Q19" i="34"/>
  <c r="P42" i="264"/>
  <c r="P41" i="264"/>
  <c r="W19" i="34"/>
  <c r="V42" i="264"/>
  <c r="V41" i="264"/>
  <c r="Y19" i="34"/>
  <c r="AA19" i="34"/>
  <c r="Z42" i="264"/>
  <c r="Z41" i="264"/>
  <c r="AC19" i="34"/>
  <c r="AB42" i="264"/>
  <c r="AB41" i="264"/>
  <c r="AE19" i="34"/>
  <c r="AG19" i="34"/>
  <c r="AF42" i="264"/>
  <c r="AF41" i="264"/>
  <c r="V19" i="34"/>
  <c r="X19" i="34"/>
  <c r="W42" i="264"/>
  <c r="W41" i="264"/>
  <c r="Z19" i="34"/>
  <c r="Y42" i="264"/>
  <c r="Y41" i="264"/>
  <c r="AB19" i="34"/>
  <c r="AD19" i="34"/>
  <c r="AC42" i="264"/>
  <c r="AC41" i="264"/>
  <c r="AF19" i="34"/>
  <c r="AE42" i="264"/>
  <c r="AE41" i="264"/>
  <c r="AH19" i="34"/>
  <c r="AJ19" i="34"/>
  <c r="AI42" i="264"/>
  <c r="AI41" i="264"/>
  <c r="AL19" i="34"/>
  <c r="AK42" i="264"/>
  <c r="AK41" i="264"/>
  <c r="AN19" i="34"/>
  <c r="AP19" i="34"/>
  <c r="AO42" i="264"/>
  <c r="AO41" i="264"/>
  <c r="AR19" i="34"/>
  <c r="AQ42" i="264"/>
  <c r="AQ41" i="264"/>
  <c r="AI19" i="34"/>
  <c r="AH42" i="264"/>
  <c r="AH41" i="264"/>
  <c r="AK19" i="34"/>
  <c r="AM19" i="34"/>
  <c r="AL42" i="264"/>
  <c r="AL41" i="264"/>
  <c r="AO19" i="34"/>
  <c r="AN42" i="264"/>
  <c r="AN41" i="264"/>
  <c r="AQ19" i="34"/>
  <c r="AS19" i="34"/>
  <c r="AR42" i="264"/>
  <c r="AR41" i="264"/>
  <c r="AU19" i="34"/>
  <c r="AT42" i="264"/>
  <c r="AT41" i="264"/>
  <c r="AW19" i="34"/>
  <c r="AY19" i="34"/>
  <c r="AX42" i="264"/>
  <c r="AX41" i="264"/>
  <c r="BA19" i="34"/>
  <c r="AZ42" i="264"/>
  <c r="AZ41" i="264"/>
  <c r="BC19" i="34"/>
  <c r="BE19" i="34"/>
  <c r="BD42" i="264"/>
  <c r="BD41" i="264"/>
  <c r="AT19" i="34"/>
  <c r="AV19" i="34"/>
  <c r="AU42" i="264"/>
  <c r="AU41" i="264"/>
  <c r="AX19" i="34"/>
  <c r="AW42" i="264"/>
  <c r="AW41" i="264"/>
  <c r="AZ19" i="34"/>
  <c r="BB19" i="34"/>
  <c r="BA42" i="264"/>
  <c r="BA41" i="264"/>
  <c r="BD19" i="34"/>
  <c r="BC42" i="264"/>
  <c r="BC41" i="264"/>
  <c r="BG19" i="34"/>
  <c r="BF42" i="264"/>
  <c r="BF41" i="264"/>
  <c r="BI19" i="34"/>
  <c r="BK19" i="34"/>
  <c r="BJ42" i="264"/>
  <c r="BJ41" i="264"/>
  <c r="BM19" i="34"/>
  <c r="BL42" i="264"/>
  <c r="BL41" i="264"/>
  <c r="BO19" i="34"/>
  <c r="BQ19" i="34"/>
  <c r="BP42" i="264"/>
  <c r="BP41" i="264"/>
  <c r="BF19" i="34"/>
  <c r="BH19" i="34"/>
  <c r="BG42" i="264"/>
  <c r="BG41" i="264"/>
  <c r="BJ19" i="34"/>
  <c r="BI42" i="264"/>
  <c r="BI41" i="264"/>
  <c r="BL19" i="34"/>
  <c r="BN19" i="34"/>
  <c r="BM42" i="264"/>
  <c r="BM41" i="264"/>
  <c r="BP19" i="34"/>
  <c r="BO42" i="264"/>
  <c r="BO41" i="264"/>
  <c r="Q17" i="34"/>
  <c r="P38" i="264"/>
  <c r="M17" i="34"/>
  <c r="U17" i="34"/>
  <c r="T38" i="264"/>
  <c r="W17" i="34"/>
  <c r="V38" i="264"/>
  <c r="Y17" i="34"/>
  <c r="AA17" i="34"/>
  <c r="Z38" i="264"/>
  <c r="AC17" i="34"/>
  <c r="AB38" i="264"/>
  <c r="AE17" i="34"/>
  <c r="AG17" i="34"/>
  <c r="AF38" i="264"/>
  <c r="V17" i="34"/>
  <c r="X17" i="34"/>
  <c r="W38" i="264"/>
  <c r="Z17" i="34"/>
  <c r="Y38" i="264"/>
  <c r="AB17" i="34"/>
  <c r="AD17" i="34"/>
  <c r="AC38" i="264"/>
  <c r="AF17" i="34"/>
  <c r="AE38" i="264"/>
  <c r="AH17" i="34"/>
  <c r="AJ17" i="34"/>
  <c r="AI38" i="264"/>
  <c r="AL17" i="34"/>
  <c r="AK38" i="264"/>
  <c r="AN17" i="34"/>
  <c r="AP17" i="34"/>
  <c r="AO38" i="264"/>
  <c r="AR17" i="34"/>
  <c r="AQ38" i="264"/>
  <c r="AI17" i="34"/>
  <c r="AH38" i="264"/>
  <c r="AK17" i="34"/>
  <c r="AM17" i="34"/>
  <c r="AL38" i="264"/>
  <c r="AO17" i="34"/>
  <c r="AN38" i="264"/>
  <c r="AQ17" i="34"/>
  <c r="AS17" i="34"/>
  <c r="AR38" i="264"/>
  <c r="AU17" i="34"/>
  <c r="AT38" i="264"/>
  <c r="AW17" i="34"/>
  <c r="AY17" i="34"/>
  <c r="AX38" i="264"/>
  <c r="BA17" i="34"/>
  <c r="AZ38" i="264"/>
  <c r="BC17" i="34"/>
  <c r="BE17" i="34"/>
  <c r="BD38" i="264"/>
  <c r="AT17" i="34"/>
  <c r="AV17" i="34"/>
  <c r="AU38" i="264"/>
  <c r="AX17" i="34"/>
  <c r="AW38" i="264"/>
  <c r="AZ17" i="34"/>
  <c r="BB17" i="34"/>
  <c r="BA38" i="264"/>
  <c r="BD17" i="34"/>
  <c r="BC38" i="264"/>
  <c r="BG17" i="34"/>
  <c r="BF38" i="264"/>
  <c r="BI17" i="34"/>
  <c r="BK17" i="34"/>
  <c r="BJ38" i="264"/>
  <c r="BM17" i="34"/>
  <c r="BL38" i="264"/>
  <c r="BO17" i="34"/>
  <c r="BQ17" i="34"/>
  <c r="BP38" i="264"/>
  <c r="BF17" i="34"/>
  <c r="BH17" i="34"/>
  <c r="BG38" i="264"/>
  <c r="BJ17" i="34"/>
  <c r="BI38" i="264"/>
  <c r="BL17" i="34"/>
  <c r="BN17" i="34"/>
  <c r="BM38" i="264"/>
  <c r="BP17" i="34"/>
  <c r="BO38" i="264"/>
  <c r="L15" i="34"/>
  <c r="K35" i="264"/>
  <c r="K34" i="264"/>
  <c r="T15" i="34"/>
  <c r="S35" i="264"/>
  <c r="S34" i="264"/>
  <c r="P15" i="34"/>
  <c r="V15" i="34"/>
  <c r="X15" i="34"/>
  <c r="W35" i="264"/>
  <c r="W34" i="264"/>
  <c r="Z15" i="34"/>
  <c r="Y35" i="264"/>
  <c r="Y34" i="264"/>
  <c r="AB15" i="34"/>
  <c r="AD15" i="34"/>
  <c r="AC35" i="264"/>
  <c r="AC34" i="264"/>
  <c r="AF15" i="34"/>
  <c r="AE35" i="264"/>
  <c r="AE34" i="264"/>
  <c r="W15" i="34"/>
  <c r="V35" i="264"/>
  <c r="V34" i="264"/>
  <c r="Y15" i="34"/>
  <c r="AA15" i="34"/>
  <c r="Z35" i="264"/>
  <c r="Z34" i="264"/>
  <c r="AC15" i="34"/>
  <c r="AB35" i="264"/>
  <c r="AB34" i="264"/>
  <c r="AE15" i="34"/>
  <c r="AG15" i="34"/>
  <c r="AF35" i="264"/>
  <c r="AF34" i="264"/>
  <c r="AI15" i="34"/>
  <c r="AH35" i="264"/>
  <c r="AH34" i="264"/>
  <c r="AK15" i="34"/>
  <c r="AM15" i="34"/>
  <c r="AL35" i="264"/>
  <c r="AL34" i="264"/>
  <c r="AO15" i="34"/>
  <c r="AN35" i="264"/>
  <c r="AN34" i="264"/>
  <c r="AQ15" i="34"/>
  <c r="AS15" i="34"/>
  <c r="AR35" i="264"/>
  <c r="AR34" i="264"/>
  <c r="AH15" i="34"/>
  <c r="AJ15" i="34"/>
  <c r="AI35" i="264"/>
  <c r="AI34" i="264"/>
  <c r="AL15" i="34"/>
  <c r="AK35" i="264"/>
  <c r="AK34" i="264"/>
  <c r="AN15" i="34"/>
  <c r="AP15" i="34"/>
  <c r="AO35" i="264"/>
  <c r="AO34" i="264"/>
  <c r="AR15" i="34"/>
  <c r="AQ35" i="264"/>
  <c r="AQ34" i="264"/>
  <c r="AT15" i="34"/>
  <c r="AV15" i="34"/>
  <c r="AU35" i="264"/>
  <c r="AU34" i="264"/>
  <c r="AX15" i="34"/>
  <c r="AW35" i="264"/>
  <c r="AW34" i="264"/>
  <c r="AZ15" i="34"/>
  <c r="BB15" i="34"/>
  <c r="BA35" i="264"/>
  <c r="BA34" i="264"/>
  <c r="BD15" i="34"/>
  <c r="BC35" i="264"/>
  <c r="BC34" i="264"/>
  <c r="AU15" i="34"/>
  <c r="AT35" i="264"/>
  <c r="AT34" i="264"/>
  <c r="AW15" i="34"/>
  <c r="AY15" i="34"/>
  <c r="AX35" i="264"/>
  <c r="AX34" i="264"/>
  <c r="BA15" i="34"/>
  <c r="AZ35" i="264"/>
  <c r="AZ34" i="264"/>
  <c r="BC15" i="34"/>
  <c r="BE15" i="34"/>
  <c r="BD35" i="264"/>
  <c r="BD34" i="264"/>
  <c r="BF15" i="34"/>
  <c r="BH15" i="34"/>
  <c r="BG35" i="264"/>
  <c r="BG34" i="264"/>
  <c r="BJ15" i="34"/>
  <c r="BI35" i="264"/>
  <c r="BI34" i="264"/>
  <c r="BL15" i="34"/>
  <c r="BN15" i="34"/>
  <c r="BM35" i="264"/>
  <c r="BM34" i="264"/>
  <c r="BP15" i="34"/>
  <c r="BO35" i="264"/>
  <c r="BO34" i="264"/>
  <c r="BG15" i="34"/>
  <c r="BF35" i="264"/>
  <c r="BF34" i="264"/>
  <c r="BI15" i="34"/>
  <c r="BK15" i="34"/>
  <c r="BJ35" i="264"/>
  <c r="BJ34" i="264"/>
  <c r="BM15" i="34"/>
  <c r="BL35" i="264"/>
  <c r="BL34" i="264"/>
  <c r="BO15" i="34"/>
  <c r="BQ15" i="34"/>
  <c r="BP35" i="264"/>
  <c r="BP34" i="264"/>
  <c r="J7" i="34"/>
  <c r="M8" i="34"/>
  <c r="K10" i="34"/>
  <c r="M23" i="34"/>
  <c r="O24" i="34"/>
  <c r="N52" i="264"/>
  <c r="J42" i="34"/>
  <c r="L43" i="34"/>
  <c r="O44" i="34"/>
  <c r="J45" i="34"/>
  <c r="M46" i="34"/>
  <c r="J48" i="34"/>
  <c r="U49" i="34"/>
  <c r="J51" i="34"/>
  <c r="K54" i="34"/>
  <c r="P70" i="34"/>
  <c r="Q71" i="34"/>
  <c r="P132" i="264"/>
  <c r="O72" i="34"/>
  <c r="N133" i="264"/>
  <c r="Q73" i="34"/>
  <c r="P134" i="264"/>
  <c r="O74" i="34"/>
  <c r="N135" i="264"/>
  <c r="Q75" i="34"/>
  <c r="P136" i="264"/>
  <c r="K76" i="34"/>
  <c r="J138" i="264"/>
  <c r="S76" i="34"/>
  <c r="P78" i="34"/>
  <c r="P79" i="34"/>
  <c r="P80" i="34"/>
  <c r="P81" i="34"/>
  <c r="P82" i="34"/>
  <c r="P83" i="34"/>
  <c r="J84" i="34"/>
  <c r="R84" i="34"/>
  <c r="Q149" i="264"/>
  <c r="Q148" i="264"/>
  <c r="O85" i="34"/>
  <c r="N151" i="264"/>
  <c r="Q86" i="34"/>
  <c r="P152" i="264"/>
  <c r="O87" i="34"/>
  <c r="N153" i="264"/>
  <c r="Q88" i="34"/>
  <c r="P154" i="264"/>
  <c r="O89" i="34"/>
  <c r="N155" i="264"/>
  <c r="Q90" i="34"/>
  <c r="P157" i="264"/>
  <c r="L91" i="34"/>
  <c r="K158" i="264"/>
  <c r="T91" i="34"/>
  <c r="S158" i="264"/>
  <c r="O92" i="34"/>
  <c r="N159" i="264"/>
  <c r="J93" i="34"/>
  <c r="R93" i="34"/>
  <c r="Q161" i="264"/>
  <c r="N94" i="34"/>
  <c r="M162" i="264"/>
  <c r="J95" i="34"/>
  <c r="R95" i="34"/>
  <c r="Q163" i="264"/>
  <c r="N96" i="34"/>
  <c r="M164" i="264"/>
  <c r="J97" i="34"/>
  <c r="R97" i="34"/>
  <c r="Q165" i="264"/>
  <c r="J98" i="34"/>
  <c r="L99" i="34"/>
  <c r="K171" i="264"/>
  <c r="O100" i="34"/>
  <c r="N172" i="264"/>
  <c r="J101" i="34"/>
  <c r="M102" i="34"/>
  <c r="J104" i="34"/>
  <c r="M105" i="34"/>
  <c r="U105" i="34"/>
  <c r="T178" i="264"/>
  <c r="P106" i="34"/>
  <c r="J107" i="34"/>
  <c r="K110" i="34"/>
  <c r="J184" i="264"/>
  <c r="O7" i="34"/>
  <c r="L9" i="34"/>
  <c r="O10" i="34"/>
  <c r="K24" i="34"/>
  <c r="J52" i="264"/>
  <c r="N42" i="34"/>
  <c r="K44" i="34"/>
  <c r="L47" i="34"/>
  <c r="N48" i="34"/>
  <c r="J49" i="34"/>
  <c r="K49" i="34"/>
  <c r="R50" i="34"/>
  <c r="S50" i="34"/>
  <c r="T50" i="34"/>
  <c r="N51" i="34"/>
  <c r="L53" i="34"/>
  <c r="O54" i="34"/>
  <c r="J55" i="34"/>
  <c r="L70" i="34"/>
  <c r="K130" i="264"/>
  <c r="K129" i="264"/>
  <c r="T70" i="34"/>
  <c r="S130" i="264"/>
  <c r="S129" i="264"/>
  <c r="M71" i="34"/>
  <c r="U71" i="34"/>
  <c r="T132" i="264"/>
  <c r="K72" i="34"/>
  <c r="J133" i="264"/>
  <c r="S72" i="34"/>
  <c r="M73" i="34"/>
  <c r="U73" i="34"/>
  <c r="T134" i="264"/>
  <c r="K74" i="34"/>
  <c r="J135" i="264"/>
  <c r="S74" i="34"/>
  <c r="M75" i="34"/>
  <c r="U75" i="34"/>
  <c r="T136" i="264"/>
  <c r="O76" i="34"/>
  <c r="N138" i="264"/>
  <c r="S78" i="34"/>
  <c r="T78" i="34"/>
  <c r="S140" i="264"/>
  <c r="U78" i="34"/>
  <c r="T140" i="264"/>
  <c r="L79" i="34"/>
  <c r="K142" i="264"/>
  <c r="T79" i="34"/>
  <c r="S142" i="264"/>
  <c r="L80" i="34"/>
  <c r="K143" i="264"/>
  <c r="T80" i="34"/>
  <c r="S143" i="264"/>
  <c r="L81" i="34"/>
  <c r="K144" i="264"/>
  <c r="T81" i="34"/>
  <c r="S144" i="264"/>
  <c r="L82" i="34"/>
  <c r="K145" i="264"/>
  <c r="T82" i="34"/>
  <c r="S145" i="264"/>
  <c r="L83" i="34"/>
  <c r="K146" i="264"/>
  <c r="T83" i="34"/>
  <c r="S146" i="264"/>
  <c r="N84" i="34"/>
  <c r="M149" i="264"/>
  <c r="M148" i="264"/>
  <c r="K85" i="34"/>
  <c r="J151" i="264"/>
  <c r="S85" i="34"/>
  <c r="M86" i="34"/>
  <c r="U86" i="34"/>
  <c r="T152" i="264"/>
  <c r="K87" i="34"/>
  <c r="J153" i="264"/>
  <c r="S87" i="34"/>
  <c r="M88" i="34"/>
  <c r="U88" i="34"/>
  <c r="T154" i="264"/>
  <c r="K89" i="34"/>
  <c r="J155" i="264"/>
  <c r="S89" i="34"/>
  <c r="M90" i="34"/>
  <c r="U90" i="34"/>
  <c r="T157" i="264"/>
  <c r="P91" i="34"/>
  <c r="S92" i="34"/>
  <c r="N93" i="34"/>
  <c r="M161" i="264"/>
  <c r="J94" i="34"/>
  <c r="R94" i="34"/>
  <c r="Q162" i="264"/>
  <c r="N95" i="34"/>
  <c r="M163" i="264"/>
  <c r="J96" i="34"/>
  <c r="R96" i="34"/>
  <c r="Q164" i="264"/>
  <c r="N97" i="34"/>
  <c r="M165" i="264"/>
  <c r="N98" i="34"/>
  <c r="M169" i="264"/>
  <c r="M168" i="264"/>
  <c r="K100" i="34"/>
  <c r="J172" i="264"/>
  <c r="L103" i="34"/>
  <c r="K175" i="264"/>
  <c r="N104" i="34"/>
  <c r="M177" i="264"/>
  <c r="Q105" i="34"/>
  <c r="P178" i="264"/>
  <c r="L106" i="34"/>
  <c r="K179" i="264"/>
  <c r="T106" i="34"/>
  <c r="S179" i="264"/>
  <c r="N107" i="34"/>
  <c r="M181" i="264"/>
  <c r="L109" i="34"/>
  <c r="K183" i="264"/>
  <c r="O110" i="34"/>
  <c r="N184" i="264"/>
  <c r="J111" i="34"/>
  <c r="J155" i="34"/>
  <c r="N155" i="34"/>
  <c r="K163" i="34"/>
  <c r="O163" i="34"/>
  <c r="J173" i="34"/>
  <c r="N173" i="34"/>
  <c r="M285" i="264"/>
  <c r="M284" i="264"/>
  <c r="R173" i="34"/>
  <c r="Q285" i="264"/>
  <c r="Q284" i="264"/>
  <c r="M181" i="34"/>
  <c r="Q181" i="34"/>
  <c r="P296" i="264"/>
  <c r="P295" i="264"/>
  <c r="U181" i="34"/>
  <c r="T296" i="264"/>
  <c r="T295" i="264"/>
  <c r="M182" i="34"/>
  <c r="Q182" i="34"/>
  <c r="P299" i="264"/>
  <c r="P298" i="264"/>
  <c r="U182" i="34"/>
  <c r="T299" i="264"/>
  <c r="T298" i="264"/>
  <c r="L190" i="34"/>
  <c r="K310" i="264"/>
  <c r="K309" i="264"/>
  <c r="P190" i="34"/>
  <c r="T190" i="34"/>
  <c r="S310" i="264"/>
  <c r="S309" i="264"/>
  <c r="L191" i="34"/>
  <c r="K314" i="264"/>
  <c r="K313" i="264"/>
  <c r="L155" i="34"/>
  <c r="M163" i="34"/>
  <c r="L173" i="34"/>
  <c r="K285" i="264"/>
  <c r="K284" i="264"/>
  <c r="P173" i="34"/>
  <c r="T173" i="34"/>
  <c r="S285" i="264"/>
  <c r="S284" i="264"/>
  <c r="K181" i="34"/>
  <c r="J296" i="264"/>
  <c r="J295" i="264"/>
  <c r="O181" i="34"/>
  <c r="N296" i="264"/>
  <c r="N295" i="264"/>
  <c r="S181" i="34"/>
  <c r="K182" i="34"/>
  <c r="J299" i="264"/>
  <c r="J298" i="264"/>
  <c r="O182" i="34"/>
  <c r="N299" i="264"/>
  <c r="N298" i="264"/>
  <c r="S182" i="34"/>
  <c r="J190" i="34"/>
  <c r="N190" i="34"/>
  <c r="M310" i="264"/>
  <c r="M309" i="264"/>
  <c r="R190" i="34"/>
  <c r="Q310" i="264"/>
  <c r="Q309" i="264"/>
  <c r="J191" i="34"/>
  <c r="N191" i="34"/>
  <c r="M314" i="264"/>
  <c r="M313" i="264"/>
  <c r="J234" i="34"/>
  <c r="K234" i="34"/>
  <c r="O234" i="34"/>
  <c r="P234" i="34"/>
  <c r="Q234" i="34"/>
  <c r="U234" i="34"/>
  <c r="K235" i="34"/>
  <c r="M235" i="34"/>
  <c r="O235" i="34"/>
  <c r="Q235" i="34"/>
  <c r="S235" i="34"/>
  <c r="J236" i="34"/>
  <c r="L236" i="34"/>
  <c r="N236" i="34"/>
  <c r="K237" i="34"/>
  <c r="M237" i="34"/>
  <c r="O237" i="34"/>
  <c r="K252" i="34"/>
  <c r="J429" i="264"/>
  <c r="M252" i="34"/>
  <c r="O252" i="34"/>
  <c r="N429" i="264"/>
  <c r="Q252" i="34"/>
  <c r="P429" i="264"/>
  <c r="S252" i="34"/>
  <c r="J253" i="34"/>
  <c r="L253" i="34"/>
  <c r="K430" i="264"/>
  <c r="N253" i="34"/>
  <c r="M430" i="264"/>
  <c r="P253" i="34"/>
  <c r="R253" i="34"/>
  <c r="Q430" i="264"/>
  <c r="U253" i="34"/>
  <c r="T430" i="264"/>
  <c r="K254" i="34"/>
  <c r="J432" i="264"/>
  <c r="M254" i="34"/>
  <c r="O254" i="34"/>
  <c r="N432" i="264"/>
  <c r="J255" i="34"/>
  <c r="L255" i="34"/>
  <c r="K433" i="264"/>
  <c r="N255" i="34"/>
  <c r="M433" i="264"/>
  <c r="L234" i="34"/>
  <c r="M234" i="34"/>
  <c r="N234" i="34"/>
  <c r="R234" i="34"/>
  <c r="S234" i="34"/>
  <c r="J235" i="34"/>
  <c r="L235" i="34"/>
  <c r="N235" i="34"/>
  <c r="P235" i="34"/>
  <c r="R235" i="34"/>
  <c r="U235" i="34"/>
  <c r="K236" i="34"/>
  <c r="M236" i="34"/>
  <c r="O236" i="34"/>
  <c r="J237" i="34"/>
  <c r="L237" i="34"/>
  <c r="N237" i="34"/>
  <c r="J252" i="34"/>
  <c r="L252" i="34"/>
  <c r="K429" i="264"/>
  <c r="N252" i="34"/>
  <c r="M429" i="264"/>
  <c r="P252" i="34"/>
  <c r="R252" i="34"/>
  <c r="Q429" i="264"/>
  <c r="U252" i="34"/>
  <c r="T429" i="264"/>
  <c r="K253" i="34"/>
  <c r="J430" i="264"/>
  <c r="M253" i="34"/>
  <c r="O253" i="34"/>
  <c r="N430" i="264"/>
  <c r="Q253" i="34"/>
  <c r="P430" i="264"/>
  <c r="S253" i="34"/>
  <c r="J254" i="34"/>
  <c r="L254" i="34"/>
  <c r="K432" i="264"/>
  <c r="N254" i="34"/>
  <c r="M432" i="264"/>
  <c r="K255" i="34"/>
  <c r="J433" i="264"/>
  <c r="M255" i="34"/>
  <c r="O255" i="34"/>
  <c r="N433" i="264"/>
  <c r="V49" i="34"/>
  <c r="W49" i="34"/>
  <c r="AA49" i="34"/>
  <c r="AB49" i="34"/>
  <c r="AC49" i="34"/>
  <c r="AG49" i="34"/>
  <c r="X50" i="34"/>
  <c r="Y50" i="34"/>
  <c r="Z50" i="34"/>
  <c r="AD50" i="34"/>
  <c r="AE50" i="34"/>
  <c r="AF50" i="34"/>
  <c r="X49" i="34"/>
  <c r="Y49" i="34"/>
  <c r="Z49" i="34"/>
  <c r="AD49" i="34"/>
  <c r="AE49" i="34"/>
  <c r="AF49" i="34"/>
  <c r="V50" i="34"/>
  <c r="W50" i="34"/>
  <c r="AA50" i="34"/>
  <c r="AB50" i="34"/>
  <c r="AC50" i="34"/>
  <c r="AG50" i="34"/>
  <c r="V70" i="34"/>
  <c r="X70" i="34"/>
  <c r="W130" i="264"/>
  <c r="W129" i="264"/>
  <c r="Z70" i="34"/>
  <c r="Y130" i="264"/>
  <c r="Y129" i="264"/>
  <c r="AB70" i="34"/>
  <c r="AD70" i="34"/>
  <c r="AC130" i="264"/>
  <c r="AC129" i="264"/>
  <c r="AF70" i="34"/>
  <c r="AE130" i="264"/>
  <c r="AE129" i="264"/>
  <c r="V71" i="34"/>
  <c r="X71" i="34"/>
  <c r="W132" i="264"/>
  <c r="Z71" i="34"/>
  <c r="Y132" i="264"/>
  <c r="AB71" i="34"/>
  <c r="AD71" i="34"/>
  <c r="AC132" i="264"/>
  <c r="AF71" i="34"/>
  <c r="AE132" i="264"/>
  <c r="W72" i="34"/>
  <c r="V133" i="264"/>
  <c r="Y72" i="34"/>
  <c r="AA72" i="34"/>
  <c r="Z133" i="264"/>
  <c r="AC72" i="34"/>
  <c r="AB133" i="264"/>
  <c r="AE72" i="34"/>
  <c r="AG72" i="34"/>
  <c r="AF133" i="264"/>
  <c r="V73" i="34"/>
  <c r="X73" i="34"/>
  <c r="W134" i="264"/>
  <c r="Z73" i="34"/>
  <c r="Y134" i="264"/>
  <c r="AB73" i="34"/>
  <c r="AD73" i="34"/>
  <c r="AC134" i="264"/>
  <c r="AF73" i="34"/>
  <c r="AE134" i="264"/>
  <c r="W74" i="34"/>
  <c r="V135" i="264"/>
  <c r="Y74" i="34"/>
  <c r="AA74" i="34"/>
  <c r="Z135" i="264"/>
  <c r="AC74" i="34"/>
  <c r="AB135" i="264"/>
  <c r="AE74" i="34"/>
  <c r="AG74" i="34"/>
  <c r="AF135" i="264"/>
  <c r="V75" i="34"/>
  <c r="Y70" i="34"/>
  <c r="AC70" i="34"/>
  <c r="AB130" i="264"/>
  <c r="AB129" i="264"/>
  <c r="AG70" i="34"/>
  <c r="AF130" i="264"/>
  <c r="AF129" i="264"/>
  <c r="W71" i="34"/>
  <c r="V132" i="264"/>
  <c r="AA71" i="34"/>
  <c r="Z132" i="264"/>
  <c r="AE71" i="34"/>
  <c r="V72" i="34"/>
  <c r="Z72" i="34"/>
  <c r="Y133" i="264"/>
  <c r="AD72" i="34"/>
  <c r="AC133" i="264"/>
  <c r="Y73" i="34"/>
  <c r="AC73" i="34"/>
  <c r="AB134" i="264"/>
  <c r="AG73" i="34"/>
  <c r="AF134" i="264"/>
  <c r="X74" i="34"/>
  <c r="W135" i="264"/>
  <c r="AB74" i="34"/>
  <c r="AF74" i="34"/>
  <c r="AE135" i="264"/>
  <c r="W75" i="34"/>
  <c r="V136" i="264"/>
  <c r="Y75" i="34"/>
  <c r="AA75" i="34"/>
  <c r="Z136" i="264"/>
  <c r="AC75" i="34"/>
  <c r="AB136" i="264"/>
  <c r="AE75" i="34"/>
  <c r="AG75" i="34"/>
  <c r="AF136" i="264"/>
  <c r="W76" i="34"/>
  <c r="V138" i="264"/>
  <c r="Y76" i="34"/>
  <c r="AA76" i="34"/>
  <c r="Z138" i="264"/>
  <c r="AC76" i="34"/>
  <c r="AB138" i="264"/>
  <c r="AE76" i="34"/>
  <c r="AG76" i="34"/>
  <c r="AF138" i="264"/>
  <c r="V78" i="34"/>
  <c r="W78" i="34"/>
  <c r="V140" i="264"/>
  <c r="X78" i="34"/>
  <c r="W140" i="264"/>
  <c r="Y78" i="34"/>
  <c r="Z78" i="34"/>
  <c r="Y140" i="264"/>
  <c r="AA78" i="34"/>
  <c r="Z140" i="264"/>
  <c r="AB78" i="34"/>
  <c r="AE78" i="34"/>
  <c r="AF78" i="34"/>
  <c r="AE140" i="264"/>
  <c r="AG78" i="34"/>
  <c r="AF140" i="264"/>
  <c r="W79" i="34"/>
  <c r="V142" i="264"/>
  <c r="Y79" i="34"/>
  <c r="AA79" i="34"/>
  <c r="Z142" i="264"/>
  <c r="AC79" i="34"/>
  <c r="AB142" i="264"/>
  <c r="AE79" i="34"/>
  <c r="AG79" i="34"/>
  <c r="AF142" i="264"/>
  <c r="V80" i="34"/>
  <c r="X80" i="34"/>
  <c r="W143" i="264"/>
  <c r="Z80" i="34"/>
  <c r="Y143" i="264"/>
  <c r="AB80" i="34"/>
  <c r="AD80" i="34"/>
  <c r="AC143" i="264"/>
  <c r="AF80" i="34"/>
  <c r="AE143" i="264"/>
  <c r="W81" i="34"/>
  <c r="V144" i="264"/>
  <c r="Y81" i="34"/>
  <c r="AA81" i="34"/>
  <c r="Z144" i="264"/>
  <c r="AC81" i="34"/>
  <c r="AB144" i="264"/>
  <c r="AE81" i="34"/>
  <c r="AG81" i="34"/>
  <c r="AF144" i="264"/>
  <c r="V82" i="34"/>
  <c r="X82" i="34"/>
  <c r="W145" i="264"/>
  <c r="Z82" i="34"/>
  <c r="Y145" i="264"/>
  <c r="AB82" i="34"/>
  <c r="AD82" i="34"/>
  <c r="AC145" i="264"/>
  <c r="AF82" i="34"/>
  <c r="AE145" i="264"/>
  <c r="W83" i="34"/>
  <c r="V146" i="264"/>
  <c r="Y83" i="34"/>
  <c r="AA83" i="34"/>
  <c r="Z146" i="264"/>
  <c r="AC83" i="34"/>
  <c r="AB146" i="264"/>
  <c r="AE83" i="34"/>
  <c r="AG83" i="34"/>
  <c r="AF146" i="264"/>
  <c r="V84" i="34"/>
  <c r="X84" i="34"/>
  <c r="W149" i="264"/>
  <c r="W148" i="264"/>
  <c r="Z84" i="34"/>
  <c r="Y149" i="264"/>
  <c r="Y148" i="264"/>
  <c r="AB84" i="34"/>
  <c r="AD84" i="34"/>
  <c r="AC149" i="264"/>
  <c r="AC148" i="264"/>
  <c r="AF84" i="34"/>
  <c r="AE149" i="264"/>
  <c r="AE148" i="264"/>
  <c r="V85" i="34"/>
  <c r="X85" i="34"/>
  <c r="W151" i="264"/>
  <c r="Z85" i="34"/>
  <c r="Y151" i="264"/>
  <c r="AB85" i="34"/>
  <c r="AD85" i="34"/>
  <c r="AC151" i="264"/>
  <c r="AF85" i="34"/>
  <c r="AE151" i="264"/>
  <c r="W86" i="34"/>
  <c r="V152" i="264"/>
  <c r="Y86" i="34"/>
  <c r="AA86" i="34"/>
  <c r="Z152" i="264"/>
  <c r="AC86" i="34"/>
  <c r="AB152" i="264"/>
  <c r="AE86" i="34"/>
  <c r="AG86" i="34"/>
  <c r="AF152" i="264"/>
  <c r="V87" i="34"/>
  <c r="X87" i="34"/>
  <c r="W153" i="264"/>
  <c r="Z87" i="34"/>
  <c r="Y153" i="264"/>
  <c r="AB87" i="34"/>
  <c r="AD87" i="34"/>
  <c r="AC153" i="264"/>
  <c r="AF87" i="34"/>
  <c r="AE153" i="264"/>
  <c r="W88" i="34"/>
  <c r="V154" i="264"/>
  <c r="Y88" i="34"/>
  <c r="AA88" i="34"/>
  <c r="Z154" i="264"/>
  <c r="AC88" i="34"/>
  <c r="AB154" i="264"/>
  <c r="AE88" i="34"/>
  <c r="AG88" i="34"/>
  <c r="AF154" i="264"/>
  <c r="V89" i="34"/>
  <c r="X89" i="34"/>
  <c r="W155" i="264"/>
  <c r="Z89" i="34"/>
  <c r="Y155" i="264"/>
  <c r="AB89" i="34"/>
  <c r="AD89" i="34"/>
  <c r="AC155" i="264"/>
  <c r="AF89" i="34"/>
  <c r="AE155" i="264"/>
  <c r="V90" i="34"/>
  <c r="X90" i="34"/>
  <c r="W157" i="264"/>
  <c r="Z90" i="34"/>
  <c r="Y157" i="264"/>
  <c r="AB90" i="34"/>
  <c r="AD90" i="34"/>
  <c r="AC157" i="264"/>
  <c r="AF90" i="34"/>
  <c r="AE157" i="264"/>
  <c r="W91" i="34"/>
  <c r="V158" i="264"/>
  <c r="Y91" i="34"/>
  <c r="AA91" i="34"/>
  <c r="Z158" i="264"/>
  <c r="AC91" i="34"/>
  <c r="AB158" i="264"/>
  <c r="AE91" i="34"/>
  <c r="AG91" i="34"/>
  <c r="AF158" i="264"/>
  <c r="V92" i="34"/>
  <c r="X92" i="34"/>
  <c r="W159" i="264"/>
  <c r="Z92" i="34"/>
  <c r="Y159" i="264"/>
  <c r="AB92" i="34"/>
  <c r="AD92" i="34"/>
  <c r="AC159" i="264"/>
  <c r="AF92" i="34"/>
  <c r="AE159" i="264"/>
  <c r="V93" i="34"/>
  <c r="X93" i="34"/>
  <c r="W161" i="264"/>
  <c r="Z93" i="34"/>
  <c r="Y161" i="264"/>
  <c r="AB93" i="34"/>
  <c r="AD93" i="34"/>
  <c r="AC161" i="264"/>
  <c r="AF93" i="34"/>
  <c r="AE161" i="264"/>
  <c r="W94" i="34"/>
  <c r="V162" i="264"/>
  <c r="Y94" i="34"/>
  <c r="AA94" i="34"/>
  <c r="Z162" i="264"/>
  <c r="AC94" i="34"/>
  <c r="AB162" i="264"/>
  <c r="AE94" i="34"/>
  <c r="AG94" i="34"/>
  <c r="AF162" i="264"/>
  <c r="V95" i="34"/>
  <c r="X95" i="34"/>
  <c r="W163" i="264"/>
  <c r="Z95" i="34"/>
  <c r="Y163" i="264"/>
  <c r="AB95" i="34"/>
  <c r="AD95" i="34"/>
  <c r="AC163" i="264"/>
  <c r="AF95" i="34"/>
  <c r="AE163" i="264"/>
  <c r="W96" i="34"/>
  <c r="V164" i="264"/>
  <c r="Y96" i="34"/>
  <c r="AA96" i="34"/>
  <c r="Z164" i="264"/>
  <c r="AC96" i="34"/>
  <c r="AB164" i="264"/>
  <c r="AE96" i="34"/>
  <c r="AG96" i="34"/>
  <c r="AF164" i="264"/>
  <c r="V97" i="34"/>
  <c r="X97" i="34"/>
  <c r="W165" i="264"/>
  <c r="Z97" i="34"/>
  <c r="Y165" i="264"/>
  <c r="AB97" i="34"/>
  <c r="AD97" i="34"/>
  <c r="AC165" i="264"/>
  <c r="AF97" i="34"/>
  <c r="AE165" i="264"/>
  <c r="W105" i="34"/>
  <c r="V178" i="264"/>
  <c r="Y105" i="34"/>
  <c r="AA105" i="34"/>
  <c r="Z178" i="264"/>
  <c r="AC105" i="34"/>
  <c r="AB178" i="264"/>
  <c r="AE105" i="34"/>
  <c r="AG105" i="34"/>
  <c r="AF178" i="264"/>
  <c r="V106" i="34"/>
  <c r="X106" i="34"/>
  <c r="W179" i="264"/>
  <c r="Z106" i="34"/>
  <c r="Y179" i="264"/>
  <c r="AB106" i="34"/>
  <c r="AD106" i="34"/>
  <c r="AC179" i="264"/>
  <c r="AF106" i="34"/>
  <c r="AE179" i="264"/>
  <c r="V173" i="34"/>
  <c r="X173" i="34"/>
  <c r="W285" i="264"/>
  <c r="W284" i="264"/>
  <c r="Z173" i="34"/>
  <c r="Y285" i="264"/>
  <c r="Y284" i="264"/>
  <c r="AB173" i="34"/>
  <c r="AD173" i="34"/>
  <c r="AC285" i="264"/>
  <c r="AC284" i="264"/>
  <c r="AF173" i="34"/>
  <c r="AE285" i="264"/>
  <c r="AE284" i="264"/>
  <c r="W181" i="34"/>
  <c r="V296" i="264"/>
  <c r="V295" i="264"/>
  <c r="Y181" i="34"/>
  <c r="AA181" i="34"/>
  <c r="Z296" i="264"/>
  <c r="Z295" i="264"/>
  <c r="AC181" i="34"/>
  <c r="AB296" i="264"/>
  <c r="AB295" i="264"/>
  <c r="AE181" i="34"/>
  <c r="AG181" i="34"/>
  <c r="AF296" i="264"/>
  <c r="AF295" i="264"/>
  <c r="V182" i="34"/>
  <c r="X182" i="34"/>
  <c r="W299" i="264"/>
  <c r="W298" i="264"/>
  <c r="Z182" i="34"/>
  <c r="Y299" i="264"/>
  <c r="Y298" i="264"/>
  <c r="AB182" i="34"/>
  <c r="AD182" i="34"/>
  <c r="AC299" i="264"/>
  <c r="AC298" i="264"/>
  <c r="AF182" i="34"/>
  <c r="AE299" i="264"/>
  <c r="AE298" i="264"/>
  <c r="W190" i="34"/>
  <c r="V310" i="264"/>
  <c r="V309" i="264"/>
  <c r="Y190" i="34"/>
  <c r="AA190" i="34"/>
  <c r="Z310" i="264"/>
  <c r="Z309" i="264"/>
  <c r="AC190" i="34"/>
  <c r="AB310" i="264"/>
  <c r="AB309" i="264"/>
  <c r="AE190" i="34"/>
  <c r="AG190" i="34"/>
  <c r="AF310" i="264"/>
  <c r="AF309" i="264"/>
  <c r="W70" i="34"/>
  <c r="V130" i="264"/>
  <c r="V129" i="264"/>
  <c r="AA70" i="34"/>
  <c r="Z130" i="264"/>
  <c r="Z129" i="264"/>
  <c r="AE70" i="34"/>
  <c r="Y71" i="34"/>
  <c r="AC71" i="34"/>
  <c r="AB132" i="264"/>
  <c r="AG71" i="34"/>
  <c r="AF132" i="264"/>
  <c r="X72" i="34"/>
  <c r="W133" i="264"/>
  <c r="AB72" i="34"/>
  <c r="AF72" i="34"/>
  <c r="AE133" i="264"/>
  <c r="W73" i="34"/>
  <c r="V134" i="264"/>
  <c r="AA73" i="34"/>
  <c r="Z134" i="264"/>
  <c r="AE73" i="34"/>
  <c r="V74" i="34"/>
  <c r="Z74" i="34"/>
  <c r="Y135" i="264"/>
  <c r="AD74" i="34"/>
  <c r="AC135" i="264"/>
  <c r="X75" i="34"/>
  <c r="W136" i="264"/>
  <c r="Z75" i="34"/>
  <c r="Y136" i="264"/>
  <c r="AB75" i="34"/>
  <c r="AD75" i="34"/>
  <c r="AC136" i="264"/>
  <c r="AF75" i="34"/>
  <c r="AE136" i="264"/>
  <c r="V76" i="34"/>
  <c r="X76" i="34"/>
  <c r="W138" i="264"/>
  <c r="Z76" i="34"/>
  <c r="Y138" i="264"/>
  <c r="AB76" i="34"/>
  <c r="AD76" i="34"/>
  <c r="AC138" i="264"/>
  <c r="AF76" i="34"/>
  <c r="AE138" i="264"/>
  <c r="V77" i="34"/>
  <c r="W77" i="34"/>
  <c r="V139" i="264"/>
  <c r="X77" i="34"/>
  <c r="W139" i="264"/>
  <c r="Y77" i="34"/>
  <c r="Z77" i="34"/>
  <c r="Y139" i="264"/>
  <c r="AA77" i="34"/>
  <c r="Z139" i="264"/>
  <c r="AB77" i="34"/>
  <c r="AC77" i="34"/>
  <c r="AB139" i="264"/>
  <c r="AD77" i="34"/>
  <c r="AC139" i="264"/>
  <c r="AE77" i="34"/>
  <c r="AF77" i="34"/>
  <c r="AE139" i="264"/>
  <c r="AG77" i="34"/>
  <c r="AF139" i="264"/>
  <c r="V79" i="34"/>
  <c r="X79" i="34"/>
  <c r="W142" i="264"/>
  <c r="Z79" i="34"/>
  <c r="Y142" i="264"/>
  <c r="AB79" i="34"/>
  <c r="AD79" i="34"/>
  <c r="AC142" i="264"/>
  <c r="AF79" i="34"/>
  <c r="AE142" i="264"/>
  <c r="W80" i="34"/>
  <c r="V143" i="264"/>
  <c r="Y80" i="34"/>
  <c r="AA80" i="34"/>
  <c r="Z143" i="264"/>
  <c r="AC80" i="34"/>
  <c r="AB143" i="264"/>
  <c r="AE80" i="34"/>
  <c r="AG80" i="34"/>
  <c r="AF143" i="264"/>
  <c r="V81" i="34"/>
  <c r="X81" i="34"/>
  <c r="W144" i="264"/>
  <c r="Z81" i="34"/>
  <c r="Y144" i="264"/>
  <c r="AB81" i="34"/>
  <c r="AD81" i="34"/>
  <c r="AC144" i="264"/>
  <c r="AF81" i="34"/>
  <c r="AE144" i="264"/>
  <c r="W82" i="34"/>
  <c r="V145" i="264"/>
  <c r="Y82" i="34"/>
  <c r="AA82" i="34"/>
  <c r="Z145" i="264"/>
  <c r="AC82" i="34"/>
  <c r="AB145" i="264"/>
  <c r="AE82" i="34"/>
  <c r="AG82" i="34"/>
  <c r="AF145" i="264"/>
  <c r="V83" i="34"/>
  <c r="X83" i="34"/>
  <c r="W146" i="264"/>
  <c r="Z83" i="34"/>
  <c r="Y146" i="264"/>
  <c r="AB83" i="34"/>
  <c r="AD83" i="34"/>
  <c r="AC146" i="264"/>
  <c r="AF83" i="34"/>
  <c r="AE146" i="264"/>
  <c r="W84" i="34"/>
  <c r="V149" i="264"/>
  <c r="V148" i="264"/>
  <c r="Y84" i="34"/>
  <c r="AA84" i="34"/>
  <c r="Z149" i="264"/>
  <c r="Z148" i="264"/>
  <c r="AC84" i="34"/>
  <c r="AB149" i="264"/>
  <c r="AB148" i="264"/>
  <c r="AE84" i="34"/>
  <c r="AG84" i="34"/>
  <c r="AF149" i="264"/>
  <c r="AF148" i="264"/>
  <c r="W85" i="34"/>
  <c r="V151" i="264"/>
  <c r="Y85" i="34"/>
  <c r="AA85" i="34"/>
  <c r="Z151" i="264"/>
  <c r="AC85" i="34"/>
  <c r="AB151" i="264"/>
  <c r="AE85" i="34"/>
  <c r="AG85" i="34"/>
  <c r="AF151" i="264"/>
  <c r="V86" i="34"/>
  <c r="X86" i="34"/>
  <c r="W152" i="264"/>
  <c r="Z86" i="34"/>
  <c r="Y152" i="264"/>
  <c r="AB86" i="34"/>
  <c r="AD86" i="34"/>
  <c r="AC152" i="264"/>
  <c r="AF86" i="34"/>
  <c r="AE152" i="264"/>
  <c r="W87" i="34"/>
  <c r="V153" i="264"/>
  <c r="Y87" i="34"/>
  <c r="AA87" i="34"/>
  <c r="Z153" i="264"/>
  <c r="AC87" i="34"/>
  <c r="AB153" i="264"/>
  <c r="AE87" i="34"/>
  <c r="AG87" i="34"/>
  <c r="AF153" i="264"/>
  <c r="V88" i="34"/>
  <c r="X88" i="34"/>
  <c r="W154" i="264"/>
  <c r="Z88" i="34"/>
  <c r="Y154" i="264"/>
  <c r="AB88" i="34"/>
  <c r="AD88" i="34"/>
  <c r="AC154" i="264"/>
  <c r="AF88" i="34"/>
  <c r="AE154" i="264"/>
  <c r="W89" i="34"/>
  <c r="V155" i="264"/>
  <c r="Y89" i="34"/>
  <c r="AA89" i="34"/>
  <c r="Z155" i="264"/>
  <c r="AC89" i="34"/>
  <c r="AB155" i="264"/>
  <c r="AE89" i="34"/>
  <c r="AG89" i="34"/>
  <c r="AF155" i="264"/>
  <c r="W90" i="34"/>
  <c r="V157" i="264"/>
  <c r="Y90" i="34"/>
  <c r="AA90" i="34"/>
  <c r="Z157" i="264"/>
  <c r="AC90" i="34"/>
  <c r="AB157" i="264"/>
  <c r="AE90" i="34"/>
  <c r="AG90" i="34"/>
  <c r="AF157" i="264"/>
  <c r="V91" i="34"/>
  <c r="X91" i="34"/>
  <c r="W158" i="264"/>
  <c r="Z91" i="34"/>
  <c r="Y158" i="264"/>
  <c r="AB91" i="34"/>
  <c r="AD91" i="34"/>
  <c r="AC158" i="264"/>
  <c r="AF91" i="34"/>
  <c r="AE158" i="264"/>
  <c r="W92" i="34"/>
  <c r="V159" i="264"/>
  <c r="Y92" i="34"/>
  <c r="AA92" i="34"/>
  <c r="Z159" i="264"/>
  <c r="AC92" i="34"/>
  <c r="AB159" i="264"/>
  <c r="AE92" i="34"/>
  <c r="AG92" i="34"/>
  <c r="AF159" i="264"/>
  <c r="W93" i="34"/>
  <c r="V161" i="264"/>
  <c r="Y93" i="34"/>
  <c r="AA93" i="34"/>
  <c r="Z161" i="264"/>
  <c r="AC93" i="34"/>
  <c r="AB161" i="264"/>
  <c r="AE93" i="34"/>
  <c r="AG93" i="34"/>
  <c r="AF161" i="264"/>
  <c r="V94" i="34"/>
  <c r="X94" i="34"/>
  <c r="W162" i="264"/>
  <c r="Z94" i="34"/>
  <c r="Y162" i="264"/>
  <c r="AB94" i="34"/>
  <c r="AD94" i="34"/>
  <c r="AC162" i="264"/>
  <c r="AF94" i="34"/>
  <c r="AE162" i="264"/>
  <c r="W95" i="34"/>
  <c r="V163" i="264"/>
  <c r="Y95" i="34"/>
  <c r="AA95" i="34"/>
  <c r="Z163" i="264"/>
  <c r="AC95" i="34"/>
  <c r="AB163" i="264"/>
  <c r="AE95" i="34"/>
  <c r="AG95" i="34"/>
  <c r="AF163" i="264"/>
  <c r="V96" i="34"/>
  <c r="X96" i="34"/>
  <c r="W164" i="264"/>
  <c r="Z96" i="34"/>
  <c r="Y164" i="264"/>
  <c r="AB96" i="34"/>
  <c r="AD96" i="34"/>
  <c r="AC164" i="264"/>
  <c r="AF96" i="34"/>
  <c r="AE164" i="264"/>
  <c r="W97" i="34"/>
  <c r="V165" i="264"/>
  <c r="Y97" i="34"/>
  <c r="AA97" i="34"/>
  <c r="Z165" i="264"/>
  <c r="AC97" i="34"/>
  <c r="AB165" i="264"/>
  <c r="AE97" i="34"/>
  <c r="AG97" i="34"/>
  <c r="AF165" i="264"/>
  <c r="V105" i="34"/>
  <c r="X105" i="34"/>
  <c r="W178" i="264"/>
  <c r="Z105" i="34"/>
  <c r="Y178" i="264"/>
  <c r="AB105" i="34"/>
  <c r="AD105" i="34"/>
  <c r="AC178" i="264"/>
  <c r="AF105" i="34"/>
  <c r="AE178" i="264"/>
  <c r="W106" i="34"/>
  <c r="V179" i="264"/>
  <c r="Y106" i="34"/>
  <c r="AA106" i="34"/>
  <c r="Z179" i="264"/>
  <c r="AC106" i="34"/>
  <c r="AB179" i="264"/>
  <c r="AE106" i="34"/>
  <c r="AG106" i="34"/>
  <c r="AF179" i="264"/>
  <c r="W173" i="34"/>
  <c r="V285" i="264"/>
  <c r="V284" i="264"/>
  <c r="Y173" i="34"/>
  <c r="AA173" i="34"/>
  <c r="Z285" i="264"/>
  <c r="Z284" i="264"/>
  <c r="AC173" i="34"/>
  <c r="AB285" i="264"/>
  <c r="AB284" i="264"/>
  <c r="AE173" i="34"/>
  <c r="AG173" i="34"/>
  <c r="AF285" i="264"/>
  <c r="AF284" i="264"/>
  <c r="V181" i="34"/>
  <c r="X181" i="34"/>
  <c r="W296" i="264"/>
  <c r="W295" i="264"/>
  <c r="Z181" i="34"/>
  <c r="Y296" i="264"/>
  <c r="Y295" i="264"/>
  <c r="AB181" i="34"/>
  <c r="AD181" i="34"/>
  <c r="AC296" i="264"/>
  <c r="AC295" i="264"/>
  <c r="AF181" i="34"/>
  <c r="AE296" i="264"/>
  <c r="AE295" i="264"/>
  <c r="W182" i="34"/>
  <c r="V299" i="264"/>
  <c r="V298" i="264"/>
  <c r="Y182" i="34"/>
  <c r="AA182" i="34"/>
  <c r="Z299" i="264"/>
  <c r="Z298" i="264"/>
  <c r="AC182" i="34"/>
  <c r="AB299" i="264"/>
  <c r="AB298" i="264"/>
  <c r="AE182" i="34"/>
  <c r="AG182" i="34"/>
  <c r="AF299" i="264"/>
  <c r="AF298" i="264"/>
  <c r="V190" i="34"/>
  <c r="X190" i="34"/>
  <c r="W310" i="264"/>
  <c r="W309" i="264"/>
  <c r="Z190" i="34"/>
  <c r="Y310" i="264"/>
  <c r="Y309" i="264"/>
  <c r="AB190" i="34"/>
  <c r="AD190" i="34"/>
  <c r="AC310" i="264"/>
  <c r="AC309" i="264"/>
  <c r="AF190" i="34"/>
  <c r="AE310" i="264"/>
  <c r="AE309" i="264"/>
  <c r="AJ49" i="34"/>
  <c r="AK49" i="34"/>
  <c r="AL49" i="34"/>
  <c r="AP49" i="34"/>
  <c r="AQ49" i="34"/>
  <c r="AR49" i="34"/>
  <c r="AH50" i="34"/>
  <c r="AI50" i="34"/>
  <c r="AM50" i="34"/>
  <c r="AN50" i="34"/>
  <c r="AO50" i="34"/>
  <c r="AS50" i="34"/>
  <c r="AH70" i="34"/>
  <c r="AJ70" i="34"/>
  <c r="AI130" i="264"/>
  <c r="AI129" i="264"/>
  <c r="AL70" i="34"/>
  <c r="AK130" i="264"/>
  <c r="AK129" i="264"/>
  <c r="AN70" i="34"/>
  <c r="AP70" i="34"/>
  <c r="AO130" i="264"/>
  <c r="AO129" i="264"/>
  <c r="AR70" i="34"/>
  <c r="AQ130" i="264"/>
  <c r="AQ129" i="264"/>
  <c r="AH71" i="34"/>
  <c r="AJ71" i="34"/>
  <c r="AI132" i="264"/>
  <c r="AL71" i="34"/>
  <c r="AK132" i="264"/>
  <c r="AN71" i="34"/>
  <c r="AP71" i="34"/>
  <c r="AO132" i="264"/>
  <c r="AR71" i="34"/>
  <c r="AQ132" i="264"/>
  <c r="AI72" i="34"/>
  <c r="AH133" i="264"/>
  <c r="AK72" i="34"/>
  <c r="AM72" i="34"/>
  <c r="AL133" i="264"/>
  <c r="AO72" i="34"/>
  <c r="AN133" i="264"/>
  <c r="AQ72" i="34"/>
  <c r="AS72" i="34"/>
  <c r="AR133" i="264"/>
  <c r="AH73" i="34"/>
  <c r="AJ73" i="34"/>
  <c r="AI134" i="264"/>
  <c r="AL73" i="34"/>
  <c r="AK134" i="264"/>
  <c r="AN73" i="34"/>
  <c r="AP73" i="34"/>
  <c r="AO134" i="264"/>
  <c r="AR73" i="34"/>
  <c r="AQ134" i="264"/>
  <c r="AI74" i="34"/>
  <c r="AH135" i="264"/>
  <c r="AK74" i="34"/>
  <c r="AM74" i="34"/>
  <c r="AL135" i="264"/>
  <c r="AO74" i="34"/>
  <c r="AN135" i="264"/>
  <c r="AQ74" i="34"/>
  <c r="AS74" i="34"/>
  <c r="AR135" i="264"/>
  <c r="AH75" i="34"/>
  <c r="AJ75" i="34"/>
  <c r="AI136" i="264"/>
  <c r="AL75" i="34"/>
  <c r="AK136" i="264"/>
  <c r="AN75" i="34"/>
  <c r="AP75" i="34"/>
  <c r="AO136" i="264"/>
  <c r="AR75" i="34"/>
  <c r="AQ136" i="264"/>
  <c r="AH76" i="34"/>
  <c r="AJ76" i="34"/>
  <c r="AI138" i="264"/>
  <c r="AL76" i="34"/>
  <c r="AK138" i="264"/>
  <c r="AN76" i="34"/>
  <c r="AP76" i="34"/>
  <c r="AO138" i="264"/>
  <c r="AR76" i="34"/>
  <c r="AQ138" i="264"/>
  <c r="AH77" i="34"/>
  <c r="AI77" i="34"/>
  <c r="AH139" i="264"/>
  <c r="AJ77" i="34"/>
  <c r="AI139" i="264"/>
  <c r="AK77" i="34"/>
  <c r="AL77" i="34"/>
  <c r="AK139" i="264"/>
  <c r="AM77" i="34"/>
  <c r="AL139" i="264"/>
  <c r="AN77" i="34"/>
  <c r="AO77" i="34"/>
  <c r="AN139" i="264"/>
  <c r="AP77" i="34"/>
  <c r="AO139" i="264"/>
  <c r="AQ77" i="34"/>
  <c r="AR77" i="34"/>
  <c r="AQ139" i="264"/>
  <c r="AH49" i="34"/>
  <c r="AI49" i="34"/>
  <c r="AM49" i="34"/>
  <c r="AN49" i="34"/>
  <c r="AO49" i="34"/>
  <c r="AS49" i="34"/>
  <c r="AJ50" i="34"/>
  <c r="AK50" i="34"/>
  <c r="AL50" i="34"/>
  <c r="AP50" i="34"/>
  <c r="AQ50" i="34"/>
  <c r="AR50" i="34"/>
  <c r="AI70" i="34"/>
  <c r="AH130" i="264"/>
  <c r="AH129" i="264"/>
  <c r="AK70" i="34"/>
  <c r="AM70" i="34"/>
  <c r="AL130" i="264"/>
  <c r="AL129" i="264"/>
  <c r="AO70" i="34"/>
  <c r="AN130" i="264"/>
  <c r="AN129" i="264"/>
  <c r="AQ70" i="34"/>
  <c r="AS70" i="34"/>
  <c r="AR130" i="264"/>
  <c r="AR129" i="264"/>
  <c r="AI71" i="34"/>
  <c r="AH132" i="264"/>
  <c r="AK71" i="34"/>
  <c r="AM71" i="34"/>
  <c r="AL132" i="264"/>
  <c r="AO71" i="34"/>
  <c r="AN132" i="264"/>
  <c r="AQ71" i="34"/>
  <c r="AS71" i="34"/>
  <c r="AR132" i="264"/>
  <c r="AH72" i="34"/>
  <c r="AJ72" i="34"/>
  <c r="AI133" i="264"/>
  <c r="AL72" i="34"/>
  <c r="AK133" i="264"/>
  <c r="AN72" i="34"/>
  <c r="AP72" i="34"/>
  <c r="AO133" i="264"/>
  <c r="AR72" i="34"/>
  <c r="AQ133" i="264"/>
  <c r="AI73" i="34"/>
  <c r="AH134" i="264"/>
  <c r="AK73" i="34"/>
  <c r="AM73" i="34"/>
  <c r="AL134" i="264"/>
  <c r="AO73" i="34"/>
  <c r="AN134" i="264"/>
  <c r="AQ73" i="34"/>
  <c r="AS73" i="34"/>
  <c r="AR134" i="264"/>
  <c r="AH74" i="34"/>
  <c r="AJ74" i="34"/>
  <c r="AI135" i="264"/>
  <c r="AL74" i="34"/>
  <c r="AK135" i="264"/>
  <c r="AN74" i="34"/>
  <c r="AP74" i="34"/>
  <c r="AO135" i="264"/>
  <c r="AR74" i="34"/>
  <c r="AQ135" i="264"/>
  <c r="AI75" i="34"/>
  <c r="AH136" i="264"/>
  <c r="AK75" i="34"/>
  <c r="AM75" i="34"/>
  <c r="AL136" i="264"/>
  <c r="AO75" i="34"/>
  <c r="AN136" i="264"/>
  <c r="AQ75" i="34"/>
  <c r="AS75" i="34"/>
  <c r="AR136" i="264"/>
  <c r="AI76" i="34"/>
  <c r="AH138" i="264"/>
  <c r="AK76" i="34"/>
  <c r="AM76" i="34"/>
  <c r="AL138" i="264"/>
  <c r="AO76" i="34"/>
  <c r="AN138" i="264"/>
  <c r="AQ76" i="34"/>
  <c r="AS76" i="34"/>
  <c r="AR138" i="264"/>
  <c r="AH78" i="34"/>
  <c r="AK78" i="34"/>
  <c r="AL78" i="34"/>
  <c r="AK140" i="264"/>
  <c r="AM78" i="34"/>
  <c r="AL140" i="264"/>
  <c r="AN78" i="34"/>
  <c r="AO78" i="34"/>
  <c r="AN140" i="264"/>
  <c r="AP78" i="34"/>
  <c r="AO140" i="264"/>
  <c r="AQ78" i="34"/>
  <c r="AR78" i="34"/>
  <c r="AQ140" i="264"/>
  <c r="AS78" i="34"/>
  <c r="AR140" i="264"/>
  <c r="AI79" i="34"/>
  <c r="AH142" i="264"/>
  <c r="AK79" i="34"/>
  <c r="AM79" i="34"/>
  <c r="AL142" i="264"/>
  <c r="AO79" i="34"/>
  <c r="AN142" i="264"/>
  <c r="AQ79" i="34"/>
  <c r="AS79" i="34"/>
  <c r="AR142" i="264"/>
  <c r="AH80" i="34"/>
  <c r="AJ80" i="34"/>
  <c r="AI143" i="264"/>
  <c r="AL80" i="34"/>
  <c r="AK143" i="264"/>
  <c r="AN80" i="34"/>
  <c r="AP80" i="34"/>
  <c r="AO143" i="264"/>
  <c r="AR80" i="34"/>
  <c r="AQ143" i="264"/>
  <c r="AI81" i="34"/>
  <c r="AH144" i="264"/>
  <c r="AK81" i="34"/>
  <c r="AM81" i="34"/>
  <c r="AL144" i="264"/>
  <c r="AO81" i="34"/>
  <c r="AN144" i="264"/>
  <c r="AQ81" i="34"/>
  <c r="AS81" i="34"/>
  <c r="AR144" i="264"/>
  <c r="AH82" i="34"/>
  <c r="AJ82" i="34"/>
  <c r="AI145" i="264"/>
  <c r="AL82" i="34"/>
  <c r="AK145" i="264"/>
  <c r="AN82" i="34"/>
  <c r="AJ79" i="34"/>
  <c r="AI142" i="264"/>
  <c r="AN79" i="34"/>
  <c r="AR79" i="34"/>
  <c r="AQ142" i="264"/>
  <c r="AI80" i="34"/>
  <c r="AH143" i="264"/>
  <c r="AM80" i="34"/>
  <c r="AL143" i="264"/>
  <c r="AQ80" i="34"/>
  <c r="AH81" i="34"/>
  <c r="AL81" i="34"/>
  <c r="AK144" i="264"/>
  <c r="AP81" i="34"/>
  <c r="AO144" i="264"/>
  <c r="AK82" i="34"/>
  <c r="AO82" i="34"/>
  <c r="AN145" i="264"/>
  <c r="AQ82" i="34"/>
  <c r="AS82" i="34"/>
  <c r="AR145" i="264"/>
  <c r="AH83" i="34"/>
  <c r="AJ83" i="34"/>
  <c r="AI146" i="264"/>
  <c r="AL83" i="34"/>
  <c r="AK146" i="264"/>
  <c r="AN83" i="34"/>
  <c r="AP83" i="34"/>
  <c r="AO146" i="264"/>
  <c r="AR83" i="34"/>
  <c r="AQ146" i="264"/>
  <c r="AI84" i="34"/>
  <c r="AH149" i="264"/>
  <c r="AH148" i="264"/>
  <c r="AK84" i="34"/>
  <c r="AM84" i="34"/>
  <c r="AL149" i="264"/>
  <c r="AL148" i="264"/>
  <c r="AO84" i="34"/>
  <c r="AN149" i="264"/>
  <c r="AN148" i="264"/>
  <c r="AQ84" i="34"/>
  <c r="AS84" i="34"/>
  <c r="AR149" i="264"/>
  <c r="AR148" i="264"/>
  <c r="AI85" i="34"/>
  <c r="AH151" i="264"/>
  <c r="AK85" i="34"/>
  <c r="AM85" i="34"/>
  <c r="AL151" i="264"/>
  <c r="AO85" i="34"/>
  <c r="AN151" i="264"/>
  <c r="AQ85" i="34"/>
  <c r="AS85" i="34"/>
  <c r="AR151" i="264"/>
  <c r="AH86" i="34"/>
  <c r="AJ86" i="34"/>
  <c r="AI152" i="264"/>
  <c r="AL86" i="34"/>
  <c r="AK152" i="264"/>
  <c r="AN86" i="34"/>
  <c r="AP86" i="34"/>
  <c r="AO152" i="264"/>
  <c r="AR86" i="34"/>
  <c r="AQ152" i="264"/>
  <c r="AI87" i="34"/>
  <c r="AH153" i="264"/>
  <c r="AK87" i="34"/>
  <c r="AM87" i="34"/>
  <c r="AL153" i="264"/>
  <c r="AO87" i="34"/>
  <c r="AN153" i="264"/>
  <c r="AQ87" i="34"/>
  <c r="AS87" i="34"/>
  <c r="AR153" i="264"/>
  <c r="AH88" i="34"/>
  <c r="AJ88" i="34"/>
  <c r="AI154" i="264"/>
  <c r="AL88" i="34"/>
  <c r="AK154" i="264"/>
  <c r="AN88" i="34"/>
  <c r="AP88" i="34"/>
  <c r="AO154" i="264"/>
  <c r="AR88" i="34"/>
  <c r="AQ154" i="264"/>
  <c r="AI89" i="34"/>
  <c r="AH155" i="264"/>
  <c r="AK89" i="34"/>
  <c r="AM89" i="34"/>
  <c r="AL155" i="264"/>
  <c r="AO89" i="34"/>
  <c r="AN155" i="264"/>
  <c r="AQ89" i="34"/>
  <c r="AS89" i="34"/>
  <c r="AR155" i="264"/>
  <c r="AI90" i="34"/>
  <c r="AH157" i="264"/>
  <c r="AK90" i="34"/>
  <c r="AM90" i="34"/>
  <c r="AL157" i="264"/>
  <c r="AO90" i="34"/>
  <c r="AN157" i="264"/>
  <c r="AQ90" i="34"/>
  <c r="AS90" i="34"/>
  <c r="AR157" i="264"/>
  <c r="AH91" i="34"/>
  <c r="AJ91" i="34"/>
  <c r="AI158" i="264"/>
  <c r="AL91" i="34"/>
  <c r="AK158" i="264"/>
  <c r="AN91" i="34"/>
  <c r="AP91" i="34"/>
  <c r="AO158" i="264"/>
  <c r="AR91" i="34"/>
  <c r="AQ158" i="264"/>
  <c r="AI92" i="34"/>
  <c r="AH159" i="264"/>
  <c r="AK92" i="34"/>
  <c r="AM92" i="34"/>
  <c r="AL159" i="264"/>
  <c r="AO92" i="34"/>
  <c r="AN159" i="264"/>
  <c r="AQ92" i="34"/>
  <c r="AS92" i="34"/>
  <c r="AR159" i="264"/>
  <c r="AI93" i="34"/>
  <c r="AH161" i="264"/>
  <c r="AK93" i="34"/>
  <c r="AM93" i="34"/>
  <c r="AL161" i="264"/>
  <c r="AO93" i="34"/>
  <c r="AN161" i="264"/>
  <c r="AQ93" i="34"/>
  <c r="AS93" i="34"/>
  <c r="AR161" i="264"/>
  <c r="AH94" i="34"/>
  <c r="AJ94" i="34"/>
  <c r="AI162" i="264"/>
  <c r="AL94" i="34"/>
  <c r="AK162" i="264"/>
  <c r="AN94" i="34"/>
  <c r="AP94" i="34"/>
  <c r="AO162" i="264"/>
  <c r="AR94" i="34"/>
  <c r="AQ162" i="264"/>
  <c r="AI95" i="34"/>
  <c r="AH163" i="264"/>
  <c r="AK95" i="34"/>
  <c r="AM95" i="34"/>
  <c r="AL163" i="264"/>
  <c r="AO95" i="34"/>
  <c r="AN163" i="264"/>
  <c r="AQ95" i="34"/>
  <c r="AS95" i="34"/>
  <c r="AR163" i="264"/>
  <c r="AH96" i="34"/>
  <c r="AJ96" i="34"/>
  <c r="AI164" i="264"/>
  <c r="AL96" i="34"/>
  <c r="AK164" i="264"/>
  <c r="AN96" i="34"/>
  <c r="AP96" i="34"/>
  <c r="AO164" i="264"/>
  <c r="AR96" i="34"/>
  <c r="AQ164" i="264"/>
  <c r="AI97" i="34"/>
  <c r="AH165" i="264"/>
  <c r="AK97" i="34"/>
  <c r="AM97" i="34"/>
  <c r="AL165" i="264"/>
  <c r="AO97" i="34"/>
  <c r="AN165" i="264"/>
  <c r="AQ97" i="34"/>
  <c r="AS97" i="34"/>
  <c r="AR165" i="264"/>
  <c r="AH105" i="34"/>
  <c r="AJ105" i="34"/>
  <c r="AI178" i="264"/>
  <c r="AL105" i="34"/>
  <c r="AK178" i="264"/>
  <c r="AN105" i="34"/>
  <c r="AP105" i="34"/>
  <c r="AO178" i="264"/>
  <c r="AR105" i="34"/>
  <c r="AQ178" i="264"/>
  <c r="AI106" i="34"/>
  <c r="AH179" i="264"/>
  <c r="AK106" i="34"/>
  <c r="AM106" i="34"/>
  <c r="AL179" i="264"/>
  <c r="AO106" i="34"/>
  <c r="AN179" i="264"/>
  <c r="AQ106" i="34"/>
  <c r="AS106" i="34"/>
  <c r="AR179" i="264"/>
  <c r="AI173" i="34"/>
  <c r="AH285" i="264"/>
  <c r="AH284" i="264"/>
  <c r="AK173" i="34"/>
  <c r="AM173" i="34"/>
  <c r="AL285" i="264"/>
  <c r="AL284" i="264"/>
  <c r="AO173" i="34"/>
  <c r="AN285" i="264"/>
  <c r="AN284" i="264"/>
  <c r="AQ173" i="34"/>
  <c r="AS173" i="34"/>
  <c r="AR285" i="264"/>
  <c r="AR284" i="264"/>
  <c r="AH181" i="34"/>
  <c r="AJ181" i="34"/>
  <c r="AI296" i="264"/>
  <c r="AI295" i="264"/>
  <c r="AL181" i="34"/>
  <c r="AK296" i="264"/>
  <c r="AK295" i="264"/>
  <c r="AN181" i="34"/>
  <c r="AP181" i="34"/>
  <c r="AO296" i="264"/>
  <c r="AO295" i="264"/>
  <c r="AR181" i="34"/>
  <c r="AQ296" i="264"/>
  <c r="AQ295" i="264"/>
  <c r="AI182" i="34"/>
  <c r="AH299" i="264"/>
  <c r="AH298" i="264"/>
  <c r="AK182" i="34"/>
  <c r="AM182" i="34"/>
  <c r="AL299" i="264"/>
  <c r="AL298" i="264"/>
  <c r="AO182" i="34"/>
  <c r="AN299" i="264"/>
  <c r="AN298" i="264"/>
  <c r="AQ182" i="34"/>
  <c r="AS182" i="34"/>
  <c r="AR299" i="264"/>
  <c r="AR298" i="264"/>
  <c r="AH190" i="34"/>
  <c r="AJ190" i="34"/>
  <c r="AI310" i="264"/>
  <c r="AI309" i="264"/>
  <c r="AL190" i="34"/>
  <c r="AK310" i="264"/>
  <c r="AK309" i="264"/>
  <c r="AN190" i="34"/>
  <c r="AP190" i="34"/>
  <c r="AO310" i="264"/>
  <c r="AO309" i="264"/>
  <c r="AR190" i="34"/>
  <c r="AQ310" i="264"/>
  <c r="AQ309" i="264"/>
  <c r="AT49" i="34"/>
  <c r="AU49" i="34"/>
  <c r="AY49" i="34"/>
  <c r="AZ49" i="34"/>
  <c r="BA49" i="34"/>
  <c r="BE49" i="34"/>
  <c r="AV50" i="34"/>
  <c r="AW50" i="34"/>
  <c r="AX50" i="34"/>
  <c r="BB50" i="34"/>
  <c r="BC50" i="34"/>
  <c r="BD50" i="34"/>
  <c r="AU70" i="34"/>
  <c r="AT130" i="264"/>
  <c r="AT129" i="264"/>
  <c r="AW70" i="34"/>
  <c r="AY70" i="34"/>
  <c r="AX130" i="264"/>
  <c r="AX129" i="264"/>
  <c r="BA70" i="34"/>
  <c r="AZ130" i="264"/>
  <c r="AZ129" i="264"/>
  <c r="BC70" i="34"/>
  <c r="BE70" i="34"/>
  <c r="BD130" i="264"/>
  <c r="BD129" i="264"/>
  <c r="AU71" i="34"/>
  <c r="AT132" i="264"/>
  <c r="AW71" i="34"/>
  <c r="AY71" i="34"/>
  <c r="AX132" i="264"/>
  <c r="BA71" i="34"/>
  <c r="AZ132" i="264"/>
  <c r="BC71" i="34"/>
  <c r="BE71" i="34"/>
  <c r="BD132" i="264"/>
  <c r="AT72" i="34"/>
  <c r="AV72" i="34"/>
  <c r="AU133" i="264"/>
  <c r="AX72" i="34"/>
  <c r="AW133" i="264"/>
  <c r="AZ72" i="34"/>
  <c r="BB72" i="34"/>
  <c r="BA133" i="264"/>
  <c r="BD72" i="34"/>
  <c r="BC133" i="264"/>
  <c r="AU73" i="34"/>
  <c r="AT134" i="264"/>
  <c r="AW73" i="34"/>
  <c r="AY73" i="34"/>
  <c r="AX134" i="264"/>
  <c r="BA73" i="34"/>
  <c r="AZ134" i="264"/>
  <c r="BC73" i="34"/>
  <c r="BE73" i="34"/>
  <c r="BD134" i="264"/>
  <c r="AT74" i="34"/>
  <c r="AV74" i="34"/>
  <c r="AU135" i="264"/>
  <c r="AX74" i="34"/>
  <c r="AW135" i="264"/>
  <c r="AZ74" i="34"/>
  <c r="BB74" i="34"/>
  <c r="BA135" i="264"/>
  <c r="BD74" i="34"/>
  <c r="BC135" i="264"/>
  <c r="AU75" i="34"/>
  <c r="AT136" i="264"/>
  <c r="AW75" i="34"/>
  <c r="AY75" i="34"/>
  <c r="AX136" i="264"/>
  <c r="BA75" i="34"/>
  <c r="AZ136" i="264"/>
  <c r="BC75" i="34"/>
  <c r="BE75" i="34"/>
  <c r="BD136" i="264"/>
  <c r="AU76" i="34"/>
  <c r="AT138" i="264"/>
  <c r="AW76" i="34"/>
  <c r="AY76" i="34"/>
  <c r="AX138" i="264"/>
  <c r="BA76" i="34"/>
  <c r="AZ138" i="264"/>
  <c r="BC76" i="34"/>
  <c r="BE76" i="34"/>
  <c r="BD138" i="264"/>
  <c r="AS77" i="34"/>
  <c r="AR139" i="264"/>
  <c r="AH79" i="34"/>
  <c r="AL79" i="34"/>
  <c r="AK142" i="264"/>
  <c r="AP79" i="34"/>
  <c r="AO142" i="264"/>
  <c r="AK80" i="34"/>
  <c r="AO80" i="34"/>
  <c r="AN143" i="264"/>
  <c r="AS80" i="34"/>
  <c r="AR143" i="264"/>
  <c r="AJ81" i="34"/>
  <c r="AI144" i="264"/>
  <c r="AN81" i="34"/>
  <c r="AR81" i="34"/>
  <c r="AQ144" i="264"/>
  <c r="AI82" i="34"/>
  <c r="AH145" i="264"/>
  <c r="AM82" i="34"/>
  <c r="AL145" i="264"/>
  <c r="AP82" i="34"/>
  <c r="AO145" i="264"/>
  <c r="AR82" i="34"/>
  <c r="AQ145" i="264"/>
  <c r="AI83" i="34"/>
  <c r="AH146" i="264"/>
  <c r="AK83" i="34"/>
  <c r="AM83" i="34"/>
  <c r="AL146" i="264"/>
  <c r="AO83" i="34"/>
  <c r="AN146" i="264"/>
  <c r="AQ83" i="34"/>
  <c r="AS83" i="34"/>
  <c r="AR146" i="264"/>
  <c r="AH84" i="34"/>
  <c r="AJ84" i="34"/>
  <c r="AI149" i="264"/>
  <c r="AI148" i="264"/>
  <c r="AL84" i="34"/>
  <c r="AK149" i="264"/>
  <c r="AK148" i="264"/>
  <c r="AN84" i="34"/>
  <c r="AP84" i="34"/>
  <c r="AO149" i="264"/>
  <c r="AO148" i="264"/>
  <c r="AR84" i="34"/>
  <c r="AQ149" i="264"/>
  <c r="AQ148" i="264"/>
  <c r="AH85" i="34"/>
  <c r="AJ85" i="34"/>
  <c r="AI151" i="264"/>
  <c r="AL85" i="34"/>
  <c r="AK151" i="264"/>
  <c r="AN85" i="34"/>
  <c r="AP85" i="34"/>
  <c r="AO151" i="264"/>
  <c r="AR85" i="34"/>
  <c r="AQ151" i="264"/>
  <c r="AI86" i="34"/>
  <c r="AH152" i="264"/>
  <c r="AK86" i="34"/>
  <c r="AM86" i="34"/>
  <c r="AL152" i="264"/>
  <c r="AO86" i="34"/>
  <c r="AN152" i="264"/>
  <c r="AQ86" i="34"/>
  <c r="AS86" i="34"/>
  <c r="AR152" i="264"/>
  <c r="AH87" i="34"/>
  <c r="AJ87" i="34"/>
  <c r="AI153" i="264"/>
  <c r="AL87" i="34"/>
  <c r="AK153" i="264"/>
  <c r="AN87" i="34"/>
  <c r="AP87" i="34"/>
  <c r="AO153" i="264"/>
  <c r="AR87" i="34"/>
  <c r="AQ153" i="264"/>
  <c r="AI88" i="34"/>
  <c r="AH154" i="264"/>
  <c r="AK88" i="34"/>
  <c r="AM88" i="34"/>
  <c r="AL154" i="264"/>
  <c r="AO88" i="34"/>
  <c r="AN154" i="264"/>
  <c r="AQ88" i="34"/>
  <c r="AS88" i="34"/>
  <c r="AR154" i="264"/>
  <c r="AH89" i="34"/>
  <c r="AJ89" i="34"/>
  <c r="AI155" i="264"/>
  <c r="AL89" i="34"/>
  <c r="AK155" i="264"/>
  <c r="AN89" i="34"/>
  <c r="AP89" i="34"/>
  <c r="AO155" i="264"/>
  <c r="AR89" i="34"/>
  <c r="AQ155" i="264"/>
  <c r="AH90" i="34"/>
  <c r="AJ90" i="34"/>
  <c r="AI157" i="264"/>
  <c r="AL90" i="34"/>
  <c r="AK157" i="264"/>
  <c r="AN90" i="34"/>
  <c r="AP90" i="34"/>
  <c r="AO157" i="264"/>
  <c r="AR90" i="34"/>
  <c r="AQ157" i="264"/>
  <c r="AI91" i="34"/>
  <c r="AH158" i="264"/>
  <c r="AK91" i="34"/>
  <c r="AM91" i="34"/>
  <c r="AL158" i="264"/>
  <c r="AO91" i="34"/>
  <c r="AN158" i="264"/>
  <c r="AQ91" i="34"/>
  <c r="AS91" i="34"/>
  <c r="AR158" i="264"/>
  <c r="AH92" i="34"/>
  <c r="AJ92" i="34"/>
  <c r="AI159" i="264"/>
  <c r="AL92" i="34"/>
  <c r="AK159" i="264"/>
  <c r="AN92" i="34"/>
  <c r="AP92" i="34"/>
  <c r="AO159" i="264"/>
  <c r="AR92" i="34"/>
  <c r="AQ159" i="264"/>
  <c r="AH93" i="34"/>
  <c r="AJ93" i="34"/>
  <c r="AI161" i="264"/>
  <c r="AL93" i="34"/>
  <c r="AK161" i="264"/>
  <c r="AN93" i="34"/>
  <c r="AP93" i="34"/>
  <c r="AO161" i="264"/>
  <c r="AR93" i="34"/>
  <c r="AQ161" i="264"/>
  <c r="AI94" i="34"/>
  <c r="AH162" i="264"/>
  <c r="AK94" i="34"/>
  <c r="AM94" i="34"/>
  <c r="AL162" i="264"/>
  <c r="AO94" i="34"/>
  <c r="AN162" i="264"/>
  <c r="AQ94" i="34"/>
  <c r="AS94" i="34"/>
  <c r="AR162" i="264"/>
  <c r="AH95" i="34"/>
  <c r="AJ95" i="34"/>
  <c r="AI163" i="264"/>
  <c r="AL95" i="34"/>
  <c r="AK163" i="264"/>
  <c r="AN95" i="34"/>
  <c r="AP95" i="34"/>
  <c r="AO163" i="264"/>
  <c r="AR95" i="34"/>
  <c r="AQ163" i="264"/>
  <c r="AI96" i="34"/>
  <c r="AH164" i="264"/>
  <c r="AK96" i="34"/>
  <c r="AM96" i="34"/>
  <c r="AL164" i="264"/>
  <c r="AO96" i="34"/>
  <c r="AN164" i="264"/>
  <c r="AQ96" i="34"/>
  <c r="AS96" i="34"/>
  <c r="AR164" i="264"/>
  <c r="AH97" i="34"/>
  <c r="AJ97" i="34"/>
  <c r="AI165" i="264"/>
  <c r="AL97" i="34"/>
  <c r="AK165" i="264"/>
  <c r="AN97" i="34"/>
  <c r="AP97" i="34"/>
  <c r="AO165" i="264"/>
  <c r="AR97" i="34"/>
  <c r="AQ165" i="264"/>
  <c r="AI105" i="34"/>
  <c r="AH178" i="264"/>
  <c r="AK105" i="34"/>
  <c r="AM105" i="34"/>
  <c r="AL178" i="264"/>
  <c r="AO105" i="34"/>
  <c r="AN178" i="264"/>
  <c r="AQ105" i="34"/>
  <c r="AS105" i="34"/>
  <c r="AR178" i="264"/>
  <c r="AH106" i="34"/>
  <c r="AJ106" i="34"/>
  <c r="AI179" i="264"/>
  <c r="AL106" i="34"/>
  <c r="AK179" i="264"/>
  <c r="AN106" i="34"/>
  <c r="AP106" i="34"/>
  <c r="AO179" i="264"/>
  <c r="AR106" i="34"/>
  <c r="AQ179" i="264"/>
  <c r="AH173" i="34"/>
  <c r="AJ173" i="34"/>
  <c r="AI285" i="264"/>
  <c r="AI284" i="264"/>
  <c r="AL173" i="34"/>
  <c r="AK285" i="264"/>
  <c r="AK284" i="264"/>
  <c r="AN173" i="34"/>
  <c r="AP173" i="34"/>
  <c r="AO285" i="264"/>
  <c r="AO284" i="264"/>
  <c r="AR173" i="34"/>
  <c r="AQ285" i="264"/>
  <c r="AQ284" i="264"/>
  <c r="AI181" i="34"/>
  <c r="AH296" i="264"/>
  <c r="AH295" i="264"/>
  <c r="AK181" i="34"/>
  <c r="AM181" i="34"/>
  <c r="AL296" i="264"/>
  <c r="AL295" i="264"/>
  <c r="AO181" i="34"/>
  <c r="AN296" i="264"/>
  <c r="AN295" i="264"/>
  <c r="AQ181" i="34"/>
  <c r="AS181" i="34"/>
  <c r="AR296" i="264"/>
  <c r="AR295" i="264"/>
  <c r="AH182" i="34"/>
  <c r="AJ182" i="34"/>
  <c r="AI299" i="264"/>
  <c r="AI298" i="264"/>
  <c r="AL182" i="34"/>
  <c r="AK299" i="264"/>
  <c r="AK298" i="264"/>
  <c r="AN182" i="34"/>
  <c r="AP182" i="34"/>
  <c r="AO299" i="264"/>
  <c r="AO298" i="264"/>
  <c r="AR182" i="34"/>
  <c r="AQ299" i="264"/>
  <c r="AQ298" i="264"/>
  <c r="AI190" i="34"/>
  <c r="AH310" i="264"/>
  <c r="AH309" i="264"/>
  <c r="AK190" i="34"/>
  <c r="AM190" i="34"/>
  <c r="AL310" i="264"/>
  <c r="AL309" i="264"/>
  <c r="AO190" i="34"/>
  <c r="AN310" i="264"/>
  <c r="AN309" i="264"/>
  <c r="AQ190" i="34"/>
  <c r="AS190" i="34"/>
  <c r="AR310" i="264"/>
  <c r="AR309" i="264"/>
  <c r="AV49" i="34"/>
  <c r="AW49" i="34"/>
  <c r="AX49" i="34"/>
  <c r="BB49" i="34"/>
  <c r="BC49" i="34"/>
  <c r="BD49" i="34"/>
  <c r="AT50" i="34"/>
  <c r="AU50" i="34"/>
  <c r="AY50" i="34"/>
  <c r="AZ50" i="34"/>
  <c r="BA50" i="34"/>
  <c r="BE50" i="34"/>
  <c r="AT70" i="34"/>
  <c r="AV70" i="34"/>
  <c r="AU130" i="264"/>
  <c r="AU129" i="264"/>
  <c r="AX70" i="34"/>
  <c r="AW130" i="264"/>
  <c r="AW129" i="264"/>
  <c r="AZ70" i="34"/>
  <c r="BB70" i="34"/>
  <c r="BA130" i="264"/>
  <c r="BA129" i="264"/>
  <c r="BD70" i="34"/>
  <c r="BC130" i="264"/>
  <c r="BC129" i="264"/>
  <c r="AT71" i="34"/>
  <c r="AV71" i="34"/>
  <c r="AU132" i="264"/>
  <c r="AX71" i="34"/>
  <c r="AW132" i="264"/>
  <c r="AZ71" i="34"/>
  <c r="BB71" i="34"/>
  <c r="BA132" i="264"/>
  <c r="BD71" i="34"/>
  <c r="BC132" i="264"/>
  <c r="AU72" i="34"/>
  <c r="AT133" i="264"/>
  <c r="AW72" i="34"/>
  <c r="AY72" i="34"/>
  <c r="AX133" i="264"/>
  <c r="BA72" i="34"/>
  <c r="AZ133" i="264"/>
  <c r="BC72" i="34"/>
  <c r="BE72" i="34"/>
  <c r="BD133" i="264"/>
  <c r="AT73" i="34"/>
  <c r="AV73" i="34"/>
  <c r="AU134" i="264"/>
  <c r="AX73" i="34"/>
  <c r="AW134" i="264"/>
  <c r="AZ73" i="34"/>
  <c r="BB73" i="34"/>
  <c r="BA134" i="264"/>
  <c r="BD73" i="34"/>
  <c r="BC134" i="264"/>
  <c r="AU74" i="34"/>
  <c r="AT135" i="264"/>
  <c r="AW74" i="34"/>
  <c r="AY74" i="34"/>
  <c r="AX135" i="264"/>
  <c r="BA74" i="34"/>
  <c r="AZ135" i="264"/>
  <c r="BC74" i="34"/>
  <c r="BE74" i="34"/>
  <c r="BD135" i="264"/>
  <c r="AT75" i="34"/>
  <c r="AV75" i="34"/>
  <c r="AU136" i="264"/>
  <c r="AX75" i="34"/>
  <c r="AW136" i="264"/>
  <c r="AZ75" i="34"/>
  <c r="BB75" i="34"/>
  <c r="BA136" i="264"/>
  <c r="BD75" i="34"/>
  <c r="BC136" i="264"/>
  <c r="AT76" i="34"/>
  <c r="AV76" i="34"/>
  <c r="AU138" i="264"/>
  <c r="AX76" i="34"/>
  <c r="AW138" i="264"/>
  <c r="AZ76" i="34"/>
  <c r="BB76" i="34"/>
  <c r="BA138" i="264"/>
  <c r="BD76" i="34"/>
  <c r="BC138" i="264"/>
  <c r="AT77" i="34"/>
  <c r="AU77" i="34"/>
  <c r="AT139" i="264"/>
  <c r="AV77" i="34"/>
  <c r="AU139" i="264"/>
  <c r="AW77" i="34"/>
  <c r="AX77" i="34"/>
  <c r="AW139" i="264"/>
  <c r="AY77" i="34"/>
  <c r="AX139" i="264"/>
  <c r="AZ77" i="34"/>
  <c r="BA77" i="34"/>
  <c r="AZ139" i="264"/>
  <c r="BB77" i="34"/>
  <c r="BA139" i="264"/>
  <c r="BC77" i="34"/>
  <c r="BD77" i="34"/>
  <c r="BC139" i="264"/>
  <c r="BE77" i="34"/>
  <c r="BD139" i="264"/>
  <c r="AT79" i="34"/>
  <c r="AV79" i="34"/>
  <c r="AU142" i="264"/>
  <c r="AX79" i="34"/>
  <c r="AW142" i="264"/>
  <c r="AZ79" i="34"/>
  <c r="BB79" i="34"/>
  <c r="BA142" i="264"/>
  <c r="BD79" i="34"/>
  <c r="BC142" i="264"/>
  <c r="AU80" i="34"/>
  <c r="AT143" i="264"/>
  <c r="AW80" i="34"/>
  <c r="AY80" i="34"/>
  <c r="AX143" i="264"/>
  <c r="BA80" i="34"/>
  <c r="AZ143" i="264"/>
  <c r="BC80" i="34"/>
  <c r="BE80" i="34"/>
  <c r="BD143" i="264"/>
  <c r="AT81" i="34"/>
  <c r="AV81" i="34"/>
  <c r="AU144" i="264"/>
  <c r="AX81" i="34"/>
  <c r="AW144" i="264"/>
  <c r="AZ81" i="34"/>
  <c r="BB81" i="34"/>
  <c r="BA144" i="264"/>
  <c r="BD81" i="34"/>
  <c r="BC144" i="264"/>
  <c r="AU82" i="34"/>
  <c r="AT145" i="264"/>
  <c r="AW82" i="34"/>
  <c r="AY82" i="34"/>
  <c r="AX145" i="264"/>
  <c r="BA82" i="34"/>
  <c r="AZ145" i="264"/>
  <c r="BC82" i="34"/>
  <c r="BE82" i="34"/>
  <c r="BD145" i="264"/>
  <c r="AT83" i="34"/>
  <c r="AV83" i="34"/>
  <c r="AU146" i="264"/>
  <c r="AX83" i="34"/>
  <c r="AW146" i="264"/>
  <c r="AZ83" i="34"/>
  <c r="BB83" i="34"/>
  <c r="BA146" i="264"/>
  <c r="BD83" i="34"/>
  <c r="BC146" i="264"/>
  <c r="AU84" i="34"/>
  <c r="AT149" i="264"/>
  <c r="AT148" i="264"/>
  <c r="AW84" i="34"/>
  <c r="AY84" i="34"/>
  <c r="AX149" i="264"/>
  <c r="AX148" i="264"/>
  <c r="BA84" i="34"/>
  <c r="AZ149" i="264"/>
  <c r="AZ148" i="264"/>
  <c r="BC84" i="34"/>
  <c r="BE84" i="34"/>
  <c r="BD149" i="264"/>
  <c r="BD148" i="264"/>
  <c r="AU85" i="34"/>
  <c r="AT151" i="264"/>
  <c r="AW85" i="34"/>
  <c r="AW79" i="34"/>
  <c r="BA79" i="34"/>
  <c r="AZ142" i="264"/>
  <c r="BE79" i="34"/>
  <c r="BD142" i="264"/>
  <c r="AV80" i="34"/>
  <c r="AU143" i="264"/>
  <c r="AZ80" i="34"/>
  <c r="BD80" i="34"/>
  <c r="BC143" i="264"/>
  <c r="AU81" i="34"/>
  <c r="AT144" i="264"/>
  <c r="AY81" i="34"/>
  <c r="AX144" i="264"/>
  <c r="BC81" i="34"/>
  <c r="AT82" i="34"/>
  <c r="AX82" i="34"/>
  <c r="AW145" i="264"/>
  <c r="BB82" i="34"/>
  <c r="BA145" i="264"/>
  <c r="AW83" i="34"/>
  <c r="BA83" i="34"/>
  <c r="AZ146" i="264"/>
  <c r="BE83" i="34"/>
  <c r="BD146" i="264"/>
  <c r="AT84" i="34"/>
  <c r="AX84" i="34"/>
  <c r="AW149" i="264"/>
  <c r="AW148" i="264"/>
  <c r="BB84" i="34"/>
  <c r="BA149" i="264"/>
  <c r="BA148" i="264"/>
  <c r="AV85" i="34"/>
  <c r="AU151" i="264"/>
  <c r="AY85" i="34"/>
  <c r="AX151" i="264"/>
  <c r="BA85" i="34"/>
  <c r="AZ151" i="264"/>
  <c r="BC85" i="34"/>
  <c r="BE85" i="34"/>
  <c r="BD151" i="264"/>
  <c r="AT86" i="34"/>
  <c r="AV86" i="34"/>
  <c r="AU152" i="264"/>
  <c r="AX86" i="34"/>
  <c r="AW152" i="264"/>
  <c r="AZ86" i="34"/>
  <c r="BB86" i="34"/>
  <c r="BA152" i="264"/>
  <c r="BD86" i="34"/>
  <c r="BC152" i="264"/>
  <c r="AU87" i="34"/>
  <c r="AT153" i="264"/>
  <c r="AW87" i="34"/>
  <c r="AY87" i="34"/>
  <c r="AX153" i="264"/>
  <c r="BA87" i="34"/>
  <c r="AZ153" i="264"/>
  <c r="BC87" i="34"/>
  <c r="BE87" i="34"/>
  <c r="BD153" i="264"/>
  <c r="AT88" i="34"/>
  <c r="AV88" i="34"/>
  <c r="AU154" i="264"/>
  <c r="AX88" i="34"/>
  <c r="AW154" i="264"/>
  <c r="AZ88" i="34"/>
  <c r="BB88" i="34"/>
  <c r="BA154" i="264"/>
  <c r="BD88" i="34"/>
  <c r="BC154" i="264"/>
  <c r="AU89" i="34"/>
  <c r="AT155" i="264"/>
  <c r="AW89" i="34"/>
  <c r="AY89" i="34"/>
  <c r="AX155" i="264"/>
  <c r="BA89" i="34"/>
  <c r="AZ155" i="264"/>
  <c r="BC89" i="34"/>
  <c r="BE89" i="34"/>
  <c r="BD155" i="264"/>
  <c r="AU90" i="34"/>
  <c r="AT157" i="264"/>
  <c r="AW90" i="34"/>
  <c r="AY90" i="34"/>
  <c r="AX157" i="264"/>
  <c r="BA90" i="34"/>
  <c r="AZ157" i="264"/>
  <c r="BC90" i="34"/>
  <c r="BE90" i="34"/>
  <c r="BD157" i="264"/>
  <c r="AT91" i="34"/>
  <c r="AV91" i="34"/>
  <c r="AU158" i="264"/>
  <c r="AX91" i="34"/>
  <c r="AW158" i="264"/>
  <c r="AZ91" i="34"/>
  <c r="BB91" i="34"/>
  <c r="BA158" i="264"/>
  <c r="BD91" i="34"/>
  <c r="BC158" i="264"/>
  <c r="AU92" i="34"/>
  <c r="AT159" i="264"/>
  <c r="AW92" i="34"/>
  <c r="AY92" i="34"/>
  <c r="AX159" i="264"/>
  <c r="BA92" i="34"/>
  <c r="AZ159" i="264"/>
  <c r="BC92" i="34"/>
  <c r="BE92" i="34"/>
  <c r="BD159" i="264"/>
  <c r="AU93" i="34"/>
  <c r="AT161" i="264"/>
  <c r="AW93" i="34"/>
  <c r="AY93" i="34"/>
  <c r="AX161" i="264"/>
  <c r="BA93" i="34"/>
  <c r="AZ161" i="264"/>
  <c r="BC93" i="34"/>
  <c r="BE93" i="34"/>
  <c r="BD161" i="264"/>
  <c r="AT94" i="34"/>
  <c r="AV94" i="34"/>
  <c r="AU162" i="264"/>
  <c r="AX94" i="34"/>
  <c r="AW162" i="264"/>
  <c r="AZ94" i="34"/>
  <c r="BB94" i="34"/>
  <c r="BA162" i="264"/>
  <c r="BD94" i="34"/>
  <c r="BC162" i="264"/>
  <c r="AU95" i="34"/>
  <c r="AT163" i="264"/>
  <c r="AW95" i="34"/>
  <c r="AY95" i="34"/>
  <c r="AX163" i="264"/>
  <c r="BA95" i="34"/>
  <c r="AZ163" i="264"/>
  <c r="BC95" i="34"/>
  <c r="BE95" i="34"/>
  <c r="BD163" i="264"/>
  <c r="AT96" i="34"/>
  <c r="AV96" i="34"/>
  <c r="AU164" i="264"/>
  <c r="AX96" i="34"/>
  <c r="AW164" i="264"/>
  <c r="AZ96" i="34"/>
  <c r="BB96" i="34"/>
  <c r="BA164" i="264"/>
  <c r="BD96" i="34"/>
  <c r="BC164" i="264"/>
  <c r="AU97" i="34"/>
  <c r="AT165" i="264"/>
  <c r="AW97" i="34"/>
  <c r="AY97" i="34"/>
  <c r="AX165" i="264"/>
  <c r="BA97" i="34"/>
  <c r="AZ165" i="264"/>
  <c r="BC97" i="34"/>
  <c r="BE97" i="34"/>
  <c r="BD165" i="264"/>
  <c r="AT105" i="34"/>
  <c r="AV105" i="34"/>
  <c r="AU178" i="264"/>
  <c r="AX105" i="34"/>
  <c r="AW178" i="264"/>
  <c r="AZ105" i="34"/>
  <c r="BB105" i="34"/>
  <c r="BA178" i="264"/>
  <c r="BD105" i="34"/>
  <c r="BC178" i="264"/>
  <c r="AU106" i="34"/>
  <c r="AT179" i="264"/>
  <c r="AW106" i="34"/>
  <c r="AY106" i="34"/>
  <c r="AX179" i="264"/>
  <c r="BA106" i="34"/>
  <c r="AZ179" i="264"/>
  <c r="BC106" i="34"/>
  <c r="BE106" i="34"/>
  <c r="BD179" i="264"/>
  <c r="AU173" i="34"/>
  <c r="AT285" i="264"/>
  <c r="AT284" i="264"/>
  <c r="AW173" i="34"/>
  <c r="AY173" i="34"/>
  <c r="AX285" i="264"/>
  <c r="AX284" i="264"/>
  <c r="BA173" i="34"/>
  <c r="AZ285" i="264"/>
  <c r="AZ284" i="264"/>
  <c r="BC173" i="34"/>
  <c r="BE173" i="34"/>
  <c r="BD285" i="264"/>
  <c r="BD284" i="264"/>
  <c r="AT181" i="34"/>
  <c r="AV181" i="34"/>
  <c r="AU296" i="264"/>
  <c r="AU295" i="264"/>
  <c r="AX181" i="34"/>
  <c r="AW296" i="264"/>
  <c r="AW295" i="264"/>
  <c r="AZ181" i="34"/>
  <c r="BB181" i="34"/>
  <c r="BA296" i="264"/>
  <c r="BA295" i="264"/>
  <c r="BD181" i="34"/>
  <c r="BC296" i="264"/>
  <c r="BC295" i="264"/>
  <c r="AU182" i="34"/>
  <c r="AT299" i="264"/>
  <c r="AT298" i="264"/>
  <c r="AW182" i="34"/>
  <c r="AY182" i="34"/>
  <c r="AX299" i="264"/>
  <c r="AX298" i="264"/>
  <c r="BA182" i="34"/>
  <c r="AZ299" i="264"/>
  <c r="AZ298" i="264"/>
  <c r="BC182" i="34"/>
  <c r="BE182" i="34"/>
  <c r="BD299" i="264"/>
  <c r="BD298" i="264"/>
  <c r="AT190" i="34"/>
  <c r="AV190" i="34"/>
  <c r="AU310" i="264"/>
  <c r="AU309" i="264"/>
  <c r="AX190" i="34"/>
  <c r="AW310" i="264"/>
  <c r="AW309" i="264"/>
  <c r="AZ190" i="34"/>
  <c r="BB190" i="34"/>
  <c r="BA310" i="264"/>
  <c r="BA309" i="264"/>
  <c r="BD190" i="34"/>
  <c r="BC310" i="264"/>
  <c r="BC309" i="264"/>
  <c r="BF49" i="34"/>
  <c r="BG49" i="34"/>
  <c r="BK49" i="34"/>
  <c r="BL49" i="34"/>
  <c r="BM49" i="34"/>
  <c r="BQ49" i="34"/>
  <c r="BH50" i="34"/>
  <c r="BI50" i="34"/>
  <c r="BJ50" i="34"/>
  <c r="BN50" i="34"/>
  <c r="BO50" i="34"/>
  <c r="BP50" i="34"/>
  <c r="BG70" i="34"/>
  <c r="BF130" i="264"/>
  <c r="BF129" i="264"/>
  <c r="BI70" i="34"/>
  <c r="BK70" i="34"/>
  <c r="BJ130" i="264"/>
  <c r="BJ129" i="264"/>
  <c r="BM70" i="34"/>
  <c r="BL130" i="264"/>
  <c r="BL129" i="264"/>
  <c r="BO70" i="34"/>
  <c r="BQ70" i="34"/>
  <c r="BP130" i="264"/>
  <c r="BP129" i="264"/>
  <c r="BG71" i="34"/>
  <c r="BF132" i="264"/>
  <c r="BI71" i="34"/>
  <c r="BK71" i="34"/>
  <c r="BJ132" i="264"/>
  <c r="BM71" i="34"/>
  <c r="BL132" i="264"/>
  <c r="BO71" i="34"/>
  <c r="BQ71" i="34"/>
  <c r="BP132" i="264"/>
  <c r="BF72" i="34"/>
  <c r="BH72" i="34"/>
  <c r="BG133" i="264"/>
  <c r="BJ72" i="34"/>
  <c r="BI133" i="264"/>
  <c r="BL72" i="34"/>
  <c r="BN72" i="34"/>
  <c r="BM133" i="264"/>
  <c r="BP72" i="34"/>
  <c r="BO133" i="264"/>
  <c r="BG73" i="34"/>
  <c r="BF134" i="264"/>
  <c r="BI73" i="34"/>
  <c r="BK73" i="34"/>
  <c r="BJ134" i="264"/>
  <c r="BM73" i="34"/>
  <c r="BL134" i="264"/>
  <c r="BO73" i="34"/>
  <c r="BQ73" i="34"/>
  <c r="BP134" i="264"/>
  <c r="BF74" i="34"/>
  <c r="BH74" i="34"/>
  <c r="BG135" i="264"/>
  <c r="BJ74" i="34"/>
  <c r="BI135" i="264"/>
  <c r="BL74" i="34"/>
  <c r="BN74" i="34"/>
  <c r="BM135" i="264"/>
  <c r="BP74" i="34"/>
  <c r="BO135" i="264"/>
  <c r="BG75" i="34"/>
  <c r="BF136" i="264"/>
  <c r="BI75" i="34"/>
  <c r="BK75" i="34"/>
  <c r="BJ136" i="264"/>
  <c r="BM75" i="34"/>
  <c r="BL136" i="264"/>
  <c r="BO75" i="34"/>
  <c r="BQ75" i="34"/>
  <c r="BP136" i="264"/>
  <c r="BG76" i="34"/>
  <c r="BF138" i="264"/>
  <c r="BI76" i="34"/>
  <c r="BK76" i="34"/>
  <c r="BJ138" i="264"/>
  <c r="BM76" i="34"/>
  <c r="BL138" i="264"/>
  <c r="BO76" i="34"/>
  <c r="BQ76" i="34"/>
  <c r="BP138" i="264"/>
  <c r="BF78" i="34"/>
  <c r="BG78" i="34"/>
  <c r="BF140" i="264"/>
  <c r="BI78" i="34"/>
  <c r="BJ78" i="34"/>
  <c r="BI140" i="264"/>
  <c r="BK78" i="34"/>
  <c r="BJ140" i="264"/>
  <c r="BL78" i="34"/>
  <c r="BM78" i="34"/>
  <c r="BL140" i="264"/>
  <c r="BO78" i="34"/>
  <c r="BP78" i="34"/>
  <c r="BO140" i="264"/>
  <c r="BQ78" i="34"/>
  <c r="BP140" i="264"/>
  <c r="BG79" i="34"/>
  <c r="BF142" i="264"/>
  <c r="BI79" i="34"/>
  <c r="BK79" i="34"/>
  <c r="BJ142" i="264"/>
  <c r="BM79" i="34"/>
  <c r="BL142" i="264"/>
  <c r="BO79" i="34"/>
  <c r="BQ79" i="34"/>
  <c r="BP142" i="264"/>
  <c r="BF80" i="34"/>
  <c r="BH80" i="34"/>
  <c r="BG143" i="264"/>
  <c r="BJ80" i="34"/>
  <c r="BI143" i="264"/>
  <c r="BL80" i="34"/>
  <c r="BN80" i="34"/>
  <c r="BM143" i="264"/>
  <c r="BP80" i="34"/>
  <c r="BO143" i="264"/>
  <c r="BG81" i="34"/>
  <c r="BF144" i="264"/>
  <c r="BI81" i="34"/>
  <c r="BK81" i="34"/>
  <c r="BJ144" i="264"/>
  <c r="BM81" i="34"/>
  <c r="BL144" i="264"/>
  <c r="BO81" i="34"/>
  <c r="BQ81" i="34"/>
  <c r="BP144" i="264"/>
  <c r="BF82" i="34"/>
  <c r="BH82" i="34"/>
  <c r="BG145" i="264"/>
  <c r="BJ82" i="34"/>
  <c r="BI145" i="264"/>
  <c r="BL82" i="34"/>
  <c r="BN82" i="34"/>
  <c r="BM145" i="264"/>
  <c r="BP82" i="34"/>
  <c r="BO145" i="264"/>
  <c r="BG83" i="34"/>
  <c r="BF146" i="264"/>
  <c r="BI83" i="34"/>
  <c r="BK83" i="34"/>
  <c r="BJ146" i="264"/>
  <c r="BM83" i="34"/>
  <c r="BL146" i="264"/>
  <c r="BO83" i="34"/>
  <c r="BQ83" i="34"/>
  <c r="BP146" i="264"/>
  <c r="BF84" i="34"/>
  <c r="BH84" i="34"/>
  <c r="BG149" i="264"/>
  <c r="BG148" i="264"/>
  <c r="BJ84" i="34"/>
  <c r="BI149" i="264"/>
  <c r="BI148" i="264"/>
  <c r="BL84" i="34"/>
  <c r="BN84" i="34"/>
  <c r="BM149" i="264"/>
  <c r="BM148" i="264"/>
  <c r="BP84" i="34"/>
  <c r="BO149" i="264"/>
  <c r="BO148" i="264"/>
  <c r="BF85" i="34"/>
  <c r="BH85" i="34"/>
  <c r="BG151" i="264"/>
  <c r="BJ85" i="34"/>
  <c r="BI151" i="264"/>
  <c r="BL85" i="34"/>
  <c r="BN85" i="34"/>
  <c r="BM151" i="264"/>
  <c r="BP85" i="34"/>
  <c r="BO151" i="264"/>
  <c r="BG86" i="34"/>
  <c r="BF152" i="264"/>
  <c r="BI86" i="34"/>
  <c r="BK86" i="34"/>
  <c r="BJ152" i="264"/>
  <c r="BM86" i="34"/>
  <c r="BL152" i="264"/>
  <c r="BO86" i="34"/>
  <c r="BQ86" i="34"/>
  <c r="BP152" i="264"/>
  <c r="BF87" i="34"/>
  <c r="BH87" i="34"/>
  <c r="BG153" i="264"/>
  <c r="BJ87" i="34"/>
  <c r="BI153" i="264"/>
  <c r="BL87" i="34"/>
  <c r="BN87" i="34"/>
  <c r="BM153" i="264"/>
  <c r="BP87" i="34"/>
  <c r="BO153" i="264"/>
  <c r="BG88" i="34"/>
  <c r="BF154" i="264"/>
  <c r="BI88" i="34"/>
  <c r="BK88" i="34"/>
  <c r="BJ154" i="264"/>
  <c r="BM88" i="34"/>
  <c r="BL154" i="264"/>
  <c r="BO88" i="34"/>
  <c r="BQ88" i="34"/>
  <c r="BP154" i="264"/>
  <c r="BF89" i="34"/>
  <c r="BH89" i="34"/>
  <c r="BG155" i="264"/>
  <c r="BJ89" i="34"/>
  <c r="BI155" i="264"/>
  <c r="BL89" i="34"/>
  <c r="BN89" i="34"/>
  <c r="BM155" i="264"/>
  <c r="BP89" i="34"/>
  <c r="BO155" i="264"/>
  <c r="AT78" i="34"/>
  <c r="AU78" i="34"/>
  <c r="AT140" i="264"/>
  <c r="AV78" i="34"/>
  <c r="AU140" i="264"/>
  <c r="AW78" i="34"/>
  <c r="AX78" i="34"/>
  <c r="AW140" i="264"/>
  <c r="AY78" i="34"/>
  <c r="AX140" i="264"/>
  <c r="AZ78" i="34"/>
  <c r="BA78" i="34"/>
  <c r="AZ140" i="264"/>
  <c r="BB78" i="34"/>
  <c r="BA140" i="264"/>
  <c r="BC78" i="34"/>
  <c r="BD78" i="34"/>
  <c r="BC140" i="264"/>
  <c r="BE78" i="34"/>
  <c r="BD140" i="264"/>
  <c r="AU79" i="34"/>
  <c r="AT142" i="264"/>
  <c r="AY79" i="34"/>
  <c r="AX142" i="264"/>
  <c r="BC79" i="34"/>
  <c r="AT80" i="34"/>
  <c r="AX80" i="34"/>
  <c r="AW143" i="264"/>
  <c r="BB80" i="34"/>
  <c r="BA143" i="264"/>
  <c r="AW81" i="34"/>
  <c r="BA81" i="34"/>
  <c r="AZ144" i="264"/>
  <c r="BE81" i="34"/>
  <c r="BD144" i="264"/>
  <c r="AV82" i="34"/>
  <c r="AU145" i="264"/>
  <c r="AZ82" i="34"/>
  <c r="BD82" i="34"/>
  <c r="BC145" i="264"/>
  <c r="AU83" i="34"/>
  <c r="AT146" i="264"/>
  <c r="AY83" i="34"/>
  <c r="AX146" i="264"/>
  <c r="BC83" i="34"/>
  <c r="AV84" i="34"/>
  <c r="AU149" i="264"/>
  <c r="AU148" i="264"/>
  <c r="AZ84" i="34"/>
  <c r="BD84" i="34"/>
  <c r="BC149" i="264"/>
  <c r="BC148" i="264"/>
  <c r="AT85" i="34"/>
  <c r="AX85" i="34"/>
  <c r="AW151" i="264"/>
  <c r="AZ85" i="34"/>
  <c r="BB85" i="34"/>
  <c r="BA151" i="264"/>
  <c r="BD85" i="34"/>
  <c r="BC151" i="264"/>
  <c r="AU86" i="34"/>
  <c r="AT152" i="264"/>
  <c r="AW86" i="34"/>
  <c r="AY86" i="34"/>
  <c r="AX152" i="264"/>
  <c r="BA86" i="34"/>
  <c r="AZ152" i="264"/>
  <c r="BC86" i="34"/>
  <c r="BE86" i="34"/>
  <c r="BD152" i="264"/>
  <c r="AT87" i="34"/>
  <c r="AV87" i="34"/>
  <c r="AU153" i="264"/>
  <c r="AX87" i="34"/>
  <c r="AW153" i="264"/>
  <c r="AZ87" i="34"/>
  <c r="BB87" i="34"/>
  <c r="BA153" i="264"/>
  <c r="BD87" i="34"/>
  <c r="BC153" i="264"/>
  <c r="AU88" i="34"/>
  <c r="AT154" i="264"/>
  <c r="AW88" i="34"/>
  <c r="AY88" i="34"/>
  <c r="AX154" i="264"/>
  <c r="BA88" i="34"/>
  <c r="AZ154" i="264"/>
  <c r="BC88" i="34"/>
  <c r="BE88" i="34"/>
  <c r="BD154" i="264"/>
  <c r="AT89" i="34"/>
  <c r="AV89" i="34"/>
  <c r="AU155" i="264"/>
  <c r="AX89" i="34"/>
  <c r="AW155" i="264"/>
  <c r="AZ89" i="34"/>
  <c r="BB89" i="34"/>
  <c r="BA155" i="264"/>
  <c r="BD89" i="34"/>
  <c r="BC155" i="264"/>
  <c r="AT90" i="34"/>
  <c r="AV90" i="34"/>
  <c r="AU157" i="264"/>
  <c r="AX90" i="34"/>
  <c r="AW157" i="264"/>
  <c r="AZ90" i="34"/>
  <c r="BB90" i="34"/>
  <c r="BA157" i="264"/>
  <c r="BD90" i="34"/>
  <c r="BC157" i="264"/>
  <c r="AU91" i="34"/>
  <c r="AT158" i="264"/>
  <c r="AW91" i="34"/>
  <c r="AY91" i="34"/>
  <c r="AX158" i="264"/>
  <c r="BA91" i="34"/>
  <c r="AZ158" i="264"/>
  <c r="BC91" i="34"/>
  <c r="BE91" i="34"/>
  <c r="BD158" i="264"/>
  <c r="AT92" i="34"/>
  <c r="AV92" i="34"/>
  <c r="AU159" i="264"/>
  <c r="AX92" i="34"/>
  <c r="AW159" i="264"/>
  <c r="AZ92" i="34"/>
  <c r="BB92" i="34"/>
  <c r="BA159" i="264"/>
  <c r="BD92" i="34"/>
  <c r="BC159" i="264"/>
  <c r="AT93" i="34"/>
  <c r="AV93" i="34"/>
  <c r="AU161" i="264"/>
  <c r="AX93" i="34"/>
  <c r="AW161" i="264"/>
  <c r="AZ93" i="34"/>
  <c r="BB93" i="34"/>
  <c r="BA161" i="264"/>
  <c r="BD93" i="34"/>
  <c r="BC161" i="264"/>
  <c r="AU94" i="34"/>
  <c r="AT162" i="264"/>
  <c r="AW94" i="34"/>
  <c r="AY94" i="34"/>
  <c r="AX162" i="264"/>
  <c r="BA94" i="34"/>
  <c r="AZ162" i="264"/>
  <c r="BC94" i="34"/>
  <c r="BE94" i="34"/>
  <c r="BD162" i="264"/>
  <c r="AT95" i="34"/>
  <c r="AV95" i="34"/>
  <c r="AU163" i="264"/>
  <c r="AX95" i="34"/>
  <c r="AW163" i="264"/>
  <c r="AZ95" i="34"/>
  <c r="BB95" i="34"/>
  <c r="BA163" i="264"/>
  <c r="BD95" i="34"/>
  <c r="BC163" i="264"/>
  <c r="AU96" i="34"/>
  <c r="AT164" i="264"/>
  <c r="AW96" i="34"/>
  <c r="AY96" i="34"/>
  <c r="AX164" i="264"/>
  <c r="BA96" i="34"/>
  <c r="AZ164" i="264"/>
  <c r="BC96" i="34"/>
  <c r="BE96" i="34"/>
  <c r="BD164" i="264"/>
  <c r="AT97" i="34"/>
  <c r="AV97" i="34"/>
  <c r="AU165" i="264"/>
  <c r="AX97" i="34"/>
  <c r="AW165" i="264"/>
  <c r="AZ97" i="34"/>
  <c r="BB97" i="34"/>
  <c r="BA165" i="264"/>
  <c r="BD97" i="34"/>
  <c r="BC165" i="264"/>
  <c r="AU105" i="34"/>
  <c r="AT178" i="264"/>
  <c r="AW105" i="34"/>
  <c r="AY105" i="34"/>
  <c r="AX178" i="264"/>
  <c r="BA105" i="34"/>
  <c r="AZ178" i="264"/>
  <c r="BC105" i="34"/>
  <c r="BE105" i="34"/>
  <c r="BD178" i="264"/>
  <c r="AT106" i="34"/>
  <c r="AV106" i="34"/>
  <c r="AU179" i="264"/>
  <c r="AX106" i="34"/>
  <c r="AW179" i="264"/>
  <c r="AZ106" i="34"/>
  <c r="BB106" i="34"/>
  <c r="BA179" i="264"/>
  <c r="BD106" i="34"/>
  <c r="BC179" i="264"/>
  <c r="AT173" i="34"/>
  <c r="AV173" i="34"/>
  <c r="AU285" i="264"/>
  <c r="AU284" i="264"/>
  <c r="AX173" i="34"/>
  <c r="AW285" i="264"/>
  <c r="AW284" i="264"/>
  <c r="AZ173" i="34"/>
  <c r="BB173" i="34"/>
  <c r="BA285" i="264"/>
  <c r="BA284" i="264"/>
  <c r="BD173" i="34"/>
  <c r="BC285" i="264"/>
  <c r="BC284" i="264"/>
  <c r="AU181" i="34"/>
  <c r="AT296" i="264"/>
  <c r="AT295" i="264"/>
  <c r="AW181" i="34"/>
  <c r="AY181" i="34"/>
  <c r="AX296" i="264"/>
  <c r="AX295" i="264"/>
  <c r="BA181" i="34"/>
  <c r="AZ296" i="264"/>
  <c r="AZ295" i="264"/>
  <c r="BC181" i="34"/>
  <c r="BE181" i="34"/>
  <c r="BD296" i="264"/>
  <c r="BD295" i="264"/>
  <c r="AT182" i="34"/>
  <c r="AV182" i="34"/>
  <c r="AU299" i="264"/>
  <c r="AU298" i="264"/>
  <c r="AX182" i="34"/>
  <c r="AW299" i="264"/>
  <c r="AW298" i="264"/>
  <c r="AZ182" i="34"/>
  <c r="BB182" i="34"/>
  <c r="BA299" i="264"/>
  <c r="BA298" i="264"/>
  <c r="BD182" i="34"/>
  <c r="BC299" i="264"/>
  <c r="BC298" i="264"/>
  <c r="AU190" i="34"/>
  <c r="AT310" i="264"/>
  <c r="AT309" i="264"/>
  <c r="AW190" i="34"/>
  <c r="AY190" i="34"/>
  <c r="AX310" i="264"/>
  <c r="AX309" i="264"/>
  <c r="BA190" i="34"/>
  <c r="AZ310" i="264"/>
  <c r="AZ309" i="264"/>
  <c r="BC190" i="34"/>
  <c r="BE190" i="34"/>
  <c r="BD310" i="264"/>
  <c r="BD309" i="264"/>
  <c r="BH49" i="34"/>
  <c r="BI49" i="34"/>
  <c r="BJ49" i="34"/>
  <c r="BN49" i="34"/>
  <c r="BO49" i="34"/>
  <c r="BP49" i="34"/>
  <c r="BF50" i="34"/>
  <c r="BG50" i="34"/>
  <c r="BK50" i="34"/>
  <c r="BL50" i="34"/>
  <c r="BM50" i="34"/>
  <c r="BQ50" i="34"/>
  <c r="BF70" i="34"/>
  <c r="BH70" i="34"/>
  <c r="BG130" i="264"/>
  <c r="BG129" i="264"/>
  <c r="BJ70" i="34"/>
  <c r="BI130" i="264"/>
  <c r="BI129" i="264"/>
  <c r="BL70" i="34"/>
  <c r="BN70" i="34"/>
  <c r="BM130" i="264"/>
  <c r="BM129" i="264"/>
  <c r="BP70" i="34"/>
  <c r="BO130" i="264"/>
  <c r="BO129" i="264"/>
  <c r="BF71" i="34"/>
  <c r="BH71" i="34"/>
  <c r="BG132" i="264"/>
  <c r="BJ71" i="34"/>
  <c r="BI132" i="264"/>
  <c r="BL71" i="34"/>
  <c r="BN71" i="34"/>
  <c r="BM132" i="264"/>
  <c r="BP71" i="34"/>
  <c r="BO132" i="264"/>
  <c r="BG72" i="34"/>
  <c r="BF133" i="264"/>
  <c r="BI72" i="34"/>
  <c r="BK72" i="34"/>
  <c r="BJ133" i="264"/>
  <c r="BM72" i="34"/>
  <c r="BL133" i="264"/>
  <c r="BO72" i="34"/>
  <c r="BQ72" i="34"/>
  <c r="BP133" i="264"/>
  <c r="BF73" i="34"/>
  <c r="BH73" i="34"/>
  <c r="BG134" i="264"/>
  <c r="BJ73" i="34"/>
  <c r="BI134" i="264"/>
  <c r="BL73" i="34"/>
  <c r="BN73" i="34"/>
  <c r="BM134" i="264"/>
  <c r="BP73" i="34"/>
  <c r="BO134" i="264"/>
  <c r="BG74" i="34"/>
  <c r="BF135" i="264"/>
  <c r="BI74" i="34"/>
  <c r="BK74" i="34"/>
  <c r="BJ135" i="264"/>
  <c r="BM74" i="34"/>
  <c r="BL135" i="264"/>
  <c r="BO74" i="34"/>
  <c r="BQ74" i="34"/>
  <c r="BP135" i="264"/>
  <c r="BF75" i="34"/>
  <c r="BH75" i="34"/>
  <c r="BG136" i="264"/>
  <c r="BJ75" i="34"/>
  <c r="BI136" i="264"/>
  <c r="BL75" i="34"/>
  <c r="BN75" i="34"/>
  <c r="BM136" i="264"/>
  <c r="BP75" i="34"/>
  <c r="BO136" i="264"/>
  <c r="BF76" i="34"/>
  <c r="BH76" i="34"/>
  <c r="BG138" i="264"/>
  <c r="BJ76" i="34"/>
  <c r="BI138" i="264"/>
  <c r="BL76" i="34"/>
  <c r="BN76" i="34"/>
  <c r="BM138" i="264"/>
  <c r="BP76" i="34"/>
  <c r="BO138" i="264"/>
  <c r="BF77" i="34"/>
  <c r="BG77" i="34"/>
  <c r="BF139" i="264"/>
  <c r="BH77" i="34"/>
  <c r="BG139" i="264"/>
  <c r="BI77" i="34"/>
  <c r="BJ77" i="34"/>
  <c r="BI139" i="264"/>
  <c r="BK77" i="34"/>
  <c r="BJ139" i="264"/>
  <c r="BL77" i="34"/>
  <c r="BM77" i="34"/>
  <c r="BL139" i="264"/>
  <c r="BN77" i="34"/>
  <c r="BM139" i="264"/>
  <c r="BO77" i="34"/>
  <c r="BP77" i="34"/>
  <c r="BO139" i="264"/>
  <c r="BQ77" i="34"/>
  <c r="BP139" i="264"/>
  <c r="BF79" i="34"/>
  <c r="BH79" i="34"/>
  <c r="BG142" i="264"/>
  <c r="BJ79" i="34"/>
  <c r="BI142" i="264"/>
  <c r="BL79" i="34"/>
  <c r="BN79" i="34"/>
  <c r="BM142" i="264"/>
  <c r="BP79" i="34"/>
  <c r="BO142" i="264"/>
  <c r="BG80" i="34"/>
  <c r="BF143" i="264"/>
  <c r="BI80" i="34"/>
  <c r="BK80" i="34"/>
  <c r="BJ143" i="264"/>
  <c r="BM80" i="34"/>
  <c r="BL143" i="264"/>
  <c r="BO80" i="34"/>
  <c r="BQ80" i="34"/>
  <c r="BP143" i="264"/>
  <c r="BF81" i="34"/>
  <c r="BH81" i="34"/>
  <c r="BG144" i="264"/>
  <c r="BJ81" i="34"/>
  <c r="BI144" i="264"/>
  <c r="BL81" i="34"/>
  <c r="BN81" i="34"/>
  <c r="BM144" i="264"/>
  <c r="BP81" i="34"/>
  <c r="BO144" i="264"/>
  <c r="BG82" i="34"/>
  <c r="BF145" i="264"/>
  <c r="BI82" i="34"/>
  <c r="BK82" i="34"/>
  <c r="BJ145" i="264"/>
  <c r="BM82" i="34"/>
  <c r="BL145" i="264"/>
  <c r="BO82" i="34"/>
  <c r="BQ82" i="34"/>
  <c r="BP145" i="264"/>
  <c r="BF83" i="34"/>
  <c r="BH83" i="34"/>
  <c r="BG146" i="264"/>
  <c r="BJ83" i="34"/>
  <c r="BI146" i="264"/>
  <c r="BL83" i="34"/>
  <c r="BN83" i="34"/>
  <c r="BM146" i="264"/>
  <c r="BP83" i="34"/>
  <c r="BO146" i="264"/>
  <c r="BG84" i="34"/>
  <c r="BF149" i="264"/>
  <c r="BF148" i="264"/>
  <c r="BI84" i="34"/>
  <c r="BK84" i="34"/>
  <c r="BJ149" i="264"/>
  <c r="BJ148" i="264"/>
  <c r="BM84" i="34"/>
  <c r="BL149" i="264"/>
  <c r="BL148" i="264"/>
  <c r="BO84" i="34"/>
  <c r="BQ84" i="34"/>
  <c r="BP149" i="264"/>
  <c r="BP148" i="264"/>
  <c r="BG85" i="34"/>
  <c r="BF151" i="264"/>
  <c r="BI85" i="34"/>
  <c r="BK85" i="34"/>
  <c r="BJ151" i="264"/>
  <c r="BM85" i="34"/>
  <c r="BL151" i="264"/>
  <c r="BO85" i="34"/>
  <c r="BQ85" i="34"/>
  <c r="BP151" i="264"/>
  <c r="BF86" i="34"/>
  <c r="BH86" i="34"/>
  <c r="BG152" i="264"/>
  <c r="BJ86" i="34"/>
  <c r="BI152" i="264"/>
  <c r="BL86" i="34"/>
  <c r="BN86" i="34"/>
  <c r="BM152" i="264"/>
  <c r="BP86" i="34"/>
  <c r="BO152" i="264"/>
  <c r="BG87" i="34"/>
  <c r="BF153" i="264"/>
  <c r="BI87" i="34"/>
  <c r="BK87" i="34"/>
  <c r="BJ153" i="264"/>
  <c r="BM87" i="34"/>
  <c r="BL153" i="264"/>
  <c r="BO87" i="34"/>
  <c r="BQ87" i="34"/>
  <c r="BP153" i="264"/>
  <c r="BF88" i="34"/>
  <c r="BH88" i="34"/>
  <c r="BG154" i="264"/>
  <c r="BJ88" i="34"/>
  <c r="BI154" i="264"/>
  <c r="BL88" i="34"/>
  <c r="BN88" i="34"/>
  <c r="BM154" i="264"/>
  <c r="BP88" i="34"/>
  <c r="BO154" i="264"/>
  <c r="BG89" i="34"/>
  <c r="BF155" i="264"/>
  <c r="BI89" i="34"/>
  <c r="BK89" i="34"/>
  <c r="BJ155" i="264"/>
  <c r="BM89" i="34"/>
  <c r="BL155" i="264"/>
  <c r="BO89" i="34"/>
  <c r="BQ89" i="34"/>
  <c r="BP155" i="264"/>
  <c r="BG90" i="34"/>
  <c r="BF157" i="264"/>
  <c r="BI90" i="34"/>
  <c r="BK90" i="34"/>
  <c r="BJ157" i="264"/>
  <c r="BM90" i="34"/>
  <c r="BL157" i="264"/>
  <c r="BO90" i="34"/>
  <c r="BQ90" i="34"/>
  <c r="BP157" i="264"/>
  <c r="BF91" i="34"/>
  <c r="BH91" i="34"/>
  <c r="BG158" i="264"/>
  <c r="BJ91" i="34"/>
  <c r="BI158" i="264"/>
  <c r="BL91" i="34"/>
  <c r="BN91" i="34"/>
  <c r="BM158" i="264"/>
  <c r="BP91" i="34"/>
  <c r="BO158" i="264"/>
  <c r="BG92" i="34"/>
  <c r="BF159" i="264"/>
  <c r="BI92" i="34"/>
  <c r="BK92" i="34"/>
  <c r="BJ159" i="264"/>
  <c r="BM92" i="34"/>
  <c r="BL159" i="264"/>
  <c r="BO92" i="34"/>
  <c r="BQ92" i="34"/>
  <c r="BP159" i="264"/>
  <c r="BG93" i="34"/>
  <c r="BF161" i="264"/>
  <c r="BI93" i="34"/>
  <c r="BK93" i="34"/>
  <c r="BJ161" i="264"/>
  <c r="BM93" i="34"/>
  <c r="BL161" i="264"/>
  <c r="BO93" i="34"/>
  <c r="BQ93" i="34"/>
  <c r="BP161" i="264"/>
  <c r="BF94" i="34"/>
  <c r="BH94" i="34"/>
  <c r="BG162" i="264"/>
  <c r="BJ94" i="34"/>
  <c r="BI162" i="264"/>
  <c r="BL94" i="34"/>
  <c r="BN94" i="34"/>
  <c r="BM162" i="264"/>
  <c r="BP94" i="34"/>
  <c r="BO162" i="264"/>
  <c r="BG95" i="34"/>
  <c r="BF163" i="264"/>
  <c r="BI95" i="34"/>
  <c r="BK95" i="34"/>
  <c r="BJ163" i="264"/>
  <c r="BM95" i="34"/>
  <c r="BL163" i="264"/>
  <c r="BO95" i="34"/>
  <c r="BQ95" i="34"/>
  <c r="BP163" i="264"/>
  <c r="BF96" i="34"/>
  <c r="BH96" i="34"/>
  <c r="BG164" i="264"/>
  <c r="BJ96" i="34"/>
  <c r="BI164" i="264"/>
  <c r="BL96" i="34"/>
  <c r="BN96" i="34"/>
  <c r="BM164" i="264"/>
  <c r="BP96" i="34"/>
  <c r="BO164" i="264"/>
  <c r="BG97" i="34"/>
  <c r="BF165" i="264"/>
  <c r="BI97" i="34"/>
  <c r="BK97" i="34"/>
  <c r="BJ165" i="264"/>
  <c r="BM97" i="34"/>
  <c r="BL165" i="264"/>
  <c r="BO97" i="34"/>
  <c r="BQ97" i="34"/>
  <c r="BP165" i="264"/>
  <c r="BF105" i="34"/>
  <c r="BH105" i="34"/>
  <c r="BG178" i="264"/>
  <c r="BJ105" i="34"/>
  <c r="BI178" i="264"/>
  <c r="BL105" i="34"/>
  <c r="BN105" i="34"/>
  <c r="BM178" i="264"/>
  <c r="BP105" i="34"/>
  <c r="BO178" i="264"/>
  <c r="BG106" i="34"/>
  <c r="BF179" i="264"/>
  <c r="BI106" i="34"/>
  <c r="BK106" i="34"/>
  <c r="BJ179" i="264"/>
  <c r="BM106" i="34"/>
  <c r="BL179" i="264"/>
  <c r="BO106" i="34"/>
  <c r="BQ106" i="34"/>
  <c r="BP179" i="264"/>
  <c r="BF90" i="34"/>
  <c r="BJ90" i="34"/>
  <c r="BI157" i="264"/>
  <c r="BN90" i="34"/>
  <c r="BM157" i="264"/>
  <c r="BI91" i="34"/>
  <c r="BM91" i="34"/>
  <c r="BL158" i="264"/>
  <c r="BQ91" i="34"/>
  <c r="BP158" i="264"/>
  <c r="BL92" i="34"/>
  <c r="BP92" i="34"/>
  <c r="BO159" i="264"/>
  <c r="BF93" i="34"/>
  <c r="BJ93" i="34"/>
  <c r="BI161" i="264"/>
  <c r="BN93" i="34"/>
  <c r="BM161" i="264"/>
  <c r="BI94" i="34"/>
  <c r="BM94" i="34"/>
  <c r="BL162" i="264"/>
  <c r="BQ94" i="34"/>
  <c r="BP162" i="264"/>
  <c r="BH95" i="34"/>
  <c r="BG163" i="264"/>
  <c r="BL95" i="34"/>
  <c r="BP95" i="34"/>
  <c r="BO163" i="264"/>
  <c r="BG96" i="34"/>
  <c r="BF164" i="264"/>
  <c r="BK96" i="34"/>
  <c r="BJ164" i="264"/>
  <c r="BO96" i="34"/>
  <c r="BF97" i="34"/>
  <c r="BJ97" i="34"/>
  <c r="BI165" i="264"/>
  <c r="BN97" i="34"/>
  <c r="BM165" i="264"/>
  <c r="BI105" i="34"/>
  <c r="BM105" i="34"/>
  <c r="BL178" i="264"/>
  <c r="BQ105" i="34"/>
  <c r="BP178" i="264"/>
  <c r="BH106" i="34"/>
  <c r="BG179" i="264"/>
  <c r="BL106" i="34"/>
  <c r="BP106" i="34"/>
  <c r="BO179" i="264"/>
  <c r="BG173" i="34"/>
  <c r="BF285" i="264"/>
  <c r="BF284" i="264"/>
  <c r="BI173" i="34"/>
  <c r="BK173" i="34"/>
  <c r="BJ285" i="264"/>
  <c r="BJ284" i="264"/>
  <c r="BM173" i="34"/>
  <c r="BL285" i="264"/>
  <c r="BL284" i="264"/>
  <c r="BO173" i="34"/>
  <c r="BQ173" i="34"/>
  <c r="BP285" i="264"/>
  <c r="BP284" i="264"/>
  <c r="BF181" i="34"/>
  <c r="BH181" i="34"/>
  <c r="BG296" i="264"/>
  <c r="BG295" i="264"/>
  <c r="BJ181" i="34"/>
  <c r="BI296" i="264"/>
  <c r="BI295" i="264"/>
  <c r="BL181" i="34"/>
  <c r="BN181" i="34"/>
  <c r="BM296" i="264"/>
  <c r="BM295" i="264"/>
  <c r="BP181" i="34"/>
  <c r="BO296" i="264"/>
  <c r="BO295" i="264"/>
  <c r="BG182" i="34"/>
  <c r="BF299" i="264"/>
  <c r="BF298" i="264"/>
  <c r="BI182" i="34"/>
  <c r="BK182" i="34"/>
  <c r="BJ299" i="264"/>
  <c r="BJ298" i="264"/>
  <c r="BM182" i="34"/>
  <c r="BL299" i="264"/>
  <c r="BL298" i="264"/>
  <c r="BO182" i="34"/>
  <c r="BQ182" i="34"/>
  <c r="BP299" i="264"/>
  <c r="BP298" i="264"/>
  <c r="BF190" i="34"/>
  <c r="BH190" i="34"/>
  <c r="BG310" i="264"/>
  <c r="BG309" i="264"/>
  <c r="BJ190" i="34"/>
  <c r="BI310" i="264"/>
  <c r="BI309" i="264"/>
  <c r="BL190" i="34"/>
  <c r="BN190" i="34"/>
  <c r="BM310" i="264"/>
  <c r="BM309" i="264"/>
  <c r="BP190" i="34"/>
  <c r="BO310" i="264"/>
  <c r="BO309" i="264"/>
  <c r="BH90" i="34"/>
  <c r="BG157" i="264"/>
  <c r="BL90" i="34"/>
  <c r="BP90" i="34"/>
  <c r="BO157" i="264"/>
  <c r="BO156" i="264"/>
  <c r="BG91" i="34"/>
  <c r="BF158" i="264"/>
  <c r="BK91" i="34"/>
  <c r="BJ158" i="264"/>
  <c r="BO91" i="34"/>
  <c r="BF92" i="34"/>
  <c r="BJ92" i="34"/>
  <c r="BI159" i="264"/>
  <c r="BH93" i="34"/>
  <c r="BG161" i="264"/>
  <c r="BL93" i="34"/>
  <c r="BP93" i="34"/>
  <c r="BO161" i="264"/>
  <c r="BG94" i="34"/>
  <c r="BF162" i="264"/>
  <c r="BK94" i="34"/>
  <c r="BJ162" i="264"/>
  <c r="BO94" i="34"/>
  <c r="BF95" i="34"/>
  <c r="BJ95" i="34"/>
  <c r="BI163" i="264"/>
  <c r="BN95" i="34"/>
  <c r="BM163" i="264"/>
  <c r="BI96" i="34"/>
  <c r="BM96" i="34"/>
  <c r="BL164" i="264"/>
  <c r="BQ96" i="34"/>
  <c r="BP164" i="264"/>
  <c r="BH97" i="34"/>
  <c r="BG165" i="264"/>
  <c r="BL97" i="34"/>
  <c r="BP97" i="34"/>
  <c r="BO165" i="264"/>
  <c r="BG105" i="34"/>
  <c r="BF178" i="264"/>
  <c r="BK105" i="34"/>
  <c r="BJ178" i="264"/>
  <c r="BO105" i="34"/>
  <c r="BF106" i="34"/>
  <c r="BJ106" i="34"/>
  <c r="BI179" i="264"/>
  <c r="BN106" i="34"/>
  <c r="BM179" i="264"/>
  <c r="BF173" i="34"/>
  <c r="BH173" i="34"/>
  <c r="BG285" i="264"/>
  <c r="BG284" i="264"/>
  <c r="BJ173" i="34"/>
  <c r="BI285" i="264"/>
  <c r="BI284" i="264"/>
  <c r="BL173" i="34"/>
  <c r="BN173" i="34"/>
  <c r="BM285" i="264"/>
  <c r="BM284" i="264"/>
  <c r="BP173" i="34"/>
  <c r="BO285" i="264"/>
  <c r="BO284" i="264"/>
  <c r="BG181" i="34"/>
  <c r="BF296" i="264"/>
  <c r="BF295" i="264"/>
  <c r="BI181" i="34"/>
  <c r="BK181" i="34"/>
  <c r="BJ296" i="264"/>
  <c r="BJ295" i="264"/>
  <c r="BM181" i="34"/>
  <c r="BL296" i="264"/>
  <c r="BL295" i="264"/>
  <c r="BO181" i="34"/>
  <c r="BQ181" i="34"/>
  <c r="BP296" i="264"/>
  <c r="BP295" i="264"/>
  <c r="BF182" i="34"/>
  <c r="BH182" i="34"/>
  <c r="BG299" i="264"/>
  <c r="BG298" i="264"/>
  <c r="BJ182" i="34"/>
  <c r="BI299" i="264"/>
  <c r="BI298" i="264"/>
  <c r="BL182" i="34"/>
  <c r="BN182" i="34"/>
  <c r="BM299" i="264"/>
  <c r="BM298" i="264"/>
  <c r="BP182" i="34"/>
  <c r="BO299" i="264"/>
  <c r="BO298" i="264"/>
  <c r="BG190" i="34"/>
  <c r="BF310" i="264"/>
  <c r="BF309" i="264"/>
  <c r="BI190" i="34"/>
  <c r="BK190" i="34"/>
  <c r="BJ310" i="264"/>
  <c r="BJ309" i="264"/>
  <c r="BM190" i="34"/>
  <c r="BL310" i="264"/>
  <c r="BL309" i="264"/>
  <c r="BO190" i="34"/>
  <c r="BQ190" i="34"/>
  <c r="BP310" i="264"/>
  <c r="BP309" i="264"/>
  <c r="J164" i="24"/>
  <c r="P164" i="24"/>
  <c r="S164" i="24"/>
  <c r="V164" i="24"/>
  <c r="Y164" i="24"/>
  <c r="AB164" i="24"/>
  <c r="S180" i="24"/>
  <c r="U180" i="24"/>
  <c r="W180" i="24"/>
  <c r="Y180" i="24"/>
  <c r="AA180" i="24"/>
  <c r="R180" i="24"/>
  <c r="T180" i="24"/>
  <c r="V180" i="24"/>
  <c r="X180" i="24"/>
  <c r="Z180" i="24"/>
  <c r="AB180" i="24"/>
  <c r="F175" i="24"/>
  <c r="AX82" i="264"/>
  <c r="AX81" i="264"/>
  <c r="AX80" i="264"/>
  <c r="AX79" i="264"/>
  <c r="AW82" i="264"/>
  <c r="AW81" i="264"/>
  <c r="AW80" i="264"/>
  <c r="AW79" i="264"/>
  <c r="AV82" i="264"/>
  <c r="AV81" i="264"/>
  <c r="AV80" i="264"/>
  <c r="AV79" i="264"/>
  <c r="AU82" i="264"/>
  <c r="AU81" i="264"/>
  <c r="AU80" i="264"/>
  <c r="AU79" i="264"/>
  <c r="J266" i="34"/>
  <c r="L266" i="34"/>
  <c r="K456" i="264"/>
  <c r="K455" i="264"/>
  <c r="N266" i="34"/>
  <c r="M456" i="264"/>
  <c r="K266" i="34"/>
  <c r="J456" i="264"/>
  <c r="J455" i="264"/>
  <c r="O266" i="34"/>
  <c r="N456" i="264"/>
  <c r="M266" i="34"/>
  <c r="J264" i="34"/>
  <c r="L264" i="34"/>
  <c r="K453" i="264"/>
  <c r="K452" i="264"/>
  <c r="K451" i="264"/>
  <c r="K450" i="264"/>
  <c r="N264" i="34"/>
  <c r="M453" i="264"/>
  <c r="M452" i="264"/>
  <c r="P264" i="34"/>
  <c r="R264" i="34"/>
  <c r="Q453" i="264"/>
  <c r="Q452" i="264"/>
  <c r="U264" i="34"/>
  <c r="T453" i="264"/>
  <c r="T452" i="264"/>
  <c r="M264" i="34"/>
  <c r="Q264" i="34"/>
  <c r="P453" i="264"/>
  <c r="P452" i="264"/>
  <c r="K264" i="34"/>
  <c r="J453" i="264"/>
  <c r="J452" i="264"/>
  <c r="O264" i="34"/>
  <c r="N453" i="264"/>
  <c r="N452" i="264"/>
  <c r="S264" i="34"/>
  <c r="J262" i="34"/>
  <c r="L262" i="34"/>
  <c r="K448" i="264"/>
  <c r="K447" i="264"/>
  <c r="N262" i="34"/>
  <c r="M448" i="264"/>
  <c r="M447" i="264"/>
  <c r="K262" i="34"/>
  <c r="J448" i="264"/>
  <c r="J447" i="264"/>
  <c r="O262" i="34"/>
  <c r="N448" i="264"/>
  <c r="N447" i="264"/>
  <c r="M262" i="34"/>
  <c r="J260" i="34"/>
  <c r="L260" i="34"/>
  <c r="K445" i="264"/>
  <c r="K444" i="264"/>
  <c r="K443" i="264"/>
  <c r="K442" i="264"/>
  <c r="N260" i="34"/>
  <c r="M445" i="264"/>
  <c r="M444" i="264"/>
  <c r="M443" i="264"/>
  <c r="M442" i="264"/>
  <c r="P260" i="34"/>
  <c r="R260" i="34"/>
  <c r="Q445" i="264"/>
  <c r="Q444" i="264"/>
  <c r="U260" i="34"/>
  <c r="T445" i="264"/>
  <c r="T444" i="264"/>
  <c r="M260" i="34"/>
  <c r="Q260" i="34"/>
  <c r="P445" i="264"/>
  <c r="P444" i="264"/>
  <c r="K260" i="34"/>
  <c r="J445" i="264"/>
  <c r="J444" i="264"/>
  <c r="O260" i="34"/>
  <c r="N445" i="264"/>
  <c r="N444" i="264"/>
  <c r="S260" i="34"/>
  <c r="K258" i="34"/>
  <c r="J440" i="264"/>
  <c r="J439" i="264"/>
  <c r="M258" i="34"/>
  <c r="O258" i="34"/>
  <c r="N440" i="264"/>
  <c r="N439" i="264"/>
  <c r="J258" i="34"/>
  <c r="L258" i="34"/>
  <c r="K440" i="264"/>
  <c r="K439" i="264"/>
  <c r="N258" i="34"/>
  <c r="M440" i="264"/>
  <c r="M439" i="264"/>
  <c r="K256" i="34"/>
  <c r="J437" i="264"/>
  <c r="J436" i="264"/>
  <c r="J435" i="264"/>
  <c r="J434" i="264"/>
  <c r="M256" i="34"/>
  <c r="O256" i="34"/>
  <c r="N437" i="264"/>
  <c r="N436" i="264"/>
  <c r="N435" i="264"/>
  <c r="N434" i="264"/>
  <c r="Q256" i="34"/>
  <c r="P437" i="264"/>
  <c r="P436" i="264"/>
  <c r="S256" i="34"/>
  <c r="J256" i="34"/>
  <c r="L256" i="34"/>
  <c r="K437" i="264"/>
  <c r="K436" i="264"/>
  <c r="K435" i="264"/>
  <c r="K434" i="264"/>
  <c r="N256" i="34"/>
  <c r="M437" i="264"/>
  <c r="M436" i="264"/>
  <c r="M435" i="264"/>
  <c r="M434" i="264"/>
  <c r="P256" i="34"/>
  <c r="R256" i="34"/>
  <c r="Q437" i="264"/>
  <c r="Q436" i="264"/>
  <c r="U256" i="34"/>
  <c r="T437" i="264"/>
  <c r="T436" i="264"/>
  <c r="K250" i="34"/>
  <c r="J424" i="264"/>
  <c r="J423" i="264"/>
  <c r="M250" i="34"/>
  <c r="O250" i="34"/>
  <c r="N424" i="264"/>
  <c r="N423" i="264"/>
  <c r="Q250" i="34"/>
  <c r="P424" i="264"/>
  <c r="P423" i="264"/>
  <c r="S250" i="34"/>
  <c r="U250" i="34"/>
  <c r="T424" i="264"/>
  <c r="T423" i="264"/>
  <c r="J250" i="34"/>
  <c r="L250" i="34"/>
  <c r="K424" i="264"/>
  <c r="K423" i="264"/>
  <c r="N250" i="34"/>
  <c r="M424" i="264"/>
  <c r="M423" i="264"/>
  <c r="P250" i="34"/>
  <c r="R250" i="34"/>
  <c r="Q424" i="264"/>
  <c r="Q423" i="264"/>
  <c r="T250" i="34"/>
  <c r="S424" i="264"/>
  <c r="S423" i="264"/>
  <c r="W250" i="34"/>
  <c r="V424" i="264"/>
  <c r="V423" i="264"/>
  <c r="Y250" i="34"/>
  <c r="AA250" i="34"/>
  <c r="Z424" i="264"/>
  <c r="Z423" i="264"/>
  <c r="AC250" i="34"/>
  <c r="AB424" i="264"/>
  <c r="AB423" i="264"/>
  <c r="AE250" i="34"/>
  <c r="AG250" i="34"/>
  <c r="AF424" i="264"/>
  <c r="AF423" i="264"/>
  <c r="V250" i="34"/>
  <c r="X250" i="34"/>
  <c r="W424" i="264"/>
  <c r="W423" i="264"/>
  <c r="Z250" i="34"/>
  <c r="Y424" i="264"/>
  <c r="Y423" i="264"/>
  <c r="AB250" i="34"/>
  <c r="AD250" i="34"/>
  <c r="AC424" i="264"/>
  <c r="AC423" i="264"/>
  <c r="AF250" i="34"/>
  <c r="AE424" i="264"/>
  <c r="AE423" i="264"/>
  <c r="AH250" i="34"/>
  <c r="AJ250" i="34"/>
  <c r="AI424" i="264"/>
  <c r="AI423" i="264"/>
  <c r="AL250" i="34"/>
  <c r="AK424" i="264"/>
  <c r="AK423" i="264"/>
  <c r="AN250" i="34"/>
  <c r="AP250" i="34"/>
  <c r="AO424" i="264"/>
  <c r="AO423" i="264"/>
  <c r="AR250" i="34"/>
  <c r="AQ424" i="264"/>
  <c r="AQ423" i="264"/>
  <c r="AI250" i="34"/>
  <c r="AH424" i="264"/>
  <c r="AH423" i="264"/>
  <c r="AK250" i="34"/>
  <c r="AM250" i="34"/>
  <c r="AL424" i="264"/>
  <c r="AL423" i="264"/>
  <c r="AO250" i="34"/>
  <c r="AN424" i="264"/>
  <c r="AN423" i="264"/>
  <c r="AQ250" i="34"/>
  <c r="AS250" i="34"/>
  <c r="AR424" i="264"/>
  <c r="AR423" i="264"/>
  <c r="AT250" i="34"/>
  <c r="AV250" i="34"/>
  <c r="AU424" i="264"/>
  <c r="AU423" i="264"/>
  <c r="AX250" i="34"/>
  <c r="AW424" i="264"/>
  <c r="AW423" i="264"/>
  <c r="AZ250" i="34"/>
  <c r="BB250" i="34"/>
  <c r="BA424" i="264"/>
  <c r="BA423" i="264"/>
  <c r="BD250" i="34"/>
  <c r="BC424" i="264"/>
  <c r="BC423" i="264"/>
  <c r="AU250" i="34"/>
  <c r="AT424" i="264"/>
  <c r="AT423" i="264"/>
  <c r="AW250" i="34"/>
  <c r="AY250" i="34"/>
  <c r="AX424" i="264"/>
  <c r="AX423" i="264"/>
  <c r="BA250" i="34"/>
  <c r="AZ424" i="264"/>
  <c r="AZ423" i="264"/>
  <c r="BC250" i="34"/>
  <c r="BE250" i="34"/>
  <c r="BD424" i="264"/>
  <c r="BD423" i="264"/>
  <c r="BF250" i="34"/>
  <c r="BH250" i="34"/>
  <c r="BG424" i="264"/>
  <c r="BG423" i="264"/>
  <c r="BJ250" i="34"/>
  <c r="BI424" i="264"/>
  <c r="BI423" i="264"/>
  <c r="BL250" i="34"/>
  <c r="BN250" i="34"/>
  <c r="BM424" i="264"/>
  <c r="BM423" i="264"/>
  <c r="BP250" i="34"/>
  <c r="BO424" i="264"/>
  <c r="BO423" i="264"/>
  <c r="BG250" i="34"/>
  <c r="BF424" i="264"/>
  <c r="BF423" i="264"/>
  <c r="BI250" i="34"/>
  <c r="BK250" i="34"/>
  <c r="BJ424" i="264"/>
  <c r="BJ423" i="264"/>
  <c r="BM250" i="34"/>
  <c r="BL424" i="264"/>
  <c r="BL423" i="264"/>
  <c r="BO250" i="34"/>
  <c r="BQ250" i="34"/>
  <c r="BP424" i="264"/>
  <c r="BP423" i="264"/>
  <c r="J248" i="34"/>
  <c r="L248" i="34"/>
  <c r="K421" i="264"/>
  <c r="K420" i="264"/>
  <c r="K419" i="264"/>
  <c r="N248" i="34"/>
  <c r="M421" i="264"/>
  <c r="M420" i="264"/>
  <c r="M419" i="264"/>
  <c r="P248" i="34"/>
  <c r="R248" i="34"/>
  <c r="Q421" i="264"/>
  <c r="Q420" i="264"/>
  <c r="Q419" i="264"/>
  <c r="K248" i="34"/>
  <c r="J421" i="264"/>
  <c r="J420" i="264"/>
  <c r="M248" i="34"/>
  <c r="O248" i="34"/>
  <c r="N421" i="264"/>
  <c r="N420" i="264"/>
  <c r="Q248" i="34"/>
  <c r="P421" i="264"/>
  <c r="P420" i="264"/>
  <c r="S248" i="34"/>
  <c r="J246" i="34"/>
  <c r="L246" i="34"/>
  <c r="K417" i="264"/>
  <c r="K416" i="264"/>
  <c r="N246" i="34"/>
  <c r="M417" i="264"/>
  <c r="M416" i="264"/>
  <c r="P246" i="34"/>
  <c r="R246" i="34"/>
  <c r="Q417" i="264"/>
  <c r="Q416" i="264"/>
  <c r="T246" i="34"/>
  <c r="S417" i="264"/>
  <c r="S416" i="264"/>
  <c r="K246" i="34"/>
  <c r="J417" i="264"/>
  <c r="J416" i="264"/>
  <c r="M246" i="34"/>
  <c r="O246" i="34"/>
  <c r="N417" i="264"/>
  <c r="N416" i="264"/>
  <c r="Q246" i="34"/>
  <c r="P417" i="264"/>
  <c r="P416" i="264"/>
  <c r="S246" i="34"/>
  <c r="U246" i="34"/>
  <c r="T417" i="264"/>
  <c r="T416" i="264"/>
  <c r="V246" i="34"/>
  <c r="X246" i="34"/>
  <c r="W417" i="264"/>
  <c r="W416" i="264"/>
  <c r="Z246" i="34"/>
  <c r="Y417" i="264"/>
  <c r="Y416" i="264"/>
  <c r="AB246" i="34"/>
  <c r="AD246" i="34"/>
  <c r="AC417" i="264"/>
  <c r="AC416" i="264"/>
  <c r="AF246" i="34"/>
  <c r="AE417" i="264"/>
  <c r="AE416" i="264"/>
  <c r="W246" i="34"/>
  <c r="V417" i="264"/>
  <c r="V416" i="264"/>
  <c r="Y246" i="34"/>
  <c r="AA246" i="34"/>
  <c r="Z417" i="264"/>
  <c r="Z416" i="264"/>
  <c r="AC246" i="34"/>
  <c r="AB417" i="264"/>
  <c r="AB416" i="264"/>
  <c r="AE246" i="34"/>
  <c r="AG246" i="34"/>
  <c r="AF417" i="264"/>
  <c r="AF416" i="264"/>
  <c r="AI246" i="34"/>
  <c r="AH417" i="264"/>
  <c r="AH416" i="264"/>
  <c r="AK246" i="34"/>
  <c r="AM246" i="34"/>
  <c r="AL417" i="264"/>
  <c r="AL416" i="264"/>
  <c r="AO246" i="34"/>
  <c r="AN417" i="264"/>
  <c r="AN416" i="264"/>
  <c r="AQ246" i="34"/>
  <c r="AS246" i="34"/>
  <c r="AR417" i="264"/>
  <c r="AR416" i="264"/>
  <c r="AH246" i="34"/>
  <c r="AJ246" i="34"/>
  <c r="AI417" i="264"/>
  <c r="AI416" i="264"/>
  <c r="AL246" i="34"/>
  <c r="AK417" i="264"/>
  <c r="AK416" i="264"/>
  <c r="AN246" i="34"/>
  <c r="AP246" i="34"/>
  <c r="AO417" i="264"/>
  <c r="AO416" i="264"/>
  <c r="AR246" i="34"/>
  <c r="AQ417" i="264"/>
  <c r="AQ416" i="264"/>
  <c r="AU246" i="34"/>
  <c r="AT417" i="264"/>
  <c r="AT416" i="264"/>
  <c r="AW246" i="34"/>
  <c r="AY246" i="34"/>
  <c r="AX417" i="264"/>
  <c r="AX416" i="264"/>
  <c r="BA246" i="34"/>
  <c r="AZ417" i="264"/>
  <c r="AZ416" i="264"/>
  <c r="BC246" i="34"/>
  <c r="BE246" i="34"/>
  <c r="BD417" i="264"/>
  <c r="BD416" i="264"/>
  <c r="AT246" i="34"/>
  <c r="AV246" i="34"/>
  <c r="AU417" i="264"/>
  <c r="AU416" i="264"/>
  <c r="AX246" i="34"/>
  <c r="AW417" i="264"/>
  <c r="AW416" i="264"/>
  <c r="AZ246" i="34"/>
  <c r="BB246" i="34"/>
  <c r="BA417" i="264"/>
  <c r="BA416" i="264"/>
  <c r="BD246" i="34"/>
  <c r="BC417" i="264"/>
  <c r="BC416" i="264"/>
  <c r="BG246" i="34"/>
  <c r="BF417" i="264"/>
  <c r="BF416" i="264"/>
  <c r="BI246" i="34"/>
  <c r="BK246" i="34"/>
  <c r="BJ417" i="264"/>
  <c r="BJ416" i="264"/>
  <c r="BM246" i="34"/>
  <c r="BL417" i="264"/>
  <c r="BL416" i="264"/>
  <c r="BO246" i="34"/>
  <c r="BQ246" i="34"/>
  <c r="BP417" i="264"/>
  <c r="BP416" i="264"/>
  <c r="BF246" i="34"/>
  <c r="BH246" i="34"/>
  <c r="BG417" i="264"/>
  <c r="BG416" i="264"/>
  <c r="BJ246" i="34"/>
  <c r="BI417" i="264"/>
  <c r="BI416" i="264"/>
  <c r="BL246" i="34"/>
  <c r="BN246" i="34"/>
  <c r="BM417" i="264"/>
  <c r="BM416" i="264"/>
  <c r="BP246" i="34"/>
  <c r="BO417" i="264"/>
  <c r="BO416" i="264"/>
  <c r="J244" i="34"/>
  <c r="K244" i="34"/>
  <c r="J414" i="264"/>
  <c r="J413" i="264"/>
  <c r="L244" i="34"/>
  <c r="K414" i="264"/>
  <c r="K413" i="264"/>
  <c r="M244" i="34"/>
  <c r="N244" i="34"/>
  <c r="M414" i="264"/>
  <c r="M413" i="264"/>
  <c r="M412" i="264"/>
  <c r="M411" i="264"/>
  <c r="O244" i="34"/>
  <c r="N414" i="264"/>
  <c r="N413" i="264"/>
  <c r="P244" i="34"/>
  <c r="Q244" i="34"/>
  <c r="P414" i="264"/>
  <c r="P413" i="264"/>
  <c r="P412" i="264"/>
  <c r="R244" i="34"/>
  <c r="Q414" i="264"/>
  <c r="Q413" i="264"/>
  <c r="Q412" i="264"/>
  <c r="Q411" i="264"/>
  <c r="S244" i="34"/>
  <c r="J218" i="34"/>
  <c r="L218" i="34"/>
  <c r="K359" i="264"/>
  <c r="K358" i="264"/>
  <c r="N218" i="34"/>
  <c r="M359" i="264"/>
  <c r="M358" i="264"/>
  <c r="K218" i="34"/>
  <c r="J359" i="264"/>
  <c r="J358" i="264"/>
  <c r="M218" i="34"/>
  <c r="O218" i="34"/>
  <c r="N359" i="264"/>
  <c r="N358" i="264"/>
  <c r="K209" i="34"/>
  <c r="J344" i="264"/>
  <c r="J343" i="264"/>
  <c r="M209" i="34"/>
  <c r="O209" i="34"/>
  <c r="N344" i="264"/>
  <c r="N343" i="264"/>
  <c r="J209" i="34"/>
  <c r="L209" i="34"/>
  <c r="K344" i="264"/>
  <c r="K343" i="264"/>
  <c r="N209" i="34"/>
  <c r="M344" i="264"/>
  <c r="M343" i="264"/>
  <c r="M200" i="34"/>
  <c r="K200" i="34"/>
  <c r="J329" i="264"/>
  <c r="J328" i="264"/>
  <c r="O200" i="34"/>
  <c r="N329" i="264"/>
  <c r="N328" i="264"/>
  <c r="J152" i="34"/>
  <c r="N152" i="34"/>
  <c r="M244" i="264"/>
  <c r="L152" i="34"/>
  <c r="K244" i="264"/>
  <c r="L150" i="34"/>
  <c r="K242" i="264"/>
  <c r="J150" i="34"/>
  <c r="K145" i="34"/>
  <c r="J235" i="264"/>
  <c r="O145" i="34"/>
  <c r="N235" i="264"/>
  <c r="M145" i="34"/>
  <c r="L147" i="34"/>
  <c r="K238" i="264"/>
  <c r="P147" i="34"/>
  <c r="T147" i="34"/>
  <c r="S238" i="264"/>
  <c r="K143" i="34"/>
  <c r="J233" i="264"/>
  <c r="J147" i="34"/>
  <c r="N147" i="34"/>
  <c r="M238" i="264"/>
  <c r="R147" i="34"/>
  <c r="Q238" i="264"/>
  <c r="W147" i="34"/>
  <c r="V238" i="264"/>
  <c r="Y147" i="34"/>
  <c r="AA147" i="34"/>
  <c r="Z238" i="264"/>
  <c r="AC147" i="34"/>
  <c r="AB238" i="264"/>
  <c r="AE147" i="34"/>
  <c r="AG147" i="34"/>
  <c r="AF238" i="264"/>
  <c r="V147" i="34"/>
  <c r="X147" i="34"/>
  <c r="W238" i="264"/>
  <c r="Z147" i="34"/>
  <c r="Y238" i="264"/>
  <c r="AB147" i="34"/>
  <c r="AD147" i="34"/>
  <c r="AC238" i="264"/>
  <c r="AF147" i="34"/>
  <c r="AE238" i="264"/>
  <c r="AH147" i="34"/>
  <c r="AJ147" i="34"/>
  <c r="AI238" i="264"/>
  <c r="AL147" i="34"/>
  <c r="AK238" i="264"/>
  <c r="AN147" i="34"/>
  <c r="AP147" i="34"/>
  <c r="AO238" i="264"/>
  <c r="AR147" i="34"/>
  <c r="AQ238" i="264"/>
  <c r="AI147" i="34"/>
  <c r="AH238" i="264"/>
  <c r="AK147" i="34"/>
  <c r="AM147" i="34"/>
  <c r="AL238" i="264"/>
  <c r="AO147" i="34"/>
  <c r="AN238" i="264"/>
  <c r="AQ147" i="34"/>
  <c r="AS147" i="34"/>
  <c r="AR238" i="264"/>
  <c r="AT147" i="34"/>
  <c r="AV147" i="34"/>
  <c r="AU238" i="264"/>
  <c r="AX147" i="34"/>
  <c r="AW238" i="264"/>
  <c r="AZ147" i="34"/>
  <c r="BB147" i="34"/>
  <c r="BA238" i="264"/>
  <c r="BD147" i="34"/>
  <c r="BC238" i="264"/>
  <c r="AU147" i="34"/>
  <c r="AT238" i="264"/>
  <c r="AW147" i="34"/>
  <c r="AY147" i="34"/>
  <c r="AX238" i="264"/>
  <c r="BA147" i="34"/>
  <c r="AZ238" i="264"/>
  <c r="BC147" i="34"/>
  <c r="BE147" i="34"/>
  <c r="BD238" i="264"/>
  <c r="BF147" i="34"/>
  <c r="BH147" i="34"/>
  <c r="BG238" i="264"/>
  <c r="BJ147" i="34"/>
  <c r="BI238" i="264"/>
  <c r="BL147" i="34"/>
  <c r="BN147" i="34"/>
  <c r="BM238" i="264"/>
  <c r="BP147" i="34"/>
  <c r="BO238" i="264"/>
  <c r="BG147" i="34"/>
  <c r="BF238" i="264"/>
  <c r="BI147" i="34"/>
  <c r="BK147" i="34"/>
  <c r="BJ238" i="264"/>
  <c r="BM147" i="34"/>
  <c r="BL238" i="264"/>
  <c r="BO147" i="34"/>
  <c r="BQ147" i="34"/>
  <c r="BP238" i="264"/>
  <c r="M141" i="34"/>
  <c r="O141" i="34"/>
  <c r="N231" i="264"/>
  <c r="M146" i="34"/>
  <c r="K141" i="34"/>
  <c r="J231" i="264"/>
  <c r="K146" i="34"/>
  <c r="J237" i="264"/>
  <c r="O146" i="34"/>
  <c r="N237" i="264"/>
  <c r="J139" i="34"/>
  <c r="L137" i="34"/>
  <c r="K223" i="264"/>
  <c r="J135" i="34"/>
  <c r="N135" i="34"/>
  <c r="M221" i="264"/>
  <c r="M130" i="34"/>
  <c r="P134" i="34"/>
  <c r="L134" i="34"/>
  <c r="K219" i="264"/>
  <c r="T134" i="34"/>
  <c r="S219" i="264"/>
  <c r="V134" i="34"/>
  <c r="X134" i="34"/>
  <c r="W219" i="264"/>
  <c r="Z134" i="34"/>
  <c r="Y219" i="264"/>
  <c r="AB134" i="34"/>
  <c r="AD134" i="34"/>
  <c r="AC219" i="264"/>
  <c r="AF134" i="34"/>
  <c r="AE219" i="264"/>
  <c r="W134" i="34"/>
  <c r="V219" i="264"/>
  <c r="Y134" i="34"/>
  <c r="AA134" i="34"/>
  <c r="Z219" i="264"/>
  <c r="AC134" i="34"/>
  <c r="AB219" i="264"/>
  <c r="AE134" i="34"/>
  <c r="AG134" i="34"/>
  <c r="AF219" i="264"/>
  <c r="AI134" i="34"/>
  <c r="AH219" i="264"/>
  <c r="AK134" i="34"/>
  <c r="AM134" i="34"/>
  <c r="AL219" i="264"/>
  <c r="AO134" i="34"/>
  <c r="AN219" i="264"/>
  <c r="AQ134" i="34"/>
  <c r="AS134" i="34"/>
  <c r="AR219" i="264"/>
  <c r="AH134" i="34"/>
  <c r="AJ134" i="34"/>
  <c r="AI219" i="264"/>
  <c r="AL134" i="34"/>
  <c r="AK219" i="264"/>
  <c r="AN134" i="34"/>
  <c r="AP134" i="34"/>
  <c r="AO219" i="264"/>
  <c r="AR134" i="34"/>
  <c r="AQ219" i="264"/>
  <c r="AU134" i="34"/>
  <c r="AT219" i="264"/>
  <c r="AW134" i="34"/>
  <c r="AY134" i="34"/>
  <c r="AX219" i="264"/>
  <c r="BA134" i="34"/>
  <c r="AZ219" i="264"/>
  <c r="BC134" i="34"/>
  <c r="BE134" i="34"/>
  <c r="BD219" i="264"/>
  <c r="AT134" i="34"/>
  <c r="AV134" i="34"/>
  <c r="AU219" i="264"/>
  <c r="AX134" i="34"/>
  <c r="AW219" i="264"/>
  <c r="AZ134" i="34"/>
  <c r="BB134" i="34"/>
  <c r="BA219" i="264"/>
  <c r="BD134" i="34"/>
  <c r="BC219" i="264"/>
  <c r="BG134" i="34"/>
  <c r="BF219" i="264"/>
  <c r="BI134" i="34"/>
  <c r="BK134" i="34"/>
  <c r="BJ219" i="264"/>
  <c r="BM134" i="34"/>
  <c r="BL219" i="264"/>
  <c r="BO134" i="34"/>
  <c r="BQ134" i="34"/>
  <c r="BP219" i="264"/>
  <c r="BF134" i="34"/>
  <c r="BH134" i="34"/>
  <c r="BG219" i="264"/>
  <c r="BJ134" i="34"/>
  <c r="BI219" i="264"/>
  <c r="BL134" i="34"/>
  <c r="BN134" i="34"/>
  <c r="BM219" i="264"/>
  <c r="BP134" i="34"/>
  <c r="BO219" i="264"/>
  <c r="O128" i="34"/>
  <c r="N212" i="264"/>
  <c r="K128" i="34"/>
  <c r="J212" i="264"/>
  <c r="J126" i="34"/>
  <c r="N126" i="34"/>
  <c r="M209" i="264"/>
  <c r="M208" i="264"/>
  <c r="O124" i="34"/>
  <c r="N204" i="264"/>
  <c r="K124" i="34"/>
  <c r="J204" i="264"/>
  <c r="L117" i="34"/>
  <c r="K195" i="264"/>
  <c r="Q119" i="34"/>
  <c r="P198" i="264"/>
  <c r="J115" i="34"/>
  <c r="M119" i="34"/>
  <c r="U119" i="34"/>
  <c r="T198" i="264"/>
  <c r="W119" i="34"/>
  <c r="V198" i="264"/>
  <c r="Y119" i="34"/>
  <c r="AA119" i="34"/>
  <c r="Z198" i="264"/>
  <c r="AC119" i="34"/>
  <c r="AB198" i="264"/>
  <c r="AE119" i="34"/>
  <c r="AG119" i="34"/>
  <c r="AF198" i="264"/>
  <c r="V119" i="34"/>
  <c r="X119" i="34"/>
  <c r="W198" i="264"/>
  <c r="Z119" i="34"/>
  <c r="Y198" i="264"/>
  <c r="AB119" i="34"/>
  <c r="AD119" i="34"/>
  <c r="AC198" i="264"/>
  <c r="AF119" i="34"/>
  <c r="AE198" i="264"/>
  <c r="AH119" i="34"/>
  <c r="AJ119" i="34"/>
  <c r="AI198" i="264"/>
  <c r="AL119" i="34"/>
  <c r="AK198" i="264"/>
  <c r="AN119" i="34"/>
  <c r="AP119" i="34"/>
  <c r="AO198" i="264"/>
  <c r="AR119" i="34"/>
  <c r="AQ198" i="264"/>
  <c r="AI119" i="34"/>
  <c r="AH198" i="264"/>
  <c r="AK119" i="34"/>
  <c r="AM119" i="34"/>
  <c r="AL198" i="264"/>
  <c r="AO119" i="34"/>
  <c r="AN198" i="264"/>
  <c r="AQ119" i="34"/>
  <c r="AS119" i="34"/>
  <c r="AR198" i="264"/>
  <c r="AT119" i="34"/>
  <c r="AV119" i="34"/>
  <c r="AU198" i="264"/>
  <c r="AX119" i="34"/>
  <c r="AW198" i="264"/>
  <c r="AZ119" i="34"/>
  <c r="BB119" i="34"/>
  <c r="BA198" i="264"/>
  <c r="BD119" i="34"/>
  <c r="BC198" i="264"/>
  <c r="AU119" i="34"/>
  <c r="AT198" i="264"/>
  <c r="AW119" i="34"/>
  <c r="AY119" i="34"/>
  <c r="AX198" i="264"/>
  <c r="BA119" i="34"/>
  <c r="AZ198" i="264"/>
  <c r="BC119" i="34"/>
  <c r="BE119" i="34"/>
  <c r="BD198" i="264"/>
  <c r="BF119" i="34"/>
  <c r="BH119" i="34"/>
  <c r="BG198" i="264"/>
  <c r="BJ119" i="34"/>
  <c r="BI198" i="264"/>
  <c r="BL119" i="34"/>
  <c r="BN119" i="34"/>
  <c r="BM198" i="264"/>
  <c r="BP119" i="34"/>
  <c r="BO198" i="264"/>
  <c r="BG119" i="34"/>
  <c r="BF198" i="264"/>
  <c r="BI119" i="34"/>
  <c r="BK119" i="34"/>
  <c r="BJ198" i="264"/>
  <c r="BM119" i="34"/>
  <c r="BL198" i="264"/>
  <c r="BO119" i="34"/>
  <c r="BQ119" i="34"/>
  <c r="BP198" i="264"/>
  <c r="N118" i="34"/>
  <c r="M197" i="264"/>
  <c r="L113" i="34"/>
  <c r="K191" i="264"/>
  <c r="J118" i="34"/>
  <c r="M38" i="34"/>
  <c r="O36" i="34"/>
  <c r="N76" i="264"/>
  <c r="K36" i="34"/>
  <c r="J76" i="264"/>
  <c r="M34" i="34"/>
  <c r="O32" i="34"/>
  <c r="N68" i="264"/>
  <c r="K32" i="34"/>
  <c r="J68" i="264"/>
  <c r="M30" i="34"/>
  <c r="O28" i="34"/>
  <c r="N60" i="264"/>
  <c r="K28" i="34"/>
  <c r="J60" i="264"/>
  <c r="M26" i="34"/>
  <c r="M22" i="34"/>
  <c r="U22" i="34"/>
  <c r="T46" i="264"/>
  <c r="Q22" i="34"/>
  <c r="P46" i="264"/>
  <c r="W22" i="34"/>
  <c r="V46" i="264"/>
  <c r="Y22" i="34"/>
  <c r="AA22" i="34"/>
  <c r="Z46" i="264"/>
  <c r="AC22" i="34"/>
  <c r="AB46" i="264"/>
  <c r="AE22" i="34"/>
  <c r="AG22" i="34"/>
  <c r="AF46" i="264"/>
  <c r="V22" i="34"/>
  <c r="X22" i="34"/>
  <c r="W46" i="264"/>
  <c r="Z22" i="34"/>
  <c r="Y46" i="264"/>
  <c r="AB22" i="34"/>
  <c r="AD22" i="34"/>
  <c r="AC46" i="264"/>
  <c r="AF22" i="34"/>
  <c r="AE46" i="264"/>
  <c r="AH22" i="34"/>
  <c r="AJ22" i="34"/>
  <c r="AI46" i="264"/>
  <c r="AL22" i="34"/>
  <c r="AK46" i="264"/>
  <c r="AN22" i="34"/>
  <c r="AP22" i="34"/>
  <c r="AO46" i="264"/>
  <c r="AR22" i="34"/>
  <c r="AQ46" i="264"/>
  <c r="AI22" i="34"/>
  <c r="AH46" i="264"/>
  <c r="AK22" i="34"/>
  <c r="AM22" i="34"/>
  <c r="AL46" i="264"/>
  <c r="AO22" i="34"/>
  <c r="AN46" i="264"/>
  <c r="AQ22" i="34"/>
  <c r="AS22" i="34"/>
  <c r="AR46" i="264"/>
  <c r="AU22" i="34"/>
  <c r="AT46" i="264"/>
  <c r="AW22" i="34"/>
  <c r="AY22" i="34"/>
  <c r="AX46" i="264"/>
  <c r="BA22" i="34"/>
  <c r="AZ46" i="264"/>
  <c r="BC22" i="34"/>
  <c r="BE22" i="34"/>
  <c r="BD46" i="264"/>
  <c r="AT22" i="34"/>
  <c r="AV22" i="34"/>
  <c r="AU46" i="264"/>
  <c r="AX22" i="34"/>
  <c r="AW46" i="264"/>
  <c r="AZ22" i="34"/>
  <c r="BB22" i="34"/>
  <c r="BA46" i="264"/>
  <c r="BD22" i="34"/>
  <c r="BC46" i="264"/>
  <c r="BG22" i="34"/>
  <c r="BF46" i="264"/>
  <c r="BI22" i="34"/>
  <c r="BK22" i="34"/>
  <c r="BJ46" i="264"/>
  <c r="BM22" i="34"/>
  <c r="BL46" i="264"/>
  <c r="BO22" i="34"/>
  <c r="BQ22" i="34"/>
  <c r="BP46" i="264"/>
  <c r="BF22" i="34"/>
  <c r="BH22" i="34"/>
  <c r="BG46" i="264"/>
  <c r="BJ22" i="34"/>
  <c r="BI46" i="264"/>
  <c r="BL22" i="34"/>
  <c r="BN22" i="34"/>
  <c r="BM46" i="264"/>
  <c r="BP22" i="34"/>
  <c r="BO46" i="264"/>
  <c r="O20" i="34"/>
  <c r="N44" i="264"/>
  <c r="K20" i="34"/>
  <c r="J44" i="264"/>
  <c r="S20" i="34"/>
  <c r="W20" i="34"/>
  <c r="V44" i="264"/>
  <c r="Y20" i="34"/>
  <c r="AA20" i="34"/>
  <c r="Z44" i="264"/>
  <c r="AC20" i="34"/>
  <c r="AB44" i="264"/>
  <c r="AE20" i="34"/>
  <c r="AG20" i="34"/>
  <c r="AF44" i="264"/>
  <c r="V20" i="34"/>
  <c r="X20" i="34"/>
  <c r="W44" i="264"/>
  <c r="Z20" i="34"/>
  <c r="Y44" i="264"/>
  <c r="AB20" i="34"/>
  <c r="AD20" i="34"/>
  <c r="AC44" i="264"/>
  <c r="AF20" i="34"/>
  <c r="AE44" i="264"/>
  <c r="AH20" i="34"/>
  <c r="AJ20" i="34"/>
  <c r="AI44" i="264"/>
  <c r="AL20" i="34"/>
  <c r="AK44" i="264"/>
  <c r="AN20" i="34"/>
  <c r="AP20" i="34"/>
  <c r="AO44" i="264"/>
  <c r="AR20" i="34"/>
  <c r="AQ44" i="264"/>
  <c r="AI20" i="34"/>
  <c r="AH44" i="264"/>
  <c r="AK20" i="34"/>
  <c r="AM20" i="34"/>
  <c r="AL44" i="264"/>
  <c r="AO20" i="34"/>
  <c r="AN44" i="264"/>
  <c r="AQ20" i="34"/>
  <c r="AS20" i="34"/>
  <c r="AR44" i="264"/>
  <c r="AU20" i="34"/>
  <c r="AT44" i="264"/>
  <c r="AW20" i="34"/>
  <c r="AY20" i="34"/>
  <c r="AX44" i="264"/>
  <c r="BA20" i="34"/>
  <c r="AZ44" i="264"/>
  <c r="BC20" i="34"/>
  <c r="BE20" i="34"/>
  <c r="BD44" i="264"/>
  <c r="AT20" i="34"/>
  <c r="AV20" i="34"/>
  <c r="AU44" i="264"/>
  <c r="AX20" i="34"/>
  <c r="AW44" i="264"/>
  <c r="AZ20" i="34"/>
  <c r="BB20" i="34"/>
  <c r="BA44" i="264"/>
  <c r="BD20" i="34"/>
  <c r="BC44" i="264"/>
  <c r="BG20" i="34"/>
  <c r="BF44" i="264"/>
  <c r="BI20" i="34"/>
  <c r="BK20" i="34"/>
  <c r="BJ44" i="264"/>
  <c r="BM20" i="34"/>
  <c r="BL44" i="264"/>
  <c r="BO20" i="34"/>
  <c r="BQ20" i="34"/>
  <c r="BP44" i="264"/>
  <c r="BF20" i="34"/>
  <c r="BH20" i="34"/>
  <c r="BG44" i="264"/>
  <c r="BJ20" i="34"/>
  <c r="BI44" i="264"/>
  <c r="BL20" i="34"/>
  <c r="BN20" i="34"/>
  <c r="BM44" i="264"/>
  <c r="BP20" i="34"/>
  <c r="BO44" i="264"/>
  <c r="L18" i="34"/>
  <c r="K39" i="264"/>
  <c r="T18" i="34"/>
  <c r="S39" i="264"/>
  <c r="P18" i="34"/>
  <c r="V18" i="34"/>
  <c r="X18" i="34"/>
  <c r="W39" i="264"/>
  <c r="Z18" i="34"/>
  <c r="Y39" i="264"/>
  <c r="AB18" i="34"/>
  <c r="AD18" i="34"/>
  <c r="AC39" i="264"/>
  <c r="AF18" i="34"/>
  <c r="AE39" i="264"/>
  <c r="W18" i="34"/>
  <c r="V39" i="264"/>
  <c r="Y18" i="34"/>
  <c r="AA18" i="34"/>
  <c r="Z39" i="264"/>
  <c r="AC18" i="34"/>
  <c r="AB39" i="264"/>
  <c r="AE18" i="34"/>
  <c r="AG18" i="34"/>
  <c r="AF39" i="264"/>
  <c r="AI18" i="34"/>
  <c r="AH39" i="264"/>
  <c r="AK18" i="34"/>
  <c r="AM18" i="34"/>
  <c r="AL39" i="264"/>
  <c r="AO18" i="34"/>
  <c r="AN39" i="264"/>
  <c r="AQ18" i="34"/>
  <c r="AS18" i="34"/>
  <c r="AR39" i="264"/>
  <c r="AH18" i="34"/>
  <c r="AJ18" i="34"/>
  <c r="AI39" i="264"/>
  <c r="AL18" i="34"/>
  <c r="AK39" i="264"/>
  <c r="AN18" i="34"/>
  <c r="AP18" i="34"/>
  <c r="AO39" i="264"/>
  <c r="AR18" i="34"/>
  <c r="AQ39" i="264"/>
  <c r="AT18" i="34"/>
  <c r="AV18" i="34"/>
  <c r="AU39" i="264"/>
  <c r="AX18" i="34"/>
  <c r="AW39" i="264"/>
  <c r="AZ18" i="34"/>
  <c r="BB18" i="34"/>
  <c r="BA39" i="264"/>
  <c r="BD18" i="34"/>
  <c r="BC39" i="264"/>
  <c r="AU18" i="34"/>
  <c r="AT39" i="264"/>
  <c r="AW18" i="34"/>
  <c r="AY18" i="34"/>
  <c r="AX39" i="264"/>
  <c r="BA18" i="34"/>
  <c r="AZ39" i="264"/>
  <c r="BC18" i="34"/>
  <c r="BE18" i="34"/>
  <c r="BD39" i="264"/>
  <c r="BF18" i="34"/>
  <c r="BH18" i="34"/>
  <c r="BG39" i="264"/>
  <c r="BJ18" i="34"/>
  <c r="BI39" i="264"/>
  <c r="BL18" i="34"/>
  <c r="BN18" i="34"/>
  <c r="BM39" i="264"/>
  <c r="BP18" i="34"/>
  <c r="BO39" i="264"/>
  <c r="BG18" i="34"/>
  <c r="BF39" i="264"/>
  <c r="BI18" i="34"/>
  <c r="BK18" i="34"/>
  <c r="BJ39" i="264"/>
  <c r="BM18" i="34"/>
  <c r="BL39" i="264"/>
  <c r="BO18" i="34"/>
  <c r="BQ18" i="34"/>
  <c r="BP39" i="264"/>
  <c r="N16" i="34"/>
  <c r="M37" i="264"/>
  <c r="J16" i="34"/>
  <c r="R16" i="34"/>
  <c r="Q37" i="264"/>
  <c r="V16" i="34"/>
  <c r="X16" i="34"/>
  <c r="W37" i="264"/>
  <c r="Z16" i="34"/>
  <c r="Y37" i="264"/>
  <c r="AB16" i="34"/>
  <c r="AD16" i="34"/>
  <c r="AC37" i="264"/>
  <c r="AF16" i="34"/>
  <c r="AE37" i="264"/>
  <c r="W16" i="34"/>
  <c r="V37" i="264"/>
  <c r="Y16" i="34"/>
  <c r="AA16" i="34"/>
  <c r="Z37" i="264"/>
  <c r="AC16" i="34"/>
  <c r="AB37" i="264"/>
  <c r="AE16" i="34"/>
  <c r="AG16" i="34"/>
  <c r="AF37" i="264"/>
  <c r="AI16" i="34"/>
  <c r="AH37" i="264"/>
  <c r="AK16" i="34"/>
  <c r="AM16" i="34"/>
  <c r="AL37" i="264"/>
  <c r="AO16" i="34"/>
  <c r="AN37" i="264"/>
  <c r="AQ16" i="34"/>
  <c r="AS16" i="34"/>
  <c r="AR37" i="264"/>
  <c r="AH16" i="34"/>
  <c r="AJ16" i="34"/>
  <c r="AI37" i="264"/>
  <c r="AL16" i="34"/>
  <c r="AK37" i="264"/>
  <c r="AN16" i="34"/>
  <c r="AP16" i="34"/>
  <c r="AO37" i="264"/>
  <c r="AR16" i="34"/>
  <c r="AQ37" i="264"/>
  <c r="AT16" i="34"/>
  <c r="AV16" i="34"/>
  <c r="AU37" i="264"/>
  <c r="AX16" i="34"/>
  <c r="AW37" i="264"/>
  <c r="AZ16" i="34"/>
  <c r="BB16" i="34"/>
  <c r="BA37" i="264"/>
  <c r="BD16" i="34"/>
  <c r="BC37" i="264"/>
  <c r="AU16" i="34"/>
  <c r="AT37" i="264"/>
  <c r="AW16" i="34"/>
  <c r="AY16" i="34"/>
  <c r="AX37" i="264"/>
  <c r="BA16" i="34"/>
  <c r="AZ37" i="264"/>
  <c r="BC16" i="34"/>
  <c r="BE16" i="34"/>
  <c r="BD37" i="264"/>
  <c r="BF16" i="34"/>
  <c r="BH16" i="34"/>
  <c r="BG37" i="264"/>
  <c r="BJ16" i="34"/>
  <c r="BI37" i="264"/>
  <c r="BL16" i="34"/>
  <c r="BN16" i="34"/>
  <c r="BM37" i="264"/>
  <c r="BP16" i="34"/>
  <c r="BO37" i="264"/>
  <c r="BG16" i="34"/>
  <c r="BF37" i="264"/>
  <c r="BI16" i="34"/>
  <c r="BK16" i="34"/>
  <c r="BJ37" i="264"/>
  <c r="BM16" i="34"/>
  <c r="BL37" i="264"/>
  <c r="BO16" i="34"/>
  <c r="BQ16" i="34"/>
  <c r="BP37" i="264"/>
  <c r="N82" i="264"/>
  <c r="N81" i="264"/>
  <c r="N80" i="264"/>
  <c r="N79" i="264"/>
  <c r="M247" i="266"/>
  <c r="BM180" i="24"/>
  <c r="BJ180" i="24"/>
  <c r="BI180" i="24"/>
  <c r="BF180" i="24"/>
  <c r="BE180" i="24"/>
  <c r="BB180" i="24"/>
  <c r="BM164" i="24"/>
  <c r="BJ164" i="24"/>
  <c r="BG164" i="24"/>
  <c r="BD164" i="24"/>
  <c r="BL180" i="24"/>
  <c r="BK180" i="24"/>
  <c r="BH180" i="24"/>
  <c r="BG180" i="24"/>
  <c r="BD180" i="24"/>
  <c r="BC180" i="24"/>
  <c r="BL164" i="24"/>
  <c r="BK164" i="24"/>
  <c r="BI164" i="24"/>
  <c r="BH164" i="24"/>
  <c r="BF164" i="24"/>
  <c r="BE164" i="24"/>
  <c r="BC164" i="24"/>
  <c r="BB164" i="24"/>
  <c r="BK24" i="35"/>
  <c r="BN78" i="34"/>
  <c r="BM140" i="264"/>
  <c r="BE24" i="35"/>
  <c r="BH78" i="34"/>
  <c r="BG140" i="264"/>
  <c r="AZ180" i="24"/>
  <c r="AY180" i="24"/>
  <c r="AV180" i="24"/>
  <c r="AU180" i="24"/>
  <c r="AR180" i="24"/>
  <c r="AQ180" i="24"/>
  <c r="AZ164" i="24"/>
  <c r="AY164" i="24"/>
  <c r="AW164" i="24"/>
  <c r="AV164" i="24"/>
  <c r="AT164" i="24"/>
  <c r="AS164" i="24"/>
  <c r="AQ164" i="24"/>
  <c r="AP164" i="24"/>
  <c r="BA180" i="24"/>
  <c r="AX180" i="24"/>
  <c r="AW180" i="24"/>
  <c r="AT180" i="24"/>
  <c r="AS180" i="24"/>
  <c r="AP180" i="24"/>
  <c r="BA164" i="24"/>
  <c r="AX164" i="24"/>
  <c r="AU164" i="24"/>
  <c r="AR164" i="24"/>
  <c r="AM180" i="24"/>
  <c r="AL180" i="24"/>
  <c r="AI180" i="24"/>
  <c r="AH180" i="24"/>
  <c r="AE180" i="24"/>
  <c r="AD180" i="24"/>
  <c r="AM164" i="24"/>
  <c r="AL164" i="24"/>
  <c r="AK164" i="24"/>
  <c r="AG164" i="24"/>
  <c r="AF164" i="24"/>
  <c r="AE164" i="24"/>
  <c r="AO180" i="24"/>
  <c r="AN180" i="24"/>
  <c r="AK180" i="24"/>
  <c r="AJ180" i="24"/>
  <c r="AG180" i="24"/>
  <c r="AF180" i="24"/>
  <c r="AO164" i="24"/>
  <c r="AN164" i="24"/>
  <c r="AJ164" i="24"/>
  <c r="AI164" i="24"/>
  <c r="AH164" i="24"/>
  <c r="AD164" i="24"/>
  <c r="AC180" i="24"/>
  <c r="AC164" i="24"/>
  <c r="Z164" i="24"/>
  <c r="W164" i="24"/>
  <c r="T164" i="24"/>
  <c r="AA164" i="24"/>
  <c r="X164" i="24"/>
  <c r="U164" i="24"/>
  <c r="R164" i="24"/>
  <c r="N164" i="24"/>
  <c r="L164" i="24"/>
  <c r="H164" i="24"/>
  <c r="F164" i="24"/>
  <c r="P180" i="24"/>
  <c r="L180" i="24"/>
  <c r="H180" i="24"/>
  <c r="L68" i="268"/>
  <c r="K68" i="268"/>
  <c r="J68" i="268"/>
  <c r="G64" i="268"/>
  <c r="J200" i="34"/>
  <c r="L200" i="34"/>
  <c r="K329" i="264"/>
  <c r="K328" i="264"/>
  <c r="N200" i="34"/>
  <c r="M329" i="264"/>
  <c r="M328" i="264"/>
  <c r="J199" i="34"/>
  <c r="L199" i="34"/>
  <c r="K325" i="264"/>
  <c r="K324" i="264"/>
  <c r="N199" i="34"/>
  <c r="M325" i="264"/>
  <c r="M324" i="264"/>
  <c r="J153" i="34"/>
  <c r="L153" i="34"/>
  <c r="K245" i="264"/>
  <c r="K152" i="34"/>
  <c r="J244" i="264"/>
  <c r="M152" i="34"/>
  <c r="O152" i="34"/>
  <c r="N244" i="264"/>
  <c r="J151" i="34"/>
  <c r="L151" i="34"/>
  <c r="K243" i="264"/>
  <c r="N151" i="34"/>
  <c r="M243" i="264"/>
  <c r="K150" i="34"/>
  <c r="J242" i="264"/>
  <c r="J149" i="34"/>
  <c r="L149" i="34"/>
  <c r="K241" i="264"/>
  <c r="N149" i="34"/>
  <c r="M241" i="264"/>
  <c r="J145" i="34"/>
  <c r="L145" i="34"/>
  <c r="K235" i="264"/>
  <c r="N145" i="34"/>
  <c r="M235" i="264"/>
  <c r="K144" i="34"/>
  <c r="J234" i="264"/>
  <c r="M144" i="34"/>
  <c r="O144" i="34"/>
  <c r="N234" i="264"/>
  <c r="J148" i="34"/>
  <c r="L148" i="34"/>
  <c r="K239" i="264"/>
  <c r="N148" i="34"/>
  <c r="M239" i="264"/>
  <c r="P148" i="34"/>
  <c r="R148" i="34"/>
  <c r="Q239" i="264"/>
  <c r="T148" i="34"/>
  <c r="S239" i="264"/>
  <c r="J143" i="34"/>
  <c r="L143" i="34"/>
  <c r="K233" i="264"/>
  <c r="K147" i="34"/>
  <c r="J238" i="264"/>
  <c r="M147" i="34"/>
  <c r="O147" i="34"/>
  <c r="N238" i="264"/>
  <c r="Q147" i="34"/>
  <c r="P238" i="264"/>
  <c r="S147" i="34"/>
  <c r="U147" i="34"/>
  <c r="T238" i="264"/>
  <c r="K142" i="34"/>
  <c r="J232" i="264"/>
  <c r="M142" i="34"/>
  <c r="O142" i="34"/>
  <c r="N232" i="264"/>
  <c r="J141" i="34"/>
  <c r="L141" i="34"/>
  <c r="K231" i="264"/>
  <c r="N141" i="34"/>
  <c r="M231" i="264"/>
  <c r="J146" i="34"/>
  <c r="L146" i="34"/>
  <c r="K237" i="264"/>
  <c r="N146" i="34"/>
  <c r="M237" i="264"/>
  <c r="J140" i="34"/>
  <c r="L140" i="34"/>
  <c r="K229" i="264"/>
  <c r="K228" i="264"/>
  <c r="N140" i="34"/>
  <c r="M229" i="264"/>
  <c r="M228" i="264"/>
  <c r="K139" i="34"/>
  <c r="J225" i="264"/>
  <c r="L139" i="34"/>
  <c r="K225" i="264"/>
  <c r="J138" i="34"/>
  <c r="L138" i="34"/>
  <c r="K224" i="264"/>
  <c r="N138" i="34"/>
  <c r="M224" i="264"/>
  <c r="M138" i="34"/>
  <c r="K137" i="34"/>
  <c r="J223" i="264"/>
  <c r="M137" i="34"/>
  <c r="O137" i="34"/>
  <c r="N223" i="264"/>
  <c r="J137" i="34"/>
  <c r="N137" i="34"/>
  <c r="M223" i="264"/>
  <c r="J136" i="34"/>
  <c r="L136" i="34"/>
  <c r="K222" i="264"/>
  <c r="K136" i="34"/>
  <c r="J222" i="264"/>
  <c r="K135" i="34"/>
  <c r="J221" i="264"/>
  <c r="M135" i="34"/>
  <c r="O135" i="34"/>
  <c r="N221" i="264"/>
  <c r="L135" i="34"/>
  <c r="K221" i="264"/>
  <c r="K131" i="34"/>
  <c r="J215" i="264"/>
  <c r="M131" i="34"/>
  <c r="O131" i="34"/>
  <c r="N215" i="264"/>
  <c r="J131" i="34"/>
  <c r="N131" i="34"/>
  <c r="M215" i="264"/>
  <c r="J130" i="34"/>
  <c r="L130" i="34"/>
  <c r="K214" i="264"/>
  <c r="N130" i="34"/>
  <c r="M214" i="264"/>
  <c r="K134" i="34"/>
  <c r="J219" i="264"/>
  <c r="M134" i="34"/>
  <c r="O134" i="34"/>
  <c r="N219" i="264"/>
  <c r="Q134" i="34"/>
  <c r="P219" i="264"/>
  <c r="S134" i="34"/>
  <c r="U134" i="34"/>
  <c r="T219" i="264"/>
  <c r="K130" i="34"/>
  <c r="J214" i="264"/>
  <c r="O130" i="34"/>
  <c r="N214" i="264"/>
  <c r="J134" i="34"/>
  <c r="N134" i="34"/>
  <c r="M219" i="264"/>
  <c r="R134" i="34"/>
  <c r="Q219" i="264"/>
  <c r="K129" i="34"/>
  <c r="J213" i="264"/>
  <c r="J133" i="34"/>
  <c r="L133" i="34"/>
  <c r="K218" i="264"/>
  <c r="N133" i="34"/>
  <c r="M218" i="264"/>
  <c r="P133" i="34"/>
  <c r="R133" i="34"/>
  <c r="Q218" i="264"/>
  <c r="T133" i="34"/>
  <c r="S218" i="264"/>
  <c r="L129" i="34"/>
  <c r="K213" i="264"/>
  <c r="K133" i="34"/>
  <c r="J218" i="264"/>
  <c r="O133" i="34"/>
  <c r="N218" i="264"/>
  <c r="S133" i="34"/>
  <c r="J128" i="34"/>
  <c r="L128" i="34"/>
  <c r="K212" i="264"/>
  <c r="N128" i="34"/>
  <c r="M212" i="264"/>
  <c r="M128" i="34"/>
  <c r="K127" i="34"/>
  <c r="J211" i="264"/>
  <c r="M127" i="34"/>
  <c r="O127" i="34"/>
  <c r="N211" i="264"/>
  <c r="K132" i="34"/>
  <c r="J217" i="264"/>
  <c r="M132" i="34"/>
  <c r="O132" i="34"/>
  <c r="N217" i="264"/>
  <c r="J127" i="34"/>
  <c r="N127" i="34"/>
  <c r="M211" i="264"/>
  <c r="L132" i="34"/>
  <c r="K217" i="264"/>
  <c r="K126" i="34"/>
  <c r="J209" i="264"/>
  <c r="J208" i="264"/>
  <c r="M126" i="34"/>
  <c r="O126" i="34"/>
  <c r="N209" i="264"/>
  <c r="N208" i="264"/>
  <c r="L126" i="34"/>
  <c r="K209" i="264"/>
  <c r="K208" i="264"/>
  <c r="K125" i="34"/>
  <c r="J205" i="264"/>
  <c r="L125" i="34"/>
  <c r="K205" i="264"/>
  <c r="J124" i="34"/>
  <c r="L124" i="34"/>
  <c r="K204" i="264"/>
  <c r="N124" i="34"/>
  <c r="M204" i="264"/>
  <c r="M124" i="34"/>
  <c r="K123" i="34"/>
  <c r="J203" i="264"/>
  <c r="M123" i="34"/>
  <c r="O123" i="34"/>
  <c r="N203" i="264"/>
  <c r="J123" i="34"/>
  <c r="N123" i="34"/>
  <c r="M203" i="264"/>
  <c r="J122" i="34"/>
  <c r="L122" i="34"/>
  <c r="K202" i="264"/>
  <c r="K122" i="34"/>
  <c r="J202" i="264"/>
  <c r="K121" i="34"/>
  <c r="J201" i="264"/>
  <c r="M121" i="34"/>
  <c r="O121" i="34"/>
  <c r="N201" i="264"/>
  <c r="L121" i="34"/>
  <c r="K201" i="264"/>
  <c r="K117" i="34"/>
  <c r="J195" i="264"/>
  <c r="M117" i="34"/>
  <c r="O117" i="34"/>
  <c r="N195" i="264"/>
  <c r="J117" i="34"/>
  <c r="N117" i="34"/>
  <c r="M195" i="264"/>
  <c r="J116" i="34"/>
  <c r="L116" i="34"/>
  <c r="K194" i="264"/>
  <c r="N116" i="34"/>
  <c r="M194" i="264"/>
  <c r="K120" i="34"/>
  <c r="J199" i="264"/>
  <c r="M120" i="34"/>
  <c r="O120" i="34"/>
  <c r="N199" i="264"/>
  <c r="Q120" i="34"/>
  <c r="P199" i="264"/>
  <c r="S120" i="34"/>
  <c r="U120" i="34"/>
  <c r="T199" i="264"/>
  <c r="K116" i="34"/>
  <c r="J194" i="264"/>
  <c r="O116" i="34"/>
  <c r="N194" i="264"/>
  <c r="J120" i="34"/>
  <c r="N120" i="34"/>
  <c r="M199" i="264"/>
  <c r="R120" i="34"/>
  <c r="Q199" i="264"/>
  <c r="K115" i="34"/>
  <c r="J193" i="264"/>
  <c r="J119" i="34"/>
  <c r="L119" i="34"/>
  <c r="K198" i="264"/>
  <c r="N119" i="34"/>
  <c r="M198" i="264"/>
  <c r="P119" i="34"/>
  <c r="R119" i="34"/>
  <c r="Q198" i="264"/>
  <c r="T119" i="34"/>
  <c r="S198" i="264"/>
  <c r="L115" i="34"/>
  <c r="K193" i="264"/>
  <c r="K119" i="34"/>
  <c r="J198" i="264"/>
  <c r="O119" i="34"/>
  <c r="N198" i="264"/>
  <c r="S119" i="34"/>
  <c r="J114" i="34"/>
  <c r="L114" i="34"/>
  <c r="K192" i="264"/>
  <c r="N114" i="34"/>
  <c r="M192" i="264"/>
  <c r="M114" i="34"/>
  <c r="K113" i="34"/>
  <c r="J191" i="264"/>
  <c r="M113" i="34"/>
  <c r="O113" i="34"/>
  <c r="N191" i="264"/>
  <c r="K118" i="34"/>
  <c r="J197" i="264"/>
  <c r="M118" i="34"/>
  <c r="O118" i="34"/>
  <c r="N197" i="264"/>
  <c r="J113" i="34"/>
  <c r="N113" i="34"/>
  <c r="M191" i="264"/>
  <c r="L118" i="34"/>
  <c r="K197" i="264"/>
  <c r="K112" i="34"/>
  <c r="J189" i="264"/>
  <c r="J188" i="264"/>
  <c r="M112" i="34"/>
  <c r="O112" i="34"/>
  <c r="N189" i="264"/>
  <c r="N188" i="264"/>
  <c r="L112" i="34"/>
  <c r="K189" i="264"/>
  <c r="K188" i="264"/>
  <c r="J38" i="34"/>
  <c r="L38" i="34"/>
  <c r="K78" i="264"/>
  <c r="N38" i="34"/>
  <c r="M78" i="264"/>
  <c r="K38" i="34"/>
  <c r="J78" i="264"/>
  <c r="O38" i="34"/>
  <c r="N78" i="264"/>
  <c r="K37" i="34"/>
  <c r="J77" i="264"/>
  <c r="M37" i="34"/>
  <c r="O37" i="34"/>
  <c r="N77" i="264"/>
  <c r="L37" i="34"/>
  <c r="K77" i="264"/>
  <c r="J36" i="34"/>
  <c r="L36" i="34"/>
  <c r="K76" i="264"/>
  <c r="N36" i="34"/>
  <c r="M76" i="264"/>
  <c r="M36" i="34"/>
  <c r="J35" i="34"/>
  <c r="L35" i="34"/>
  <c r="K74" i="264"/>
  <c r="K73" i="264"/>
  <c r="N35" i="34"/>
  <c r="M74" i="264"/>
  <c r="M73" i="264"/>
  <c r="K35" i="34"/>
  <c r="J74" i="264"/>
  <c r="J73" i="264"/>
  <c r="O35" i="34"/>
  <c r="N74" i="264"/>
  <c r="N73" i="264"/>
  <c r="J34" i="34"/>
  <c r="L34" i="34"/>
  <c r="K70" i="264"/>
  <c r="N34" i="34"/>
  <c r="M70" i="264"/>
  <c r="K34" i="34"/>
  <c r="J70" i="264"/>
  <c r="O34" i="34"/>
  <c r="N70" i="264"/>
  <c r="K33" i="34"/>
  <c r="J69" i="264"/>
  <c r="M33" i="34"/>
  <c r="O33" i="34"/>
  <c r="N69" i="264"/>
  <c r="L33" i="34"/>
  <c r="K69" i="264"/>
  <c r="J32" i="34"/>
  <c r="L32" i="34"/>
  <c r="K68" i="264"/>
  <c r="N32" i="34"/>
  <c r="M68" i="264"/>
  <c r="M32" i="34"/>
  <c r="J31" i="34"/>
  <c r="L31" i="34"/>
  <c r="K66" i="264"/>
  <c r="K65" i="264"/>
  <c r="N31" i="34"/>
  <c r="M66" i="264"/>
  <c r="M65" i="264"/>
  <c r="K31" i="34"/>
  <c r="J66" i="264"/>
  <c r="J65" i="264"/>
  <c r="O31" i="34"/>
  <c r="N66" i="264"/>
  <c r="N65" i="264"/>
  <c r="J30" i="34"/>
  <c r="L30" i="34"/>
  <c r="K62" i="264"/>
  <c r="N30" i="34"/>
  <c r="M62" i="264"/>
  <c r="K30" i="34"/>
  <c r="J62" i="264"/>
  <c r="O30" i="34"/>
  <c r="N62" i="264"/>
  <c r="K29" i="34"/>
  <c r="J61" i="264"/>
  <c r="M29" i="34"/>
  <c r="O29" i="34"/>
  <c r="N61" i="264"/>
  <c r="L29" i="34"/>
  <c r="K61" i="264"/>
  <c r="J28" i="34"/>
  <c r="L28" i="34"/>
  <c r="K60" i="264"/>
  <c r="N28" i="34"/>
  <c r="M60" i="264"/>
  <c r="M28" i="34"/>
  <c r="J27" i="34"/>
  <c r="L27" i="34"/>
  <c r="K58" i="264"/>
  <c r="K57" i="264"/>
  <c r="N27" i="34"/>
  <c r="M58" i="264"/>
  <c r="M57" i="264"/>
  <c r="K27" i="34"/>
  <c r="J58" i="264"/>
  <c r="J57" i="264"/>
  <c r="O27" i="34"/>
  <c r="N58" i="264"/>
  <c r="N57" i="264"/>
  <c r="J26" i="34"/>
  <c r="L26" i="34"/>
  <c r="K54" i="264"/>
  <c r="N26" i="34"/>
  <c r="M54" i="264"/>
  <c r="K26" i="34"/>
  <c r="J54" i="264"/>
  <c r="O26" i="34"/>
  <c r="N54" i="264"/>
  <c r="K25" i="34"/>
  <c r="J53" i="264"/>
  <c r="M25" i="34"/>
  <c r="O25" i="34"/>
  <c r="N53" i="264"/>
  <c r="L25" i="34"/>
  <c r="K53" i="264"/>
  <c r="J22" i="34"/>
  <c r="L22" i="34"/>
  <c r="K46" i="264"/>
  <c r="N22" i="34"/>
  <c r="M46" i="264"/>
  <c r="P22" i="34"/>
  <c r="R22" i="34"/>
  <c r="Q46" i="264"/>
  <c r="T22" i="34"/>
  <c r="S46" i="264"/>
  <c r="K22" i="34"/>
  <c r="J46" i="264"/>
  <c r="O22" i="34"/>
  <c r="N46" i="264"/>
  <c r="S22" i="34"/>
  <c r="K21" i="34"/>
  <c r="J45" i="264"/>
  <c r="M21" i="34"/>
  <c r="O21" i="34"/>
  <c r="N45" i="264"/>
  <c r="Q21" i="34"/>
  <c r="P45" i="264"/>
  <c r="S21" i="34"/>
  <c r="U21" i="34"/>
  <c r="T45" i="264"/>
  <c r="L21" i="34"/>
  <c r="K45" i="264"/>
  <c r="P21" i="34"/>
  <c r="T21" i="34"/>
  <c r="S45" i="264"/>
  <c r="J20" i="34"/>
  <c r="L20" i="34"/>
  <c r="K44" i="264"/>
  <c r="K43" i="264"/>
  <c r="N20" i="34"/>
  <c r="M44" i="264"/>
  <c r="M43" i="264"/>
  <c r="P20" i="34"/>
  <c r="R20" i="34"/>
  <c r="Q44" i="264"/>
  <c r="Q43" i="264"/>
  <c r="T20" i="34"/>
  <c r="S44" i="264"/>
  <c r="S43" i="264"/>
  <c r="M20" i="34"/>
  <c r="Q20" i="34"/>
  <c r="P44" i="264"/>
  <c r="U20" i="34"/>
  <c r="T44" i="264"/>
  <c r="J19" i="34"/>
  <c r="L19" i="34"/>
  <c r="K42" i="264"/>
  <c r="K41" i="264"/>
  <c r="N19" i="34"/>
  <c r="M42" i="264"/>
  <c r="M41" i="264"/>
  <c r="P19" i="34"/>
  <c r="R19" i="34"/>
  <c r="Q42" i="264"/>
  <c r="Q41" i="264"/>
  <c r="T19" i="34"/>
  <c r="S42" i="264"/>
  <c r="S41" i="264"/>
  <c r="K19" i="34"/>
  <c r="J42" i="264"/>
  <c r="J41" i="264"/>
  <c r="O19" i="34"/>
  <c r="N42" i="264"/>
  <c r="N41" i="264"/>
  <c r="S19" i="34"/>
  <c r="K18" i="34"/>
  <c r="J39" i="264"/>
  <c r="M18" i="34"/>
  <c r="O18" i="34"/>
  <c r="N39" i="264"/>
  <c r="Q18" i="34"/>
  <c r="P39" i="264"/>
  <c r="S18" i="34"/>
  <c r="U18" i="34"/>
  <c r="T39" i="264"/>
  <c r="J18" i="34"/>
  <c r="N18" i="34"/>
  <c r="M39" i="264"/>
  <c r="R18" i="34"/>
  <c r="Q39" i="264"/>
  <c r="J17" i="34"/>
  <c r="L17" i="34"/>
  <c r="K38" i="264"/>
  <c r="N17" i="34"/>
  <c r="M38" i="264"/>
  <c r="P17" i="34"/>
  <c r="R17" i="34"/>
  <c r="Q38" i="264"/>
  <c r="T17" i="34"/>
  <c r="S38" i="264"/>
  <c r="K17" i="34"/>
  <c r="J38" i="264"/>
  <c r="O17" i="34"/>
  <c r="N38" i="264"/>
  <c r="S17" i="34"/>
  <c r="K16" i="34"/>
  <c r="J37" i="264"/>
  <c r="M16" i="34"/>
  <c r="O16" i="34"/>
  <c r="N37" i="264"/>
  <c r="N36" i="264"/>
  <c r="Q16" i="34"/>
  <c r="P37" i="264"/>
  <c r="P36" i="264"/>
  <c r="S16" i="34"/>
  <c r="U16" i="34"/>
  <c r="T37" i="264"/>
  <c r="T36" i="264"/>
  <c r="L16" i="34"/>
  <c r="K37" i="264"/>
  <c r="P16" i="34"/>
  <c r="T16" i="34"/>
  <c r="S37" i="264"/>
  <c r="K15" i="34"/>
  <c r="J35" i="264"/>
  <c r="J34" i="264"/>
  <c r="M15" i="34"/>
  <c r="O15" i="34"/>
  <c r="N35" i="264"/>
  <c r="N34" i="264"/>
  <c r="Q15" i="34"/>
  <c r="P35" i="264"/>
  <c r="P34" i="264"/>
  <c r="S15" i="34"/>
  <c r="U15" i="34"/>
  <c r="T35" i="264"/>
  <c r="T34" i="264"/>
  <c r="J15" i="34"/>
  <c r="N15" i="34"/>
  <c r="M35" i="264"/>
  <c r="M34" i="264"/>
  <c r="R15" i="34"/>
  <c r="Q35" i="264"/>
  <c r="Q34" i="264"/>
  <c r="K7" i="34"/>
  <c r="L7" i="34"/>
  <c r="N7" i="34"/>
  <c r="J8" i="34"/>
  <c r="L8" i="34"/>
  <c r="N8" i="34"/>
  <c r="K9" i="34"/>
  <c r="M9" i="34"/>
  <c r="O9" i="34"/>
  <c r="J10" i="34"/>
  <c r="L10" i="34"/>
  <c r="N10" i="34"/>
  <c r="J23" i="34"/>
  <c r="L23" i="34"/>
  <c r="K50" i="264"/>
  <c r="K49" i="264"/>
  <c r="N23" i="34"/>
  <c r="M50" i="264"/>
  <c r="M49" i="264"/>
  <c r="J24" i="34"/>
  <c r="L24" i="34"/>
  <c r="K52" i="264"/>
  <c r="N24" i="34"/>
  <c r="M52" i="264"/>
  <c r="M51" i="264"/>
  <c r="K42" i="34"/>
  <c r="M42" i="34"/>
  <c r="O42" i="34"/>
  <c r="K43" i="34"/>
  <c r="M43" i="34"/>
  <c r="O43" i="34"/>
  <c r="J44" i="34"/>
  <c r="L44" i="34"/>
  <c r="N44" i="34"/>
  <c r="K45" i="34"/>
  <c r="J46" i="34"/>
  <c r="L46" i="34"/>
  <c r="N46" i="34"/>
  <c r="K47" i="34"/>
  <c r="M47" i="34"/>
  <c r="O47" i="34"/>
  <c r="K48" i="34"/>
  <c r="M48" i="34"/>
  <c r="O48" i="34"/>
  <c r="L49" i="34"/>
  <c r="M49" i="34"/>
  <c r="N49" i="34"/>
  <c r="R49" i="34"/>
  <c r="S49" i="34"/>
  <c r="T49" i="34"/>
  <c r="J50" i="34"/>
  <c r="K50" i="34"/>
  <c r="O50" i="34"/>
  <c r="P50" i="34"/>
  <c r="Q50" i="34"/>
  <c r="U50" i="34"/>
  <c r="K51" i="34"/>
  <c r="M51" i="34"/>
  <c r="O51" i="34"/>
  <c r="J52" i="34"/>
  <c r="L52" i="34"/>
  <c r="K53" i="34"/>
  <c r="M53" i="34"/>
  <c r="O53" i="34"/>
  <c r="J54" i="34"/>
  <c r="L54" i="34"/>
  <c r="N54" i="34"/>
  <c r="K55" i="34"/>
  <c r="K70" i="34"/>
  <c r="J130" i="264"/>
  <c r="J129" i="264"/>
  <c r="M70" i="34"/>
  <c r="O70" i="34"/>
  <c r="N130" i="264"/>
  <c r="N129" i="264"/>
  <c r="Q70" i="34"/>
  <c r="P130" i="264"/>
  <c r="P129" i="264"/>
  <c r="S70" i="34"/>
  <c r="U70" i="34"/>
  <c r="T130" i="264"/>
  <c r="T129" i="264"/>
  <c r="K79" i="34"/>
  <c r="J142" i="264"/>
  <c r="M79" i="34"/>
  <c r="O79" i="34"/>
  <c r="N142" i="264"/>
  <c r="Q79" i="34"/>
  <c r="P142" i="264"/>
  <c r="S79" i="34"/>
  <c r="U79" i="34"/>
  <c r="T142" i="264"/>
  <c r="K80" i="34"/>
  <c r="J143" i="264"/>
  <c r="M80" i="34"/>
  <c r="O80" i="34"/>
  <c r="N143" i="264"/>
  <c r="Q80" i="34"/>
  <c r="P143" i="264"/>
  <c r="S80" i="34"/>
  <c r="U80" i="34"/>
  <c r="T143" i="264"/>
  <c r="K81" i="34"/>
  <c r="J144" i="264"/>
  <c r="M81" i="34"/>
  <c r="O81" i="34"/>
  <c r="N144" i="264"/>
  <c r="Q81" i="34"/>
  <c r="P144" i="264"/>
  <c r="S81" i="34"/>
  <c r="U81" i="34"/>
  <c r="T144" i="264"/>
  <c r="K82" i="34"/>
  <c r="J145" i="264"/>
  <c r="M82" i="34"/>
  <c r="O82" i="34"/>
  <c r="N145" i="264"/>
  <c r="Q82" i="34"/>
  <c r="P145" i="264"/>
  <c r="S82" i="34"/>
  <c r="U82" i="34"/>
  <c r="T145" i="264"/>
  <c r="K83" i="34"/>
  <c r="J146" i="264"/>
  <c r="M83" i="34"/>
  <c r="O83" i="34"/>
  <c r="N146" i="264"/>
  <c r="Q83" i="34"/>
  <c r="P146" i="264"/>
  <c r="S83" i="34"/>
  <c r="U83" i="34"/>
  <c r="T146" i="264"/>
  <c r="K84" i="34"/>
  <c r="J149" i="264"/>
  <c r="J148" i="264"/>
  <c r="M84" i="34"/>
  <c r="O84" i="34"/>
  <c r="N149" i="264"/>
  <c r="N148" i="264"/>
  <c r="Q84" i="34"/>
  <c r="P149" i="264"/>
  <c r="P148" i="264"/>
  <c r="S84" i="34"/>
  <c r="U84" i="34"/>
  <c r="T149" i="264"/>
  <c r="T148" i="264"/>
  <c r="K93" i="34"/>
  <c r="J161" i="264"/>
  <c r="M93" i="34"/>
  <c r="O93" i="34"/>
  <c r="N161" i="264"/>
  <c r="Q93" i="34"/>
  <c r="P161" i="264"/>
  <c r="S93" i="34"/>
  <c r="U93" i="34"/>
  <c r="T161" i="264"/>
  <c r="K94" i="34"/>
  <c r="J162" i="264"/>
  <c r="M94" i="34"/>
  <c r="O94" i="34"/>
  <c r="N162" i="264"/>
  <c r="Q94" i="34"/>
  <c r="P162" i="264"/>
  <c r="S94" i="34"/>
  <c r="U94" i="34"/>
  <c r="T162" i="264"/>
  <c r="K95" i="34"/>
  <c r="J163" i="264"/>
  <c r="M95" i="34"/>
  <c r="O95" i="34"/>
  <c r="N163" i="264"/>
  <c r="Q95" i="34"/>
  <c r="P163" i="264"/>
  <c r="S95" i="34"/>
  <c r="U95" i="34"/>
  <c r="T163" i="264"/>
  <c r="K96" i="34"/>
  <c r="J164" i="264"/>
  <c r="M96" i="34"/>
  <c r="O96" i="34"/>
  <c r="N164" i="264"/>
  <c r="Q96" i="34"/>
  <c r="P164" i="264"/>
  <c r="S96" i="34"/>
  <c r="U96" i="34"/>
  <c r="T164" i="264"/>
  <c r="K97" i="34"/>
  <c r="J165" i="264"/>
  <c r="M97" i="34"/>
  <c r="O97" i="34"/>
  <c r="N165" i="264"/>
  <c r="Q97" i="34"/>
  <c r="P165" i="264"/>
  <c r="S97" i="34"/>
  <c r="U97" i="34"/>
  <c r="T165" i="264"/>
  <c r="K98" i="34"/>
  <c r="J169" i="264"/>
  <c r="J168" i="264"/>
  <c r="M98" i="34"/>
  <c r="O98" i="34"/>
  <c r="N169" i="264"/>
  <c r="N168" i="264"/>
  <c r="K99" i="34"/>
  <c r="J171" i="264"/>
  <c r="M99" i="34"/>
  <c r="O99" i="34"/>
  <c r="N171" i="264"/>
  <c r="J100" i="34"/>
  <c r="L100" i="34"/>
  <c r="K172" i="264"/>
  <c r="N100" i="34"/>
  <c r="M172" i="264"/>
  <c r="K101" i="34"/>
  <c r="J173" i="264"/>
  <c r="J102" i="34"/>
  <c r="L102" i="34"/>
  <c r="K174" i="264"/>
  <c r="N102" i="34"/>
  <c r="M174" i="264"/>
  <c r="K103" i="34"/>
  <c r="J175" i="264"/>
  <c r="M103" i="34"/>
  <c r="O103" i="34"/>
  <c r="N175" i="264"/>
  <c r="K104" i="34"/>
  <c r="J177" i="264"/>
  <c r="M104" i="34"/>
  <c r="O104" i="34"/>
  <c r="N177" i="264"/>
  <c r="J105" i="34"/>
  <c r="L105" i="34"/>
  <c r="K178" i="264"/>
  <c r="N105" i="34"/>
  <c r="M178" i="264"/>
  <c r="P105" i="34"/>
  <c r="R105" i="34"/>
  <c r="Q178" i="264"/>
  <c r="T105" i="34"/>
  <c r="S178" i="264"/>
  <c r="K106" i="34"/>
  <c r="J179" i="264"/>
  <c r="M106" i="34"/>
  <c r="O106" i="34"/>
  <c r="N179" i="264"/>
  <c r="Q106" i="34"/>
  <c r="P179" i="264"/>
  <c r="S106" i="34"/>
  <c r="U106" i="34"/>
  <c r="T179" i="264"/>
  <c r="K107" i="34"/>
  <c r="J181" i="264"/>
  <c r="M107" i="34"/>
  <c r="O107" i="34"/>
  <c r="N181" i="264"/>
  <c r="J108" i="34"/>
  <c r="L108" i="34"/>
  <c r="K182" i="264"/>
  <c r="K109" i="34"/>
  <c r="J183" i="264"/>
  <c r="M109" i="34"/>
  <c r="O109" i="34"/>
  <c r="N183" i="264"/>
  <c r="J110" i="34"/>
  <c r="L110" i="34"/>
  <c r="K184" i="264"/>
  <c r="N110" i="34"/>
  <c r="M184" i="264"/>
  <c r="K111" i="34"/>
  <c r="J185" i="264"/>
  <c r="M7" i="34"/>
  <c r="K8" i="34"/>
  <c r="O8" i="34"/>
  <c r="J9" i="34"/>
  <c r="N9" i="34"/>
  <c r="M10" i="34"/>
  <c r="K23" i="34"/>
  <c r="J50" i="264"/>
  <c r="J49" i="264"/>
  <c r="O23" i="34"/>
  <c r="N50" i="264"/>
  <c r="N49" i="264"/>
  <c r="M24" i="34"/>
  <c r="L42" i="34"/>
  <c r="J43" i="34"/>
  <c r="N43" i="34"/>
  <c r="M44" i="34"/>
  <c r="L45" i="34"/>
  <c r="K46" i="34"/>
  <c r="O46" i="34"/>
  <c r="J47" i="34"/>
  <c r="N47" i="34"/>
  <c r="L48" i="34"/>
  <c r="O49" i="34"/>
  <c r="P49" i="34"/>
  <c r="Q49" i="34"/>
  <c r="L50" i="34"/>
  <c r="M50" i="34"/>
  <c r="N50" i="34"/>
  <c r="L51" i="34"/>
  <c r="K52" i="34"/>
  <c r="J53" i="34"/>
  <c r="N53" i="34"/>
  <c r="M54" i="34"/>
  <c r="L55" i="34"/>
  <c r="J70" i="34"/>
  <c r="N70" i="34"/>
  <c r="M130" i="264"/>
  <c r="M129" i="264"/>
  <c r="R70" i="34"/>
  <c r="Q130" i="264"/>
  <c r="Q129" i="264"/>
  <c r="M72" i="34"/>
  <c r="Q72" i="34"/>
  <c r="P133" i="264"/>
  <c r="U72" i="34"/>
  <c r="T133" i="264"/>
  <c r="M74" i="34"/>
  <c r="Q74" i="34"/>
  <c r="P135" i="264"/>
  <c r="U74" i="34"/>
  <c r="T135" i="264"/>
  <c r="J78" i="34"/>
  <c r="M78" i="34"/>
  <c r="N78" i="34"/>
  <c r="M140" i="264"/>
  <c r="O78" i="34"/>
  <c r="N140" i="264"/>
  <c r="J79" i="34"/>
  <c r="N79" i="34"/>
  <c r="M142" i="264"/>
  <c r="R79" i="34"/>
  <c r="Q142" i="264"/>
  <c r="J80" i="34"/>
  <c r="N80" i="34"/>
  <c r="M143" i="264"/>
  <c r="R80" i="34"/>
  <c r="Q143" i="264"/>
  <c r="J81" i="34"/>
  <c r="N81" i="34"/>
  <c r="M144" i="264"/>
  <c r="R81" i="34"/>
  <c r="Q144" i="264"/>
  <c r="J82" i="34"/>
  <c r="N82" i="34"/>
  <c r="M145" i="264"/>
  <c r="R82" i="34"/>
  <c r="Q145" i="264"/>
  <c r="J83" i="34"/>
  <c r="N83" i="34"/>
  <c r="M146" i="264"/>
  <c r="R83" i="34"/>
  <c r="Q146" i="264"/>
  <c r="L84" i="34"/>
  <c r="K149" i="264"/>
  <c r="K148" i="264"/>
  <c r="P84" i="34"/>
  <c r="T84" i="34"/>
  <c r="S149" i="264"/>
  <c r="S148" i="264"/>
  <c r="M85" i="34"/>
  <c r="Q85" i="34"/>
  <c r="P151" i="264"/>
  <c r="U85" i="34"/>
  <c r="T151" i="264"/>
  <c r="M87" i="34"/>
  <c r="Q87" i="34"/>
  <c r="P153" i="264"/>
  <c r="U87" i="34"/>
  <c r="T153" i="264"/>
  <c r="M89" i="34"/>
  <c r="Q89" i="34"/>
  <c r="P155" i="264"/>
  <c r="U89" i="34"/>
  <c r="T155" i="264"/>
  <c r="K90" i="34"/>
  <c r="J157" i="264"/>
  <c r="O90" i="34"/>
  <c r="N157" i="264"/>
  <c r="S90" i="34"/>
  <c r="J91" i="34"/>
  <c r="N91" i="34"/>
  <c r="M158" i="264"/>
  <c r="R91" i="34"/>
  <c r="Q158" i="264"/>
  <c r="L93" i="34"/>
  <c r="K161" i="264"/>
  <c r="P93" i="34"/>
  <c r="T93" i="34"/>
  <c r="S161" i="264"/>
  <c r="L94" i="34"/>
  <c r="K162" i="264"/>
  <c r="P94" i="34"/>
  <c r="T94" i="34"/>
  <c r="S162" i="264"/>
  <c r="L95" i="34"/>
  <c r="K163" i="264"/>
  <c r="P95" i="34"/>
  <c r="T95" i="34"/>
  <c r="S163" i="264"/>
  <c r="L96" i="34"/>
  <c r="K164" i="264"/>
  <c r="P96" i="34"/>
  <c r="T96" i="34"/>
  <c r="S164" i="264"/>
  <c r="L97" i="34"/>
  <c r="K165" i="264"/>
  <c r="P97" i="34"/>
  <c r="T97" i="34"/>
  <c r="S165" i="264"/>
  <c r="L98" i="34"/>
  <c r="K169" i="264"/>
  <c r="K168" i="264"/>
  <c r="J99" i="34"/>
  <c r="N99" i="34"/>
  <c r="M171" i="264"/>
  <c r="M100" i="34"/>
  <c r="L101" i="34"/>
  <c r="K173" i="264"/>
  <c r="K102" i="34"/>
  <c r="J174" i="264"/>
  <c r="O102" i="34"/>
  <c r="N174" i="264"/>
  <c r="J103" i="34"/>
  <c r="N103" i="34"/>
  <c r="M175" i="264"/>
  <c r="L104" i="34"/>
  <c r="K177" i="264"/>
  <c r="K176" i="264"/>
  <c r="K105" i="34"/>
  <c r="J178" i="264"/>
  <c r="O105" i="34"/>
  <c r="N178" i="264"/>
  <c r="S105" i="34"/>
  <c r="J106" i="34"/>
  <c r="N106" i="34"/>
  <c r="M179" i="264"/>
  <c r="R106" i="34"/>
  <c r="Q179" i="264"/>
  <c r="L107" i="34"/>
  <c r="K181" i="264"/>
  <c r="K108" i="34"/>
  <c r="J182" i="264"/>
  <c r="J109" i="34"/>
  <c r="N109" i="34"/>
  <c r="M183" i="264"/>
  <c r="M110" i="34"/>
  <c r="L111" i="34"/>
  <c r="K185" i="264"/>
  <c r="K155" i="34"/>
  <c r="M155" i="34"/>
  <c r="O155" i="34"/>
  <c r="J163" i="34"/>
  <c r="L163" i="34"/>
  <c r="N163" i="34"/>
  <c r="K173" i="34"/>
  <c r="J285" i="264"/>
  <c r="J284" i="264"/>
  <c r="M173" i="34"/>
  <c r="O173" i="34"/>
  <c r="N285" i="264"/>
  <c r="N284" i="264"/>
  <c r="Q173" i="34"/>
  <c r="P285" i="264"/>
  <c r="P284" i="264"/>
  <c r="S173" i="34"/>
  <c r="U173" i="34"/>
  <c r="T285" i="264"/>
  <c r="T284" i="264"/>
  <c r="K190" i="34"/>
  <c r="J310" i="264"/>
  <c r="J309" i="264"/>
  <c r="M190" i="34"/>
  <c r="O190" i="34"/>
  <c r="N310" i="264"/>
  <c r="N309" i="264"/>
  <c r="Q190" i="34"/>
  <c r="P310" i="264"/>
  <c r="P309" i="264"/>
  <c r="S190" i="34"/>
  <c r="U190" i="34"/>
  <c r="T310" i="264"/>
  <c r="T309" i="264"/>
  <c r="K191" i="34"/>
  <c r="J314" i="264"/>
  <c r="J313" i="264"/>
  <c r="M191" i="34"/>
  <c r="O191" i="34"/>
  <c r="N314" i="264"/>
  <c r="N313" i="264"/>
  <c r="M40" i="35"/>
  <c r="P117" i="34"/>
  <c r="G24" i="268"/>
  <c r="M39" i="35"/>
  <c r="P130" i="34"/>
  <c r="G23" i="268"/>
  <c r="J38" i="35"/>
  <c r="K38" i="35"/>
  <c r="F22" i="268"/>
  <c r="M37" i="35"/>
  <c r="P128" i="34"/>
  <c r="G21" i="268"/>
  <c r="J48" i="35"/>
  <c r="M139" i="34"/>
  <c r="F34" i="268"/>
  <c r="M46" i="35"/>
  <c r="P137" i="34"/>
  <c r="G32" i="268"/>
  <c r="J45" i="35"/>
  <c r="M122" i="34"/>
  <c r="F31" i="268"/>
  <c r="J56" i="35"/>
  <c r="K56" i="35"/>
  <c r="L56" i="35"/>
  <c r="F44" i="268"/>
  <c r="S84" i="35"/>
  <c r="T84" i="35"/>
  <c r="H184" i="24"/>
  <c r="G184" i="24"/>
  <c r="G185" i="24"/>
  <c r="F184" i="24"/>
  <c r="F185" i="24"/>
  <c r="I168" i="24"/>
  <c r="I74" i="35"/>
  <c r="L204" i="34"/>
  <c r="K334" i="264"/>
  <c r="H169" i="24"/>
  <c r="H168" i="24"/>
  <c r="G169" i="24"/>
  <c r="G168" i="24"/>
  <c r="H74" i="35"/>
  <c r="F169" i="24"/>
  <c r="F168" i="24"/>
  <c r="G74" i="35"/>
  <c r="J204" i="34"/>
  <c r="J182" i="34"/>
  <c r="L182" i="34"/>
  <c r="K299" i="264"/>
  <c r="K298" i="264"/>
  <c r="N182" i="34"/>
  <c r="M299" i="264"/>
  <c r="M298" i="264"/>
  <c r="P182" i="34"/>
  <c r="R182" i="34"/>
  <c r="Q299" i="264"/>
  <c r="Q298" i="264"/>
  <c r="T182" i="34"/>
  <c r="S299" i="264"/>
  <c r="S298" i="264"/>
  <c r="J181" i="34"/>
  <c r="L181" i="34"/>
  <c r="K296" i="264"/>
  <c r="K295" i="264"/>
  <c r="N181" i="34"/>
  <c r="M296" i="264"/>
  <c r="M295" i="264"/>
  <c r="P181" i="34"/>
  <c r="R181" i="34"/>
  <c r="Q296" i="264"/>
  <c r="Q295" i="264"/>
  <c r="T181" i="34"/>
  <c r="S296" i="264"/>
  <c r="S295" i="264"/>
  <c r="J88" i="34"/>
  <c r="L88" i="34"/>
  <c r="K154" i="264"/>
  <c r="N88" i="34"/>
  <c r="M154" i="264"/>
  <c r="P88" i="34"/>
  <c r="R88" i="34"/>
  <c r="Q154" i="264"/>
  <c r="T88" i="34"/>
  <c r="S154" i="264"/>
  <c r="J92" i="34"/>
  <c r="N92" i="34"/>
  <c r="M159" i="264"/>
  <c r="P92" i="34"/>
  <c r="T92" i="34"/>
  <c r="S159" i="264"/>
  <c r="K88" i="34"/>
  <c r="J154" i="264"/>
  <c r="O88" i="34"/>
  <c r="N154" i="264"/>
  <c r="S88" i="34"/>
  <c r="M92" i="34"/>
  <c r="U92" i="34"/>
  <c r="T159" i="264"/>
  <c r="J86" i="34"/>
  <c r="L86" i="34"/>
  <c r="K152" i="264"/>
  <c r="N86" i="34"/>
  <c r="M152" i="264"/>
  <c r="P86" i="34"/>
  <c r="R86" i="34"/>
  <c r="Q152" i="264"/>
  <c r="T86" i="34"/>
  <c r="S152" i="264"/>
  <c r="K86" i="34"/>
  <c r="J152" i="264"/>
  <c r="O86" i="34"/>
  <c r="N152" i="264"/>
  <c r="S86" i="34"/>
  <c r="J75" i="34"/>
  <c r="L75" i="34"/>
  <c r="K136" i="264"/>
  <c r="N75" i="34"/>
  <c r="M136" i="264"/>
  <c r="P75" i="34"/>
  <c r="R75" i="34"/>
  <c r="Q136" i="264"/>
  <c r="T75" i="34"/>
  <c r="S136" i="264"/>
  <c r="K75" i="34"/>
  <c r="J136" i="264"/>
  <c r="O75" i="34"/>
  <c r="N136" i="264"/>
  <c r="S75" i="34"/>
  <c r="J73" i="34"/>
  <c r="L73" i="34"/>
  <c r="K134" i="264"/>
  <c r="N73" i="34"/>
  <c r="M134" i="264"/>
  <c r="P73" i="34"/>
  <c r="R73" i="34"/>
  <c r="Q134" i="264"/>
  <c r="T73" i="34"/>
  <c r="S134" i="264"/>
  <c r="J77" i="34"/>
  <c r="K77" i="34"/>
  <c r="J139" i="264"/>
  <c r="L77" i="34"/>
  <c r="K139" i="264"/>
  <c r="M77" i="34"/>
  <c r="N77" i="34"/>
  <c r="M139" i="264"/>
  <c r="O77" i="34"/>
  <c r="N139" i="264"/>
  <c r="P77" i="34"/>
  <c r="Q77" i="34"/>
  <c r="P139" i="264"/>
  <c r="R77" i="34"/>
  <c r="Q139" i="264"/>
  <c r="S77" i="34"/>
  <c r="T77" i="34"/>
  <c r="S139" i="264"/>
  <c r="U77" i="34"/>
  <c r="T139" i="264"/>
  <c r="K73" i="34"/>
  <c r="J134" i="264"/>
  <c r="O73" i="34"/>
  <c r="N134" i="264"/>
  <c r="S73" i="34"/>
  <c r="J71" i="34"/>
  <c r="L71" i="34"/>
  <c r="K132" i="264"/>
  <c r="N71" i="34"/>
  <c r="M132" i="264"/>
  <c r="P71" i="34"/>
  <c r="R71" i="34"/>
  <c r="Q132" i="264"/>
  <c r="T71" i="34"/>
  <c r="S132" i="264"/>
  <c r="J76" i="34"/>
  <c r="L76" i="34"/>
  <c r="K138" i="264"/>
  <c r="N76" i="34"/>
  <c r="M138" i="264"/>
  <c r="P76" i="34"/>
  <c r="R76" i="34"/>
  <c r="Q138" i="264"/>
  <c r="T76" i="34"/>
  <c r="S138" i="264"/>
  <c r="S137" i="264"/>
  <c r="K71" i="34"/>
  <c r="J132" i="264"/>
  <c r="O71" i="34"/>
  <c r="N132" i="264"/>
  <c r="S71" i="34"/>
  <c r="M76" i="34"/>
  <c r="Q76" i="34"/>
  <c r="P138" i="264"/>
  <c r="U76" i="34"/>
  <c r="T138" i="264"/>
  <c r="H24" i="35"/>
  <c r="I24" i="35"/>
  <c r="AD78" i="34"/>
  <c r="AC140" i="264"/>
  <c r="J11" i="34"/>
  <c r="J89" i="34"/>
  <c r="L89" i="34"/>
  <c r="K155" i="264"/>
  <c r="N89" i="34"/>
  <c r="M155" i="264"/>
  <c r="P89" i="34"/>
  <c r="R89" i="34"/>
  <c r="Q155" i="264"/>
  <c r="T89" i="34"/>
  <c r="S155" i="264"/>
  <c r="J87" i="34"/>
  <c r="L87" i="34"/>
  <c r="K153" i="264"/>
  <c r="N87" i="34"/>
  <c r="M153" i="264"/>
  <c r="P87" i="34"/>
  <c r="R87" i="34"/>
  <c r="Q153" i="264"/>
  <c r="T87" i="34"/>
  <c r="S153" i="264"/>
  <c r="K91" i="34"/>
  <c r="J158" i="264"/>
  <c r="M91" i="34"/>
  <c r="O91" i="34"/>
  <c r="N158" i="264"/>
  <c r="Q91" i="34"/>
  <c r="P158" i="264"/>
  <c r="S91" i="34"/>
  <c r="U91" i="34"/>
  <c r="T158" i="264"/>
  <c r="J85" i="34"/>
  <c r="L85" i="34"/>
  <c r="K151" i="264"/>
  <c r="N85" i="34"/>
  <c r="M151" i="264"/>
  <c r="P85" i="34"/>
  <c r="R85" i="34"/>
  <c r="Q151" i="264"/>
  <c r="T85" i="34"/>
  <c r="S151" i="264"/>
  <c r="J90" i="34"/>
  <c r="L90" i="34"/>
  <c r="K157" i="264"/>
  <c r="N90" i="34"/>
  <c r="M157" i="264"/>
  <c r="P90" i="34"/>
  <c r="R90" i="34"/>
  <c r="Q157" i="264"/>
  <c r="T90" i="34"/>
  <c r="S157" i="264"/>
  <c r="J74" i="34"/>
  <c r="L74" i="34"/>
  <c r="K135" i="264"/>
  <c r="N74" i="34"/>
  <c r="M135" i="264"/>
  <c r="P74" i="34"/>
  <c r="R74" i="34"/>
  <c r="Q135" i="264"/>
  <c r="T74" i="34"/>
  <c r="S135" i="264"/>
  <c r="J72" i="34"/>
  <c r="L72" i="34"/>
  <c r="K133" i="264"/>
  <c r="N72" i="34"/>
  <c r="M133" i="264"/>
  <c r="P72" i="34"/>
  <c r="R72" i="34"/>
  <c r="Q133" i="264"/>
  <c r="T72" i="34"/>
  <c r="S133" i="264"/>
  <c r="N24" i="35"/>
  <c r="AI78" i="34"/>
  <c r="AH140" i="264"/>
  <c r="O24" i="35"/>
  <c r="I81" i="266"/>
  <c r="N180" i="24"/>
  <c r="J180" i="24"/>
  <c r="F180" i="24"/>
  <c r="M164" i="24"/>
  <c r="G164" i="24"/>
  <c r="Q180" i="24"/>
  <c r="O180" i="24"/>
  <c r="M180" i="24"/>
  <c r="K180" i="24"/>
  <c r="I180" i="24"/>
  <c r="G180" i="24"/>
  <c r="Q164" i="24"/>
  <c r="O164" i="24"/>
  <c r="K164" i="24"/>
  <c r="I164" i="24"/>
  <c r="F39" i="269"/>
  <c r="S53" i="35"/>
  <c r="T53" i="35"/>
  <c r="U53" i="35"/>
  <c r="H40" i="268"/>
  <c r="F40" i="268"/>
  <c r="G67" i="269"/>
  <c r="AE86" i="35"/>
  <c r="AF86" i="35"/>
  <c r="AG86" i="35"/>
  <c r="AE85" i="35"/>
  <c r="AF85" i="35"/>
  <c r="AG85" i="35"/>
  <c r="G66" i="269"/>
  <c r="M156" i="264"/>
  <c r="F13" i="24"/>
  <c r="F125" i="24"/>
  <c r="F129" i="24"/>
  <c r="F128" i="24"/>
  <c r="G73" i="35"/>
  <c r="M78" i="24"/>
  <c r="I78" i="24"/>
  <c r="BM78" i="24"/>
  <c r="BI78" i="24"/>
  <c r="BE78" i="24"/>
  <c r="BA78" i="24"/>
  <c r="AS78" i="24"/>
  <c r="AK78" i="24"/>
  <c r="AG78" i="24"/>
  <c r="AC78" i="24"/>
  <c r="Y78" i="24"/>
  <c r="U78" i="24"/>
  <c r="Q78" i="24"/>
  <c r="AZ78" i="24"/>
  <c r="AV78" i="24"/>
  <c r="AR78" i="24"/>
  <c r="AN78" i="24"/>
  <c r="AJ78" i="24"/>
  <c r="AF78" i="24"/>
  <c r="AB78" i="24"/>
  <c r="X78" i="24"/>
  <c r="T78" i="24"/>
  <c r="P78" i="24"/>
  <c r="G77" i="24"/>
  <c r="G9" i="24"/>
  <c r="B24" i="271"/>
  <c r="F45" i="24"/>
  <c r="BJ45" i="24"/>
  <c r="BJ8" i="24"/>
  <c r="BF45" i="24"/>
  <c r="BF8" i="24"/>
  <c r="BB45" i="24"/>
  <c r="BB8" i="24"/>
  <c r="AX45" i="24"/>
  <c r="AX8" i="24"/>
  <c r="AT45" i="24"/>
  <c r="AT8" i="24"/>
  <c r="AP45" i="24"/>
  <c r="AP8" i="24"/>
  <c r="AL45" i="24"/>
  <c r="AL8" i="24"/>
  <c r="AH45" i="24"/>
  <c r="AH8" i="24"/>
  <c r="AD45" i="24"/>
  <c r="AD8" i="24"/>
  <c r="Z45" i="24"/>
  <c r="Z8" i="24"/>
  <c r="V45" i="24"/>
  <c r="V8" i="24"/>
  <c r="R45" i="24"/>
  <c r="R8" i="24"/>
  <c r="N45" i="24"/>
  <c r="N8" i="24"/>
  <c r="J45" i="24"/>
  <c r="BM45" i="24"/>
  <c r="BM8" i="24"/>
  <c r="BI45" i="24"/>
  <c r="BI8" i="24"/>
  <c r="BE45" i="24"/>
  <c r="BE8" i="24"/>
  <c r="BA45" i="24"/>
  <c r="BA8" i="24"/>
  <c r="AW45" i="24"/>
  <c r="AW8" i="24"/>
  <c r="AS45" i="24"/>
  <c r="AS8" i="24"/>
  <c r="AO45" i="24"/>
  <c r="AO8" i="24"/>
  <c r="AK45" i="24"/>
  <c r="AK8" i="24"/>
  <c r="AG45" i="24"/>
  <c r="AG8" i="24"/>
  <c r="AC45" i="24"/>
  <c r="AC8" i="24"/>
  <c r="Y45" i="24"/>
  <c r="Y8" i="24"/>
  <c r="U45" i="24"/>
  <c r="U8" i="24"/>
  <c r="Q45" i="24"/>
  <c r="Q8" i="24"/>
  <c r="M45" i="24"/>
  <c r="M8" i="24"/>
  <c r="I45" i="24"/>
  <c r="I8" i="24"/>
  <c r="H77" i="24"/>
  <c r="H9" i="24"/>
  <c r="BL45" i="24"/>
  <c r="BL8" i="24"/>
  <c r="BH45" i="24"/>
  <c r="BH8" i="24"/>
  <c r="BD45" i="24"/>
  <c r="BD8" i="24"/>
  <c r="AZ45" i="24"/>
  <c r="AZ8" i="24"/>
  <c r="AV45" i="24"/>
  <c r="AV8" i="24"/>
  <c r="AR45" i="24"/>
  <c r="AR8" i="24"/>
  <c r="AN45" i="24"/>
  <c r="AN8" i="24"/>
  <c r="AJ45" i="24"/>
  <c r="AJ8" i="24"/>
  <c r="AF45" i="24"/>
  <c r="AF8" i="24"/>
  <c r="AB45" i="24"/>
  <c r="AB8" i="24"/>
  <c r="X45" i="24"/>
  <c r="X8" i="24"/>
  <c r="T45" i="24"/>
  <c r="T8" i="24"/>
  <c r="P45" i="24"/>
  <c r="P8" i="24"/>
  <c r="L45" i="24"/>
  <c r="L8" i="24"/>
  <c r="H45" i="24"/>
  <c r="H8" i="24"/>
  <c r="BK45" i="24"/>
  <c r="BK8" i="24"/>
  <c r="BG45" i="24"/>
  <c r="BG8" i="24"/>
  <c r="BC45" i="24"/>
  <c r="BC8" i="24"/>
  <c r="AY45" i="24"/>
  <c r="AY8" i="24"/>
  <c r="AU45" i="24"/>
  <c r="AU8" i="24"/>
  <c r="AQ45" i="24"/>
  <c r="AQ8" i="24"/>
  <c r="AM45" i="24"/>
  <c r="AM8" i="24"/>
  <c r="AI45" i="24"/>
  <c r="AI8" i="24"/>
  <c r="AE45" i="24"/>
  <c r="AE8" i="24"/>
  <c r="AA45" i="24"/>
  <c r="AA8" i="24"/>
  <c r="W45" i="24"/>
  <c r="W8" i="24"/>
  <c r="S45" i="24"/>
  <c r="S8" i="24"/>
  <c r="O45" i="24"/>
  <c r="O8" i="24"/>
  <c r="K45" i="24"/>
  <c r="K8" i="24"/>
  <c r="G45" i="24"/>
  <c r="C24" i="271"/>
  <c r="D24" i="271"/>
  <c r="E24" i="271"/>
  <c r="F24" i="271"/>
  <c r="G24" i="271"/>
  <c r="H24" i="271"/>
  <c r="I24" i="271"/>
  <c r="J24" i="271"/>
  <c r="K24" i="271"/>
  <c r="L24" i="271"/>
  <c r="M24" i="271"/>
  <c r="B43" i="271"/>
  <c r="D12" i="271"/>
  <c r="H12" i="271"/>
  <c r="L12" i="271"/>
  <c r="E12" i="271"/>
  <c r="I12" i="271"/>
  <c r="M12" i="271"/>
  <c r="F123" i="24"/>
  <c r="G25" i="24"/>
  <c r="G24" i="24"/>
  <c r="AI34" i="24"/>
  <c r="F87" i="24"/>
  <c r="F86" i="24"/>
  <c r="AK71" i="24"/>
  <c r="AK70" i="24"/>
  <c r="BF35" i="24"/>
  <c r="AH58" i="271"/>
  <c r="AL11" i="24"/>
  <c r="AF51" i="271"/>
  <c r="K236" i="264"/>
  <c r="G116" i="24"/>
  <c r="H33" i="24"/>
  <c r="H25" i="24"/>
  <c r="H24" i="24"/>
  <c r="AK32" i="24"/>
  <c r="F115" i="24"/>
  <c r="F107" i="24"/>
  <c r="F109" i="24"/>
  <c r="F108" i="24"/>
  <c r="M236" i="264"/>
  <c r="BD63" i="24"/>
  <c r="BD55" i="24"/>
  <c r="S36" i="264"/>
  <c r="S33" i="264"/>
  <c r="T43" i="264"/>
  <c r="T40" i="264"/>
  <c r="AG48" i="271"/>
  <c r="AG49" i="271"/>
  <c r="AG50" i="271"/>
  <c r="AH13" i="272"/>
  <c r="M431" i="264"/>
  <c r="Q80" i="35"/>
  <c r="T249" i="34"/>
  <c r="S422" i="264"/>
  <c r="AI29" i="271"/>
  <c r="AI38" i="271"/>
  <c r="T253" i="34"/>
  <c r="S430" i="264"/>
  <c r="T235" i="34"/>
  <c r="S396" i="264"/>
  <c r="AJ9" i="273"/>
  <c r="AJ10" i="273"/>
  <c r="R80" i="35"/>
  <c r="U249" i="34"/>
  <c r="T422" i="264"/>
  <c r="Q83" i="35"/>
  <c r="R79" i="35"/>
  <c r="T257" i="34"/>
  <c r="S438" i="264"/>
  <c r="T261" i="34"/>
  <c r="S446" i="264"/>
  <c r="G97" i="24"/>
  <c r="H147" i="24"/>
  <c r="G96" i="24"/>
  <c r="F96" i="24"/>
  <c r="F85" i="24"/>
  <c r="AF131" i="264"/>
  <c r="N455" i="264"/>
  <c r="N451" i="264"/>
  <c r="N450" i="264"/>
  <c r="N267" i="34"/>
  <c r="M457" i="264"/>
  <c r="M455" i="264"/>
  <c r="M451" i="264"/>
  <c r="M450" i="264"/>
  <c r="AJ41" i="271"/>
  <c r="AJ32" i="271"/>
  <c r="AI42" i="271"/>
  <c r="AI33" i="271"/>
  <c r="AK39" i="271"/>
  <c r="AK30" i="271"/>
  <c r="AG35" i="271"/>
  <c r="AH34" i="271"/>
  <c r="AJ40" i="271"/>
  <c r="AI31" i="271"/>
  <c r="AI56" i="271"/>
  <c r="AI57" i="271"/>
  <c r="N20" i="271"/>
  <c r="N8" i="271"/>
  <c r="N18" i="271"/>
  <c r="N6" i="271"/>
  <c r="N19" i="271"/>
  <c r="N7" i="271"/>
  <c r="N17" i="271"/>
  <c r="N5" i="271"/>
  <c r="N16" i="271"/>
  <c r="N4" i="271"/>
  <c r="N12" i="271"/>
  <c r="J196" i="264"/>
  <c r="K216" i="264"/>
  <c r="J210" i="264"/>
  <c r="BJ36" i="264"/>
  <c r="BJ33" i="264"/>
  <c r="BF36" i="264"/>
  <c r="BF33" i="264"/>
  <c r="BM36" i="264"/>
  <c r="BI36" i="264"/>
  <c r="BI33" i="264"/>
  <c r="AX36" i="264"/>
  <c r="AX33" i="264"/>
  <c r="AT36" i="264"/>
  <c r="AT33" i="264"/>
  <c r="BA36" i="264"/>
  <c r="AW36" i="264"/>
  <c r="AW33" i="264"/>
  <c r="AO36" i="264"/>
  <c r="AO33" i="264"/>
  <c r="AK36" i="264"/>
  <c r="AK33" i="264"/>
  <c r="AL36" i="264"/>
  <c r="AH36" i="264"/>
  <c r="AH33" i="264"/>
  <c r="Z36" i="264"/>
  <c r="Z33" i="264"/>
  <c r="V36" i="264"/>
  <c r="V33" i="264"/>
  <c r="AC36" i="264"/>
  <c r="Y36" i="264"/>
  <c r="Y33" i="264"/>
  <c r="K412" i="264"/>
  <c r="K411" i="264"/>
  <c r="P419" i="264"/>
  <c r="P411" i="264"/>
  <c r="J443" i="264"/>
  <c r="J442" i="264"/>
  <c r="K36" i="264"/>
  <c r="K33" i="264"/>
  <c r="N412" i="264"/>
  <c r="J412" i="264"/>
  <c r="N419" i="264"/>
  <c r="J419" i="264"/>
  <c r="AK141" i="264"/>
  <c r="AB131" i="264"/>
  <c r="C13" i="271"/>
  <c r="F11" i="268"/>
  <c r="F8" i="268"/>
  <c r="F7" i="268"/>
  <c r="S156" i="264"/>
  <c r="S150" i="264"/>
  <c r="K150" i="264"/>
  <c r="Q150" i="264"/>
  <c r="M150" i="264"/>
  <c r="T137" i="264"/>
  <c r="N131" i="264"/>
  <c r="K51" i="264"/>
  <c r="K48" i="264"/>
  <c r="K47" i="264"/>
  <c r="T33" i="264"/>
  <c r="P33" i="264"/>
  <c r="J36" i="264"/>
  <c r="S40" i="264"/>
  <c r="K40" i="264"/>
  <c r="M59" i="264"/>
  <c r="M56" i="264"/>
  <c r="M55" i="264"/>
  <c r="M67" i="264"/>
  <c r="M75" i="264"/>
  <c r="M72" i="264"/>
  <c r="M71" i="264"/>
  <c r="K196" i="264"/>
  <c r="J190" i="264"/>
  <c r="J200" i="264"/>
  <c r="J216" i="264"/>
  <c r="K220" i="264"/>
  <c r="BP36" i="264"/>
  <c r="BP33" i="264"/>
  <c r="BL36" i="264"/>
  <c r="BL33" i="264"/>
  <c r="BO36" i="264"/>
  <c r="BO33" i="264"/>
  <c r="BG36" i="264"/>
  <c r="BG33" i="264"/>
  <c r="BD36" i="264"/>
  <c r="BD33" i="264"/>
  <c r="AZ36" i="264"/>
  <c r="AZ33" i="264"/>
  <c r="BC36" i="264"/>
  <c r="BC33" i="264"/>
  <c r="AU36" i="264"/>
  <c r="AQ36" i="264"/>
  <c r="AQ33" i="264"/>
  <c r="AI36" i="264"/>
  <c r="AI33" i="264"/>
  <c r="AR36" i="264"/>
  <c r="AR33" i="264"/>
  <c r="AN36" i="264"/>
  <c r="AN33" i="264"/>
  <c r="AF36" i="264"/>
  <c r="AF33" i="264"/>
  <c r="AB36" i="264"/>
  <c r="AB33" i="264"/>
  <c r="AE36" i="264"/>
  <c r="AE33" i="264"/>
  <c r="W36" i="264"/>
  <c r="BO43" i="264"/>
  <c r="BO40" i="264"/>
  <c r="BG43" i="264"/>
  <c r="BG40" i="264"/>
  <c r="BP43" i="264"/>
  <c r="BP40" i="264"/>
  <c r="BL43" i="264"/>
  <c r="BC43" i="264"/>
  <c r="BC40" i="264"/>
  <c r="AU43" i="264"/>
  <c r="AU40" i="264"/>
  <c r="BD43" i="264"/>
  <c r="BD40" i="264"/>
  <c r="AZ43" i="264"/>
  <c r="AR43" i="264"/>
  <c r="AR40" i="264"/>
  <c r="AN43" i="264"/>
  <c r="AN40" i="264"/>
  <c r="AQ43" i="264"/>
  <c r="AQ40" i="264"/>
  <c r="AI43" i="264"/>
  <c r="AE43" i="264"/>
  <c r="AE40" i="264"/>
  <c r="W43" i="264"/>
  <c r="W40" i="264"/>
  <c r="AF43" i="264"/>
  <c r="AF40" i="264"/>
  <c r="AB43" i="264"/>
  <c r="N443" i="264"/>
  <c r="N442" i="264"/>
  <c r="J451" i="264"/>
  <c r="J450" i="264"/>
  <c r="Q428" i="264"/>
  <c r="M428" i="264"/>
  <c r="F63" i="268"/>
  <c r="F62" i="268"/>
  <c r="J131" i="264"/>
  <c r="M137" i="264"/>
  <c r="G167" i="24"/>
  <c r="H167" i="24"/>
  <c r="K59" i="264"/>
  <c r="K56" i="264"/>
  <c r="K55" i="264"/>
  <c r="K67" i="264"/>
  <c r="K64" i="264"/>
  <c r="K63" i="264"/>
  <c r="K75" i="264"/>
  <c r="K72" i="264"/>
  <c r="K71" i="264"/>
  <c r="K200" i="264"/>
  <c r="J220" i="264"/>
  <c r="K230" i="264"/>
  <c r="K240" i="264"/>
  <c r="N428" i="264"/>
  <c r="J428" i="264"/>
  <c r="T83" i="35"/>
  <c r="T80" i="35"/>
  <c r="W265" i="34"/>
  <c r="V454" i="264"/>
  <c r="W261" i="34"/>
  <c r="V446" i="264"/>
  <c r="W257" i="34"/>
  <c r="V438" i="264"/>
  <c r="W235" i="34"/>
  <c r="W253" i="34"/>
  <c r="V430" i="264"/>
  <c r="U84" i="35"/>
  <c r="U83" i="35"/>
  <c r="I334" i="264"/>
  <c r="L202" i="264"/>
  <c r="O223" i="264"/>
  <c r="L225" i="264"/>
  <c r="O212" i="264"/>
  <c r="O214" i="264"/>
  <c r="O195" i="264"/>
  <c r="K135" i="265"/>
  <c r="O135" i="264"/>
  <c r="I80" i="266"/>
  <c r="I132" i="266"/>
  <c r="I133" i="265"/>
  <c r="I133" i="264"/>
  <c r="I134" i="266"/>
  <c r="I135" i="265"/>
  <c r="I135" i="264"/>
  <c r="I156" i="266"/>
  <c r="I157" i="265"/>
  <c r="I157" i="264"/>
  <c r="I150" i="266"/>
  <c r="I151" i="265"/>
  <c r="I151" i="264"/>
  <c r="L158" i="265"/>
  <c r="R158" i="264"/>
  <c r="I152" i="266"/>
  <c r="I153" i="265"/>
  <c r="I153" i="264"/>
  <c r="I154" i="266"/>
  <c r="I155" i="265"/>
  <c r="I155" i="264"/>
  <c r="K92" i="34"/>
  <c r="J159" i="264"/>
  <c r="J156" i="264"/>
  <c r="K78" i="34"/>
  <c r="J140" i="264"/>
  <c r="J137" i="264"/>
  <c r="AC78" i="34"/>
  <c r="AB140" i="264"/>
  <c r="AB137" i="264"/>
  <c r="L132" i="265"/>
  <c r="R132" i="264"/>
  <c r="I137" i="266"/>
  <c r="I138" i="265"/>
  <c r="I138" i="264"/>
  <c r="I131" i="266"/>
  <c r="I132" i="265"/>
  <c r="I132" i="264"/>
  <c r="L139" i="265"/>
  <c r="R139" i="264"/>
  <c r="J139" i="265"/>
  <c r="L139" i="264"/>
  <c r="K134" i="265"/>
  <c r="O134" i="264"/>
  <c r="L136" i="265"/>
  <c r="R136" i="264"/>
  <c r="I135" i="266"/>
  <c r="I136" i="265"/>
  <c r="I136" i="264"/>
  <c r="K152" i="265"/>
  <c r="O152" i="264"/>
  <c r="J159" i="265"/>
  <c r="L159" i="264"/>
  <c r="O159" i="264"/>
  <c r="K154" i="265"/>
  <c r="O154" i="264"/>
  <c r="K296" i="265"/>
  <c r="K295" i="265"/>
  <c r="O296" i="264"/>
  <c r="O295" i="264"/>
  <c r="K299" i="265"/>
  <c r="K298" i="265"/>
  <c r="O299" i="264"/>
  <c r="O298" i="264"/>
  <c r="H63" i="35"/>
  <c r="K159" i="34"/>
  <c r="L310" i="265"/>
  <c r="L309" i="265"/>
  <c r="R310" i="264"/>
  <c r="R309" i="264"/>
  <c r="L285" i="265"/>
  <c r="L284" i="265"/>
  <c r="R285" i="264"/>
  <c r="R284" i="264"/>
  <c r="N172" i="34"/>
  <c r="M281" i="264"/>
  <c r="M280" i="264"/>
  <c r="M267" i="264"/>
  <c r="M266" i="264"/>
  <c r="I267" i="265"/>
  <c r="I266" i="265"/>
  <c r="I267" i="264"/>
  <c r="I266" i="264"/>
  <c r="O164" i="34"/>
  <c r="N270" i="264"/>
  <c r="N269" i="264"/>
  <c r="N256" i="264"/>
  <c r="N255" i="264"/>
  <c r="K164" i="34"/>
  <c r="J270" i="264"/>
  <c r="J269" i="264"/>
  <c r="J256" i="264"/>
  <c r="J255" i="264"/>
  <c r="J184" i="265"/>
  <c r="L184" i="264"/>
  <c r="I178" i="266"/>
  <c r="I179" i="265"/>
  <c r="I179" i="264"/>
  <c r="J172" i="265"/>
  <c r="L172" i="264"/>
  <c r="K165" i="265"/>
  <c r="O165" i="264"/>
  <c r="K163" i="265"/>
  <c r="O163" i="264"/>
  <c r="K161" i="265"/>
  <c r="O161" i="264"/>
  <c r="I157" i="266"/>
  <c r="I158" i="265"/>
  <c r="I158" i="264"/>
  <c r="J155" i="265"/>
  <c r="L155" i="264"/>
  <c r="J151" i="265"/>
  <c r="L151" i="264"/>
  <c r="K149" i="265"/>
  <c r="K148" i="265"/>
  <c r="O149" i="264"/>
  <c r="O148" i="264"/>
  <c r="I145" i="266"/>
  <c r="I146" i="265"/>
  <c r="I146" i="264"/>
  <c r="I143" i="266"/>
  <c r="I144" i="265"/>
  <c r="I144" i="264"/>
  <c r="I141" i="266"/>
  <c r="I142" i="265"/>
  <c r="I142" i="264"/>
  <c r="J140" i="265"/>
  <c r="L140" i="264"/>
  <c r="I140" i="264"/>
  <c r="J133" i="265"/>
  <c r="L133" i="264"/>
  <c r="L69" i="34"/>
  <c r="K126" i="264"/>
  <c r="K107" i="264"/>
  <c r="I105" i="265"/>
  <c r="I105" i="264"/>
  <c r="L65" i="34"/>
  <c r="K122" i="264"/>
  <c r="K103" i="264"/>
  <c r="M64" i="34"/>
  <c r="J101" i="265"/>
  <c r="L101" i="264"/>
  <c r="Q63" i="34"/>
  <c r="P119" i="264"/>
  <c r="P100" i="264"/>
  <c r="O63" i="34"/>
  <c r="N119" i="264"/>
  <c r="N100" i="264"/>
  <c r="I97" i="265"/>
  <c r="I97" i="264"/>
  <c r="O60" i="34"/>
  <c r="N115" i="264"/>
  <c r="N96" i="264"/>
  <c r="L59" i="34"/>
  <c r="K114" i="264"/>
  <c r="K95" i="264"/>
  <c r="I93" i="265"/>
  <c r="I93" i="264"/>
  <c r="J52" i="265"/>
  <c r="L52" i="264"/>
  <c r="M14" i="34"/>
  <c r="J24" i="265"/>
  <c r="L24" i="264"/>
  <c r="N13" i="34"/>
  <c r="M30" i="264"/>
  <c r="M23" i="264"/>
  <c r="K12" i="34"/>
  <c r="J29" i="264"/>
  <c r="J22" i="264"/>
  <c r="J183" i="265"/>
  <c r="L183" i="264"/>
  <c r="J181" i="265"/>
  <c r="L181" i="264"/>
  <c r="J179" i="265"/>
  <c r="L179" i="264"/>
  <c r="K178" i="265"/>
  <c r="O178" i="264"/>
  <c r="J177" i="265"/>
  <c r="L177" i="264"/>
  <c r="J175" i="265"/>
  <c r="L175" i="264"/>
  <c r="J171" i="265"/>
  <c r="L171" i="264"/>
  <c r="J169" i="265"/>
  <c r="J168" i="265"/>
  <c r="L169" i="264"/>
  <c r="L168" i="264"/>
  <c r="J165" i="265"/>
  <c r="L165" i="264"/>
  <c r="J164" i="265"/>
  <c r="L164" i="264"/>
  <c r="J163" i="265"/>
  <c r="L163" i="264"/>
  <c r="J162" i="265"/>
  <c r="L162" i="264"/>
  <c r="J161" i="265"/>
  <c r="J160" i="265"/>
  <c r="L161" i="264"/>
  <c r="L160" i="264"/>
  <c r="J149" i="265"/>
  <c r="J148" i="265"/>
  <c r="L149" i="264"/>
  <c r="L148" i="264"/>
  <c r="J146" i="265"/>
  <c r="L146" i="264"/>
  <c r="J145" i="265"/>
  <c r="L145" i="264"/>
  <c r="J144" i="265"/>
  <c r="L144" i="264"/>
  <c r="J143" i="265"/>
  <c r="L143" i="264"/>
  <c r="J142" i="265"/>
  <c r="J141" i="265"/>
  <c r="L142" i="264"/>
  <c r="L141" i="264"/>
  <c r="J130" i="265"/>
  <c r="J129" i="265"/>
  <c r="L130" i="264"/>
  <c r="L129" i="264"/>
  <c r="L68" i="34"/>
  <c r="K125" i="264"/>
  <c r="K106" i="264"/>
  <c r="M67" i="34"/>
  <c r="J105" i="265"/>
  <c r="L105" i="264"/>
  <c r="L66" i="34"/>
  <c r="K123" i="264"/>
  <c r="K104" i="264"/>
  <c r="M65" i="34"/>
  <c r="J103" i="265"/>
  <c r="L103" i="264"/>
  <c r="U64" i="34"/>
  <c r="T120" i="264"/>
  <c r="T101" i="264"/>
  <c r="P64" i="34"/>
  <c r="K101" i="265"/>
  <c r="O101" i="264"/>
  <c r="K64" i="34"/>
  <c r="J120" i="264"/>
  <c r="J101" i="264"/>
  <c r="T63" i="34"/>
  <c r="S119" i="264"/>
  <c r="S100" i="264"/>
  <c r="R63" i="34"/>
  <c r="Q119" i="264"/>
  <c r="Q100" i="264"/>
  <c r="M63" i="34"/>
  <c r="J100" i="265"/>
  <c r="L100" i="264"/>
  <c r="M62" i="34"/>
  <c r="J99" i="265"/>
  <c r="L99" i="264"/>
  <c r="M61" i="34"/>
  <c r="J97" i="265"/>
  <c r="L97" i="264"/>
  <c r="L60" i="34"/>
  <c r="K115" i="264"/>
  <c r="K96" i="264"/>
  <c r="L58" i="34"/>
  <c r="K113" i="264"/>
  <c r="K94" i="264"/>
  <c r="M57" i="34"/>
  <c r="J93" i="265"/>
  <c r="L93" i="264"/>
  <c r="M56" i="34"/>
  <c r="J91" i="265"/>
  <c r="J90" i="265"/>
  <c r="L91" i="264"/>
  <c r="L90" i="264"/>
  <c r="L14" i="34"/>
  <c r="K31" i="264"/>
  <c r="K24" i="264"/>
  <c r="M13" i="34"/>
  <c r="J23" i="265"/>
  <c r="L23" i="264"/>
  <c r="L12" i="34"/>
  <c r="K29" i="264"/>
  <c r="K22" i="264"/>
  <c r="L11" i="34"/>
  <c r="K27" i="264"/>
  <c r="K26" i="264"/>
  <c r="K20" i="264"/>
  <c r="K19" i="264"/>
  <c r="I34" i="266"/>
  <c r="I35" i="265"/>
  <c r="I34" i="265"/>
  <c r="I35" i="264"/>
  <c r="I34" i="264"/>
  <c r="L35" i="265"/>
  <c r="L34" i="265"/>
  <c r="R35" i="264"/>
  <c r="R34" i="264"/>
  <c r="K37" i="265"/>
  <c r="O37" i="264"/>
  <c r="J37" i="265"/>
  <c r="L37" i="264"/>
  <c r="L38" i="265"/>
  <c r="R38" i="264"/>
  <c r="I37" i="266"/>
  <c r="I38" i="265"/>
  <c r="I38" i="264"/>
  <c r="J39" i="265"/>
  <c r="L39" i="264"/>
  <c r="L42" i="265"/>
  <c r="L41" i="265"/>
  <c r="R42" i="264"/>
  <c r="R41" i="264"/>
  <c r="I41" i="266"/>
  <c r="I42" i="265"/>
  <c r="I41" i="265"/>
  <c r="I42" i="264"/>
  <c r="I41" i="264"/>
  <c r="K44" i="265"/>
  <c r="O44" i="264"/>
  <c r="L45" i="265"/>
  <c r="R45" i="264"/>
  <c r="K46" i="265"/>
  <c r="O46" i="264"/>
  <c r="I58" i="265"/>
  <c r="I57" i="265"/>
  <c r="I58" i="264"/>
  <c r="I57" i="264"/>
  <c r="I66" i="265"/>
  <c r="I65" i="265"/>
  <c r="I66" i="264"/>
  <c r="I65" i="264"/>
  <c r="I74" i="265"/>
  <c r="I73" i="265"/>
  <c r="I74" i="264"/>
  <c r="I73" i="264"/>
  <c r="I191" i="265"/>
  <c r="I191" i="264"/>
  <c r="L198" i="265"/>
  <c r="R198" i="264"/>
  <c r="K198" i="265"/>
  <c r="O198" i="264"/>
  <c r="I198" i="266"/>
  <c r="I199" i="265"/>
  <c r="I199" i="264"/>
  <c r="J199" i="265"/>
  <c r="L199" i="264"/>
  <c r="I195" i="265"/>
  <c r="I195" i="264"/>
  <c r="J201" i="265"/>
  <c r="L201" i="264"/>
  <c r="I202" i="265"/>
  <c r="I202" i="264"/>
  <c r="J203" i="265"/>
  <c r="L203" i="264"/>
  <c r="J204" i="265"/>
  <c r="L204" i="264"/>
  <c r="I204" i="265"/>
  <c r="I204" i="264"/>
  <c r="I211" i="265"/>
  <c r="I211" i="264"/>
  <c r="L218" i="265"/>
  <c r="R218" i="264"/>
  <c r="K218" i="265"/>
  <c r="O218" i="264"/>
  <c r="I218" i="266"/>
  <c r="I219" i="265"/>
  <c r="I219" i="264"/>
  <c r="J219" i="265"/>
  <c r="L219" i="264"/>
  <c r="I215" i="265"/>
  <c r="I215" i="264"/>
  <c r="J221" i="265"/>
  <c r="L221" i="264"/>
  <c r="I222" i="265"/>
  <c r="I222" i="264"/>
  <c r="J223" i="265"/>
  <c r="L223" i="264"/>
  <c r="J224" i="265"/>
  <c r="L224" i="264"/>
  <c r="I224" i="265"/>
  <c r="I224" i="264"/>
  <c r="J232" i="265"/>
  <c r="L232" i="264"/>
  <c r="J238" i="265"/>
  <c r="L238" i="264"/>
  <c r="K239" i="265"/>
  <c r="O239" i="264"/>
  <c r="J234" i="265"/>
  <c r="L234" i="264"/>
  <c r="J244" i="265"/>
  <c r="L244" i="264"/>
  <c r="AB37" i="265"/>
  <c r="BN37" i="264"/>
  <c r="M36" i="266"/>
  <c r="Y37" i="265"/>
  <c r="BE37" i="264"/>
  <c r="X37" i="265"/>
  <c r="BB37" i="264"/>
  <c r="L36" i="266"/>
  <c r="U37" i="265"/>
  <c r="AS37" i="264"/>
  <c r="K36" i="266"/>
  <c r="Q37" i="265"/>
  <c r="AG37" i="264"/>
  <c r="T37" i="265"/>
  <c r="AP37" i="264"/>
  <c r="P37" i="265"/>
  <c r="AD37" i="264"/>
  <c r="J36" i="266"/>
  <c r="M37" i="265"/>
  <c r="U37" i="264"/>
  <c r="I36" i="266"/>
  <c r="I37" i="265"/>
  <c r="I37" i="264"/>
  <c r="Z39" i="265"/>
  <c r="BH39" i="264"/>
  <c r="AA39" i="265"/>
  <c r="BK39" i="264"/>
  <c r="V39" i="265"/>
  <c r="AV39" i="264"/>
  <c r="W39" i="265"/>
  <c r="AY39" i="264"/>
  <c r="S39" i="265"/>
  <c r="AM39" i="264"/>
  <c r="R39" i="265"/>
  <c r="AJ39" i="264"/>
  <c r="N39" i="265"/>
  <c r="X39" i="264"/>
  <c r="O39" i="265"/>
  <c r="AA39" i="264"/>
  <c r="K39" i="265"/>
  <c r="O39" i="264"/>
  <c r="M43" i="266"/>
  <c r="Y44" i="265"/>
  <c r="BE44" i="264"/>
  <c r="AB44" i="265"/>
  <c r="BN44" i="264"/>
  <c r="L43" i="266"/>
  <c r="U44" i="265"/>
  <c r="AS44" i="264"/>
  <c r="X44" i="265"/>
  <c r="BB44" i="264"/>
  <c r="T44" i="265"/>
  <c r="AP44" i="264"/>
  <c r="K43" i="266"/>
  <c r="Q44" i="265"/>
  <c r="AG44" i="264"/>
  <c r="J43" i="266"/>
  <c r="M44" i="265"/>
  <c r="U44" i="264"/>
  <c r="P44" i="265"/>
  <c r="AD44" i="264"/>
  <c r="AA46" i="265"/>
  <c r="BK46" i="264"/>
  <c r="Z46" i="265"/>
  <c r="BH46" i="264"/>
  <c r="W46" i="265"/>
  <c r="AY46" i="264"/>
  <c r="V46" i="265"/>
  <c r="AV46" i="264"/>
  <c r="R46" i="265"/>
  <c r="AJ46" i="264"/>
  <c r="S46" i="265"/>
  <c r="AM46" i="264"/>
  <c r="O46" i="265"/>
  <c r="AA46" i="264"/>
  <c r="N46" i="265"/>
  <c r="X46" i="264"/>
  <c r="J46" i="265"/>
  <c r="L46" i="264"/>
  <c r="Z198" i="265"/>
  <c r="BH198" i="264"/>
  <c r="AA198" i="265"/>
  <c r="BK198" i="264"/>
  <c r="V198" i="265"/>
  <c r="AV198" i="264"/>
  <c r="W198" i="265"/>
  <c r="AY198" i="264"/>
  <c r="R198" i="265"/>
  <c r="AJ198" i="264"/>
  <c r="S198" i="265"/>
  <c r="AM198" i="264"/>
  <c r="O198" i="265"/>
  <c r="AA198" i="264"/>
  <c r="N198" i="265"/>
  <c r="X198" i="264"/>
  <c r="M218" i="266"/>
  <c r="Y219" i="265"/>
  <c r="BE219" i="264"/>
  <c r="AB219" i="265"/>
  <c r="BN219" i="264"/>
  <c r="L218" i="266"/>
  <c r="U219" i="265"/>
  <c r="AS219" i="264"/>
  <c r="X219" i="265"/>
  <c r="BB219" i="264"/>
  <c r="K218" i="266"/>
  <c r="Q219" i="265"/>
  <c r="AG219" i="264"/>
  <c r="T219" i="265"/>
  <c r="AP219" i="264"/>
  <c r="P219" i="265"/>
  <c r="AD219" i="264"/>
  <c r="J218" i="266"/>
  <c r="M219" i="265"/>
  <c r="U219" i="264"/>
  <c r="K219" i="265"/>
  <c r="O219" i="264"/>
  <c r="J214" i="265"/>
  <c r="L214" i="264"/>
  <c r="J237" i="265"/>
  <c r="L237" i="264"/>
  <c r="Z238" i="265"/>
  <c r="BH238" i="264"/>
  <c r="AA238" i="265"/>
  <c r="BK238" i="264"/>
  <c r="V238" i="265"/>
  <c r="AV238" i="264"/>
  <c r="W238" i="265"/>
  <c r="AY238" i="264"/>
  <c r="R238" i="265"/>
  <c r="AJ238" i="264"/>
  <c r="S238" i="265"/>
  <c r="AM238" i="264"/>
  <c r="O238" i="265"/>
  <c r="AA238" i="264"/>
  <c r="N238" i="265"/>
  <c r="X238" i="264"/>
  <c r="I237" i="266"/>
  <c r="I238" i="265"/>
  <c r="I238" i="264"/>
  <c r="J235" i="265"/>
  <c r="L235" i="264"/>
  <c r="I242" i="265"/>
  <c r="I242" i="264"/>
  <c r="J344" i="265"/>
  <c r="J343" i="265"/>
  <c r="L344" i="264"/>
  <c r="L343" i="264"/>
  <c r="J359" i="265"/>
  <c r="J358" i="265"/>
  <c r="L359" i="264"/>
  <c r="L358" i="264"/>
  <c r="R414" i="264"/>
  <c r="J414" i="265"/>
  <c r="L414" i="264"/>
  <c r="AA417" i="265"/>
  <c r="BK417" i="264"/>
  <c r="Z417" i="265"/>
  <c r="BH417" i="264"/>
  <c r="W417" i="265"/>
  <c r="AY417" i="264"/>
  <c r="V417" i="265"/>
  <c r="AV417" i="264"/>
  <c r="S417" i="265"/>
  <c r="AM417" i="264"/>
  <c r="R417" i="265"/>
  <c r="AJ417" i="264"/>
  <c r="N417" i="265"/>
  <c r="X417" i="264"/>
  <c r="O417" i="265"/>
  <c r="AA417" i="264"/>
  <c r="J417" i="265"/>
  <c r="L417" i="264"/>
  <c r="K417" i="265"/>
  <c r="O417" i="264"/>
  <c r="R421" i="264"/>
  <c r="I421" i="265"/>
  <c r="I421" i="264"/>
  <c r="Z424" i="265"/>
  <c r="BH424" i="264"/>
  <c r="AA424" i="265"/>
  <c r="BK424" i="264"/>
  <c r="V424" i="265"/>
  <c r="AV424" i="264"/>
  <c r="W424" i="265"/>
  <c r="AY424" i="264"/>
  <c r="R424" i="265"/>
  <c r="AJ424" i="264"/>
  <c r="S424" i="265"/>
  <c r="AM424" i="264"/>
  <c r="O424" i="265"/>
  <c r="AA424" i="264"/>
  <c r="N424" i="265"/>
  <c r="X424" i="264"/>
  <c r="K424" i="265"/>
  <c r="O424" i="264"/>
  <c r="J424" i="265"/>
  <c r="L424" i="264"/>
  <c r="K437" i="265"/>
  <c r="O437" i="264"/>
  <c r="R437" i="264"/>
  <c r="J440" i="265"/>
  <c r="L440" i="264"/>
  <c r="R445" i="264"/>
  <c r="J445" i="265"/>
  <c r="L445" i="264"/>
  <c r="K445" i="265"/>
  <c r="O445" i="264"/>
  <c r="J448" i="265"/>
  <c r="L448" i="264"/>
  <c r="R453" i="264"/>
  <c r="J453" i="265"/>
  <c r="L453" i="264"/>
  <c r="K453" i="265"/>
  <c r="O453" i="264"/>
  <c r="J456" i="265"/>
  <c r="L456" i="264"/>
  <c r="F179" i="24"/>
  <c r="F187" i="24"/>
  <c r="F189" i="24"/>
  <c r="AB310" i="265"/>
  <c r="AB309" i="265"/>
  <c r="BN310" i="264"/>
  <c r="BN309" i="264"/>
  <c r="M298" i="266"/>
  <c r="Y299" i="265"/>
  <c r="Y298" i="265"/>
  <c r="BE299" i="264"/>
  <c r="BE298" i="264"/>
  <c r="AB296" i="265"/>
  <c r="AB295" i="265"/>
  <c r="BN296" i="264"/>
  <c r="BN295" i="264"/>
  <c r="M284" i="266"/>
  <c r="Y285" i="265"/>
  <c r="Y284" i="265"/>
  <c r="BE285" i="264"/>
  <c r="BE284" i="264"/>
  <c r="AB178" i="265"/>
  <c r="BN178" i="264"/>
  <c r="M162" i="266"/>
  <c r="Y163" i="265"/>
  <c r="BE163" i="264"/>
  <c r="AB158" i="265"/>
  <c r="BN158" i="264"/>
  <c r="AA157" i="265"/>
  <c r="BK157" i="264"/>
  <c r="AA310" i="265"/>
  <c r="AA309" i="265"/>
  <c r="BK310" i="264"/>
  <c r="BK309" i="264"/>
  <c r="Z299" i="265"/>
  <c r="Z298" i="265"/>
  <c r="BH299" i="264"/>
  <c r="BH298" i="264"/>
  <c r="AA296" i="265"/>
  <c r="AA295" i="265"/>
  <c r="BK296" i="264"/>
  <c r="BK295" i="264"/>
  <c r="Z285" i="265"/>
  <c r="Z284" i="265"/>
  <c r="BH285" i="264"/>
  <c r="BH284" i="264"/>
  <c r="AB165" i="265"/>
  <c r="BN165" i="264"/>
  <c r="M163" i="266"/>
  <c r="Y164" i="265"/>
  <c r="BE164" i="264"/>
  <c r="AB163" i="265"/>
  <c r="BN163" i="264"/>
  <c r="M161" i="266"/>
  <c r="Y162" i="265"/>
  <c r="BE162" i="264"/>
  <c r="AB161" i="265"/>
  <c r="BN161" i="264"/>
  <c r="AB159" i="265"/>
  <c r="BN159" i="264"/>
  <c r="M157" i="266"/>
  <c r="Y158" i="265"/>
  <c r="BE158" i="264"/>
  <c r="AB157" i="265"/>
  <c r="BN157" i="264"/>
  <c r="AB155" i="265"/>
  <c r="BN155" i="264"/>
  <c r="Q131" i="264"/>
  <c r="M131" i="264"/>
  <c r="L92" i="34"/>
  <c r="K159" i="264"/>
  <c r="F167" i="24"/>
  <c r="F183" i="24"/>
  <c r="G183" i="24"/>
  <c r="J13" i="264"/>
  <c r="L195" i="34"/>
  <c r="K319" i="264"/>
  <c r="L159" i="34"/>
  <c r="N156" i="264"/>
  <c r="T150" i="264"/>
  <c r="Q141" i="264"/>
  <c r="M111" i="34"/>
  <c r="P102" i="34"/>
  <c r="M101" i="34"/>
  <c r="P100" i="34"/>
  <c r="T160" i="264"/>
  <c r="P160" i="264"/>
  <c r="T141" i="264"/>
  <c r="P141" i="264"/>
  <c r="M55" i="34"/>
  <c r="P46" i="34"/>
  <c r="M45" i="34"/>
  <c r="P44" i="34"/>
  <c r="N33" i="264"/>
  <c r="J33" i="264"/>
  <c r="Q40" i="264"/>
  <c r="M40" i="264"/>
  <c r="P43" i="264"/>
  <c r="P40" i="264"/>
  <c r="P32" i="264"/>
  <c r="M64" i="264"/>
  <c r="M63" i="264"/>
  <c r="N196" i="264"/>
  <c r="P114" i="34"/>
  <c r="M115" i="34"/>
  <c r="P116" i="34"/>
  <c r="M125" i="34"/>
  <c r="N216" i="264"/>
  <c r="M129" i="34"/>
  <c r="P145" i="34"/>
  <c r="M150" i="34"/>
  <c r="P151" i="34"/>
  <c r="K213" i="34"/>
  <c r="J349" i="264"/>
  <c r="J213" i="34"/>
  <c r="K195" i="34"/>
  <c r="J319" i="264"/>
  <c r="BM43" i="264"/>
  <c r="BM40" i="264"/>
  <c r="BI43" i="264"/>
  <c r="BJ43" i="264"/>
  <c r="BJ40" i="264"/>
  <c r="BF43" i="264"/>
  <c r="BF40" i="264"/>
  <c r="BA43" i="264"/>
  <c r="BA40" i="264"/>
  <c r="AW43" i="264"/>
  <c r="AX43" i="264"/>
  <c r="AX40" i="264"/>
  <c r="AT43" i="264"/>
  <c r="AT40" i="264"/>
  <c r="AL43" i="264"/>
  <c r="AL40" i="264"/>
  <c r="AH43" i="264"/>
  <c r="AO43" i="264"/>
  <c r="AO40" i="264"/>
  <c r="AK43" i="264"/>
  <c r="AK40" i="264"/>
  <c r="AC43" i="264"/>
  <c r="AC40" i="264"/>
  <c r="Y43" i="264"/>
  <c r="Z43" i="264"/>
  <c r="Z40" i="264"/>
  <c r="V43" i="264"/>
  <c r="V40" i="264"/>
  <c r="J43" i="264"/>
  <c r="J40" i="264"/>
  <c r="N59" i="264"/>
  <c r="N56" i="264"/>
  <c r="N55" i="264"/>
  <c r="N67" i="264"/>
  <c r="N64" i="264"/>
  <c r="N63" i="264"/>
  <c r="N75" i="264"/>
  <c r="N72" i="264"/>
  <c r="N71" i="264"/>
  <c r="M196" i="264"/>
  <c r="J236" i="264"/>
  <c r="L222" i="34"/>
  <c r="K364" i="264"/>
  <c r="BO160" i="264"/>
  <c r="BG160" i="264"/>
  <c r="BJ160" i="264"/>
  <c r="BF160" i="264"/>
  <c r="BJ156" i="264"/>
  <c r="BF156" i="264"/>
  <c r="R78" i="34"/>
  <c r="Q140" i="264"/>
  <c r="Q137" i="264"/>
  <c r="AJ78" i="34"/>
  <c r="AI140" i="264"/>
  <c r="AI137" i="264"/>
  <c r="K133" i="265"/>
  <c r="O133" i="264"/>
  <c r="K157" i="265"/>
  <c r="O157" i="264"/>
  <c r="K151" i="265"/>
  <c r="O151" i="264"/>
  <c r="J158" i="265"/>
  <c r="L158" i="264"/>
  <c r="K153" i="265"/>
  <c r="O153" i="264"/>
  <c r="K155" i="265"/>
  <c r="O155" i="264"/>
  <c r="I27" i="264"/>
  <c r="I26" i="264"/>
  <c r="J138" i="265"/>
  <c r="L138" i="264"/>
  <c r="K138" i="265"/>
  <c r="O138" i="264"/>
  <c r="K132" i="265"/>
  <c r="O132" i="264"/>
  <c r="L134" i="265"/>
  <c r="R134" i="264"/>
  <c r="K139" i="265"/>
  <c r="O139" i="264"/>
  <c r="I138" i="266"/>
  <c r="I139" i="265"/>
  <c r="I139" i="264"/>
  <c r="I133" i="266"/>
  <c r="I134" i="265"/>
  <c r="I134" i="264"/>
  <c r="K136" i="265"/>
  <c r="O136" i="264"/>
  <c r="L152" i="265"/>
  <c r="R152" i="264"/>
  <c r="I151" i="266"/>
  <c r="I152" i="265"/>
  <c r="I152" i="264"/>
  <c r="L154" i="265"/>
  <c r="R154" i="264"/>
  <c r="I159" i="264"/>
  <c r="I153" i="266"/>
  <c r="I154" i="265"/>
  <c r="I154" i="264"/>
  <c r="I295" i="266"/>
  <c r="I296" i="265"/>
  <c r="I295" i="265"/>
  <c r="I296" i="264"/>
  <c r="I295" i="264"/>
  <c r="I298" i="266"/>
  <c r="I299" i="265"/>
  <c r="I298" i="265"/>
  <c r="I299" i="264"/>
  <c r="I298" i="264"/>
  <c r="G63" i="35"/>
  <c r="J159" i="34"/>
  <c r="S83" i="35"/>
  <c r="S80" i="35"/>
  <c r="V265" i="34"/>
  <c r="V261" i="34"/>
  <c r="V257" i="34"/>
  <c r="V235" i="34"/>
  <c r="V253" i="34"/>
  <c r="K45" i="35"/>
  <c r="M136" i="34"/>
  <c r="M108" i="34"/>
  <c r="M52" i="34"/>
  <c r="N46" i="35"/>
  <c r="P109" i="34"/>
  <c r="P123" i="34"/>
  <c r="P53" i="34"/>
  <c r="K48" i="35"/>
  <c r="M153" i="34"/>
  <c r="N37" i="35"/>
  <c r="P142" i="34"/>
  <c r="L38" i="35"/>
  <c r="N129" i="34"/>
  <c r="M213" i="264"/>
  <c r="M210" i="264"/>
  <c r="N45" i="34"/>
  <c r="N101" i="34"/>
  <c r="M173" i="264"/>
  <c r="M170" i="264"/>
  <c r="N39" i="35"/>
  <c r="P144" i="34"/>
  <c r="N40" i="35"/>
  <c r="P103" i="34"/>
  <c r="P131" i="34"/>
  <c r="P47" i="34"/>
  <c r="J314" i="265"/>
  <c r="J313" i="265"/>
  <c r="L314" i="264"/>
  <c r="L313" i="264"/>
  <c r="J310" i="265"/>
  <c r="J309" i="265"/>
  <c r="L310" i="264"/>
  <c r="L309" i="264"/>
  <c r="J285" i="265"/>
  <c r="J284" i="265"/>
  <c r="L285" i="264"/>
  <c r="L284" i="264"/>
  <c r="L172" i="34"/>
  <c r="K281" i="264"/>
  <c r="K280" i="264"/>
  <c r="K267" i="264"/>
  <c r="K266" i="264"/>
  <c r="M164" i="34"/>
  <c r="J256" i="265"/>
  <c r="J255" i="265"/>
  <c r="L256" i="264"/>
  <c r="L255" i="264"/>
  <c r="I183" i="265"/>
  <c r="I183" i="264"/>
  <c r="L178" i="265"/>
  <c r="R178" i="264"/>
  <c r="I175" i="265"/>
  <c r="I175" i="264"/>
  <c r="I171" i="265"/>
  <c r="I171" i="264"/>
  <c r="K164" i="265"/>
  <c r="O164" i="264"/>
  <c r="K162" i="265"/>
  <c r="O162" i="264"/>
  <c r="L157" i="265"/>
  <c r="R157" i="264"/>
  <c r="J153" i="265"/>
  <c r="L153" i="264"/>
  <c r="I144" i="266"/>
  <c r="I145" i="265"/>
  <c r="I145" i="264"/>
  <c r="I142" i="266"/>
  <c r="I143" i="265"/>
  <c r="I143" i="264"/>
  <c r="J135" i="265"/>
  <c r="L135" i="264"/>
  <c r="I129" i="266"/>
  <c r="I130" i="265"/>
  <c r="I129" i="265"/>
  <c r="I130" i="264"/>
  <c r="I129" i="264"/>
  <c r="M68" i="34"/>
  <c r="J106" i="265"/>
  <c r="L106" i="264"/>
  <c r="N67" i="34"/>
  <c r="M124" i="264"/>
  <c r="M105" i="264"/>
  <c r="K66" i="34"/>
  <c r="J123" i="264"/>
  <c r="J104" i="264"/>
  <c r="N64" i="34"/>
  <c r="M120" i="264"/>
  <c r="M101" i="264"/>
  <c r="L64" i="34"/>
  <c r="K120" i="264"/>
  <c r="K101" i="264"/>
  <c r="P63" i="34"/>
  <c r="K100" i="265"/>
  <c r="O100" i="264"/>
  <c r="L62" i="34"/>
  <c r="K118" i="264"/>
  <c r="K99" i="264"/>
  <c r="N61" i="34"/>
  <c r="M116" i="264"/>
  <c r="M97" i="264"/>
  <c r="K60" i="34"/>
  <c r="J115" i="264"/>
  <c r="J96" i="264"/>
  <c r="M58" i="34"/>
  <c r="J94" i="265"/>
  <c r="L94" i="264"/>
  <c r="N57" i="34"/>
  <c r="M112" i="264"/>
  <c r="M93" i="264"/>
  <c r="L56" i="34"/>
  <c r="K110" i="264"/>
  <c r="K109" i="264"/>
  <c r="K91" i="264"/>
  <c r="K90" i="264"/>
  <c r="I23" i="265"/>
  <c r="I23" i="264"/>
  <c r="O12" i="34"/>
  <c r="N29" i="264"/>
  <c r="N22" i="264"/>
  <c r="M11" i="34"/>
  <c r="J20" i="265"/>
  <c r="J19" i="265"/>
  <c r="L20" i="264"/>
  <c r="L19" i="264"/>
  <c r="I184" i="265"/>
  <c r="I184" i="264"/>
  <c r="I182" i="265"/>
  <c r="I182" i="264"/>
  <c r="L179" i="265"/>
  <c r="R179" i="264"/>
  <c r="I177" i="266"/>
  <c r="I178" i="265"/>
  <c r="I178" i="264"/>
  <c r="I174" i="265"/>
  <c r="I174" i="264"/>
  <c r="I172" i="265"/>
  <c r="I172" i="264"/>
  <c r="L165" i="265"/>
  <c r="R165" i="264"/>
  <c r="L164" i="265"/>
  <c r="R164" i="264"/>
  <c r="L163" i="265"/>
  <c r="R163" i="264"/>
  <c r="L162" i="265"/>
  <c r="R162" i="264"/>
  <c r="L161" i="265"/>
  <c r="L160" i="265"/>
  <c r="R161" i="264"/>
  <c r="R160" i="264"/>
  <c r="L149" i="265"/>
  <c r="L148" i="265"/>
  <c r="R149" i="264"/>
  <c r="R148" i="264"/>
  <c r="L146" i="265"/>
  <c r="R146" i="264"/>
  <c r="L145" i="265"/>
  <c r="R145" i="264"/>
  <c r="L144" i="265"/>
  <c r="R144" i="264"/>
  <c r="L143" i="265"/>
  <c r="R143" i="264"/>
  <c r="L142" i="265"/>
  <c r="R142" i="264"/>
  <c r="R141" i="264"/>
  <c r="L130" i="265"/>
  <c r="L129" i="265"/>
  <c r="R130" i="264"/>
  <c r="R129" i="264"/>
  <c r="K69" i="34"/>
  <c r="J126" i="264"/>
  <c r="J107" i="264"/>
  <c r="N68" i="34"/>
  <c r="M125" i="264"/>
  <c r="M106" i="264"/>
  <c r="I106" i="265"/>
  <c r="I106" i="264"/>
  <c r="O67" i="34"/>
  <c r="N124" i="264"/>
  <c r="N105" i="264"/>
  <c r="K67" i="34"/>
  <c r="J124" i="264"/>
  <c r="J105" i="264"/>
  <c r="J66" i="34"/>
  <c r="I104" i="265"/>
  <c r="I104" i="264"/>
  <c r="O65" i="34"/>
  <c r="N122" i="264"/>
  <c r="N103" i="264"/>
  <c r="K65" i="34"/>
  <c r="J122" i="264"/>
  <c r="J103" i="264"/>
  <c r="Q64" i="34"/>
  <c r="P120" i="264"/>
  <c r="P101" i="264"/>
  <c r="O64" i="34"/>
  <c r="N120" i="264"/>
  <c r="N101" i="264"/>
  <c r="I101" i="265"/>
  <c r="I101" i="264"/>
  <c r="S63" i="34"/>
  <c r="L100" i="265"/>
  <c r="R100" i="264"/>
  <c r="N63" i="34"/>
  <c r="M119" i="264"/>
  <c r="M100" i="264"/>
  <c r="L63" i="34"/>
  <c r="K119" i="264"/>
  <c r="K100" i="264"/>
  <c r="O62" i="34"/>
  <c r="N118" i="264"/>
  <c r="N99" i="264"/>
  <c r="K62" i="34"/>
  <c r="J118" i="264"/>
  <c r="J99" i="264"/>
  <c r="O61" i="34"/>
  <c r="N116" i="264"/>
  <c r="N97" i="264"/>
  <c r="K61" i="34"/>
  <c r="J116" i="264"/>
  <c r="J97" i="264"/>
  <c r="N60" i="34"/>
  <c r="M115" i="264"/>
  <c r="M96" i="264"/>
  <c r="J60" i="34"/>
  <c r="I96" i="265"/>
  <c r="I96" i="264"/>
  <c r="K59" i="34"/>
  <c r="J114" i="264"/>
  <c r="J95" i="264"/>
  <c r="N58" i="34"/>
  <c r="M113" i="264"/>
  <c r="M94" i="264"/>
  <c r="I94" i="265"/>
  <c r="I94" i="264"/>
  <c r="O57" i="34"/>
  <c r="N112" i="264"/>
  <c r="N93" i="264"/>
  <c r="K57" i="34"/>
  <c r="J112" i="264"/>
  <c r="J93" i="264"/>
  <c r="O56" i="34"/>
  <c r="N110" i="264"/>
  <c r="N109" i="264"/>
  <c r="N91" i="264"/>
  <c r="N90" i="264"/>
  <c r="K56" i="34"/>
  <c r="J110" i="264"/>
  <c r="J109" i="264"/>
  <c r="J91" i="264"/>
  <c r="J90" i="264"/>
  <c r="I52" i="265"/>
  <c r="I52" i="264"/>
  <c r="I50" i="265"/>
  <c r="I49" i="265"/>
  <c r="I50" i="264"/>
  <c r="I49" i="264"/>
  <c r="N14" i="34"/>
  <c r="M31" i="264"/>
  <c r="M24" i="264"/>
  <c r="I24" i="265"/>
  <c r="I24" i="264"/>
  <c r="O13" i="34"/>
  <c r="N30" i="264"/>
  <c r="N23" i="264"/>
  <c r="K13" i="34"/>
  <c r="J30" i="264"/>
  <c r="J23" i="264"/>
  <c r="N12" i="34"/>
  <c r="M29" i="264"/>
  <c r="M22" i="264"/>
  <c r="J12" i="34"/>
  <c r="I22" i="265"/>
  <c r="I22" i="264"/>
  <c r="N11" i="34"/>
  <c r="M27" i="264"/>
  <c r="M26" i="264"/>
  <c r="M20" i="264"/>
  <c r="M19" i="264"/>
  <c r="K11" i="34"/>
  <c r="J27" i="264"/>
  <c r="J26" i="264"/>
  <c r="J20" i="264"/>
  <c r="J19" i="264"/>
  <c r="J35" i="265"/>
  <c r="J34" i="265"/>
  <c r="L35" i="264"/>
  <c r="L34" i="264"/>
  <c r="L37" i="265"/>
  <c r="R37" i="264"/>
  <c r="K38" i="265"/>
  <c r="O38" i="264"/>
  <c r="I38" i="266"/>
  <c r="I39" i="265"/>
  <c r="I39" i="264"/>
  <c r="L39" i="265"/>
  <c r="R39" i="264"/>
  <c r="K42" i="265"/>
  <c r="K41" i="265"/>
  <c r="O42" i="264"/>
  <c r="O41" i="264"/>
  <c r="J44" i="265"/>
  <c r="L44" i="264"/>
  <c r="I43" i="266"/>
  <c r="I44" i="265"/>
  <c r="I44" i="264"/>
  <c r="K45" i="265"/>
  <c r="O45" i="264"/>
  <c r="J45" i="265"/>
  <c r="L45" i="264"/>
  <c r="L46" i="265"/>
  <c r="R46" i="264"/>
  <c r="I45" i="266"/>
  <c r="I46" i="265"/>
  <c r="I46" i="264"/>
  <c r="J53" i="265"/>
  <c r="L53" i="264"/>
  <c r="I54" i="265"/>
  <c r="I54" i="264"/>
  <c r="J60" i="265"/>
  <c r="L60" i="264"/>
  <c r="I60" i="265"/>
  <c r="I60" i="264"/>
  <c r="J61" i="265"/>
  <c r="L61" i="264"/>
  <c r="I62" i="265"/>
  <c r="I62" i="264"/>
  <c r="J68" i="265"/>
  <c r="L68" i="264"/>
  <c r="I68" i="265"/>
  <c r="I68" i="264"/>
  <c r="J69" i="265"/>
  <c r="L69" i="264"/>
  <c r="I70" i="265"/>
  <c r="I70" i="264"/>
  <c r="J76" i="265"/>
  <c r="L76" i="264"/>
  <c r="I76" i="265"/>
  <c r="I76" i="264"/>
  <c r="J77" i="265"/>
  <c r="L77" i="264"/>
  <c r="I78" i="265"/>
  <c r="I78" i="264"/>
  <c r="J189" i="265"/>
  <c r="J188" i="265"/>
  <c r="L189" i="264"/>
  <c r="L188" i="264"/>
  <c r="J197" i="265"/>
  <c r="L197" i="264"/>
  <c r="J191" i="265"/>
  <c r="L191" i="264"/>
  <c r="J192" i="265"/>
  <c r="L192" i="264"/>
  <c r="I192" i="265"/>
  <c r="I192" i="264"/>
  <c r="I197" i="266"/>
  <c r="I198" i="265"/>
  <c r="I198" i="264"/>
  <c r="L199" i="265"/>
  <c r="R199" i="264"/>
  <c r="I194" i="265"/>
  <c r="I194" i="264"/>
  <c r="J195" i="265"/>
  <c r="L195" i="264"/>
  <c r="I203" i="265"/>
  <c r="I203" i="264"/>
  <c r="J209" i="265"/>
  <c r="J208" i="265"/>
  <c r="L209" i="264"/>
  <c r="L208" i="264"/>
  <c r="J217" i="265"/>
  <c r="L217" i="264"/>
  <c r="J211" i="265"/>
  <c r="L211" i="264"/>
  <c r="J212" i="265"/>
  <c r="L212" i="264"/>
  <c r="I212" i="265"/>
  <c r="I212" i="264"/>
  <c r="I217" i="266"/>
  <c r="I218" i="265"/>
  <c r="I218" i="264"/>
  <c r="L219" i="265"/>
  <c r="R219" i="264"/>
  <c r="I214" i="265"/>
  <c r="I214" i="264"/>
  <c r="J215" i="265"/>
  <c r="L215" i="264"/>
  <c r="I223" i="265"/>
  <c r="I223" i="264"/>
  <c r="I229" i="265"/>
  <c r="I228" i="265"/>
  <c r="I229" i="264"/>
  <c r="I228" i="264"/>
  <c r="I237" i="265"/>
  <c r="I237" i="264"/>
  <c r="I231" i="265"/>
  <c r="I231" i="264"/>
  <c r="L238" i="265"/>
  <c r="R238" i="264"/>
  <c r="I233" i="265"/>
  <c r="I233" i="264"/>
  <c r="I238" i="266"/>
  <c r="I239" i="265"/>
  <c r="I239" i="264"/>
  <c r="I235" i="265"/>
  <c r="I235" i="264"/>
  <c r="I241" i="265"/>
  <c r="I241" i="264"/>
  <c r="I243" i="265"/>
  <c r="I243" i="264"/>
  <c r="I245" i="265"/>
  <c r="I245" i="264"/>
  <c r="I325" i="265"/>
  <c r="I324" i="265"/>
  <c r="I325" i="264"/>
  <c r="I324" i="264"/>
  <c r="I329" i="265"/>
  <c r="I328" i="265"/>
  <c r="I329" i="264"/>
  <c r="I328" i="264"/>
  <c r="M457" i="266"/>
  <c r="M246" i="266"/>
  <c r="Z37" i="265"/>
  <c r="BH37" i="264"/>
  <c r="AA37" i="265"/>
  <c r="BK37" i="264"/>
  <c r="V37" i="265"/>
  <c r="AV37" i="264"/>
  <c r="W37" i="265"/>
  <c r="AY37" i="264"/>
  <c r="S37" i="265"/>
  <c r="AM37" i="264"/>
  <c r="R37" i="265"/>
  <c r="AJ37" i="264"/>
  <c r="N37" i="265"/>
  <c r="X37" i="264"/>
  <c r="O37" i="265"/>
  <c r="AA37" i="264"/>
  <c r="AB39" i="265"/>
  <c r="BN39" i="264"/>
  <c r="M38" i="266"/>
  <c r="Y39" i="265"/>
  <c r="BE39" i="264"/>
  <c r="X39" i="265"/>
  <c r="BB39" i="264"/>
  <c r="L38" i="266"/>
  <c r="U39" i="265"/>
  <c r="AS39" i="264"/>
  <c r="K38" i="266"/>
  <c r="Q39" i="265"/>
  <c r="AG39" i="264"/>
  <c r="T39" i="265"/>
  <c r="AP39" i="264"/>
  <c r="P39" i="265"/>
  <c r="AD39" i="264"/>
  <c r="J38" i="266"/>
  <c r="M39" i="265"/>
  <c r="U39" i="264"/>
  <c r="AA44" i="265"/>
  <c r="BK44" i="264"/>
  <c r="Z44" i="265"/>
  <c r="BH44" i="264"/>
  <c r="W44" i="265"/>
  <c r="AY44" i="264"/>
  <c r="V44" i="265"/>
  <c r="AV44" i="264"/>
  <c r="R44" i="265"/>
  <c r="AJ44" i="264"/>
  <c r="S44" i="265"/>
  <c r="AM44" i="264"/>
  <c r="O44" i="265"/>
  <c r="AA44" i="264"/>
  <c r="N44" i="265"/>
  <c r="X44" i="264"/>
  <c r="L44" i="265"/>
  <c r="R44" i="264"/>
  <c r="M45" i="266"/>
  <c r="Y46" i="265"/>
  <c r="BE46" i="264"/>
  <c r="AB46" i="265"/>
  <c r="BN46" i="264"/>
  <c r="L45" i="266"/>
  <c r="U46" i="265"/>
  <c r="AS46" i="264"/>
  <c r="X46" i="265"/>
  <c r="BB46" i="264"/>
  <c r="T46" i="265"/>
  <c r="AP46" i="264"/>
  <c r="K45" i="266"/>
  <c r="Q46" i="265"/>
  <c r="AG46" i="264"/>
  <c r="J45" i="266"/>
  <c r="M46" i="265"/>
  <c r="U46" i="264"/>
  <c r="P46" i="265"/>
  <c r="AD46" i="264"/>
  <c r="J54" i="265"/>
  <c r="L54" i="264"/>
  <c r="J62" i="265"/>
  <c r="L62" i="264"/>
  <c r="J70" i="265"/>
  <c r="L70" i="264"/>
  <c r="J78" i="265"/>
  <c r="L78" i="264"/>
  <c r="I197" i="265"/>
  <c r="I197" i="264"/>
  <c r="AB198" i="265"/>
  <c r="BN198" i="264"/>
  <c r="M197" i="266"/>
  <c r="Y198" i="265"/>
  <c r="BE198" i="264"/>
  <c r="X198" i="265"/>
  <c r="BB198" i="264"/>
  <c r="L197" i="266"/>
  <c r="U198" i="265"/>
  <c r="AS198" i="264"/>
  <c r="T198" i="265"/>
  <c r="AP198" i="264"/>
  <c r="K197" i="266"/>
  <c r="Q198" i="265"/>
  <c r="AG198" i="264"/>
  <c r="J197" i="266"/>
  <c r="M198" i="265"/>
  <c r="U198" i="264"/>
  <c r="P198" i="265"/>
  <c r="AD198" i="264"/>
  <c r="J198" i="265"/>
  <c r="L198" i="264"/>
  <c r="I193" i="265"/>
  <c r="I193" i="264"/>
  <c r="I209" i="265"/>
  <c r="I208" i="265"/>
  <c r="I209" i="264"/>
  <c r="I208" i="264"/>
  <c r="AA219" i="265"/>
  <c r="BK219" i="264"/>
  <c r="Z219" i="265"/>
  <c r="BH219" i="264"/>
  <c r="W219" i="265"/>
  <c r="AY219" i="264"/>
  <c r="V219" i="265"/>
  <c r="AV219" i="264"/>
  <c r="S219" i="265"/>
  <c r="AM219" i="264"/>
  <c r="R219" i="265"/>
  <c r="AJ219" i="264"/>
  <c r="N219" i="265"/>
  <c r="X219" i="264"/>
  <c r="O219" i="265"/>
  <c r="AA219" i="264"/>
  <c r="I221" i="265"/>
  <c r="I221" i="264"/>
  <c r="I225" i="265"/>
  <c r="I225" i="264"/>
  <c r="J231" i="265"/>
  <c r="L231" i="264"/>
  <c r="AB238" i="265"/>
  <c r="BN238" i="264"/>
  <c r="M237" i="266"/>
  <c r="Y238" i="265"/>
  <c r="BE238" i="264"/>
  <c r="X238" i="265"/>
  <c r="BB238" i="264"/>
  <c r="L237" i="266"/>
  <c r="U238" i="265"/>
  <c r="AS238" i="264"/>
  <c r="T238" i="265"/>
  <c r="AP238" i="264"/>
  <c r="K237" i="266"/>
  <c r="Q238" i="265"/>
  <c r="AG238" i="264"/>
  <c r="J237" i="266"/>
  <c r="M238" i="265"/>
  <c r="U238" i="264"/>
  <c r="P238" i="265"/>
  <c r="AD238" i="264"/>
  <c r="K238" i="265"/>
  <c r="O238" i="264"/>
  <c r="I244" i="265"/>
  <c r="I244" i="264"/>
  <c r="J329" i="265"/>
  <c r="J328" i="265"/>
  <c r="L329" i="264"/>
  <c r="L328" i="264"/>
  <c r="I344" i="265"/>
  <c r="I343" i="265"/>
  <c r="I344" i="264"/>
  <c r="I343" i="264"/>
  <c r="I359" i="265"/>
  <c r="I358" i="265"/>
  <c r="I359" i="264"/>
  <c r="I358" i="264"/>
  <c r="K414" i="265"/>
  <c r="O414" i="264"/>
  <c r="I414" i="265"/>
  <c r="I414" i="264"/>
  <c r="M416" i="266"/>
  <c r="Y417" i="265"/>
  <c r="BE417" i="264"/>
  <c r="AB417" i="265"/>
  <c r="BN417" i="264"/>
  <c r="L416" i="266"/>
  <c r="U417" i="265"/>
  <c r="AS417" i="264"/>
  <c r="X417" i="265"/>
  <c r="BB417" i="264"/>
  <c r="K416" i="266"/>
  <c r="Q417" i="265"/>
  <c r="AG417" i="264"/>
  <c r="T417" i="265"/>
  <c r="AP417" i="264"/>
  <c r="P417" i="265"/>
  <c r="AD417" i="264"/>
  <c r="J416" i="266"/>
  <c r="M417" i="265"/>
  <c r="U417" i="264"/>
  <c r="L417" i="265"/>
  <c r="R417" i="264"/>
  <c r="I416" i="266"/>
  <c r="I417" i="265"/>
  <c r="I417" i="264"/>
  <c r="J421" i="265"/>
  <c r="L421" i="264"/>
  <c r="K421" i="265"/>
  <c r="O421" i="264"/>
  <c r="AB424" i="265"/>
  <c r="BN424" i="264"/>
  <c r="M423" i="266"/>
  <c r="Y424" i="265"/>
  <c r="BE424" i="264"/>
  <c r="X424" i="265"/>
  <c r="BB424" i="264"/>
  <c r="L423" i="266"/>
  <c r="U424" i="265"/>
  <c r="AS424" i="264"/>
  <c r="T424" i="265"/>
  <c r="AP424" i="264"/>
  <c r="K423" i="266"/>
  <c r="Q424" i="265"/>
  <c r="AG424" i="264"/>
  <c r="J423" i="266"/>
  <c r="M424" i="265"/>
  <c r="U424" i="264"/>
  <c r="P424" i="265"/>
  <c r="AD424" i="264"/>
  <c r="I423" i="266"/>
  <c r="I424" i="265"/>
  <c r="I424" i="264"/>
  <c r="L424" i="265"/>
  <c r="R424" i="264"/>
  <c r="I437" i="265"/>
  <c r="I437" i="264"/>
  <c r="J437" i="265"/>
  <c r="L437" i="264"/>
  <c r="I440" i="265"/>
  <c r="I440" i="264"/>
  <c r="I445" i="265"/>
  <c r="I445" i="264"/>
  <c r="I448" i="265"/>
  <c r="I448" i="264"/>
  <c r="I453" i="265"/>
  <c r="I453" i="264"/>
  <c r="I456" i="265"/>
  <c r="I456" i="264"/>
  <c r="Z310" i="265"/>
  <c r="Z309" i="265"/>
  <c r="BH310" i="264"/>
  <c r="BH309" i="264"/>
  <c r="AA299" i="265"/>
  <c r="AA298" i="265"/>
  <c r="BK299" i="264"/>
  <c r="BK298" i="264"/>
  <c r="Z296" i="265"/>
  <c r="Z295" i="265"/>
  <c r="BH296" i="264"/>
  <c r="BH295" i="264"/>
  <c r="AA285" i="265"/>
  <c r="AA284" i="265"/>
  <c r="BK285" i="264"/>
  <c r="BK284" i="264"/>
  <c r="M178" i="266"/>
  <c r="Y179" i="265"/>
  <c r="BE179" i="264"/>
  <c r="AA165" i="265"/>
  <c r="BK165" i="264"/>
  <c r="Z164" i="265"/>
  <c r="BH164" i="264"/>
  <c r="AB162" i="265"/>
  <c r="BN162" i="264"/>
  <c r="AA161" i="265"/>
  <c r="BK161" i="264"/>
  <c r="BE159" i="264"/>
  <c r="M309" i="266"/>
  <c r="Y310" i="265"/>
  <c r="Y309" i="265"/>
  <c r="BE310" i="264"/>
  <c r="BE309" i="264"/>
  <c r="AB299" i="265"/>
  <c r="AB298" i="265"/>
  <c r="BN299" i="264"/>
  <c r="BN298" i="264"/>
  <c r="M295" i="266"/>
  <c r="Y296" i="265"/>
  <c r="Y295" i="265"/>
  <c r="BE296" i="264"/>
  <c r="BE295" i="264"/>
  <c r="AB285" i="265"/>
  <c r="AB284" i="265"/>
  <c r="BN285" i="264"/>
  <c r="BN284" i="264"/>
  <c r="AB164" i="265"/>
  <c r="BN164" i="264"/>
  <c r="AA163" i="265"/>
  <c r="BK163" i="264"/>
  <c r="Z162" i="265"/>
  <c r="BH162" i="264"/>
  <c r="M156" i="266"/>
  <c r="Y157" i="265"/>
  <c r="BE157" i="264"/>
  <c r="AB179" i="265"/>
  <c r="BN179" i="264"/>
  <c r="M177" i="266"/>
  <c r="Y178" i="265"/>
  <c r="BE178" i="264"/>
  <c r="K156" i="264"/>
  <c r="S131" i="264"/>
  <c r="K131" i="264"/>
  <c r="Q92" i="34"/>
  <c r="P159" i="264"/>
  <c r="P156" i="264"/>
  <c r="R92" i="34"/>
  <c r="Q159" i="264"/>
  <c r="Q156" i="264"/>
  <c r="K204" i="34"/>
  <c r="J334" i="264"/>
  <c r="J195" i="34"/>
  <c r="K180" i="264"/>
  <c r="S160" i="264"/>
  <c r="K160" i="264"/>
  <c r="P150" i="264"/>
  <c r="M141" i="264"/>
  <c r="Q78" i="34"/>
  <c r="P140" i="264"/>
  <c r="P137" i="264"/>
  <c r="L78" i="34"/>
  <c r="K140" i="264"/>
  <c r="K137" i="264"/>
  <c r="J180" i="264"/>
  <c r="N176" i="264"/>
  <c r="J176" i="264"/>
  <c r="J170" i="264"/>
  <c r="N160" i="264"/>
  <c r="J160" i="264"/>
  <c r="N141" i="264"/>
  <c r="J141" i="264"/>
  <c r="M48" i="264"/>
  <c r="M47" i="264"/>
  <c r="N143" i="34"/>
  <c r="M233" i="264"/>
  <c r="M230" i="264"/>
  <c r="L213" i="34"/>
  <c r="K349" i="264"/>
  <c r="Q36" i="264"/>
  <c r="Q33" i="264"/>
  <c r="M36" i="264"/>
  <c r="M33" i="264"/>
  <c r="N43" i="264"/>
  <c r="N40" i="264"/>
  <c r="J59" i="264"/>
  <c r="J56" i="264"/>
  <c r="J55" i="264"/>
  <c r="J67" i="264"/>
  <c r="J64" i="264"/>
  <c r="J63" i="264"/>
  <c r="J75" i="264"/>
  <c r="J72" i="264"/>
  <c r="J71" i="264"/>
  <c r="K190" i="264"/>
  <c r="N115" i="34"/>
  <c r="M193" i="264"/>
  <c r="M190" i="264"/>
  <c r="N236" i="264"/>
  <c r="J230" i="264"/>
  <c r="M143" i="34"/>
  <c r="J222" i="34"/>
  <c r="K222" i="34"/>
  <c r="J364" i="264"/>
  <c r="BN92" i="34"/>
  <c r="BM159" i="264"/>
  <c r="BM156" i="264"/>
  <c r="BI160" i="264"/>
  <c r="BH92" i="34"/>
  <c r="BG159" i="264"/>
  <c r="BG156" i="264"/>
  <c r="M153" i="266"/>
  <c r="Y154" i="265"/>
  <c r="BE154" i="264"/>
  <c r="AB153" i="265"/>
  <c r="BN153" i="264"/>
  <c r="M151" i="266"/>
  <c r="Y152" i="265"/>
  <c r="BE152" i="264"/>
  <c r="AB151" i="265"/>
  <c r="BN151" i="264"/>
  <c r="AB149" i="265"/>
  <c r="AB148" i="265"/>
  <c r="BN149" i="264"/>
  <c r="BN148" i="264"/>
  <c r="M145" i="266"/>
  <c r="Y146" i="265"/>
  <c r="BE146" i="264"/>
  <c r="AB145" i="265"/>
  <c r="BN145" i="264"/>
  <c r="M143" i="266"/>
  <c r="Y144" i="265"/>
  <c r="BE144" i="264"/>
  <c r="AB143" i="265"/>
  <c r="BN143" i="264"/>
  <c r="M141" i="266"/>
  <c r="Y142" i="265"/>
  <c r="BE142" i="264"/>
  <c r="AA139" i="265"/>
  <c r="BK139" i="264"/>
  <c r="M138" i="266"/>
  <c r="Y139" i="265"/>
  <c r="BE139" i="264"/>
  <c r="M137" i="266"/>
  <c r="Y138" i="265"/>
  <c r="BE138" i="264"/>
  <c r="M135" i="266"/>
  <c r="Y136" i="265"/>
  <c r="BE136" i="264"/>
  <c r="AB135" i="265"/>
  <c r="BN135" i="264"/>
  <c r="M133" i="266"/>
  <c r="Y134" i="265"/>
  <c r="BE134" i="264"/>
  <c r="AB133" i="265"/>
  <c r="BN133" i="264"/>
  <c r="M131" i="266"/>
  <c r="Y132" i="265"/>
  <c r="BE132" i="264"/>
  <c r="M129" i="266"/>
  <c r="Y130" i="265"/>
  <c r="Y129" i="265"/>
  <c r="BE130" i="264"/>
  <c r="BE129" i="264"/>
  <c r="BM64" i="34"/>
  <c r="BL120" i="264"/>
  <c r="BL101" i="264"/>
  <c r="BK64" i="34"/>
  <c r="BJ120" i="264"/>
  <c r="BJ101" i="264"/>
  <c r="M100" i="266"/>
  <c r="BF64" i="34"/>
  <c r="Y101" i="265"/>
  <c r="BE101" i="264"/>
  <c r="BO63" i="34"/>
  <c r="AB100" i="265"/>
  <c r="BN100" i="264"/>
  <c r="BJ63" i="34"/>
  <c r="BI119" i="264"/>
  <c r="BI100" i="264"/>
  <c r="BH63" i="34"/>
  <c r="BG119" i="264"/>
  <c r="BG100" i="264"/>
  <c r="X310" i="265"/>
  <c r="X309" i="265"/>
  <c r="BB310" i="264"/>
  <c r="BB309" i="264"/>
  <c r="L298" i="266"/>
  <c r="U299" i="265"/>
  <c r="U298" i="265"/>
  <c r="AS299" i="264"/>
  <c r="AS298" i="264"/>
  <c r="X296" i="265"/>
  <c r="X295" i="265"/>
  <c r="BB296" i="264"/>
  <c r="BB295" i="264"/>
  <c r="L284" i="266"/>
  <c r="U285" i="265"/>
  <c r="U284" i="265"/>
  <c r="AS285" i="264"/>
  <c r="AS284" i="264"/>
  <c r="L178" i="266"/>
  <c r="U179" i="265"/>
  <c r="AS179" i="264"/>
  <c r="X178" i="265"/>
  <c r="BB178" i="264"/>
  <c r="L164" i="266"/>
  <c r="U165" i="265"/>
  <c r="AS165" i="264"/>
  <c r="X164" i="265"/>
  <c r="BB164" i="264"/>
  <c r="L162" i="266"/>
  <c r="U163" i="265"/>
  <c r="AS163" i="264"/>
  <c r="X162" i="265"/>
  <c r="BB162" i="264"/>
  <c r="L160" i="266"/>
  <c r="U161" i="265"/>
  <c r="AS161" i="264"/>
  <c r="L158" i="266"/>
  <c r="U159" i="265"/>
  <c r="AS159" i="264"/>
  <c r="X158" i="265"/>
  <c r="BB158" i="264"/>
  <c r="L156" i="266"/>
  <c r="U157" i="265"/>
  <c r="AS157" i="264"/>
  <c r="L154" i="266"/>
  <c r="U155" i="265"/>
  <c r="AS155" i="264"/>
  <c r="X154" i="265"/>
  <c r="BB154" i="264"/>
  <c r="L152" i="266"/>
  <c r="U153" i="265"/>
  <c r="AS153" i="264"/>
  <c r="X152" i="265"/>
  <c r="BB152" i="264"/>
  <c r="L142" i="266"/>
  <c r="U143" i="265"/>
  <c r="AS143" i="264"/>
  <c r="X140" i="265"/>
  <c r="BB140" i="264"/>
  <c r="V140" i="265"/>
  <c r="AV140" i="264"/>
  <c r="AA155" i="265"/>
  <c r="BK155" i="264"/>
  <c r="Z154" i="265"/>
  <c r="BH154" i="264"/>
  <c r="AA153" i="265"/>
  <c r="BK153" i="264"/>
  <c r="Z152" i="265"/>
  <c r="BH152" i="264"/>
  <c r="AA151" i="265"/>
  <c r="BK151" i="264"/>
  <c r="AA149" i="265"/>
  <c r="AA148" i="265"/>
  <c r="BK149" i="264"/>
  <c r="BK148" i="264"/>
  <c r="Z146" i="265"/>
  <c r="BH146" i="264"/>
  <c r="AA145" i="265"/>
  <c r="BK145" i="264"/>
  <c r="Z144" i="265"/>
  <c r="BH144" i="264"/>
  <c r="AA143" i="265"/>
  <c r="BK143" i="264"/>
  <c r="Z142" i="265"/>
  <c r="BH142" i="264"/>
  <c r="AB140" i="265"/>
  <c r="BN140" i="264"/>
  <c r="Z140" i="265"/>
  <c r="BH140" i="264"/>
  <c r="Z138" i="265"/>
  <c r="BH138" i="264"/>
  <c r="Z136" i="265"/>
  <c r="BH136" i="264"/>
  <c r="AA135" i="265"/>
  <c r="BK135" i="264"/>
  <c r="Z134" i="265"/>
  <c r="BH134" i="264"/>
  <c r="AA133" i="265"/>
  <c r="BK133" i="264"/>
  <c r="Z132" i="265"/>
  <c r="BH132" i="264"/>
  <c r="Z130" i="265"/>
  <c r="Z129" i="265"/>
  <c r="BH130" i="264"/>
  <c r="BH129" i="264"/>
  <c r="BP64" i="34"/>
  <c r="BO120" i="264"/>
  <c r="BO101" i="264"/>
  <c r="BN64" i="34"/>
  <c r="BM120" i="264"/>
  <c r="BM101" i="264"/>
  <c r="BI64" i="34"/>
  <c r="Z101" i="265"/>
  <c r="BH101" i="264"/>
  <c r="BQ63" i="34"/>
  <c r="BP119" i="264"/>
  <c r="BP100" i="264"/>
  <c r="BL63" i="34"/>
  <c r="AA100" i="265"/>
  <c r="BK100" i="264"/>
  <c r="BG63" i="34"/>
  <c r="BF119" i="264"/>
  <c r="BF100" i="264"/>
  <c r="W310" i="265"/>
  <c r="W309" i="265"/>
  <c r="AY310" i="264"/>
  <c r="AY309" i="264"/>
  <c r="V299" i="265"/>
  <c r="V298" i="265"/>
  <c r="AV299" i="264"/>
  <c r="AV298" i="264"/>
  <c r="W296" i="265"/>
  <c r="W295" i="265"/>
  <c r="AY296" i="264"/>
  <c r="AY295" i="264"/>
  <c r="V285" i="265"/>
  <c r="V284" i="265"/>
  <c r="AV285" i="264"/>
  <c r="AV284" i="264"/>
  <c r="V179" i="265"/>
  <c r="AV179" i="264"/>
  <c r="W178" i="265"/>
  <c r="AY178" i="264"/>
  <c r="V165" i="265"/>
  <c r="AV165" i="264"/>
  <c r="W164" i="265"/>
  <c r="AY164" i="264"/>
  <c r="V163" i="265"/>
  <c r="AV163" i="264"/>
  <c r="W162" i="265"/>
  <c r="AY162" i="264"/>
  <c r="V161" i="265"/>
  <c r="AV161" i="264"/>
  <c r="V159" i="265"/>
  <c r="AV159" i="264"/>
  <c r="W158" i="265"/>
  <c r="AY158" i="264"/>
  <c r="V157" i="265"/>
  <c r="AV157" i="264"/>
  <c r="V155" i="265"/>
  <c r="AV155" i="264"/>
  <c r="W154" i="265"/>
  <c r="AY154" i="264"/>
  <c r="V153" i="265"/>
  <c r="AV153" i="264"/>
  <c r="W152" i="265"/>
  <c r="AY152" i="264"/>
  <c r="V146" i="265"/>
  <c r="AV146" i="264"/>
  <c r="X144" i="265"/>
  <c r="BB144" i="264"/>
  <c r="W143" i="265"/>
  <c r="AY143" i="264"/>
  <c r="V142" i="265"/>
  <c r="AV142" i="264"/>
  <c r="X149" i="265"/>
  <c r="X148" i="265"/>
  <c r="BB149" i="264"/>
  <c r="BB148" i="264"/>
  <c r="L145" i="266"/>
  <c r="U146" i="265"/>
  <c r="AS146" i="264"/>
  <c r="X145" i="265"/>
  <c r="BB145" i="264"/>
  <c r="L143" i="266"/>
  <c r="U144" i="265"/>
  <c r="AS144" i="264"/>
  <c r="X143" i="265"/>
  <c r="BB143" i="264"/>
  <c r="L141" i="266"/>
  <c r="U142" i="265"/>
  <c r="AS142" i="264"/>
  <c r="W139" i="265"/>
  <c r="AY139" i="264"/>
  <c r="L138" i="266"/>
  <c r="U139" i="265"/>
  <c r="AS139" i="264"/>
  <c r="L137" i="266"/>
  <c r="U138" i="265"/>
  <c r="AS138" i="264"/>
  <c r="L135" i="266"/>
  <c r="U136" i="265"/>
  <c r="AS136" i="264"/>
  <c r="X135" i="265"/>
  <c r="BB135" i="264"/>
  <c r="L133" i="266"/>
  <c r="U134" i="265"/>
  <c r="AS134" i="264"/>
  <c r="X133" i="265"/>
  <c r="BB133" i="264"/>
  <c r="L131" i="266"/>
  <c r="U132" i="265"/>
  <c r="AS132" i="264"/>
  <c r="L129" i="266"/>
  <c r="U130" i="265"/>
  <c r="U129" i="265"/>
  <c r="AS130" i="264"/>
  <c r="AS129" i="264"/>
  <c r="BA64" i="34"/>
  <c r="AZ120" i="264"/>
  <c r="AZ101" i="264"/>
  <c r="AY64" i="34"/>
  <c r="AX120" i="264"/>
  <c r="AX101" i="264"/>
  <c r="L100" i="266"/>
  <c r="AT64" i="34"/>
  <c r="U101" i="265"/>
  <c r="AS101" i="264"/>
  <c r="BC63" i="34"/>
  <c r="X100" i="265"/>
  <c r="BB100" i="264"/>
  <c r="AX63" i="34"/>
  <c r="AW119" i="264"/>
  <c r="AW100" i="264"/>
  <c r="AV63" i="34"/>
  <c r="AU119" i="264"/>
  <c r="AU100" i="264"/>
  <c r="T310" i="265"/>
  <c r="T309" i="265"/>
  <c r="AP310" i="264"/>
  <c r="AP309" i="264"/>
  <c r="K298" i="266"/>
  <c r="Q299" i="265"/>
  <c r="Q298" i="265"/>
  <c r="AG299" i="264"/>
  <c r="AG298" i="264"/>
  <c r="T296" i="265"/>
  <c r="T295" i="265"/>
  <c r="AP296" i="264"/>
  <c r="AP295" i="264"/>
  <c r="K284" i="266"/>
  <c r="Q285" i="265"/>
  <c r="Q284" i="265"/>
  <c r="AG285" i="264"/>
  <c r="AG284" i="264"/>
  <c r="K178" i="266"/>
  <c r="Q179" i="265"/>
  <c r="AG179" i="264"/>
  <c r="T178" i="265"/>
  <c r="AP178" i="264"/>
  <c r="K164" i="266"/>
  <c r="Q165" i="265"/>
  <c r="AG165" i="264"/>
  <c r="T164" i="265"/>
  <c r="AP164" i="264"/>
  <c r="K162" i="266"/>
  <c r="Q163" i="265"/>
  <c r="AG163" i="264"/>
  <c r="T162" i="265"/>
  <c r="AP162" i="264"/>
  <c r="K160" i="266"/>
  <c r="Q161" i="265"/>
  <c r="AG161" i="264"/>
  <c r="K158" i="266"/>
  <c r="Q159" i="265"/>
  <c r="AG159" i="264"/>
  <c r="T158" i="265"/>
  <c r="AP158" i="264"/>
  <c r="K156" i="266"/>
  <c r="Q157" i="265"/>
  <c r="AG157" i="264"/>
  <c r="K154" i="266"/>
  <c r="Q155" i="265"/>
  <c r="AG155" i="264"/>
  <c r="T154" i="265"/>
  <c r="AP154" i="264"/>
  <c r="K152" i="266"/>
  <c r="Q153" i="265"/>
  <c r="AG153" i="264"/>
  <c r="T152" i="265"/>
  <c r="AP152" i="264"/>
  <c r="K150" i="266"/>
  <c r="Q151" i="265"/>
  <c r="AG151" i="264"/>
  <c r="K148" i="266"/>
  <c r="Q149" i="265"/>
  <c r="Q148" i="265"/>
  <c r="AG149" i="264"/>
  <c r="AG148" i="264"/>
  <c r="T146" i="265"/>
  <c r="AP146" i="264"/>
  <c r="S144" i="265"/>
  <c r="AM144" i="264"/>
  <c r="R143" i="265"/>
  <c r="AJ143" i="264"/>
  <c r="X138" i="265"/>
  <c r="BB138" i="264"/>
  <c r="X136" i="265"/>
  <c r="BB136" i="264"/>
  <c r="L134" i="266"/>
  <c r="U135" i="265"/>
  <c r="AS135" i="264"/>
  <c r="X134" i="265"/>
  <c r="BB134" i="264"/>
  <c r="L132" i="266"/>
  <c r="U133" i="265"/>
  <c r="AS133" i="264"/>
  <c r="X132" i="265"/>
  <c r="BB132" i="264"/>
  <c r="X130" i="265"/>
  <c r="X129" i="265"/>
  <c r="BB130" i="264"/>
  <c r="BB129" i="264"/>
  <c r="BC64" i="34"/>
  <c r="X101" i="265"/>
  <c r="BB101" i="264"/>
  <c r="AX64" i="34"/>
  <c r="AW120" i="264"/>
  <c r="AW101" i="264"/>
  <c r="AV64" i="34"/>
  <c r="AU120" i="264"/>
  <c r="AU101" i="264"/>
  <c r="BA63" i="34"/>
  <c r="AZ119" i="264"/>
  <c r="AZ100" i="264"/>
  <c r="AY63" i="34"/>
  <c r="AX119" i="264"/>
  <c r="AX100" i="264"/>
  <c r="AT63" i="34"/>
  <c r="L99" i="266"/>
  <c r="U100" i="265"/>
  <c r="AS100" i="264"/>
  <c r="K309" i="266"/>
  <c r="Q310" i="265"/>
  <c r="Q309" i="265"/>
  <c r="AG310" i="264"/>
  <c r="AG309" i="264"/>
  <c r="T299" i="265"/>
  <c r="T298" i="265"/>
  <c r="AP299" i="264"/>
  <c r="AP298" i="264"/>
  <c r="K295" i="266"/>
  <c r="Q296" i="265"/>
  <c r="Q295" i="265"/>
  <c r="AG296" i="264"/>
  <c r="AG295" i="264"/>
  <c r="T285" i="265"/>
  <c r="T284" i="265"/>
  <c r="AP285" i="264"/>
  <c r="AP284" i="264"/>
  <c r="T179" i="265"/>
  <c r="AP179" i="264"/>
  <c r="K177" i="266"/>
  <c r="Q178" i="265"/>
  <c r="AG178" i="264"/>
  <c r="T165" i="265"/>
  <c r="AP165" i="264"/>
  <c r="K163" i="266"/>
  <c r="Q164" i="265"/>
  <c r="AG164" i="264"/>
  <c r="T163" i="265"/>
  <c r="AP163" i="264"/>
  <c r="K161" i="266"/>
  <c r="Q162" i="265"/>
  <c r="AG162" i="264"/>
  <c r="T161" i="265"/>
  <c r="AP161" i="264"/>
  <c r="T159" i="265"/>
  <c r="AP159" i="264"/>
  <c r="K157" i="266"/>
  <c r="Q158" i="265"/>
  <c r="AG158" i="264"/>
  <c r="T157" i="265"/>
  <c r="AP157" i="264"/>
  <c r="T155" i="265"/>
  <c r="AP155" i="264"/>
  <c r="K153" i="266"/>
  <c r="Q154" i="265"/>
  <c r="AG154" i="264"/>
  <c r="T153" i="265"/>
  <c r="AP153" i="264"/>
  <c r="K151" i="266"/>
  <c r="Q152" i="265"/>
  <c r="AG152" i="264"/>
  <c r="T151" i="265"/>
  <c r="AP151" i="264"/>
  <c r="T149" i="265"/>
  <c r="T148" i="265"/>
  <c r="AP149" i="264"/>
  <c r="AP148" i="264"/>
  <c r="K145" i="266"/>
  <c r="Q146" i="265"/>
  <c r="AG146" i="264"/>
  <c r="T145" i="265"/>
  <c r="AP145" i="264"/>
  <c r="R145" i="265"/>
  <c r="AJ145" i="264"/>
  <c r="T143" i="265"/>
  <c r="AP143" i="264"/>
  <c r="S142" i="265"/>
  <c r="AM142" i="264"/>
  <c r="S145" i="265"/>
  <c r="AM145" i="264"/>
  <c r="R144" i="265"/>
  <c r="AJ144" i="264"/>
  <c r="S143" i="265"/>
  <c r="AM143" i="264"/>
  <c r="R142" i="265"/>
  <c r="AJ142" i="264"/>
  <c r="T140" i="265"/>
  <c r="AP140" i="264"/>
  <c r="R140" i="265"/>
  <c r="AJ140" i="264"/>
  <c r="R138" i="265"/>
  <c r="AJ138" i="264"/>
  <c r="R136" i="265"/>
  <c r="AJ136" i="264"/>
  <c r="S135" i="265"/>
  <c r="AM135" i="264"/>
  <c r="R134" i="265"/>
  <c r="AJ134" i="264"/>
  <c r="S133" i="265"/>
  <c r="AM133" i="264"/>
  <c r="R132" i="265"/>
  <c r="AJ132" i="264"/>
  <c r="R130" i="265"/>
  <c r="R129" i="265"/>
  <c r="AJ130" i="264"/>
  <c r="AJ129" i="264"/>
  <c r="AR64" i="34"/>
  <c r="AQ120" i="264"/>
  <c r="AQ101" i="264"/>
  <c r="AP64" i="34"/>
  <c r="AO120" i="264"/>
  <c r="AO101" i="264"/>
  <c r="AK64" i="34"/>
  <c r="R101" i="265"/>
  <c r="AJ101" i="264"/>
  <c r="AS63" i="34"/>
  <c r="AR119" i="264"/>
  <c r="AR100" i="264"/>
  <c r="AN63" i="34"/>
  <c r="S100" i="265"/>
  <c r="AM100" i="264"/>
  <c r="AI63" i="34"/>
  <c r="AH119" i="264"/>
  <c r="AH100" i="264"/>
  <c r="S139" i="265"/>
  <c r="AM139" i="264"/>
  <c r="K138" i="266"/>
  <c r="Q139" i="265"/>
  <c r="AG139" i="264"/>
  <c r="K137" i="266"/>
  <c r="Q138" i="265"/>
  <c r="AG138" i="264"/>
  <c r="K135" i="266"/>
  <c r="Q136" i="265"/>
  <c r="AG136" i="264"/>
  <c r="T135" i="265"/>
  <c r="AP135" i="264"/>
  <c r="K133" i="266"/>
  <c r="Q134" i="265"/>
  <c r="AG134" i="264"/>
  <c r="T133" i="265"/>
  <c r="AP133" i="264"/>
  <c r="K131" i="266"/>
  <c r="Q132" i="265"/>
  <c r="AG132" i="264"/>
  <c r="K129" i="266"/>
  <c r="Q130" i="265"/>
  <c r="Q129" i="265"/>
  <c r="AG130" i="264"/>
  <c r="AG129" i="264"/>
  <c r="AO64" i="34"/>
  <c r="AN120" i="264"/>
  <c r="AN101" i="264"/>
  <c r="AM64" i="34"/>
  <c r="AL120" i="264"/>
  <c r="AL101" i="264"/>
  <c r="AH64" i="34"/>
  <c r="K100" i="266"/>
  <c r="Q101" i="265"/>
  <c r="AG101" i="264"/>
  <c r="AQ63" i="34"/>
  <c r="T100" i="265"/>
  <c r="AP100" i="264"/>
  <c r="AL63" i="34"/>
  <c r="AK119" i="264"/>
  <c r="AK100" i="264"/>
  <c r="AJ63" i="34"/>
  <c r="AI119" i="264"/>
  <c r="AI100" i="264"/>
  <c r="J309" i="266"/>
  <c r="M310" i="265"/>
  <c r="M309" i="265"/>
  <c r="U310" i="264"/>
  <c r="U309" i="264"/>
  <c r="P299" i="265"/>
  <c r="P298" i="265"/>
  <c r="AD299" i="264"/>
  <c r="AD298" i="264"/>
  <c r="J295" i="266"/>
  <c r="M296" i="265"/>
  <c r="M295" i="265"/>
  <c r="U296" i="264"/>
  <c r="U295" i="264"/>
  <c r="P285" i="265"/>
  <c r="P284" i="265"/>
  <c r="AD285" i="264"/>
  <c r="AD284" i="264"/>
  <c r="P179" i="265"/>
  <c r="AD179" i="264"/>
  <c r="J177" i="266"/>
  <c r="M178" i="265"/>
  <c r="U178" i="264"/>
  <c r="P165" i="265"/>
  <c r="AD165" i="264"/>
  <c r="J163" i="266"/>
  <c r="M164" i="265"/>
  <c r="U164" i="264"/>
  <c r="P163" i="265"/>
  <c r="AD163" i="264"/>
  <c r="J161" i="266"/>
  <c r="M162" i="265"/>
  <c r="U162" i="264"/>
  <c r="P161" i="265"/>
  <c r="AD161" i="264"/>
  <c r="P159" i="265"/>
  <c r="AD159" i="264"/>
  <c r="J157" i="266"/>
  <c r="M158" i="265"/>
  <c r="U158" i="264"/>
  <c r="P157" i="265"/>
  <c r="AD157" i="264"/>
  <c r="P155" i="265"/>
  <c r="AD155" i="264"/>
  <c r="J153" i="266"/>
  <c r="M154" i="265"/>
  <c r="U154" i="264"/>
  <c r="P153" i="265"/>
  <c r="AD153" i="264"/>
  <c r="J151" i="266"/>
  <c r="M152" i="265"/>
  <c r="U152" i="264"/>
  <c r="P151" i="265"/>
  <c r="AD151" i="264"/>
  <c r="P149" i="265"/>
  <c r="P148" i="265"/>
  <c r="AD149" i="264"/>
  <c r="AD148" i="264"/>
  <c r="J145" i="266"/>
  <c r="M146" i="265"/>
  <c r="U146" i="264"/>
  <c r="P145" i="265"/>
  <c r="AD145" i="264"/>
  <c r="J143" i="266"/>
  <c r="M144" i="265"/>
  <c r="U144" i="264"/>
  <c r="P143" i="265"/>
  <c r="AD143" i="264"/>
  <c r="J141" i="266"/>
  <c r="M142" i="265"/>
  <c r="U142" i="264"/>
  <c r="O139" i="265"/>
  <c r="AA139" i="264"/>
  <c r="J138" i="266"/>
  <c r="M139" i="265"/>
  <c r="U139" i="264"/>
  <c r="J137" i="266"/>
  <c r="M138" i="265"/>
  <c r="U138" i="264"/>
  <c r="J134" i="266"/>
  <c r="M135" i="265"/>
  <c r="U135" i="264"/>
  <c r="P130" i="265"/>
  <c r="P129" i="265"/>
  <c r="AD130" i="264"/>
  <c r="AD129" i="264"/>
  <c r="P310" i="265"/>
  <c r="P309" i="265"/>
  <c r="AD310" i="264"/>
  <c r="AD309" i="264"/>
  <c r="J164" i="266"/>
  <c r="M165" i="265"/>
  <c r="U165" i="264"/>
  <c r="P164" i="265"/>
  <c r="AD164" i="264"/>
  <c r="J162" i="266"/>
  <c r="M163" i="265"/>
  <c r="U163" i="264"/>
  <c r="P162" i="265"/>
  <c r="AD162" i="264"/>
  <c r="J160" i="266"/>
  <c r="M161" i="265"/>
  <c r="U161" i="264"/>
  <c r="J158" i="266"/>
  <c r="M159" i="265"/>
  <c r="U159" i="264"/>
  <c r="P158" i="265"/>
  <c r="AD158" i="264"/>
  <c r="J156" i="266"/>
  <c r="M157" i="265"/>
  <c r="U157" i="264"/>
  <c r="J154" i="266"/>
  <c r="M155" i="265"/>
  <c r="U155" i="264"/>
  <c r="P154" i="265"/>
  <c r="AD154" i="264"/>
  <c r="J152" i="266"/>
  <c r="M153" i="265"/>
  <c r="U153" i="264"/>
  <c r="P152" i="265"/>
  <c r="AD152" i="264"/>
  <c r="J150" i="266"/>
  <c r="M151" i="265"/>
  <c r="U151" i="264"/>
  <c r="J148" i="266"/>
  <c r="M149" i="265"/>
  <c r="M148" i="265"/>
  <c r="U149" i="264"/>
  <c r="U148" i="264"/>
  <c r="P146" i="265"/>
  <c r="AD146" i="264"/>
  <c r="BJ150" i="264"/>
  <c r="BF150" i="264"/>
  <c r="BF147" i="264"/>
  <c r="BM141" i="264"/>
  <c r="BI141" i="264"/>
  <c r="BM137" i="264"/>
  <c r="BI137" i="264"/>
  <c r="BM131" i="264"/>
  <c r="BM128" i="264"/>
  <c r="BI131" i="264"/>
  <c r="BI128" i="264"/>
  <c r="BA160" i="264"/>
  <c r="AW160" i="264"/>
  <c r="BA156" i="264"/>
  <c r="AW156" i="264"/>
  <c r="BA150" i="264"/>
  <c r="BA147" i="264"/>
  <c r="AW150" i="264"/>
  <c r="AW147" i="264"/>
  <c r="AX141" i="264"/>
  <c r="BO150" i="264"/>
  <c r="BG150" i="264"/>
  <c r="BP141" i="264"/>
  <c r="BL141" i="264"/>
  <c r="BP137" i="264"/>
  <c r="BL137" i="264"/>
  <c r="BP131" i="264"/>
  <c r="BP128" i="264"/>
  <c r="BL131" i="264"/>
  <c r="BL128" i="264"/>
  <c r="BD160" i="264"/>
  <c r="AZ160" i="264"/>
  <c r="BD156" i="264"/>
  <c r="AZ156" i="264"/>
  <c r="BD150" i="264"/>
  <c r="BD147" i="264"/>
  <c r="AZ150" i="264"/>
  <c r="AZ147" i="264"/>
  <c r="AU150" i="264"/>
  <c r="BD141" i="264"/>
  <c r="AT150" i="264"/>
  <c r="BA141" i="264"/>
  <c r="AW141" i="264"/>
  <c r="BA137" i="264"/>
  <c r="AW137" i="264"/>
  <c r="BA131" i="264"/>
  <c r="BA128" i="264"/>
  <c r="AW131" i="264"/>
  <c r="AW128" i="264"/>
  <c r="AO160" i="264"/>
  <c r="AK160" i="264"/>
  <c r="AO156" i="264"/>
  <c r="AK156" i="264"/>
  <c r="AO150" i="264"/>
  <c r="AO147" i="264"/>
  <c r="AK150" i="264"/>
  <c r="AK147" i="264"/>
  <c r="AX137" i="264"/>
  <c r="AT137" i="264"/>
  <c r="AX131" i="264"/>
  <c r="AT131" i="264"/>
  <c r="AL160" i="264"/>
  <c r="AH160" i="264"/>
  <c r="AL156" i="264"/>
  <c r="AH156" i="264"/>
  <c r="AL150" i="264"/>
  <c r="AL147" i="264"/>
  <c r="AH150" i="264"/>
  <c r="AH147" i="264"/>
  <c r="AR141" i="264"/>
  <c r="AN141" i="264"/>
  <c r="AR137" i="264"/>
  <c r="AN137" i="264"/>
  <c r="AR131" i="264"/>
  <c r="AR128" i="264"/>
  <c r="AN131" i="264"/>
  <c r="AN128" i="264"/>
  <c r="AO137" i="264"/>
  <c r="AK137" i="264"/>
  <c r="AO131" i="264"/>
  <c r="AK131" i="264"/>
  <c r="AK128" i="264"/>
  <c r="Z160" i="264"/>
  <c r="V160" i="264"/>
  <c r="Z156" i="264"/>
  <c r="V156" i="264"/>
  <c r="Z150" i="264"/>
  <c r="V150" i="264"/>
  <c r="V147" i="264"/>
  <c r="Z147" i="264"/>
  <c r="AC141" i="264"/>
  <c r="Y141" i="264"/>
  <c r="AC137" i="264"/>
  <c r="Y137" i="264"/>
  <c r="AC160" i="264"/>
  <c r="Y160" i="264"/>
  <c r="AC156" i="264"/>
  <c r="Y156" i="264"/>
  <c r="AC150" i="264"/>
  <c r="AC147" i="264"/>
  <c r="Y150" i="264"/>
  <c r="Y147" i="264"/>
  <c r="AA179" i="265"/>
  <c r="BK179" i="264"/>
  <c r="Z178" i="265"/>
  <c r="BH178" i="264"/>
  <c r="M164" i="266"/>
  <c r="Y165" i="265"/>
  <c r="BE165" i="264"/>
  <c r="M160" i="266"/>
  <c r="Y161" i="265"/>
  <c r="BE161" i="264"/>
  <c r="AA159" i="265"/>
  <c r="BK159" i="264"/>
  <c r="Z158" i="265"/>
  <c r="BH158" i="264"/>
  <c r="Z179" i="265"/>
  <c r="BH179" i="264"/>
  <c r="AA178" i="265"/>
  <c r="BK178" i="264"/>
  <c r="Z165" i="265"/>
  <c r="BH165" i="264"/>
  <c r="AA164" i="265"/>
  <c r="BK164" i="264"/>
  <c r="Z163" i="265"/>
  <c r="BH163" i="264"/>
  <c r="AA162" i="265"/>
  <c r="BK162" i="264"/>
  <c r="Z161" i="265"/>
  <c r="BH161" i="264"/>
  <c r="Z159" i="265"/>
  <c r="BH159" i="264"/>
  <c r="AA158" i="265"/>
  <c r="BK158" i="264"/>
  <c r="Z157" i="265"/>
  <c r="BH157" i="264"/>
  <c r="BH156" i="264"/>
  <c r="Z155" i="265"/>
  <c r="BH155" i="264"/>
  <c r="AA154" i="265"/>
  <c r="BK154" i="264"/>
  <c r="Z153" i="265"/>
  <c r="BH153" i="264"/>
  <c r="AA152" i="265"/>
  <c r="BK152" i="264"/>
  <c r="Z151" i="265"/>
  <c r="BH151" i="264"/>
  <c r="BH150" i="264"/>
  <c r="Z149" i="265"/>
  <c r="Z148" i="265"/>
  <c r="BH149" i="264"/>
  <c r="BH148" i="264"/>
  <c r="AA146" i="265"/>
  <c r="BK146" i="264"/>
  <c r="Z145" i="265"/>
  <c r="BH145" i="264"/>
  <c r="AA144" i="265"/>
  <c r="BK144" i="264"/>
  <c r="Z143" i="265"/>
  <c r="BH143" i="264"/>
  <c r="AA142" i="265"/>
  <c r="BK142" i="264"/>
  <c r="BK141" i="264"/>
  <c r="AB139" i="265"/>
  <c r="BN139" i="264"/>
  <c r="Z139" i="265"/>
  <c r="BH139" i="264"/>
  <c r="AA138" i="265"/>
  <c r="BK138" i="264"/>
  <c r="AA136" i="265"/>
  <c r="BK136" i="264"/>
  <c r="Z135" i="265"/>
  <c r="BH135" i="264"/>
  <c r="AA134" i="265"/>
  <c r="BK134" i="264"/>
  <c r="Z133" i="265"/>
  <c r="BH133" i="264"/>
  <c r="AA132" i="265"/>
  <c r="BK132" i="264"/>
  <c r="BK131" i="264"/>
  <c r="AA130" i="265"/>
  <c r="AA129" i="265"/>
  <c r="BK130" i="264"/>
  <c r="BK129" i="264"/>
  <c r="BQ64" i="34"/>
  <c r="BP120" i="264"/>
  <c r="BP101" i="264"/>
  <c r="BL64" i="34"/>
  <c r="AA101" i="265"/>
  <c r="BK101" i="264"/>
  <c r="BG64" i="34"/>
  <c r="BF120" i="264"/>
  <c r="BF101" i="264"/>
  <c r="BP63" i="34"/>
  <c r="BO119" i="264"/>
  <c r="BO100" i="264"/>
  <c r="BN63" i="34"/>
  <c r="BM119" i="264"/>
  <c r="BM100" i="264"/>
  <c r="BI63" i="34"/>
  <c r="Z100" i="265"/>
  <c r="BH100" i="264"/>
  <c r="V310" i="265"/>
  <c r="V309" i="265"/>
  <c r="AV310" i="264"/>
  <c r="AV309" i="264"/>
  <c r="W299" i="265"/>
  <c r="W298" i="265"/>
  <c r="AY299" i="264"/>
  <c r="AY298" i="264"/>
  <c r="V296" i="265"/>
  <c r="V295" i="265"/>
  <c r="AV296" i="264"/>
  <c r="AV295" i="264"/>
  <c r="W285" i="265"/>
  <c r="W284" i="265"/>
  <c r="AY285" i="264"/>
  <c r="AY284" i="264"/>
  <c r="W179" i="265"/>
  <c r="AY179" i="264"/>
  <c r="V178" i="265"/>
  <c r="AV178" i="264"/>
  <c r="W165" i="265"/>
  <c r="AY165" i="264"/>
  <c r="V164" i="265"/>
  <c r="AV164" i="264"/>
  <c r="W163" i="265"/>
  <c r="AY163" i="264"/>
  <c r="V162" i="265"/>
  <c r="AV162" i="264"/>
  <c r="W161" i="265"/>
  <c r="AY161" i="264"/>
  <c r="AY160" i="264"/>
  <c r="W159" i="265"/>
  <c r="AY159" i="264"/>
  <c r="V158" i="265"/>
  <c r="AV158" i="264"/>
  <c r="W157" i="265"/>
  <c r="AY157" i="264"/>
  <c r="AY156" i="264"/>
  <c r="W155" i="265"/>
  <c r="AY155" i="264"/>
  <c r="V154" i="265"/>
  <c r="AV154" i="264"/>
  <c r="W153" i="265"/>
  <c r="AY153" i="264"/>
  <c r="V152" i="265"/>
  <c r="AV152" i="264"/>
  <c r="W151" i="265"/>
  <c r="AY151" i="264"/>
  <c r="AY150" i="264"/>
  <c r="L150" i="266"/>
  <c r="U151" i="265"/>
  <c r="AS151" i="264"/>
  <c r="W149" i="265"/>
  <c r="W148" i="265"/>
  <c r="AY149" i="264"/>
  <c r="AY148" i="264"/>
  <c r="X146" i="265"/>
  <c r="BB146" i="264"/>
  <c r="W145" i="265"/>
  <c r="AY145" i="264"/>
  <c r="V144" i="265"/>
  <c r="AV144" i="264"/>
  <c r="X142" i="265"/>
  <c r="BB142" i="264"/>
  <c r="W140" i="265"/>
  <c r="AY140" i="264"/>
  <c r="L139" i="266"/>
  <c r="U140" i="265"/>
  <c r="AS140" i="264"/>
  <c r="M154" i="266"/>
  <c r="Y155" i="265"/>
  <c r="BE155" i="264"/>
  <c r="AB154" i="265"/>
  <c r="BN154" i="264"/>
  <c r="M152" i="266"/>
  <c r="Y153" i="265"/>
  <c r="BE153" i="264"/>
  <c r="AB152" i="265"/>
  <c r="BN152" i="264"/>
  <c r="M150" i="266"/>
  <c r="Y151" i="265"/>
  <c r="BE151" i="264"/>
  <c r="M148" i="266"/>
  <c r="Y149" i="265"/>
  <c r="Y148" i="265"/>
  <c r="BE149" i="264"/>
  <c r="BE148" i="264"/>
  <c r="AB146" i="265"/>
  <c r="BN146" i="264"/>
  <c r="M144" i="266"/>
  <c r="Y145" i="265"/>
  <c r="BE145" i="264"/>
  <c r="AB144" i="265"/>
  <c r="BN144" i="264"/>
  <c r="M142" i="266"/>
  <c r="Y143" i="265"/>
  <c r="BE143" i="264"/>
  <c r="AB142" i="265"/>
  <c r="BN142" i="264"/>
  <c r="AA140" i="265"/>
  <c r="BK140" i="264"/>
  <c r="M139" i="266"/>
  <c r="Y140" i="265"/>
  <c r="BE140" i="264"/>
  <c r="AB138" i="265"/>
  <c r="BN138" i="264"/>
  <c r="AB136" i="265"/>
  <c r="BN136" i="264"/>
  <c r="M134" i="266"/>
  <c r="Y135" i="265"/>
  <c r="BE135" i="264"/>
  <c r="AB134" i="265"/>
  <c r="BN134" i="264"/>
  <c r="M132" i="266"/>
  <c r="Y133" i="265"/>
  <c r="BE133" i="264"/>
  <c r="AB132" i="265"/>
  <c r="BN132" i="264"/>
  <c r="AB130" i="265"/>
  <c r="AB129" i="265"/>
  <c r="BN130" i="264"/>
  <c r="BN129" i="264"/>
  <c r="BO64" i="34"/>
  <c r="AB101" i="265"/>
  <c r="BN101" i="264"/>
  <c r="BJ64" i="34"/>
  <c r="BI120" i="264"/>
  <c r="BI101" i="264"/>
  <c r="BH64" i="34"/>
  <c r="BG120" i="264"/>
  <c r="BG101" i="264"/>
  <c r="BM63" i="34"/>
  <c r="BL119" i="264"/>
  <c r="BL100" i="264"/>
  <c r="BK63" i="34"/>
  <c r="BJ119" i="264"/>
  <c r="BJ100" i="264"/>
  <c r="BF63" i="34"/>
  <c r="M99" i="266"/>
  <c r="Y100" i="265"/>
  <c r="BE100" i="264"/>
  <c r="L309" i="266"/>
  <c r="U310" i="265"/>
  <c r="U309" i="265"/>
  <c r="AS310" i="264"/>
  <c r="AS309" i="264"/>
  <c r="X299" i="265"/>
  <c r="X298" i="265"/>
  <c r="BB299" i="264"/>
  <c r="BB298" i="264"/>
  <c r="L295" i="266"/>
  <c r="U296" i="265"/>
  <c r="U295" i="265"/>
  <c r="AS296" i="264"/>
  <c r="AS295" i="264"/>
  <c r="X285" i="265"/>
  <c r="X284" i="265"/>
  <c r="BB285" i="264"/>
  <c r="BB284" i="264"/>
  <c r="X179" i="265"/>
  <c r="BB179" i="264"/>
  <c r="L177" i="266"/>
  <c r="U178" i="265"/>
  <c r="AS178" i="264"/>
  <c r="X165" i="265"/>
  <c r="BB165" i="264"/>
  <c r="L163" i="266"/>
  <c r="U164" i="265"/>
  <c r="AS164" i="264"/>
  <c r="X163" i="265"/>
  <c r="BB163" i="264"/>
  <c r="L161" i="266"/>
  <c r="U162" i="265"/>
  <c r="AS162" i="264"/>
  <c r="X161" i="265"/>
  <c r="BB161" i="264"/>
  <c r="X159" i="265"/>
  <c r="BB159" i="264"/>
  <c r="L157" i="266"/>
  <c r="U158" i="265"/>
  <c r="AS158" i="264"/>
  <c r="X157" i="265"/>
  <c r="BB157" i="264"/>
  <c r="X155" i="265"/>
  <c r="BB155" i="264"/>
  <c r="L153" i="266"/>
  <c r="U154" i="265"/>
  <c r="AS154" i="264"/>
  <c r="X153" i="265"/>
  <c r="BB153" i="264"/>
  <c r="L151" i="266"/>
  <c r="U152" i="265"/>
  <c r="AS152" i="264"/>
  <c r="X151" i="265"/>
  <c r="BB151" i="264"/>
  <c r="L148" i="266"/>
  <c r="U149" i="265"/>
  <c r="U148" i="265"/>
  <c r="AS149" i="264"/>
  <c r="AS148" i="264"/>
  <c r="L144" i="266"/>
  <c r="U145" i="265"/>
  <c r="AS145" i="264"/>
  <c r="V151" i="265"/>
  <c r="AV151" i="264"/>
  <c r="AV150" i="264"/>
  <c r="V149" i="265"/>
  <c r="V148" i="265"/>
  <c r="AV149" i="264"/>
  <c r="AV148" i="264"/>
  <c r="W146" i="265"/>
  <c r="AY146" i="264"/>
  <c r="V145" i="265"/>
  <c r="AV145" i="264"/>
  <c r="W144" i="265"/>
  <c r="AY144" i="264"/>
  <c r="V143" i="265"/>
  <c r="AV143" i="264"/>
  <c r="W142" i="265"/>
  <c r="AY142" i="264"/>
  <c r="X139" i="265"/>
  <c r="BB139" i="264"/>
  <c r="V139" i="265"/>
  <c r="AV139" i="264"/>
  <c r="W138" i="265"/>
  <c r="AY138" i="264"/>
  <c r="W136" i="265"/>
  <c r="AY136" i="264"/>
  <c r="V135" i="265"/>
  <c r="AV135" i="264"/>
  <c r="W134" i="265"/>
  <c r="AY134" i="264"/>
  <c r="V133" i="265"/>
  <c r="AV133" i="264"/>
  <c r="W132" i="265"/>
  <c r="AY132" i="264"/>
  <c r="W130" i="265"/>
  <c r="W129" i="265"/>
  <c r="AY130" i="264"/>
  <c r="AY129" i="264"/>
  <c r="BE64" i="34"/>
  <c r="BD120" i="264"/>
  <c r="BD101" i="264"/>
  <c r="AZ64" i="34"/>
  <c r="W101" i="265"/>
  <c r="AY101" i="264"/>
  <c r="AU64" i="34"/>
  <c r="AT120" i="264"/>
  <c r="AT101" i="264"/>
  <c r="BD63" i="34"/>
  <c r="BC119" i="264"/>
  <c r="BC100" i="264"/>
  <c r="BB63" i="34"/>
  <c r="BA119" i="264"/>
  <c r="BA100" i="264"/>
  <c r="AW63" i="34"/>
  <c r="V100" i="265"/>
  <c r="AV100" i="264"/>
  <c r="R310" i="265"/>
  <c r="R309" i="265"/>
  <c r="AJ310" i="264"/>
  <c r="AJ309" i="264"/>
  <c r="S299" i="265"/>
  <c r="S298" i="265"/>
  <c r="AM299" i="264"/>
  <c r="AM298" i="264"/>
  <c r="R296" i="265"/>
  <c r="R295" i="265"/>
  <c r="AJ296" i="264"/>
  <c r="AJ295" i="264"/>
  <c r="S285" i="265"/>
  <c r="S284" i="265"/>
  <c r="AM285" i="264"/>
  <c r="AM284" i="264"/>
  <c r="S179" i="265"/>
  <c r="AM179" i="264"/>
  <c r="R178" i="265"/>
  <c r="AJ178" i="264"/>
  <c r="S165" i="265"/>
  <c r="AM165" i="264"/>
  <c r="R164" i="265"/>
  <c r="AJ164" i="264"/>
  <c r="S163" i="265"/>
  <c r="AM163" i="264"/>
  <c r="R162" i="265"/>
  <c r="AJ162" i="264"/>
  <c r="S161" i="265"/>
  <c r="AM161" i="264"/>
  <c r="S159" i="265"/>
  <c r="AM159" i="264"/>
  <c r="R158" i="265"/>
  <c r="AJ158" i="264"/>
  <c r="S157" i="265"/>
  <c r="AM157" i="264"/>
  <c r="S155" i="265"/>
  <c r="AM155" i="264"/>
  <c r="R154" i="265"/>
  <c r="AJ154" i="264"/>
  <c r="S153" i="265"/>
  <c r="AM153" i="264"/>
  <c r="R152" i="265"/>
  <c r="AJ152" i="264"/>
  <c r="S151" i="265"/>
  <c r="AM151" i="264"/>
  <c r="S149" i="265"/>
  <c r="S148" i="265"/>
  <c r="AM149" i="264"/>
  <c r="AM148" i="264"/>
  <c r="R146" i="265"/>
  <c r="AJ146" i="264"/>
  <c r="K141" i="266"/>
  <c r="Q142" i="265"/>
  <c r="AG142" i="264"/>
  <c r="V138" i="265"/>
  <c r="AV138" i="264"/>
  <c r="V136" i="265"/>
  <c r="AV136" i="264"/>
  <c r="W135" i="265"/>
  <c r="AY135" i="264"/>
  <c r="V134" i="265"/>
  <c r="AV134" i="264"/>
  <c r="W133" i="265"/>
  <c r="AY133" i="264"/>
  <c r="V132" i="265"/>
  <c r="AV132" i="264"/>
  <c r="V130" i="265"/>
  <c r="V129" i="265"/>
  <c r="AV130" i="264"/>
  <c r="AV129" i="264"/>
  <c r="BD64" i="34"/>
  <c r="BC120" i="264"/>
  <c r="BC101" i="264"/>
  <c r="BB64" i="34"/>
  <c r="BA120" i="264"/>
  <c r="BA101" i="264"/>
  <c r="AW64" i="34"/>
  <c r="V101" i="265"/>
  <c r="AV101" i="264"/>
  <c r="BE63" i="34"/>
  <c r="BD119" i="264"/>
  <c r="BD100" i="264"/>
  <c r="AZ63" i="34"/>
  <c r="W100" i="265"/>
  <c r="AY100" i="264"/>
  <c r="AU63" i="34"/>
  <c r="AT119" i="264"/>
  <c r="AT100" i="264"/>
  <c r="S310" i="265"/>
  <c r="S309" i="265"/>
  <c r="AM310" i="264"/>
  <c r="AM309" i="264"/>
  <c r="R299" i="265"/>
  <c r="R298" i="265"/>
  <c r="AJ299" i="264"/>
  <c r="AJ298" i="264"/>
  <c r="S296" i="265"/>
  <c r="S295" i="265"/>
  <c r="AM296" i="264"/>
  <c r="AM295" i="264"/>
  <c r="R285" i="265"/>
  <c r="R284" i="265"/>
  <c r="AJ285" i="264"/>
  <c r="AJ284" i="264"/>
  <c r="R179" i="265"/>
  <c r="AJ179" i="264"/>
  <c r="S178" i="265"/>
  <c r="AM178" i="264"/>
  <c r="R165" i="265"/>
  <c r="AJ165" i="264"/>
  <c r="S164" i="265"/>
  <c r="AM164" i="264"/>
  <c r="R163" i="265"/>
  <c r="AJ163" i="264"/>
  <c r="S162" i="265"/>
  <c r="AM162" i="264"/>
  <c r="R161" i="265"/>
  <c r="AJ161" i="264"/>
  <c r="R159" i="265"/>
  <c r="AJ159" i="264"/>
  <c r="S158" i="265"/>
  <c r="AM158" i="264"/>
  <c r="R157" i="265"/>
  <c r="AJ157" i="264"/>
  <c r="R155" i="265"/>
  <c r="AJ155" i="264"/>
  <c r="S154" i="265"/>
  <c r="AM154" i="264"/>
  <c r="R153" i="265"/>
  <c r="AJ153" i="264"/>
  <c r="S152" i="265"/>
  <c r="AM152" i="264"/>
  <c r="R151" i="265"/>
  <c r="AJ151" i="264"/>
  <c r="R149" i="265"/>
  <c r="R148" i="265"/>
  <c r="AJ149" i="264"/>
  <c r="AJ148" i="264"/>
  <c r="S146" i="265"/>
  <c r="AM146" i="264"/>
  <c r="K143" i="266"/>
  <c r="Q144" i="265"/>
  <c r="AG144" i="264"/>
  <c r="K144" i="266"/>
  <c r="Q145" i="265"/>
  <c r="AG145" i="264"/>
  <c r="T144" i="265"/>
  <c r="AP144" i="264"/>
  <c r="K142" i="266"/>
  <c r="Q143" i="265"/>
  <c r="AG143" i="264"/>
  <c r="T142" i="265"/>
  <c r="AP142" i="264"/>
  <c r="S140" i="265"/>
  <c r="AM140" i="264"/>
  <c r="AG140" i="264"/>
  <c r="T138" i="265"/>
  <c r="AP138" i="264"/>
  <c r="T136" i="265"/>
  <c r="AP136" i="264"/>
  <c r="K134" i="266"/>
  <c r="Q135" i="265"/>
  <c r="AG135" i="264"/>
  <c r="T134" i="265"/>
  <c r="AP134" i="264"/>
  <c r="K132" i="266"/>
  <c r="Q133" i="265"/>
  <c r="AG133" i="264"/>
  <c r="T132" i="265"/>
  <c r="AP132" i="264"/>
  <c r="T130" i="265"/>
  <c r="T129" i="265"/>
  <c r="AP130" i="264"/>
  <c r="AP129" i="264"/>
  <c r="AQ64" i="34"/>
  <c r="T101" i="265"/>
  <c r="AP101" i="264"/>
  <c r="AL64" i="34"/>
  <c r="AK120" i="264"/>
  <c r="AK101" i="264"/>
  <c r="AJ64" i="34"/>
  <c r="AI120" i="264"/>
  <c r="AI101" i="264"/>
  <c r="AO63" i="34"/>
  <c r="AN119" i="264"/>
  <c r="AN100" i="264"/>
  <c r="AM63" i="34"/>
  <c r="AL119" i="264"/>
  <c r="AL100" i="264"/>
  <c r="K99" i="266"/>
  <c r="AH63" i="34"/>
  <c r="Q100" i="265"/>
  <c r="AG100" i="264"/>
  <c r="T139" i="265"/>
  <c r="AP139" i="264"/>
  <c r="R139" i="265"/>
  <c r="AJ139" i="264"/>
  <c r="S138" i="265"/>
  <c r="AM138" i="264"/>
  <c r="S136" i="265"/>
  <c r="AM136" i="264"/>
  <c r="R135" i="265"/>
  <c r="AJ135" i="264"/>
  <c r="S134" i="265"/>
  <c r="AM134" i="264"/>
  <c r="R133" i="265"/>
  <c r="AJ133" i="264"/>
  <c r="S132" i="265"/>
  <c r="AM132" i="264"/>
  <c r="S130" i="265"/>
  <c r="S129" i="265"/>
  <c r="AM130" i="264"/>
  <c r="AM129" i="264"/>
  <c r="AS64" i="34"/>
  <c r="AR120" i="264"/>
  <c r="AR101" i="264"/>
  <c r="AN64" i="34"/>
  <c r="S101" i="265"/>
  <c r="AM101" i="264"/>
  <c r="AI64" i="34"/>
  <c r="AH120" i="264"/>
  <c r="AH101" i="264"/>
  <c r="AR63" i="34"/>
  <c r="AQ119" i="264"/>
  <c r="AQ100" i="264"/>
  <c r="AP63" i="34"/>
  <c r="AO119" i="264"/>
  <c r="AO100" i="264"/>
  <c r="AK63" i="34"/>
  <c r="R100" i="265"/>
  <c r="AJ100" i="264"/>
  <c r="O310" i="265"/>
  <c r="O309" i="265"/>
  <c r="AA310" i="264"/>
  <c r="AA309" i="264"/>
  <c r="N299" i="265"/>
  <c r="N298" i="265"/>
  <c r="X299" i="264"/>
  <c r="X298" i="264"/>
  <c r="O296" i="265"/>
  <c r="O295" i="265"/>
  <c r="AA296" i="264"/>
  <c r="AA295" i="264"/>
  <c r="N285" i="265"/>
  <c r="N284" i="265"/>
  <c r="X285" i="264"/>
  <c r="X284" i="264"/>
  <c r="N179" i="265"/>
  <c r="X179" i="264"/>
  <c r="O178" i="265"/>
  <c r="AA178" i="264"/>
  <c r="N165" i="265"/>
  <c r="X165" i="264"/>
  <c r="O164" i="265"/>
  <c r="AA164" i="264"/>
  <c r="N163" i="265"/>
  <c r="X163" i="264"/>
  <c r="O162" i="265"/>
  <c r="AA162" i="264"/>
  <c r="N161" i="265"/>
  <c r="X161" i="264"/>
  <c r="N159" i="265"/>
  <c r="X159" i="264"/>
  <c r="O158" i="265"/>
  <c r="AA158" i="264"/>
  <c r="N157" i="265"/>
  <c r="X157" i="264"/>
  <c r="N155" i="265"/>
  <c r="X155" i="264"/>
  <c r="O154" i="265"/>
  <c r="AA154" i="264"/>
  <c r="N153" i="265"/>
  <c r="X153" i="264"/>
  <c r="O152" i="265"/>
  <c r="AA152" i="264"/>
  <c r="N151" i="265"/>
  <c r="X151" i="264"/>
  <c r="N149" i="265"/>
  <c r="N148" i="265"/>
  <c r="X149" i="264"/>
  <c r="X148" i="264"/>
  <c r="O146" i="265"/>
  <c r="AA146" i="264"/>
  <c r="N145" i="265"/>
  <c r="X145" i="264"/>
  <c r="O144" i="265"/>
  <c r="AA144" i="264"/>
  <c r="N143" i="265"/>
  <c r="X143" i="264"/>
  <c r="O142" i="265"/>
  <c r="AA142" i="264"/>
  <c r="P139" i="265"/>
  <c r="AD139" i="264"/>
  <c r="N139" i="265"/>
  <c r="X139" i="264"/>
  <c r="O138" i="265"/>
  <c r="AA138" i="264"/>
  <c r="O136" i="265"/>
  <c r="AA136" i="264"/>
  <c r="P134" i="265"/>
  <c r="AD134" i="264"/>
  <c r="O133" i="265"/>
  <c r="AA133" i="264"/>
  <c r="N132" i="265"/>
  <c r="X132" i="264"/>
  <c r="N310" i="265"/>
  <c r="N309" i="265"/>
  <c r="X310" i="264"/>
  <c r="X309" i="264"/>
  <c r="J298" i="266"/>
  <c r="M299" i="265"/>
  <c r="M298" i="265"/>
  <c r="U299" i="264"/>
  <c r="U298" i="264"/>
  <c r="P296" i="265"/>
  <c r="P295" i="265"/>
  <c r="AD296" i="264"/>
  <c r="AD295" i="264"/>
  <c r="J284" i="266"/>
  <c r="M285" i="265"/>
  <c r="M284" i="265"/>
  <c r="U285" i="264"/>
  <c r="U284" i="264"/>
  <c r="J178" i="266"/>
  <c r="M179" i="265"/>
  <c r="U179" i="264"/>
  <c r="P178" i="265"/>
  <c r="AD178" i="264"/>
  <c r="BM160" i="264"/>
  <c r="BI156" i="264"/>
  <c r="BP160" i="264"/>
  <c r="BL160" i="264"/>
  <c r="BP156" i="264"/>
  <c r="BL156" i="264"/>
  <c r="BP150" i="264"/>
  <c r="BP147" i="264"/>
  <c r="BL150" i="264"/>
  <c r="BL147" i="264"/>
  <c r="BO141" i="264"/>
  <c r="BG141" i="264"/>
  <c r="BO137" i="264"/>
  <c r="BG137" i="264"/>
  <c r="BO131" i="264"/>
  <c r="BO128" i="264"/>
  <c r="BG131" i="264"/>
  <c r="BG128" i="264"/>
  <c r="BC160" i="264"/>
  <c r="AU160" i="264"/>
  <c r="BC156" i="264"/>
  <c r="AU156" i="264"/>
  <c r="BC150" i="264"/>
  <c r="BC147" i="264"/>
  <c r="AT141" i="264"/>
  <c r="BM150" i="264"/>
  <c r="BI150" i="264"/>
  <c r="BJ141" i="264"/>
  <c r="BF141" i="264"/>
  <c r="BJ137" i="264"/>
  <c r="BF137" i="264"/>
  <c r="BJ131" i="264"/>
  <c r="BF131" i="264"/>
  <c r="BF128" i="264"/>
  <c r="BJ128" i="264"/>
  <c r="AX160" i="264"/>
  <c r="AT160" i="264"/>
  <c r="AX156" i="264"/>
  <c r="AT156" i="264"/>
  <c r="AX150" i="264"/>
  <c r="AX147" i="264"/>
  <c r="AZ141" i="264"/>
  <c r="BC141" i="264"/>
  <c r="AU141" i="264"/>
  <c r="BC137" i="264"/>
  <c r="AU137" i="264"/>
  <c r="BC131" i="264"/>
  <c r="BC128" i="264"/>
  <c r="AU131" i="264"/>
  <c r="AU128" i="264"/>
  <c r="AQ160" i="264"/>
  <c r="AI160" i="264"/>
  <c r="AQ156" i="264"/>
  <c r="AI156" i="264"/>
  <c r="AQ150" i="264"/>
  <c r="AQ147" i="264"/>
  <c r="AI150" i="264"/>
  <c r="AI147" i="264"/>
  <c r="AO141" i="264"/>
  <c r="BD137" i="264"/>
  <c r="AZ137" i="264"/>
  <c r="BD131" i="264"/>
  <c r="AZ131" i="264"/>
  <c r="AR160" i="264"/>
  <c r="AN160" i="264"/>
  <c r="AR156" i="264"/>
  <c r="AN156" i="264"/>
  <c r="AR150" i="264"/>
  <c r="AR147" i="264"/>
  <c r="AN150" i="264"/>
  <c r="AN147" i="264"/>
  <c r="AQ141" i="264"/>
  <c r="AI141" i="264"/>
  <c r="AL141" i="264"/>
  <c r="AH141" i="264"/>
  <c r="AL137" i="264"/>
  <c r="AH137" i="264"/>
  <c r="AL131" i="264"/>
  <c r="AH131" i="264"/>
  <c r="AH128" i="264"/>
  <c r="AL128" i="264"/>
  <c r="AQ137" i="264"/>
  <c r="AQ131" i="264"/>
  <c r="AI131" i="264"/>
  <c r="AF160" i="264"/>
  <c r="AB160" i="264"/>
  <c r="AF156" i="264"/>
  <c r="AB156" i="264"/>
  <c r="AF150" i="264"/>
  <c r="AF147" i="264"/>
  <c r="AB150" i="264"/>
  <c r="AB147" i="264"/>
  <c r="AE141" i="264"/>
  <c r="W141" i="264"/>
  <c r="AE137" i="264"/>
  <c r="W137" i="264"/>
  <c r="O299" i="265"/>
  <c r="O298" i="265"/>
  <c r="AA299" i="264"/>
  <c r="AA298" i="264"/>
  <c r="N296" i="265"/>
  <c r="N295" i="265"/>
  <c r="X296" i="264"/>
  <c r="X295" i="264"/>
  <c r="O285" i="265"/>
  <c r="O284" i="265"/>
  <c r="AA285" i="264"/>
  <c r="AA284" i="264"/>
  <c r="O179" i="265"/>
  <c r="AA179" i="264"/>
  <c r="N178" i="265"/>
  <c r="X178" i="264"/>
  <c r="O165" i="265"/>
  <c r="AA165" i="264"/>
  <c r="N164" i="265"/>
  <c r="X164" i="264"/>
  <c r="O163" i="265"/>
  <c r="AA163" i="264"/>
  <c r="N162" i="265"/>
  <c r="X162" i="264"/>
  <c r="O161" i="265"/>
  <c r="AA161" i="264"/>
  <c r="O159" i="265"/>
  <c r="AA159" i="264"/>
  <c r="N158" i="265"/>
  <c r="X158" i="264"/>
  <c r="O157" i="265"/>
  <c r="AA157" i="264"/>
  <c r="O155" i="265"/>
  <c r="AA155" i="264"/>
  <c r="N154" i="265"/>
  <c r="X154" i="264"/>
  <c r="O153" i="265"/>
  <c r="AA153" i="264"/>
  <c r="N152" i="265"/>
  <c r="X152" i="264"/>
  <c r="O151" i="265"/>
  <c r="AA151" i="264"/>
  <c r="O149" i="265"/>
  <c r="O148" i="265"/>
  <c r="AA149" i="264"/>
  <c r="AA148" i="264"/>
  <c r="N146" i="265"/>
  <c r="X146" i="264"/>
  <c r="O145" i="265"/>
  <c r="AA145" i="264"/>
  <c r="N144" i="265"/>
  <c r="X144" i="264"/>
  <c r="O143" i="265"/>
  <c r="AA143" i="264"/>
  <c r="N142" i="265"/>
  <c r="X142" i="264"/>
  <c r="P140" i="265"/>
  <c r="AD140" i="264"/>
  <c r="N140" i="265"/>
  <c r="X140" i="264"/>
  <c r="N138" i="265"/>
  <c r="X138" i="264"/>
  <c r="N136" i="265"/>
  <c r="X136" i="264"/>
  <c r="J132" i="266"/>
  <c r="M133" i="265"/>
  <c r="U133" i="264"/>
  <c r="N130" i="265"/>
  <c r="N129" i="265"/>
  <c r="X130" i="264"/>
  <c r="X129" i="264"/>
  <c r="N135" i="265"/>
  <c r="X135" i="264"/>
  <c r="O134" i="265"/>
  <c r="AA134" i="264"/>
  <c r="N133" i="265"/>
  <c r="X133" i="264"/>
  <c r="O132" i="265"/>
  <c r="AA132" i="264"/>
  <c r="O130" i="265"/>
  <c r="O129" i="265"/>
  <c r="AA130" i="264"/>
  <c r="AA129" i="264"/>
  <c r="AG64" i="34"/>
  <c r="AF120" i="264"/>
  <c r="AF101" i="264"/>
  <c r="AB64" i="34"/>
  <c r="O101" i="265"/>
  <c r="AA101" i="264"/>
  <c r="W64" i="34"/>
  <c r="V120" i="264"/>
  <c r="V101" i="264"/>
  <c r="AF63" i="34"/>
  <c r="AE119" i="264"/>
  <c r="AE100" i="264"/>
  <c r="AD63" i="34"/>
  <c r="AC119" i="264"/>
  <c r="AC100" i="264"/>
  <c r="Y63" i="34"/>
  <c r="N100" i="265"/>
  <c r="X100" i="264"/>
  <c r="AF64" i="34"/>
  <c r="AE120" i="264"/>
  <c r="AE101" i="264"/>
  <c r="AD64" i="34"/>
  <c r="AC120" i="264"/>
  <c r="AC101" i="264"/>
  <c r="Y64" i="34"/>
  <c r="N101" i="265"/>
  <c r="X101" i="264"/>
  <c r="AG63" i="34"/>
  <c r="AF119" i="264"/>
  <c r="AF100" i="264"/>
  <c r="AB63" i="34"/>
  <c r="O100" i="265"/>
  <c r="AA100" i="264"/>
  <c r="W63" i="34"/>
  <c r="V119" i="264"/>
  <c r="V100" i="264"/>
  <c r="J433" i="265"/>
  <c r="L433" i="264"/>
  <c r="R430" i="264"/>
  <c r="K429" i="265"/>
  <c r="O429" i="264"/>
  <c r="L241" i="34"/>
  <c r="K406" i="264"/>
  <c r="K399" i="264"/>
  <c r="M240" i="34"/>
  <c r="J398" i="265"/>
  <c r="L398" i="264"/>
  <c r="U239" i="34"/>
  <c r="T403" i="264"/>
  <c r="T396" i="264"/>
  <c r="P239" i="34"/>
  <c r="K396" i="265"/>
  <c r="O396" i="264"/>
  <c r="L239" i="34"/>
  <c r="K403" i="264"/>
  <c r="K396" i="264"/>
  <c r="S238" i="34"/>
  <c r="R395" i="264"/>
  <c r="N238" i="34"/>
  <c r="M402" i="264"/>
  <c r="M395" i="264"/>
  <c r="L238" i="34"/>
  <c r="K402" i="264"/>
  <c r="K395" i="264"/>
  <c r="I433" i="265"/>
  <c r="I433" i="264"/>
  <c r="I430" i="265"/>
  <c r="I430" i="264"/>
  <c r="J429" i="265"/>
  <c r="L429" i="264"/>
  <c r="O241" i="34"/>
  <c r="N406" i="264"/>
  <c r="N399" i="264"/>
  <c r="K241" i="34"/>
  <c r="J406" i="264"/>
  <c r="J399" i="264"/>
  <c r="N240" i="34"/>
  <c r="M405" i="264"/>
  <c r="M398" i="264"/>
  <c r="J240" i="34"/>
  <c r="I398" i="265"/>
  <c r="I398" i="264"/>
  <c r="Q239" i="34"/>
  <c r="P403" i="264"/>
  <c r="P396" i="264"/>
  <c r="M239" i="34"/>
  <c r="J396" i="265"/>
  <c r="L396" i="264"/>
  <c r="Q238" i="34"/>
  <c r="P402" i="264"/>
  <c r="P395" i="264"/>
  <c r="O238" i="34"/>
  <c r="N402" i="264"/>
  <c r="N395" i="264"/>
  <c r="J238" i="34"/>
  <c r="I395" i="265"/>
  <c r="I395" i="264"/>
  <c r="I309" i="266"/>
  <c r="I310" i="265"/>
  <c r="I309" i="265"/>
  <c r="I310" i="264"/>
  <c r="I309" i="264"/>
  <c r="L299" i="265"/>
  <c r="L298" i="265"/>
  <c r="R299" i="264"/>
  <c r="R298" i="264"/>
  <c r="J299" i="265"/>
  <c r="J298" i="265"/>
  <c r="L299" i="264"/>
  <c r="L298" i="264"/>
  <c r="I284" i="266"/>
  <c r="I285" i="265"/>
  <c r="I284" i="265"/>
  <c r="I285" i="264"/>
  <c r="I284" i="264"/>
  <c r="O172" i="34"/>
  <c r="N281" i="264"/>
  <c r="N280" i="264"/>
  <c r="N267" i="264"/>
  <c r="N266" i="264"/>
  <c r="N164" i="34"/>
  <c r="M270" i="264"/>
  <c r="M269" i="264"/>
  <c r="M256" i="264"/>
  <c r="M255" i="264"/>
  <c r="I161" i="266"/>
  <c r="I162" i="265"/>
  <c r="I162" i="264"/>
  <c r="L159" i="265"/>
  <c r="R159" i="264"/>
  <c r="K158" i="265"/>
  <c r="O158" i="264"/>
  <c r="J157" i="265"/>
  <c r="L157" i="264"/>
  <c r="J154" i="265"/>
  <c r="L154" i="264"/>
  <c r="J152" i="265"/>
  <c r="L152" i="264"/>
  <c r="L140" i="265"/>
  <c r="R140" i="264"/>
  <c r="J136" i="265"/>
  <c r="L136" i="264"/>
  <c r="J134" i="265"/>
  <c r="L134" i="264"/>
  <c r="J132" i="265"/>
  <c r="L132" i="264"/>
  <c r="J69" i="34"/>
  <c r="I107" i="265"/>
  <c r="I107" i="264"/>
  <c r="T64" i="34"/>
  <c r="S120" i="264"/>
  <c r="S101" i="264"/>
  <c r="R64" i="34"/>
  <c r="Q120" i="264"/>
  <c r="Q101" i="264"/>
  <c r="I99" i="266"/>
  <c r="J63" i="34"/>
  <c r="I100" i="265"/>
  <c r="I100" i="264"/>
  <c r="K179" i="265"/>
  <c r="O179" i="264"/>
  <c r="J178" i="265"/>
  <c r="L178" i="264"/>
  <c r="I177" i="265"/>
  <c r="I177" i="264"/>
  <c r="I169" i="265"/>
  <c r="I168" i="265"/>
  <c r="I169" i="264"/>
  <c r="I168" i="264"/>
  <c r="I164" i="266"/>
  <c r="I165" i="265"/>
  <c r="I165" i="264"/>
  <c r="I160" i="266"/>
  <c r="I161" i="265"/>
  <c r="I161" i="264"/>
  <c r="K146" i="265"/>
  <c r="O146" i="264"/>
  <c r="K144" i="265"/>
  <c r="O144" i="264"/>
  <c r="K142" i="265"/>
  <c r="O142" i="264"/>
  <c r="K130" i="265"/>
  <c r="K129" i="265"/>
  <c r="O130" i="264"/>
  <c r="O129" i="264"/>
  <c r="J65" i="34"/>
  <c r="I103" i="265"/>
  <c r="I103" i="264"/>
  <c r="M60" i="34"/>
  <c r="J96" i="265"/>
  <c r="L96" i="264"/>
  <c r="J59" i="34"/>
  <c r="I95" i="265"/>
  <c r="I95" i="264"/>
  <c r="J50" i="265"/>
  <c r="J49" i="265"/>
  <c r="L50" i="264"/>
  <c r="L49" i="264"/>
  <c r="K14" i="34"/>
  <c r="J31" i="264"/>
  <c r="J24" i="264"/>
  <c r="Z35" i="265"/>
  <c r="Z34" i="265"/>
  <c r="BH35" i="264"/>
  <c r="BH34" i="264"/>
  <c r="AA35" i="265"/>
  <c r="AA34" i="265"/>
  <c r="BK35" i="264"/>
  <c r="BK34" i="264"/>
  <c r="V35" i="265"/>
  <c r="V34" i="265"/>
  <c r="AV35" i="264"/>
  <c r="AV34" i="264"/>
  <c r="W35" i="265"/>
  <c r="W34" i="265"/>
  <c r="AY35" i="264"/>
  <c r="AY34" i="264"/>
  <c r="S35" i="265"/>
  <c r="S34" i="265"/>
  <c r="AM35" i="264"/>
  <c r="AM34" i="264"/>
  <c r="R35" i="265"/>
  <c r="R34" i="265"/>
  <c r="AJ35" i="264"/>
  <c r="AJ34" i="264"/>
  <c r="N35" i="265"/>
  <c r="N34" i="265"/>
  <c r="X35" i="264"/>
  <c r="X34" i="264"/>
  <c r="O35" i="265"/>
  <c r="O34" i="265"/>
  <c r="AA35" i="264"/>
  <c r="AA34" i="264"/>
  <c r="K35" i="265"/>
  <c r="K34" i="265"/>
  <c r="O35" i="264"/>
  <c r="O34" i="264"/>
  <c r="M37" i="266"/>
  <c r="Y38" i="265"/>
  <c r="BE38" i="264"/>
  <c r="AB38" i="265"/>
  <c r="BN38" i="264"/>
  <c r="L37" i="266"/>
  <c r="U38" i="265"/>
  <c r="AS38" i="264"/>
  <c r="X38" i="265"/>
  <c r="BB38" i="264"/>
  <c r="T38" i="265"/>
  <c r="AP38" i="264"/>
  <c r="K37" i="266"/>
  <c r="Q38" i="265"/>
  <c r="AG38" i="264"/>
  <c r="J37" i="266"/>
  <c r="M38" i="265"/>
  <c r="U38" i="264"/>
  <c r="P38" i="265"/>
  <c r="AD38" i="264"/>
  <c r="J38" i="265"/>
  <c r="L38" i="264"/>
  <c r="AA42" i="265"/>
  <c r="AA41" i="265"/>
  <c r="BK42" i="264"/>
  <c r="BK41" i="264"/>
  <c r="Z42" i="265"/>
  <c r="Z41" i="265"/>
  <c r="BH42" i="264"/>
  <c r="BH41" i="264"/>
  <c r="W42" i="265"/>
  <c r="W41" i="265"/>
  <c r="AY42" i="264"/>
  <c r="AY41" i="264"/>
  <c r="V42" i="265"/>
  <c r="V41" i="265"/>
  <c r="AV42" i="264"/>
  <c r="AV41" i="264"/>
  <c r="R42" i="265"/>
  <c r="R41" i="265"/>
  <c r="AJ42" i="264"/>
  <c r="AJ41" i="264"/>
  <c r="S42" i="265"/>
  <c r="S41" i="265"/>
  <c r="AM42" i="264"/>
  <c r="AM41" i="264"/>
  <c r="O42" i="265"/>
  <c r="O41" i="265"/>
  <c r="AA42" i="264"/>
  <c r="AA41" i="264"/>
  <c r="N42" i="265"/>
  <c r="N41" i="265"/>
  <c r="X42" i="264"/>
  <c r="X41" i="264"/>
  <c r="J42" i="265"/>
  <c r="J41" i="265"/>
  <c r="L42" i="264"/>
  <c r="L41" i="264"/>
  <c r="AB45" i="265"/>
  <c r="BN45" i="264"/>
  <c r="M44" i="266"/>
  <c r="Y45" i="265"/>
  <c r="BE45" i="264"/>
  <c r="X45" i="265"/>
  <c r="BB45" i="264"/>
  <c r="L44" i="266"/>
  <c r="U45" i="265"/>
  <c r="AS45" i="264"/>
  <c r="K44" i="266"/>
  <c r="Q45" i="265"/>
  <c r="AG45" i="264"/>
  <c r="T45" i="265"/>
  <c r="AP45" i="264"/>
  <c r="P45" i="265"/>
  <c r="AD45" i="264"/>
  <c r="J44" i="266"/>
  <c r="M45" i="265"/>
  <c r="U45" i="264"/>
  <c r="I53" i="265"/>
  <c r="I53" i="264"/>
  <c r="I61" i="265"/>
  <c r="I61" i="264"/>
  <c r="I69" i="265"/>
  <c r="I69" i="264"/>
  <c r="I77" i="265"/>
  <c r="I77" i="264"/>
  <c r="I189" i="265"/>
  <c r="I188" i="265"/>
  <c r="I189" i="264"/>
  <c r="I188" i="264"/>
  <c r="M198" i="266"/>
  <c r="Y199" i="265"/>
  <c r="BE199" i="264"/>
  <c r="AB199" i="265"/>
  <c r="BN199" i="264"/>
  <c r="L198" i="266"/>
  <c r="U199" i="265"/>
  <c r="AS199" i="264"/>
  <c r="X199" i="265"/>
  <c r="BB199" i="264"/>
  <c r="K198" i="266"/>
  <c r="Q199" i="265"/>
  <c r="AG199" i="264"/>
  <c r="T199" i="265"/>
  <c r="AP199" i="264"/>
  <c r="P199" i="265"/>
  <c r="AD199" i="264"/>
  <c r="J198" i="266"/>
  <c r="M199" i="265"/>
  <c r="U199" i="264"/>
  <c r="I201" i="265"/>
  <c r="I201" i="264"/>
  <c r="Z218" i="265"/>
  <c r="BH218" i="264"/>
  <c r="AA218" i="265"/>
  <c r="BK218" i="264"/>
  <c r="V218" i="265"/>
  <c r="AV218" i="264"/>
  <c r="W218" i="265"/>
  <c r="AY218" i="264"/>
  <c r="R218" i="265"/>
  <c r="AJ218" i="264"/>
  <c r="S218" i="265"/>
  <c r="AM218" i="264"/>
  <c r="O218" i="265"/>
  <c r="AA218" i="264"/>
  <c r="N218" i="265"/>
  <c r="X218" i="264"/>
  <c r="I232" i="265"/>
  <c r="I232" i="264"/>
  <c r="M238" i="266"/>
  <c r="Y239" i="265"/>
  <c r="BE239" i="264"/>
  <c r="AB239" i="265"/>
  <c r="BN239" i="264"/>
  <c r="L238" i="266"/>
  <c r="U239" i="265"/>
  <c r="AS239" i="264"/>
  <c r="X239" i="265"/>
  <c r="BB239" i="264"/>
  <c r="K238" i="266"/>
  <c r="Q239" i="265"/>
  <c r="AG239" i="264"/>
  <c r="T239" i="265"/>
  <c r="AP239" i="264"/>
  <c r="P239" i="265"/>
  <c r="AD239" i="264"/>
  <c r="J238" i="266"/>
  <c r="M239" i="265"/>
  <c r="U239" i="264"/>
  <c r="I234" i="265"/>
  <c r="I234" i="264"/>
  <c r="J241" i="265"/>
  <c r="L241" i="264"/>
  <c r="J325" i="265"/>
  <c r="J324" i="265"/>
  <c r="L325" i="264"/>
  <c r="L324" i="264"/>
  <c r="I340" i="265"/>
  <c r="I339" i="265"/>
  <c r="I340" i="264"/>
  <c r="I339" i="264"/>
  <c r="I355" i="265"/>
  <c r="I354" i="265"/>
  <c r="I355" i="264"/>
  <c r="I354" i="264"/>
  <c r="I370" i="265"/>
  <c r="I369" i="265"/>
  <c r="I370" i="264"/>
  <c r="I369" i="264"/>
  <c r="K415" i="265"/>
  <c r="O415" i="264"/>
  <c r="I415" i="265"/>
  <c r="I415" i="264"/>
  <c r="AB418" i="265"/>
  <c r="BN418" i="264"/>
  <c r="M417" i="266"/>
  <c r="Y418" i="265"/>
  <c r="BE418" i="264"/>
  <c r="X418" i="265"/>
  <c r="BB418" i="264"/>
  <c r="L417" i="266"/>
  <c r="U418" i="265"/>
  <c r="AS418" i="264"/>
  <c r="T418" i="265"/>
  <c r="AP418" i="264"/>
  <c r="K417" i="266"/>
  <c r="Q418" i="265"/>
  <c r="AG418" i="264"/>
  <c r="J417" i="266"/>
  <c r="M418" i="265"/>
  <c r="U418" i="264"/>
  <c r="P418" i="265"/>
  <c r="AD418" i="264"/>
  <c r="I417" i="266"/>
  <c r="I418" i="265"/>
  <c r="I418" i="264"/>
  <c r="L418" i="265"/>
  <c r="R418" i="264"/>
  <c r="K422" i="265"/>
  <c r="O422" i="264"/>
  <c r="J422" i="265"/>
  <c r="L422" i="264"/>
  <c r="M424" i="266"/>
  <c r="Y425" i="265"/>
  <c r="BE425" i="264"/>
  <c r="AB425" i="265"/>
  <c r="BN425" i="264"/>
  <c r="L424" i="266"/>
  <c r="U425" i="265"/>
  <c r="AS425" i="264"/>
  <c r="X425" i="265"/>
  <c r="BB425" i="264"/>
  <c r="K424" i="266"/>
  <c r="Q425" i="265"/>
  <c r="AG425" i="264"/>
  <c r="T425" i="265"/>
  <c r="AP425" i="264"/>
  <c r="P425" i="265"/>
  <c r="AD425" i="264"/>
  <c r="J424" i="266"/>
  <c r="M425" i="265"/>
  <c r="U425" i="264"/>
  <c r="L425" i="265"/>
  <c r="R425" i="264"/>
  <c r="I424" i="266"/>
  <c r="I425" i="265"/>
  <c r="I425" i="264"/>
  <c r="J438" i="265"/>
  <c r="L438" i="264"/>
  <c r="I438" i="265"/>
  <c r="I438" i="264"/>
  <c r="I441" i="265"/>
  <c r="I441" i="264"/>
  <c r="J446" i="265"/>
  <c r="L446" i="264"/>
  <c r="I449" i="265"/>
  <c r="I449" i="264"/>
  <c r="J454" i="265"/>
  <c r="L454" i="264"/>
  <c r="I457" i="265"/>
  <c r="I457" i="264"/>
  <c r="I159" i="24"/>
  <c r="J157" i="24"/>
  <c r="I26" i="24"/>
  <c r="I172" i="24"/>
  <c r="J74" i="35"/>
  <c r="H175" i="24"/>
  <c r="H187" i="24"/>
  <c r="K230" i="34"/>
  <c r="J380" i="264"/>
  <c r="J379" i="264"/>
  <c r="J378" i="264"/>
  <c r="J377" i="264"/>
  <c r="J376" i="264"/>
  <c r="AE160" i="264"/>
  <c r="W160" i="264"/>
  <c r="AE156" i="264"/>
  <c r="W156" i="264"/>
  <c r="AE150" i="264"/>
  <c r="AE147" i="264"/>
  <c r="W150" i="264"/>
  <c r="W147" i="264"/>
  <c r="AF141" i="264"/>
  <c r="AB141" i="264"/>
  <c r="AF137" i="264"/>
  <c r="AF128" i="264"/>
  <c r="Z131" i="264"/>
  <c r="AE131" i="264"/>
  <c r="W131" i="264"/>
  <c r="K431" i="264"/>
  <c r="T428" i="264"/>
  <c r="K428" i="264"/>
  <c r="K427" i="264"/>
  <c r="K426" i="264"/>
  <c r="N431" i="264"/>
  <c r="J431" i="264"/>
  <c r="P428" i="264"/>
  <c r="M176" i="264"/>
  <c r="J150" i="264"/>
  <c r="S141" i="264"/>
  <c r="S128" i="264"/>
  <c r="N137" i="264"/>
  <c r="K170" i="264"/>
  <c r="N51" i="264"/>
  <c r="N48" i="264"/>
  <c r="N47" i="264"/>
  <c r="AU33" i="264"/>
  <c r="W33" i="264"/>
  <c r="BL40" i="264"/>
  <c r="AZ40" i="264"/>
  <c r="AI40" i="264"/>
  <c r="AB40" i="264"/>
  <c r="M216" i="264"/>
  <c r="F41" i="268"/>
  <c r="F29" i="268"/>
  <c r="F35" i="268"/>
  <c r="F19" i="268"/>
  <c r="J144" i="266"/>
  <c r="M145" i="265"/>
  <c r="U145" i="264"/>
  <c r="P144" i="265"/>
  <c r="AD144" i="264"/>
  <c r="J142" i="266"/>
  <c r="M143" i="265"/>
  <c r="U143" i="264"/>
  <c r="P142" i="265"/>
  <c r="AD142" i="264"/>
  <c r="AA140" i="264"/>
  <c r="M140" i="265"/>
  <c r="U140" i="264"/>
  <c r="P138" i="265"/>
  <c r="AD138" i="264"/>
  <c r="P136" i="265"/>
  <c r="AD136" i="264"/>
  <c r="O135" i="265"/>
  <c r="AA135" i="264"/>
  <c r="N134" i="265"/>
  <c r="X134" i="264"/>
  <c r="P132" i="265"/>
  <c r="AD132" i="264"/>
  <c r="J135" i="266"/>
  <c r="M136" i="265"/>
  <c r="U136" i="264"/>
  <c r="P135" i="265"/>
  <c r="AD135" i="264"/>
  <c r="J133" i="266"/>
  <c r="M134" i="265"/>
  <c r="U134" i="264"/>
  <c r="P133" i="265"/>
  <c r="AD133" i="264"/>
  <c r="J131" i="266"/>
  <c r="M132" i="265"/>
  <c r="U132" i="264"/>
  <c r="J129" i="266"/>
  <c r="M130" i="265"/>
  <c r="M129" i="265"/>
  <c r="U130" i="264"/>
  <c r="U129" i="264"/>
  <c r="AC64" i="34"/>
  <c r="AB120" i="264"/>
  <c r="AB101" i="264"/>
  <c r="AA64" i="34"/>
  <c r="Z120" i="264"/>
  <c r="Z101" i="264"/>
  <c r="J100" i="266"/>
  <c r="V64" i="34"/>
  <c r="M101" i="265"/>
  <c r="U101" i="264"/>
  <c r="AE63" i="34"/>
  <c r="P100" i="265"/>
  <c r="AD100" i="264"/>
  <c r="Z63" i="34"/>
  <c r="Y119" i="264"/>
  <c r="Y100" i="264"/>
  <c r="X63" i="34"/>
  <c r="W119" i="264"/>
  <c r="W100" i="264"/>
  <c r="AE64" i="34"/>
  <c r="P101" i="265"/>
  <c r="AD101" i="264"/>
  <c r="Z64" i="34"/>
  <c r="Y120" i="264"/>
  <c r="Y101" i="264"/>
  <c r="X64" i="34"/>
  <c r="W120" i="264"/>
  <c r="W101" i="264"/>
  <c r="AC63" i="34"/>
  <c r="AB119" i="264"/>
  <c r="AB100" i="264"/>
  <c r="AA63" i="34"/>
  <c r="Z119" i="264"/>
  <c r="Z100" i="264"/>
  <c r="V63" i="34"/>
  <c r="J99" i="266"/>
  <c r="M100" i="265"/>
  <c r="U100" i="264"/>
  <c r="I432" i="265"/>
  <c r="I432" i="264"/>
  <c r="J430" i="265"/>
  <c r="L430" i="264"/>
  <c r="I429" i="265"/>
  <c r="I429" i="264"/>
  <c r="N241" i="34"/>
  <c r="M406" i="264"/>
  <c r="M399" i="264"/>
  <c r="J241" i="34"/>
  <c r="I399" i="265"/>
  <c r="I399" i="264"/>
  <c r="O240" i="34"/>
  <c r="N405" i="264"/>
  <c r="N398" i="264"/>
  <c r="N397" i="264"/>
  <c r="K240" i="34"/>
  <c r="J405" i="264"/>
  <c r="J398" i="264"/>
  <c r="J397" i="264"/>
  <c r="R239" i="34"/>
  <c r="Q403" i="264"/>
  <c r="Q396" i="264"/>
  <c r="N239" i="34"/>
  <c r="M403" i="264"/>
  <c r="M396" i="264"/>
  <c r="J239" i="34"/>
  <c r="I396" i="265"/>
  <c r="I396" i="264"/>
  <c r="R238" i="34"/>
  <c r="Q402" i="264"/>
  <c r="Q395" i="264"/>
  <c r="M238" i="34"/>
  <c r="J395" i="265"/>
  <c r="L395" i="264"/>
  <c r="J432" i="265"/>
  <c r="L432" i="264"/>
  <c r="K430" i="265"/>
  <c r="O430" i="264"/>
  <c r="R429" i="264"/>
  <c r="M241" i="34"/>
  <c r="J399" i="265"/>
  <c r="L399" i="264"/>
  <c r="L240" i="34"/>
  <c r="K405" i="264"/>
  <c r="K398" i="264"/>
  <c r="S239" i="34"/>
  <c r="R396" i="264"/>
  <c r="O239" i="34"/>
  <c r="N403" i="264"/>
  <c r="N396" i="264"/>
  <c r="K239" i="34"/>
  <c r="J403" i="264"/>
  <c r="J396" i="264"/>
  <c r="U238" i="34"/>
  <c r="T402" i="264"/>
  <c r="T395" i="264"/>
  <c r="P238" i="34"/>
  <c r="K395" i="265"/>
  <c r="O395" i="264"/>
  <c r="K238" i="34"/>
  <c r="J402" i="264"/>
  <c r="J395" i="264"/>
  <c r="I314" i="265"/>
  <c r="I313" i="265"/>
  <c r="I314" i="264"/>
  <c r="I313" i="264"/>
  <c r="L296" i="265"/>
  <c r="L295" i="265"/>
  <c r="R296" i="264"/>
  <c r="R295" i="264"/>
  <c r="K285" i="265"/>
  <c r="K284" i="265"/>
  <c r="O285" i="264"/>
  <c r="O284" i="264"/>
  <c r="M172" i="34"/>
  <c r="J267" i="265"/>
  <c r="J266" i="265"/>
  <c r="L267" i="264"/>
  <c r="L266" i="264"/>
  <c r="L164" i="34"/>
  <c r="K270" i="264"/>
  <c r="K269" i="264"/>
  <c r="K256" i="264"/>
  <c r="K255" i="264"/>
  <c r="K310" i="265"/>
  <c r="K309" i="265"/>
  <c r="O310" i="264"/>
  <c r="O309" i="264"/>
  <c r="J296" i="265"/>
  <c r="J295" i="265"/>
  <c r="L296" i="264"/>
  <c r="L295" i="264"/>
  <c r="K172" i="34"/>
  <c r="J281" i="264"/>
  <c r="J280" i="264"/>
  <c r="J267" i="264"/>
  <c r="J266" i="264"/>
  <c r="J164" i="34"/>
  <c r="I256" i="265"/>
  <c r="I255" i="265"/>
  <c r="I256" i="264"/>
  <c r="I255" i="264"/>
  <c r="I185" i="265"/>
  <c r="I185" i="264"/>
  <c r="I163" i="266"/>
  <c r="I164" i="265"/>
  <c r="I164" i="264"/>
  <c r="L155" i="265"/>
  <c r="R155" i="264"/>
  <c r="L153" i="265"/>
  <c r="R153" i="264"/>
  <c r="L151" i="265"/>
  <c r="R151" i="264"/>
  <c r="L135" i="265"/>
  <c r="R135" i="264"/>
  <c r="L133" i="265"/>
  <c r="R133" i="264"/>
  <c r="O68" i="34"/>
  <c r="N125" i="264"/>
  <c r="N106" i="264"/>
  <c r="L67" i="34"/>
  <c r="K124" i="264"/>
  <c r="K105" i="264"/>
  <c r="N65" i="34"/>
  <c r="M122" i="264"/>
  <c r="M103" i="264"/>
  <c r="S64" i="34"/>
  <c r="L101" i="265"/>
  <c r="R101" i="264"/>
  <c r="K63" i="34"/>
  <c r="J119" i="264"/>
  <c r="J100" i="264"/>
  <c r="N62" i="34"/>
  <c r="M118" i="264"/>
  <c r="M117" i="264"/>
  <c r="M99" i="264"/>
  <c r="L61" i="34"/>
  <c r="K116" i="264"/>
  <c r="K97" i="264"/>
  <c r="K58" i="34"/>
  <c r="J113" i="264"/>
  <c r="J94" i="264"/>
  <c r="N56" i="34"/>
  <c r="M110" i="264"/>
  <c r="M109" i="264"/>
  <c r="M91" i="264"/>
  <c r="M90" i="264"/>
  <c r="O14" i="34"/>
  <c r="N31" i="264"/>
  <c r="N24" i="264"/>
  <c r="L13" i="34"/>
  <c r="K30" i="264"/>
  <c r="K23" i="264"/>
  <c r="O11" i="34"/>
  <c r="N27" i="264"/>
  <c r="N26" i="264"/>
  <c r="N20" i="264"/>
  <c r="N19" i="264"/>
  <c r="I181" i="265"/>
  <c r="I181" i="264"/>
  <c r="J174" i="265"/>
  <c r="L174" i="264"/>
  <c r="I173" i="265"/>
  <c r="I173" i="264"/>
  <c r="I162" i="266"/>
  <c r="I163" i="265"/>
  <c r="I163" i="264"/>
  <c r="I148" i="266"/>
  <c r="I149" i="265"/>
  <c r="I148" i="265"/>
  <c r="I149" i="264"/>
  <c r="I148" i="264"/>
  <c r="K145" i="265"/>
  <c r="O145" i="264"/>
  <c r="K143" i="265"/>
  <c r="O143" i="264"/>
  <c r="O140" i="264"/>
  <c r="L138" i="265"/>
  <c r="R138" i="264"/>
  <c r="K68" i="34"/>
  <c r="J125" i="264"/>
  <c r="J106" i="264"/>
  <c r="U63" i="34"/>
  <c r="T119" i="264"/>
  <c r="T100" i="264"/>
  <c r="J62" i="34"/>
  <c r="I99" i="265"/>
  <c r="I99" i="264"/>
  <c r="O58" i="34"/>
  <c r="N113" i="264"/>
  <c r="N94" i="264"/>
  <c r="L57" i="34"/>
  <c r="K112" i="264"/>
  <c r="K93" i="264"/>
  <c r="J56" i="34"/>
  <c r="I91" i="265"/>
  <c r="I90" i="265"/>
  <c r="I91" i="264"/>
  <c r="I90" i="264"/>
  <c r="M12" i="34"/>
  <c r="J22" i="265"/>
  <c r="L22" i="264"/>
  <c r="I20" i="265"/>
  <c r="I19" i="265"/>
  <c r="I20" i="264"/>
  <c r="I19" i="264"/>
  <c r="AB35" i="265"/>
  <c r="AB34" i="265"/>
  <c r="BN35" i="264"/>
  <c r="BN34" i="264"/>
  <c r="M34" i="266"/>
  <c r="Y35" i="265"/>
  <c r="Y34" i="265"/>
  <c r="BE35" i="264"/>
  <c r="BE34" i="264"/>
  <c r="X35" i="265"/>
  <c r="X34" i="265"/>
  <c r="BB35" i="264"/>
  <c r="BB34" i="264"/>
  <c r="L34" i="266"/>
  <c r="U35" i="265"/>
  <c r="U34" i="265"/>
  <c r="AS35" i="264"/>
  <c r="AS34" i="264"/>
  <c r="K34" i="266"/>
  <c r="Q35" i="265"/>
  <c r="Q34" i="265"/>
  <c r="AG35" i="264"/>
  <c r="AG34" i="264"/>
  <c r="T35" i="265"/>
  <c r="T34" i="265"/>
  <c r="AP35" i="264"/>
  <c r="AP34" i="264"/>
  <c r="P35" i="265"/>
  <c r="P34" i="265"/>
  <c r="AD35" i="264"/>
  <c r="AD34" i="264"/>
  <c r="J34" i="266"/>
  <c r="M35" i="265"/>
  <c r="M34" i="265"/>
  <c r="U35" i="264"/>
  <c r="U34" i="264"/>
  <c r="AA38" i="265"/>
  <c r="BK38" i="264"/>
  <c r="Z38" i="265"/>
  <c r="BH38" i="264"/>
  <c r="W38" i="265"/>
  <c r="AY38" i="264"/>
  <c r="V38" i="265"/>
  <c r="AV38" i="264"/>
  <c r="R38" i="265"/>
  <c r="AJ38" i="264"/>
  <c r="S38" i="265"/>
  <c r="AM38" i="264"/>
  <c r="O38" i="265"/>
  <c r="AA38" i="264"/>
  <c r="N38" i="265"/>
  <c r="X38" i="264"/>
  <c r="M41" i="266"/>
  <c r="Y42" i="265"/>
  <c r="Y41" i="265"/>
  <c r="BE42" i="264"/>
  <c r="BE41" i="264"/>
  <c r="AB42" i="265"/>
  <c r="AB41" i="265"/>
  <c r="BN42" i="264"/>
  <c r="BN41" i="264"/>
  <c r="L41" i="266"/>
  <c r="U42" i="265"/>
  <c r="U41" i="265"/>
  <c r="AS42" i="264"/>
  <c r="AS41" i="264"/>
  <c r="X42" i="265"/>
  <c r="X41" i="265"/>
  <c r="BB42" i="264"/>
  <c r="BB41" i="264"/>
  <c r="T42" i="265"/>
  <c r="T41" i="265"/>
  <c r="AP42" i="264"/>
  <c r="AP41" i="264"/>
  <c r="K41" i="266"/>
  <c r="Q42" i="265"/>
  <c r="Q41" i="265"/>
  <c r="AG42" i="264"/>
  <c r="AG41" i="264"/>
  <c r="J41" i="266"/>
  <c r="M42" i="265"/>
  <c r="M41" i="265"/>
  <c r="U42" i="264"/>
  <c r="U41" i="264"/>
  <c r="P42" i="265"/>
  <c r="P41" i="265"/>
  <c r="AD42" i="264"/>
  <c r="AD41" i="264"/>
  <c r="Z45" i="265"/>
  <c r="BH45" i="264"/>
  <c r="AA45" i="265"/>
  <c r="BK45" i="264"/>
  <c r="V45" i="265"/>
  <c r="AV45" i="264"/>
  <c r="W45" i="265"/>
  <c r="AY45" i="264"/>
  <c r="S45" i="265"/>
  <c r="AM45" i="264"/>
  <c r="R45" i="265"/>
  <c r="AJ45" i="264"/>
  <c r="N45" i="265"/>
  <c r="X45" i="264"/>
  <c r="O45" i="265"/>
  <c r="AA45" i="264"/>
  <c r="I44" i="266"/>
  <c r="I45" i="265"/>
  <c r="I45" i="264"/>
  <c r="J58" i="265"/>
  <c r="J57" i="265"/>
  <c r="L58" i="264"/>
  <c r="L57" i="264"/>
  <c r="J66" i="265"/>
  <c r="J65" i="265"/>
  <c r="L66" i="264"/>
  <c r="L65" i="264"/>
  <c r="J74" i="265"/>
  <c r="J73" i="265"/>
  <c r="L74" i="264"/>
  <c r="L73" i="264"/>
  <c r="AA199" i="265"/>
  <c r="BK199" i="264"/>
  <c r="Z199" i="265"/>
  <c r="BH199" i="264"/>
  <c r="W199" i="265"/>
  <c r="AY199" i="264"/>
  <c r="V199" i="265"/>
  <c r="AV199" i="264"/>
  <c r="S199" i="265"/>
  <c r="AM199" i="264"/>
  <c r="R199" i="265"/>
  <c r="AJ199" i="264"/>
  <c r="N199" i="265"/>
  <c r="X199" i="264"/>
  <c r="O199" i="265"/>
  <c r="AA199" i="264"/>
  <c r="K199" i="265"/>
  <c r="O199" i="264"/>
  <c r="J194" i="265"/>
  <c r="L194" i="264"/>
  <c r="I205" i="265"/>
  <c r="I205" i="264"/>
  <c r="I217" i="265"/>
  <c r="I217" i="264"/>
  <c r="AB218" i="265"/>
  <c r="BN218" i="264"/>
  <c r="M217" i="266"/>
  <c r="Y218" i="265"/>
  <c r="BE218" i="264"/>
  <c r="X218" i="265"/>
  <c r="BB218" i="264"/>
  <c r="L217" i="266"/>
  <c r="U218" i="265"/>
  <c r="AS218" i="264"/>
  <c r="T218" i="265"/>
  <c r="AP218" i="264"/>
  <c r="K217" i="266"/>
  <c r="Q218" i="265"/>
  <c r="AG218" i="264"/>
  <c r="J217" i="266"/>
  <c r="M218" i="265"/>
  <c r="U218" i="264"/>
  <c r="P218" i="265"/>
  <c r="AD218" i="264"/>
  <c r="J218" i="265"/>
  <c r="L218" i="264"/>
  <c r="I213" i="265"/>
  <c r="I213" i="264"/>
  <c r="J229" i="265"/>
  <c r="J228" i="265"/>
  <c r="L229" i="264"/>
  <c r="L228" i="264"/>
  <c r="AA239" i="265"/>
  <c r="BK239" i="264"/>
  <c r="Z239" i="265"/>
  <c r="BH239" i="264"/>
  <c r="W239" i="265"/>
  <c r="AY239" i="264"/>
  <c r="V239" i="265"/>
  <c r="AV239" i="264"/>
  <c r="S239" i="265"/>
  <c r="AM239" i="264"/>
  <c r="R239" i="265"/>
  <c r="AJ239" i="264"/>
  <c r="N239" i="265"/>
  <c r="X239" i="264"/>
  <c r="O239" i="265"/>
  <c r="AA239" i="264"/>
  <c r="J239" i="265"/>
  <c r="L239" i="264"/>
  <c r="L239" i="265"/>
  <c r="R239" i="264"/>
  <c r="J243" i="265"/>
  <c r="L243" i="264"/>
  <c r="J340" i="265"/>
  <c r="J339" i="265"/>
  <c r="L340" i="264"/>
  <c r="L339" i="264"/>
  <c r="J355" i="265"/>
  <c r="J354" i="265"/>
  <c r="L355" i="264"/>
  <c r="L354" i="264"/>
  <c r="J370" i="265"/>
  <c r="J369" i="265"/>
  <c r="L370" i="264"/>
  <c r="L369" i="264"/>
  <c r="R415" i="264"/>
  <c r="J415" i="265"/>
  <c r="L415" i="264"/>
  <c r="Z418" i="265"/>
  <c r="BH418" i="264"/>
  <c r="AA418" i="265"/>
  <c r="BK418" i="264"/>
  <c r="V418" i="265"/>
  <c r="AV418" i="264"/>
  <c r="W418" i="265"/>
  <c r="AY418" i="264"/>
  <c r="R418" i="265"/>
  <c r="AJ418" i="264"/>
  <c r="S418" i="265"/>
  <c r="AM418" i="264"/>
  <c r="O418" i="265"/>
  <c r="AA418" i="264"/>
  <c r="N418" i="265"/>
  <c r="X418" i="264"/>
  <c r="K418" i="265"/>
  <c r="O418" i="264"/>
  <c r="J418" i="265"/>
  <c r="L418" i="264"/>
  <c r="I422" i="265"/>
  <c r="I422" i="264"/>
  <c r="R422" i="264"/>
  <c r="AA425" i="265"/>
  <c r="BK425" i="264"/>
  <c r="Z425" i="265"/>
  <c r="BH425" i="264"/>
  <c r="W425" i="265"/>
  <c r="AY425" i="264"/>
  <c r="V425" i="265"/>
  <c r="AV425" i="264"/>
  <c r="S425" i="265"/>
  <c r="AM425" i="264"/>
  <c r="R425" i="265"/>
  <c r="AJ425" i="264"/>
  <c r="N425" i="265"/>
  <c r="X425" i="264"/>
  <c r="O425" i="265"/>
  <c r="AA425" i="264"/>
  <c r="J425" i="265"/>
  <c r="L425" i="264"/>
  <c r="K425" i="265"/>
  <c r="O425" i="264"/>
  <c r="R438" i="264"/>
  <c r="K438" i="265"/>
  <c r="O438" i="264"/>
  <c r="J441" i="265"/>
  <c r="L441" i="264"/>
  <c r="I446" i="265"/>
  <c r="I446" i="264"/>
  <c r="K446" i="265"/>
  <c r="O446" i="264"/>
  <c r="R446" i="264"/>
  <c r="J449" i="265"/>
  <c r="L449" i="264"/>
  <c r="I453" i="266"/>
  <c r="I454" i="265"/>
  <c r="I454" i="264"/>
  <c r="K454" i="265"/>
  <c r="O454" i="264"/>
  <c r="L454" i="265"/>
  <c r="R454" i="264"/>
  <c r="L457" i="264"/>
  <c r="H163" i="24"/>
  <c r="H73" i="35"/>
  <c r="G13" i="24"/>
  <c r="G125" i="24"/>
  <c r="G129" i="24"/>
  <c r="G128" i="24"/>
  <c r="G42" i="268"/>
  <c r="M54" i="35"/>
  <c r="N54" i="35"/>
  <c r="O54" i="35"/>
  <c r="G43" i="268"/>
  <c r="M55" i="35"/>
  <c r="N55" i="35"/>
  <c r="O55" i="35"/>
  <c r="G45" i="268"/>
  <c r="M57" i="35"/>
  <c r="N57" i="35"/>
  <c r="O57" i="35"/>
  <c r="G30" i="268"/>
  <c r="M44" i="35"/>
  <c r="G33" i="268"/>
  <c r="M47" i="35"/>
  <c r="G70" i="268"/>
  <c r="M87" i="35"/>
  <c r="G26" i="268"/>
  <c r="G25" i="268"/>
  <c r="M41" i="35"/>
  <c r="G12" i="268"/>
  <c r="M12" i="35"/>
  <c r="G14" i="268"/>
  <c r="M14" i="35"/>
  <c r="G36" i="268"/>
  <c r="M49" i="35"/>
  <c r="N49" i="35"/>
  <c r="O49" i="35"/>
  <c r="G37" i="268"/>
  <c r="M50" i="35"/>
  <c r="N50" i="35"/>
  <c r="O50" i="35"/>
  <c r="G71" i="268"/>
  <c r="M88" i="35"/>
  <c r="G49" i="268"/>
  <c r="G48" i="268"/>
  <c r="M68" i="35"/>
  <c r="G61" i="268"/>
  <c r="G60" i="268"/>
  <c r="M78" i="35"/>
  <c r="G18" i="268"/>
  <c r="G17" i="268"/>
  <c r="M35" i="35"/>
  <c r="G10" i="268"/>
  <c r="G9" i="268"/>
  <c r="M11" i="35"/>
  <c r="G179" i="24"/>
  <c r="G187" i="24"/>
  <c r="G189" i="24"/>
  <c r="G38" i="268"/>
  <c r="M51" i="35"/>
  <c r="N51" i="35"/>
  <c r="O51" i="35"/>
  <c r="G39" i="268"/>
  <c r="M52" i="35"/>
  <c r="N52" i="35"/>
  <c r="O52" i="35"/>
  <c r="G20" i="268"/>
  <c r="M36" i="35"/>
  <c r="G13" i="268"/>
  <c r="M13" i="35"/>
  <c r="F176" i="24"/>
  <c r="F182" i="24"/>
  <c r="J230" i="34"/>
  <c r="Z141" i="264"/>
  <c r="V141" i="264"/>
  <c r="Z137" i="264"/>
  <c r="V137" i="264"/>
  <c r="V131" i="264"/>
  <c r="AC131" i="264"/>
  <c r="Y131" i="264"/>
  <c r="M160" i="264"/>
  <c r="T156" i="264"/>
  <c r="T147" i="264"/>
  <c r="K141" i="264"/>
  <c r="T131" i="264"/>
  <c r="J51" i="264"/>
  <c r="J48" i="264"/>
  <c r="J47" i="264"/>
  <c r="Q160" i="264"/>
  <c r="N150" i="264"/>
  <c r="P131" i="264"/>
  <c r="BM33" i="264"/>
  <c r="BA33" i="264"/>
  <c r="AL33" i="264"/>
  <c r="AC33" i="264"/>
  <c r="BI40" i="264"/>
  <c r="AW40" i="264"/>
  <c r="AH40" i="264"/>
  <c r="Y40" i="264"/>
  <c r="K210" i="264"/>
  <c r="K207" i="264"/>
  <c r="K206" i="264"/>
  <c r="J240" i="264"/>
  <c r="AH85" i="35"/>
  <c r="AI85" i="35"/>
  <c r="AJ85" i="35"/>
  <c r="N67" i="268"/>
  <c r="AH86" i="35"/>
  <c r="AI86" i="35"/>
  <c r="AJ86" i="35"/>
  <c r="N68" i="268"/>
  <c r="V53" i="35"/>
  <c r="W53" i="35"/>
  <c r="X53" i="35"/>
  <c r="J40" i="268"/>
  <c r="F55" i="268"/>
  <c r="I63" i="35"/>
  <c r="M56" i="35"/>
  <c r="N56" i="35"/>
  <c r="O56" i="35"/>
  <c r="G44" i="268"/>
  <c r="M38" i="35"/>
  <c r="G22" i="268"/>
  <c r="J172" i="34"/>
  <c r="J67" i="34"/>
  <c r="J61" i="34"/>
  <c r="J57" i="34"/>
  <c r="J13" i="34"/>
  <c r="J68" i="34"/>
  <c r="J64" i="34"/>
  <c r="I100" i="266"/>
  <c r="J58" i="34"/>
  <c r="J14" i="34"/>
  <c r="F141" i="24"/>
  <c r="G141" i="24"/>
  <c r="G124" i="24"/>
  <c r="G126" i="24"/>
  <c r="G127" i="24"/>
  <c r="F124" i="24"/>
  <c r="F126" i="24"/>
  <c r="G62" i="35"/>
  <c r="J221" i="34"/>
  <c r="I363" i="264"/>
  <c r="J158" i="34"/>
  <c r="J212" i="34"/>
  <c r="I348" i="264"/>
  <c r="J194" i="34"/>
  <c r="I318" i="264"/>
  <c r="J203" i="34"/>
  <c r="I333" i="264"/>
  <c r="G8" i="24"/>
  <c r="J8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Z44" i="24"/>
  <c r="AA44" i="24"/>
  <c r="AB44" i="24"/>
  <c r="AC44" i="24"/>
  <c r="AD44" i="24"/>
  <c r="AE44" i="24"/>
  <c r="AF44" i="24"/>
  <c r="AG44" i="24"/>
  <c r="AH44" i="24"/>
  <c r="AI44" i="24"/>
  <c r="AJ44" i="24"/>
  <c r="AK44" i="24"/>
  <c r="AL44" i="24"/>
  <c r="AM44" i="24"/>
  <c r="AN44" i="24"/>
  <c r="AO44" i="24"/>
  <c r="AP44" i="24"/>
  <c r="AQ44" i="24"/>
  <c r="AR44" i="24"/>
  <c r="AS44" i="24"/>
  <c r="AT44" i="24"/>
  <c r="AU44" i="24"/>
  <c r="AV44" i="24"/>
  <c r="AW44" i="24"/>
  <c r="AX44" i="24"/>
  <c r="AY44" i="24"/>
  <c r="AZ44" i="24"/>
  <c r="BA44" i="24"/>
  <c r="BB44" i="24"/>
  <c r="BC44" i="24"/>
  <c r="BD44" i="24"/>
  <c r="BE44" i="24"/>
  <c r="BF44" i="24"/>
  <c r="BG44" i="24"/>
  <c r="BH44" i="24"/>
  <c r="BI44" i="24"/>
  <c r="BJ44" i="24"/>
  <c r="BK44" i="24"/>
  <c r="BL44" i="24"/>
  <c r="BM44" i="24"/>
  <c r="F8" i="24"/>
  <c r="I77" i="24"/>
  <c r="N24" i="271"/>
  <c r="G123" i="24"/>
  <c r="V150" i="265"/>
  <c r="W156" i="265"/>
  <c r="AA131" i="265"/>
  <c r="BJ147" i="264"/>
  <c r="BJ127" i="264"/>
  <c r="BO147" i="264"/>
  <c r="AB128" i="264"/>
  <c r="AB127" i="264"/>
  <c r="BO127" i="264"/>
  <c r="J457" i="265"/>
  <c r="J455" i="265"/>
  <c r="L21" i="264"/>
  <c r="K140" i="265"/>
  <c r="K137" i="265"/>
  <c r="R150" i="264"/>
  <c r="J427" i="264"/>
  <c r="J426" i="264"/>
  <c r="AL127" i="264"/>
  <c r="M32" i="264"/>
  <c r="S32" i="264"/>
  <c r="AJ34" i="24"/>
  <c r="N147" i="264"/>
  <c r="AC128" i="264"/>
  <c r="AC127" i="264"/>
  <c r="F135" i="24"/>
  <c r="G69" i="35"/>
  <c r="G71" i="35"/>
  <c r="N427" i="264"/>
  <c r="N426" i="264"/>
  <c r="I176" i="264"/>
  <c r="AM131" i="264"/>
  <c r="Q140" i="265"/>
  <c r="Q137" i="265"/>
  <c r="M28" i="264"/>
  <c r="M25" i="264"/>
  <c r="M427" i="264"/>
  <c r="M426" i="264"/>
  <c r="G87" i="24"/>
  <c r="G86" i="24"/>
  <c r="G135" i="24"/>
  <c r="G85" i="24"/>
  <c r="AL71" i="24"/>
  <c r="AL70" i="24"/>
  <c r="T32" i="264"/>
  <c r="T128" i="264"/>
  <c r="T127" i="264"/>
  <c r="I216" i="264"/>
  <c r="K404" i="264"/>
  <c r="J139" i="266"/>
  <c r="J136" i="266"/>
  <c r="O140" i="265"/>
  <c r="O137" i="265"/>
  <c r="N128" i="264"/>
  <c r="N127" i="264"/>
  <c r="J147" i="264"/>
  <c r="M21" i="264"/>
  <c r="T239" i="34"/>
  <c r="S403" i="264"/>
  <c r="BG35" i="24"/>
  <c r="AI58" i="271"/>
  <c r="AM11" i="24"/>
  <c r="B25" i="271"/>
  <c r="B44" i="271"/>
  <c r="I10" i="264"/>
  <c r="AG51" i="271"/>
  <c r="F138" i="24"/>
  <c r="T394" i="264"/>
  <c r="BH160" i="264"/>
  <c r="BH147" i="264"/>
  <c r="H116" i="24"/>
  <c r="AL32" i="24"/>
  <c r="I33" i="24"/>
  <c r="I25" i="24"/>
  <c r="I24" i="24"/>
  <c r="G115" i="24"/>
  <c r="G107" i="24"/>
  <c r="G109" i="24"/>
  <c r="G108" i="24"/>
  <c r="BE63" i="24"/>
  <c r="BE55" i="24"/>
  <c r="AH48" i="271"/>
  <c r="AH49" i="271"/>
  <c r="AH50" i="271"/>
  <c r="AI13" i="272"/>
  <c r="Q394" i="264"/>
  <c r="Q401" i="264"/>
  <c r="I429" i="266"/>
  <c r="L430" i="265"/>
  <c r="T245" i="34"/>
  <c r="S415" i="264"/>
  <c r="L446" i="265"/>
  <c r="T260" i="34"/>
  <c r="S445" i="264"/>
  <c r="S444" i="264"/>
  <c r="Q79" i="35"/>
  <c r="T244" i="34"/>
  <c r="AJ29" i="271"/>
  <c r="AA141" i="265"/>
  <c r="L396" i="265"/>
  <c r="I395" i="266"/>
  <c r="I445" i="266"/>
  <c r="W150" i="265"/>
  <c r="T264" i="34"/>
  <c r="S453" i="264"/>
  <c r="S452" i="264"/>
  <c r="T256" i="34"/>
  <c r="S437" i="264"/>
  <c r="S436" i="264"/>
  <c r="T234" i="34"/>
  <c r="L395" i="265"/>
  <c r="Z150" i="265"/>
  <c r="T252" i="34"/>
  <c r="S429" i="264"/>
  <c r="S428" i="264"/>
  <c r="AK9" i="273"/>
  <c r="AK10" i="273"/>
  <c r="AJ38" i="271"/>
  <c r="L438" i="265"/>
  <c r="I437" i="266"/>
  <c r="U245" i="34"/>
  <c r="T415" i="264"/>
  <c r="G138" i="24"/>
  <c r="G137" i="24"/>
  <c r="R137" i="264"/>
  <c r="W128" i="264"/>
  <c r="W127" i="264"/>
  <c r="L394" i="264"/>
  <c r="AO128" i="264"/>
  <c r="AO127" i="264"/>
  <c r="G140" i="24"/>
  <c r="F140" i="24"/>
  <c r="I428" i="264"/>
  <c r="H97" i="24"/>
  <c r="I147" i="24"/>
  <c r="K147" i="264"/>
  <c r="G160" i="24"/>
  <c r="G166" i="24"/>
  <c r="H69" i="35"/>
  <c r="AM137" i="264"/>
  <c r="K32" i="264"/>
  <c r="S131" i="265"/>
  <c r="AQ128" i="264"/>
  <c r="AW127" i="264"/>
  <c r="S137" i="265"/>
  <c r="AK127" i="264"/>
  <c r="J128" i="264"/>
  <c r="M147" i="264"/>
  <c r="S147" i="264"/>
  <c r="S127" i="264"/>
  <c r="AI128" i="264"/>
  <c r="AI127" i="264"/>
  <c r="J227" i="264"/>
  <c r="J226" i="264"/>
  <c r="P128" i="264"/>
  <c r="Y128" i="264"/>
  <c r="Y127" i="264"/>
  <c r="I180" i="264"/>
  <c r="M98" i="264"/>
  <c r="AD137" i="264"/>
  <c r="K167" i="264"/>
  <c r="K166" i="264"/>
  <c r="L131" i="264"/>
  <c r="L156" i="264"/>
  <c r="X137" i="264"/>
  <c r="X141" i="264"/>
  <c r="AA150" i="264"/>
  <c r="AA156" i="264"/>
  <c r="AA160" i="264"/>
  <c r="AH127" i="264"/>
  <c r="AT147" i="264"/>
  <c r="BF127" i="264"/>
  <c r="BI147" i="264"/>
  <c r="AT128" i="264"/>
  <c r="AP131" i="264"/>
  <c r="AP137" i="264"/>
  <c r="K139" i="266"/>
  <c r="K136" i="266"/>
  <c r="AJ150" i="264"/>
  <c r="AJ156" i="264"/>
  <c r="AJ160" i="264"/>
  <c r="AV131" i="264"/>
  <c r="AV137" i="264"/>
  <c r="BB160" i="264"/>
  <c r="BN131" i="264"/>
  <c r="BN137" i="264"/>
  <c r="BE150" i="264"/>
  <c r="BB141" i="264"/>
  <c r="AY147" i="264"/>
  <c r="K187" i="264"/>
  <c r="K186" i="264"/>
  <c r="Q32" i="264"/>
  <c r="M128" i="264"/>
  <c r="I196" i="264"/>
  <c r="R43" i="264"/>
  <c r="I159" i="265"/>
  <c r="I156" i="265"/>
  <c r="L137" i="264"/>
  <c r="BD128" i="264"/>
  <c r="BD127" i="264"/>
  <c r="O394" i="264"/>
  <c r="T401" i="264"/>
  <c r="K397" i="264"/>
  <c r="L431" i="264"/>
  <c r="J404" i="264"/>
  <c r="N404" i="264"/>
  <c r="I431" i="264"/>
  <c r="AE128" i="264"/>
  <c r="AE127" i="264"/>
  <c r="J187" i="264"/>
  <c r="J186" i="264"/>
  <c r="L43" i="264"/>
  <c r="L40" i="264"/>
  <c r="Q128" i="264"/>
  <c r="J207" i="264"/>
  <c r="J206" i="264"/>
  <c r="Z156" i="265"/>
  <c r="J167" i="264"/>
  <c r="J166" i="264"/>
  <c r="C43" i="271"/>
  <c r="AL39" i="271"/>
  <c r="AL30" i="271"/>
  <c r="AJ42" i="271"/>
  <c r="AJ33" i="271"/>
  <c r="AK41" i="271"/>
  <c r="AK32" i="271"/>
  <c r="AI34" i="271"/>
  <c r="AH35" i="271"/>
  <c r="AK29" i="271"/>
  <c r="AK40" i="271"/>
  <c r="AJ31" i="271"/>
  <c r="K111" i="264"/>
  <c r="J394" i="264"/>
  <c r="J393" i="264"/>
  <c r="AE32" i="264"/>
  <c r="AF32" i="264"/>
  <c r="AR32" i="264"/>
  <c r="AQ32" i="264"/>
  <c r="BC32" i="264"/>
  <c r="BD32" i="264"/>
  <c r="BO32" i="264"/>
  <c r="BP32" i="264"/>
  <c r="I98" i="264"/>
  <c r="R428" i="264"/>
  <c r="AF127" i="264"/>
  <c r="O7" i="271"/>
  <c r="O19" i="271"/>
  <c r="O20" i="271"/>
  <c r="O8" i="271"/>
  <c r="O4" i="271"/>
  <c r="O16" i="271"/>
  <c r="O5" i="271"/>
  <c r="O17" i="271"/>
  <c r="O6" i="271"/>
  <c r="O18" i="271"/>
  <c r="AJ56" i="271"/>
  <c r="AJ57" i="271"/>
  <c r="J66" i="268"/>
  <c r="N411" i="264"/>
  <c r="J411" i="264"/>
  <c r="L141" i="265"/>
  <c r="AZ128" i="264"/>
  <c r="AZ127" i="264"/>
  <c r="L98" i="264"/>
  <c r="BM147" i="264"/>
  <c r="BM127" i="264"/>
  <c r="I102" i="264"/>
  <c r="K227" i="264"/>
  <c r="K226" i="264"/>
  <c r="D13" i="271"/>
  <c r="E13" i="271"/>
  <c r="F13" i="271"/>
  <c r="G13" i="271"/>
  <c r="H13" i="271"/>
  <c r="I13" i="271"/>
  <c r="J13" i="271"/>
  <c r="K13" i="271"/>
  <c r="L13" i="271"/>
  <c r="M13" i="271"/>
  <c r="J431" i="265"/>
  <c r="P137" i="265"/>
  <c r="J21" i="265"/>
  <c r="J18" i="265"/>
  <c r="L150" i="265"/>
  <c r="J131" i="265"/>
  <c r="L422" i="265"/>
  <c r="L137" i="265"/>
  <c r="I431" i="265"/>
  <c r="I98" i="265"/>
  <c r="J394" i="265"/>
  <c r="I428" i="265"/>
  <c r="I421" i="266"/>
  <c r="I216" i="265"/>
  <c r="J156" i="265"/>
  <c r="K394" i="265"/>
  <c r="T141" i="265"/>
  <c r="S150" i="265"/>
  <c r="S156" i="265"/>
  <c r="S160" i="265"/>
  <c r="W131" i="265"/>
  <c r="W137" i="265"/>
  <c r="W141" i="265"/>
  <c r="X150" i="265"/>
  <c r="X156" i="265"/>
  <c r="AB141" i="265"/>
  <c r="Z160" i="265"/>
  <c r="L36" i="265"/>
  <c r="L33" i="265"/>
  <c r="I21" i="265"/>
  <c r="I18" i="265"/>
  <c r="I176" i="265"/>
  <c r="J137" i="265"/>
  <c r="W160" i="265"/>
  <c r="X141" i="265"/>
  <c r="Y32" i="264"/>
  <c r="V32" i="264"/>
  <c r="AH32" i="264"/>
  <c r="AK32" i="264"/>
  <c r="AW32" i="264"/>
  <c r="AT32" i="264"/>
  <c r="BI32" i="264"/>
  <c r="BF32" i="264"/>
  <c r="V128" i="264"/>
  <c r="V127" i="264"/>
  <c r="K92" i="264"/>
  <c r="F16" i="268"/>
  <c r="F15" i="268"/>
  <c r="Z128" i="264"/>
  <c r="Z127" i="264"/>
  <c r="P394" i="264"/>
  <c r="K401" i="264"/>
  <c r="AY137" i="264"/>
  <c r="AY141" i="264"/>
  <c r="AB137" i="265"/>
  <c r="AU147" i="264"/>
  <c r="AX128" i="264"/>
  <c r="AX127" i="264"/>
  <c r="U150" i="264"/>
  <c r="M156" i="265"/>
  <c r="M160" i="265"/>
  <c r="AP150" i="264"/>
  <c r="AP156" i="264"/>
  <c r="T160" i="265"/>
  <c r="X131" i="265"/>
  <c r="P147" i="264"/>
  <c r="Q147" i="264"/>
  <c r="I196" i="265"/>
  <c r="L43" i="265"/>
  <c r="L40" i="265"/>
  <c r="M18" i="264"/>
  <c r="I21" i="264"/>
  <c r="I18" i="264"/>
  <c r="N98" i="264"/>
  <c r="BN156" i="264"/>
  <c r="BG147" i="264"/>
  <c r="BG127" i="264"/>
  <c r="K128" i="264"/>
  <c r="M131" i="265"/>
  <c r="P141" i="265"/>
  <c r="Y160" i="265"/>
  <c r="I102" i="265"/>
  <c r="N137" i="265"/>
  <c r="N141" i="265"/>
  <c r="O150" i="265"/>
  <c r="O156" i="265"/>
  <c r="O160" i="265"/>
  <c r="I220" i="265"/>
  <c r="I236" i="265"/>
  <c r="J63" i="35"/>
  <c r="M195" i="34"/>
  <c r="M213" i="34"/>
  <c r="M159" i="34"/>
  <c r="M222" i="34"/>
  <c r="M204" i="34"/>
  <c r="I119" i="266"/>
  <c r="I120" i="265"/>
  <c r="I120" i="264"/>
  <c r="I30" i="265"/>
  <c r="I30" i="264"/>
  <c r="I112" i="265"/>
  <c r="I112" i="264"/>
  <c r="I116" i="265"/>
  <c r="I116" i="264"/>
  <c r="I124" i="265"/>
  <c r="I124" i="264"/>
  <c r="I380" i="264"/>
  <c r="I379" i="264"/>
  <c r="I378" i="264"/>
  <c r="I377" i="264"/>
  <c r="I376" i="264"/>
  <c r="H62" i="35"/>
  <c r="K203" i="34"/>
  <c r="K221" i="34"/>
  <c r="K212" i="34"/>
  <c r="K194" i="34"/>
  <c r="K158" i="34"/>
  <c r="K40" i="266"/>
  <c r="M40" i="266"/>
  <c r="K33" i="266"/>
  <c r="M33" i="266"/>
  <c r="I147" i="266"/>
  <c r="L120" i="265"/>
  <c r="R120" i="264"/>
  <c r="J281" i="265"/>
  <c r="J280" i="265"/>
  <c r="L281" i="264"/>
  <c r="L280" i="264"/>
  <c r="R403" i="264"/>
  <c r="J402" i="265"/>
  <c r="L402" i="264"/>
  <c r="I406" i="265"/>
  <c r="I406" i="264"/>
  <c r="J118" i="266"/>
  <c r="M119" i="265"/>
  <c r="U119" i="264"/>
  <c r="P119" i="265"/>
  <c r="AD119" i="264"/>
  <c r="J130" i="266"/>
  <c r="H179" i="24"/>
  <c r="H185" i="24"/>
  <c r="H183" i="24"/>
  <c r="K13" i="264"/>
  <c r="J26" i="24"/>
  <c r="K157" i="24"/>
  <c r="J159" i="24"/>
  <c r="J169" i="24"/>
  <c r="J168" i="24"/>
  <c r="I114" i="265"/>
  <c r="I114" i="264"/>
  <c r="I159" i="266"/>
  <c r="I118" i="266"/>
  <c r="I119" i="265"/>
  <c r="I119" i="264"/>
  <c r="I308" i="266"/>
  <c r="I405" i="265"/>
  <c r="I405" i="264"/>
  <c r="R402" i="264"/>
  <c r="J405" i="265"/>
  <c r="L405" i="264"/>
  <c r="N120" i="265"/>
  <c r="X120" i="264"/>
  <c r="O120" i="265"/>
  <c r="AA120" i="264"/>
  <c r="J283" i="266"/>
  <c r="R119" i="265"/>
  <c r="AJ119" i="264"/>
  <c r="K118" i="266"/>
  <c r="Q119" i="265"/>
  <c r="AG119" i="264"/>
  <c r="T120" i="265"/>
  <c r="AP120" i="264"/>
  <c r="V120" i="265"/>
  <c r="AV120" i="264"/>
  <c r="V119" i="265"/>
  <c r="AV119" i="264"/>
  <c r="L294" i="266"/>
  <c r="AB120" i="265"/>
  <c r="BN120" i="264"/>
  <c r="M147" i="266"/>
  <c r="Z119" i="265"/>
  <c r="BH119" i="264"/>
  <c r="M159" i="266"/>
  <c r="J147" i="266"/>
  <c r="J155" i="266"/>
  <c r="J159" i="266"/>
  <c r="J140" i="266"/>
  <c r="J308" i="266"/>
  <c r="K128" i="266"/>
  <c r="S119" i="265"/>
  <c r="AM119" i="264"/>
  <c r="K308" i="266"/>
  <c r="L118" i="266"/>
  <c r="U119" i="265"/>
  <c r="AS119" i="264"/>
  <c r="K147" i="266"/>
  <c r="K155" i="266"/>
  <c r="K159" i="266"/>
  <c r="K283" i="266"/>
  <c r="X119" i="265"/>
  <c r="BB119" i="264"/>
  <c r="L130" i="266"/>
  <c r="AA119" i="265"/>
  <c r="BK119" i="264"/>
  <c r="L297" i="266"/>
  <c r="M119" i="266"/>
  <c r="Y120" i="265"/>
  <c r="BE120" i="264"/>
  <c r="M128" i="266"/>
  <c r="M136" i="266"/>
  <c r="M140" i="266"/>
  <c r="L233" i="264"/>
  <c r="M308" i="266"/>
  <c r="J422" i="266"/>
  <c r="L422" i="266"/>
  <c r="I415" i="266"/>
  <c r="K415" i="266"/>
  <c r="M415" i="266"/>
  <c r="I42" i="266"/>
  <c r="I29" i="265"/>
  <c r="I29" i="264"/>
  <c r="I115" i="265"/>
  <c r="I115" i="264"/>
  <c r="L119" i="265"/>
  <c r="R119" i="264"/>
  <c r="J27" i="265"/>
  <c r="J26" i="265"/>
  <c r="L27" i="264"/>
  <c r="L26" i="264"/>
  <c r="K119" i="265"/>
  <c r="O119" i="264"/>
  <c r="I128" i="266"/>
  <c r="J270" i="265"/>
  <c r="J269" i="265"/>
  <c r="L270" i="264"/>
  <c r="L269" i="264"/>
  <c r="O215" i="264"/>
  <c r="O40" i="35"/>
  <c r="Q145" i="34"/>
  <c r="Q131" i="34"/>
  <c r="P215" i="264"/>
  <c r="Q117" i="34"/>
  <c r="Q47" i="34"/>
  <c r="Q103" i="34"/>
  <c r="O39" i="35"/>
  <c r="Q102" i="34"/>
  <c r="Q116" i="34"/>
  <c r="Q46" i="34"/>
  <c r="Q130" i="34"/>
  <c r="Q144" i="34"/>
  <c r="N59" i="34"/>
  <c r="M114" i="264"/>
  <c r="M111" i="264"/>
  <c r="M95" i="264"/>
  <c r="O129" i="34"/>
  <c r="J213" i="265"/>
  <c r="J210" i="265"/>
  <c r="O115" i="34"/>
  <c r="N193" i="264"/>
  <c r="N190" i="264"/>
  <c r="O45" i="34"/>
  <c r="J95" i="265"/>
  <c r="J92" i="265"/>
  <c r="O101" i="34"/>
  <c r="O143" i="34"/>
  <c r="N233" i="264"/>
  <c r="N230" i="264"/>
  <c r="O37" i="35"/>
  <c r="Q100" i="34"/>
  <c r="Q142" i="34"/>
  <c r="Q128" i="34"/>
  <c r="Q114" i="34"/>
  <c r="Q44" i="34"/>
  <c r="L48" i="35"/>
  <c r="N125" i="34"/>
  <c r="N55" i="34"/>
  <c r="N111" i="34"/>
  <c r="N139" i="34"/>
  <c r="N153" i="34"/>
  <c r="O203" i="264"/>
  <c r="O46" i="35"/>
  <c r="Q151" i="34"/>
  <c r="Q137" i="34"/>
  <c r="Q123" i="34"/>
  <c r="Q53" i="34"/>
  <c r="Q109" i="34"/>
  <c r="L182" i="264"/>
  <c r="L45" i="35"/>
  <c r="N150" i="34"/>
  <c r="M242" i="264"/>
  <c r="N52" i="34"/>
  <c r="N108" i="34"/>
  <c r="N136" i="34"/>
  <c r="M222" i="264"/>
  <c r="N122" i="34"/>
  <c r="V239" i="34"/>
  <c r="U396" i="264"/>
  <c r="U446" i="264"/>
  <c r="V249" i="34"/>
  <c r="V245" i="34"/>
  <c r="I261" i="265"/>
  <c r="I261" i="264"/>
  <c r="J168" i="34"/>
  <c r="I294" i="266"/>
  <c r="I349" i="265"/>
  <c r="I349" i="264"/>
  <c r="L242" i="264"/>
  <c r="L213" i="264"/>
  <c r="L210" i="264"/>
  <c r="O194" i="264"/>
  <c r="O192" i="264"/>
  <c r="M59" i="34"/>
  <c r="L95" i="264"/>
  <c r="L92" i="264"/>
  <c r="M69" i="34"/>
  <c r="L107" i="264"/>
  <c r="J173" i="265"/>
  <c r="J170" i="265"/>
  <c r="L173" i="264"/>
  <c r="L185" i="264"/>
  <c r="L168" i="34"/>
  <c r="K275" i="264"/>
  <c r="K261" i="264"/>
  <c r="I13" i="265"/>
  <c r="I13" i="264"/>
  <c r="M283" i="266"/>
  <c r="J233" i="34"/>
  <c r="F188" i="24"/>
  <c r="AD190" i="24"/>
  <c r="AH232" i="34"/>
  <c r="K42" i="266"/>
  <c r="M42" i="266"/>
  <c r="J35" i="266"/>
  <c r="L35" i="266"/>
  <c r="U248" i="34"/>
  <c r="T421" i="264"/>
  <c r="T420" i="264"/>
  <c r="T419" i="264"/>
  <c r="U244" i="34"/>
  <c r="T414" i="264"/>
  <c r="J30" i="265"/>
  <c r="L30" i="264"/>
  <c r="J112" i="265"/>
  <c r="L112" i="264"/>
  <c r="J118" i="265"/>
  <c r="L118" i="264"/>
  <c r="K120" i="265"/>
  <c r="O120" i="264"/>
  <c r="J124" i="265"/>
  <c r="L124" i="264"/>
  <c r="J120" i="265"/>
  <c r="L120" i="264"/>
  <c r="I140" i="266"/>
  <c r="K177" i="34"/>
  <c r="J290" i="264"/>
  <c r="K186" i="34"/>
  <c r="J304" i="264"/>
  <c r="I130" i="266"/>
  <c r="I79" i="266"/>
  <c r="T79" i="35"/>
  <c r="W252" i="34"/>
  <c r="V429" i="264"/>
  <c r="V428" i="264"/>
  <c r="W234" i="34"/>
  <c r="W264" i="34"/>
  <c r="V453" i="264"/>
  <c r="V452" i="264"/>
  <c r="W260" i="34"/>
  <c r="V445" i="264"/>
  <c r="V444" i="264"/>
  <c r="W256" i="34"/>
  <c r="V437" i="264"/>
  <c r="V436" i="264"/>
  <c r="AC32" i="264"/>
  <c r="Z32" i="264"/>
  <c r="AL32" i="264"/>
  <c r="AO32" i="264"/>
  <c r="BA32" i="264"/>
  <c r="AX32" i="264"/>
  <c r="BM32" i="264"/>
  <c r="BJ32" i="264"/>
  <c r="G19" i="268"/>
  <c r="G35" i="268"/>
  <c r="G11" i="268"/>
  <c r="G8" i="268"/>
  <c r="G7" i="268"/>
  <c r="G69" i="268"/>
  <c r="G63" i="268"/>
  <c r="G62" i="268"/>
  <c r="G41" i="268"/>
  <c r="I180" i="265"/>
  <c r="J401" i="264"/>
  <c r="J400" i="264"/>
  <c r="U131" i="264"/>
  <c r="P131" i="265"/>
  <c r="AD141" i="264"/>
  <c r="W32" i="264"/>
  <c r="AB32" i="264"/>
  <c r="AN32" i="264"/>
  <c r="AI32" i="264"/>
  <c r="AU32" i="264"/>
  <c r="AZ32" i="264"/>
  <c r="BG32" i="264"/>
  <c r="BL32" i="264"/>
  <c r="I200" i="265"/>
  <c r="O141" i="264"/>
  <c r="I160" i="264"/>
  <c r="I394" i="265"/>
  <c r="N401" i="264"/>
  <c r="P401" i="264"/>
  <c r="I397" i="264"/>
  <c r="M397" i="264"/>
  <c r="L428" i="264"/>
  <c r="K394" i="264"/>
  <c r="M394" i="264"/>
  <c r="R394" i="264"/>
  <c r="L397" i="264"/>
  <c r="L393" i="264"/>
  <c r="K428" i="265"/>
  <c r="O131" i="265"/>
  <c r="AQ127" i="264"/>
  <c r="AU127" i="264"/>
  <c r="X131" i="264"/>
  <c r="AA137" i="264"/>
  <c r="AA141" i="264"/>
  <c r="X150" i="264"/>
  <c r="X156" i="264"/>
  <c r="X160" i="264"/>
  <c r="T131" i="265"/>
  <c r="T137" i="265"/>
  <c r="AP141" i="264"/>
  <c r="R150" i="265"/>
  <c r="R156" i="265"/>
  <c r="R160" i="265"/>
  <c r="V131" i="265"/>
  <c r="V137" i="265"/>
  <c r="Q141" i="265"/>
  <c r="AM150" i="264"/>
  <c r="AM156" i="264"/>
  <c r="AM160" i="264"/>
  <c r="AY131" i="264"/>
  <c r="BB150" i="264"/>
  <c r="BB156" i="264"/>
  <c r="X160" i="265"/>
  <c r="AB131" i="265"/>
  <c r="BN141" i="264"/>
  <c r="Y150" i="265"/>
  <c r="U150" i="265"/>
  <c r="BK137" i="264"/>
  <c r="BK128" i="264"/>
  <c r="BE160" i="264"/>
  <c r="AR127" i="264"/>
  <c r="BA127" i="264"/>
  <c r="BP127" i="264"/>
  <c r="BI127" i="264"/>
  <c r="M150" i="265"/>
  <c r="U156" i="264"/>
  <c r="U160" i="264"/>
  <c r="U137" i="264"/>
  <c r="U141" i="264"/>
  <c r="P150" i="265"/>
  <c r="P156" i="265"/>
  <c r="AD160" i="264"/>
  <c r="Q131" i="265"/>
  <c r="AG137" i="264"/>
  <c r="AJ131" i="264"/>
  <c r="AJ137" i="264"/>
  <c r="AJ141" i="264"/>
  <c r="AM141" i="264"/>
  <c r="AM128" i="264"/>
  <c r="T150" i="265"/>
  <c r="T156" i="265"/>
  <c r="AP160" i="264"/>
  <c r="BB131" i="264"/>
  <c r="BB137" i="264"/>
  <c r="Q150" i="265"/>
  <c r="AG156" i="264"/>
  <c r="AG160" i="264"/>
  <c r="AS131" i="264"/>
  <c r="U137" i="265"/>
  <c r="U141" i="265"/>
  <c r="AV141" i="264"/>
  <c r="AV156" i="264"/>
  <c r="AV160" i="264"/>
  <c r="BH131" i="264"/>
  <c r="BH137" i="264"/>
  <c r="BH141" i="264"/>
  <c r="BK150" i="264"/>
  <c r="U156" i="265"/>
  <c r="U160" i="265"/>
  <c r="Y131" i="265"/>
  <c r="BE137" i="264"/>
  <c r="BE141" i="264"/>
  <c r="AB150" i="265"/>
  <c r="F160" i="24"/>
  <c r="F166" i="24"/>
  <c r="BE156" i="264"/>
  <c r="BE147" i="264"/>
  <c r="Y159" i="265"/>
  <c r="Y156" i="265"/>
  <c r="BK160" i="264"/>
  <c r="I455" i="265"/>
  <c r="I452" i="264"/>
  <c r="I447" i="265"/>
  <c r="I444" i="264"/>
  <c r="I439" i="265"/>
  <c r="L436" i="264"/>
  <c r="I436" i="264"/>
  <c r="L423" i="265"/>
  <c r="I423" i="265"/>
  <c r="AD423" i="264"/>
  <c r="U423" i="264"/>
  <c r="Q423" i="265"/>
  <c r="AP423" i="264"/>
  <c r="AS423" i="264"/>
  <c r="X423" i="265"/>
  <c r="Y423" i="265"/>
  <c r="BN423" i="264"/>
  <c r="O420" i="264"/>
  <c r="L420" i="264"/>
  <c r="I416" i="264"/>
  <c r="L416" i="265"/>
  <c r="M416" i="265"/>
  <c r="AD416" i="264"/>
  <c r="AP416" i="264"/>
  <c r="AG416" i="264"/>
  <c r="X416" i="265"/>
  <c r="U416" i="265"/>
  <c r="BN416" i="264"/>
  <c r="BE416" i="264"/>
  <c r="I413" i="265"/>
  <c r="O413" i="264"/>
  <c r="I220" i="264"/>
  <c r="X43" i="264"/>
  <c r="X40" i="264"/>
  <c r="AA43" i="264"/>
  <c r="AA40" i="264"/>
  <c r="AM43" i="264"/>
  <c r="AJ43" i="264"/>
  <c r="AJ40" i="264"/>
  <c r="AV43" i="264"/>
  <c r="AV40" i="264"/>
  <c r="AY43" i="264"/>
  <c r="AY40" i="264"/>
  <c r="BH43" i="264"/>
  <c r="BK43" i="264"/>
  <c r="BK40" i="264"/>
  <c r="AA36" i="264"/>
  <c r="AA33" i="264"/>
  <c r="X36" i="264"/>
  <c r="X33" i="264"/>
  <c r="AJ36" i="264"/>
  <c r="AM36" i="264"/>
  <c r="AM33" i="264"/>
  <c r="AY36" i="264"/>
  <c r="AY33" i="264"/>
  <c r="AV36" i="264"/>
  <c r="AV33" i="264"/>
  <c r="BK36" i="264"/>
  <c r="BH36" i="264"/>
  <c r="BH33" i="264"/>
  <c r="I240" i="265"/>
  <c r="I230" i="265"/>
  <c r="I236" i="264"/>
  <c r="L216" i="264"/>
  <c r="L196" i="264"/>
  <c r="I75" i="265"/>
  <c r="I72" i="265"/>
  <c r="I71" i="265"/>
  <c r="L75" i="264"/>
  <c r="L72" i="264"/>
  <c r="L71" i="264"/>
  <c r="I67" i="265"/>
  <c r="I64" i="265"/>
  <c r="I63" i="265"/>
  <c r="L67" i="264"/>
  <c r="L64" i="264"/>
  <c r="L63" i="264"/>
  <c r="I59" i="265"/>
  <c r="I56" i="265"/>
  <c r="I55" i="265"/>
  <c r="L59" i="264"/>
  <c r="L56" i="264"/>
  <c r="L55" i="264"/>
  <c r="I43" i="264"/>
  <c r="J43" i="265"/>
  <c r="J40" i="265"/>
  <c r="R36" i="264"/>
  <c r="R33" i="264"/>
  <c r="I51" i="265"/>
  <c r="I48" i="265"/>
  <c r="I47" i="265"/>
  <c r="J92" i="264"/>
  <c r="J98" i="264"/>
  <c r="J121" i="264"/>
  <c r="L18" i="264"/>
  <c r="N28" i="264"/>
  <c r="N25" i="264"/>
  <c r="K98" i="264"/>
  <c r="L156" i="265"/>
  <c r="I170" i="265"/>
  <c r="I158" i="266"/>
  <c r="I155" i="266"/>
  <c r="O131" i="264"/>
  <c r="O137" i="264"/>
  <c r="K150" i="265"/>
  <c r="N32" i="264"/>
  <c r="AB160" i="265"/>
  <c r="AA156" i="265"/>
  <c r="L455" i="264"/>
  <c r="O452" i="264"/>
  <c r="L452" i="264"/>
  <c r="L451" i="264"/>
  <c r="L450" i="264"/>
  <c r="R452" i="264"/>
  <c r="L447" i="264"/>
  <c r="O444" i="264"/>
  <c r="L444" i="264"/>
  <c r="L443" i="264"/>
  <c r="L442" i="264"/>
  <c r="R444" i="264"/>
  <c r="L439" i="264"/>
  <c r="R436" i="264"/>
  <c r="O436" i="264"/>
  <c r="L423" i="264"/>
  <c r="O423" i="264"/>
  <c r="X423" i="264"/>
  <c r="AA423" i="264"/>
  <c r="AM423" i="264"/>
  <c r="AJ423" i="264"/>
  <c r="AY423" i="264"/>
  <c r="AV423" i="264"/>
  <c r="BK423" i="264"/>
  <c r="BH423" i="264"/>
  <c r="I420" i="264"/>
  <c r="K416" i="265"/>
  <c r="J416" i="265"/>
  <c r="O416" i="265"/>
  <c r="N416" i="265"/>
  <c r="R416" i="265"/>
  <c r="S416" i="265"/>
  <c r="V416" i="265"/>
  <c r="W416" i="265"/>
  <c r="Z416" i="265"/>
  <c r="AA416" i="265"/>
  <c r="J413" i="265"/>
  <c r="J236" i="265"/>
  <c r="P43" i="265"/>
  <c r="P40" i="265"/>
  <c r="M43" i="265"/>
  <c r="M40" i="265"/>
  <c r="AG43" i="264"/>
  <c r="AG40" i="264"/>
  <c r="T43" i="265"/>
  <c r="T40" i="265"/>
  <c r="X43" i="265"/>
  <c r="X40" i="265"/>
  <c r="U43" i="265"/>
  <c r="U40" i="265"/>
  <c r="BN43" i="264"/>
  <c r="BN40" i="264"/>
  <c r="BE43" i="264"/>
  <c r="BE40" i="264"/>
  <c r="I36" i="265"/>
  <c r="I33" i="265"/>
  <c r="U36" i="264"/>
  <c r="U33" i="264"/>
  <c r="P36" i="265"/>
  <c r="P33" i="265"/>
  <c r="T36" i="265"/>
  <c r="T33" i="265"/>
  <c r="Q36" i="265"/>
  <c r="Q33" i="265"/>
  <c r="AS36" i="264"/>
  <c r="X36" i="265"/>
  <c r="X33" i="265"/>
  <c r="Y36" i="265"/>
  <c r="Y33" i="265"/>
  <c r="BN36" i="264"/>
  <c r="I210" i="264"/>
  <c r="I190" i="265"/>
  <c r="K43" i="265"/>
  <c r="K40" i="265"/>
  <c r="R40" i="264"/>
  <c r="J36" i="265"/>
  <c r="J33" i="265"/>
  <c r="K36" i="265"/>
  <c r="K33" i="265"/>
  <c r="K21" i="264"/>
  <c r="K18" i="264"/>
  <c r="J176" i="265"/>
  <c r="J28" i="264"/>
  <c r="L51" i="264"/>
  <c r="L48" i="264"/>
  <c r="L47" i="264"/>
  <c r="I92" i="264"/>
  <c r="K121" i="264"/>
  <c r="I140" i="265"/>
  <c r="I137" i="265"/>
  <c r="I141" i="264"/>
  <c r="J150" i="265"/>
  <c r="O160" i="264"/>
  <c r="K159" i="265"/>
  <c r="K156" i="265"/>
  <c r="I131" i="264"/>
  <c r="R131" i="264"/>
  <c r="I150" i="265"/>
  <c r="I156" i="264"/>
  <c r="I31" i="265"/>
  <c r="I31" i="264"/>
  <c r="I113" i="265"/>
  <c r="I113" i="264"/>
  <c r="I125" i="265"/>
  <c r="I125" i="264"/>
  <c r="I281" i="265"/>
  <c r="I280" i="265"/>
  <c r="I281" i="264"/>
  <c r="I280" i="264"/>
  <c r="N38" i="35"/>
  <c r="P45" i="34"/>
  <c r="P143" i="34"/>
  <c r="P129" i="34"/>
  <c r="P115" i="34"/>
  <c r="P101" i="34"/>
  <c r="J65" i="268"/>
  <c r="U79" i="35"/>
  <c r="X252" i="34"/>
  <c r="W429" i="264"/>
  <c r="X234" i="34"/>
  <c r="X264" i="34"/>
  <c r="W453" i="264"/>
  <c r="X260" i="34"/>
  <c r="W445" i="264"/>
  <c r="X256" i="34"/>
  <c r="W437" i="264"/>
  <c r="L186" i="34"/>
  <c r="K304" i="264"/>
  <c r="L177" i="34"/>
  <c r="K290" i="264"/>
  <c r="G70" i="35"/>
  <c r="N13" i="35"/>
  <c r="P9" i="34"/>
  <c r="P37" i="34"/>
  <c r="P33" i="34"/>
  <c r="P29" i="34"/>
  <c r="P25" i="34"/>
  <c r="N36" i="35"/>
  <c r="P127" i="34"/>
  <c r="P99" i="34"/>
  <c r="P43" i="34"/>
  <c r="P113" i="34"/>
  <c r="P141" i="34"/>
  <c r="H39" i="268"/>
  <c r="P52" i="35"/>
  <c r="Q52" i="35"/>
  <c r="R52" i="35"/>
  <c r="H38" i="268"/>
  <c r="P51" i="35"/>
  <c r="Q51" i="35"/>
  <c r="R51" i="35"/>
  <c r="G188" i="24"/>
  <c r="K233" i="34"/>
  <c r="J389" i="264"/>
  <c r="J388" i="264"/>
  <c r="J387" i="264"/>
  <c r="AE190" i="24"/>
  <c r="AI232" i="34"/>
  <c r="AH386" i="264"/>
  <c r="N11" i="35"/>
  <c r="P35" i="34"/>
  <c r="P31" i="34"/>
  <c r="P27" i="34"/>
  <c r="P7" i="34"/>
  <c r="P23" i="34"/>
  <c r="N35" i="35"/>
  <c r="P126" i="34"/>
  <c r="P112" i="34"/>
  <c r="P98" i="34"/>
  <c r="P140" i="34"/>
  <c r="P42" i="34"/>
  <c r="N78" i="35"/>
  <c r="P226" i="34"/>
  <c r="P217" i="34"/>
  <c r="P208" i="34"/>
  <c r="P163" i="34"/>
  <c r="P199" i="34"/>
  <c r="N68" i="35"/>
  <c r="P191" i="34"/>
  <c r="P155" i="34"/>
  <c r="P218" i="34"/>
  <c r="P209" i="34"/>
  <c r="P200" i="34"/>
  <c r="N88" i="35"/>
  <c r="P259" i="34"/>
  <c r="P255" i="34"/>
  <c r="P267" i="34"/>
  <c r="P263" i="34"/>
  <c r="P237" i="34"/>
  <c r="H37" i="268"/>
  <c r="P50" i="35"/>
  <c r="Q50" i="35"/>
  <c r="R50" i="35"/>
  <c r="H36" i="268"/>
  <c r="P49" i="35"/>
  <c r="Q49" i="35"/>
  <c r="R49" i="35"/>
  <c r="N14" i="35"/>
  <c r="P38" i="34"/>
  <c r="P34" i="34"/>
  <c r="P30" i="34"/>
  <c r="P26" i="34"/>
  <c r="P10" i="34"/>
  <c r="N12" i="35"/>
  <c r="P36" i="34"/>
  <c r="P32" i="34"/>
  <c r="P28" i="34"/>
  <c r="P8" i="34"/>
  <c r="P24" i="34"/>
  <c r="N41" i="35"/>
  <c r="P104" i="34"/>
  <c r="P146" i="34"/>
  <c r="P132" i="34"/>
  <c r="P118" i="34"/>
  <c r="P48" i="34"/>
  <c r="N87" i="35"/>
  <c r="P236" i="34"/>
  <c r="P254" i="34"/>
  <c r="P266" i="34"/>
  <c r="P262" i="34"/>
  <c r="P258" i="34"/>
  <c r="N47" i="35"/>
  <c r="P152" i="34"/>
  <c r="P138" i="34"/>
  <c r="P124" i="34"/>
  <c r="P54" i="34"/>
  <c r="P110" i="34"/>
  <c r="N44" i="35"/>
  <c r="P51" i="34"/>
  <c r="P149" i="34"/>
  <c r="P135" i="34"/>
  <c r="P121" i="34"/>
  <c r="P107" i="34"/>
  <c r="H45" i="268"/>
  <c r="P57" i="35"/>
  <c r="Q57" i="35"/>
  <c r="R57" i="35"/>
  <c r="H43" i="268"/>
  <c r="P55" i="35"/>
  <c r="Q55" i="35"/>
  <c r="R55" i="35"/>
  <c r="H42" i="268"/>
  <c r="P54" i="35"/>
  <c r="Q54" i="35"/>
  <c r="R54" i="35"/>
  <c r="J40" i="266"/>
  <c r="L40" i="266"/>
  <c r="J33" i="266"/>
  <c r="L33" i="266"/>
  <c r="J29" i="265"/>
  <c r="L29" i="264"/>
  <c r="I110" i="265"/>
  <c r="I109" i="265"/>
  <c r="I110" i="264"/>
  <c r="I109" i="264"/>
  <c r="I118" i="265"/>
  <c r="I118" i="264"/>
  <c r="I117" i="264"/>
  <c r="I270" i="265"/>
  <c r="I269" i="265"/>
  <c r="I270" i="264"/>
  <c r="I269" i="264"/>
  <c r="K402" i="265"/>
  <c r="O402" i="264"/>
  <c r="J406" i="265"/>
  <c r="L406" i="264"/>
  <c r="I403" i="265"/>
  <c r="I403" i="264"/>
  <c r="P120" i="265"/>
  <c r="AD120" i="264"/>
  <c r="J119" i="266"/>
  <c r="M120" i="265"/>
  <c r="U120" i="264"/>
  <c r="J128" i="266"/>
  <c r="J172" i="24"/>
  <c r="I175" i="24"/>
  <c r="I179" i="24"/>
  <c r="I184" i="24"/>
  <c r="I73" i="35"/>
  <c r="H13" i="24"/>
  <c r="H125" i="24"/>
  <c r="H129" i="24"/>
  <c r="H128" i="24"/>
  <c r="I163" i="24"/>
  <c r="I169" i="24"/>
  <c r="I167" i="24"/>
  <c r="J115" i="265"/>
  <c r="L115" i="264"/>
  <c r="I122" i="265"/>
  <c r="I122" i="264"/>
  <c r="I126" i="265"/>
  <c r="I126" i="264"/>
  <c r="I283" i="266"/>
  <c r="I402" i="265"/>
  <c r="I402" i="264"/>
  <c r="J403" i="265"/>
  <c r="L403" i="264"/>
  <c r="K403" i="265"/>
  <c r="O403" i="264"/>
  <c r="O119" i="265"/>
  <c r="AA119" i="264"/>
  <c r="N119" i="265"/>
  <c r="X119" i="264"/>
  <c r="J297" i="266"/>
  <c r="S120" i="265"/>
  <c r="AM120" i="264"/>
  <c r="W119" i="265"/>
  <c r="AY119" i="264"/>
  <c r="K140" i="266"/>
  <c r="W120" i="265"/>
  <c r="AY120" i="264"/>
  <c r="L147" i="266"/>
  <c r="L308" i="266"/>
  <c r="M118" i="266"/>
  <c r="Y119" i="265"/>
  <c r="BE119" i="264"/>
  <c r="M149" i="266"/>
  <c r="L149" i="266"/>
  <c r="AA120" i="265"/>
  <c r="BK120" i="264"/>
  <c r="J149" i="266"/>
  <c r="J294" i="266"/>
  <c r="T119" i="265"/>
  <c r="AP119" i="264"/>
  <c r="K119" i="266"/>
  <c r="Q120" i="265"/>
  <c r="AG120" i="264"/>
  <c r="K130" i="266"/>
  <c r="R120" i="265"/>
  <c r="AJ120" i="264"/>
  <c r="K294" i="266"/>
  <c r="X120" i="265"/>
  <c r="BB120" i="264"/>
  <c r="K149" i="266"/>
  <c r="K297" i="266"/>
  <c r="L119" i="266"/>
  <c r="U120" i="265"/>
  <c r="AS120" i="264"/>
  <c r="L128" i="266"/>
  <c r="L136" i="266"/>
  <c r="L140" i="266"/>
  <c r="Z120" i="265"/>
  <c r="BH120" i="264"/>
  <c r="L155" i="266"/>
  <c r="L159" i="266"/>
  <c r="L283" i="266"/>
  <c r="AB119" i="265"/>
  <c r="BN119" i="264"/>
  <c r="M130" i="266"/>
  <c r="I364" i="265"/>
  <c r="I364" i="264"/>
  <c r="I319" i="265"/>
  <c r="I319" i="264"/>
  <c r="M294" i="266"/>
  <c r="I422" i="266"/>
  <c r="K422" i="266"/>
  <c r="M422" i="266"/>
  <c r="J415" i="266"/>
  <c r="L415" i="266"/>
  <c r="M245" i="266"/>
  <c r="I123" i="265"/>
  <c r="I123" i="264"/>
  <c r="J113" i="265"/>
  <c r="L113" i="264"/>
  <c r="J125" i="265"/>
  <c r="L125" i="264"/>
  <c r="P61" i="34"/>
  <c r="O97" i="264"/>
  <c r="O175" i="264"/>
  <c r="O234" i="264"/>
  <c r="O232" i="264"/>
  <c r="L245" i="264"/>
  <c r="P67" i="34"/>
  <c r="O105" i="264"/>
  <c r="O183" i="264"/>
  <c r="M66" i="34"/>
  <c r="L104" i="264"/>
  <c r="L102" i="264"/>
  <c r="L222" i="264"/>
  <c r="L220" i="264"/>
  <c r="U430" i="264"/>
  <c r="U438" i="264"/>
  <c r="U454" i="264"/>
  <c r="S79" i="35"/>
  <c r="V234" i="34"/>
  <c r="V252" i="34"/>
  <c r="V264" i="34"/>
  <c r="V260" i="34"/>
  <c r="V256" i="34"/>
  <c r="J177" i="34"/>
  <c r="J186" i="34"/>
  <c r="I297" i="266"/>
  <c r="O243" i="264"/>
  <c r="O235" i="264"/>
  <c r="L205" i="264"/>
  <c r="L200" i="264"/>
  <c r="L193" i="264"/>
  <c r="L190" i="264"/>
  <c r="P58" i="34"/>
  <c r="O94" i="264"/>
  <c r="P60" i="34"/>
  <c r="O96" i="264"/>
  <c r="O172" i="264"/>
  <c r="O174" i="264"/>
  <c r="M297" i="266"/>
  <c r="J42" i="266"/>
  <c r="L42" i="266"/>
  <c r="I35" i="266"/>
  <c r="K35" i="266"/>
  <c r="M35" i="266"/>
  <c r="I40" i="266"/>
  <c r="I33" i="266"/>
  <c r="J110" i="265"/>
  <c r="J109" i="265"/>
  <c r="L110" i="264"/>
  <c r="L109" i="264"/>
  <c r="J116" i="265"/>
  <c r="L116" i="264"/>
  <c r="J119" i="265"/>
  <c r="L119" i="264"/>
  <c r="J122" i="265"/>
  <c r="L122" i="264"/>
  <c r="J31" i="265"/>
  <c r="L31" i="264"/>
  <c r="K168" i="34"/>
  <c r="J275" i="264"/>
  <c r="J261" i="264"/>
  <c r="I149" i="266"/>
  <c r="U80" i="35"/>
  <c r="X265" i="34"/>
  <c r="W454" i="264"/>
  <c r="X261" i="34"/>
  <c r="W446" i="264"/>
  <c r="X257" i="34"/>
  <c r="W438" i="264"/>
  <c r="X235" i="34"/>
  <c r="X253" i="34"/>
  <c r="W430" i="264"/>
  <c r="V84" i="35"/>
  <c r="W239" i="34"/>
  <c r="V403" i="264"/>
  <c r="V396" i="264"/>
  <c r="W245" i="34"/>
  <c r="V415" i="264"/>
  <c r="W249" i="34"/>
  <c r="V422" i="264"/>
  <c r="H189" i="24"/>
  <c r="AS33" i="264"/>
  <c r="BN33" i="264"/>
  <c r="AD131" i="264"/>
  <c r="I200" i="264"/>
  <c r="AM40" i="264"/>
  <c r="BH40" i="264"/>
  <c r="AJ33" i="264"/>
  <c r="BK33" i="264"/>
  <c r="K141" i="265"/>
  <c r="I160" i="265"/>
  <c r="I394" i="264"/>
  <c r="I393" i="264"/>
  <c r="N394" i="264"/>
  <c r="N393" i="264"/>
  <c r="I397" i="265"/>
  <c r="M404" i="264"/>
  <c r="J428" i="265"/>
  <c r="K400" i="264"/>
  <c r="M401" i="264"/>
  <c r="J397" i="265"/>
  <c r="O428" i="264"/>
  <c r="AA131" i="264"/>
  <c r="BC127" i="264"/>
  <c r="N131" i="265"/>
  <c r="O141" i="265"/>
  <c r="N150" i="265"/>
  <c r="N156" i="265"/>
  <c r="N160" i="265"/>
  <c r="AG141" i="264"/>
  <c r="AS150" i="264"/>
  <c r="AA137" i="265"/>
  <c r="AN127" i="264"/>
  <c r="BL127" i="264"/>
  <c r="M137" i="265"/>
  <c r="M141" i="265"/>
  <c r="AD150" i="264"/>
  <c r="AD156" i="264"/>
  <c r="P160" i="265"/>
  <c r="AG131" i="264"/>
  <c r="R131" i="265"/>
  <c r="R137" i="265"/>
  <c r="R141" i="265"/>
  <c r="S141" i="265"/>
  <c r="AP147" i="264"/>
  <c r="X137" i="265"/>
  <c r="AG150" i="264"/>
  <c r="AG147" i="264"/>
  <c r="Q156" i="265"/>
  <c r="Q160" i="265"/>
  <c r="U131" i="265"/>
  <c r="AS137" i="264"/>
  <c r="AS141" i="264"/>
  <c r="V141" i="265"/>
  <c r="V156" i="265"/>
  <c r="V160" i="265"/>
  <c r="Z131" i="265"/>
  <c r="Z137" i="265"/>
  <c r="Z141" i="265"/>
  <c r="AA150" i="265"/>
  <c r="AS156" i="264"/>
  <c r="AS160" i="264"/>
  <c r="BE131" i="264"/>
  <c r="Y137" i="265"/>
  <c r="Y141" i="265"/>
  <c r="BN150" i="264"/>
  <c r="M158" i="266"/>
  <c r="M155" i="266"/>
  <c r="AA160" i="265"/>
  <c r="I455" i="264"/>
  <c r="I452" i="265"/>
  <c r="I447" i="264"/>
  <c r="I444" i="265"/>
  <c r="I439" i="264"/>
  <c r="J436" i="265"/>
  <c r="I436" i="265"/>
  <c r="R423" i="264"/>
  <c r="I423" i="264"/>
  <c r="P423" i="265"/>
  <c r="M423" i="265"/>
  <c r="AG423" i="264"/>
  <c r="T423" i="265"/>
  <c r="U423" i="265"/>
  <c r="BB423" i="264"/>
  <c r="BE423" i="264"/>
  <c r="AB423" i="265"/>
  <c r="K420" i="265"/>
  <c r="J420" i="265"/>
  <c r="I416" i="265"/>
  <c r="R416" i="264"/>
  <c r="U416" i="264"/>
  <c r="P416" i="265"/>
  <c r="T416" i="265"/>
  <c r="Q416" i="265"/>
  <c r="BB416" i="264"/>
  <c r="AS416" i="264"/>
  <c r="AB416" i="265"/>
  <c r="Y416" i="265"/>
  <c r="I413" i="264"/>
  <c r="I412" i="264"/>
  <c r="K413" i="265"/>
  <c r="L230" i="264"/>
  <c r="N43" i="265"/>
  <c r="N40" i="265"/>
  <c r="O43" i="265"/>
  <c r="O40" i="265"/>
  <c r="S43" i="265"/>
  <c r="S40" i="265"/>
  <c r="R43" i="265"/>
  <c r="R40" i="265"/>
  <c r="V43" i="265"/>
  <c r="V40" i="265"/>
  <c r="W43" i="265"/>
  <c r="W40" i="265"/>
  <c r="Z43" i="265"/>
  <c r="Z40" i="265"/>
  <c r="AA43" i="265"/>
  <c r="AA40" i="265"/>
  <c r="O36" i="265"/>
  <c r="O33" i="265"/>
  <c r="N36" i="265"/>
  <c r="N33" i="265"/>
  <c r="R36" i="265"/>
  <c r="R33" i="265"/>
  <c r="S36" i="265"/>
  <c r="S33" i="265"/>
  <c r="W36" i="265"/>
  <c r="W33" i="265"/>
  <c r="V36" i="265"/>
  <c r="V33" i="265"/>
  <c r="AA36" i="265"/>
  <c r="AA33" i="265"/>
  <c r="Z36" i="265"/>
  <c r="Z33" i="265"/>
  <c r="I240" i="264"/>
  <c r="I230" i="264"/>
  <c r="J216" i="265"/>
  <c r="J196" i="265"/>
  <c r="I75" i="264"/>
  <c r="I72" i="264"/>
  <c r="I71" i="264"/>
  <c r="J75" i="265"/>
  <c r="J72" i="265"/>
  <c r="J71" i="265"/>
  <c r="I67" i="264"/>
  <c r="I64" i="264"/>
  <c r="I63" i="264"/>
  <c r="J67" i="265"/>
  <c r="J64" i="265"/>
  <c r="J63" i="265"/>
  <c r="I59" i="264"/>
  <c r="I56" i="264"/>
  <c r="I55" i="264"/>
  <c r="J59" i="265"/>
  <c r="J56" i="265"/>
  <c r="J55" i="265"/>
  <c r="I43" i="265"/>
  <c r="I40" i="265"/>
  <c r="J25" i="264"/>
  <c r="I51" i="264"/>
  <c r="I48" i="264"/>
  <c r="I47" i="264"/>
  <c r="J111" i="264"/>
  <c r="J117" i="264"/>
  <c r="N117" i="264"/>
  <c r="J102" i="264"/>
  <c r="R128" i="264"/>
  <c r="N21" i="264"/>
  <c r="N18" i="264"/>
  <c r="M92" i="264"/>
  <c r="K117" i="264"/>
  <c r="R156" i="264"/>
  <c r="R147" i="264"/>
  <c r="I170" i="264"/>
  <c r="K131" i="265"/>
  <c r="I27" i="265"/>
  <c r="I26" i="265"/>
  <c r="O150" i="264"/>
  <c r="O156" i="264"/>
  <c r="J32" i="264"/>
  <c r="AB156" i="265"/>
  <c r="BN160" i="264"/>
  <c r="BK156" i="264"/>
  <c r="K452" i="265"/>
  <c r="J452" i="265"/>
  <c r="J447" i="265"/>
  <c r="K444" i="265"/>
  <c r="J444" i="265"/>
  <c r="J439" i="265"/>
  <c r="K436" i="265"/>
  <c r="J423" i="265"/>
  <c r="K423" i="265"/>
  <c r="N423" i="265"/>
  <c r="O423" i="265"/>
  <c r="S423" i="265"/>
  <c r="R423" i="265"/>
  <c r="W423" i="265"/>
  <c r="V423" i="265"/>
  <c r="AA423" i="265"/>
  <c r="Z423" i="265"/>
  <c r="I420" i="265"/>
  <c r="R420" i="264"/>
  <c r="O416" i="264"/>
  <c r="L416" i="264"/>
  <c r="AA416" i="264"/>
  <c r="X416" i="264"/>
  <c r="AJ416" i="264"/>
  <c r="AM416" i="264"/>
  <c r="AV416" i="264"/>
  <c r="AY416" i="264"/>
  <c r="BH416" i="264"/>
  <c r="BK416" i="264"/>
  <c r="L413" i="264"/>
  <c r="R413" i="264"/>
  <c r="L236" i="264"/>
  <c r="AD43" i="264"/>
  <c r="AD40" i="264"/>
  <c r="U43" i="264"/>
  <c r="U40" i="264"/>
  <c r="Q43" i="265"/>
  <c r="Q40" i="265"/>
  <c r="AP43" i="264"/>
  <c r="AP40" i="264"/>
  <c r="BB43" i="264"/>
  <c r="BB40" i="264"/>
  <c r="AS43" i="264"/>
  <c r="AS40" i="264"/>
  <c r="AB43" i="265"/>
  <c r="AB40" i="265"/>
  <c r="Y43" i="265"/>
  <c r="Y40" i="265"/>
  <c r="I36" i="264"/>
  <c r="I33" i="264"/>
  <c r="M36" i="265"/>
  <c r="M33" i="265"/>
  <c r="AD36" i="264"/>
  <c r="AD33" i="264"/>
  <c r="AD32" i="264"/>
  <c r="AP36" i="264"/>
  <c r="AP33" i="264"/>
  <c r="AG36" i="264"/>
  <c r="AG33" i="264"/>
  <c r="AG32" i="264"/>
  <c r="U36" i="265"/>
  <c r="U33" i="265"/>
  <c r="BB36" i="264"/>
  <c r="BB33" i="264"/>
  <c r="BB32" i="264"/>
  <c r="BE36" i="264"/>
  <c r="BE33" i="264"/>
  <c r="AB36" i="265"/>
  <c r="AB33" i="265"/>
  <c r="I210" i="265"/>
  <c r="I190" i="264"/>
  <c r="O43" i="264"/>
  <c r="O40" i="264"/>
  <c r="I40" i="264"/>
  <c r="L36" i="264"/>
  <c r="L33" i="264"/>
  <c r="O36" i="264"/>
  <c r="O33" i="264"/>
  <c r="K28" i="264"/>
  <c r="K25" i="264"/>
  <c r="J98" i="265"/>
  <c r="L128" i="264"/>
  <c r="L170" i="264"/>
  <c r="L176" i="264"/>
  <c r="J21" i="264"/>
  <c r="J18" i="264"/>
  <c r="J51" i="265"/>
  <c r="J48" i="265"/>
  <c r="J47" i="265"/>
  <c r="I92" i="265"/>
  <c r="K102" i="264"/>
  <c r="I139" i="266"/>
  <c r="I141" i="265"/>
  <c r="L150" i="264"/>
  <c r="K160" i="265"/>
  <c r="I131" i="265"/>
  <c r="I137" i="264"/>
  <c r="L131" i="265"/>
  <c r="I150" i="264"/>
  <c r="I334" i="265"/>
  <c r="P56" i="35"/>
  <c r="Q56" i="35"/>
  <c r="R56" i="35"/>
  <c r="H44" i="268"/>
  <c r="Y53" i="35"/>
  <c r="Z53" i="35"/>
  <c r="AA53" i="35"/>
  <c r="K40" i="268"/>
  <c r="AK86" i="35"/>
  <c r="AL86" i="35"/>
  <c r="AM86" i="35"/>
  <c r="O68" i="268"/>
  <c r="AK85" i="35"/>
  <c r="AL85" i="35"/>
  <c r="AM85" i="35"/>
  <c r="O67" i="268"/>
  <c r="J127" i="264"/>
  <c r="G10" i="24"/>
  <c r="F130" i="24"/>
  <c r="F127" i="24"/>
  <c r="G130" i="24"/>
  <c r="J167" i="34"/>
  <c r="I274" i="264"/>
  <c r="I260" i="264"/>
  <c r="J176" i="34"/>
  <c r="I289" i="264"/>
  <c r="J185" i="34"/>
  <c r="I303" i="264"/>
  <c r="H124" i="24"/>
  <c r="H126" i="24"/>
  <c r="I9" i="24"/>
  <c r="J77" i="24"/>
  <c r="O24" i="271"/>
  <c r="O12" i="271"/>
  <c r="U128" i="264"/>
  <c r="I187" i="24"/>
  <c r="I189" i="24"/>
  <c r="M233" i="34"/>
  <c r="H123" i="24"/>
  <c r="L180" i="264"/>
  <c r="L167" i="264"/>
  <c r="L166" i="264"/>
  <c r="AP128" i="264"/>
  <c r="I147" i="264"/>
  <c r="K89" i="264"/>
  <c r="AA128" i="264"/>
  <c r="K393" i="264"/>
  <c r="M17" i="264"/>
  <c r="M16" i="264"/>
  <c r="M15" i="264"/>
  <c r="R32" i="264"/>
  <c r="BN128" i="264"/>
  <c r="AV128" i="264"/>
  <c r="AK34" i="24"/>
  <c r="L147" i="264"/>
  <c r="BE32" i="264"/>
  <c r="I167" i="264"/>
  <c r="I166" i="264"/>
  <c r="K108" i="264"/>
  <c r="AD128" i="264"/>
  <c r="J193" i="265"/>
  <c r="J190" i="265"/>
  <c r="I89" i="264"/>
  <c r="AY128" i="264"/>
  <c r="AY127" i="264"/>
  <c r="X128" i="264"/>
  <c r="L427" i="264"/>
  <c r="L426" i="264"/>
  <c r="N400" i="264"/>
  <c r="AA128" i="265"/>
  <c r="H87" i="24"/>
  <c r="H86" i="24"/>
  <c r="AM71" i="24"/>
  <c r="AM70" i="24"/>
  <c r="I185" i="24"/>
  <c r="I402" i="266"/>
  <c r="L403" i="265"/>
  <c r="BH35" i="24"/>
  <c r="AT127" i="264"/>
  <c r="D43" i="271"/>
  <c r="AJ58" i="271"/>
  <c r="AN11" i="24"/>
  <c r="J9" i="264"/>
  <c r="AH51" i="271"/>
  <c r="I116" i="24"/>
  <c r="H115" i="24"/>
  <c r="H107" i="24"/>
  <c r="H109" i="24"/>
  <c r="H108" i="24"/>
  <c r="J33" i="24"/>
  <c r="J25" i="24"/>
  <c r="J24" i="24"/>
  <c r="AM32" i="24"/>
  <c r="K127" i="264"/>
  <c r="L89" i="264"/>
  <c r="I427" i="264"/>
  <c r="I426" i="264"/>
  <c r="BF63" i="24"/>
  <c r="BF55" i="24"/>
  <c r="T248" i="34"/>
  <c r="S421" i="264"/>
  <c r="S420" i="264"/>
  <c r="S419" i="264"/>
  <c r="AI48" i="271"/>
  <c r="AI49" i="271"/>
  <c r="AI50" i="271"/>
  <c r="AJ13" i="272"/>
  <c r="AP32" i="264"/>
  <c r="L445" i="265"/>
  <c r="L444" i="265"/>
  <c r="I444" i="266"/>
  <c r="I443" i="266"/>
  <c r="T238" i="34"/>
  <c r="S402" i="264"/>
  <c r="S401" i="264"/>
  <c r="T413" i="264"/>
  <c r="T412" i="264"/>
  <c r="T411" i="264"/>
  <c r="I394" i="266"/>
  <c r="I393" i="266"/>
  <c r="AB32" i="265"/>
  <c r="L394" i="265"/>
  <c r="W147" i="265"/>
  <c r="L453" i="265"/>
  <c r="L452" i="265"/>
  <c r="S395" i="264"/>
  <c r="S394" i="264"/>
  <c r="I452" i="266"/>
  <c r="I451" i="266"/>
  <c r="L437" i="265"/>
  <c r="L436" i="265"/>
  <c r="I436" i="266"/>
  <c r="I435" i="266"/>
  <c r="J128" i="265"/>
  <c r="L429" i="265"/>
  <c r="L428" i="265"/>
  <c r="I428" i="266"/>
  <c r="I427" i="266"/>
  <c r="L415" i="265"/>
  <c r="I414" i="266"/>
  <c r="AL9" i="273"/>
  <c r="AL10" i="273"/>
  <c r="AK38" i="271"/>
  <c r="N13" i="271"/>
  <c r="S128" i="265"/>
  <c r="F139" i="24"/>
  <c r="F137" i="24"/>
  <c r="F136" i="24"/>
  <c r="G139" i="24"/>
  <c r="G136" i="24"/>
  <c r="Z147" i="265"/>
  <c r="I97" i="24"/>
  <c r="H96" i="24"/>
  <c r="H85" i="24"/>
  <c r="J147" i="24"/>
  <c r="G176" i="24"/>
  <c r="G182" i="24"/>
  <c r="H70" i="35"/>
  <c r="H71" i="35"/>
  <c r="M127" i="264"/>
  <c r="R401" i="264"/>
  <c r="P127" i="264"/>
  <c r="AA147" i="264"/>
  <c r="AJ147" i="264"/>
  <c r="Q127" i="264"/>
  <c r="L32" i="264"/>
  <c r="I207" i="264"/>
  <c r="I206" i="264"/>
  <c r="U147" i="264"/>
  <c r="U127" i="264"/>
  <c r="BB147" i="264"/>
  <c r="C25" i="271"/>
  <c r="D25" i="271"/>
  <c r="AL41" i="271"/>
  <c r="AL32" i="271"/>
  <c r="AM39" i="271"/>
  <c r="AM30" i="271"/>
  <c r="AK42" i="271"/>
  <c r="AK33" i="271"/>
  <c r="AI35" i="271"/>
  <c r="AJ34" i="271"/>
  <c r="AL40" i="271"/>
  <c r="AK31" i="271"/>
  <c r="BE128" i="264"/>
  <c r="BE127" i="264"/>
  <c r="L207" i="264"/>
  <c r="L206" i="264"/>
  <c r="L240" i="264"/>
  <c r="L227" i="264"/>
  <c r="L226" i="264"/>
  <c r="X128" i="265"/>
  <c r="J64" i="268"/>
  <c r="P18" i="271"/>
  <c r="P6" i="271"/>
  <c r="P19" i="271"/>
  <c r="P7" i="271"/>
  <c r="AK56" i="271"/>
  <c r="AK57" i="271"/>
  <c r="P17" i="271"/>
  <c r="P5" i="271"/>
  <c r="P16" i="271"/>
  <c r="P4" i="271"/>
  <c r="P20" i="271"/>
  <c r="P8" i="271"/>
  <c r="O32" i="264"/>
  <c r="BN147" i="264"/>
  <c r="O147" i="264"/>
  <c r="I404" i="264"/>
  <c r="L128" i="265"/>
  <c r="I207" i="265"/>
  <c r="I206" i="265"/>
  <c r="J427" i="265"/>
  <c r="J426" i="265"/>
  <c r="I32" i="264"/>
  <c r="J17" i="264"/>
  <c r="J16" i="264"/>
  <c r="J15" i="264"/>
  <c r="I187" i="264"/>
  <c r="I186" i="264"/>
  <c r="J451" i="265"/>
  <c r="J450" i="265"/>
  <c r="L412" i="264"/>
  <c r="AS128" i="264"/>
  <c r="AD147" i="264"/>
  <c r="BH32" i="264"/>
  <c r="AV32" i="264"/>
  <c r="AM32" i="264"/>
  <c r="X32" i="264"/>
  <c r="O128" i="264"/>
  <c r="BB128" i="264"/>
  <c r="AJ128" i="264"/>
  <c r="I89" i="265"/>
  <c r="L147" i="265"/>
  <c r="M147" i="265"/>
  <c r="I443" i="265"/>
  <c r="I442" i="265"/>
  <c r="U128" i="265"/>
  <c r="Q128" i="265"/>
  <c r="P147" i="265"/>
  <c r="J147" i="265"/>
  <c r="Y147" i="265"/>
  <c r="I427" i="265"/>
  <c r="I426" i="265"/>
  <c r="J393" i="265"/>
  <c r="I187" i="265"/>
  <c r="I186" i="265"/>
  <c r="I167" i="265"/>
  <c r="I166" i="265"/>
  <c r="AB128" i="265"/>
  <c r="U32" i="265"/>
  <c r="M32" i="265"/>
  <c r="I419" i="265"/>
  <c r="AB147" i="265"/>
  <c r="I451" i="265"/>
  <c r="I450" i="265"/>
  <c r="N128" i="265"/>
  <c r="X147" i="265"/>
  <c r="S147" i="265"/>
  <c r="W128" i="265"/>
  <c r="J443" i="265"/>
  <c r="J442" i="265"/>
  <c r="K412" i="265"/>
  <c r="I435" i="265"/>
  <c r="I434" i="265"/>
  <c r="I117" i="265"/>
  <c r="H35" i="268"/>
  <c r="P128" i="265"/>
  <c r="K128" i="265"/>
  <c r="AA32" i="265"/>
  <c r="W32" i="265"/>
  <c r="R32" i="265"/>
  <c r="O32" i="265"/>
  <c r="Y128" i="265"/>
  <c r="Q147" i="265"/>
  <c r="AA147" i="265"/>
  <c r="L187" i="264"/>
  <c r="L186" i="264"/>
  <c r="J89" i="264"/>
  <c r="BH128" i="264"/>
  <c r="BH127" i="264"/>
  <c r="O147" i="265"/>
  <c r="R419" i="264"/>
  <c r="N17" i="264"/>
  <c r="N16" i="264"/>
  <c r="N15" i="264"/>
  <c r="J108" i="264"/>
  <c r="I227" i="264"/>
  <c r="I226" i="264"/>
  <c r="V147" i="265"/>
  <c r="AG128" i="264"/>
  <c r="AG127" i="264"/>
  <c r="AS147" i="264"/>
  <c r="M400" i="264"/>
  <c r="BK32" i="264"/>
  <c r="AY32" i="264"/>
  <c r="AJ32" i="264"/>
  <c r="AA32" i="264"/>
  <c r="I401" i="265"/>
  <c r="I128" i="264"/>
  <c r="I227" i="265"/>
  <c r="I226" i="265"/>
  <c r="BK147" i="264"/>
  <c r="BK127" i="264"/>
  <c r="AV147" i="264"/>
  <c r="T147" i="265"/>
  <c r="AM147" i="264"/>
  <c r="AM127" i="264"/>
  <c r="X147" i="264"/>
  <c r="M393" i="264"/>
  <c r="I147" i="265"/>
  <c r="Z32" i="265"/>
  <c r="V32" i="265"/>
  <c r="S32" i="265"/>
  <c r="N32" i="265"/>
  <c r="Z128" i="265"/>
  <c r="R128" i="265"/>
  <c r="M128" i="265"/>
  <c r="N147" i="265"/>
  <c r="K147" i="265"/>
  <c r="I128" i="265"/>
  <c r="I127" i="265"/>
  <c r="U147" i="265"/>
  <c r="R147" i="265"/>
  <c r="T128" i="265"/>
  <c r="O128" i="265"/>
  <c r="V128" i="265"/>
  <c r="K32" i="265"/>
  <c r="K17" i="264"/>
  <c r="K16" i="264"/>
  <c r="K15" i="264"/>
  <c r="L233" i="34"/>
  <c r="K389" i="264"/>
  <c r="K388" i="264"/>
  <c r="K387" i="264"/>
  <c r="H188" i="24"/>
  <c r="AF190" i="24"/>
  <c r="AJ232" i="34"/>
  <c r="AI386" i="264"/>
  <c r="V80" i="35"/>
  <c r="V83" i="35"/>
  <c r="Y265" i="34"/>
  <c r="Y261" i="34"/>
  <c r="Y257" i="34"/>
  <c r="Y235" i="34"/>
  <c r="Y253" i="34"/>
  <c r="W84" i="35"/>
  <c r="X239" i="34"/>
  <c r="W403" i="264"/>
  <c r="W396" i="264"/>
  <c r="X249" i="34"/>
  <c r="W422" i="264"/>
  <c r="X245" i="34"/>
  <c r="W415" i="264"/>
  <c r="S414" i="264"/>
  <c r="S413" i="264"/>
  <c r="S412" i="264"/>
  <c r="I413" i="266"/>
  <c r="L414" i="265"/>
  <c r="O113" i="264"/>
  <c r="I290" i="265"/>
  <c r="I290" i="264"/>
  <c r="M445" i="265"/>
  <c r="U445" i="264"/>
  <c r="U444" i="264"/>
  <c r="M429" i="265"/>
  <c r="U429" i="264"/>
  <c r="U428" i="264"/>
  <c r="V248" i="34"/>
  <c r="V244" i="34"/>
  <c r="O124" i="264"/>
  <c r="L127" i="266"/>
  <c r="I188" i="24"/>
  <c r="AG190" i="24"/>
  <c r="AK232" i="34"/>
  <c r="L32" i="266"/>
  <c r="J32" i="266"/>
  <c r="L39" i="266"/>
  <c r="J39" i="266"/>
  <c r="O201" i="264"/>
  <c r="O241" i="264"/>
  <c r="O44" i="35"/>
  <c r="Q149" i="34"/>
  <c r="P241" i="264"/>
  <c r="Q135" i="34"/>
  <c r="P221" i="264"/>
  <c r="Q121" i="34"/>
  <c r="P201" i="264"/>
  <c r="Q51" i="34"/>
  <c r="Q107" i="34"/>
  <c r="P181" i="264"/>
  <c r="P68" i="34"/>
  <c r="O106" i="264"/>
  <c r="O224" i="264"/>
  <c r="O47" i="35"/>
  <c r="Q138" i="34"/>
  <c r="P224" i="264"/>
  <c r="Q124" i="34"/>
  <c r="P204" i="264"/>
  <c r="Q110" i="34"/>
  <c r="P184" i="264"/>
  <c r="Q152" i="34"/>
  <c r="P244" i="264"/>
  <c r="Q54" i="34"/>
  <c r="O448" i="264"/>
  <c r="O432" i="264"/>
  <c r="O87" i="35"/>
  <c r="Q254" i="34"/>
  <c r="P432" i="264"/>
  <c r="Q236" i="34"/>
  <c r="Q266" i="34"/>
  <c r="P456" i="264"/>
  <c r="Q262" i="34"/>
  <c r="P448" i="264"/>
  <c r="Q258" i="34"/>
  <c r="P440" i="264"/>
  <c r="O197" i="264"/>
  <c r="O196" i="264"/>
  <c r="O237" i="264"/>
  <c r="O236" i="264"/>
  <c r="O41" i="35"/>
  <c r="Q146" i="34"/>
  <c r="P237" i="264"/>
  <c r="P236" i="264"/>
  <c r="Q132" i="34"/>
  <c r="P217" i="264"/>
  <c r="P216" i="264"/>
  <c r="Q118" i="34"/>
  <c r="P197" i="264"/>
  <c r="P196" i="264"/>
  <c r="Q48" i="34"/>
  <c r="Q104" i="34"/>
  <c r="P177" i="264"/>
  <c r="P176" i="264"/>
  <c r="P12" i="34"/>
  <c r="O22" i="264"/>
  <c r="O68" i="264"/>
  <c r="O12" i="35"/>
  <c r="Q8" i="34"/>
  <c r="Q24" i="34"/>
  <c r="P52" i="264"/>
  <c r="Q36" i="34"/>
  <c r="P76" i="264"/>
  <c r="Q32" i="34"/>
  <c r="P68" i="264"/>
  <c r="Q28" i="34"/>
  <c r="P60" i="264"/>
  <c r="O54" i="264"/>
  <c r="O70" i="264"/>
  <c r="O14" i="35"/>
  <c r="Q38" i="34"/>
  <c r="P78" i="264"/>
  <c r="Q34" i="34"/>
  <c r="P70" i="264"/>
  <c r="Q30" i="34"/>
  <c r="P62" i="264"/>
  <c r="Q26" i="34"/>
  <c r="P54" i="264"/>
  <c r="Q10" i="34"/>
  <c r="O449" i="264"/>
  <c r="O433" i="264"/>
  <c r="O88" i="35"/>
  <c r="Q267" i="34"/>
  <c r="P457" i="264"/>
  <c r="Q263" i="34"/>
  <c r="P449" i="264"/>
  <c r="Q259" i="34"/>
  <c r="P441" i="264"/>
  <c r="Q237" i="34"/>
  <c r="Q255" i="34"/>
  <c r="P433" i="264"/>
  <c r="O344" i="264"/>
  <c r="O343" i="264"/>
  <c r="P164" i="34"/>
  <c r="O256" i="264"/>
  <c r="O255" i="264"/>
  <c r="O68" i="35"/>
  <c r="Q155" i="34"/>
  <c r="Q191" i="34"/>
  <c r="P314" i="264"/>
  <c r="P313" i="264"/>
  <c r="Q218" i="34"/>
  <c r="P359" i="264"/>
  <c r="P358" i="264"/>
  <c r="Q209" i="34"/>
  <c r="P344" i="264"/>
  <c r="P343" i="264"/>
  <c r="Q200" i="34"/>
  <c r="P329" i="264"/>
  <c r="P328" i="264"/>
  <c r="P172" i="34"/>
  <c r="O267" i="264"/>
  <c r="O266" i="264"/>
  <c r="O355" i="264"/>
  <c r="O354" i="264"/>
  <c r="O78" i="35"/>
  <c r="Q226" i="34"/>
  <c r="P370" i="264"/>
  <c r="P369" i="264"/>
  <c r="Q217" i="34"/>
  <c r="P355" i="264"/>
  <c r="P354" i="264"/>
  <c r="Q208" i="34"/>
  <c r="P340" i="264"/>
  <c r="P339" i="264"/>
  <c r="Q199" i="34"/>
  <c r="P325" i="264"/>
  <c r="P324" i="264"/>
  <c r="Q163" i="34"/>
  <c r="O229" i="264"/>
  <c r="O228" i="264"/>
  <c r="O189" i="264"/>
  <c r="O188" i="264"/>
  <c r="O35" i="35"/>
  <c r="Q140" i="34"/>
  <c r="P229" i="264"/>
  <c r="P228" i="264"/>
  <c r="Q126" i="34"/>
  <c r="P209" i="264"/>
  <c r="P208" i="264"/>
  <c r="Q112" i="34"/>
  <c r="P189" i="264"/>
  <c r="P188" i="264"/>
  <c r="Q42" i="34"/>
  <c r="Q98" i="34"/>
  <c r="P169" i="264"/>
  <c r="P168" i="264"/>
  <c r="P11" i="34"/>
  <c r="O20" i="264"/>
  <c r="O19" i="264"/>
  <c r="O66" i="264"/>
  <c r="O65" i="264"/>
  <c r="O11" i="35"/>
  <c r="Q35" i="34"/>
  <c r="P74" i="264"/>
  <c r="P73" i="264"/>
  <c r="Q31" i="34"/>
  <c r="P66" i="264"/>
  <c r="P65" i="264"/>
  <c r="Q27" i="34"/>
  <c r="P58" i="264"/>
  <c r="P57" i="264"/>
  <c r="Q23" i="34"/>
  <c r="P50" i="264"/>
  <c r="P49" i="264"/>
  <c r="Q7" i="34"/>
  <c r="O191" i="264"/>
  <c r="O171" i="264"/>
  <c r="O36" i="35"/>
  <c r="Q127" i="34"/>
  <c r="P211" i="264"/>
  <c r="Q113" i="34"/>
  <c r="P191" i="264"/>
  <c r="Q141" i="34"/>
  <c r="P231" i="264"/>
  <c r="Q43" i="34"/>
  <c r="Q99" i="34"/>
  <c r="P171" i="264"/>
  <c r="O61" i="264"/>
  <c r="O77" i="264"/>
  <c r="O13" i="35"/>
  <c r="Q37" i="34"/>
  <c r="P77" i="264"/>
  <c r="Q33" i="34"/>
  <c r="P69" i="264"/>
  <c r="Q29" i="34"/>
  <c r="P61" i="264"/>
  <c r="Q25" i="34"/>
  <c r="P53" i="264"/>
  <c r="Q9" i="34"/>
  <c r="G59" i="35"/>
  <c r="J219" i="34"/>
  <c r="J210" i="34"/>
  <c r="J156" i="34"/>
  <c r="J192" i="34"/>
  <c r="J201" i="34"/>
  <c r="X238" i="34"/>
  <c r="W402" i="264"/>
  <c r="W395" i="264"/>
  <c r="X244" i="34"/>
  <c r="W414" i="264"/>
  <c r="X248" i="34"/>
  <c r="W421" i="264"/>
  <c r="O173" i="264"/>
  <c r="O213" i="264"/>
  <c r="P59" i="34"/>
  <c r="O95" i="264"/>
  <c r="I9" i="264"/>
  <c r="I8" i="264"/>
  <c r="W238" i="34"/>
  <c r="V402" i="264"/>
  <c r="V401" i="264"/>
  <c r="V395" i="264"/>
  <c r="V394" i="264"/>
  <c r="W248" i="34"/>
  <c r="V421" i="264"/>
  <c r="V420" i="264"/>
  <c r="V419" i="264"/>
  <c r="W244" i="34"/>
  <c r="V414" i="264"/>
  <c r="V413" i="264"/>
  <c r="V412" i="264"/>
  <c r="I78" i="266"/>
  <c r="I389" i="265"/>
  <c r="I388" i="265"/>
  <c r="I387" i="265"/>
  <c r="I389" i="264"/>
  <c r="I388" i="264"/>
  <c r="I387" i="264"/>
  <c r="L114" i="264"/>
  <c r="U422" i="264"/>
  <c r="M202" i="264"/>
  <c r="M182" i="264"/>
  <c r="P183" i="264"/>
  <c r="P203" i="264"/>
  <c r="P243" i="264"/>
  <c r="M245" i="264"/>
  <c r="M240" i="264"/>
  <c r="M227" i="264"/>
  <c r="M226" i="264"/>
  <c r="M185" i="264"/>
  <c r="M205" i="264"/>
  <c r="Q58" i="34"/>
  <c r="P113" i="264"/>
  <c r="P94" i="264"/>
  <c r="P212" i="264"/>
  <c r="P172" i="264"/>
  <c r="O59" i="34"/>
  <c r="N114" i="264"/>
  <c r="N111" i="264"/>
  <c r="N95" i="264"/>
  <c r="N92" i="264"/>
  <c r="N213" i="264"/>
  <c r="N210" i="264"/>
  <c r="P214" i="264"/>
  <c r="P194" i="264"/>
  <c r="R144" i="34"/>
  <c r="R130" i="34"/>
  <c r="Q214" i="264"/>
  <c r="R116" i="34"/>
  <c r="R46" i="34"/>
  <c r="R102" i="34"/>
  <c r="P39" i="35"/>
  <c r="H23" i="268"/>
  <c r="Q61" i="34"/>
  <c r="P116" i="264"/>
  <c r="P97" i="264"/>
  <c r="R145" i="34"/>
  <c r="R103" i="34"/>
  <c r="R131" i="34"/>
  <c r="K215" i="265"/>
  <c r="R117" i="34"/>
  <c r="Q195" i="264"/>
  <c r="R47" i="34"/>
  <c r="P40" i="35"/>
  <c r="H24" i="268"/>
  <c r="M127" i="266"/>
  <c r="K127" i="266"/>
  <c r="J146" i="266"/>
  <c r="M146" i="266"/>
  <c r="K159" i="24"/>
  <c r="L157" i="24"/>
  <c r="K169" i="24"/>
  <c r="K168" i="24"/>
  <c r="K26" i="24"/>
  <c r="K167" i="34"/>
  <c r="J260" i="264"/>
  <c r="J348" i="264"/>
  <c r="J333" i="264"/>
  <c r="L364" i="264"/>
  <c r="L349" i="264"/>
  <c r="M177" i="34"/>
  <c r="M186" i="34"/>
  <c r="J32" i="265"/>
  <c r="J419" i="265"/>
  <c r="BN127" i="264"/>
  <c r="AP127" i="264"/>
  <c r="L127" i="264"/>
  <c r="R412" i="264"/>
  <c r="K419" i="265"/>
  <c r="J435" i="265"/>
  <c r="J434" i="265"/>
  <c r="AD127" i="264"/>
  <c r="BN32" i="264"/>
  <c r="X32" i="265"/>
  <c r="Q32" i="265"/>
  <c r="P32" i="265"/>
  <c r="I136" i="266"/>
  <c r="M454" i="265"/>
  <c r="M430" i="265"/>
  <c r="I401" i="264"/>
  <c r="I400" i="264"/>
  <c r="I121" i="264"/>
  <c r="I183" i="24"/>
  <c r="O401" i="264"/>
  <c r="J28" i="265"/>
  <c r="J25" i="265"/>
  <c r="J17" i="265"/>
  <c r="H41" i="268"/>
  <c r="W444" i="264"/>
  <c r="L32" i="265"/>
  <c r="J412" i="265"/>
  <c r="O412" i="264"/>
  <c r="L419" i="264"/>
  <c r="L435" i="264"/>
  <c r="L434" i="264"/>
  <c r="I451" i="264"/>
  <c r="I450" i="264"/>
  <c r="I393" i="265"/>
  <c r="J117" i="265"/>
  <c r="M446" i="265"/>
  <c r="I28" i="264"/>
  <c r="I25" i="264"/>
  <c r="I17" i="264"/>
  <c r="I16" i="264"/>
  <c r="I15" i="264"/>
  <c r="J233" i="265"/>
  <c r="J230" i="265"/>
  <c r="L404" i="264"/>
  <c r="L401" i="264"/>
  <c r="I111" i="265"/>
  <c r="I32" i="266"/>
  <c r="I39" i="266"/>
  <c r="O115" i="264"/>
  <c r="I304" i="265"/>
  <c r="I304" i="264"/>
  <c r="M437" i="265"/>
  <c r="U437" i="264"/>
  <c r="U436" i="264"/>
  <c r="M453" i="265"/>
  <c r="U453" i="264"/>
  <c r="U452" i="264"/>
  <c r="V238" i="34"/>
  <c r="M395" i="265"/>
  <c r="U395" i="264"/>
  <c r="U394" i="264"/>
  <c r="L123" i="264"/>
  <c r="O116" i="264"/>
  <c r="L146" i="266"/>
  <c r="L221" i="34"/>
  <c r="K363" i="264"/>
  <c r="L212" i="34"/>
  <c r="K348" i="264"/>
  <c r="L194" i="34"/>
  <c r="K318" i="264"/>
  <c r="L158" i="34"/>
  <c r="I260" i="265"/>
  <c r="F54" i="268"/>
  <c r="L203" i="34"/>
  <c r="K333" i="264"/>
  <c r="I62" i="35"/>
  <c r="K172" i="24"/>
  <c r="J175" i="24"/>
  <c r="J179" i="24"/>
  <c r="J184" i="24"/>
  <c r="J127" i="266"/>
  <c r="S54" i="35"/>
  <c r="T54" i="35"/>
  <c r="U54" i="35"/>
  <c r="F41" i="269"/>
  <c r="I42" i="268"/>
  <c r="S55" i="35"/>
  <c r="T55" i="35"/>
  <c r="U55" i="35"/>
  <c r="F42" i="269"/>
  <c r="I43" i="268"/>
  <c r="S57" i="35"/>
  <c r="T57" i="35"/>
  <c r="U57" i="35"/>
  <c r="F44" i="269"/>
  <c r="I45" i="268"/>
  <c r="O181" i="264"/>
  <c r="O221" i="264"/>
  <c r="P65" i="34"/>
  <c r="O103" i="264"/>
  <c r="O184" i="264"/>
  <c r="O204" i="264"/>
  <c r="O244" i="264"/>
  <c r="O440" i="264"/>
  <c r="O456" i="264"/>
  <c r="P240" i="34"/>
  <c r="O398" i="264"/>
  <c r="P62" i="34"/>
  <c r="O99" i="264"/>
  <c r="O98" i="264"/>
  <c r="O217" i="264"/>
  <c r="O216" i="264"/>
  <c r="O177" i="264"/>
  <c r="O176" i="264"/>
  <c r="O52" i="264"/>
  <c r="O60" i="264"/>
  <c r="O76" i="264"/>
  <c r="P14" i="34"/>
  <c r="O24" i="264"/>
  <c r="O62" i="264"/>
  <c r="O78" i="264"/>
  <c r="S49" i="35"/>
  <c r="T49" i="35"/>
  <c r="U49" i="35"/>
  <c r="F35" i="269"/>
  <c r="I36" i="268"/>
  <c r="S50" i="35"/>
  <c r="T50" i="35"/>
  <c r="U50" i="35"/>
  <c r="F36" i="269"/>
  <c r="I37" i="268"/>
  <c r="P241" i="34"/>
  <c r="O399" i="264"/>
  <c r="O457" i="264"/>
  <c r="O441" i="264"/>
  <c r="O329" i="264"/>
  <c r="O328" i="264"/>
  <c r="O359" i="264"/>
  <c r="O358" i="264"/>
  <c r="O314" i="264"/>
  <c r="O313" i="264"/>
  <c r="O325" i="264"/>
  <c r="O324" i="264"/>
  <c r="O340" i="264"/>
  <c r="O339" i="264"/>
  <c r="O370" i="264"/>
  <c r="O369" i="264"/>
  <c r="P56" i="34"/>
  <c r="O91" i="264"/>
  <c r="O90" i="264"/>
  <c r="O169" i="264"/>
  <c r="O168" i="264"/>
  <c r="O209" i="264"/>
  <c r="O208" i="264"/>
  <c r="O50" i="264"/>
  <c r="O49" i="264"/>
  <c r="O58" i="264"/>
  <c r="O57" i="264"/>
  <c r="O74" i="264"/>
  <c r="O73" i="264"/>
  <c r="S51" i="35"/>
  <c r="T51" i="35"/>
  <c r="U51" i="35"/>
  <c r="F37" i="269"/>
  <c r="I38" i="268"/>
  <c r="S52" i="35"/>
  <c r="T52" i="35"/>
  <c r="U52" i="35"/>
  <c r="F38" i="269"/>
  <c r="I39" i="268"/>
  <c r="O231" i="264"/>
  <c r="P57" i="34"/>
  <c r="O93" i="264"/>
  <c r="O211" i="264"/>
  <c r="O53" i="264"/>
  <c r="O69" i="264"/>
  <c r="P13" i="34"/>
  <c r="O23" i="264"/>
  <c r="G60" i="35"/>
  <c r="J157" i="34"/>
  <c r="J220" i="34"/>
  <c r="J211" i="34"/>
  <c r="J202" i="34"/>
  <c r="J193" i="34"/>
  <c r="O193" i="264"/>
  <c r="O233" i="264"/>
  <c r="O38" i="35"/>
  <c r="Q143" i="34"/>
  <c r="P233" i="264"/>
  <c r="Q129" i="34"/>
  <c r="P213" i="264"/>
  <c r="Q115" i="34"/>
  <c r="P193" i="264"/>
  <c r="Q45" i="34"/>
  <c r="Q101" i="34"/>
  <c r="P173" i="264"/>
  <c r="AG386" i="264"/>
  <c r="L126" i="264"/>
  <c r="I275" i="265"/>
  <c r="I275" i="264"/>
  <c r="U415" i="264"/>
  <c r="U403" i="264"/>
  <c r="N66" i="34"/>
  <c r="M123" i="264"/>
  <c r="M104" i="264"/>
  <c r="O150" i="34"/>
  <c r="O136" i="34"/>
  <c r="O122" i="34"/>
  <c r="N202" i="264"/>
  <c r="O108" i="34"/>
  <c r="N182" i="264"/>
  <c r="O52" i="34"/>
  <c r="M45" i="35"/>
  <c r="G31" i="268"/>
  <c r="Q67" i="34"/>
  <c r="P124" i="264"/>
  <c r="P105" i="264"/>
  <c r="P223" i="264"/>
  <c r="R151" i="34"/>
  <c r="R137" i="34"/>
  <c r="Q223" i="264"/>
  <c r="R123" i="34"/>
  <c r="Q203" i="264"/>
  <c r="R109" i="34"/>
  <c r="R53" i="34"/>
  <c r="P46" i="35"/>
  <c r="H32" i="268"/>
  <c r="M225" i="264"/>
  <c r="M220" i="264"/>
  <c r="M207" i="264"/>
  <c r="M206" i="264"/>
  <c r="N69" i="34"/>
  <c r="M107" i="264"/>
  <c r="O153" i="34"/>
  <c r="O139" i="34"/>
  <c r="N225" i="264"/>
  <c r="O125" i="34"/>
  <c r="O55" i="34"/>
  <c r="O111" i="34"/>
  <c r="M48" i="35"/>
  <c r="G34" i="268"/>
  <c r="P192" i="264"/>
  <c r="P232" i="264"/>
  <c r="R142" i="34"/>
  <c r="R128" i="34"/>
  <c r="Q212" i="264"/>
  <c r="R114" i="34"/>
  <c r="R44" i="34"/>
  <c r="R100" i="34"/>
  <c r="P37" i="35"/>
  <c r="H21" i="268"/>
  <c r="N173" i="264"/>
  <c r="N170" i="264"/>
  <c r="P234" i="264"/>
  <c r="Q60" i="34"/>
  <c r="P115" i="264"/>
  <c r="P96" i="264"/>
  <c r="P174" i="264"/>
  <c r="P175" i="264"/>
  <c r="P195" i="264"/>
  <c r="P235" i="264"/>
  <c r="K146" i="266"/>
  <c r="J163" i="24"/>
  <c r="J187" i="24"/>
  <c r="J189" i="24"/>
  <c r="J73" i="35"/>
  <c r="I13" i="24"/>
  <c r="I125" i="24"/>
  <c r="I129" i="24"/>
  <c r="I146" i="266"/>
  <c r="M32" i="266"/>
  <c r="K32" i="266"/>
  <c r="M39" i="266"/>
  <c r="K39" i="266"/>
  <c r="J318" i="264"/>
  <c r="I318" i="265"/>
  <c r="J363" i="264"/>
  <c r="I363" i="265"/>
  <c r="K176" i="34"/>
  <c r="K185" i="34"/>
  <c r="L334" i="264"/>
  <c r="M168" i="34"/>
  <c r="L261" i="264"/>
  <c r="L319" i="264"/>
  <c r="R127" i="264"/>
  <c r="AV127" i="264"/>
  <c r="X127" i="264"/>
  <c r="Y32" i="265"/>
  <c r="AS32" i="264"/>
  <c r="T32" i="265"/>
  <c r="U32" i="264"/>
  <c r="M438" i="265"/>
  <c r="I121" i="265"/>
  <c r="K401" i="265"/>
  <c r="L28" i="264"/>
  <c r="L25" i="264"/>
  <c r="L17" i="264"/>
  <c r="L16" i="264"/>
  <c r="L15" i="264"/>
  <c r="G72" i="35"/>
  <c r="W436" i="264"/>
  <c r="W452" i="264"/>
  <c r="W428" i="264"/>
  <c r="I32" i="265"/>
  <c r="I419" i="264"/>
  <c r="I411" i="264"/>
  <c r="I412" i="265"/>
  <c r="O419" i="264"/>
  <c r="I435" i="264"/>
  <c r="I434" i="264"/>
  <c r="I443" i="264"/>
  <c r="I442" i="264"/>
  <c r="L117" i="264"/>
  <c r="L111" i="264"/>
  <c r="M396" i="265"/>
  <c r="I28" i="265"/>
  <c r="I25" i="265"/>
  <c r="I17" i="265"/>
  <c r="J404" i="265"/>
  <c r="I404" i="265"/>
  <c r="J167" i="24"/>
  <c r="K74" i="35"/>
  <c r="J401" i="265"/>
  <c r="I111" i="264"/>
  <c r="AN85" i="35"/>
  <c r="AO85" i="35"/>
  <c r="AP85" i="35"/>
  <c r="P67" i="268"/>
  <c r="AN86" i="35"/>
  <c r="AO86" i="35"/>
  <c r="AP86" i="35"/>
  <c r="P68" i="268"/>
  <c r="AB53" i="35"/>
  <c r="AC53" i="35"/>
  <c r="AD53" i="35"/>
  <c r="L40" i="268"/>
  <c r="F43" i="269"/>
  <c r="S56" i="35"/>
  <c r="T56" i="35"/>
  <c r="U56" i="35"/>
  <c r="I44" i="268"/>
  <c r="H141" i="24"/>
  <c r="F10" i="24"/>
  <c r="F131" i="24"/>
  <c r="G131" i="24"/>
  <c r="K88" i="264"/>
  <c r="K87" i="264"/>
  <c r="K86" i="264"/>
  <c r="AA127" i="264"/>
  <c r="I127" i="264"/>
  <c r="H130" i="24"/>
  <c r="H127" i="24"/>
  <c r="H10" i="24"/>
  <c r="I128" i="24"/>
  <c r="I124" i="24"/>
  <c r="I126" i="24"/>
  <c r="L421" i="265"/>
  <c r="L420" i="265"/>
  <c r="L419" i="265"/>
  <c r="J9" i="24"/>
  <c r="K77" i="24"/>
  <c r="P12" i="271"/>
  <c r="P24" i="271"/>
  <c r="I123" i="24"/>
  <c r="I108" i="264"/>
  <c r="I88" i="264"/>
  <c r="I87" i="264"/>
  <c r="I86" i="264"/>
  <c r="O92" i="264"/>
  <c r="AL34" i="24"/>
  <c r="AA127" i="265"/>
  <c r="I87" i="24"/>
  <c r="I86" i="24"/>
  <c r="AN71" i="24"/>
  <c r="AN70" i="24"/>
  <c r="AS127" i="264"/>
  <c r="BI35" i="24"/>
  <c r="E25" i="271"/>
  <c r="E43" i="271"/>
  <c r="K10" i="264"/>
  <c r="AK58" i="271"/>
  <c r="AO11" i="24"/>
  <c r="J10" i="264"/>
  <c r="J8" i="264"/>
  <c r="AI51" i="271"/>
  <c r="H138" i="24"/>
  <c r="H137" i="24"/>
  <c r="I420" i="266"/>
  <c r="I419" i="266"/>
  <c r="J116" i="24"/>
  <c r="K33" i="24"/>
  <c r="K25" i="24"/>
  <c r="K24" i="24"/>
  <c r="AN32" i="24"/>
  <c r="I115" i="24"/>
  <c r="I107" i="24"/>
  <c r="I109" i="24"/>
  <c r="I108" i="24"/>
  <c r="K203" i="265"/>
  <c r="BG63" i="24"/>
  <c r="BG55" i="24"/>
  <c r="I401" i="266"/>
  <c r="I400" i="266"/>
  <c r="AJ48" i="271"/>
  <c r="AJ49" i="271"/>
  <c r="AJ50" i="271"/>
  <c r="AK13" i="272"/>
  <c r="BB127" i="264"/>
  <c r="J88" i="264"/>
  <c r="J87" i="264"/>
  <c r="J86" i="264"/>
  <c r="L402" i="265"/>
  <c r="L401" i="265"/>
  <c r="W127" i="265"/>
  <c r="L413" i="265"/>
  <c r="L412" i="265"/>
  <c r="O13" i="271"/>
  <c r="J127" i="265"/>
  <c r="AM9" i="273"/>
  <c r="AM10" i="273"/>
  <c r="AL38" i="271"/>
  <c r="AL29" i="271"/>
  <c r="S127" i="265"/>
  <c r="L411" i="264"/>
  <c r="R411" i="264"/>
  <c r="Z127" i="265"/>
  <c r="H140" i="24"/>
  <c r="G133" i="24"/>
  <c r="F133" i="24"/>
  <c r="J97" i="24"/>
  <c r="K147" i="24"/>
  <c r="L230" i="34"/>
  <c r="H135" i="24"/>
  <c r="I69" i="35"/>
  <c r="I96" i="24"/>
  <c r="I85" i="24"/>
  <c r="V127" i="265"/>
  <c r="O127" i="264"/>
  <c r="J12" i="264"/>
  <c r="J11" i="264"/>
  <c r="G7" i="24"/>
  <c r="AJ127" i="264"/>
  <c r="K220" i="34"/>
  <c r="J362" i="264"/>
  <c r="K202" i="34"/>
  <c r="J332" i="264"/>
  <c r="K157" i="34"/>
  <c r="K211" i="34"/>
  <c r="J347" i="264"/>
  <c r="K193" i="34"/>
  <c r="J317" i="264"/>
  <c r="H59" i="35"/>
  <c r="K210" i="34"/>
  <c r="J346" i="264"/>
  <c r="K156" i="34"/>
  <c r="K219" i="34"/>
  <c r="J361" i="264"/>
  <c r="J360" i="264"/>
  <c r="K201" i="34"/>
  <c r="J331" i="264"/>
  <c r="J330" i="264"/>
  <c r="K192" i="34"/>
  <c r="J316" i="264"/>
  <c r="J315" i="264"/>
  <c r="H72" i="35"/>
  <c r="K227" i="34"/>
  <c r="J375" i="264"/>
  <c r="J374" i="264"/>
  <c r="J373" i="264"/>
  <c r="J372" i="264"/>
  <c r="J371" i="264"/>
  <c r="H60" i="35"/>
  <c r="K195" i="265"/>
  <c r="J182" i="265"/>
  <c r="AL42" i="271"/>
  <c r="AL33" i="271"/>
  <c r="AM41" i="271"/>
  <c r="AM32" i="271"/>
  <c r="AN39" i="271"/>
  <c r="AN30" i="271"/>
  <c r="AK34" i="271"/>
  <c r="AJ35" i="271"/>
  <c r="AM40" i="271"/>
  <c r="AL31" i="271"/>
  <c r="W413" i="264"/>
  <c r="W412" i="264"/>
  <c r="K127" i="265"/>
  <c r="T127" i="265"/>
  <c r="U127" i="265"/>
  <c r="M127" i="265"/>
  <c r="N127" i="265"/>
  <c r="X127" i="265"/>
  <c r="O210" i="264"/>
  <c r="K167" i="24"/>
  <c r="Q5" i="271"/>
  <c r="Q17" i="271"/>
  <c r="Q6" i="271"/>
  <c r="Q18" i="271"/>
  <c r="Q20" i="271"/>
  <c r="Q8" i="271"/>
  <c r="Q4" i="271"/>
  <c r="Q7" i="271"/>
  <c r="Q12" i="271"/>
  <c r="Q16" i="271"/>
  <c r="AL56" i="271"/>
  <c r="AL57" i="271"/>
  <c r="Q19" i="271"/>
  <c r="K411" i="265"/>
  <c r="M200" i="264"/>
  <c r="M187" i="264"/>
  <c r="M186" i="264"/>
  <c r="M422" i="265"/>
  <c r="W420" i="264"/>
  <c r="W419" i="264"/>
  <c r="I411" i="265"/>
  <c r="L127" i="265"/>
  <c r="M415" i="265"/>
  <c r="AB127" i="265"/>
  <c r="I16" i="265"/>
  <c r="I15" i="265"/>
  <c r="P127" i="265"/>
  <c r="I400" i="265"/>
  <c r="Q127" i="265"/>
  <c r="Y127" i="265"/>
  <c r="J411" i="265"/>
  <c r="M403" i="265"/>
  <c r="W401" i="264"/>
  <c r="J16" i="265"/>
  <c r="J15" i="265"/>
  <c r="Q386" i="265"/>
  <c r="I108" i="265"/>
  <c r="I88" i="265"/>
  <c r="I87" i="265"/>
  <c r="I86" i="265"/>
  <c r="W394" i="264"/>
  <c r="O127" i="265"/>
  <c r="O397" i="264"/>
  <c r="O393" i="264"/>
  <c r="K223" i="265"/>
  <c r="L121" i="264"/>
  <c r="L108" i="264"/>
  <c r="L88" i="264"/>
  <c r="L87" i="264"/>
  <c r="L86" i="264"/>
  <c r="R127" i="265"/>
  <c r="G61" i="35"/>
  <c r="J227" i="34"/>
  <c r="J303" i="264"/>
  <c r="J289" i="264"/>
  <c r="K31" i="266"/>
  <c r="M31" i="266"/>
  <c r="J62" i="35"/>
  <c r="M221" i="34"/>
  <c r="M212" i="34"/>
  <c r="M203" i="34"/>
  <c r="M158" i="34"/>
  <c r="M194" i="34"/>
  <c r="Q37" i="35"/>
  <c r="S114" i="34"/>
  <c r="S100" i="34"/>
  <c r="S44" i="34"/>
  <c r="S142" i="34"/>
  <c r="S128" i="34"/>
  <c r="R58" i="34"/>
  <c r="K113" i="265"/>
  <c r="Q94" i="264"/>
  <c r="K94" i="265"/>
  <c r="N185" i="264"/>
  <c r="J185" i="265"/>
  <c r="N205" i="264"/>
  <c r="N200" i="264"/>
  <c r="N187" i="264"/>
  <c r="N186" i="264"/>
  <c r="J205" i="265"/>
  <c r="N245" i="264"/>
  <c r="J245" i="265"/>
  <c r="Q46" i="35"/>
  <c r="S151" i="34"/>
  <c r="S137" i="34"/>
  <c r="S123" i="34"/>
  <c r="S53" i="34"/>
  <c r="S109" i="34"/>
  <c r="Q183" i="264"/>
  <c r="K183" i="265"/>
  <c r="O66" i="34"/>
  <c r="N123" i="264"/>
  <c r="N104" i="264"/>
  <c r="J104" i="265"/>
  <c r="N242" i="264"/>
  <c r="J242" i="265"/>
  <c r="I317" i="264"/>
  <c r="I347" i="264"/>
  <c r="I259" i="264"/>
  <c r="J166" i="34"/>
  <c r="O112" i="264"/>
  <c r="J39" i="268"/>
  <c r="V52" i="35"/>
  <c r="W52" i="35"/>
  <c r="X52" i="35"/>
  <c r="O110" i="264"/>
  <c r="O109" i="264"/>
  <c r="O406" i="264"/>
  <c r="J36" i="268"/>
  <c r="V49" i="35"/>
  <c r="W49" i="35"/>
  <c r="X49" i="35"/>
  <c r="O31" i="264"/>
  <c r="O122" i="264"/>
  <c r="J43" i="268"/>
  <c r="V55" i="35"/>
  <c r="W55" i="35"/>
  <c r="X55" i="35"/>
  <c r="L172" i="24"/>
  <c r="M74" i="35"/>
  <c r="K175" i="24"/>
  <c r="K179" i="24"/>
  <c r="K184" i="24"/>
  <c r="L167" i="34"/>
  <c r="K274" i="264"/>
  <c r="K260" i="264"/>
  <c r="I31" i="266"/>
  <c r="L13" i="264"/>
  <c r="L304" i="264"/>
  <c r="J274" i="264"/>
  <c r="K73" i="35"/>
  <c r="J13" i="24"/>
  <c r="J125" i="24"/>
  <c r="J129" i="24"/>
  <c r="M157" i="24"/>
  <c r="L159" i="24"/>
  <c r="L169" i="24"/>
  <c r="L168" i="24"/>
  <c r="R61" i="34"/>
  <c r="Q97" i="264"/>
  <c r="K97" i="265"/>
  <c r="Q215" i="264"/>
  <c r="Q235" i="264"/>
  <c r="K235" i="265"/>
  <c r="Q174" i="264"/>
  <c r="K174" i="265"/>
  <c r="Q194" i="264"/>
  <c r="K194" i="265"/>
  <c r="Q234" i="264"/>
  <c r="K234" i="265"/>
  <c r="O114" i="264"/>
  <c r="I316" i="264"/>
  <c r="I346" i="264"/>
  <c r="J174" i="34"/>
  <c r="J183" i="34"/>
  <c r="H13" i="268"/>
  <c r="P13" i="35"/>
  <c r="R37" i="34"/>
  <c r="Q77" i="264"/>
  <c r="R33" i="34"/>
  <c r="R29" i="34"/>
  <c r="Q61" i="264"/>
  <c r="R25" i="34"/>
  <c r="R9" i="34"/>
  <c r="Q57" i="34"/>
  <c r="P112" i="264"/>
  <c r="P93" i="264"/>
  <c r="H20" i="268"/>
  <c r="P36" i="35"/>
  <c r="R141" i="34"/>
  <c r="R99" i="34"/>
  <c r="Q171" i="264"/>
  <c r="R127" i="34"/>
  <c r="R113" i="34"/>
  <c r="Q191" i="264"/>
  <c r="R43" i="34"/>
  <c r="H10" i="268"/>
  <c r="H9" i="268"/>
  <c r="P11" i="35"/>
  <c r="R7" i="34"/>
  <c r="K20" i="265"/>
  <c r="K19" i="265"/>
  <c r="R23" i="34"/>
  <c r="R35" i="34"/>
  <c r="R31" i="34"/>
  <c r="R27" i="34"/>
  <c r="Q172" i="34"/>
  <c r="P281" i="264"/>
  <c r="P280" i="264"/>
  <c r="P267" i="264"/>
  <c r="P266" i="264"/>
  <c r="O281" i="264"/>
  <c r="O280" i="264"/>
  <c r="H49" i="268"/>
  <c r="H48" i="268"/>
  <c r="P68" i="35"/>
  <c r="R155" i="34"/>
  <c r="R191" i="34"/>
  <c r="R218" i="34"/>
  <c r="R209" i="34"/>
  <c r="R200" i="34"/>
  <c r="O270" i="264"/>
  <c r="O269" i="264"/>
  <c r="Q14" i="34"/>
  <c r="P31" i="264"/>
  <c r="P24" i="264"/>
  <c r="Q12" i="34"/>
  <c r="P29" i="264"/>
  <c r="P22" i="264"/>
  <c r="O29" i="264"/>
  <c r="Q62" i="34"/>
  <c r="P118" i="264"/>
  <c r="P117" i="264"/>
  <c r="P99" i="264"/>
  <c r="P98" i="264"/>
  <c r="H26" i="268"/>
  <c r="H25" i="268"/>
  <c r="P41" i="35"/>
  <c r="R104" i="34"/>
  <c r="R132" i="34"/>
  <c r="R48" i="34"/>
  <c r="R146" i="34"/>
  <c r="Q237" i="264"/>
  <c r="Q236" i="264"/>
  <c r="R118" i="34"/>
  <c r="Q197" i="264"/>
  <c r="Q196" i="264"/>
  <c r="Q240" i="34"/>
  <c r="P405" i="264"/>
  <c r="P398" i="264"/>
  <c r="H70" i="268"/>
  <c r="P87" i="35"/>
  <c r="R254" i="34"/>
  <c r="Q432" i="264"/>
  <c r="R236" i="34"/>
  <c r="R266" i="34"/>
  <c r="R262" i="34"/>
  <c r="Q448" i="264"/>
  <c r="R258" i="34"/>
  <c r="H33" i="268"/>
  <c r="P47" i="35"/>
  <c r="R152" i="34"/>
  <c r="R54" i="34"/>
  <c r="R110" i="34"/>
  <c r="R138" i="34"/>
  <c r="Q224" i="264"/>
  <c r="R124" i="34"/>
  <c r="AJ386" i="264"/>
  <c r="M414" i="265"/>
  <c r="U414" i="264"/>
  <c r="U413" i="264"/>
  <c r="U412" i="264"/>
  <c r="I412" i="266"/>
  <c r="X430" i="264"/>
  <c r="X438" i="264"/>
  <c r="X454" i="264"/>
  <c r="Y249" i="34"/>
  <c r="Y245" i="34"/>
  <c r="J400" i="265"/>
  <c r="J225" i="265"/>
  <c r="G29" i="268"/>
  <c r="G16" i="268"/>
  <c r="G15" i="268"/>
  <c r="M102" i="264"/>
  <c r="M89" i="264"/>
  <c r="O230" i="264"/>
  <c r="I35" i="268"/>
  <c r="O75" i="264"/>
  <c r="O51" i="264"/>
  <c r="O439" i="264"/>
  <c r="O435" i="264"/>
  <c r="O434" i="264"/>
  <c r="F40" i="269"/>
  <c r="J185" i="24"/>
  <c r="M394" i="265"/>
  <c r="M452" i="265"/>
  <c r="L400" i="264"/>
  <c r="O411" i="264"/>
  <c r="I333" i="265"/>
  <c r="I348" i="265"/>
  <c r="L74" i="35"/>
  <c r="M180" i="264"/>
  <c r="M167" i="264"/>
  <c r="M166" i="264"/>
  <c r="J202" i="265"/>
  <c r="J114" i="265"/>
  <c r="J111" i="265"/>
  <c r="V411" i="264"/>
  <c r="P190" i="264"/>
  <c r="O170" i="264"/>
  <c r="P59" i="264"/>
  <c r="P56" i="264"/>
  <c r="P55" i="264"/>
  <c r="P75" i="264"/>
  <c r="O21" i="264"/>
  <c r="O18" i="264"/>
  <c r="P447" i="264"/>
  <c r="P443" i="264"/>
  <c r="P442" i="264"/>
  <c r="O431" i="264"/>
  <c r="O427" i="264"/>
  <c r="O426" i="264"/>
  <c r="M444" i="265"/>
  <c r="K63" i="35"/>
  <c r="N204" i="34"/>
  <c r="N222" i="34"/>
  <c r="N195" i="34"/>
  <c r="N213" i="34"/>
  <c r="N159" i="34"/>
  <c r="L275" i="264"/>
  <c r="N233" i="34"/>
  <c r="J188" i="24"/>
  <c r="AH190" i="24"/>
  <c r="AL232" i="34"/>
  <c r="Q172" i="264"/>
  <c r="K172" i="265"/>
  <c r="Q192" i="264"/>
  <c r="K192" i="265"/>
  <c r="Q232" i="264"/>
  <c r="K232" i="265"/>
  <c r="N48" i="35"/>
  <c r="P55" i="34"/>
  <c r="P153" i="34"/>
  <c r="P139" i="34"/>
  <c r="P125" i="34"/>
  <c r="P111" i="34"/>
  <c r="O69" i="34"/>
  <c r="N126" i="264"/>
  <c r="N107" i="264"/>
  <c r="J107" i="265"/>
  <c r="M126" i="264"/>
  <c r="R67" i="34"/>
  <c r="Q105" i="264"/>
  <c r="K105" i="265"/>
  <c r="Q243" i="264"/>
  <c r="K243" i="265"/>
  <c r="N45" i="35"/>
  <c r="P136" i="34"/>
  <c r="P122" i="34"/>
  <c r="P150" i="34"/>
  <c r="P52" i="34"/>
  <c r="P108" i="34"/>
  <c r="N222" i="264"/>
  <c r="N220" i="264"/>
  <c r="J222" i="265"/>
  <c r="Q59" i="34"/>
  <c r="P95" i="264"/>
  <c r="R45" i="34"/>
  <c r="K95" i="265"/>
  <c r="R129" i="34"/>
  <c r="Q213" i="264"/>
  <c r="R101" i="34"/>
  <c r="K173" i="265"/>
  <c r="R143" i="34"/>
  <c r="R115" i="34"/>
  <c r="H22" i="268"/>
  <c r="P38" i="35"/>
  <c r="I332" i="264"/>
  <c r="I362" i="264"/>
  <c r="J175" i="34"/>
  <c r="J184" i="34"/>
  <c r="O30" i="264"/>
  <c r="J38" i="268"/>
  <c r="V51" i="35"/>
  <c r="W51" i="35"/>
  <c r="X51" i="35"/>
  <c r="J37" i="268"/>
  <c r="V50" i="35"/>
  <c r="W50" i="35"/>
  <c r="X50" i="35"/>
  <c r="O118" i="264"/>
  <c r="O117" i="264"/>
  <c r="O405" i="264"/>
  <c r="O404" i="264"/>
  <c r="O400" i="264"/>
  <c r="J45" i="268"/>
  <c r="V57" i="35"/>
  <c r="W57" i="35"/>
  <c r="X57" i="35"/>
  <c r="V54" i="35"/>
  <c r="W54" i="35"/>
  <c r="X54" i="35"/>
  <c r="J42" i="268"/>
  <c r="J126" i="266"/>
  <c r="L185" i="34"/>
  <c r="K303" i="264"/>
  <c r="L176" i="34"/>
  <c r="K289" i="264"/>
  <c r="M402" i="265"/>
  <c r="U402" i="264"/>
  <c r="U401" i="264"/>
  <c r="L290" i="264"/>
  <c r="L26" i="24"/>
  <c r="K163" i="24"/>
  <c r="K187" i="24"/>
  <c r="K189" i="24"/>
  <c r="K126" i="266"/>
  <c r="M126" i="266"/>
  <c r="Q40" i="35"/>
  <c r="S145" i="34"/>
  <c r="S47" i="34"/>
  <c r="S103" i="34"/>
  <c r="S131" i="34"/>
  <c r="S117" i="34"/>
  <c r="Q175" i="264"/>
  <c r="K175" i="265"/>
  <c r="Q39" i="35"/>
  <c r="S144" i="34"/>
  <c r="S130" i="34"/>
  <c r="S116" i="34"/>
  <c r="S46" i="34"/>
  <c r="S102" i="34"/>
  <c r="R60" i="34"/>
  <c r="K115" i="265"/>
  <c r="Q96" i="264"/>
  <c r="K96" i="265"/>
  <c r="I331" i="264"/>
  <c r="I330" i="264"/>
  <c r="J165" i="34"/>
  <c r="I258" i="264"/>
  <c r="I257" i="264"/>
  <c r="I361" i="264"/>
  <c r="Q13" i="34"/>
  <c r="P30" i="264"/>
  <c r="P23" i="264"/>
  <c r="Q11" i="34"/>
  <c r="P27" i="264"/>
  <c r="P26" i="264"/>
  <c r="P20" i="264"/>
  <c r="P19" i="264"/>
  <c r="O27" i="264"/>
  <c r="O26" i="264"/>
  <c r="Q56" i="34"/>
  <c r="P110" i="264"/>
  <c r="P109" i="264"/>
  <c r="P91" i="264"/>
  <c r="P90" i="264"/>
  <c r="H18" i="268"/>
  <c r="H17" i="268"/>
  <c r="P35" i="35"/>
  <c r="R112" i="34"/>
  <c r="Q189" i="264"/>
  <c r="Q188" i="264"/>
  <c r="R98" i="34"/>
  <c r="R42" i="34"/>
  <c r="R140" i="34"/>
  <c r="R126" i="34"/>
  <c r="H61" i="268"/>
  <c r="H60" i="268"/>
  <c r="P78" i="35"/>
  <c r="R226" i="34"/>
  <c r="R217" i="34"/>
  <c r="Q355" i="264"/>
  <c r="Q354" i="264"/>
  <c r="R208" i="34"/>
  <c r="R199" i="34"/>
  <c r="R163" i="34"/>
  <c r="Q164" i="34"/>
  <c r="P270" i="264"/>
  <c r="P269" i="264"/>
  <c r="P256" i="264"/>
  <c r="P255" i="264"/>
  <c r="Q241" i="34"/>
  <c r="P406" i="264"/>
  <c r="P399" i="264"/>
  <c r="H71" i="268"/>
  <c r="P88" i="35"/>
  <c r="R237" i="34"/>
  <c r="R267" i="34"/>
  <c r="R263" i="34"/>
  <c r="Q449" i="264"/>
  <c r="R259" i="34"/>
  <c r="R255" i="34"/>
  <c r="Q433" i="264"/>
  <c r="H14" i="268"/>
  <c r="P14" i="35"/>
  <c r="R38" i="34"/>
  <c r="R34" i="34"/>
  <c r="Q70" i="264"/>
  <c r="R30" i="34"/>
  <c r="R26" i="34"/>
  <c r="Q54" i="264"/>
  <c r="R10" i="34"/>
  <c r="H12" i="268"/>
  <c r="P12" i="35"/>
  <c r="R36" i="34"/>
  <c r="R32" i="34"/>
  <c r="Q68" i="264"/>
  <c r="R28" i="34"/>
  <c r="R8" i="34"/>
  <c r="R24" i="34"/>
  <c r="Q68" i="34"/>
  <c r="P125" i="264"/>
  <c r="P106" i="264"/>
  <c r="O125" i="264"/>
  <c r="Q65" i="34"/>
  <c r="P122" i="264"/>
  <c r="P103" i="264"/>
  <c r="R121" i="34"/>
  <c r="R51" i="34"/>
  <c r="R107" i="34"/>
  <c r="R149" i="34"/>
  <c r="Q241" i="264"/>
  <c r="H30" i="268"/>
  <c r="R135" i="34"/>
  <c r="P44" i="35"/>
  <c r="J31" i="266"/>
  <c r="L31" i="266"/>
  <c r="L389" i="264"/>
  <c r="L388" i="264"/>
  <c r="L387" i="264"/>
  <c r="L126" i="266"/>
  <c r="M421" i="265"/>
  <c r="U421" i="264"/>
  <c r="U420" i="264"/>
  <c r="U419" i="264"/>
  <c r="W80" i="35"/>
  <c r="W83" i="35"/>
  <c r="Z265" i="34"/>
  <c r="Z261" i="34"/>
  <c r="Z257" i="34"/>
  <c r="Z235" i="34"/>
  <c r="Z253" i="34"/>
  <c r="X84" i="35"/>
  <c r="Y239" i="34"/>
  <c r="X396" i="264"/>
  <c r="X446" i="264"/>
  <c r="V79" i="35"/>
  <c r="Y234" i="34"/>
  <c r="Y252" i="34"/>
  <c r="Y264" i="34"/>
  <c r="Y260" i="34"/>
  <c r="Y256" i="34"/>
  <c r="N180" i="264"/>
  <c r="N167" i="264"/>
  <c r="N166" i="264"/>
  <c r="M121" i="264"/>
  <c r="M108" i="264"/>
  <c r="O72" i="264"/>
  <c r="O71" i="264"/>
  <c r="O48" i="264"/>
  <c r="O47" i="264"/>
  <c r="F34" i="269"/>
  <c r="O59" i="264"/>
  <c r="O56" i="264"/>
  <c r="O55" i="264"/>
  <c r="O455" i="264"/>
  <c r="O451" i="264"/>
  <c r="O450" i="264"/>
  <c r="I41" i="268"/>
  <c r="J183" i="24"/>
  <c r="M13" i="264"/>
  <c r="J123" i="265"/>
  <c r="M436" i="265"/>
  <c r="I127" i="266"/>
  <c r="K214" i="265"/>
  <c r="N207" i="264"/>
  <c r="N206" i="264"/>
  <c r="K212" i="265"/>
  <c r="K77" i="265"/>
  <c r="P170" i="264"/>
  <c r="P230" i="264"/>
  <c r="P210" i="264"/>
  <c r="K171" i="265"/>
  <c r="O190" i="264"/>
  <c r="P72" i="264"/>
  <c r="P71" i="264"/>
  <c r="K256" i="265"/>
  <c r="K255" i="265"/>
  <c r="P67" i="264"/>
  <c r="P64" i="264"/>
  <c r="P63" i="264"/>
  <c r="P51" i="264"/>
  <c r="P48" i="264"/>
  <c r="P47" i="264"/>
  <c r="O67" i="264"/>
  <c r="O64" i="264"/>
  <c r="O63" i="264"/>
  <c r="K237" i="265"/>
  <c r="K236" i="265"/>
  <c r="P439" i="264"/>
  <c r="P435" i="264"/>
  <c r="P434" i="264"/>
  <c r="P455" i="264"/>
  <c r="P451" i="264"/>
  <c r="P450" i="264"/>
  <c r="P431" i="264"/>
  <c r="P427" i="264"/>
  <c r="P426" i="264"/>
  <c r="K432" i="265"/>
  <c r="O447" i="264"/>
  <c r="O443" i="264"/>
  <c r="O442" i="264"/>
  <c r="K124" i="265"/>
  <c r="M428" i="265"/>
  <c r="S411" i="264"/>
  <c r="V56" i="35"/>
  <c r="W56" i="35"/>
  <c r="X56" i="35"/>
  <c r="J44" i="268"/>
  <c r="G39" i="269"/>
  <c r="AE53" i="35"/>
  <c r="AF53" i="35"/>
  <c r="AG53" i="35"/>
  <c r="M40" i="268"/>
  <c r="AQ86" i="35"/>
  <c r="AR86" i="35"/>
  <c r="AS86" i="35"/>
  <c r="H67" i="269"/>
  <c r="Q68" i="268"/>
  <c r="H66" i="269"/>
  <c r="AQ85" i="35"/>
  <c r="AR85" i="35"/>
  <c r="AS85" i="35"/>
  <c r="Q67" i="268"/>
  <c r="I141" i="24"/>
  <c r="I12" i="264"/>
  <c r="I11" i="264"/>
  <c r="I7" i="264"/>
  <c r="F7" i="24"/>
  <c r="K224" i="265"/>
  <c r="I360" i="264"/>
  <c r="H131" i="24"/>
  <c r="L411" i="265"/>
  <c r="I130" i="24"/>
  <c r="I127" i="24"/>
  <c r="I10" i="24"/>
  <c r="J128" i="24"/>
  <c r="J124" i="24"/>
  <c r="J126" i="24"/>
  <c r="K9" i="24"/>
  <c r="L77" i="24"/>
  <c r="Q24" i="271"/>
  <c r="J123" i="24"/>
  <c r="I345" i="264"/>
  <c r="AM34" i="24"/>
  <c r="J87" i="24"/>
  <c r="J86" i="24"/>
  <c r="AO71" i="24"/>
  <c r="AO70" i="24"/>
  <c r="BJ35" i="24"/>
  <c r="I10" i="265"/>
  <c r="AL58" i="271"/>
  <c r="AP11" i="24"/>
  <c r="F43" i="271"/>
  <c r="F25" i="271"/>
  <c r="J7" i="264"/>
  <c r="AJ51" i="271"/>
  <c r="I138" i="24"/>
  <c r="K116" i="24"/>
  <c r="J115" i="24"/>
  <c r="J107" i="24"/>
  <c r="J109" i="24"/>
  <c r="J108" i="24"/>
  <c r="AO32" i="24"/>
  <c r="L33" i="24"/>
  <c r="L25" i="24"/>
  <c r="L24" i="24"/>
  <c r="K449" i="265"/>
  <c r="K54" i="265"/>
  <c r="J345" i="264"/>
  <c r="BH63" i="24"/>
  <c r="BH55" i="24"/>
  <c r="AK48" i="271"/>
  <c r="AK49" i="271"/>
  <c r="AK50" i="271"/>
  <c r="AL13" i="272"/>
  <c r="P13" i="271"/>
  <c r="AN9" i="273"/>
  <c r="AN10" i="273"/>
  <c r="AM38" i="271"/>
  <c r="AM29" i="271"/>
  <c r="I315" i="264"/>
  <c r="I140" i="24"/>
  <c r="H139" i="24"/>
  <c r="H136" i="24"/>
  <c r="K97" i="24"/>
  <c r="K185" i="24"/>
  <c r="K183" i="24"/>
  <c r="N13" i="264"/>
  <c r="I135" i="24"/>
  <c r="M230" i="34"/>
  <c r="J69" i="35"/>
  <c r="I70" i="35"/>
  <c r="I71" i="35"/>
  <c r="H160" i="24"/>
  <c r="H166" i="24"/>
  <c r="H176" i="24"/>
  <c r="H182" i="24"/>
  <c r="K380" i="264"/>
  <c r="K379" i="264"/>
  <c r="K378" i="264"/>
  <c r="K377" i="264"/>
  <c r="K376" i="264"/>
  <c r="I380" i="265"/>
  <c r="I379" i="265"/>
  <c r="I378" i="265"/>
  <c r="I377" i="265"/>
  <c r="I376" i="265"/>
  <c r="L147" i="24"/>
  <c r="J96" i="24"/>
  <c r="J85" i="24"/>
  <c r="K243" i="34"/>
  <c r="J410" i="264"/>
  <c r="K242" i="34"/>
  <c r="J409" i="264"/>
  <c r="K191" i="265"/>
  <c r="I274" i="265"/>
  <c r="K184" i="34"/>
  <c r="J302" i="264"/>
  <c r="K175" i="34"/>
  <c r="J288" i="264"/>
  <c r="H61" i="35"/>
  <c r="K165" i="34"/>
  <c r="J272" i="264"/>
  <c r="J258" i="264"/>
  <c r="K174" i="34"/>
  <c r="J287" i="264"/>
  <c r="J286" i="264"/>
  <c r="K183" i="34"/>
  <c r="J301" i="264"/>
  <c r="J300" i="264"/>
  <c r="J259" i="264"/>
  <c r="K166" i="34"/>
  <c r="J273" i="264"/>
  <c r="K197" i="265"/>
  <c r="K196" i="265"/>
  <c r="W411" i="264"/>
  <c r="J180" i="265"/>
  <c r="J167" i="265"/>
  <c r="J166" i="265"/>
  <c r="AO39" i="271"/>
  <c r="AO30" i="271"/>
  <c r="AM42" i="271"/>
  <c r="AM33" i="271"/>
  <c r="AN41" i="271"/>
  <c r="AN32" i="271"/>
  <c r="AK35" i="271"/>
  <c r="AL34" i="271"/>
  <c r="AN29" i="271"/>
  <c r="AN40" i="271"/>
  <c r="AM31" i="271"/>
  <c r="M401" i="265"/>
  <c r="R19" i="271"/>
  <c r="R7" i="271"/>
  <c r="AM56" i="271"/>
  <c r="AM57" i="271"/>
  <c r="R16" i="271"/>
  <c r="R4" i="271"/>
  <c r="R17" i="271"/>
  <c r="R5" i="271"/>
  <c r="R20" i="271"/>
  <c r="R8" i="271"/>
  <c r="R18" i="271"/>
  <c r="R6" i="271"/>
  <c r="M420" i="265"/>
  <c r="M419" i="265"/>
  <c r="M413" i="265"/>
  <c r="M412" i="265"/>
  <c r="K61" i="265"/>
  <c r="L167" i="24"/>
  <c r="N240" i="264"/>
  <c r="N227" i="264"/>
  <c r="N226" i="264"/>
  <c r="H11" i="268"/>
  <c r="H8" i="268"/>
  <c r="H7" i="268"/>
  <c r="J200" i="265"/>
  <c r="J187" i="265"/>
  <c r="J186" i="265"/>
  <c r="J220" i="265"/>
  <c r="J207" i="265"/>
  <c r="J206" i="265"/>
  <c r="K448" i="265"/>
  <c r="J240" i="265"/>
  <c r="J227" i="265"/>
  <c r="J226" i="265"/>
  <c r="X453" i="264"/>
  <c r="X452" i="264"/>
  <c r="Y430" i="264"/>
  <c r="Y454" i="264"/>
  <c r="Q44" i="35"/>
  <c r="S149" i="34"/>
  <c r="S135" i="34"/>
  <c r="S121" i="34"/>
  <c r="S51" i="34"/>
  <c r="S107" i="34"/>
  <c r="Q181" i="264"/>
  <c r="K181" i="265"/>
  <c r="Q201" i="264"/>
  <c r="K201" i="265"/>
  <c r="Q52" i="264"/>
  <c r="K52" i="265"/>
  <c r="Q60" i="264"/>
  <c r="K60" i="265"/>
  <c r="Q76" i="264"/>
  <c r="K76" i="265"/>
  <c r="Q14" i="35"/>
  <c r="S10" i="34"/>
  <c r="S38" i="34"/>
  <c r="S34" i="34"/>
  <c r="S30" i="34"/>
  <c r="S26" i="34"/>
  <c r="R241" i="34"/>
  <c r="Q406" i="264"/>
  <c r="Q399" i="264"/>
  <c r="K399" i="265"/>
  <c r="Q325" i="264"/>
  <c r="Q324" i="264"/>
  <c r="K325" i="265"/>
  <c r="K324" i="265"/>
  <c r="Q78" i="35"/>
  <c r="S199" i="34"/>
  <c r="S163" i="34"/>
  <c r="S226" i="34"/>
  <c r="S217" i="34"/>
  <c r="S208" i="34"/>
  <c r="Q209" i="264"/>
  <c r="Q208" i="264"/>
  <c r="K209" i="265"/>
  <c r="K208" i="265"/>
  <c r="R56" i="34"/>
  <c r="Q110" i="264"/>
  <c r="Q109" i="264"/>
  <c r="Q91" i="264"/>
  <c r="Q90" i="264"/>
  <c r="K91" i="265"/>
  <c r="K90" i="265"/>
  <c r="I272" i="264"/>
  <c r="R174" i="264"/>
  <c r="R194" i="264"/>
  <c r="R234" i="264"/>
  <c r="R195" i="264"/>
  <c r="R175" i="264"/>
  <c r="R235" i="264"/>
  <c r="K188" i="24"/>
  <c r="O233" i="34"/>
  <c r="AI190" i="24"/>
  <c r="AM232" i="34"/>
  <c r="AL386" i="264"/>
  <c r="M26" i="24"/>
  <c r="I418" i="266"/>
  <c r="K45" i="268"/>
  <c r="Y57" i="35"/>
  <c r="Z57" i="35"/>
  <c r="AA57" i="35"/>
  <c r="K37" i="268"/>
  <c r="Y50" i="35"/>
  <c r="Z50" i="35"/>
  <c r="AA50" i="35"/>
  <c r="K38" i="268"/>
  <c r="Y51" i="35"/>
  <c r="Z51" i="35"/>
  <c r="AA51" i="35"/>
  <c r="I288" i="264"/>
  <c r="Q233" i="264"/>
  <c r="K233" i="265"/>
  <c r="O182" i="264"/>
  <c r="O242" i="264"/>
  <c r="O222" i="264"/>
  <c r="Q124" i="264"/>
  <c r="O185" i="264"/>
  <c r="O225" i="264"/>
  <c r="P69" i="34"/>
  <c r="O107" i="264"/>
  <c r="AK386" i="264"/>
  <c r="M349" i="264"/>
  <c r="M364" i="264"/>
  <c r="N177" i="34"/>
  <c r="N186" i="34"/>
  <c r="X415" i="264"/>
  <c r="Q204" i="264"/>
  <c r="K204" i="265"/>
  <c r="Q184" i="264"/>
  <c r="K184" i="265"/>
  <c r="Q244" i="264"/>
  <c r="K244" i="265"/>
  <c r="R240" i="34"/>
  <c r="Q398" i="264"/>
  <c r="K398" i="265"/>
  <c r="Q87" i="35"/>
  <c r="S236" i="34"/>
  <c r="S254" i="34"/>
  <c r="S266" i="34"/>
  <c r="S262" i="34"/>
  <c r="S258" i="34"/>
  <c r="R62" i="34"/>
  <c r="Q99" i="264"/>
  <c r="Q98" i="264"/>
  <c r="K99" i="265"/>
  <c r="K98" i="265"/>
  <c r="Q177" i="264"/>
  <c r="Q176" i="264"/>
  <c r="K177" i="265"/>
  <c r="K176" i="265"/>
  <c r="Q344" i="264"/>
  <c r="Q343" i="264"/>
  <c r="K344" i="265"/>
  <c r="K343" i="265"/>
  <c r="Q314" i="264"/>
  <c r="Q313" i="264"/>
  <c r="K314" i="265"/>
  <c r="K313" i="265"/>
  <c r="Q68" i="35"/>
  <c r="S218" i="34"/>
  <c r="S209" i="34"/>
  <c r="S200" i="34"/>
  <c r="S155" i="34"/>
  <c r="S191" i="34"/>
  <c r="Q66" i="264"/>
  <c r="Q65" i="264"/>
  <c r="K66" i="265"/>
  <c r="K65" i="265"/>
  <c r="Q50" i="264"/>
  <c r="Q49" i="264"/>
  <c r="K50" i="265"/>
  <c r="K49" i="265"/>
  <c r="Q11" i="35"/>
  <c r="S7" i="34"/>
  <c r="S23" i="34"/>
  <c r="S35" i="34"/>
  <c r="S31" i="34"/>
  <c r="S27" i="34"/>
  <c r="R57" i="34"/>
  <c r="Q112" i="264"/>
  <c r="Q93" i="264"/>
  <c r="K93" i="265"/>
  <c r="K92" i="265"/>
  <c r="Q211" i="264"/>
  <c r="Q210" i="264"/>
  <c r="K211" i="265"/>
  <c r="Q231" i="264"/>
  <c r="K231" i="265"/>
  <c r="Q53" i="264"/>
  <c r="K53" i="265"/>
  <c r="Q69" i="264"/>
  <c r="Q67" i="264"/>
  <c r="K69" i="265"/>
  <c r="Q13" i="35"/>
  <c r="S9" i="34"/>
  <c r="S37" i="34"/>
  <c r="S33" i="34"/>
  <c r="S29" i="34"/>
  <c r="S25" i="34"/>
  <c r="I301" i="264"/>
  <c r="M159" i="24"/>
  <c r="M169" i="24"/>
  <c r="N157" i="24"/>
  <c r="M168" i="24"/>
  <c r="K62" i="35"/>
  <c r="N158" i="34"/>
  <c r="N221" i="34"/>
  <c r="M363" i="264"/>
  <c r="N212" i="34"/>
  <c r="M348" i="264"/>
  <c r="N194" i="34"/>
  <c r="M318" i="264"/>
  <c r="N203" i="34"/>
  <c r="M333" i="264"/>
  <c r="K43" i="268"/>
  <c r="Y55" i="35"/>
  <c r="Z55" i="35"/>
  <c r="AA55" i="35"/>
  <c r="K36" i="268"/>
  <c r="Y49" i="35"/>
  <c r="Z49" i="35"/>
  <c r="AA49" i="35"/>
  <c r="K39" i="268"/>
  <c r="Y52" i="35"/>
  <c r="Z52" i="35"/>
  <c r="AA52" i="35"/>
  <c r="S67" i="34"/>
  <c r="R105" i="264"/>
  <c r="R223" i="264"/>
  <c r="R46" i="35"/>
  <c r="T123" i="34"/>
  <c r="T109" i="34"/>
  <c r="T53" i="34"/>
  <c r="T137" i="34"/>
  <c r="T151" i="34"/>
  <c r="R212" i="264"/>
  <c r="S58" i="34"/>
  <c r="R94" i="264"/>
  <c r="R192" i="264"/>
  <c r="L318" i="264"/>
  <c r="L333" i="264"/>
  <c r="L363" i="264"/>
  <c r="J41" i="268"/>
  <c r="K68" i="265"/>
  <c r="K70" i="265"/>
  <c r="K433" i="265"/>
  <c r="K431" i="265"/>
  <c r="K427" i="265"/>
  <c r="K426" i="265"/>
  <c r="K355" i="265"/>
  <c r="K354" i="265"/>
  <c r="M88" i="264"/>
  <c r="M87" i="264"/>
  <c r="M86" i="264"/>
  <c r="Q447" i="264"/>
  <c r="Q443" i="264"/>
  <c r="Q442" i="264"/>
  <c r="P397" i="264"/>
  <c r="P393" i="264"/>
  <c r="O28" i="264"/>
  <c r="O25" i="264"/>
  <c r="O17" i="264"/>
  <c r="O16" i="264"/>
  <c r="O15" i="264"/>
  <c r="P21" i="264"/>
  <c r="P18" i="264"/>
  <c r="H19" i="268"/>
  <c r="K406" i="265"/>
  <c r="J102" i="265"/>
  <c r="J89" i="265"/>
  <c r="N121" i="264"/>
  <c r="N108" i="264"/>
  <c r="I289" i="265"/>
  <c r="J126" i="265"/>
  <c r="J121" i="265"/>
  <c r="J108" i="265"/>
  <c r="I126" i="266"/>
  <c r="X437" i="264"/>
  <c r="X436" i="264"/>
  <c r="Y238" i="34"/>
  <c r="X395" i="264"/>
  <c r="X394" i="264"/>
  <c r="X403" i="264"/>
  <c r="Y438" i="264"/>
  <c r="Z249" i="34"/>
  <c r="Y422" i="264"/>
  <c r="Z245" i="34"/>
  <c r="Y415" i="264"/>
  <c r="X445" i="264"/>
  <c r="X444" i="264"/>
  <c r="X429" i="264"/>
  <c r="X428" i="264"/>
  <c r="Y248" i="34"/>
  <c r="Y244" i="34"/>
  <c r="X80" i="35"/>
  <c r="AA265" i="34"/>
  <c r="Z454" i="264"/>
  <c r="AA261" i="34"/>
  <c r="AA257" i="34"/>
  <c r="Z438" i="264"/>
  <c r="AA235" i="34"/>
  <c r="AA253" i="34"/>
  <c r="Z430" i="264"/>
  <c r="Y84" i="35"/>
  <c r="X83" i="35"/>
  <c r="K66" i="268"/>
  <c r="Z239" i="34"/>
  <c r="Y403" i="264"/>
  <c r="Y396" i="264"/>
  <c r="Y446" i="264"/>
  <c r="W79" i="35"/>
  <c r="Z234" i="34"/>
  <c r="Z252" i="34"/>
  <c r="Y429" i="264"/>
  <c r="Z264" i="34"/>
  <c r="Y453" i="264"/>
  <c r="Z260" i="34"/>
  <c r="Y445" i="264"/>
  <c r="Z256" i="34"/>
  <c r="Y437" i="264"/>
  <c r="Y436" i="264"/>
  <c r="Q221" i="264"/>
  <c r="K221" i="265"/>
  <c r="R65" i="34"/>
  <c r="Q122" i="264"/>
  <c r="Q103" i="264"/>
  <c r="K103" i="265"/>
  <c r="R12" i="34"/>
  <c r="Q22" i="264"/>
  <c r="K22" i="265"/>
  <c r="Q12" i="35"/>
  <c r="S24" i="34"/>
  <c r="S36" i="34"/>
  <c r="S32" i="34"/>
  <c r="S28" i="34"/>
  <c r="S8" i="34"/>
  <c r="R14" i="34"/>
  <c r="Q31" i="264"/>
  <c r="Q24" i="264"/>
  <c r="K24" i="265"/>
  <c r="Q62" i="264"/>
  <c r="K62" i="265"/>
  <c r="Q78" i="264"/>
  <c r="K78" i="265"/>
  <c r="Q441" i="264"/>
  <c r="K441" i="265"/>
  <c r="Q457" i="264"/>
  <c r="K457" i="265"/>
  <c r="Q88" i="35"/>
  <c r="S255" i="34"/>
  <c r="S267" i="34"/>
  <c r="S263" i="34"/>
  <c r="S259" i="34"/>
  <c r="S237" i="34"/>
  <c r="R172" i="34"/>
  <c r="Q267" i="264"/>
  <c r="Q266" i="264"/>
  <c r="K267" i="265"/>
  <c r="K266" i="265"/>
  <c r="Q340" i="264"/>
  <c r="Q339" i="264"/>
  <c r="K340" i="265"/>
  <c r="K339" i="265"/>
  <c r="Q370" i="264"/>
  <c r="Q369" i="264"/>
  <c r="K370" i="265"/>
  <c r="K369" i="265"/>
  <c r="Q229" i="264"/>
  <c r="Q228" i="264"/>
  <c r="K229" i="265"/>
  <c r="K228" i="265"/>
  <c r="Q169" i="264"/>
  <c r="Q168" i="264"/>
  <c r="K169" i="265"/>
  <c r="K168" i="265"/>
  <c r="Q35" i="35"/>
  <c r="S140" i="34"/>
  <c r="S42" i="34"/>
  <c r="S98" i="34"/>
  <c r="S126" i="34"/>
  <c r="S112" i="34"/>
  <c r="Q115" i="264"/>
  <c r="S60" i="34"/>
  <c r="R96" i="264"/>
  <c r="R214" i="264"/>
  <c r="R39" i="35"/>
  <c r="T144" i="34"/>
  <c r="S234" i="264"/>
  <c r="T130" i="34"/>
  <c r="S214" i="264"/>
  <c r="T116" i="34"/>
  <c r="S194" i="264"/>
  <c r="T46" i="34"/>
  <c r="T102" i="34"/>
  <c r="S174" i="264"/>
  <c r="R215" i="264"/>
  <c r="S61" i="34"/>
  <c r="R97" i="264"/>
  <c r="R40" i="35"/>
  <c r="T103" i="34"/>
  <c r="S175" i="264"/>
  <c r="T131" i="34"/>
  <c r="S215" i="264"/>
  <c r="T47" i="34"/>
  <c r="T117" i="34"/>
  <c r="S195" i="264"/>
  <c r="T145" i="34"/>
  <c r="S235" i="264"/>
  <c r="L73" i="35"/>
  <c r="K13" i="24"/>
  <c r="K125" i="24"/>
  <c r="K129" i="24"/>
  <c r="K42" i="268"/>
  <c r="Y54" i="35"/>
  <c r="Z54" i="35"/>
  <c r="AA54" i="35"/>
  <c r="I302" i="264"/>
  <c r="Q38" i="35"/>
  <c r="S143" i="34"/>
  <c r="S129" i="34"/>
  <c r="S115" i="34"/>
  <c r="S45" i="34"/>
  <c r="S101" i="34"/>
  <c r="Q193" i="264"/>
  <c r="Q190" i="264"/>
  <c r="K193" i="265"/>
  <c r="Q173" i="264"/>
  <c r="R59" i="34"/>
  <c r="Q114" i="264"/>
  <c r="Q95" i="264"/>
  <c r="P114" i="264"/>
  <c r="P111" i="264"/>
  <c r="P66" i="34"/>
  <c r="O104" i="264"/>
  <c r="O102" i="264"/>
  <c r="O89" i="264"/>
  <c r="O202" i="264"/>
  <c r="O45" i="35"/>
  <c r="Q136" i="34"/>
  <c r="P222" i="264"/>
  <c r="Q108" i="34"/>
  <c r="Q52" i="34"/>
  <c r="Q122" i="34"/>
  <c r="Q150" i="34"/>
  <c r="P242" i="264"/>
  <c r="O205" i="264"/>
  <c r="O245" i="264"/>
  <c r="O48" i="35"/>
  <c r="Q153" i="34"/>
  <c r="Q139" i="34"/>
  <c r="Q125" i="34"/>
  <c r="Q55" i="34"/>
  <c r="Q111" i="34"/>
  <c r="M389" i="264"/>
  <c r="M388" i="264"/>
  <c r="M387" i="264"/>
  <c r="N168" i="34"/>
  <c r="M261" i="264"/>
  <c r="M319" i="264"/>
  <c r="M334" i="264"/>
  <c r="O159" i="34"/>
  <c r="J261" i="265"/>
  <c r="O222" i="34"/>
  <c r="N364" i="264"/>
  <c r="O195" i="34"/>
  <c r="N319" i="264"/>
  <c r="O204" i="34"/>
  <c r="N334" i="264"/>
  <c r="O213" i="34"/>
  <c r="N349" i="264"/>
  <c r="L63" i="35"/>
  <c r="G55" i="268"/>
  <c r="X422" i="264"/>
  <c r="I411" i="266"/>
  <c r="R68" i="34"/>
  <c r="Q106" i="264"/>
  <c r="Q47" i="35"/>
  <c r="S138" i="34"/>
  <c r="S110" i="34"/>
  <c r="S54" i="34"/>
  <c r="S152" i="34"/>
  <c r="S124" i="34"/>
  <c r="Q440" i="264"/>
  <c r="Q439" i="264"/>
  <c r="Q435" i="264"/>
  <c r="Q434" i="264"/>
  <c r="K440" i="265"/>
  <c r="Q456" i="264"/>
  <c r="Q455" i="264"/>
  <c r="Q451" i="264"/>
  <c r="Q450" i="264"/>
  <c r="K456" i="265"/>
  <c r="Q217" i="264"/>
  <c r="Q216" i="264"/>
  <c r="K217" i="265"/>
  <c r="K216" i="265"/>
  <c r="Q41" i="35"/>
  <c r="S48" i="34"/>
  <c r="S104" i="34"/>
  <c r="S146" i="34"/>
  <c r="S132" i="34"/>
  <c r="S118" i="34"/>
  <c r="Q329" i="264"/>
  <c r="Q328" i="264"/>
  <c r="K329" i="265"/>
  <c r="K328" i="265"/>
  <c r="Q359" i="264"/>
  <c r="Q358" i="264"/>
  <c r="K359" i="265"/>
  <c r="K358" i="265"/>
  <c r="R164" i="34"/>
  <c r="Q270" i="264"/>
  <c r="Q269" i="264"/>
  <c r="Q256" i="264"/>
  <c r="Q255" i="264"/>
  <c r="Q58" i="264"/>
  <c r="Q57" i="264"/>
  <c r="K58" i="265"/>
  <c r="K57" i="265"/>
  <c r="Q74" i="264"/>
  <c r="Q73" i="264"/>
  <c r="K74" i="265"/>
  <c r="K73" i="265"/>
  <c r="R11" i="34"/>
  <c r="Q20" i="264"/>
  <c r="Q19" i="264"/>
  <c r="Q36" i="35"/>
  <c r="S141" i="34"/>
  <c r="S43" i="34"/>
  <c r="S99" i="34"/>
  <c r="S127" i="34"/>
  <c r="S113" i="34"/>
  <c r="R13" i="34"/>
  <c r="Q30" i="264"/>
  <c r="Q23" i="264"/>
  <c r="K23" i="265"/>
  <c r="I287" i="264"/>
  <c r="Q116" i="264"/>
  <c r="K116" i="265"/>
  <c r="M63" i="35"/>
  <c r="P159" i="34"/>
  <c r="P213" i="34"/>
  <c r="P204" i="34"/>
  <c r="P222" i="34"/>
  <c r="P195" i="34"/>
  <c r="L163" i="24"/>
  <c r="M172" i="24"/>
  <c r="L175" i="24"/>
  <c r="L179" i="24"/>
  <c r="L184" i="24"/>
  <c r="I273" i="264"/>
  <c r="R183" i="264"/>
  <c r="R203" i="264"/>
  <c r="R243" i="264"/>
  <c r="Q113" i="264"/>
  <c r="R232" i="264"/>
  <c r="R172" i="264"/>
  <c r="R37" i="35"/>
  <c r="T142" i="34"/>
  <c r="S232" i="264"/>
  <c r="T128" i="34"/>
  <c r="T114" i="34"/>
  <c r="S192" i="264"/>
  <c r="T44" i="34"/>
  <c r="T100" i="34"/>
  <c r="M167" i="34"/>
  <c r="L260" i="264"/>
  <c r="L348" i="264"/>
  <c r="M176" i="34"/>
  <c r="M185" i="34"/>
  <c r="I375" i="264"/>
  <c r="I374" i="264"/>
  <c r="I373" i="264"/>
  <c r="I372" i="264"/>
  <c r="I371" i="264"/>
  <c r="K170" i="265"/>
  <c r="K241" i="265"/>
  <c r="K189" i="265"/>
  <c r="K188" i="265"/>
  <c r="K213" i="265"/>
  <c r="U411" i="264"/>
  <c r="Q431" i="264"/>
  <c r="Q427" i="264"/>
  <c r="Q426" i="264"/>
  <c r="H69" i="268"/>
  <c r="H63" i="268"/>
  <c r="H62" i="268"/>
  <c r="P404" i="264"/>
  <c r="P400" i="264"/>
  <c r="P28" i="264"/>
  <c r="P25" i="264"/>
  <c r="Q170" i="264"/>
  <c r="P92" i="264"/>
  <c r="J35" i="268"/>
  <c r="O111" i="264"/>
  <c r="N102" i="264"/>
  <c r="N89" i="264"/>
  <c r="I303" i="265"/>
  <c r="K106" i="265"/>
  <c r="AT85" i="35"/>
  <c r="AU85" i="35"/>
  <c r="AV85" i="35"/>
  <c r="R67" i="268"/>
  <c r="AT86" i="35"/>
  <c r="AU86" i="35"/>
  <c r="AV86" i="35"/>
  <c r="R68" i="268"/>
  <c r="AH53" i="35"/>
  <c r="AI53" i="35"/>
  <c r="AJ53" i="35"/>
  <c r="N40" i="268"/>
  <c r="Y56" i="35"/>
  <c r="Z56" i="35"/>
  <c r="AA56" i="35"/>
  <c r="K44" i="268"/>
  <c r="J141" i="24"/>
  <c r="I131" i="24"/>
  <c r="J242" i="34"/>
  <c r="I409" i="264"/>
  <c r="J243" i="34"/>
  <c r="I410" i="264"/>
  <c r="J130" i="24"/>
  <c r="J127" i="24"/>
  <c r="J10" i="24"/>
  <c r="K128" i="24"/>
  <c r="N88" i="264"/>
  <c r="N87" i="264"/>
  <c r="N86" i="264"/>
  <c r="K124" i="24"/>
  <c r="K126" i="24"/>
  <c r="L9" i="24"/>
  <c r="M77" i="24"/>
  <c r="R12" i="271"/>
  <c r="R24" i="271"/>
  <c r="K112" i="265"/>
  <c r="Q230" i="264"/>
  <c r="K123" i="24"/>
  <c r="AN34" i="24"/>
  <c r="K87" i="24"/>
  <c r="K86" i="24"/>
  <c r="AP71" i="24"/>
  <c r="AP70" i="24"/>
  <c r="BK35" i="24"/>
  <c r="L10" i="264"/>
  <c r="AM58" i="271"/>
  <c r="AQ11" i="24"/>
  <c r="G25" i="271"/>
  <c r="G43" i="271"/>
  <c r="M10" i="264"/>
  <c r="AK51" i="271"/>
  <c r="J138" i="24"/>
  <c r="K447" i="265"/>
  <c r="K443" i="265"/>
  <c r="K442" i="265"/>
  <c r="L116" i="24"/>
  <c r="AP32" i="24"/>
  <c r="M33" i="24"/>
  <c r="M25" i="24"/>
  <c r="M24" i="24"/>
  <c r="K115" i="24"/>
  <c r="K107" i="24"/>
  <c r="K109" i="24"/>
  <c r="K108" i="24"/>
  <c r="K114" i="265"/>
  <c r="BI63" i="24"/>
  <c r="BI55" i="24"/>
  <c r="AL48" i="271"/>
  <c r="AL49" i="271"/>
  <c r="AL50" i="271"/>
  <c r="AM13" i="272"/>
  <c r="K96" i="24"/>
  <c r="K85" i="24"/>
  <c r="K110" i="265"/>
  <c r="K109" i="265"/>
  <c r="K31" i="265"/>
  <c r="I286" i="264"/>
  <c r="Q13" i="271"/>
  <c r="K190" i="265"/>
  <c r="AO9" i="273"/>
  <c r="AO10" i="273"/>
  <c r="AN38" i="271"/>
  <c r="J140" i="24"/>
  <c r="H133" i="24"/>
  <c r="I139" i="24"/>
  <c r="I137" i="24"/>
  <c r="I136" i="24"/>
  <c r="K230" i="265"/>
  <c r="L97" i="24"/>
  <c r="M147" i="24"/>
  <c r="I72" i="35"/>
  <c r="L202" i="34"/>
  <c r="F52" i="268"/>
  <c r="L193" i="34"/>
  <c r="L220" i="34"/>
  <c r="L157" i="34"/>
  <c r="L211" i="34"/>
  <c r="I60" i="35"/>
  <c r="L219" i="34"/>
  <c r="L201" i="34"/>
  <c r="L192" i="34"/>
  <c r="F51" i="268"/>
  <c r="L156" i="34"/>
  <c r="L210" i="34"/>
  <c r="I59" i="35"/>
  <c r="K135" i="24"/>
  <c r="O230" i="34"/>
  <c r="N380" i="264"/>
  <c r="N379" i="264"/>
  <c r="N378" i="264"/>
  <c r="N377" i="264"/>
  <c r="N376" i="264"/>
  <c r="L69" i="35"/>
  <c r="N230" i="34"/>
  <c r="J380" i="265"/>
  <c r="J379" i="265"/>
  <c r="J378" i="265"/>
  <c r="J377" i="265"/>
  <c r="J376" i="265"/>
  <c r="K69" i="35"/>
  <c r="J135" i="24"/>
  <c r="K12" i="264"/>
  <c r="K11" i="264"/>
  <c r="I12" i="265"/>
  <c r="I11" i="265"/>
  <c r="K9" i="264"/>
  <c r="K8" i="264"/>
  <c r="K7" i="264"/>
  <c r="H7" i="24"/>
  <c r="I9" i="265"/>
  <c r="I8" i="265"/>
  <c r="J70" i="35"/>
  <c r="J71" i="35"/>
  <c r="I176" i="24"/>
  <c r="I182" i="24"/>
  <c r="I160" i="24"/>
  <c r="I166" i="24"/>
  <c r="L380" i="264"/>
  <c r="L379" i="264"/>
  <c r="L378" i="264"/>
  <c r="L377" i="264"/>
  <c r="L376" i="264"/>
  <c r="J408" i="264"/>
  <c r="J407" i="264"/>
  <c r="J392" i="264"/>
  <c r="J391" i="264"/>
  <c r="J390" i="264"/>
  <c r="J271" i="264"/>
  <c r="J257" i="264"/>
  <c r="Y452" i="264"/>
  <c r="J13" i="265"/>
  <c r="Q397" i="264"/>
  <c r="Q393" i="264"/>
  <c r="AO41" i="271"/>
  <c r="AO32" i="271"/>
  <c r="AP39" i="271"/>
  <c r="AP30" i="271"/>
  <c r="AN42" i="271"/>
  <c r="AN33" i="271"/>
  <c r="AM34" i="271"/>
  <c r="AL35" i="271"/>
  <c r="AO40" i="271"/>
  <c r="AN31" i="271"/>
  <c r="S20" i="271"/>
  <c r="S8" i="271"/>
  <c r="S5" i="271"/>
  <c r="S17" i="271"/>
  <c r="S4" i="271"/>
  <c r="S16" i="271"/>
  <c r="R13" i="271"/>
  <c r="S6" i="271"/>
  <c r="S18" i="271"/>
  <c r="AN56" i="271"/>
  <c r="AN57" i="271"/>
  <c r="S7" i="271"/>
  <c r="S19" i="271"/>
  <c r="Y428" i="264"/>
  <c r="M411" i="265"/>
  <c r="N454" i="265"/>
  <c r="R386" i="265"/>
  <c r="K397" i="265"/>
  <c r="K393" i="265"/>
  <c r="N430" i="265"/>
  <c r="N438" i="265"/>
  <c r="Y444" i="264"/>
  <c r="K67" i="265"/>
  <c r="K64" i="265"/>
  <c r="K63" i="265"/>
  <c r="I300" i="264"/>
  <c r="K455" i="265"/>
  <c r="K451" i="265"/>
  <c r="K450" i="265"/>
  <c r="K439" i="265"/>
  <c r="K435" i="265"/>
  <c r="K434" i="265"/>
  <c r="I271" i="264"/>
  <c r="P17" i="264"/>
  <c r="P16" i="264"/>
  <c r="P15" i="264"/>
  <c r="L289" i="264"/>
  <c r="L274" i="264"/>
  <c r="T58" i="34"/>
  <c r="S94" i="264"/>
  <c r="S212" i="264"/>
  <c r="U128" i="34"/>
  <c r="T212" i="264"/>
  <c r="U114" i="34"/>
  <c r="L192" i="265"/>
  <c r="U44" i="34"/>
  <c r="I93" i="266"/>
  <c r="U142" i="34"/>
  <c r="U100" i="34"/>
  <c r="I171" i="266"/>
  <c r="F20" i="269"/>
  <c r="I21" i="268"/>
  <c r="S37" i="35"/>
  <c r="O364" i="264"/>
  <c r="O349" i="264"/>
  <c r="P186" i="34"/>
  <c r="P177" i="34"/>
  <c r="R211" i="264"/>
  <c r="S57" i="34"/>
  <c r="R93" i="264"/>
  <c r="R36" i="35"/>
  <c r="T99" i="34"/>
  <c r="S171" i="264"/>
  <c r="T127" i="34"/>
  <c r="S211" i="264"/>
  <c r="T43" i="34"/>
  <c r="T113" i="34"/>
  <c r="S191" i="264"/>
  <c r="T141" i="34"/>
  <c r="S231" i="264"/>
  <c r="Q27" i="264"/>
  <c r="Q26" i="264"/>
  <c r="K27" i="265"/>
  <c r="K26" i="265"/>
  <c r="R217" i="264"/>
  <c r="R216" i="264"/>
  <c r="R177" i="264"/>
  <c r="R176" i="264"/>
  <c r="R41" i="35"/>
  <c r="T132" i="34"/>
  <c r="S217" i="264"/>
  <c r="S216" i="264"/>
  <c r="T118" i="34"/>
  <c r="S197" i="264"/>
  <c r="S196" i="264"/>
  <c r="T48" i="34"/>
  <c r="T146" i="34"/>
  <c r="S237" i="264"/>
  <c r="S236" i="264"/>
  <c r="T104" i="34"/>
  <c r="S177" i="264"/>
  <c r="S176" i="264"/>
  <c r="R204" i="264"/>
  <c r="S68" i="34"/>
  <c r="R106" i="264"/>
  <c r="R224" i="264"/>
  <c r="O177" i="34"/>
  <c r="N290" i="264"/>
  <c r="O186" i="34"/>
  <c r="N304" i="264"/>
  <c r="Q69" i="34"/>
  <c r="P126" i="264"/>
  <c r="P107" i="264"/>
  <c r="P225" i="264"/>
  <c r="R55" i="34"/>
  <c r="K107" i="265"/>
  <c r="R125" i="34"/>
  <c r="Q205" i="264"/>
  <c r="R111" i="34"/>
  <c r="Q185" i="264"/>
  <c r="R153" i="34"/>
  <c r="R139" i="34"/>
  <c r="Q225" i="264"/>
  <c r="H34" i="268"/>
  <c r="P48" i="35"/>
  <c r="P202" i="264"/>
  <c r="P182" i="264"/>
  <c r="R52" i="34"/>
  <c r="R108" i="34"/>
  <c r="Q182" i="264"/>
  <c r="R150" i="34"/>
  <c r="Q242" i="264"/>
  <c r="R136" i="34"/>
  <c r="K222" i="265"/>
  <c r="R122" i="34"/>
  <c r="Q202" i="264"/>
  <c r="Q200" i="264"/>
  <c r="Q187" i="264"/>
  <c r="Q186" i="264"/>
  <c r="H31" i="268"/>
  <c r="P45" i="35"/>
  <c r="O123" i="264"/>
  <c r="R173" i="264"/>
  <c r="R193" i="264"/>
  <c r="R233" i="264"/>
  <c r="O221" i="34"/>
  <c r="O212" i="34"/>
  <c r="O203" i="34"/>
  <c r="O194" i="34"/>
  <c r="L62" i="35"/>
  <c r="O158" i="34"/>
  <c r="G54" i="268"/>
  <c r="U131" i="34"/>
  <c r="L215" i="265"/>
  <c r="U117" i="34"/>
  <c r="T195" i="264"/>
  <c r="U145" i="34"/>
  <c r="T235" i="264"/>
  <c r="U47" i="34"/>
  <c r="L97" i="265"/>
  <c r="U103" i="34"/>
  <c r="T175" i="264"/>
  <c r="S40" i="35"/>
  <c r="F23" i="269"/>
  <c r="I24" i="268"/>
  <c r="R116" i="264"/>
  <c r="T60" i="34"/>
  <c r="S96" i="264"/>
  <c r="U46" i="34"/>
  <c r="U116" i="34"/>
  <c r="T194" i="264"/>
  <c r="U102" i="34"/>
  <c r="T174" i="264"/>
  <c r="U130" i="34"/>
  <c r="T214" i="264"/>
  <c r="U144" i="34"/>
  <c r="T234" i="264"/>
  <c r="F22" i="269"/>
  <c r="S39" i="35"/>
  <c r="I23" i="268"/>
  <c r="R115" i="264"/>
  <c r="R209" i="264"/>
  <c r="R208" i="264"/>
  <c r="S56" i="34"/>
  <c r="R91" i="264"/>
  <c r="R90" i="264"/>
  <c r="R35" i="35"/>
  <c r="T42" i="34"/>
  <c r="T140" i="34"/>
  <c r="S229" i="264"/>
  <c r="S228" i="264"/>
  <c r="T126" i="34"/>
  <c r="S209" i="264"/>
  <c r="S208" i="264"/>
  <c r="T112" i="34"/>
  <c r="S189" i="264"/>
  <c r="S188" i="264"/>
  <c r="T98" i="34"/>
  <c r="S169" i="264"/>
  <c r="S168" i="264"/>
  <c r="Q281" i="264"/>
  <c r="Q280" i="264"/>
  <c r="K281" i="265"/>
  <c r="K280" i="265"/>
  <c r="R441" i="264"/>
  <c r="R457" i="264"/>
  <c r="R88" i="35"/>
  <c r="T267" i="34"/>
  <c r="T263" i="34"/>
  <c r="S449" i="264"/>
  <c r="T259" i="34"/>
  <c r="S441" i="264"/>
  <c r="T255" i="34"/>
  <c r="T237" i="34"/>
  <c r="R60" i="264"/>
  <c r="R76" i="264"/>
  <c r="R12" i="35"/>
  <c r="T36" i="34"/>
  <c r="S76" i="264"/>
  <c r="T32" i="34"/>
  <c r="T28" i="34"/>
  <c r="S60" i="264"/>
  <c r="T8" i="34"/>
  <c r="T24" i="34"/>
  <c r="S52" i="264"/>
  <c r="Q29" i="264"/>
  <c r="Q28" i="264"/>
  <c r="K29" i="265"/>
  <c r="Z248" i="34"/>
  <c r="Y421" i="264"/>
  <c r="Y420" i="264"/>
  <c r="Y419" i="264"/>
  <c r="Z244" i="34"/>
  <c r="Y414" i="264"/>
  <c r="Y413" i="264"/>
  <c r="Y412" i="264"/>
  <c r="Y83" i="35"/>
  <c r="Y80" i="35"/>
  <c r="AB265" i="34"/>
  <c r="AB261" i="34"/>
  <c r="AB257" i="34"/>
  <c r="AB235" i="34"/>
  <c r="AB253" i="34"/>
  <c r="Z84" i="35"/>
  <c r="AA239" i="34"/>
  <c r="Z403" i="264"/>
  <c r="Z396" i="264"/>
  <c r="N396" i="265"/>
  <c r="Z446" i="264"/>
  <c r="N446" i="265"/>
  <c r="AA245" i="34"/>
  <c r="Z415" i="264"/>
  <c r="AA249" i="34"/>
  <c r="X421" i="264"/>
  <c r="X420" i="264"/>
  <c r="X419" i="264"/>
  <c r="R113" i="264"/>
  <c r="S223" i="264"/>
  <c r="S183" i="264"/>
  <c r="U151" i="34"/>
  <c r="I242" i="266"/>
  <c r="U137" i="34"/>
  <c r="T223" i="264"/>
  <c r="U123" i="34"/>
  <c r="U53" i="34"/>
  <c r="I104" i="266"/>
  <c r="U109" i="34"/>
  <c r="I182" i="266"/>
  <c r="F31" i="269"/>
  <c r="S46" i="35"/>
  <c r="I32" i="268"/>
  <c r="L39" i="268"/>
  <c r="AB52" i="35"/>
  <c r="AC52" i="35"/>
  <c r="AD52" i="35"/>
  <c r="L36" i="268"/>
  <c r="AB49" i="35"/>
  <c r="AC49" i="35"/>
  <c r="AD49" i="35"/>
  <c r="AB55" i="35"/>
  <c r="AC55" i="35"/>
  <c r="AD55" i="35"/>
  <c r="L43" i="268"/>
  <c r="N176" i="34"/>
  <c r="N185" i="34"/>
  <c r="M303" i="264"/>
  <c r="O157" i="24"/>
  <c r="N159" i="24"/>
  <c r="N168" i="24"/>
  <c r="N169" i="24"/>
  <c r="R61" i="264"/>
  <c r="R77" i="264"/>
  <c r="R13" i="35"/>
  <c r="T9" i="34"/>
  <c r="T37" i="34"/>
  <c r="S77" i="264"/>
  <c r="T33" i="34"/>
  <c r="S69" i="264"/>
  <c r="T29" i="34"/>
  <c r="S61" i="264"/>
  <c r="T25" i="34"/>
  <c r="S53" i="264"/>
  <c r="R66" i="264"/>
  <c r="R65" i="264"/>
  <c r="R50" i="264"/>
  <c r="R49" i="264"/>
  <c r="R11" i="35"/>
  <c r="T35" i="34"/>
  <c r="T31" i="34"/>
  <c r="S66" i="264"/>
  <c r="S65" i="264"/>
  <c r="T27" i="34"/>
  <c r="T7" i="34"/>
  <c r="T23" i="34"/>
  <c r="S164" i="34"/>
  <c r="R256" i="264"/>
  <c r="R255" i="264"/>
  <c r="R344" i="264"/>
  <c r="R343" i="264"/>
  <c r="R68" i="35"/>
  <c r="T191" i="34"/>
  <c r="S314" i="264"/>
  <c r="S313" i="264"/>
  <c r="T155" i="34"/>
  <c r="T218" i="34"/>
  <c r="T209" i="34"/>
  <c r="S344" i="264"/>
  <c r="S343" i="264"/>
  <c r="T200" i="34"/>
  <c r="R440" i="264"/>
  <c r="R456" i="264"/>
  <c r="S240" i="34"/>
  <c r="R398" i="264"/>
  <c r="M304" i="264"/>
  <c r="M73" i="35"/>
  <c r="L13" i="24"/>
  <c r="L125" i="24"/>
  <c r="L129" i="24"/>
  <c r="N389" i="264"/>
  <c r="N388" i="264"/>
  <c r="N387" i="264"/>
  <c r="J389" i="265"/>
  <c r="J388" i="265"/>
  <c r="J387" i="265"/>
  <c r="R355" i="264"/>
  <c r="R354" i="264"/>
  <c r="S172" i="34"/>
  <c r="R267" i="264"/>
  <c r="R266" i="264"/>
  <c r="R78" i="35"/>
  <c r="T226" i="34"/>
  <c r="T217" i="34"/>
  <c r="T208" i="34"/>
  <c r="T163" i="34"/>
  <c r="T199" i="34"/>
  <c r="S325" i="264"/>
  <c r="S324" i="264"/>
  <c r="R54" i="264"/>
  <c r="R70" i="264"/>
  <c r="S14" i="34"/>
  <c r="R24" i="264"/>
  <c r="S65" i="34"/>
  <c r="R103" i="264"/>
  <c r="R221" i="264"/>
  <c r="R44" i="35"/>
  <c r="T135" i="34"/>
  <c r="T121" i="34"/>
  <c r="T107" i="34"/>
  <c r="S181" i="264"/>
  <c r="T149" i="34"/>
  <c r="T51" i="34"/>
  <c r="J334" i="265"/>
  <c r="K41" i="268"/>
  <c r="L214" i="265"/>
  <c r="K21" i="265"/>
  <c r="K18" i="265"/>
  <c r="J88" i="265"/>
  <c r="K122" i="265"/>
  <c r="K30" i="265"/>
  <c r="L212" i="265"/>
  <c r="Q111" i="264"/>
  <c r="Q64" i="264"/>
  <c r="Q63" i="264"/>
  <c r="J364" i="265"/>
  <c r="O220" i="264"/>
  <c r="O207" i="264"/>
  <c r="O206" i="264"/>
  <c r="O240" i="264"/>
  <c r="O227" i="264"/>
  <c r="O226" i="264"/>
  <c r="O180" i="264"/>
  <c r="O167" i="264"/>
  <c r="O166" i="264"/>
  <c r="L175" i="265"/>
  <c r="L174" i="265"/>
  <c r="Q75" i="264"/>
  <c r="Q72" i="264"/>
  <c r="Q71" i="264"/>
  <c r="K59" i="265"/>
  <c r="K56" i="265"/>
  <c r="K55" i="265"/>
  <c r="Q51" i="264"/>
  <c r="Q48" i="264"/>
  <c r="Q47" i="264"/>
  <c r="Q180" i="264"/>
  <c r="Q167" i="264"/>
  <c r="Q166" i="264"/>
  <c r="L303" i="264"/>
  <c r="S172" i="264"/>
  <c r="N172" i="24"/>
  <c r="M175" i="24"/>
  <c r="M179" i="24"/>
  <c r="M184" i="24"/>
  <c r="O319" i="264"/>
  <c r="O334" i="264"/>
  <c r="P168" i="34"/>
  <c r="O261" i="264"/>
  <c r="R191" i="264"/>
  <c r="R171" i="264"/>
  <c r="R231" i="264"/>
  <c r="R197" i="264"/>
  <c r="R196" i="264"/>
  <c r="R237" i="264"/>
  <c r="R236" i="264"/>
  <c r="S62" i="34"/>
  <c r="R99" i="264"/>
  <c r="R98" i="264"/>
  <c r="R244" i="264"/>
  <c r="R184" i="264"/>
  <c r="R47" i="35"/>
  <c r="T138" i="34"/>
  <c r="S224" i="264"/>
  <c r="T124" i="34"/>
  <c r="S204" i="264"/>
  <c r="T152" i="34"/>
  <c r="S244" i="264"/>
  <c r="T54" i="34"/>
  <c r="T110" i="34"/>
  <c r="S184" i="264"/>
  <c r="Q125" i="264"/>
  <c r="K125" i="265"/>
  <c r="I410" i="266"/>
  <c r="O168" i="34"/>
  <c r="N275" i="264"/>
  <c r="N261" i="264"/>
  <c r="M275" i="264"/>
  <c r="P185" i="264"/>
  <c r="P205" i="264"/>
  <c r="P245" i="264"/>
  <c r="P240" i="264"/>
  <c r="P227" i="264"/>
  <c r="P226" i="264"/>
  <c r="Q66" i="34"/>
  <c r="P123" i="264"/>
  <c r="P104" i="264"/>
  <c r="S59" i="34"/>
  <c r="R95" i="264"/>
  <c r="R213" i="264"/>
  <c r="R38" i="35"/>
  <c r="T129" i="34"/>
  <c r="T115" i="34"/>
  <c r="S193" i="264"/>
  <c r="T101" i="34"/>
  <c r="S173" i="264"/>
  <c r="T143" i="34"/>
  <c r="S233" i="264"/>
  <c r="T45" i="34"/>
  <c r="L42" i="268"/>
  <c r="AB54" i="35"/>
  <c r="AC54" i="35"/>
  <c r="AD54" i="35"/>
  <c r="T61" i="34"/>
  <c r="S116" i="264"/>
  <c r="S97" i="264"/>
  <c r="R189" i="264"/>
  <c r="R188" i="264"/>
  <c r="R169" i="264"/>
  <c r="R168" i="264"/>
  <c r="R229" i="264"/>
  <c r="R228" i="264"/>
  <c r="S241" i="34"/>
  <c r="R399" i="264"/>
  <c r="R449" i="264"/>
  <c r="R433" i="264"/>
  <c r="S12" i="34"/>
  <c r="R22" i="264"/>
  <c r="R68" i="264"/>
  <c r="R52" i="264"/>
  <c r="Z238" i="34"/>
  <c r="Y402" i="264"/>
  <c r="Y401" i="264"/>
  <c r="Y395" i="264"/>
  <c r="Y394" i="264"/>
  <c r="K65" i="268"/>
  <c r="K64" i="268"/>
  <c r="X79" i="35"/>
  <c r="AA234" i="34"/>
  <c r="AA252" i="34"/>
  <c r="Z429" i="264"/>
  <c r="Z428" i="264"/>
  <c r="AA264" i="34"/>
  <c r="Z453" i="264"/>
  <c r="Z452" i="264"/>
  <c r="AA260" i="34"/>
  <c r="Z445" i="264"/>
  <c r="AA256" i="34"/>
  <c r="Z437" i="264"/>
  <c r="Z436" i="264"/>
  <c r="X414" i="264"/>
  <c r="X413" i="264"/>
  <c r="X412" i="264"/>
  <c r="X402" i="264"/>
  <c r="X401" i="264"/>
  <c r="S243" i="264"/>
  <c r="T67" i="34"/>
  <c r="S124" i="264"/>
  <c r="S105" i="264"/>
  <c r="S203" i="264"/>
  <c r="I202" i="266"/>
  <c r="R124" i="264"/>
  <c r="N167" i="34"/>
  <c r="M274" i="264"/>
  <c r="M260" i="264"/>
  <c r="M163" i="24"/>
  <c r="M187" i="24"/>
  <c r="R53" i="264"/>
  <c r="R69" i="264"/>
  <c r="S13" i="34"/>
  <c r="R23" i="264"/>
  <c r="R58" i="264"/>
  <c r="R57" i="264"/>
  <c r="R74" i="264"/>
  <c r="R73" i="264"/>
  <c r="S11" i="34"/>
  <c r="R20" i="264"/>
  <c r="R19" i="264"/>
  <c r="R314" i="264"/>
  <c r="R313" i="264"/>
  <c r="R329" i="264"/>
  <c r="R328" i="264"/>
  <c r="R359" i="264"/>
  <c r="R358" i="264"/>
  <c r="Q118" i="264"/>
  <c r="Q117" i="264"/>
  <c r="K118" i="265"/>
  <c r="K117" i="265"/>
  <c r="R448" i="264"/>
  <c r="R432" i="264"/>
  <c r="R87" i="35"/>
  <c r="T236" i="34"/>
  <c r="T254" i="34"/>
  <c r="S432" i="264"/>
  <c r="T266" i="34"/>
  <c r="T262" i="34"/>
  <c r="S448" i="264"/>
  <c r="T258" i="34"/>
  <c r="Q405" i="264"/>
  <c r="Q404" i="264"/>
  <c r="Q400" i="264"/>
  <c r="K405" i="265"/>
  <c r="K404" i="265"/>
  <c r="K400" i="265"/>
  <c r="M290" i="264"/>
  <c r="J290" i="265"/>
  <c r="O126" i="264"/>
  <c r="L38" i="268"/>
  <c r="AB51" i="35"/>
  <c r="AC51" i="35"/>
  <c r="AD51" i="35"/>
  <c r="L37" i="268"/>
  <c r="AB50" i="35"/>
  <c r="AC50" i="35"/>
  <c r="AD50" i="35"/>
  <c r="L45" i="268"/>
  <c r="AB57" i="35"/>
  <c r="AC57" i="35"/>
  <c r="AD57" i="35"/>
  <c r="N26" i="24"/>
  <c r="R340" i="264"/>
  <c r="R339" i="264"/>
  <c r="R370" i="264"/>
  <c r="R369" i="264"/>
  <c r="R325" i="264"/>
  <c r="R324" i="264"/>
  <c r="R62" i="264"/>
  <c r="R78" i="264"/>
  <c r="R14" i="35"/>
  <c r="T38" i="34"/>
  <c r="T34" i="34"/>
  <c r="T30" i="34"/>
  <c r="T26" i="34"/>
  <c r="S54" i="264"/>
  <c r="T10" i="34"/>
  <c r="R181" i="264"/>
  <c r="R201" i="264"/>
  <c r="R241" i="264"/>
  <c r="L185" i="24"/>
  <c r="L183" i="24"/>
  <c r="L187" i="24"/>
  <c r="L189" i="24"/>
  <c r="J319" i="265"/>
  <c r="P220" i="264"/>
  <c r="P207" i="264"/>
  <c r="P206" i="264"/>
  <c r="O200" i="264"/>
  <c r="O187" i="264"/>
  <c r="O186" i="264"/>
  <c r="K104" i="265"/>
  <c r="Q21" i="264"/>
  <c r="Q18" i="264"/>
  <c r="K270" i="265"/>
  <c r="K269" i="265"/>
  <c r="L94" i="265"/>
  <c r="K35" i="268"/>
  <c r="N74" i="35"/>
  <c r="M167" i="24"/>
  <c r="K210" i="265"/>
  <c r="Q92" i="264"/>
  <c r="J349" i="265"/>
  <c r="K242" i="265"/>
  <c r="L235" i="265"/>
  <c r="I194" i="266"/>
  <c r="I193" i="266"/>
  <c r="K75" i="265"/>
  <c r="K72" i="265"/>
  <c r="K71" i="265"/>
  <c r="Q59" i="264"/>
  <c r="Q56" i="264"/>
  <c r="Q55" i="264"/>
  <c r="K51" i="265"/>
  <c r="K48" i="265"/>
  <c r="K47" i="265"/>
  <c r="AB56" i="35"/>
  <c r="AC56" i="35"/>
  <c r="AD56" i="35"/>
  <c r="L44" i="268"/>
  <c r="AK53" i="35"/>
  <c r="AL53" i="35"/>
  <c r="AM53" i="35"/>
  <c r="O40" i="268"/>
  <c r="AW86" i="35"/>
  <c r="AX86" i="35"/>
  <c r="AY86" i="35"/>
  <c r="S68" i="268"/>
  <c r="AW85" i="35"/>
  <c r="AX85" i="35"/>
  <c r="AY85" i="35"/>
  <c r="S67" i="268"/>
  <c r="K141" i="24"/>
  <c r="I408" i="264"/>
  <c r="I407" i="264"/>
  <c r="I392" i="264"/>
  <c r="I391" i="264"/>
  <c r="I390" i="264"/>
  <c r="J131" i="24"/>
  <c r="K130" i="24"/>
  <c r="K127" i="24"/>
  <c r="K10" i="24"/>
  <c r="L128" i="24"/>
  <c r="L124" i="24"/>
  <c r="L126" i="24"/>
  <c r="K111" i="265"/>
  <c r="M9" i="24"/>
  <c r="N77" i="24"/>
  <c r="S12" i="271"/>
  <c r="S24" i="271"/>
  <c r="K185" i="265"/>
  <c r="I96" i="266"/>
  <c r="S447" i="264"/>
  <c r="S443" i="264"/>
  <c r="S442" i="264"/>
  <c r="R190" i="264"/>
  <c r="L123" i="24"/>
  <c r="AO34" i="24"/>
  <c r="L87" i="24"/>
  <c r="L86" i="24"/>
  <c r="AQ71" i="24"/>
  <c r="AQ70" i="24"/>
  <c r="I213" i="266"/>
  <c r="L194" i="265"/>
  <c r="I234" i="266"/>
  <c r="P121" i="264"/>
  <c r="P108" i="264"/>
  <c r="R230" i="264"/>
  <c r="BL35" i="24"/>
  <c r="BM35" i="24"/>
  <c r="AN58" i="271"/>
  <c r="AR11" i="24"/>
  <c r="H43" i="271"/>
  <c r="N10" i="264"/>
  <c r="AL51" i="271"/>
  <c r="K138" i="24"/>
  <c r="K140" i="24"/>
  <c r="K139" i="24"/>
  <c r="M116" i="24"/>
  <c r="L115" i="24"/>
  <c r="L107" i="24"/>
  <c r="L109" i="24"/>
  <c r="L108" i="24"/>
  <c r="N33" i="24"/>
  <c r="N25" i="24"/>
  <c r="N24" i="24"/>
  <c r="AQ32" i="24"/>
  <c r="L195" i="265"/>
  <c r="K182" i="265"/>
  <c r="K225" i="265"/>
  <c r="K220" i="265"/>
  <c r="K207" i="265"/>
  <c r="K206" i="265"/>
  <c r="BJ63" i="24"/>
  <c r="BJ55" i="24"/>
  <c r="AM48" i="271"/>
  <c r="AM49" i="271"/>
  <c r="AM50" i="271"/>
  <c r="AN13" i="272"/>
  <c r="L234" i="265"/>
  <c r="AO29" i="271"/>
  <c r="AP9" i="273"/>
  <c r="AP10" i="273"/>
  <c r="AO38" i="271"/>
  <c r="I133" i="24"/>
  <c r="K137" i="24"/>
  <c r="K136" i="24"/>
  <c r="J139" i="24"/>
  <c r="J137" i="24"/>
  <c r="J136" i="24"/>
  <c r="I7" i="265"/>
  <c r="M97" i="24"/>
  <c r="L9" i="264"/>
  <c r="L8" i="264"/>
  <c r="I7" i="24"/>
  <c r="J72" i="35"/>
  <c r="M193" i="34"/>
  <c r="M202" i="34"/>
  <c r="M157" i="34"/>
  <c r="M220" i="34"/>
  <c r="J60" i="35"/>
  <c r="M211" i="34"/>
  <c r="J160" i="24"/>
  <c r="J166" i="24"/>
  <c r="J176" i="24"/>
  <c r="J182" i="24"/>
  <c r="M12" i="264"/>
  <c r="M11" i="264"/>
  <c r="K160" i="24"/>
  <c r="K166" i="24"/>
  <c r="K176" i="24"/>
  <c r="K182" i="24"/>
  <c r="N12" i="264"/>
  <c r="N11" i="264"/>
  <c r="L183" i="34"/>
  <c r="L174" i="34"/>
  <c r="I258" i="265"/>
  <c r="L165" i="34"/>
  <c r="K258" i="264"/>
  <c r="K316" i="264"/>
  <c r="I316" i="265"/>
  <c r="K361" i="264"/>
  <c r="I361" i="265"/>
  <c r="K347" i="264"/>
  <c r="I347" i="265"/>
  <c r="K362" i="264"/>
  <c r="K360" i="264"/>
  <c r="I362" i="265"/>
  <c r="I61" i="35"/>
  <c r="L227" i="34"/>
  <c r="F53" i="268"/>
  <c r="F50" i="268"/>
  <c r="L96" i="24"/>
  <c r="L85" i="24"/>
  <c r="M185" i="24"/>
  <c r="L12" i="264"/>
  <c r="L11" i="264"/>
  <c r="J59" i="35"/>
  <c r="M156" i="34"/>
  <c r="M201" i="34"/>
  <c r="M210" i="34"/>
  <c r="M219" i="34"/>
  <c r="M192" i="34"/>
  <c r="M380" i="264"/>
  <c r="M379" i="264"/>
  <c r="M378" i="264"/>
  <c r="M377" i="264"/>
  <c r="M376" i="264"/>
  <c r="K346" i="264"/>
  <c r="I346" i="265"/>
  <c r="K331" i="264"/>
  <c r="I331" i="265"/>
  <c r="L184" i="34"/>
  <c r="L175" i="34"/>
  <c r="I259" i="265"/>
  <c r="K259" i="264"/>
  <c r="L166" i="34"/>
  <c r="K317" i="264"/>
  <c r="I317" i="265"/>
  <c r="K332" i="264"/>
  <c r="I332" i="265"/>
  <c r="N147" i="24"/>
  <c r="L242" i="34"/>
  <c r="L243" i="34"/>
  <c r="K71" i="35"/>
  <c r="K70" i="35"/>
  <c r="L70" i="35"/>
  <c r="L71" i="35"/>
  <c r="L72" i="35"/>
  <c r="I174" i="266"/>
  <c r="L223" i="265"/>
  <c r="J304" i="265"/>
  <c r="R431" i="264"/>
  <c r="R427" i="264"/>
  <c r="R426" i="264"/>
  <c r="P102" i="264"/>
  <c r="P89" i="264"/>
  <c r="P88" i="264"/>
  <c r="R455" i="264"/>
  <c r="R451" i="264"/>
  <c r="R450" i="264"/>
  <c r="R447" i="264"/>
  <c r="R443" i="264"/>
  <c r="R442" i="264"/>
  <c r="Z444" i="264"/>
  <c r="X411" i="264"/>
  <c r="R170" i="264"/>
  <c r="I173" i="266"/>
  <c r="I233" i="266"/>
  <c r="K202" i="265"/>
  <c r="AO42" i="271"/>
  <c r="AO33" i="271"/>
  <c r="AP41" i="271"/>
  <c r="AP32" i="271"/>
  <c r="AQ39" i="271"/>
  <c r="AQ30" i="271"/>
  <c r="AM35" i="271"/>
  <c r="AN34" i="271"/>
  <c r="AP40" i="271"/>
  <c r="AO31" i="271"/>
  <c r="J87" i="265"/>
  <c r="J86" i="265"/>
  <c r="T18" i="271"/>
  <c r="T6" i="271"/>
  <c r="T17" i="271"/>
  <c r="T5" i="271"/>
  <c r="S13" i="271"/>
  <c r="T19" i="271"/>
  <c r="T7" i="271"/>
  <c r="AO56" i="271"/>
  <c r="AO57" i="271"/>
  <c r="T16" i="271"/>
  <c r="T4" i="271"/>
  <c r="T20" i="271"/>
  <c r="T8" i="271"/>
  <c r="R439" i="264"/>
  <c r="R435" i="264"/>
  <c r="R434" i="264"/>
  <c r="N415" i="265"/>
  <c r="N403" i="265"/>
  <c r="N429" i="265"/>
  <c r="N428" i="265"/>
  <c r="N453" i="265"/>
  <c r="N452" i="265"/>
  <c r="K102" i="265"/>
  <c r="K89" i="265"/>
  <c r="H29" i="268"/>
  <c r="H16" i="268"/>
  <c r="H15" i="268"/>
  <c r="R51" i="264"/>
  <c r="R48" i="264"/>
  <c r="R47" i="264"/>
  <c r="R67" i="264"/>
  <c r="R64" i="264"/>
  <c r="R63" i="264"/>
  <c r="J275" i="265"/>
  <c r="O13" i="264"/>
  <c r="N63" i="35"/>
  <c r="Q159" i="34"/>
  <c r="Q213" i="34"/>
  <c r="Q222" i="34"/>
  <c r="Q195" i="34"/>
  <c r="Q204" i="34"/>
  <c r="P233" i="34"/>
  <c r="L188" i="24"/>
  <c r="AJ190" i="24"/>
  <c r="AN232" i="34"/>
  <c r="S70" i="264"/>
  <c r="S14" i="35"/>
  <c r="I14" i="268"/>
  <c r="U38" i="34"/>
  <c r="T78" i="264"/>
  <c r="U34" i="34"/>
  <c r="T70" i="264"/>
  <c r="U30" i="34"/>
  <c r="T62" i="264"/>
  <c r="U26" i="34"/>
  <c r="T54" i="264"/>
  <c r="U10" i="34"/>
  <c r="I23" i="266"/>
  <c r="F13" i="269"/>
  <c r="N73" i="35"/>
  <c r="M13" i="24"/>
  <c r="M125" i="24"/>
  <c r="M129" i="24"/>
  <c r="S440" i="264"/>
  <c r="S439" i="264"/>
  <c r="S435" i="264"/>
  <c r="S434" i="264"/>
  <c r="S456" i="264"/>
  <c r="T240" i="34"/>
  <c r="S398" i="264"/>
  <c r="R27" i="264"/>
  <c r="R26" i="264"/>
  <c r="AA238" i="34"/>
  <c r="Z395" i="264"/>
  <c r="Z394" i="264"/>
  <c r="G41" i="269"/>
  <c r="AE54" i="35"/>
  <c r="AF54" i="35"/>
  <c r="AG54" i="35"/>
  <c r="M42" i="268"/>
  <c r="T59" i="34"/>
  <c r="S95" i="264"/>
  <c r="S213" i="264"/>
  <c r="S210" i="264"/>
  <c r="R114" i="264"/>
  <c r="T68" i="34"/>
  <c r="S106" i="264"/>
  <c r="S47" i="35"/>
  <c r="U54" i="34"/>
  <c r="I105" i="266"/>
  <c r="F32" i="269"/>
  <c r="U152" i="34"/>
  <c r="U138" i="34"/>
  <c r="T224" i="264"/>
  <c r="U124" i="34"/>
  <c r="T204" i="264"/>
  <c r="U110" i="34"/>
  <c r="I33" i="268"/>
  <c r="O275" i="264"/>
  <c r="S241" i="264"/>
  <c r="S201" i="264"/>
  <c r="U149" i="34"/>
  <c r="I240" i="266"/>
  <c r="U135" i="34"/>
  <c r="T221" i="264"/>
  <c r="U121" i="34"/>
  <c r="I200" i="266"/>
  <c r="U51" i="34"/>
  <c r="I102" i="266"/>
  <c r="U107" i="34"/>
  <c r="F29" i="269"/>
  <c r="I30" i="268"/>
  <c r="S44" i="35"/>
  <c r="R31" i="264"/>
  <c r="S340" i="264"/>
  <c r="S339" i="264"/>
  <c r="S370" i="264"/>
  <c r="S369" i="264"/>
  <c r="R281" i="264"/>
  <c r="R280" i="264"/>
  <c r="M62" i="35"/>
  <c r="P221" i="34"/>
  <c r="P212" i="34"/>
  <c r="P194" i="34"/>
  <c r="P158" i="34"/>
  <c r="P203" i="34"/>
  <c r="R405" i="264"/>
  <c r="T164" i="34"/>
  <c r="S256" i="264"/>
  <c r="S255" i="264"/>
  <c r="S68" i="35"/>
  <c r="U200" i="34"/>
  <c r="I328" i="266"/>
  <c r="U155" i="34"/>
  <c r="U191" i="34"/>
  <c r="F48" i="269"/>
  <c r="F47" i="269"/>
  <c r="U218" i="34"/>
  <c r="I358" i="266"/>
  <c r="U209" i="34"/>
  <c r="L344" i="265"/>
  <c r="L343" i="265"/>
  <c r="I49" i="268"/>
  <c r="I48" i="268"/>
  <c r="R270" i="264"/>
  <c r="R269" i="264"/>
  <c r="T11" i="34"/>
  <c r="S27" i="264"/>
  <c r="S26" i="264"/>
  <c r="S20" i="264"/>
  <c r="S19" i="264"/>
  <c r="S11" i="35"/>
  <c r="U23" i="34"/>
  <c r="T50" i="264"/>
  <c r="T49" i="264"/>
  <c r="U35" i="34"/>
  <c r="U31" i="34"/>
  <c r="L66" i="265"/>
  <c r="L65" i="265"/>
  <c r="U27" i="34"/>
  <c r="U7" i="34"/>
  <c r="I10" i="268"/>
  <c r="I9" i="268"/>
  <c r="F9" i="269"/>
  <c r="F8" i="269"/>
  <c r="S13" i="35"/>
  <c r="U37" i="34"/>
  <c r="U33" i="34"/>
  <c r="U29" i="34"/>
  <c r="T61" i="264"/>
  <c r="U25" i="34"/>
  <c r="I13" i="268"/>
  <c r="U9" i="34"/>
  <c r="I22" i="266"/>
  <c r="F12" i="269"/>
  <c r="N163" i="24"/>
  <c r="AE49" i="35"/>
  <c r="AF49" i="35"/>
  <c r="AG49" i="35"/>
  <c r="M36" i="268"/>
  <c r="G35" i="269"/>
  <c r="AE52" i="35"/>
  <c r="AF52" i="35"/>
  <c r="AG52" i="35"/>
  <c r="G38" i="269"/>
  <c r="M39" i="268"/>
  <c r="U67" i="34"/>
  <c r="T124" i="264"/>
  <c r="T105" i="264"/>
  <c r="Z83" i="35"/>
  <c r="Z80" i="35"/>
  <c r="AC265" i="34"/>
  <c r="AC261" i="34"/>
  <c r="AB446" i="264"/>
  <c r="AC257" i="34"/>
  <c r="AC235" i="34"/>
  <c r="AC253" i="34"/>
  <c r="AA84" i="35"/>
  <c r="AB239" i="34"/>
  <c r="AA396" i="264"/>
  <c r="AA446" i="264"/>
  <c r="AB249" i="34"/>
  <c r="AB245" i="34"/>
  <c r="T12" i="34"/>
  <c r="S29" i="264"/>
  <c r="S22" i="264"/>
  <c r="S68" i="264"/>
  <c r="S67" i="264"/>
  <c r="S12" i="35"/>
  <c r="U8" i="34"/>
  <c r="U36" i="34"/>
  <c r="U32" i="34"/>
  <c r="U28" i="34"/>
  <c r="L60" i="265"/>
  <c r="I12" i="268"/>
  <c r="U24" i="34"/>
  <c r="I51" i="266"/>
  <c r="F11" i="269"/>
  <c r="S433" i="264"/>
  <c r="S431" i="264"/>
  <c r="S427" i="264"/>
  <c r="S426" i="264"/>
  <c r="S88" i="35"/>
  <c r="U267" i="34"/>
  <c r="T457" i="264"/>
  <c r="U263" i="34"/>
  <c r="U259" i="34"/>
  <c r="L441" i="265"/>
  <c r="U237" i="34"/>
  <c r="U255" i="34"/>
  <c r="F70" i="269"/>
  <c r="I71" i="268"/>
  <c r="T56" i="34"/>
  <c r="S110" i="264"/>
  <c r="S109" i="264"/>
  <c r="S91" i="264"/>
  <c r="S90" i="264"/>
  <c r="R110" i="264"/>
  <c r="R109" i="264"/>
  <c r="T39" i="35"/>
  <c r="V46" i="34"/>
  <c r="V144" i="34"/>
  <c r="V116" i="34"/>
  <c r="V102" i="34"/>
  <c r="V130" i="34"/>
  <c r="U60" i="34"/>
  <c r="I114" i="266"/>
  <c r="T96" i="264"/>
  <c r="L96" i="265"/>
  <c r="I95" i="266"/>
  <c r="S115" i="264"/>
  <c r="T40" i="35"/>
  <c r="V131" i="34"/>
  <c r="V47" i="34"/>
  <c r="V103" i="34"/>
  <c r="V145" i="34"/>
  <c r="V117" i="34"/>
  <c r="U61" i="34"/>
  <c r="T116" i="264"/>
  <c r="T97" i="264"/>
  <c r="O176" i="34"/>
  <c r="N289" i="264"/>
  <c r="O185" i="34"/>
  <c r="N333" i="264"/>
  <c r="J333" i="265"/>
  <c r="N363" i="264"/>
  <c r="J363" i="265"/>
  <c r="Q222" i="264"/>
  <c r="Q220" i="264"/>
  <c r="Q207" i="264"/>
  <c r="Q206" i="264"/>
  <c r="Q48" i="35"/>
  <c r="S153" i="34"/>
  <c r="S139" i="34"/>
  <c r="S125" i="34"/>
  <c r="S55" i="34"/>
  <c r="S111" i="34"/>
  <c r="R69" i="34"/>
  <c r="Q107" i="264"/>
  <c r="R125" i="264"/>
  <c r="U132" i="34"/>
  <c r="U118" i="34"/>
  <c r="S41" i="35"/>
  <c r="U146" i="34"/>
  <c r="U48" i="34"/>
  <c r="U104" i="34"/>
  <c r="L177" i="265"/>
  <c r="L176" i="265"/>
  <c r="F25" i="269"/>
  <c r="F24" i="269"/>
  <c r="I26" i="268"/>
  <c r="I25" i="268"/>
  <c r="T57" i="34"/>
  <c r="S112" i="264"/>
  <c r="S93" i="264"/>
  <c r="R112" i="264"/>
  <c r="R111" i="264"/>
  <c r="O304" i="264"/>
  <c r="T37" i="35"/>
  <c r="V114" i="34"/>
  <c r="V44" i="34"/>
  <c r="V142" i="34"/>
  <c r="V100" i="34"/>
  <c r="V128" i="34"/>
  <c r="T232" i="264"/>
  <c r="I231" i="266"/>
  <c r="L232" i="265"/>
  <c r="T192" i="264"/>
  <c r="I191" i="266"/>
  <c r="S113" i="264"/>
  <c r="M189" i="24"/>
  <c r="L184" i="265"/>
  <c r="L244" i="265"/>
  <c r="M183" i="24"/>
  <c r="P13" i="264"/>
  <c r="I203" i="266"/>
  <c r="N437" i="265"/>
  <c r="N436" i="265"/>
  <c r="L70" i="265"/>
  <c r="R397" i="264"/>
  <c r="R393" i="264"/>
  <c r="S64" i="264"/>
  <c r="S63" i="264"/>
  <c r="I60" i="266"/>
  <c r="N167" i="24"/>
  <c r="I222" i="266"/>
  <c r="Y411" i="264"/>
  <c r="L76" i="265"/>
  <c r="L204" i="265"/>
  <c r="S230" i="264"/>
  <c r="S170" i="264"/>
  <c r="R92" i="264"/>
  <c r="I211" i="266"/>
  <c r="L105" i="265"/>
  <c r="T14" i="34"/>
  <c r="S31" i="264"/>
  <c r="S24" i="264"/>
  <c r="S62" i="264"/>
  <c r="S59" i="264"/>
  <c r="S78" i="264"/>
  <c r="S75" i="264"/>
  <c r="O26" i="24"/>
  <c r="AE57" i="35"/>
  <c r="AF57" i="35"/>
  <c r="AG57" i="35"/>
  <c r="G44" i="269"/>
  <c r="M45" i="268"/>
  <c r="AE50" i="35"/>
  <c r="AF50" i="35"/>
  <c r="AG50" i="35"/>
  <c r="G36" i="269"/>
  <c r="M37" i="268"/>
  <c r="AE51" i="35"/>
  <c r="AF51" i="35"/>
  <c r="AG51" i="35"/>
  <c r="G37" i="269"/>
  <c r="M38" i="268"/>
  <c r="S87" i="35"/>
  <c r="U254" i="34"/>
  <c r="T432" i="264"/>
  <c r="U236" i="34"/>
  <c r="L398" i="265"/>
  <c r="F69" i="269"/>
  <c r="U266" i="34"/>
  <c r="T456" i="264"/>
  <c r="U262" i="34"/>
  <c r="T448" i="264"/>
  <c r="U258" i="34"/>
  <c r="T440" i="264"/>
  <c r="I70" i="268"/>
  <c r="R30" i="264"/>
  <c r="AA248" i="34"/>
  <c r="AA244" i="34"/>
  <c r="R29" i="264"/>
  <c r="R406" i="264"/>
  <c r="U143" i="34"/>
  <c r="L233" i="265"/>
  <c r="U129" i="34"/>
  <c r="U115" i="34"/>
  <c r="L193" i="265"/>
  <c r="U45" i="34"/>
  <c r="U101" i="34"/>
  <c r="F21" i="269"/>
  <c r="I22" i="268"/>
  <c r="S38" i="35"/>
  <c r="R118" i="264"/>
  <c r="R117" i="264"/>
  <c r="O172" i="24"/>
  <c r="P74" i="35"/>
  <c r="N175" i="24"/>
  <c r="N179" i="24"/>
  <c r="N184" i="24"/>
  <c r="T65" i="34"/>
  <c r="S103" i="264"/>
  <c r="S221" i="264"/>
  <c r="R122" i="264"/>
  <c r="T172" i="34"/>
  <c r="S281" i="264"/>
  <c r="S280" i="264"/>
  <c r="S267" i="264"/>
  <c r="S266" i="264"/>
  <c r="S355" i="264"/>
  <c r="S354" i="264"/>
  <c r="S78" i="35"/>
  <c r="U226" i="34"/>
  <c r="U217" i="34"/>
  <c r="T355" i="264"/>
  <c r="T354" i="264"/>
  <c r="U208" i="34"/>
  <c r="U163" i="34"/>
  <c r="I266" i="266"/>
  <c r="U199" i="34"/>
  <c r="F60" i="269"/>
  <c r="F59" i="269"/>
  <c r="I61" i="268"/>
  <c r="I60" i="268"/>
  <c r="S329" i="264"/>
  <c r="S328" i="264"/>
  <c r="S359" i="264"/>
  <c r="S358" i="264"/>
  <c r="S50" i="264"/>
  <c r="S49" i="264"/>
  <c r="S58" i="264"/>
  <c r="S57" i="264"/>
  <c r="I57" i="266"/>
  <c r="S74" i="264"/>
  <c r="S73" i="264"/>
  <c r="I73" i="266"/>
  <c r="T13" i="34"/>
  <c r="S23" i="264"/>
  <c r="O159" i="24"/>
  <c r="P157" i="24"/>
  <c r="O169" i="24"/>
  <c r="O168" i="24"/>
  <c r="M289" i="264"/>
  <c r="G42" i="269"/>
  <c r="AE55" i="35"/>
  <c r="AF55" i="35"/>
  <c r="AG55" i="35"/>
  <c r="M43" i="268"/>
  <c r="T46" i="35"/>
  <c r="V123" i="34"/>
  <c r="V53" i="34"/>
  <c r="V151" i="34"/>
  <c r="V109" i="34"/>
  <c r="V137" i="34"/>
  <c r="T183" i="264"/>
  <c r="L183" i="265"/>
  <c r="T203" i="264"/>
  <c r="L203" i="265"/>
  <c r="T243" i="264"/>
  <c r="L243" i="265"/>
  <c r="Z422" i="264"/>
  <c r="N422" i="265"/>
  <c r="AA430" i="264"/>
  <c r="AA438" i="264"/>
  <c r="AA454" i="264"/>
  <c r="Y79" i="35"/>
  <c r="AB252" i="34"/>
  <c r="AB234" i="34"/>
  <c r="AB264" i="34"/>
  <c r="AB260" i="34"/>
  <c r="AB256" i="34"/>
  <c r="T241" i="34"/>
  <c r="S406" i="264"/>
  <c r="S399" i="264"/>
  <c r="S457" i="264"/>
  <c r="S35" i="35"/>
  <c r="U140" i="34"/>
  <c r="U126" i="34"/>
  <c r="U112" i="34"/>
  <c r="F17" i="269"/>
  <c r="F16" i="269"/>
  <c r="U42" i="34"/>
  <c r="U98" i="34"/>
  <c r="I18" i="268"/>
  <c r="I17" i="268"/>
  <c r="T215" i="264"/>
  <c r="I214" i="266"/>
  <c r="O167" i="34"/>
  <c r="N260" i="264"/>
  <c r="J260" i="265"/>
  <c r="N318" i="264"/>
  <c r="J318" i="265"/>
  <c r="N348" i="264"/>
  <c r="J348" i="265"/>
  <c r="Q45" i="35"/>
  <c r="S150" i="34"/>
  <c r="S52" i="34"/>
  <c r="S136" i="34"/>
  <c r="S122" i="34"/>
  <c r="S108" i="34"/>
  <c r="R66" i="34"/>
  <c r="Q123" i="264"/>
  <c r="Q104" i="264"/>
  <c r="Q245" i="264"/>
  <c r="Q240" i="264"/>
  <c r="Q227" i="264"/>
  <c r="Q226" i="264"/>
  <c r="K245" i="265"/>
  <c r="K240" i="265"/>
  <c r="K227" i="265"/>
  <c r="K226" i="265"/>
  <c r="T62" i="34"/>
  <c r="S99" i="264"/>
  <c r="S98" i="264"/>
  <c r="S36" i="35"/>
  <c r="U141" i="34"/>
  <c r="U127" i="34"/>
  <c r="U113" i="34"/>
  <c r="F19" i="269"/>
  <c r="U43" i="34"/>
  <c r="L93" i="265"/>
  <c r="U99" i="34"/>
  <c r="I20" i="268"/>
  <c r="O290" i="264"/>
  <c r="T172" i="264"/>
  <c r="L172" i="265"/>
  <c r="U58" i="34"/>
  <c r="T94" i="264"/>
  <c r="R21" i="264"/>
  <c r="R18" i="264"/>
  <c r="L41" i="268"/>
  <c r="N445" i="265"/>
  <c r="N444" i="265"/>
  <c r="I53" i="266"/>
  <c r="O74" i="35"/>
  <c r="L35" i="268"/>
  <c r="K28" i="265"/>
  <c r="K25" i="265"/>
  <c r="K17" i="265"/>
  <c r="K16" i="265"/>
  <c r="K15" i="265"/>
  <c r="S51" i="264"/>
  <c r="R75" i="264"/>
  <c r="R72" i="264"/>
  <c r="R71" i="264"/>
  <c r="R59" i="264"/>
  <c r="R56" i="264"/>
  <c r="R55" i="264"/>
  <c r="L116" i="265"/>
  <c r="L173" i="265"/>
  <c r="O121" i="264"/>
  <c r="O108" i="264"/>
  <c r="O88" i="264"/>
  <c r="O87" i="264"/>
  <c r="O86" i="264"/>
  <c r="P180" i="264"/>
  <c r="P167" i="264"/>
  <c r="P166" i="264"/>
  <c r="P200" i="264"/>
  <c r="P187" i="264"/>
  <c r="P186" i="264"/>
  <c r="L106" i="265"/>
  <c r="Q25" i="264"/>
  <c r="Q17" i="264"/>
  <c r="Q16" i="264"/>
  <c r="Q15" i="264"/>
  <c r="S190" i="264"/>
  <c r="R210" i="264"/>
  <c r="N395" i="265"/>
  <c r="N394" i="265"/>
  <c r="K205" i="265"/>
  <c r="AZ85" i="35"/>
  <c r="BA85" i="35"/>
  <c r="BB85" i="35"/>
  <c r="T67" i="268"/>
  <c r="AZ86" i="35"/>
  <c r="BA86" i="35"/>
  <c r="BB86" i="35"/>
  <c r="T68" i="268"/>
  <c r="AN53" i="35"/>
  <c r="AO53" i="35"/>
  <c r="AP53" i="35"/>
  <c r="P40" i="268"/>
  <c r="G43" i="269"/>
  <c r="AE56" i="35"/>
  <c r="AF56" i="35"/>
  <c r="AG56" i="35"/>
  <c r="M44" i="268"/>
  <c r="L141" i="24"/>
  <c r="K131" i="24"/>
  <c r="L130" i="24"/>
  <c r="L127" i="24"/>
  <c r="L10" i="24"/>
  <c r="M128" i="24"/>
  <c r="M124" i="24"/>
  <c r="M126" i="24"/>
  <c r="F18" i="269"/>
  <c r="N9" i="24"/>
  <c r="O77" i="24"/>
  <c r="T12" i="271"/>
  <c r="T24" i="271"/>
  <c r="I19" i="268"/>
  <c r="I115" i="266"/>
  <c r="L54" i="265"/>
  <c r="Q102" i="264"/>
  <c r="Q89" i="264"/>
  <c r="S92" i="264"/>
  <c r="K180" i="265"/>
  <c r="K167" i="265"/>
  <c r="K166" i="265"/>
  <c r="M123" i="24"/>
  <c r="AP34" i="24"/>
  <c r="M87" i="24"/>
  <c r="M86" i="24"/>
  <c r="L7" i="264"/>
  <c r="AR71" i="24"/>
  <c r="AR70" i="24"/>
  <c r="L24" i="265"/>
  <c r="I43" i="271"/>
  <c r="O10" i="264"/>
  <c r="H25" i="271"/>
  <c r="I25" i="271"/>
  <c r="AO58" i="271"/>
  <c r="AS11" i="24"/>
  <c r="J10" i="265"/>
  <c r="AM51" i="271"/>
  <c r="L138" i="24"/>
  <c r="N116" i="24"/>
  <c r="O33" i="24"/>
  <c r="O25" i="24"/>
  <c r="O24" i="24"/>
  <c r="J12" i="265"/>
  <c r="J11" i="265"/>
  <c r="AR32" i="24"/>
  <c r="M115" i="24"/>
  <c r="M107" i="24"/>
  <c r="M109" i="24"/>
  <c r="M108" i="24"/>
  <c r="I123" i="266"/>
  <c r="L224" i="265"/>
  <c r="K257" i="264"/>
  <c r="L448" i="265"/>
  <c r="BK63" i="24"/>
  <c r="BK55" i="24"/>
  <c r="AN48" i="271"/>
  <c r="AN49" i="271"/>
  <c r="AN50" i="271"/>
  <c r="AO13" i="272"/>
  <c r="AP29" i="271"/>
  <c r="AQ9" i="273"/>
  <c r="AQ10" i="273"/>
  <c r="AP38" i="271"/>
  <c r="L140" i="24"/>
  <c r="J133" i="24"/>
  <c r="K133" i="24"/>
  <c r="J9" i="265"/>
  <c r="I330" i="265"/>
  <c r="I345" i="265"/>
  <c r="I360" i="265"/>
  <c r="N97" i="24"/>
  <c r="I315" i="265"/>
  <c r="I257" i="265"/>
  <c r="K330" i="264"/>
  <c r="K345" i="264"/>
  <c r="K315" i="264"/>
  <c r="O211" i="34"/>
  <c r="N347" i="264"/>
  <c r="L60" i="35"/>
  <c r="O193" i="34"/>
  <c r="N317" i="264"/>
  <c r="O157" i="34"/>
  <c r="O202" i="34"/>
  <c r="N332" i="264"/>
  <c r="O220" i="34"/>
  <c r="N362" i="264"/>
  <c r="G52" i="268"/>
  <c r="O156" i="34"/>
  <c r="G51" i="268"/>
  <c r="O210" i="34"/>
  <c r="N346" i="264"/>
  <c r="O219" i="34"/>
  <c r="N361" i="264"/>
  <c r="L59" i="35"/>
  <c r="O201" i="34"/>
  <c r="N331" i="264"/>
  <c r="N330" i="264"/>
  <c r="O192" i="34"/>
  <c r="N316" i="264"/>
  <c r="K410" i="264"/>
  <c r="I410" i="265"/>
  <c r="K409" i="264"/>
  <c r="K408" i="264"/>
  <c r="K407" i="264"/>
  <c r="K392" i="264"/>
  <c r="K391" i="264"/>
  <c r="K390" i="264"/>
  <c r="I409" i="265"/>
  <c r="I408" i="265"/>
  <c r="I407" i="265"/>
  <c r="I392" i="265"/>
  <c r="I391" i="265"/>
  <c r="I390" i="265"/>
  <c r="G53" i="268"/>
  <c r="O227" i="34"/>
  <c r="N375" i="264"/>
  <c r="N374" i="264"/>
  <c r="N373" i="264"/>
  <c r="N372" i="264"/>
  <c r="N371" i="264"/>
  <c r="O147" i="24"/>
  <c r="K273" i="264"/>
  <c r="I273" i="265"/>
  <c r="K288" i="264"/>
  <c r="I288" i="265"/>
  <c r="K302" i="264"/>
  <c r="I302" i="265"/>
  <c r="L316" i="264"/>
  <c r="L361" i="264"/>
  <c r="L346" i="264"/>
  <c r="L331" i="264"/>
  <c r="M165" i="34"/>
  <c r="L258" i="264"/>
  <c r="M183" i="34"/>
  <c r="M174" i="34"/>
  <c r="L135" i="24"/>
  <c r="P230" i="34"/>
  <c r="M69" i="35"/>
  <c r="K375" i="264"/>
  <c r="K374" i="264"/>
  <c r="K373" i="264"/>
  <c r="K372" i="264"/>
  <c r="K371" i="264"/>
  <c r="I375" i="265"/>
  <c r="I374" i="265"/>
  <c r="I373" i="265"/>
  <c r="I372" i="265"/>
  <c r="I371" i="265"/>
  <c r="K272" i="264"/>
  <c r="I272" i="265"/>
  <c r="K287" i="264"/>
  <c r="I287" i="265"/>
  <c r="K301" i="264"/>
  <c r="I301" i="265"/>
  <c r="K7" i="24"/>
  <c r="N9" i="264"/>
  <c r="N8" i="264"/>
  <c r="N7" i="264"/>
  <c r="M9" i="264"/>
  <c r="M8" i="264"/>
  <c r="M7" i="264"/>
  <c r="J7" i="24"/>
  <c r="L347" i="264"/>
  <c r="M184" i="34"/>
  <c r="M175" i="34"/>
  <c r="L362" i="264"/>
  <c r="L259" i="264"/>
  <c r="M166" i="34"/>
  <c r="L332" i="264"/>
  <c r="L317" i="264"/>
  <c r="M227" i="34"/>
  <c r="J61" i="35"/>
  <c r="M242" i="34"/>
  <c r="L409" i="264"/>
  <c r="M243" i="34"/>
  <c r="M96" i="24"/>
  <c r="M85" i="24"/>
  <c r="K59" i="35"/>
  <c r="N219" i="34"/>
  <c r="M361" i="264"/>
  <c r="N156" i="34"/>
  <c r="N192" i="34"/>
  <c r="M316" i="264"/>
  <c r="N210" i="34"/>
  <c r="N201" i="34"/>
  <c r="K72" i="35"/>
  <c r="N227" i="34"/>
  <c r="M375" i="264"/>
  <c r="M374" i="264"/>
  <c r="M373" i="264"/>
  <c r="M372" i="264"/>
  <c r="M371" i="264"/>
  <c r="K60" i="35"/>
  <c r="N211" i="34"/>
  <c r="N202" i="34"/>
  <c r="N193" i="34"/>
  <c r="N220" i="34"/>
  <c r="N157" i="34"/>
  <c r="J259" i="265"/>
  <c r="I447" i="266"/>
  <c r="I456" i="266"/>
  <c r="I49" i="266"/>
  <c r="I48" i="266"/>
  <c r="I220" i="266"/>
  <c r="T455" i="264"/>
  <c r="T451" i="264"/>
  <c r="T450" i="264"/>
  <c r="I77" i="266"/>
  <c r="I61" i="266"/>
  <c r="I223" i="266"/>
  <c r="L61" i="265"/>
  <c r="L124" i="265"/>
  <c r="L267" i="265"/>
  <c r="L266" i="265"/>
  <c r="K200" i="265"/>
  <c r="K187" i="265"/>
  <c r="K186" i="265"/>
  <c r="AR39" i="271"/>
  <c r="AR30" i="271"/>
  <c r="AQ41" i="271"/>
  <c r="AQ32" i="271"/>
  <c r="AP42" i="271"/>
  <c r="AP33" i="271"/>
  <c r="AO34" i="271"/>
  <c r="AN35" i="271"/>
  <c r="AQ40" i="271"/>
  <c r="AP31" i="271"/>
  <c r="U20" i="271"/>
  <c r="U8" i="271"/>
  <c r="U4" i="271"/>
  <c r="U16" i="271"/>
  <c r="U6" i="271"/>
  <c r="U18" i="271"/>
  <c r="T13" i="271"/>
  <c r="AP56" i="271"/>
  <c r="AP57" i="271"/>
  <c r="U7" i="271"/>
  <c r="U19" i="271"/>
  <c r="U5" i="271"/>
  <c r="U17" i="271"/>
  <c r="F68" i="269"/>
  <c r="F62" i="269"/>
  <c r="F61" i="269"/>
  <c r="R28" i="264"/>
  <c r="R25" i="264"/>
  <c r="R17" i="264"/>
  <c r="R16" i="264"/>
  <c r="R15" i="264"/>
  <c r="L456" i="265"/>
  <c r="F10" i="269"/>
  <c r="F7" i="269"/>
  <c r="F6" i="269"/>
  <c r="I11" i="268"/>
  <c r="I8" i="268"/>
  <c r="I7" i="268"/>
  <c r="I69" i="268"/>
  <c r="I63" i="268"/>
  <c r="I62" i="268"/>
  <c r="P87" i="264"/>
  <c r="P86" i="264"/>
  <c r="O167" i="24"/>
  <c r="I354" i="266"/>
  <c r="I353" i="266"/>
  <c r="T171" i="264"/>
  <c r="L171" i="265"/>
  <c r="L170" i="265"/>
  <c r="I170" i="266"/>
  <c r="S118" i="264"/>
  <c r="S117" i="264"/>
  <c r="U57" i="34"/>
  <c r="T93" i="264"/>
  <c r="I92" i="266"/>
  <c r="T191" i="264"/>
  <c r="L191" i="265"/>
  <c r="L190" i="265"/>
  <c r="I190" i="266"/>
  <c r="T231" i="264"/>
  <c r="L231" i="265"/>
  <c r="L230" i="265"/>
  <c r="I230" i="266"/>
  <c r="R182" i="264"/>
  <c r="R222" i="264"/>
  <c r="R242" i="264"/>
  <c r="N274" i="264"/>
  <c r="T169" i="264"/>
  <c r="T168" i="264"/>
  <c r="L169" i="265"/>
  <c r="L168" i="265"/>
  <c r="I168" i="266"/>
  <c r="T209" i="264"/>
  <c r="T208" i="264"/>
  <c r="I208" i="266"/>
  <c r="T35" i="35"/>
  <c r="V42" i="34"/>
  <c r="V140" i="34"/>
  <c r="V112" i="34"/>
  <c r="V98" i="34"/>
  <c r="V126" i="34"/>
  <c r="AA445" i="264"/>
  <c r="AA444" i="264"/>
  <c r="AB238" i="34"/>
  <c r="AA395" i="264"/>
  <c r="AA394" i="264"/>
  <c r="AB244" i="34"/>
  <c r="AB248" i="34"/>
  <c r="U223" i="264"/>
  <c r="U243" i="264"/>
  <c r="U203" i="264"/>
  <c r="O163" i="24"/>
  <c r="S30" i="264"/>
  <c r="S28" i="264"/>
  <c r="S25" i="264"/>
  <c r="U172" i="34"/>
  <c r="L281" i="265"/>
  <c r="L280" i="265"/>
  <c r="T267" i="264"/>
  <c r="T266" i="264"/>
  <c r="T78" i="35"/>
  <c r="V226" i="34"/>
  <c r="V217" i="34"/>
  <c r="V208" i="34"/>
  <c r="V199" i="34"/>
  <c r="V163" i="34"/>
  <c r="S122" i="264"/>
  <c r="P172" i="24"/>
  <c r="O175" i="24"/>
  <c r="O179" i="24"/>
  <c r="O184" i="24"/>
  <c r="T38" i="35"/>
  <c r="V129" i="34"/>
  <c r="V45" i="34"/>
  <c r="V101" i="34"/>
  <c r="V143" i="34"/>
  <c r="V115" i="34"/>
  <c r="U59" i="34"/>
  <c r="I113" i="266"/>
  <c r="T95" i="264"/>
  <c r="I94" i="266"/>
  <c r="L95" i="265"/>
  <c r="L92" i="265"/>
  <c r="T213" i="264"/>
  <c r="L213" i="265"/>
  <c r="Z421" i="264"/>
  <c r="Z420" i="264"/>
  <c r="Z419" i="264"/>
  <c r="N421" i="265"/>
  <c r="N420" i="265"/>
  <c r="N419" i="265"/>
  <c r="U240" i="34"/>
  <c r="I404" i="266"/>
  <c r="T398" i="264"/>
  <c r="T87" i="35"/>
  <c r="V236" i="34"/>
  <c r="V254" i="34"/>
  <c r="V266" i="34"/>
  <c r="V262" i="34"/>
  <c r="V258" i="34"/>
  <c r="N37" i="268"/>
  <c r="AH50" i="35"/>
  <c r="AI50" i="35"/>
  <c r="AJ50" i="35"/>
  <c r="P26" i="24"/>
  <c r="M188" i="24"/>
  <c r="Q233" i="34"/>
  <c r="P389" i="264"/>
  <c r="P388" i="264"/>
  <c r="P387" i="264"/>
  <c r="AK190" i="24"/>
  <c r="AO232" i="34"/>
  <c r="AN386" i="264"/>
  <c r="U212" i="264"/>
  <c r="U232" i="264"/>
  <c r="U192" i="264"/>
  <c r="U62" i="34"/>
  <c r="T118" i="264"/>
  <c r="T117" i="264"/>
  <c r="T99" i="264"/>
  <c r="T98" i="264"/>
  <c r="I98" i="266"/>
  <c r="L99" i="265"/>
  <c r="L98" i="265"/>
  <c r="T41" i="35"/>
  <c r="V132" i="34"/>
  <c r="V48" i="34"/>
  <c r="V104" i="34"/>
  <c r="V146" i="34"/>
  <c r="V118" i="34"/>
  <c r="T217" i="264"/>
  <c r="T216" i="264"/>
  <c r="L217" i="265"/>
  <c r="L216" i="265"/>
  <c r="I216" i="266"/>
  <c r="Q126" i="264"/>
  <c r="Q121" i="264"/>
  <c r="Q108" i="264"/>
  <c r="Q88" i="264"/>
  <c r="Q87" i="264"/>
  <c r="Q86" i="264"/>
  <c r="K126" i="265"/>
  <c r="S69" i="34"/>
  <c r="R107" i="264"/>
  <c r="R225" i="264"/>
  <c r="R48" i="35"/>
  <c r="T139" i="34"/>
  <c r="S225" i="264"/>
  <c r="T125" i="34"/>
  <c r="S205" i="264"/>
  <c r="T111" i="34"/>
  <c r="S185" i="264"/>
  <c r="T153" i="34"/>
  <c r="S245" i="264"/>
  <c r="T55" i="34"/>
  <c r="U235" i="264"/>
  <c r="V61" i="34"/>
  <c r="U97" i="264"/>
  <c r="U40" i="35"/>
  <c r="W131" i="34"/>
  <c r="V215" i="264"/>
  <c r="W47" i="34"/>
  <c r="W103" i="34"/>
  <c r="V175" i="264"/>
  <c r="W145" i="34"/>
  <c r="V235" i="264"/>
  <c r="W117" i="34"/>
  <c r="V195" i="264"/>
  <c r="T115" i="264"/>
  <c r="L115" i="265"/>
  <c r="U174" i="264"/>
  <c r="U234" i="264"/>
  <c r="U39" i="35"/>
  <c r="W46" i="34"/>
  <c r="W144" i="34"/>
  <c r="V234" i="264"/>
  <c r="W116" i="34"/>
  <c r="V194" i="264"/>
  <c r="W102" i="34"/>
  <c r="V174" i="264"/>
  <c r="W130" i="34"/>
  <c r="V214" i="264"/>
  <c r="T433" i="264"/>
  <c r="T431" i="264"/>
  <c r="T427" i="264"/>
  <c r="T426" i="264"/>
  <c r="L433" i="265"/>
  <c r="T441" i="264"/>
  <c r="T439" i="264"/>
  <c r="T435" i="264"/>
  <c r="T434" i="264"/>
  <c r="I440" i="266"/>
  <c r="T68" i="264"/>
  <c r="L68" i="265"/>
  <c r="U12" i="34"/>
  <c r="T22" i="264"/>
  <c r="L22" i="265"/>
  <c r="I21" i="266"/>
  <c r="AA415" i="264"/>
  <c r="AA403" i="264"/>
  <c r="AB430" i="264"/>
  <c r="AB438" i="264"/>
  <c r="AB454" i="264"/>
  <c r="Z79" i="35"/>
  <c r="AC234" i="34"/>
  <c r="AC252" i="34"/>
  <c r="AB429" i="264"/>
  <c r="AC264" i="34"/>
  <c r="AB453" i="264"/>
  <c r="AC260" i="34"/>
  <c r="AB445" i="264"/>
  <c r="AB444" i="264"/>
  <c r="AC256" i="34"/>
  <c r="N36" i="268"/>
  <c r="AH49" i="35"/>
  <c r="AI49" i="35"/>
  <c r="AJ49" i="35"/>
  <c r="U13" i="34"/>
  <c r="T30" i="264"/>
  <c r="T23" i="264"/>
  <c r="L23" i="265"/>
  <c r="T53" i="264"/>
  <c r="I52" i="266"/>
  <c r="L53" i="265"/>
  <c r="T69" i="264"/>
  <c r="L69" i="265"/>
  <c r="I68" i="266"/>
  <c r="T13" i="35"/>
  <c r="V37" i="34"/>
  <c r="V33" i="34"/>
  <c r="V29" i="34"/>
  <c r="V25" i="34"/>
  <c r="V9" i="34"/>
  <c r="T58" i="264"/>
  <c r="T57" i="264"/>
  <c r="L58" i="265"/>
  <c r="L57" i="265"/>
  <c r="T74" i="264"/>
  <c r="T73" i="264"/>
  <c r="L74" i="265"/>
  <c r="L73" i="265"/>
  <c r="T11" i="35"/>
  <c r="V7" i="34"/>
  <c r="V23" i="34"/>
  <c r="V35" i="34"/>
  <c r="V31" i="34"/>
  <c r="V27" i="34"/>
  <c r="T344" i="264"/>
  <c r="T343" i="264"/>
  <c r="I343" i="266"/>
  <c r="U164" i="34"/>
  <c r="I269" i="266"/>
  <c r="T256" i="264"/>
  <c r="T255" i="264"/>
  <c r="L256" i="265"/>
  <c r="L255" i="265"/>
  <c r="I255" i="266"/>
  <c r="T68" i="35"/>
  <c r="V155" i="34"/>
  <c r="V191" i="34"/>
  <c r="V218" i="34"/>
  <c r="V209" i="34"/>
  <c r="V200" i="34"/>
  <c r="S270" i="264"/>
  <c r="S269" i="264"/>
  <c r="P167" i="34"/>
  <c r="O260" i="264"/>
  <c r="O348" i="264"/>
  <c r="P176" i="34"/>
  <c r="P185" i="34"/>
  <c r="T44" i="35"/>
  <c r="V51" i="34"/>
  <c r="V149" i="34"/>
  <c r="V121" i="34"/>
  <c r="V107" i="34"/>
  <c r="V135" i="34"/>
  <c r="U65" i="34"/>
  <c r="T103" i="264"/>
  <c r="T184" i="264"/>
  <c r="I183" i="266"/>
  <c r="T47" i="35"/>
  <c r="V138" i="34"/>
  <c r="V54" i="34"/>
  <c r="V110" i="34"/>
  <c r="V152" i="34"/>
  <c r="V124" i="34"/>
  <c r="S125" i="264"/>
  <c r="S114" i="264"/>
  <c r="S111" i="264"/>
  <c r="N42" i="268"/>
  <c r="AH54" i="35"/>
  <c r="AI54" i="35"/>
  <c r="AJ54" i="35"/>
  <c r="AM386" i="264"/>
  <c r="P319" i="264"/>
  <c r="P349" i="264"/>
  <c r="Q177" i="34"/>
  <c r="Q186" i="34"/>
  <c r="S72" i="264"/>
  <c r="S71" i="264"/>
  <c r="S56" i="264"/>
  <c r="S55" i="264"/>
  <c r="S48" i="264"/>
  <c r="S47" i="264"/>
  <c r="N185" i="24"/>
  <c r="K123" i="265"/>
  <c r="L440" i="265"/>
  <c r="L439" i="265"/>
  <c r="L435" i="265"/>
  <c r="L434" i="265"/>
  <c r="I397" i="266"/>
  <c r="L432" i="265"/>
  <c r="I432" i="266"/>
  <c r="I67" i="266"/>
  <c r="S21" i="264"/>
  <c r="S18" i="264"/>
  <c r="G34" i="269"/>
  <c r="S397" i="264"/>
  <c r="S393" i="264"/>
  <c r="I455" i="266"/>
  <c r="I439" i="266"/>
  <c r="I69" i="266"/>
  <c r="L50" i="265"/>
  <c r="L49" i="265"/>
  <c r="L221" i="265"/>
  <c r="J289" i="265"/>
  <c r="L62" i="265"/>
  <c r="R222" i="34"/>
  <c r="Q364" i="264"/>
  <c r="R159" i="34"/>
  <c r="K261" i="265"/>
  <c r="R195" i="34"/>
  <c r="Q319" i="264"/>
  <c r="R204" i="34"/>
  <c r="Q334" i="264"/>
  <c r="R213" i="34"/>
  <c r="Q349" i="264"/>
  <c r="O63" i="35"/>
  <c r="H55" i="268"/>
  <c r="T113" i="264"/>
  <c r="L113" i="265"/>
  <c r="T211" i="264"/>
  <c r="I210" i="266"/>
  <c r="T36" i="35"/>
  <c r="V127" i="34"/>
  <c r="V43" i="34"/>
  <c r="V99" i="34"/>
  <c r="V141" i="34"/>
  <c r="V113" i="34"/>
  <c r="R202" i="264"/>
  <c r="S66" i="34"/>
  <c r="R104" i="264"/>
  <c r="R45" i="35"/>
  <c r="T150" i="34"/>
  <c r="S242" i="264"/>
  <c r="T136" i="34"/>
  <c r="S222" i="264"/>
  <c r="S220" i="264"/>
  <c r="S207" i="264"/>
  <c r="S206" i="264"/>
  <c r="T122" i="34"/>
  <c r="S202" i="264"/>
  <c r="T52" i="34"/>
  <c r="T108" i="34"/>
  <c r="S182" i="264"/>
  <c r="U56" i="34"/>
  <c r="T91" i="264"/>
  <c r="T90" i="264"/>
  <c r="L91" i="265"/>
  <c r="L90" i="265"/>
  <c r="I90" i="266"/>
  <c r="T189" i="264"/>
  <c r="T188" i="264"/>
  <c r="L189" i="265"/>
  <c r="L188" i="265"/>
  <c r="I188" i="266"/>
  <c r="T229" i="264"/>
  <c r="T228" i="264"/>
  <c r="L229" i="265"/>
  <c r="L228" i="265"/>
  <c r="AA437" i="264"/>
  <c r="AA436" i="264"/>
  <c r="AA453" i="264"/>
  <c r="AA452" i="264"/>
  <c r="AA429" i="264"/>
  <c r="AA428" i="264"/>
  <c r="U183" i="264"/>
  <c r="V67" i="34"/>
  <c r="U105" i="264"/>
  <c r="U46" i="35"/>
  <c r="W123" i="34"/>
  <c r="V203" i="264"/>
  <c r="W53" i="34"/>
  <c r="W151" i="34"/>
  <c r="V243" i="264"/>
  <c r="W109" i="34"/>
  <c r="V183" i="264"/>
  <c r="W137" i="34"/>
  <c r="V223" i="264"/>
  <c r="AH55" i="35"/>
  <c r="AI55" i="35"/>
  <c r="AJ55" i="35"/>
  <c r="N43" i="268"/>
  <c r="Q74" i="35"/>
  <c r="Q157" i="24"/>
  <c r="P159" i="24"/>
  <c r="P169" i="24"/>
  <c r="P168" i="24"/>
  <c r="P63" i="35"/>
  <c r="S222" i="34"/>
  <c r="S204" i="34"/>
  <c r="S195" i="34"/>
  <c r="S213" i="34"/>
  <c r="S159" i="34"/>
  <c r="I72" i="266"/>
  <c r="I56" i="266"/>
  <c r="I357" i="266"/>
  <c r="I327" i="266"/>
  <c r="T325" i="264"/>
  <c r="T324" i="264"/>
  <c r="L325" i="265"/>
  <c r="L324" i="265"/>
  <c r="I324" i="266"/>
  <c r="T340" i="264"/>
  <c r="T339" i="264"/>
  <c r="L340" i="265"/>
  <c r="L339" i="265"/>
  <c r="T370" i="264"/>
  <c r="T369" i="264"/>
  <c r="L370" i="265"/>
  <c r="L369" i="265"/>
  <c r="I265" i="266"/>
  <c r="T173" i="264"/>
  <c r="I172" i="266"/>
  <c r="T193" i="264"/>
  <c r="I192" i="266"/>
  <c r="T233" i="264"/>
  <c r="I232" i="266"/>
  <c r="Z414" i="264"/>
  <c r="Z413" i="264"/>
  <c r="Z412" i="264"/>
  <c r="N414" i="265"/>
  <c r="N413" i="265"/>
  <c r="N412" i="265"/>
  <c r="N38" i="268"/>
  <c r="AH51" i="35"/>
  <c r="AI51" i="35"/>
  <c r="AJ51" i="35"/>
  <c r="N45" i="268"/>
  <c r="AH57" i="35"/>
  <c r="AI57" i="35"/>
  <c r="AJ57" i="35"/>
  <c r="O73" i="35"/>
  <c r="N13" i="24"/>
  <c r="N125" i="24"/>
  <c r="N129" i="24"/>
  <c r="N128" i="24"/>
  <c r="U172" i="264"/>
  <c r="V58" i="34"/>
  <c r="U94" i="264"/>
  <c r="U37" i="35"/>
  <c r="W114" i="34"/>
  <c r="V192" i="264"/>
  <c r="W44" i="34"/>
  <c r="W142" i="34"/>
  <c r="V232" i="264"/>
  <c r="W100" i="34"/>
  <c r="V172" i="264"/>
  <c r="W128" i="34"/>
  <c r="V212" i="264"/>
  <c r="T177" i="264"/>
  <c r="T176" i="264"/>
  <c r="I176" i="266"/>
  <c r="T237" i="264"/>
  <c r="T236" i="264"/>
  <c r="L237" i="265"/>
  <c r="L236" i="265"/>
  <c r="I236" i="266"/>
  <c r="T197" i="264"/>
  <c r="T196" i="264"/>
  <c r="L197" i="265"/>
  <c r="L196" i="265"/>
  <c r="I196" i="266"/>
  <c r="R185" i="264"/>
  <c r="R205" i="264"/>
  <c r="R245" i="264"/>
  <c r="N303" i="264"/>
  <c r="J303" i="265"/>
  <c r="U195" i="264"/>
  <c r="U175" i="264"/>
  <c r="U215" i="264"/>
  <c r="U214" i="264"/>
  <c r="U194" i="264"/>
  <c r="V60" i="34"/>
  <c r="U96" i="264"/>
  <c r="U241" i="34"/>
  <c r="T406" i="264"/>
  <c r="T399" i="264"/>
  <c r="I398" i="266"/>
  <c r="L399" i="265"/>
  <c r="L397" i="265"/>
  <c r="L393" i="265"/>
  <c r="T449" i="264"/>
  <c r="T447" i="264"/>
  <c r="T443" i="264"/>
  <c r="T442" i="264"/>
  <c r="L449" i="265"/>
  <c r="I448" i="266"/>
  <c r="T88" i="35"/>
  <c r="V267" i="34"/>
  <c r="V263" i="34"/>
  <c r="V259" i="34"/>
  <c r="V237" i="34"/>
  <c r="V255" i="34"/>
  <c r="T52" i="264"/>
  <c r="L52" i="265"/>
  <c r="T60" i="264"/>
  <c r="T59" i="264"/>
  <c r="I59" i="266"/>
  <c r="T76" i="264"/>
  <c r="I75" i="266"/>
  <c r="T12" i="35"/>
  <c r="V8" i="34"/>
  <c r="V24" i="34"/>
  <c r="V36" i="34"/>
  <c r="V32" i="34"/>
  <c r="V28" i="34"/>
  <c r="AA422" i="264"/>
  <c r="AA80" i="35"/>
  <c r="AD265" i="34"/>
  <c r="AD261" i="34"/>
  <c r="AC446" i="264"/>
  <c r="AD257" i="34"/>
  <c r="AD235" i="34"/>
  <c r="AD253" i="34"/>
  <c r="AB84" i="35"/>
  <c r="AA83" i="35"/>
  <c r="L66" i="268"/>
  <c r="AC239" i="34"/>
  <c r="AB403" i="264"/>
  <c r="AB396" i="264"/>
  <c r="AC249" i="34"/>
  <c r="AC245" i="34"/>
  <c r="AB415" i="264"/>
  <c r="N39" i="268"/>
  <c r="AH52" i="35"/>
  <c r="AI52" i="35"/>
  <c r="AJ52" i="35"/>
  <c r="T77" i="264"/>
  <c r="L77" i="265"/>
  <c r="I76" i="266"/>
  <c r="U11" i="34"/>
  <c r="T20" i="264"/>
  <c r="T19" i="264"/>
  <c r="L20" i="265"/>
  <c r="L19" i="265"/>
  <c r="I19" i="266"/>
  <c r="T66" i="264"/>
  <c r="T65" i="264"/>
  <c r="I65" i="266"/>
  <c r="T359" i="264"/>
  <c r="T358" i="264"/>
  <c r="L359" i="265"/>
  <c r="L358" i="265"/>
  <c r="T314" i="264"/>
  <c r="T313" i="264"/>
  <c r="L314" i="265"/>
  <c r="L313" i="265"/>
  <c r="I313" i="266"/>
  <c r="T329" i="264"/>
  <c r="T328" i="264"/>
  <c r="L329" i="265"/>
  <c r="L328" i="265"/>
  <c r="O333" i="264"/>
  <c r="O318" i="264"/>
  <c r="O363" i="264"/>
  <c r="T181" i="264"/>
  <c r="I180" i="266"/>
  <c r="L181" i="265"/>
  <c r="T201" i="264"/>
  <c r="L201" i="265"/>
  <c r="T241" i="264"/>
  <c r="L241" i="265"/>
  <c r="T244" i="264"/>
  <c r="I243" i="266"/>
  <c r="U68" i="34"/>
  <c r="I124" i="266"/>
  <c r="T106" i="264"/>
  <c r="Z402" i="264"/>
  <c r="Z401" i="264"/>
  <c r="N402" i="265"/>
  <c r="N401" i="265"/>
  <c r="S405" i="264"/>
  <c r="S404" i="264"/>
  <c r="S400" i="264"/>
  <c r="N62" i="35"/>
  <c r="Q221" i="34"/>
  <c r="Q212" i="34"/>
  <c r="Q203" i="34"/>
  <c r="Q194" i="34"/>
  <c r="Q158" i="34"/>
  <c r="U14" i="34"/>
  <c r="T31" i="264"/>
  <c r="T24" i="264"/>
  <c r="T14" i="35"/>
  <c r="V10" i="34"/>
  <c r="V38" i="34"/>
  <c r="V34" i="34"/>
  <c r="V30" i="34"/>
  <c r="V26" i="34"/>
  <c r="O389" i="264"/>
  <c r="O388" i="264"/>
  <c r="O387" i="264"/>
  <c r="P334" i="264"/>
  <c r="P364" i="264"/>
  <c r="Q168" i="34"/>
  <c r="P261" i="264"/>
  <c r="N183" i="24"/>
  <c r="Q13" i="264"/>
  <c r="L118" i="265"/>
  <c r="L117" i="265"/>
  <c r="I228" i="266"/>
  <c r="J274" i="265"/>
  <c r="L211" i="265"/>
  <c r="L209" i="265"/>
  <c r="L208" i="265"/>
  <c r="I431" i="266"/>
  <c r="I112" i="266"/>
  <c r="M35" i="268"/>
  <c r="N187" i="24"/>
  <c r="N189" i="24"/>
  <c r="R404" i="264"/>
  <c r="R400" i="264"/>
  <c r="I369" i="266"/>
  <c r="I339" i="266"/>
  <c r="I212" i="266"/>
  <c r="M41" i="268"/>
  <c r="G40" i="269"/>
  <c r="S455" i="264"/>
  <c r="S451" i="264"/>
  <c r="S450" i="264"/>
  <c r="L457" i="265"/>
  <c r="L355" i="265"/>
  <c r="L354" i="265"/>
  <c r="L103" i="265"/>
  <c r="K13" i="265"/>
  <c r="L78" i="265"/>
  <c r="AH56" i="35"/>
  <c r="AI56" i="35"/>
  <c r="AJ56" i="35"/>
  <c r="N44" i="268"/>
  <c r="AQ53" i="35"/>
  <c r="AR53" i="35"/>
  <c r="AS53" i="35"/>
  <c r="H39" i="269"/>
  <c r="Q40" i="268"/>
  <c r="I67" i="269"/>
  <c r="BC86" i="35"/>
  <c r="BD86" i="35"/>
  <c r="BE86" i="35"/>
  <c r="U68" i="268"/>
  <c r="BC85" i="35"/>
  <c r="BD85" i="35"/>
  <c r="BE85" i="35"/>
  <c r="I66" i="269"/>
  <c r="U67" i="268"/>
  <c r="M141" i="24"/>
  <c r="L131" i="24"/>
  <c r="M130" i="24"/>
  <c r="M127" i="24"/>
  <c r="M10" i="24"/>
  <c r="N124" i="24"/>
  <c r="N126" i="24"/>
  <c r="O9" i="24"/>
  <c r="P77" i="24"/>
  <c r="U12" i="271"/>
  <c r="U24" i="271"/>
  <c r="S180" i="264"/>
  <c r="S167" i="264"/>
  <c r="S166" i="264"/>
  <c r="N123" i="24"/>
  <c r="K286" i="264"/>
  <c r="K271" i="264"/>
  <c r="AQ34" i="24"/>
  <c r="T51" i="264"/>
  <c r="T48" i="264"/>
  <c r="T47" i="264"/>
  <c r="N96" i="24"/>
  <c r="L447" i="265"/>
  <c r="L443" i="265"/>
  <c r="L442" i="265"/>
  <c r="N87" i="24"/>
  <c r="N86" i="24"/>
  <c r="I300" i="265"/>
  <c r="I286" i="265"/>
  <c r="I271" i="265"/>
  <c r="AS71" i="24"/>
  <c r="AS70" i="24"/>
  <c r="S200" i="264"/>
  <c r="S187" i="264"/>
  <c r="S186" i="264"/>
  <c r="S240" i="264"/>
  <c r="S227" i="264"/>
  <c r="S226" i="264"/>
  <c r="R102" i="264"/>
  <c r="R89" i="264"/>
  <c r="T210" i="264"/>
  <c r="N360" i="264"/>
  <c r="J8" i="265"/>
  <c r="J7" i="265"/>
  <c r="AP58" i="271"/>
  <c r="AT11" i="24"/>
  <c r="J43" i="271"/>
  <c r="J25" i="271"/>
  <c r="AN51" i="271"/>
  <c r="M138" i="24"/>
  <c r="O116" i="24"/>
  <c r="AS32" i="24"/>
  <c r="N115" i="24"/>
  <c r="N107" i="24"/>
  <c r="N109" i="24"/>
  <c r="N108" i="24"/>
  <c r="P33" i="24"/>
  <c r="P25" i="24"/>
  <c r="P24" i="24"/>
  <c r="K334" i="265"/>
  <c r="BL63" i="24"/>
  <c r="BL55" i="24"/>
  <c r="BM63" i="24"/>
  <c r="BM55" i="24"/>
  <c r="AO48" i="271"/>
  <c r="AO49" i="271"/>
  <c r="AO50" i="271"/>
  <c r="AP13" i="272"/>
  <c r="J347" i="265"/>
  <c r="N315" i="264"/>
  <c r="N345" i="264"/>
  <c r="AQ29" i="271"/>
  <c r="L59" i="265"/>
  <c r="L56" i="265"/>
  <c r="L55" i="265"/>
  <c r="AR9" i="273"/>
  <c r="AR10" i="273"/>
  <c r="AQ38" i="271"/>
  <c r="M140" i="24"/>
  <c r="L139" i="24"/>
  <c r="L137" i="24"/>
  <c r="L136" i="24"/>
  <c r="O97" i="24"/>
  <c r="M362" i="264"/>
  <c r="M360" i="264"/>
  <c r="M332" i="264"/>
  <c r="M331" i="264"/>
  <c r="N135" i="24"/>
  <c r="O69" i="35"/>
  <c r="R230" i="34"/>
  <c r="Q380" i="264"/>
  <c r="Q379" i="264"/>
  <c r="Q378" i="264"/>
  <c r="Q377" i="264"/>
  <c r="Q376" i="264"/>
  <c r="L410" i="264"/>
  <c r="O380" i="264"/>
  <c r="O379" i="264"/>
  <c r="O378" i="264"/>
  <c r="O377" i="264"/>
  <c r="O376" i="264"/>
  <c r="P147" i="24"/>
  <c r="K61" i="35"/>
  <c r="J362" i="265"/>
  <c r="L257" i="264"/>
  <c r="J258" i="265"/>
  <c r="J257" i="265"/>
  <c r="L330" i="264"/>
  <c r="L345" i="264"/>
  <c r="L360" i="264"/>
  <c r="L315" i="264"/>
  <c r="L61" i="35"/>
  <c r="G50" i="268"/>
  <c r="M317" i="264"/>
  <c r="M315" i="264"/>
  <c r="M347" i="264"/>
  <c r="M346" i="264"/>
  <c r="M70" i="35"/>
  <c r="M71" i="35"/>
  <c r="M72" i="35"/>
  <c r="L408" i="264"/>
  <c r="L407" i="264"/>
  <c r="L392" i="264"/>
  <c r="L391" i="264"/>
  <c r="L390" i="264"/>
  <c r="J317" i="265"/>
  <c r="J332" i="265"/>
  <c r="J331" i="265"/>
  <c r="J346" i="265"/>
  <c r="J361" i="265"/>
  <c r="J316" i="265"/>
  <c r="K300" i="264"/>
  <c r="M259" i="264"/>
  <c r="N166" i="34"/>
  <c r="M273" i="264"/>
  <c r="N175" i="34"/>
  <c r="M288" i="264"/>
  <c r="N184" i="34"/>
  <c r="M302" i="264"/>
  <c r="M258" i="264"/>
  <c r="M257" i="264"/>
  <c r="N165" i="34"/>
  <c r="N183" i="34"/>
  <c r="N174" i="34"/>
  <c r="M135" i="24"/>
  <c r="Q230" i="34"/>
  <c r="P380" i="264"/>
  <c r="P379" i="264"/>
  <c r="P378" i="264"/>
  <c r="P377" i="264"/>
  <c r="P376" i="264"/>
  <c r="N69" i="35"/>
  <c r="L375" i="264"/>
  <c r="L374" i="264"/>
  <c r="L373" i="264"/>
  <c r="L372" i="264"/>
  <c r="L371" i="264"/>
  <c r="J375" i="265"/>
  <c r="J374" i="265"/>
  <c r="J373" i="265"/>
  <c r="J372" i="265"/>
  <c r="J371" i="265"/>
  <c r="L273" i="264"/>
  <c r="L288" i="264"/>
  <c r="L302" i="264"/>
  <c r="N242" i="34"/>
  <c r="M409" i="264"/>
  <c r="N243" i="34"/>
  <c r="M410" i="264"/>
  <c r="O242" i="34"/>
  <c r="O243" i="34"/>
  <c r="N410" i="264"/>
  <c r="L160" i="24"/>
  <c r="L166" i="24"/>
  <c r="L176" i="24"/>
  <c r="L182" i="24"/>
  <c r="L287" i="264"/>
  <c r="L286" i="264"/>
  <c r="L301" i="264"/>
  <c r="L300" i="264"/>
  <c r="L272" i="264"/>
  <c r="O183" i="34"/>
  <c r="N301" i="264"/>
  <c r="O174" i="34"/>
  <c r="N287" i="264"/>
  <c r="N258" i="264"/>
  <c r="O165" i="34"/>
  <c r="N272" i="264"/>
  <c r="N259" i="264"/>
  <c r="O166" i="34"/>
  <c r="N273" i="264"/>
  <c r="O175" i="34"/>
  <c r="N288" i="264"/>
  <c r="O184" i="34"/>
  <c r="N302" i="264"/>
  <c r="I30" i="266"/>
  <c r="K364" i="265"/>
  <c r="K121" i="265"/>
  <c r="K108" i="265"/>
  <c r="K88" i="265"/>
  <c r="K87" i="265"/>
  <c r="K86" i="265"/>
  <c r="L30" i="265"/>
  <c r="AQ42" i="271"/>
  <c r="AQ33" i="271"/>
  <c r="AS39" i="271"/>
  <c r="AS30" i="271"/>
  <c r="AR41" i="271"/>
  <c r="AR32" i="271"/>
  <c r="AO35" i="271"/>
  <c r="AP34" i="271"/>
  <c r="AR29" i="271"/>
  <c r="AR40" i="271"/>
  <c r="AQ31" i="271"/>
  <c r="L455" i="265"/>
  <c r="L451" i="265"/>
  <c r="L450" i="265"/>
  <c r="V17" i="271"/>
  <c r="V5" i="271"/>
  <c r="V20" i="271"/>
  <c r="V8" i="271"/>
  <c r="U13" i="271"/>
  <c r="V19" i="271"/>
  <c r="V7" i="271"/>
  <c r="AQ56" i="271"/>
  <c r="AQ57" i="271"/>
  <c r="V18" i="271"/>
  <c r="V6" i="271"/>
  <c r="V16" i="271"/>
  <c r="V4" i="271"/>
  <c r="L31" i="265"/>
  <c r="Z411" i="264"/>
  <c r="L51" i="265"/>
  <c r="L48" i="265"/>
  <c r="L47" i="265"/>
  <c r="L210" i="265"/>
  <c r="L75" i="265"/>
  <c r="L72" i="265"/>
  <c r="L71" i="265"/>
  <c r="N411" i="265"/>
  <c r="L431" i="265"/>
  <c r="L427" i="265"/>
  <c r="L426" i="265"/>
  <c r="AB428" i="264"/>
  <c r="R200" i="264"/>
  <c r="R187" i="264"/>
  <c r="R186" i="264"/>
  <c r="T75" i="264"/>
  <c r="T72" i="264"/>
  <c r="T71" i="264"/>
  <c r="I405" i="266"/>
  <c r="I403" i="266"/>
  <c r="I430" i="266"/>
  <c r="U54" i="264"/>
  <c r="U70" i="264"/>
  <c r="V14" i="34"/>
  <c r="U24" i="264"/>
  <c r="P363" i="264"/>
  <c r="I312" i="266"/>
  <c r="T27" i="264"/>
  <c r="T26" i="264"/>
  <c r="I26" i="266"/>
  <c r="O39" i="268"/>
  <c r="AK52" i="35"/>
  <c r="AL52" i="35"/>
  <c r="AM52" i="35"/>
  <c r="AD239" i="34"/>
  <c r="AC403" i="264"/>
  <c r="AC396" i="264"/>
  <c r="O396" i="265"/>
  <c r="U68" i="264"/>
  <c r="U12" i="35"/>
  <c r="W8" i="34"/>
  <c r="W24" i="34"/>
  <c r="V52" i="264"/>
  <c r="W36" i="34"/>
  <c r="V76" i="264"/>
  <c r="W32" i="34"/>
  <c r="V68" i="264"/>
  <c r="W28" i="34"/>
  <c r="V60" i="264"/>
  <c r="U449" i="264"/>
  <c r="I195" i="266"/>
  <c r="I175" i="266"/>
  <c r="I323" i="266"/>
  <c r="R349" i="264"/>
  <c r="R334" i="264"/>
  <c r="S177" i="34"/>
  <c r="S186" i="34"/>
  <c r="R157" i="24"/>
  <c r="Q159" i="24"/>
  <c r="Q168" i="24"/>
  <c r="U124" i="264"/>
  <c r="I89" i="266"/>
  <c r="U191" i="264"/>
  <c r="U171" i="264"/>
  <c r="U211" i="264"/>
  <c r="I209" i="266"/>
  <c r="I454" i="266"/>
  <c r="I66" i="266"/>
  <c r="I396" i="266"/>
  <c r="P290" i="264"/>
  <c r="O42" i="268"/>
  <c r="AK54" i="35"/>
  <c r="AL54" i="35"/>
  <c r="AM54" i="35"/>
  <c r="U204" i="264"/>
  <c r="U184" i="264"/>
  <c r="U224" i="264"/>
  <c r="U221" i="264"/>
  <c r="U201" i="264"/>
  <c r="V65" i="34"/>
  <c r="U103" i="264"/>
  <c r="O303" i="264"/>
  <c r="I268" i="266"/>
  <c r="U329" i="264"/>
  <c r="U328" i="264"/>
  <c r="U359" i="264"/>
  <c r="U358" i="264"/>
  <c r="V164" i="34"/>
  <c r="U256" i="264"/>
  <c r="U255" i="264"/>
  <c r="I254" i="266"/>
  <c r="I342" i="266"/>
  <c r="U58" i="264"/>
  <c r="U57" i="264"/>
  <c r="U74" i="264"/>
  <c r="U73" i="264"/>
  <c r="V11" i="34"/>
  <c r="U20" i="264"/>
  <c r="U19" i="264"/>
  <c r="V13" i="34"/>
  <c r="U23" i="264"/>
  <c r="U61" i="264"/>
  <c r="U77" i="264"/>
  <c r="AC248" i="34"/>
  <c r="AC244" i="34"/>
  <c r="T29" i="264"/>
  <c r="T28" i="264"/>
  <c r="I28" i="266"/>
  <c r="L29" i="265"/>
  <c r="X144" i="34"/>
  <c r="W234" i="264"/>
  <c r="X116" i="34"/>
  <c r="X46" i="34"/>
  <c r="X102" i="34"/>
  <c r="W174" i="264"/>
  <c r="X130" i="34"/>
  <c r="J23" i="268"/>
  <c r="V39" i="35"/>
  <c r="W61" i="34"/>
  <c r="V116" i="264"/>
  <c r="V97" i="264"/>
  <c r="X131" i="34"/>
  <c r="X47" i="34"/>
  <c r="M97" i="265"/>
  <c r="X103" i="34"/>
  <c r="X145" i="34"/>
  <c r="W235" i="264"/>
  <c r="X117" i="34"/>
  <c r="J24" i="268"/>
  <c r="V40" i="35"/>
  <c r="T69" i="34"/>
  <c r="S107" i="264"/>
  <c r="R126" i="264"/>
  <c r="I215" i="266"/>
  <c r="U237" i="264"/>
  <c r="U236" i="264"/>
  <c r="V62" i="34"/>
  <c r="U99" i="264"/>
  <c r="U98" i="264"/>
  <c r="U41" i="35"/>
  <c r="W132" i="34"/>
  <c r="V217" i="264"/>
  <c r="V216" i="264"/>
  <c r="W48" i="34"/>
  <c r="W104" i="34"/>
  <c r="V177" i="264"/>
  <c r="V176" i="264"/>
  <c r="W146" i="34"/>
  <c r="V237" i="264"/>
  <c r="V236" i="264"/>
  <c r="W118" i="34"/>
  <c r="V197" i="264"/>
  <c r="V196" i="264"/>
  <c r="I97" i="266"/>
  <c r="Q26" i="24"/>
  <c r="O37" i="268"/>
  <c r="AK50" i="35"/>
  <c r="AL50" i="35"/>
  <c r="AM50" i="35"/>
  <c r="U440" i="264"/>
  <c r="U456" i="264"/>
  <c r="V240" i="34"/>
  <c r="U398" i="264"/>
  <c r="T114" i="264"/>
  <c r="L114" i="265"/>
  <c r="U233" i="264"/>
  <c r="V59" i="34"/>
  <c r="U95" i="264"/>
  <c r="U38" i="35"/>
  <c r="W129" i="34"/>
  <c r="V213" i="264"/>
  <c r="W45" i="34"/>
  <c r="W101" i="34"/>
  <c r="V173" i="264"/>
  <c r="W143" i="34"/>
  <c r="V233" i="264"/>
  <c r="W115" i="34"/>
  <c r="V193" i="264"/>
  <c r="Q172" i="24"/>
  <c r="R74" i="35"/>
  <c r="P175" i="24"/>
  <c r="P179" i="24"/>
  <c r="P184" i="24"/>
  <c r="U325" i="264"/>
  <c r="U324" i="264"/>
  <c r="U355" i="264"/>
  <c r="U354" i="264"/>
  <c r="U78" i="35"/>
  <c r="W226" i="34"/>
  <c r="V370" i="264"/>
  <c r="V369" i="264"/>
  <c r="W217" i="34"/>
  <c r="V355" i="264"/>
  <c r="V354" i="264"/>
  <c r="W208" i="34"/>
  <c r="V340" i="264"/>
  <c r="V339" i="264"/>
  <c r="W199" i="34"/>
  <c r="V325" i="264"/>
  <c r="V324" i="264"/>
  <c r="W163" i="34"/>
  <c r="T281" i="264"/>
  <c r="T280" i="264"/>
  <c r="I280" i="266"/>
  <c r="AA421" i="264"/>
  <c r="AA420" i="264"/>
  <c r="AA419" i="264"/>
  <c r="AA402" i="264"/>
  <c r="AA401" i="264"/>
  <c r="U169" i="264"/>
  <c r="U168" i="264"/>
  <c r="U229" i="264"/>
  <c r="U228" i="264"/>
  <c r="U35" i="35"/>
  <c r="W42" i="34"/>
  <c r="W140" i="34"/>
  <c r="V229" i="264"/>
  <c r="V228" i="264"/>
  <c r="W112" i="34"/>
  <c r="V189" i="264"/>
  <c r="V188" i="264"/>
  <c r="W98" i="34"/>
  <c r="V169" i="264"/>
  <c r="V168" i="264"/>
  <c r="W126" i="34"/>
  <c r="V209" i="264"/>
  <c r="V208" i="264"/>
  <c r="I229" i="266"/>
  <c r="I91" i="266"/>
  <c r="T112" i="264"/>
  <c r="L112" i="265"/>
  <c r="I111" i="266"/>
  <c r="S17" i="264"/>
  <c r="S16" i="264"/>
  <c r="S15" i="264"/>
  <c r="O446" i="265"/>
  <c r="K349" i="265"/>
  <c r="K319" i="265"/>
  <c r="N35" i="268"/>
  <c r="L21" i="265"/>
  <c r="L18" i="265"/>
  <c r="T67" i="264"/>
  <c r="T64" i="264"/>
  <c r="T63" i="264"/>
  <c r="T397" i="264"/>
  <c r="T393" i="264"/>
  <c r="O185" i="24"/>
  <c r="R240" i="264"/>
  <c r="R227" i="264"/>
  <c r="R226" i="264"/>
  <c r="R220" i="264"/>
  <c r="R207" i="264"/>
  <c r="R206" i="264"/>
  <c r="R180" i="264"/>
  <c r="R167" i="264"/>
  <c r="R166" i="264"/>
  <c r="T230" i="264"/>
  <c r="I446" i="266"/>
  <c r="I50" i="266"/>
  <c r="I368" i="266"/>
  <c r="P275" i="264"/>
  <c r="Q167" i="34"/>
  <c r="P274" i="264"/>
  <c r="P260" i="264"/>
  <c r="P333" i="264"/>
  <c r="T125" i="264"/>
  <c r="L125" i="265"/>
  <c r="AB80" i="35"/>
  <c r="AB83" i="35"/>
  <c r="AE265" i="34"/>
  <c r="AE261" i="34"/>
  <c r="AE257" i="34"/>
  <c r="AE235" i="34"/>
  <c r="AE253" i="34"/>
  <c r="AC84" i="35"/>
  <c r="AD249" i="34"/>
  <c r="AD245" i="34"/>
  <c r="AC415" i="264"/>
  <c r="U52" i="264"/>
  <c r="V241" i="34"/>
  <c r="U399" i="264"/>
  <c r="U88" i="35"/>
  <c r="W267" i="34"/>
  <c r="V457" i="264"/>
  <c r="W263" i="34"/>
  <c r="V449" i="264"/>
  <c r="W259" i="34"/>
  <c r="V441" i="264"/>
  <c r="W237" i="34"/>
  <c r="W255" i="34"/>
  <c r="V433" i="264"/>
  <c r="R194" i="34"/>
  <c r="Q318" i="264"/>
  <c r="R158" i="34"/>
  <c r="R221" i="34"/>
  <c r="Q363" i="264"/>
  <c r="R212" i="34"/>
  <c r="Q348" i="264"/>
  <c r="R203" i="34"/>
  <c r="Q333" i="264"/>
  <c r="O62" i="35"/>
  <c r="H54" i="268"/>
  <c r="I338" i="266"/>
  <c r="R233" i="34"/>
  <c r="N188" i="24"/>
  <c r="AL190" i="24"/>
  <c r="AP232" i="34"/>
  <c r="I227" i="266"/>
  <c r="U62" i="264"/>
  <c r="U78" i="264"/>
  <c r="U14" i="35"/>
  <c r="W10" i="34"/>
  <c r="W38" i="34"/>
  <c r="V78" i="264"/>
  <c r="W34" i="34"/>
  <c r="V70" i="264"/>
  <c r="W30" i="34"/>
  <c r="V62" i="264"/>
  <c r="W26" i="34"/>
  <c r="V54" i="264"/>
  <c r="P318" i="264"/>
  <c r="P348" i="264"/>
  <c r="Q176" i="34"/>
  <c r="P289" i="264"/>
  <c r="Q185" i="34"/>
  <c r="P303" i="264"/>
  <c r="I64" i="266"/>
  <c r="I18" i="266"/>
  <c r="AB422" i="264"/>
  <c r="L65" i="268"/>
  <c r="L64" i="268"/>
  <c r="AA79" i="35"/>
  <c r="AD234" i="34"/>
  <c r="O395" i="265"/>
  <c r="AD252" i="34"/>
  <c r="AD264" i="34"/>
  <c r="AD260" i="34"/>
  <c r="AC445" i="264"/>
  <c r="AC444" i="264"/>
  <c r="AD256" i="34"/>
  <c r="AC430" i="264"/>
  <c r="O430" i="265"/>
  <c r="AC438" i="264"/>
  <c r="O438" i="265"/>
  <c r="AC454" i="264"/>
  <c r="O454" i="265"/>
  <c r="U60" i="264"/>
  <c r="U76" i="264"/>
  <c r="V12" i="34"/>
  <c r="U22" i="264"/>
  <c r="I74" i="266"/>
  <c r="I58" i="266"/>
  <c r="U433" i="264"/>
  <c r="U441" i="264"/>
  <c r="U457" i="264"/>
  <c r="U115" i="264"/>
  <c r="I235" i="266"/>
  <c r="W58" i="34"/>
  <c r="V113" i="264"/>
  <c r="V94" i="264"/>
  <c r="X142" i="34"/>
  <c r="W232" i="264"/>
  <c r="X114" i="34"/>
  <c r="W192" i="264"/>
  <c r="X44" i="34"/>
  <c r="X100" i="34"/>
  <c r="X128" i="34"/>
  <c r="W212" i="264"/>
  <c r="J21" i="268"/>
  <c r="V37" i="35"/>
  <c r="U113" i="264"/>
  <c r="O45" i="268"/>
  <c r="AK57" i="35"/>
  <c r="AL57" i="35"/>
  <c r="AM57" i="35"/>
  <c r="O38" i="268"/>
  <c r="AK51" i="35"/>
  <c r="AL51" i="35"/>
  <c r="AM51" i="35"/>
  <c r="S168" i="34"/>
  <c r="R261" i="264"/>
  <c r="R319" i="264"/>
  <c r="R364" i="264"/>
  <c r="P163" i="24"/>
  <c r="P187" i="24"/>
  <c r="Q63" i="35"/>
  <c r="T204" i="34"/>
  <c r="S334" i="264"/>
  <c r="T213" i="34"/>
  <c r="S349" i="264"/>
  <c r="T159" i="34"/>
  <c r="T222" i="34"/>
  <c r="T195" i="34"/>
  <c r="S319" i="264"/>
  <c r="AK55" i="35"/>
  <c r="AL55" i="35"/>
  <c r="AM55" i="35"/>
  <c r="O43" i="268"/>
  <c r="W67" i="34"/>
  <c r="V124" i="264"/>
  <c r="V105" i="264"/>
  <c r="X151" i="34"/>
  <c r="W243" i="264"/>
  <c r="X123" i="34"/>
  <c r="W203" i="264"/>
  <c r="X53" i="34"/>
  <c r="X109" i="34"/>
  <c r="M183" i="265"/>
  <c r="X137" i="34"/>
  <c r="W223" i="264"/>
  <c r="V46" i="35"/>
  <c r="J32" i="268"/>
  <c r="I187" i="266"/>
  <c r="T110" i="264"/>
  <c r="T109" i="264"/>
  <c r="L110" i="265"/>
  <c r="L109" i="265"/>
  <c r="I109" i="266"/>
  <c r="T66" i="34"/>
  <c r="S123" i="264"/>
  <c r="S104" i="264"/>
  <c r="U52" i="34"/>
  <c r="U136" i="34"/>
  <c r="L222" i="265"/>
  <c r="U108" i="34"/>
  <c r="L182" i="265"/>
  <c r="U122" i="34"/>
  <c r="U150" i="34"/>
  <c r="S45" i="35"/>
  <c r="F30" i="269"/>
  <c r="I31" i="268"/>
  <c r="R123" i="264"/>
  <c r="U231" i="264"/>
  <c r="U230" i="264"/>
  <c r="V57" i="34"/>
  <c r="U93" i="264"/>
  <c r="U92" i="264"/>
  <c r="U36" i="35"/>
  <c r="W127" i="34"/>
  <c r="V211" i="264"/>
  <c r="V210" i="264"/>
  <c r="W43" i="34"/>
  <c r="W99" i="34"/>
  <c r="V171" i="264"/>
  <c r="V170" i="264"/>
  <c r="W141" i="34"/>
  <c r="V231" i="264"/>
  <c r="V230" i="264"/>
  <c r="W113" i="34"/>
  <c r="V191" i="264"/>
  <c r="V190" i="264"/>
  <c r="R177" i="34"/>
  <c r="Q290" i="264"/>
  <c r="R186" i="34"/>
  <c r="Q304" i="264"/>
  <c r="R168" i="34"/>
  <c r="Q275" i="264"/>
  <c r="Q261" i="264"/>
  <c r="I438" i="266"/>
  <c r="P304" i="264"/>
  <c r="U244" i="264"/>
  <c r="V68" i="34"/>
  <c r="U106" i="264"/>
  <c r="U47" i="35"/>
  <c r="W138" i="34"/>
  <c r="V224" i="264"/>
  <c r="W54" i="34"/>
  <c r="W110" i="34"/>
  <c r="V184" i="264"/>
  <c r="W152" i="34"/>
  <c r="V244" i="264"/>
  <c r="W124" i="34"/>
  <c r="V204" i="264"/>
  <c r="T122" i="264"/>
  <c r="L122" i="265"/>
  <c r="U181" i="264"/>
  <c r="U241" i="264"/>
  <c r="U44" i="35"/>
  <c r="W51" i="34"/>
  <c r="W149" i="34"/>
  <c r="V241" i="264"/>
  <c r="W121" i="34"/>
  <c r="V201" i="264"/>
  <c r="W107" i="34"/>
  <c r="V181" i="264"/>
  <c r="W135" i="34"/>
  <c r="V221" i="264"/>
  <c r="O289" i="264"/>
  <c r="O274" i="264"/>
  <c r="U344" i="264"/>
  <c r="U343" i="264"/>
  <c r="U314" i="264"/>
  <c r="U313" i="264"/>
  <c r="U68" i="35"/>
  <c r="W155" i="34"/>
  <c r="W191" i="34"/>
  <c r="V314" i="264"/>
  <c r="V313" i="264"/>
  <c r="W218" i="34"/>
  <c r="V359" i="264"/>
  <c r="V358" i="264"/>
  <c r="W209" i="34"/>
  <c r="V344" i="264"/>
  <c r="V343" i="264"/>
  <c r="W200" i="34"/>
  <c r="V329" i="264"/>
  <c r="V328" i="264"/>
  <c r="T270" i="264"/>
  <c r="T269" i="264"/>
  <c r="L270" i="265"/>
  <c r="L269" i="265"/>
  <c r="U66" i="264"/>
  <c r="U65" i="264"/>
  <c r="U50" i="264"/>
  <c r="U49" i="264"/>
  <c r="U11" i="35"/>
  <c r="W7" i="34"/>
  <c r="W23" i="34"/>
  <c r="V50" i="264"/>
  <c r="V49" i="264"/>
  <c r="W35" i="34"/>
  <c r="V74" i="264"/>
  <c r="V73" i="264"/>
  <c r="W31" i="34"/>
  <c r="V66" i="264"/>
  <c r="V65" i="264"/>
  <c r="W27" i="34"/>
  <c r="V58" i="264"/>
  <c r="V57" i="264"/>
  <c r="U53" i="264"/>
  <c r="U69" i="264"/>
  <c r="U13" i="35"/>
  <c r="W37" i="34"/>
  <c r="V77" i="264"/>
  <c r="W33" i="34"/>
  <c r="V69" i="264"/>
  <c r="W29" i="34"/>
  <c r="V61" i="264"/>
  <c r="W25" i="34"/>
  <c r="V53" i="264"/>
  <c r="W9" i="34"/>
  <c r="O36" i="268"/>
  <c r="AK49" i="35"/>
  <c r="AL49" i="35"/>
  <c r="AM49" i="35"/>
  <c r="AB437" i="264"/>
  <c r="AB436" i="264"/>
  <c r="AC238" i="34"/>
  <c r="AB395" i="264"/>
  <c r="AB394" i="264"/>
  <c r="I20" i="266"/>
  <c r="W60" i="34"/>
  <c r="V115" i="264"/>
  <c r="V96" i="264"/>
  <c r="U116" i="264"/>
  <c r="U153" i="34"/>
  <c r="U139" i="34"/>
  <c r="U125" i="34"/>
  <c r="U55" i="34"/>
  <c r="L107" i="265"/>
  <c r="U111" i="34"/>
  <c r="F33" i="269"/>
  <c r="S48" i="35"/>
  <c r="I34" i="268"/>
  <c r="U197" i="264"/>
  <c r="U196" i="264"/>
  <c r="U177" i="264"/>
  <c r="U176" i="264"/>
  <c r="U217" i="264"/>
  <c r="U216" i="264"/>
  <c r="P73" i="35"/>
  <c r="O13" i="24"/>
  <c r="O125" i="24"/>
  <c r="O129" i="24"/>
  <c r="O128" i="24"/>
  <c r="U448" i="264"/>
  <c r="U432" i="264"/>
  <c r="U87" i="35"/>
  <c r="W236" i="34"/>
  <c r="W254" i="34"/>
  <c r="V432" i="264"/>
  <c r="W266" i="34"/>
  <c r="V456" i="264"/>
  <c r="W262" i="34"/>
  <c r="V448" i="264"/>
  <c r="V447" i="264"/>
  <c r="V443" i="264"/>
  <c r="V442" i="264"/>
  <c r="W258" i="34"/>
  <c r="V440" i="264"/>
  <c r="T405" i="264"/>
  <c r="T404" i="264"/>
  <c r="T400" i="264"/>
  <c r="L405" i="265"/>
  <c r="U193" i="264"/>
  <c r="U173" i="264"/>
  <c r="U213" i="264"/>
  <c r="V172" i="34"/>
  <c r="U267" i="264"/>
  <c r="U266" i="264"/>
  <c r="U340" i="264"/>
  <c r="U339" i="264"/>
  <c r="U370" i="264"/>
  <c r="U369" i="264"/>
  <c r="AA414" i="264"/>
  <c r="AA413" i="264"/>
  <c r="AA412" i="264"/>
  <c r="U209" i="264"/>
  <c r="U208" i="264"/>
  <c r="U189" i="264"/>
  <c r="U188" i="264"/>
  <c r="V56" i="34"/>
  <c r="U91" i="264"/>
  <c r="U90" i="264"/>
  <c r="I207" i="266"/>
  <c r="I167" i="266"/>
  <c r="I189" i="266"/>
  <c r="I169" i="266"/>
  <c r="L27" i="265"/>
  <c r="L26" i="265"/>
  <c r="K318" i="265"/>
  <c r="M94" i="265"/>
  <c r="M172" i="265"/>
  <c r="P167" i="24"/>
  <c r="M105" i="265"/>
  <c r="L202" i="265"/>
  <c r="L406" i="265"/>
  <c r="N41" i="268"/>
  <c r="K348" i="265"/>
  <c r="T56" i="264"/>
  <c r="T55" i="264"/>
  <c r="AB452" i="264"/>
  <c r="T21" i="264"/>
  <c r="T18" i="264"/>
  <c r="L67" i="265"/>
  <c r="L64" i="265"/>
  <c r="L63" i="265"/>
  <c r="M174" i="265"/>
  <c r="M232" i="265"/>
  <c r="O183" i="24"/>
  <c r="I121" i="266"/>
  <c r="I29" i="266"/>
  <c r="O187" i="24"/>
  <c r="O189" i="24"/>
  <c r="L242" i="265"/>
  <c r="T190" i="264"/>
  <c r="T92" i="264"/>
  <c r="I117" i="266"/>
  <c r="T170" i="264"/>
  <c r="BF85" i="35"/>
  <c r="BG85" i="35"/>
  <c r="BH85" i="35"/>
  <c r="V67" i="268"/>
  <c r="BF86" i="35"/>
  <c r="BG86" i="35"/>
  <c r="BH86" i="35"/>
  <c r="V68" i="268"/>
  <c r="AT53" i="35"/>
  <c r="AU53" i="35"/>
  <c r="AV53" i="35"/>
  <c r="R40" i="268"/>
  <c r="AK56" i="35"/>
  <c r="AL56" i="35"/>
  <c r="AM56" i="35"/>
  <c r="O44" i="268"/>
  <c r="N141" i="24"/>
  <c r="M131" i="24"/>
  <c r="N130" i="24"/>
  <c r="N127" i="24"/>
  <c r="N10" i="24"/>
  <c r="O124" i="24"/>
  <c r="O126" i="24"/>
  <c r="P9" i="24"/>
  <c r="Q77" i="24"/>
  <c r="V12" i="271"/>
  <c r="V13" i="271"/>
  <c r="V24" i="271"/>
  <c r="O123" i="24"/>
  <c r="N138" i="24"/>
  <c r="N140" i="24"/>
  <c r="N139" i="24"/>
  <c r="N85" i="24"/>
  <c r="AR34" i="24"/>
  <c r="O87" i="24"/>
  <c r="O86" i="24"/>
  <c r="J360" i="265"/>
  <c r="AT71" i="24"/>
  <c r="AT70" i="24"/>
  <c r="AQ58" i="271"/>
  <c r="AU11" i="24"/>
  <c r="K43" i="271"/>
  <c r="Q10" i="264"/>
  <c r="K25" i="271"/>
  <c r="P10" i="264"/>
  <c r="AO51" i="271"/>
  <c r="M243" i="265"/>
  <c r="K333" i="265"/>
  <c r="K363" i="265"/>
  <c r="R121" i="264"/>
  <c r="R108" i="264"/>
  <c r="R88" i="264"/>
  <c r="R87" i="264"/>
  <c r="R86" i="264"/>
  <c r="V431" i="264"/>
  <c r="V427" i="264"/>
  <c r="V426" i="264"/>
  <c r="U447" i="264"/>
  <c r="U443" i="264"/>
  <c r="U442" i="264"/>
  <c r="U21" i="264"/>
  <c r="P116" i="24"/>
  <c r="Q33" i="24"/>
  <c r="Q25" i="24"/>
  <c r="Q24" i="24"/>
  <c r="AT32" i="24"/>
  <c r="O115" i="24"/>
  <c r="O107" i="24"/>
  <c r="O109" i="24"/>
  <c r="O108" i="24"/>
  <c r="AP48" i="271"/>
  <c r="AP49" i="271"/>
  <c r="AP50" i="271"/>
  <c r="AQ13" i="272"/>
  <c r="AP51" i="271"/>
  <c r="J345" i="265"/>
  <c r="M408" i="264"/>
  <c r="M407" i="264"/>
  <c r="M392" i="264"/>
  <c r="M391" i="264"/>
  <c r="M390" i="264"/>
  <c r="M345" i="264"/>
  <c r="AS9" i="273"/>
  <c r="AS10" i="273"/>
  <c r="AR38" i="271"/>
  <c r="J330" i="265"/>
  <c r="L133" i="24"/>
  <c r="N300" i="264"/>
  <c r="J272" i="265"/>
  <c r="J302" i="265"/>
  <c r="M330" i="264"/>
  <c r="N137" i="24"/>
  <c r="N136" i="24"/>
  <c r="M139" i="24"/>
  <c r="M137" i="24"/>
  <c r="M136" i="24"/>
  <c r="N271" i="264"/>
  <c r="L271" i="264"/>
  <c r="J273" i="265"/>
  <c r="J315" i="265"/>
  <c r="P97" i="24"/>
  <c r="M61" i="35"/>
  <c r="P227" i="34"/>
  <c r="O9" i="264"/>
  <c r="O8" i="264"/>
  <c r="L7" i="24"/>
  <c r="J409" i="265"/>
  <c r="N409" i="264"/>
  <c r="N408" i="264"/>
  <c r="N407" i="264"/>
  <c r="N392" i="264"/>
  <c r="N391" i="264"/>
  <c r="N390" i="264"/>
  <c r="M301" i="264"/>
  <c r="M300" i="264"/>
  <c r="Q147" i="24"/>
  <c r="N160" i="24"/>
  <c r="N166" i="24"/>
  <c r="N176" i="24"/>
  <c r="N182" i="24"/>
  <c r="Q12" i="264"/>
  <c r="Q11" i="264"/>
  <c r="O71" i="35"/>
  <c r="O72" i="35"/>
  <c r="O70" i="35"/>
  <c r="N257" i="264"/>
  <c r="J301" i="265"/>
  <c r="J288" i="265"/>
  <c r="J410" i="265"/>
  <c r="O12" i="264"/>
  <c r="O11" i="264"/>
  <c r="O7" i="264"/>
  <c r="N70" i="35"/>
  <c r="N71" i="35"/>
  <c r="M160" i="24"/>
  <c r="M166" i="24"/>
  <c r="M176" i="24"/>
  <c r="M182" i="24"/>
  <c r="P12" i="264"/>
  <c r="P11" i="264"/>
  <c r="M287" i="264"/>
  <c r="M286" i="264"/>
  <c r="M272" i="264"/>
  <c r="M271" i="264"/>
  <c r="P220" i="34"/>
  <c r="M60" i="35"/>
  <c r="P211" i="34"/>
  <c r="P157" i="34"/>
  <c r="P193" i="34"/>
  <c r="P202" i="34"/>
  <c r="P210" i="34"/>
  <c r="P219" i="34"/>
  <c r="P201" i="34"/>
  <c r="M59" i="35"/>
  <c r="P192" i="34"/>
  <c r="P156" i="34"/>
  <c r="O96" i="24"/>
  <c r="O85" i="24"/>
  <c r="N286" i="264"/>
  <c r="J287" i="265"/>
  <c r="K380" i="265"/>
  <c r="K379" i="265"/>
  <c r="K378" i="265"/>
  <c r="K377" i="265"/>
  <c r="K376" i="265"/>
  <c r="M235" i="265"/>
  <c r="M234" i="265"/>
  <c r="T111" i="264"/>
  <c r="V439" i="264"/>
  <c r="V435" i="264"/>
  <c r="V434" i="264"/>
  <c r="V455" i="264"/>
  <c r="V451" i="264"/>
  <c r="V450" i="264"/>
  <c r="U431" i="264"/>
  <c r="U427" i="264"/>
  <c r="U426" i="264"/>
  <c r="S102" i="264"/>
  <c r="S89" i="264"/>
  <c r="U75" i="264"/>
  <c r="U72" i="264"/>
  <c r="U71" i="264"/>
  <c r="AS41" i="271"/>
  <c r="AS32" i="271"/>
  <c r="AT39" i="271"/>
  <c r="AT30" i="271"/>
  <c r="AR42" i="271"/>
  <c r="AR33" i="271"/>
  <c r="AQ34" i="271"/>
  <c r="AP35" i="271"/>
  <c r="AS29" i="271"/>
  <c r="AS40" i="271"/>
  <c r="AR31" i="271"/>
  <c r="O35" i="268"/>
  <c r="U59" i="264"/>
  <c r="U56" i="264"/>
  <c r="U55" i="264"/>
  <c r="W6" i="271"/>
  <c r="W18" i="271"/>
  <c r="W5" i="271"/>
  <c r="W17" i="271"/>
  <c r="W4" i="271"/>
  <c r="W16" i="271"/>
  <c r="AR56" i="271"/>
  <c r="AR57" i="271"/>
  <c r="W7" i="271"/>
  <c r="W19" i="271"/>
  <c r="W20" i="271"/>
  <c r="W8" i="271"/>
  <c r="L28" i="265"/>
  <c r="L25" i="265"/>
  <c r="L17" i="265"/>
  <c r="L16" i="265"/>
  <c r="L15" i="265"/>
  <c r="L111" i="265"/>
  <c r="P185" i="24"/>
  <c r="P183" i="24"/>
  <c r="S13" i="264"/>
  <c r="O403" i="265"/>
  <c r="O394" i="265"/>
  <c r="AA411" i="264"/>
  <c r="U159" i="34"/>
  <c r="U195" i="34"/>
  <c r="L319" i="265"/>
  <c r="U213" i="34"/>
  <c r="U222" i="34"/>
  <c r="T364" i="264"/>
  <c r="U204" i="34"/>
  <c r="I55" i="268"/>
  <c r="F54" i="269"/>
  <c r="R63" i="35"/>
  <c r="U110" i="264"/>
  <c r="U109" i="264"/>
  <c r="U281" i="264"/>
  <c r="U280" i="264"/>
  <c r="W240" i="34"/>
  <c r="V405" i="264"/>
  <c r="V398" i="264"/>
  <c r="T48" i="35"/>
  <c r="V55" i="34"/>
  <c r="V153" i="34"/>
  <c r="V125" i="34"/>
  <c r="V111" i="34"/>
  <c r="V139" i="34"/>
  <c r="T185" i="264"/>
  <c r="L185" i="265"/>
  <c r="L180" i="265"/>
  <c r="L167" i="265"/>
  <c r="L166" i="265"/>
  <c r="I184" i="266"/>
  <c r="T205" i="264"/>
  <c r="L205" i="265"/>
  <c r="L200" i="265"/>
  <c r="L187" i="265"/>
  <c r="L186" i="265"/>
  <c r="I204" i="266"/>
  <c r="T245" i="264"/>
  <c r="L245" i="265"/>
  <c r="L240" i="265"/>
  <c r="L227" i="265"/>
  <c r="L226" i="265"/>
  <c r="I244" i="266"/>
  <c r="P36" i="268"/>
  <c r="AN49" i="35"/>
  <c r="AO49" i="35"/>
  <c r="AP49" i="35"/>
  <c r="W13" i="34"/>
  <c r="V30" i="264"/>
  <c r="V23" i="264"/>
  <c r="W11" i="34"/>
  <c r="V27" i="264"/>
  <c r="V26" i="264"/>
  <c r="V20" i="264"/>
  <c r="V19" i="264"/>
  <c r="W164" i="34"/>
  <c r="V270" i="264"/>
  <c r="V269" i="264"/>
  <c r="V256" i="264"/>
  <c r="V255" i="264"/>
  <c r="X149" i="34"/>
  <c r="M241" i="265"/>
  <c r="X121" i="34"/>
  <c r="W201" i="264"/>
  <c r="X51" i="34"/>
  <c r="M103" i="265"/>
  <c r="X107" i="34"/>
  <c r="X135" i="34"/>
  <c r="W221" i="264"/>
  <c r="J30" i="268"/>
  <c r="V44" i="35"/>
  <c r="W68" i="34"/>
  <c r="V125" i="264"/>
  <c r="V106" i="264"/>
  <c r="J33" i="268"/>
  <c r="V47" i="35"/>
  <c r="X138" i="34"/>
  <c r="W224" i="264"/>
  <c r="X54" i="34"/>
  <c r="M106" i="265"/>
  <c r="X110" i="34"/>
  <c r="W184" i="264"/>
  <c r="X152" i="34"/>
  <c r="W244" i="264"/>
  <c r="X124" i="34"/>
  <c r="W204" i="264"/>
  <c r="I434" i="266"/>
  <c r="W57" i="34"/>
  <c r="V112" i="264"/>
  <c r="V93" i="264"/>
  <c r="J20" i="268"/>
  <c r="V36" i="35"/>
  <c r="X127" i="34"/>
  <c r="W211" i="264"/>
  <c r="X43" i="34"/>
  <c r="X99" i="34"/>
  <c r="W171" i="264"/>
  <c r="X141" i="34"/>
  <c r="W231" i="264"/>
  <c r="X113" i="34"/>
  <c r="W191" i="264"/>
  <c r="T45" i="35"/>
  <c r="V52" i="34"/>
  <c r="V136" i="34"/>
  <c r="V108" i="34"/>
  <c r="V150" i="34"/>
  <c r="V122" i="34"/>
  <c r="T202" i="264"/>
  <c r="T200" i="264"/>
  <c r="T187" i="264"/>
  <c r="T186" i="264"/>
  <c r="I201" i="266"/>
  <c r="T222" i="264"/>
  <c r="I221" i="266"/>
  <c r="I108" i="266"/>
  <c r="W46" i="35"/>
  <c r="Y151" i="34"/>
  <c r="Y123" i="34"/>
  <c r="Y53" i="34"/>
  <c r="Y109" i="34"/>
  <c r="Y137" i="34"/>
  <c r="W183" i="264"/>
  <c r="T168" i="34"/>
  <c r="S275" i="264"/>
  <c r="S261" i="264"/>
  <c r="I260" i="266"/>
  <c r="R275" i="264"/>
  <c r="P38" i="268"/>
  <c r="AN51" i="35"/>
  <c r="AO51" i="35"/>
  <c r="AP51" i="35"/>
  <c r="P45" i="268"/>
  <c r="AN57" i="35"/>
  <c r="AO57" i="35"/>
  <c r="AP57" i="35"/>
  <c r="W172" i="264"/>
  <c r="AC437" i="264"/>
  <c r="AC436" i="264"/>
  <c r="O437" i="265"/>
  <c r="O436" i="265"/>
  <c r="AC453" i="264"/>
  <c r="AC452" i="264"/>
  <c r="O453" i="265"/>
  <c r="O452" i="265"/>
  <c r="AD238" i="34"/>
  <c r="AC402" i="264"/>
  <c r="AC401" i="264"/>
  <c r="AC395" i="264"/>
  <c r="AC394" i="264"/>
  <c r="I17" i="266"/>
  <c r="I63" i="266"/>
  <c r="J14" i="268"/>
  <c r="V14" i="35"/>
  <c r="X10" i="34"/>
  <c r="M24" i="265"/>
  <c r="X38" i="34"/>
  <c r="W78" i="264"/>
  <c r="X34" i="34"/>
  <c r="W70" i="264"/>
  <c r="X30" i="34"/>
  <c r="W62" i="264"/>
  <c r="X26" i="34"/>
  <c r="W54" i="264"/>
  <c r="Q389" i="264"/>
  <c r="Q388" i="264"/>
  <c r="Q387" i="264"/>
  <c r="K389" i="265"/>
  <c r="K388" i="265"/>
  <c r="K387" i="265"/>
  <c r="R176" i="34"/>
  <c r="R185" i="34"/>
  <c r="Q303" i="264"/>
  <c r="R167" i="34"/>
  <c r="Q260" i="264"/>
  <c r="U406" i="264"/>
  <c r="AC80" i="35"/>
  <c r="AC83" i="35"/>
  <c r="AF265" i="34"/>
  <c r="AE454" i="264"/>
  <c r="AF261" i="34"/>
  <c r="AE446" i="264"/>
  <c r="AF257" i="34"/>
  <c r="AE438" i="264"/>
  <c r="AF235" i="34"/>
  <c r="AF253" i="34"/>
  <c r="AE430" i="264"/>
  <c r="AD84" i="35"/>
  <c r="AE239" i="34"/>
  <c r="AD396" i="264"/>
  <c r="AD446" i="264"/>
  <c r="AB79" i="35"/>
  <c r="AE252" i="34"/>
  <c r="AE234" i="34"/>
  <c r="AE264" i="34"/>
  <c r="AE260" i="34"/>
  <c r="AE256" i="34"/>
  <c r="I442" i="266"/>
  <c r="I110" i="266"/>
  <c r="J18" i="268"/>
  <c r="J17" i="268"/>
  <c r="V35" i="35"/>
  <c r="X140" i="34"/>
  <c r="W229" i="264"/>
  <c r="W228" i="264"/>
  <c r="X112" i="34"/>
  <c r="X42" i="34"/>
  <c r="X98" i="34"/>
  <c r="W169" i="264"/>
  <c r="W168" i="264"/>
  <c r="X126" i="34"/>
  <c r="I279" i="266"/>
  <c r="W172" i="34"/>
  <c r="V281" i="264"/>
  <c r="V280" i="264"/>
  <c r="V267" i="264"/>
  <c r="V266" i="264"/>
  <c r="U114" i="264"/>
  <c r="U405" i="264"/>
  <c r="Q73" i="35"/>
  <c r="P13" i="24"/>
  <c r="P125" i="24"/>
  <c r="P129" i="24"/>
  <c r="P128" i="24"/>
  <c r="W62" i="34"/>
  <c r="V118" i="264"/>
  <c r="V117" i="264"/>
  <c r="V99" i="264"/>
  <c r="V98" i="264"/>
  <c r="X132" i="34"/>
  <c r="X48" i="34"/>
  <c r="M99" i="265"/>
  <c r="M98" i="265"/>
  <c r="X104" i="34"/>
  <c r="X146" i="34"/>
  <c r="W237" i="264"/>
  <c r="W236" i="264"/>
  <c r="X118" i="34"/>
  <c r="V41" i="35"/>
  <c r="J26" i="268"/>
  <c r="J25" i="268"/>
  <c r="W40" i="35"/>
  <c r="Y131" i="34"/>
  <c r="Y47" i="34"/>
  <c r="Y103" i="34"/>
  <c r="Y145" i="34"/>
  <c r="Y117" i="34"/>
  <c r="W195" i="264"/>
  <c r="M195" i="265"/>
  <c r="W175" i="264"/>
  <c r="M175" i="265"/>
  <c r="W215" i="264"/>
  <c r="M215" i="265"/>
  <c r="W194" i="264"/>
  <c r="M194" i="265"/>
  <c r="AB421" i="264"/>
  <c r="AB420" i="264"/>
  <c r="AB419" i="264"/>
  <c r="U27" i="264"/>
  <c r="U26" i="264"/>
  <c r="P42" i="268"/>
  <c r="AN54" i="35"/>
  <c r="AO54" i="35"/>
  <c r="AP54" i="35"/>
  <c r="I392" i="266"/>
  <c r="I450" i="266"/>
  <c r="Q163" i="24"/>
  <c r="R304" i="264"/>
  <c r="W12" i="34"/>
  <c r="V29" i="264"/>
  <c r="V22" i="264"/>
  <c r="I399" i="266"/>
  <c r="U31" i="264"/>
  <c r="I426" i="266"/>
  <c r="L404" i="265"/>
  <c r="L400" i="265"/>
  <c r="M244" i="265"/>
  <c r="K304" i="265"/>
  <c r="M93" i="265"/>
  <c r="I29" i="268"/>
  <c r="I16" i="268"/>
  <c r="I15" i="268"/>
  <c r="P189" i="24"/>
  <c r="U51" i="264"/>
  <c r="U48" i="264"/>
  <c r="U47" i="264"/>
  <c r="K275" i="265"/>
  <c r="O445" i="265"/>
  <c r="O444" i="265"/>
  <c r="M223" i="265"/>
  <c r="M203" i="265"/>
  <c r="U439" i="264"/>
  <c r="U435" i="264"/>
  <c r="U434" i="264"/>
  <c r="K303" i="265"/>
  <c r="M201" i="265"/>
  <c r="M224" i="265"/>
  <c r="M204" i="265"/>
  <c r="K290" i="265"/>
  <c r="M211" i="265"/>
  <c r="U170" i="264"/>
  <c r="M191" i="265"/>
  <c r="V59" i="264"/>
  <c r="V56" i="264"/>
  <c r="V55" i="264"/>
  <c r="V75" i="264"/>
  <c r="V72" i="264"/>
  <c r="V71" i="264"/>
  <c r="U67" i="264"/>
  <c r="U64" i="264"/>
  <c r="U63" i="264"/>
  <c r="T25" i="264"/>
  <c r="T17" i="264"/>
  <c r="T16" i="264"/>
  <c r="T15" i="264"/>
  <c r="M70" i="265"/>
  <c r="K260" i="265"/>
  <c r="R13" i="264"/>
  <c r="I116" i="266"/>
  <c r="O188" i="24"/>
  <c r="S233" i="34"/>
  <c r="AM190" i="24"/>
  <c r="AQ232" i="34"/>
  <c r="J70" i="268"/>
  <c r="V87" i="35"/>
  <c r="X236" i="34"/>
  <c r="X254" i="34"/>
  <c r="W432" i="264"/>
  <c r="X266" i="34"/>
  <c r="W456" i="264"/>
  <c r="X262" i="34"/>
  <c r="W448" i="264"/>
  <c r="X258" i="34"/>
  <c r="W440" i="264"/>
  <c r="P62" i="35"/>
  <c r="S203" i="34"/>
  <c r="S221" i="34"/>
  <c r="S212" i="34"/>
  <c r="S158" i="34"/>
  <c r="S194" i="34"/>
  <c r="U69" i="34"/>
  <c r="T107" i="264"/>
  <c r="I106" i="266"/>
  <c r="T225" i="264"/>
  <c r="I224" i="266"/>
  <c r="L225" i="265"/>
  <c r="L220" i="265"/>
  <c r="L207" i="265"/>
  <c r="L206" i="265"/>
  <c r="AB402" i="264"/>
  <c r="AB401" i="264"/>
  <c r="J13" i="268"/>
  <c r="V13" i="35"/>
  <c r="X37" i="34"/>
  <c r="W77" i="264"/>
  <c r="X33" i="34"/>
  <c r="W69" i="264"/>
  <c r="X29" i="34"/>
  <c r="W61" i="264"/>
  <c r="X25" i="34"/>
  <c r="W53" i="264"/>
  <c r="X9" i="34"/>
  <c r="J10" i="268"/>
  <c r="J9" i="268"/>
  <c r="V11" i="35"/>
  <c r="X35" i="34"/>
  <c r="W74" i="264"/>
  <c r="W73" i="264"/>
  <c r="X31" i="34"/>
  <c r="W66" i="264"/>
  <c r="W65" i="264"/>
  <c r="X27" i="34"/>
  <c r="W58" i="264"/>
  <c r="W57" i="264"/>
  <c r="X7" i="34"/>
  <c r="X23" i="34"/>
  <c r="W50" i="264"/>
  <c r="W49" i="264"/>
  <c r="J49" i="268"/>
  <c r="J48" i="268"/>
  <c r="V68" i="35"/>
  <c r="X155" i="34"/>
  <c r="X191" i="34"/>
  <c r="W314" i="264"/>
  <c r="W313" i="264"/>
  <c r="X218" i="34"/>
  <c r="W359" i="264"/>
  <c r="W358" i="264"/>
  <c r="X209" i="34"/>
  <c r="W344" i="264"/>
  <c r="W343" i="264"/>
  <c r="X200" i="34"/>
  <c r="W329" i="264"/>
  <c r="W328" i="264"/>
  <c r="W65" i="34"/>
  <c r="V122" i="264"/>
  <c r="V103" i="264"/>
  <c r="U125" i="264"/>
  <c r="U112" i="264"/>
  <c r="T242" i="264"/>
  <c r="T240" i="264"/>
  <c r="T227" i="264"/>
  <c r="T226" i="264"/>
  <c r="I241" i="266"/>
  <c r="T182" i="264"/>
  <c r="T180" i="264"/>
  <c r="T167" i="264"/>
  <c r="T166" i="264"/>
  <c r="I181" i="266"/>
  <c r="U66" i="34"/>
  <c r="T104" i="264"/>
  <c r="L104" i="265"/>
  <c r="L102" i="265"/>
  <c r="L89" i="265"/>
  <c r="I103" i="266"/>
  <c r="X67" i="34"/>
  <c r="W124" i="264"/>
  <c r="W105" i="264"/>
  <c r="P43" i="268"/>
  <c r="AN55" i="35"/>
  <c r="AO55" i="35"/>
  <c r="AP55" i="35"/>
  <c r="S364" i="264"/>
  <c r="T186" i="34"/>
  <c r="T177" i="34"/>
  <c r="S290" i="264"/>
  <c r="W37" i="35"/>
  <c r="Y142" i="34"/>
  <c r="Y114" i="34"/>
  <c r="Y44" i="34"/>
  <c r="Y100" i="34"/>
  <c r="Y128" i="34"/>
  <c r="X58" i="34"/>
  <c r="W94" i="264"/>
  <c r="U29" i="264"/>
  <c r="AC429" i="264"/>
  <c r="AC428" i="264"/>
  <c r="O429" i="265"/>
  <c r="O428" i="265"/>
  <c r="AD248" i="34"/>
  <c r="AD244" i="34"/>
  <c r="W14" i="34"/>
  <c r="V31" i="264"/>
  <c r="V24" i="264"/>
  <c r="AO386" i="264"/>
  <c r="S386" i="265"/>
  <c r="W241" i="34"/>
  <c r="V406" i="264"/>
  <c r="V399" i="264"/>
  <c r="J71" i="268"/>
  <c r="V88" i="35"/>
  <c r="X267" i="34"/>
  <c r="X263" i="34"/>
  <c r="W449" i="264"/>
  <c r="X259" i="34"/>
  <c r="X237" i="34"/>
  <c r="X255" i="34"/>
  <c r="AC422" i="264"/>
  <c r="O422" i="265"/>
  <c r="AD430" i="264"/>
  <c r="AD438" i="264"/>
  <c r="AD454" i="264"/>
  <c r="AE245" i="34"/>
  <c r="AE249" i="34"/>
  <c r="W56" i="34"/>
  <c r="V110" i="264"/>
  <c r="V109" i="264"/>
  <c r="V91" i="264"/>
  <c r="V90" i="264"/>
  <c r="J61" i="268"/>
  <c r="J60" i="268"/>
  <c r="V78" i="35"/>
  <c r="X226" i="34"/>
  <c r="X217" i="34"/>
  <c r="W355" i="264"/>
  <c r="W354" i="264"/>
  <c r="X208" i="34"/>
  <c r="X199" i="34"/>
  <c r="W325" i="264"/>
  <c r="W324" i="264"/>
  <c r="X163" i="34"/>
  <c r="R172" i="24"/>
  <c r="S74" i="35"/>
  <c r="Q175" i="24"/>
  <c r="Q179" i="24"/>
  <c r="Q184" i="24"/>
  <c r="W59" i="34"/>
  <c r="V114" i="264"/>
  <c r="V95" i="264"/>
  <c r="X129" i="34"/>
  <c r="X45" i="34"/>
  <c r="M95" i="265"/>
  <c r="X101" i="34"/>
  <c r="X143" i="34"/>
  <c r="W233" i="264"/>
  <c r="X115" i="34"/>
  <c r="J22" i="268"/>
  <c r="V38" i="35"/>
  <c r="P37" i="268"/>
  <c r="AN50" i="35"/>
  <c r="AO50" i="35"/>
  <c r="AP50" i="35"/>
  <c r="R26" i="24"/>
  <c r="U118" i="264"/>
  <c r="U117" i="264"/>
  <c r="S126" i="264"/>
  <c r="S121" i="264"/>
  <c r="S108" i="264"/>
  <c r="S88" i="264"/>
  <c r="S87" i="264"/>
  <c r="S86" i="264"/>
  <c r="I125" i="266"/>
  <c r="X61" i="34"/>
  <c r="W97" i="264"/>
  <c r="W39" i="35"/>
  <c r="Y144" i="34"/>
  <c r="Y116" i="34"/>
  <c r="Y46" i="34"/>
  <c r="Y102" i="34"/>
  <c r="Y130" i="34"/>
  <c r="W214" i="264"/>
  <c r="M214" i="265"/>
  <c r="X60" i="34"/>
  <c r="W115" i="264"/>
  <c r="W96" i="264"/>
  <c r="M96" i="265"/>
  <c r="I27" i="266"/>
  <c r="AB414" i="264"/>
  <c r="AB413" i="264"/>
  <c r="AB412" i="264"/>
  <c r="U30" i="264"/>
  <c r="U270" i="264"/>
  <c r="U269" i="264"/>
  <c r="U122" i="264"/>
  <c r="R168" i="24"/>
  <c r="S157" i="24"/>
  <c r="R159" i="24"/>
  <c r="R290" i="264"/>
  <c r="J12" i="268"/>
  <c r="V12" i="35"/>
  <c r="X8" i="34"/>
  <c r="X24" i="34"/>
  <c r="X36" i="34"/>
  <c r="X32" i="34"/>
  <c r="W68" i="264"/>
  <c r="X28" i="34"/>
  <c r="P39" i="268"/>
  <c r="AN52" i="35"/>
  <c r="AO52" i="35"/>
  <c r="AP52" i="35"/>
  <c r="I25" i="266"/>
  <c r="M50" i="265"/>
  <c r="M49" i="265"/>
  <c r="M314" i="265"/>
  <c r="M313" i="265"/>
  <c r="F28" i="269"/>
  <c r="F15" i="269"/>
  <c r="F14" i="269"/>
  <c r="L364" i="265"/>
  <c r="L261" i="265"/>
  <c r="M399" i="265"/>
  <c r="M212" i="265"/>
  <c r="M192" i="265"/>
  <c r="O415" i="265"/>
  <c r="M169" i="265"/>
  <c r="M168" i="265"/>
  <c r="U397" i="264"/>
  <c r="U393" i="264"/>
  <c r="U455" i="264"/>
  <c r="U451" i="264"/>
  <c r="U450" i="264"/>
  <c r="M440" i="265"/>
  <c r="M61" i="265"/>
  <c r="U18" i="264"/>
  <c r="M58" i="265"/>
  <c r="M57" i="265"/>
  <c r="M329" i="265"/>
  <c r="M328" i="265"/>
  <c r="M221" i="265"/>
  <c r="M184" i="265"/>
  <c r="O41" i="268"/>
  <c r="U210" i="264"/>
  <c r="M171" i="265"/>
  <c r="U190" i="264"/>
  <c r="M124" i="265"/>
  <c r="Q169" i="24"/>
  <c r="Q167" i="24"/>
  <c r="L334" i="265"/>
  <c r="L349" i="265"/>
  <c r="I71" i="266"/>
  <c r="I55" i="266"/>
  <c r="I47" i="266"/>
  <c r="V67" i="264"/>
  <c r="V64" i="264"/>
  <c r="V63" i="264"/>
  <c r="V51" i="264"/>
  <c r="V48" i="264"/>
  <c r="V47" i="264"/>
  <c r="M54" i="265"/>
  <c r="AN56" i="35"/>
  <c r="AO56" i="35"/>
  <c r="AP56" i="35"/>
  <c r="P44" i="268"/>
  <c r="AW53" i="35"/>
  <c r="AX53" i="35"/>
  <c r="AY53" i="35"/>
  <c r="S40" i="268"/>
  <c r="BI86" i="35"/>
  <c r="BJ86" i="35"/>
  <c r="BK86" i="35"/>
  <c r="W68" i="268"/>
  <c r="BI85" i="35"/>
  <c r="BJ85" i="35"/>
  <c r="BK85" i="35"/>
  <c r="W67" i="268"/>
  <c r="O141" i="24"/>
  <c r="N131" i="24"/>
  <c r="O130" i="24"/>
  <c r="O127" i="24"/>
  <c r="O10" i="24"/>
  <c r="P124" i="24"/>
  <c r="P126" i="24"/>
  <c r="Q9" i="24"/>
  <c r="R77" i="24"/>
  <c r="W12" i="271"/>
  <c r="M432" i="265"/>
  <c r="U111" i="264"/>
  <c r="M78" i="265"/>
  <c r="U404" i="264"/>
  <c r="U400" i="264"/>
  <c r="W24" i="271"/>
  <c r="P123" i="24"/>
  <c r="M237" i="265"/>
  <c r="M236" i="265"/>
  <c r="AS34" i="24"/>
  <c r="P87" i="24"/>
  <c r="P86" i="24"/>
  <c r="AU71" i="24"/>
  <c r="AU70" i="24"/>
  <c r="K10" i="265"/>
  <c r="L43" i="271"/>
  <c r="R10" i="264"/>
  <c r="L25" i="271"/>
  <c r="AR58" i="271"/>
  <c r="AV11" i="24"/>
  <c r="O138" i="24"/>
  <c r="Q116" i="24"/>
  <c r="R33" i="24"/>
  <c r="R25" i="24"/>
  <c r="R24" i="24"/>
  <c r="P115" i="24"/>
  <c r="P107" i="24"/>
  <c r="P109" i="24"/>
  <c r="P108" i="24"/>
  <c r="AU32" i="24"/>
  <c r="AQ48" i="271"/>
  <c r="AQ49" i="271"/>
  <c r="AQ50" i="271"/>
  <c r="AR13" i="272"/>
  <c r="AT9" i="273"/>
  <c r="AT10" i="273"/>
  <c r="AS38" i="271"/>
  <c r="J286" i="265"/>
  <c r="J300" i="265"/>
  <c r="J408" i="265"/>
  <c r="J407" i="265"/>
  <c r="J392" i="265"/>
  <c r="J391" i="265"/>
  <c r="J390" i="265"/>
  <c r="O140" i="24"/>
  <c r="M133" i="24"/>
  <c r="K12" i="265"/>
  <c r="K11" i="265"/>
  <c r="J271" i="265"/>
  <c r="N133" i="24"/>
  <c r="Q97" i="24"/>
  <c r="O316" i="264"/>
  <c r="O331" i="264"/>
  <c r="O346" i="264"/>
  <c r="O317" i="264"/>
  <c r="O347" i="264"/>
  <c r="O362" i="264"/>
  <c r="P9" i="264"/>
  <c r="P8" i="264"/>
  <c r="P7" i="264"/>
  <c r="M7" i="24"/>
  <c r="Q201" i="34"/>
  <c r="P331" i="264"/>
  <c r="Q219" i="34"/>
  <c r="P361" i="264"/>
  <c r="N59" i="35"/>
  <c r="Q156" i="34"/>
  <c r="Q210" i="34"/>
  <c r="P346" i="264"/>
  <c r="Q192" i="34"/>
  <c r="P316" i="264"/>
  <c r="R156" i="34"/>
  <c r="O59" i="35"/>
  <c r="R219" i="34"/>
  <c r="Q361" i="264"/>
  <c r="H51" i="268"/>
  <c r="R192" i="34"/>
  <c r="Q316" i="264"/>
  <c r="R210" i="34"/>
  <c r="Q346" i="264"/>
  <c r="R201" i="34"/>
  <c r="Q331" i="264"/>
  <c r="H53" i="268"/>
  <c r="R227" i="34"/>
  <c r="Q375" i="264"/>
  <c r="Q374" i="264"/>
  <c r="Q373" i="264"/>
  <c r="Q372" i="264"/>
  <c r="Q371" i="264"/>
  <c r="K9" i="265"/>
  <c r="Q9" i="264"/>
  <c r="Q8" i="264"/>
  <c r="Q7" i="264"/>
  <c r="N7" i="24"/>
  <c r="P243" i="34"/>
  <c r="P242" i="34"/>
  <c r="O375" i="264"/>
  <c r="O374" i="264"/>
  <c r="O373" i="264"/>
  <c r="O372" i="264"/>
  <c r="O371" i="264"/>
  <c r="P69" i="35"/>
  <c r="S230" i="34"/>
  <c r="O135" i="24"/>
  <c r="O258" i="264"/>
  <c r="P165" i="34"/>
  <c r="P183" i="34"/>
  <c r="P174" i="34"/>
  <c r="O361" i="264"/>
  <c r="O360" i="264"/>
  <c r="O332" i="264"/>
  <c r="O259" i="264"/>
  <c r="P166" i="34"/>
  <c r="P175" i="34"/>
  <c r="P184" i="34"/>
  <c r="Q157" i="34"/>
  <c r="N60" i="35"/>
  <c r="Q211" i="34"/>
  <c r="P347" i="264"/>
  <c r="Q220" i="34"/>
  <c r="P362" i="264"/>
  <c r="Q202" i="34"/>
  <c r="P332" i="264"/>
  <c r="Q193" i="34"/>
  <c r="P317" i="264"/>
  <c r="H52" i="268"/>
  <c r="R220" i="34"/>
  <c r="Q362" i="264"/>
  <c r="R211" i="34"/>
  <c r="Q347" i="264"/>
  <c r="R202" i="34"/>
  <c r="Q332" i="264"/>
  <c r="R193" i="34"/>
  <c r="Q317" i="264"/>
  <c r="R157" i="34"/>
  <c r="O60" i="35"/>
  <c r="R147" i="24"/>
  <c r="P96" i="24"/>
  <c r="P85" i="24"/>
  <c r="N72" i="35"/>
  <c r="O61" i="35"/>
  <c r="AB411" i="264"/>
  <c r="M62" i="265"/>
  <c r="M115" i="265"/>
  <c r="M69" i="265"/>
  <c r="W67" i="264"/>
  <c r="W64" i="264"/>
  <c r="W63" i="264"/>
  <c r="I363" i="266"/>
  <c r="T102" i="264"/>
  <c r="T89" i="264"/>
  <c r="M229" i="265"/>
  <c r="M228" i="265"/>
  <c r="M231" i="265"/>
  <c r="AS42" i="271"/>
  <c r="AS33" i="271"/>
  <c r="AT41" i="271"/>
  <c r="AT32" i="271"/>
  <c r="AU39" i="271"/>
  <c r="AU30" i="271"/>
  <c r="AQ35" i="271"/>
  <c r="AR34" i="271"/>
  <c r="AT40" i="271"/>
  <c r="AS31" i="271"/>
  <c r="X19" i="271"/>
  <c r="X7" i="271"/>
  <c r="X16" i="271"/>
  <c r="X4" i="271"/>
  <c r="X18" i="271"/>
  <c r="X6" i="271"/>
  <c r="X20" i="271"/>
  <c r="X8" i="271"/>
  <c r="AS56" i="271"/>
  <c r="AS57" i="271"/>
  <c r="X17" i="271"/>
  <c r="X5" i="271"/>
  <c r="W13" i="271"/>
  <c r="M233" i="265"/>
  <c r="J11" i="268"/>
  <c r="J8" i="268"/>
  <c r="J7" i="268"/>
  <c r="M355" i="265"/>
  <c r="M354" i="265"/>
  <c r="I54" i="266"/>
  <c r="I24" i="266"/>
  <c r="I16" i="266"/>
  <c r="W52" i="264"/>
  <c r="W51" i="264"/>
  <c r="W48" i="264"/>
  <c r="W47" i="264"/>
  <c r="M52" i="265"/>
  <c r="W12" i="35"/>
  <c r="Y8" i="34"/>
  <c r="Y24" i="34"/>
  <c r="Y36" i="34"/>
  <c r="Y32" i="34"/>
  <c r="Y28" i="34"/>
  <c r="R163" i="24"/>
  <c r="S63" i="35"/>
  <c r="V159" i="34"/>
  <c r="V204" i="34"/>
  <c r="V222" i="34"/>
  <c r="V195" i="34"/>
  <c r="V213" i="34"/>
  <c r="X174" i="264"/>
  <c r="W193" i="264"/>
  <c r="W190" i="264"/>
  <c r="M193" i="265"/>
  <c r="M190" i="265"/>
  <c r="W173" i="264"/>
  <c r="W170" i="264"/>
  <c r="M173" i="265"/>
  <c r="M170" i="265"/>
  <c r="W213" i="264"/>
  <c r="W210" i="264"/>
  <c r="M213" i="265"/>
  <c r="M210" i="265"/>
  <c r="X172" i="34"/>
  <c r="W281" i="264"/>
  <c r="W280" i="264"/>
  <c r="W267" i="264"/>
  <c r="W266" i="264"/>
  <c r="M267" i="265"/>
  <c r="M266" i="265"/>
  <c r="W340" i="264"/>
  <c r="W339" i="264"/>
  <c r="M340" i="265"/>
  <c r="M339" i="265"/>
  <c r="W370" i="264"/>
  <c r="W369" i="264"/>
  <c r="M370" i="265"/>
  <c r="M369" i="265"/>
  <c r="AD415" i="264"/>
  <c r="X241" i="34"/>
  <c r="W406" i="264"/>
  <c r="W399" i="264"/>
  <c r="W88" i="35"/>
  <c r="Y267" i="34"/>
  <c r="Y263" i="34"/>
  <c r="Y259" i="34"/>
  <c r="Y237" i="34"/>
  <c r="Y255" i="34"/>
  <c r="AC421" i="264"/>
  <c r="AC420" i="264"/>
  <c r="AC419" i="264"/>
  <c r="O421" i="265"/>
  <c r="O420" i="265"/>
  <c r="O419" i="265"/>
  <c r="X212" i="264"/>
  <c r="Y58" i="34"/>
  <c r="X94" i="264"/>
  <c r="X232" i="264"/>
  <c r="AQ55" i="35"/>
  <c r="AR55" i="35"/>
  <c r="AS55" i="35"/>
  <c r="H42" i="269"/>
  <c r="Q43" i="268"/>
  <c r="I101" i="266"/>
  <c r="I179" i="266"/>
  <c r="I239" i="266"/>
  <c r="X164" i="34"/>
  <c r="W256" i="264"/>
  <c r="W255" i="264"/>
  <c r="X11" i="34"/>
  <c r="W20" i="264"/>
  <c r="W19" i="264"/>
  <c r="W11" i="35"/>
  <c r="Y35" i="34"/>
  <c r="Y31" i="34"/>
  <c r="Y27" i="34"/>
  <c r="Y7" i="34"/>
  <c r="Y23" i="34"/>
  <c r="X13" i="34"/>
  <c r="W23" i="264"/>
  <c r="R318" i="264"/>
  <c r="R348" i="264"/>
  <c r="R333" i="264"/>
  <c r="X240" i="34"/>
  <c r="W398" i="264"/>
  <c r="R389" i="264"/>
  <c r="R388" i="264"/>
  <c r="R387" i="264"/>
  <c r="I449" i="266"/>
  <c r="AQ54" i="35"/>
  <c r="AR54" i="35"/>
  <c r="AS54" i="35"/>
  <c r="H41" i="269"/>
  <c r="Q42" i="268"/>
  <c r="X235" i="264"/>
  <c r="Y61" i="34"/>
  <c r="X97" i="264"/>
  <c r="X40" i="35"/>
  <c r="Z131" i="34"/>
  <c r="Z47" i="34"/>
  <c r="Z103" i="34"/>
  <c r="Z145" i="34"/>
  <c r="Y235" i="264"/>
  <c r="Z117" i="34"/>
  <c r="W41" i="35"/>
  <c r="Y132" i="34"/>
  <c r="Y48" i="34"/>
  <c r="Y104" i="34"/>
  <c r="Y146" i="34"/>
  <c r="Y118" i="34"/>
  <c r="X62" i="34"/>
  <c r="W99" i="264"/>
  <c r="W98" i="264"/>
  <c r="W189" i="264"/>
  <c r="W188" i="264"/>
  <c r="M189" i="265"/>
  <c r="M188" i="265"/>
  <c r="W35" i="35"/>
  <c r="Y140" i="34"/>
  <c r="Y112" i="34"/>
  <c r="Y42" i="34"/>
  <c r="Y98" i="34"/>
  <c r="Y126" i="34"/>
  <c r="I441" i="266"/>
  <c r="AD437" i="264"/>
  <c r="AD436" i="264"/>
  <c r="AD453" i="264"/>
  <c r="AD452" i="264"/>
  <c r="AD429" i="264"/>
  <c r="AD428" i="264"/>
  <c r="AD403" i="264"/>
  <c r="AF249" i="34"/>
  <c r="AE422" i="264"/>
  <c r="AF245" i="34"/>
  <c r="AE415" i="264"/>
  <c r="W14" i="35"/>
  <c r="Y10" i="34"/>
  <c r="Y38" i="34"/>
  <c r="Y34" i="34"/>
  <c r="Y30" i="34"/>
  <c r="Y26" i="34"/>
  <c r="X223" i="264"/>
  <c r="Y67" i="34"/>
  <c r="X105" i="264"/>
  <c r="X243" i="264"/>
  <c r="I219" i="266"/>
  <c r="I199" i="266"/>
  <c r="U202" i="264"/>
  <c r="U182" i="264"/>
  <c r="V66" i="34"/>
  <c r="U104" i="264"/>
  <c r="X68" i="34"/>
  <c r="W106" i="264"/>
  <c r="W47" i="35"/>
  <c r="Y138" i="34"/>
  <c r="Y54" i="34"/>
  <c r="Y110" i="34"/>
  <c r="Y152" i="34"/>
  <c r="Y124" i="34"/>
  <c r="W44" i="35"/>
  <c r="Y149" i="34"/>
  <c r="Y121" i="34"/>
  <c r="Y51" i="34"/>
  <c r="Y107" i="34"/>
  <c r="Y135" i="34"/>
  <c r="X65" i="34"/>
  <c r="W103" i="264"/>
  <c r="W241" i="264"/>
  <c r="U185" i="264"/>
  <c r="U245" i="264"/>
  <c r="U48" i="35"/>
  <c r="W55" i="34"/>
  <c r="W153" i="34"/>
  <c r="V245" i="264"/>
  <c r="W125" i="34"/>
  <c r="V205" i="264"/>
  <c r="W111" i="34"/>
  <c r="V185" i="264"/>
  <c r="W139" i="34"/>
  <c r="V225" i="264"/>
  <c r="T334" i="264"/>
  <c r="I333" i="266"/>
  <c r="T349" i="264"/>
  <c r="I348" i="266"/>
  <c r="U168" i="34"/>
  <c r="T261" i="264"/>
  <c r="R169" i="24"/>
  <c r="U28" i="264"/>
  <c r="U25" i="264"/>
  <c r="U17" i="264"/>
  <c r="U16" i="264"/>
  <c r="U15" i="264"/>
  <c r="J69" i="268"/>
  <c r="J63" i="268"/>
  <c r="J62" i="268"/>
  <c r="M359" i="265"/>
  <c r="M358" i="265"/>
  <c r="M256" i="265"/>
  <c r="M255" i="265"/>
  <c r="M20" i="265"/>
  <c r="M19" i="265"/>
  <c r="M23" i="265"/>
  <c r="M77" i="265"/>
  <c r="M456" i="265"/>
  <c r="M344" i="265"/>
  <c r="M343" i="265"/>
  <c r="M66" i="265"/>
  <c r="M65" i="265"/>
  <c r="M448" i="265"/>
  <c r="V21" i="264"/>
  <c r="V18" i="264"/>
  <c r="Q187" i="24"/>
  <c r="Q189" i="24"/>
  <c r="M406" i="265"/>
  <c r="J19" i="268"/>
  <c r="V111" i="264"/>
  <c r="P35" i="268"/>
  <c r="V404" i="264"/>
  <c r="V400" i="264"/>
  <c r="X194" i="264"/>
  <c r="X39" i="35"/>
  <c r="Z46" i="34"/>
  <c r="Z144" i="34"/>
  <c r="Y234" i="264"/>
  <c r="Z116" i="34"/>
  <c r="Y194" i="264"/>
  <c r="Z102" i="34"/>
  <c r="Y174" i="264"/>
  <c r="Z130" i="34"/>
  <c r="W116" i="264"/>
  <c r="M116" i="265"/>
  <c r="S26" i="24"/>
  <c r="AQ50" i="35"/>
  <c r="AR50" i="35"/>
  <c r="AS50" i="35"/>
  <c r="H36" i="269"/>
  <c r="Q37" i="268"/>
  <c r="W38" i="35"/>
  <c r="Y129" i="34"/>
  <c r="Y45" i="34"/>
  <c r="Y101" i="34"/>
  <c r="Y143" i="34"/>
  <c r="Y115" i="34"/>
  <c r="I46" i="266"/>
  <c r="I70" i="266"/>
  <c r="AQ52" i="35"/>
  <c r="AR52" i="35"/>
  <c r="AS52" i="35"/>
  <c r="H38" i="269"/>
  <c r="Q39" i="268"/>
  <c r="W60" i="264"/>
  <c r="W59" i="264"/>
  <c r="W56" i="264"/>
  <c r="W55" i="264"/>
  <c r="M60" i="265"/>
  <c r="W76" i="264"/>
  <c r="W75" i="264"/>
  <c r="M76" i="265"/>
  <c r="X12" i="34"/>
  <c r="W22" i="264"/>
  <c r="M22" i="265"/>
  <c r="S168" i="24"/>
  <c r="T157" i="24"/>
  <c r="S159" i="24"/>
  <c r="X214" i="264"/>
  <c r="Y60" i="34"/>
  <c r="X96" i="264"/>
  <c r="X234" i="264"/>
  <c r="R73" i="35"/>
  <c r="Q13" i="24"/>
  <c r="Q125" i="24"/>
  <c r="Q129" i="24"/>
  <c r="X59" i="34"/>
  <c r="W114" i="264"/>
  <c r="W95" i="264"/>
  <c r="R184" i="24"/>
  <c r="S172" i="24"/>
  <c r="T74" i="35"/>
  <c r="R175" i="24"/>
  <c r="R179" i="24"/>
  <c r="W78" i="35"/>
  <c r="Y226" i="34"/>
  <c r="Y217" i="34"/>
  <c r="Y208" i="34"/>
  <c r="Y199" i="34"/>
  <c r="Y163" i="34"/>
  <c r="AD422" i="264"/>
  <c r="W433" i="264"/>
  <c r="M433" i="265"/>
  <c r="M431" i="265"/>
  <c r="M427" i="265"/>
  <c r="M426" i="265"/>
  <c r="W441" i="264"/>
  <c r="W439" i="264"/>
  <c r="W435" i="264"/>
  <c r="W434" i="264"/>
  <c r="M441" i="265"/>
  <c r="M439" i="265"/>
  <c r="M435" i="265"/>
  <c r="M434" i="265"/>
  <c r="W457" i="264"/>
  <c r="W455" i="264"/>
  <c r="W451" i="264"/>
  <c r="W450" i="264"/>
  <c r="M457" i="265"/>
  <c r="AC414" i="264"/>
  <c r="AC413" i="264"/>
  <c r="AC412" i="264"/>
  <c r="O414" i="265"/>
  <c r="O413" i="265"/>
  <c r="O412" i="265"/>
  <c r="W113" i="264"/>
  <c r="M113" i="265"/>
  <c r="X172" i="264"/>
  <c r="X192" i="264"/>
  <c r="X37" i="35"/>
  <c r="Z114" i="34"/>
  <c r="Y192" i="264"/>
  <c r="Z44" i="34"/>
  <c r="Z142" i="34"/>
  <c r="Y232" i="264"/>
  <c r="Z100" i="34"/>
  <c r="Y172" i="264"/>
  <c r="Z128" i="34"/>
  <c r="Y212" i="264"/>
  <c r="S304" i="264"/>
  <c r="T123" i="264"/>
  <c r="I122" i="266"/>
  <c r="L123" i="265"/>
  <c r="W68" i="35"/>
  <c r="Y155" i="34"/>
  <c r="Y191" i="34"/>
  <c r="Y218" i="34"/>
  <c r="Y209" i="34"/>
  <c r="Y200" i="34"/>
  <c r="W13" i="35"/>
  <c r="Y37" i="34"/>
  <c r="Y33" i="34"/>
  <c r="Y29" i="34"/>
  <c r="Y25" i="34"/>
  <c r="Y9" i="34"/>
  <c r="T126" i="264"/>
  <c r="L126" i="265"/>
  <c r="S167" i="34"/>
  <c r="R260" i="264"/>
  <c r="R363" i="264"/>
  <c r="S176" i="34"/>
  <c r="S185" i="34"/>
  <c r="W87" i="35"/>
  <c r="Y236" i="34"/>
  <c r="Y254" i="34"/>
  <c r="Y266" i="34"/>
  <c r="Y262" i="34"/>
  <c r="Y258" i="34"/>
  <c r="AP386" i="264"/>
  <c r="T233" i="34"/>
  <c r="S389" i="264"/>
  <c r="S388" i="264"/>
  <c r="S387" i="264"/>
  <c r="P188" i="24"/>
  <c r="AN190" i="24"/>
  <c r="AR232" i="34"/>
  <c r="I425" i="266"/>
  <c r="X195" i="264"/>
  <c r="X175" i="264"/>
  <c r="X215" i="264"/>
  <c r="W197" i="264"/>
  <c r="W196" i="264"/>
  <c r="M197" i="265"/>
  <c r="M196" i="265"/>
  <c r="W177" i="264"/>
  <c r="W176" i="264"/>
  <c r="M177" i="265"/>
  <c r="M176" i="265"/>
  <c r="W217" i="264"/>
  <c r="W216" i="264"/>
  <c r="M217" i="265"/>
  <c r="M216" i="265"/>
  <c r="Q62" i="35"/>
  <c r="T221" i="34"/>
  <c r="S363" i="264"/>
  <c r="T212" i="34"/>
  <c r="S348" i="264"/>
  <c r="T194" i="34"/>
  <c r="S318" i="264"/>
  <c r="T158" i="34"/>
  <c r="T203" i="34"/>
  <c r="S333" i="264"/>
  <c r="W209" i="264"/>
  <c r="W208" i="264"/>
  <c r="M209" i="265"/>
  <c r="M208" i="265"/>
  <c r="X56" i="34"/>
  <c r="W110" i="264"/>
  <c r="W109" i="264"/>
  <c r="W91" i="264"/>
  <c r="W90" i="264"/>
  <c r="M91" i="265"/>
  <c r="M90" i="265"/>
  <c r="AD445" i="264"/>
  <c r="AD444" i="264"/>
  <c r="AE238" i="34"/>
  <c r="AD395" i="264"/>
  <c r="AD394" i="264"/>
  <c r="AE248" i="34"/>
  <c r="AE244" i="34"/>
  <c r="AD80" i="35"/>
  <c r="AG265" i="34"/>
  <c r="AG261" i="34"/>
  <c r="AG257" i="34"/>
  <c r="AG235" i="34"/>
  <c r="AG253" i="34"/>
  <c r="AE84" i="35"/>
  <c r="G65" i="269"/>
  <c r="AD83" i="35"/>
  <c r="M66" i="268"/>
  <c r="AF239" i="34"/>
  <c r="AE403" i="264"/>
  <c r="AE396" i="264"/>
  <c r="AC79" i="35"/>
  <c r="AF234" i="34"/>
  <c r="AF252" i="34"/>
  <c r="AE429" i="264"/>
  <c r="AE428" i="264"/>
  <c r="AF264" i="34"/>
  <c r="AE453" i="264"/>
  <c r="AE452" i="264"/>
  <c r="AF260" i="34"/>
  <c r="AE445" i="264"/>
  <c r="AE444" i="264"/>
  <c r="AF256" i="34"/>
  <c r="AE437" i="264"/>
  <c r="AE436" i="264"/>
  <c r="Q274" i="264"/>
  <c r="K274" i="265"/>
  <c r="Q289" i="264"/>
  <c r="K289" i="265"/>
  <c r="X14" i="34"/>
  <c r="W31" i="264"/>
  <c r="W24" i="264"/>
  <c r="I62" i="266"/>
  <c r="AQ57" i="35"/>
  <c r="AR57" i="35"/>
  <c r="AS57" i="35"/>
  <c r="H44" i="269"/>
  <c r="Q45" i="268"/>
  <c r="AQ51" i="35"/>
  <c r="AR51" i="35"/>
  <c r="AS51" i="35"/>
  <c r="H37" i="269"/>
  <c r="Q38" i="268"/>
  <c r="X183" i="264"/>
  <c r="X203" i="264"/>
  <c r="X46" i="35"/>
  <c r="Z123" i="34"/>
  <c r="Y203" i="264"/>
  <c r="Z53" i="34"/>
  <c r="Z151" i="34"/>
  <c r="Z109" i="34"/>
  <c r="Z137" i="34"/>
  <c r="Y223" i="264"/>
  <c r="U242" i="264"/>
  <c r="U222" i="264"/>
  <c r="U45" i="35"/>
  <c r="W52" i="34"/>
  <c r="W136" i="34"/>
  <c r="V222" i="264"/>
  <c r="W108" i="34"/>
  <c r="V182" i="264"/>
  <c r="W150" i="34"/>
  <c r="V242" i="264"/>
  <c r="V240" i="264"/>
  <c r="V227" i="264"/>
  <c r="V226" i="264"/>
  <c r="W122" i="34"/>
  <c r="V202" i="264"/>
  <c r="X57" i="34"/>
  <c r="W93" i="264"/>
  <c r="W36" i="35"/>
  <c r="Y127" i="34"/>
  <c r="Y43" i="34"/>
  <c r="Y99" i="34"/>
  <c r="Y141" i="34"/>
  <c r="Y113" i="34"/>
  <c r="I433" i="266"/>
  <c r="W181" i="264"/>
  <c r="M181" i="265"/>
  <c r="AQ49" i="35"/>
  <c r="AR49" i="35"/>
  <c r="AS49" i="35"/>
  <c r="Q36" i="268"/>
  <c r="H35" i="269"/>
  <c r="U225" i="264"/>
  <c r="U205" i="264"/>
  <c r="V69" i="34"/>
  <c r="U107" i="264"/>
  <c r="U177" i="34"/>
  <c r="U186" i="34"/>
  <c r="T304" i="264"/>
  <c r="T319" i="264"/>
  <c r="I318" i="266"/>
  <c r="M68" i="265"/>
  <c r="R167" i="24"/>
  <c r="Q185" i="24"/>
  <c r="Q183" i="24"/>
  <c r="W72" i="264"/>
  <c r="W71" i="264"/>
  <c r="W447" i="264"/>
  <c r="W443" i="264"/>
  <c r="W442" i="264"/>
  <c r="W431" i="264"/>
  <c r="W427" i="264"/>
  <c r="W426" i="264"/>
  <c r="M449" i="265"/>
  <c r="M74" i="265"/>
  <c r="M73" i="265"/>
  <c r="M398" i="265"/>
  <c r="M397" i="265"/>
  <c r="M393" i="265"/>
  <c r="M325" i="265"/>
  <c r="M324" i="265"/>
  <c r="M92" i="265"/>
  <c r="M53" i="265"/>
  <c r="V28" i="264"/>
  <c r="V25" i="264"/>
  <c r="P41" i="268"/>
  <c r="T220" i="264"/>
  <c r="T207" i="264"/>
  <c r="T206" i="264"/>
  <c r="W230" i="264"/>
  <c r="V92" i="264"/>
  <c r="V397" i="264"/>
  <c r="V393" i="264"/>
  <c r="O402" i="265"/>
  <c r="O401" i="265"/>
  <c r="BL85" i="35"/>
  <c r="BM85" i="35"/>
  <c r="BN85" i="35"/>
  <c r="X67" i="268"/>
  <c r="BL86" i="35"/>
  <c r="BM86" i="35"/>
  <c r="BN86" i="35"/>
  <c r="X68" i="268"/>
  <c r="AZ53" i="35"/>
  <c r="BA53" i="35"/>
  <c r="BB53" i="35"/>
  <c r="T40" i="268"/>
  <c r="AQ56" i="35"/>
  <c r="AR56" i="35"/>
  <c r="AS56" i="35"/>
  <c r="H43" i="269"/>
  <c r="Q44" i="268"/>
  <c r="P141" i="24"/>
  <c r="O131" i="24"/>
  <c r="V200" i="264"/>
  <c r="V187" i="264"/>
  <c r="V186" i="264"/>
  <c r="P130" i="24"/>
  <c r="P127" i="24"/>
  <c r="P10" i="24"/>
  <c r="Q128" i="24"/>
  <c r="Q123" i="24"/>
  <c r="Q124" i="24"/>
  <c r="Q126" i="24"/>
  <c r="R9" i="24"/>
  <c r="S77" i="24"/>
  <c r="X12" i="271"/>
  <c r="X24" i="271"/>
  <c r="V220" i="264"/>
  <c r="V207" i="264"/>
  <c r="V206" i="264"/>
  <c r="U240" i="264"/>
  <c r="U227" i="264"/>
  <c r="U226" i="264"/>
  <c r="W397" i="264"/>
  <c r="W393" i="264"/>
  <c r="AT34" i="24"/>
  <c r="Q87" i="24"/>
  <c r="Q86" i="24"/>
  <c r="AV71" i="24"/>
  <c r="AV70" i="24"/>
  <c r="K8" i="265"/>
  <c r="K7" i="265"/>
  <c r="M43" i="271"/>
  <c r="M25" i="271"/>
  <c r="AS58" i="271"/>
  <c r="AW11" i="24"/>
  <c r="AQ51" i="271"/>
  <c r="P138" i="24"/>
  <c r="R116" i="24"/>
  <c r="AV32" i="24"/>
  <c r="S33" i="24"/>
  <c r="S25" i="24"/>
  <c r="S24" i="24"/>
  <c r="Q115" i="24"/>
  <c r="Q107" i="24"/>
  <c r="Q109" i="24"/>
  <c r="Q108" i="24"/>
  <c r="AR48" i="271"/>
  <c r="AR49" i="271"/>
  <c r="AR50" i="271"/>
  <c r="AS13" i="272"/>
  <c r="K258" i="265"/>
  <c r="W92" i="264"/>
  <c r="V180" i="264"/>
  <c r="V167" i="264"/>
  <c r="V166" i="264"/>
  <c r="M281" i="265"/>
  <c r="M280" i="265"/>
  <c r="K361" i="265"/>
  <c r="AT29" i="271"/>
  <c r="M67" i="265"/>
  <c r="M64" i="265"/>
  <c r="M63" i="265"/>
  <c r="M59" i="265"/>
  <c r="M56" i="265"/>
  <c r="M55" i="265"/>
  <c r="AU9" i="273"/>
  <c r="AU10" i="273"/>
  <c r="AT38" i="271"/>
  <c r="P140" i="24"/>
  <c r="K259" i="265"/>
  <c r="O139" i="24"/>
  <c r="O137" i="24"/>
  <c r="O136" i="24"/>
  <c r="R97" i="24"/>
  <c r="O257" i="264"/>
  <c r="Q345" i="264"/>
  <c r="H50" i="268"/>
  <c r="P315" i="264"/>
  <c r="P360" i="264"/>
  <c r="K362" i="265"/>
  <c r="K317" i="265"/>
  <c r="K331" i="265"/>
  <c r="O330" i="264"/>
  <c r="O315" i="264"/>
  <c r="K332" i="265"/>
  <c r="Q330" i="264"/>
  <c r="Q315" i="264"/>
  <c r="Q360" i="264"/>
  <c r="P345" i="264"/>
  <c r="P330" i="264"/>
  <c r="K347" i="265"/>
  <c r="K346" i="265"/>
  <c r="O345" i="264"/>
  <c r="K316" i="265"/>
  <c r="Q227" i="34"/>
  <c r="N61" i="35"/>
  <c r="T230" i="34"/>
  <c r="S380" i="264"/>
  <c r="S379" i="264"/>
  <c r="S378" i="264"/>
  <c r="S377" i="264"/>
  <c r="S376" i="264"/>
  <c r="P135" i="24"/>
  <c r="Q69" i="35"/>
  <c r="S147" i="24"/>
  <c r="R175" i="34"/>
  <c r="Q288" i="264"/>
  <c r="R184" i="34"/>
  <c r="Q302" i="264"/>
  <c r="Q259" i="264"/>
  <c r="R166" i="34"/>
  <c r="Q273" i="264"/>
  <c r="Q175" i="34"/>
  <c r="P288" i="264"/>
  <c r="Q184" i="34"/>
  <c r="P302" i="264"/>
  <c r="P259" i="264"/>
  <c r="Q166" i="34"/>
  <c r="P273" i="264"/>
  <c r="O302" i="264"/>
  <c r="O288" i="264"/>
  <c r="O273" i="264"/>
  <c r="O287" i="264"/>
  <c r="O301" i="264"/>
  <c r="O272" i="264"/>
  <c r="R380" i="264"/>
  <c r="R379" i="264"/>
  <c r="R378" i="264"/>
  <c r="R377" i="264"/>
  <c r="R376" i="264"/>
  <c r="O176" i="24"/>
  <c r="O182" i="24"/>
  <c r="O160" i="24"/>
  <c r="O166" i="24"/>
  <c r="P71" i="35"/>
  <c r="P72" i="35"/>
  <c r="P70" i="35"/>
  <c r="O409" i="264"/>
  <c r="O410" i="264"/>
  <c r="R242" i="34"/>
  <c r="Q409" i="264"/>
  <c r="R243" i="34"/>
  <c r="Q410" i="264"/>
  <c r="R174" i="34"/>
  <c r="Q287" i="264"/>
  <c r="R183" i="34"/>
  <c r="Q301" i="264"/>
  <c r="Q258" i="264"/>
  <c r="R165" i="34"/>
  <c r="Q272" i="264"/>
  <c r="P258" i="264"/>
  <c r="Q165" i="34"/>
  <c r="P272" i="264"/>
  <c r="Q174" i="34"/>
  <c r="P287" i="264"/>
  <c r="Q183" i="34"/>
  <c r="P301" i="264"/>
  <c r="Q243" i="34"/>
  <c r="P410" i="264"/>
  <c r="Q242" i="34"/>
  <c r="P409" i="264"/>
  <c r="Q96" i="24"/>
  <c r="Q85" i="24"/>
  <c r="R96" i="24"/>
  <c r="R85" i="24"/>
  <c r="M110" i="265"/>
  <c r="M109" i="265"/>
  <c r="M230" i="265"/>
  <c r="AV39" i="271"/>
  <c r="AV30" i="271"/>
  <c r="AU41" i="271"/>
  <c r="AU32" i="271"/>
  <c r="AT42" i="271"/>
  <c r="AT33" i="271"/>
  <c r="AS34" i="271"/>
  <c r="AR35" i="271"/>
  <c r="AU40" i="271"/>
  <c r="AT31" i="271"/>
  <c r="Y5" i="271"/>
  <c r="Y17" i="271"/>
  <c r="AT56" i="271"/>
  <c r="AT57" i="271"/>
  <c r="Y7" i="271"/>
  <c r="Y19" i="271"/>
  <c r="Y20" i="271"/>
  <c r="Y8" i="271"/>
  <c r="Y6" i="271"/>
  <c r="Y18" i="271"/>
  <c r="Y4" i="271"/>
  <c r="Y12" i="271"/>
  <c r="Y16" i="271"/>
  <c r="X13" i="271"/>
  <c r="M75" i="265"/>
  <c r="M72" i="265"/>
  <c r="M71" i="265"/>
  <c r="M21" i="265"/>
  <c r="M18" i="265"/>
  <c r="AC411" i="264"/>
  <c r="H34" i="269"/>
  <c r="O411" i="265"/>
  <c r="L304" i="265"/>
  <c r="Q35" i="268"/>
  <c r="T13" i="264"/>
  <c r="I12" i="266"/>
  <c r="L13" i="265"/>
  <c r="T290" i="264"/>
  <c r="L290" i="265"/>
  <c r="I289" i="266"/>
  <c r="R36" i="268"/>
  <c r="AT49" i="35"/>
  <c r="AU49" i="35"/>
  <c r="AV49" i="35"/>
  <c r="X231" i="264"/>
  <c r="Y57" i="34"/>
  <c r="X93" i="264"/>
  <c r="X36" i="35"/>
  <c r="Z127" i="34"/>
  <c r="Y211" i="264"/>
  <c r="Z43" i="34"/>
  <c r="Z99" i="34"/>
  <c r="Y171" i="264"/>
  <c r="Z141" i="34"/>
  <c r="Y231" i="264"/>
  <c r="Z113" i="34"/>
  <c r="Y191" i="264"/>
  <c r="W112" i="264"/>
  <c r="W111" i="264"/>
  <c r="M112" i="265"/>
  <c r="X136" i="34"/>
  <c r="W222" i="264"/>
  <c r="X52" i="34"/>
  <c r="X108" i="34"/>
  <c r="W182" i="264"/>
  <c r="X122" i="34"/>
  <c r="W202" i="264"/>
  <c r="X150" i="34"/>
  <c r="W242" i="264"/>
  <c r="J31" i="268"/>
  <c r="V45" i="35"/>
  <c r="Y183" i="264"/>
  <c r="Z67" i="34"/>
  <c r="Y105" i="264"/>
  <c r="AA123" i="34"/>
  <c r="Z203" i="264"/>
  <c r="AA53" i="34"/>
  <c r="AA151" i="34"/>
  <c r="Z243" i="264"/>
  <c r="AA109" i="34"/>
  <c r="Z183" i="264"/>
  <c r="AA137" i="34"/>
  <c r="Z223" i="264"/>
  <c r="K32" i="268"/>
  <c r="Y46" i="35"/>
  <c r="R38" i="268"/>
  <c r="AT51" i="35"/>
  <c r="AU51" i="35"/>
  <c r="AV51" i="35"/>
  <c r="AF244" i="34"/>
  <c r="AE414" i="264"/>
  <c r="AE413" i="264"/>
  <c r="AE412" i="264"/>
  <c r="AF248" i="34"/>
  <c r="AE421" i="264"/>
  <c r="AE420" i="264"/>
  <c r="AE419" i="264"/>
  <c r="AD79" i="35"/>
  <c r="AG234" i="34"/>
  <c r="P395" i="265"/>
  <c r="AG252" i="34"/>
  <c r="P429" i="265"/>
  <c r="AG264" i="34"/>
  <c r="P453" i="265"/>
  <c r="AG260" i="34"/>
  <c r="P445" i="265"/>
  <c r="AG256" i="34"/>
  <c r="P437" i="265"/>
  <c r="G64" i="269"/>
  <c r="G63" i="269"/>
  <c r="M65" i="268"/>
  <c r="M64" i="268"/>
  <c r="AE83" i="35"/>
  <c r="AE80" i="35"/>
  <c r="AH265" i="34"/>
  <c r="AH261" i="34"/>
  <c r="AH257" i="34"/>
  <c r="AH235" i="34"/>
  <c r="AH253" i="34"/>
  <c r="AF84" i="35"/>
  <c r="AG239" i="34"/>
  <c r="P403" i="265"/>
  <c r="AF396" i="264"/>
  <c r="J395" i="266"/>
  <c r="P396" i="265"/>
  <c r="AF446" i="264"/>
  <c r="J445" i="266"/>
  <c r="P446" i="265"/>
  <c r="AG249" i="34"/>
  <c r="AG245" i="34"/>
  <c r="P415" i="265"/>
  <c r="AD421" i="264"/>
  <c r="AD420" i="264"/>
  <c r="AD419" i="264"/>
  <c r="T167" i="34"/>
  <c r="S274" i="264"/>
  <c r="S260" i="264"/>
  <c r="T185" i="34"/>
  <c r="S303" i="264"/>
  <c r="T176" i="34"/>
  <c r="S289" i="264"/>
  <c r="AQ386" i="264"/>
  <c r="X440" i="264"/>
  <c r="X456" i="264"/>
  <c r="Y240" i="34"/>
  <c r="X398" i="264"/>
  <c r="R303" i="264"/>
  <c r="R274" i="264"/>
  <c r="Y13" i="34"/>
  <c r="X23" i="264"/>
  <c r="X61" i="264"/>
  <c r="X77" i="264"/>
  <c r="X329" i="264"/>
  <c r="X328" i="264"/>
  <c r="X359" i="264"/>
  <c r="X358" i="264"/>
  <c r="Y164" i="34"/>
  <c r="X256" i="264"/>
  <c r="X255" i="264"/>
  <c r="Y172" i="34"/>
  <c r="X267" i="264"/>
  <c r="X266" i="264"/>
  <c r="X340" i="264"/>
  <c r="X339" i="264"/>
  <c r="X370" i="264"/>
  <c r="X369" i="264"/>
  <c r="S163" i="24"/>
  <c r="T63" i="35"/>
  <c r="W159" i="34"/>
  <c r="W204" i="34"/>
  <c r="V334" i="264"/>
  <c r="W222" i="34"/>
  <c r="V364" i="264"/>
  <c r="W195" i="34"/>
  <c r="V319" i="264"/>
  <c r="W213" i="34"/>
  <c r="V349" i="264"/>
  <c r="W29" i="264"/>
  <c r="M29" i="265"/>
  <c r="X193" i="264"/>
  <c r="X173" i="264"/>
  <c r="X213" i="264"/>
  <c r="R37" i="268"/>
  <c r="AT50" i="35"/>
  <c r="AU50" i="35"/>
  <c r="AV50" i="35"/>
  <c r="T26" i="24"/>
  <c r="Y214" i="264"/>
  <c r="Z60" i="34"/>
  <c r="Y115" i="264"/>
  <c r="Y96" i="264"/>
  <c r="Q188" i="24"/>
  <c r="F191" i="24"/>
  <c r="G191" i="24"/>
  <c r="H191" i="24"/>
  <c r="U233" i="34"/>
  <c r="L389" i="265"/>
  <c r="L388" i="265"/>
  <c r="L387" i="265"/>
  <c r="AO190" i="24"/>
  <c r="AS232" i="34"/>
  <c r="AR386" i="264"/>
  <c r="W69" i="34"/>
  <c r="V126" i="264"/>
  <c r="V107" i="264"/>
  <c r="X221" i="264"/>
  <c r="Y65" i="34"/>
  <c r="X103" i="264"/>
  <c r="X241" i="264"/>
  <c r="X204" i="264"/>
  <c r="X184" i="264"/>
  <c r="X224" i="264"/>
  <c r="U123" i="264"/>
  <c r="I186" i="266"/>
  <c r="I206" i="266"/>
  <c r="X62" i="264"/>
  <c r="X78" i="264"/>
  <c r="X14" i="35"/>
  <c r="Z10" i="34"/>
  <c r="Z38" i="34"/>
  <c r="Y78" i="264"/>
  <c r="Z34" i="34"/>
  <c r="Y70" i="264"/>
  <c r="Z30" i="34"/>
  <c r="Y62" i="264"/>
  <c r="Z26" i="34"/>
  <c r="Y54" i="264"/>
  <c r="X169" i="264"/>
  <c r="X168" i="264"/>
  <c r="X189" i="264"/>
  <c r="X188" i="264"/>
  <c r="X35" i="35"/>
  <c r="Z42" i="34"/>
  <c r="Z140" i="34"/>
  <c r="Y229" i="264"/>
  <c r="Y228" i="264"/>
  <c r="Z112" i="34"/>
  <c r="Y189" i="264"/>
  <c r="Y188" i="264"/>
  <c r="Z98" i="34"/>
  <c r="Y169" i="264"/>
  <c r="Y168" i="264"/>
  <c r="Z126" i="34"/>
  <c r="X197" i="264"/>
  <c r="X196" i="264"/>
  <c r="X177" i="264"/>
  <c r="X176" i="264"/>
  <c r="X217" i="264"/>
  <c r="X216" i="264"/>
  <c r="Y195" i="264"/>
  <c r="Y175" i="264"/>
  <c r="Y215" i="264"/>
  <c r="W30" i="264"/>
  <c r="M30" i="265"/>
  <c r="Y11" i="34"/>
  <c r="X20" i="264"/>
  <c r="X19" i="264"/>
  <c r="X66" i="264"/>
  <c r="X65" i="264"/>
  <c r="X11" i="35"/>
  <c r="Z7" i="34"/>
  <c r="Z23" i="34"/>
  <c r="Z35" i="34"/>
  <c r="Y74" i="264"/>
  <c r="Y73" i="264"/>
  <c r="Z31" i="34"/>
  <c r="Y66" i="264"/>
  <c r="Y65" i="264"/>
  <c r="Z27" i="34"/>
  <c r="W27" i="264"/>
  <c r="W26" i="264"/>
  <c r="M27" i="265"/>
  <c r="M26" i="265"/>
  <c r="W270" i="264"/>
  <c r="W269" i="264"/>
  <c r="M270" i="265"/>
  <c r="M269" i="265"/>
  <c r="X113" i="264"/>
  <c r="X433" i="264"/>
  <c r="X441" i="264"/>
  <c r="X457" i="264"/>
  <c r="U349" i="264"/>
  <c r="U364" i="264"/>
  <c r="V168" i="34"/>
  <c r="U261" i="264"/>
  <c r="X60" i="264"/>
  <c r="X76" i="264"/>
  <c r="Y12" i="34"/>
  <c r="X22" i="264"/>
  <c r="V17" i="264"/>
  <c r="V16" i="264"/>
  <c r="V15" i="264"/>
  <c r="L121" i="265"/>
  <c r="L108" i="265"/>
  <c r="L88" i="265"/>
  <c r="L87" i="265"/>
  <c r="L86" i="265"/>
  <c r="T121" i="264"/>
  <c r="T108" i="264"/>
  <c r="T88" i="264"/>
  <c r="T87" i="264"/>
  <c r="T86" i="264"/>
  <c r="R185" i="24"/>
  <c r="R183" i="24"/>
  <c r="S169" i="24"/>
  <c r="M114" i="265"/>
  <c r="M31" i="265"/>
  <c r="M447" i="265"/>
  <c r="M443" i="265"/>
  <c r="M442" i="265"/>
  <c r="U102" i="264"/>
  <c r="U89" i="264"/>
  <c r="U180" i="264"/>
  <c r="U167" i="264"/>
  <c r="U166" i="264"/>
  <c r="M202" i="265"/>
  <c r="N105" i="265"/>
  <c r="H40" i="269"/>
  <c r="R187" i="24"/>
  <c r="R189" i="24"/>
  <c r="U126" i="264"/>
  <c r="X191" i="264"/>
  <c r="X190" i="264"/>
  <c r="X171" i="264"/>
  <c r="X211" i="264"/>
  <c r="X210" i="264"/>
  <c r="W66" i="34"/>
  <c r="V123" i="264"/>
  <c r="V104" i="264"/>
  <c r="Y243" i="264"/>
  <c r="R45" i="268"/>
  <c r="AT57" i="35"/>
  <c r="AU57" i="35"/>
  <c r="AV57" i="35"/>
  <c r="I15" i="266"/>
  <c r="AF238" i="34"/>
  <c r="AE402" i="264"/>
  <c r="AE401" i="264"/>
  <c r="AE395" i="264"/>
  <c r="AE394" i="264"/>
  <c r="AF430" i="264"/>
  <c r="J429" i="266"/>
  <c r="P430" i="265"/>
  <c r="AF438" i="264"/>
  <c r="J437" i="266"/>
  <c r="P438" i="265"/>
  <c r="AF454" i="264"/>
  <c r="J453" i="266"/>
  <c r="P454" i="265"/>
  <c r="AD414" i="264"/>
  <c r="AD413" i="264"/>
  <c r="AD412" i="264"/>
  <c r="AD402" i="264"/>
  <c r="AD401" i="264"/>
  <c r="X448" i="264"/>
  <c r="X432" i="264"/>
  <c r="X87" i="35"/>
  <c r="Z236" i="34"/>
  <c r="Z254" i="34"/>
  <c r="Z266" i="34"/>
  <c r="Y456" i="264"/>
  <c r="Z262" i="34"/>
  <c r="Y448" i="264"/>
  <c r="Z258" i="34"/>
  <c r="Y440" i="264"/>
  <c r="R289" i="264"/>
  <c r="X53" i="264"/>
  <c r="X69" i="264"/>
  <c r="X13" i="35"/>
  <c r="Z37" i="34"/>
  <c r="Y77" i="264"/>
  <c r="Z33" i="34"/>
  <c r="Y69" i="264"/>
  <c r="Z29" i="34"/>
  <c r="Z25" i="34"/>
  <c r="Y53" i="264"/>
  <c r="Z9" i="34"/>
  <c r="X344" i="264"/>
  <c r="X343" i="264"/>
  <c r="X314" i="264"/>
  <c r="X313" i="264"/>
  <c r="X68" i="35"/>
  <c r="Z155" i="34"/>
  <c r="Z191" i="34"/>
  <c r="Z218" i="34"/>
  <c r="Y359" i="264"/>
  <c r="Y358" i="264"/>
  <c r="Z209" i="34"/>
  <c r="Y344" i="264"/>
  <c r="Y343" i="264"/>
  <c r="Z200" i="34"/>
  <c r="I120" i="266"/>
  <c r="Z58" i="34"/>
  <c r="Y94" i="264"/>
  <c r="AA114" i="34"/>
  <c r="Z192" i="264"/>
  <c r="AA44" i="34"/>
  <c r="N94" i="265"/>
  <c r="AA142" i="34"/>
  <c r="Z232" i="264"/>
  <c r="AA100" i="34"/>
  <c r="AA128" i="34"/>
  <c r="Z212" i="264"/>
  <c r="K21" i="268"/>
  <c r="Y37" i="35"/>
  <c r="X325" i="264"/>
  <c r="X324" i="264"/>
  <c r="X355" i="264"/>
  <c r="X354" i="264"/>
  <c r="X78" i="35"/>
  <c r="Z226" i="34"/>
  <c r="Y370" i="264"/>
  <c r="Y369" i="264"/>
  <c r="Z217" i="34"/>
  <c r="Y355" i="264"/>
  <c r="Y354" i="264"/>
  <c r="Z208" i="34"/>
  <c r="Y340" i="264"/>
  <c r="Y339" i="264"/>
  <c r="Z199" i="34"/>
  <c r="Y325" i="264"/>
  <c r="Y324" i="264"/>
  <c r="Z163" i="34"/>
  <c r="S184" i="24"/>
  <c r="T172" i="24"/>
  <c r="U74" i="35"/>
  <c r="S175" i="24"/>
  <c r="S179" i="24"/>
  <c r="U221" i="34"/>
  <c r="U212" i="34"/>
  <c r="L348" i="265"/>
  <c r="U203" i="34"/>
  <c r="U158" i="34"/>
  <c r="L260" i="265"/>
  <c r="I54" i="268"/>
  <c r="U194" i="34"/>
  <c r="F53" i="269"/>
  <c r="R62" i="35"/>
  <c r="X115" i="264"/>
  <c r="T168" i="24"/>
  <c r="U157" i="24"/>
  <c r="T159" i="24"/>
  <c r="R39" i="268"/>
  <c r="AT52" i="35"/>
  <c r="AU52" i="35"/>
  <c r="AV52" i="35"/>
  <c r="X233" i="264"/>
  <c r="Y59" i="34"/>
  <c r="X95" i="264"/>
  <c r="X38" i="35"/>
  <c r="Z129" i="34"/>
  <c r="Y213" i="264"/>
  <c r="Z45" i="34"/>
  <c r="Z101" i="34"/>
  <c r="Y173" i="264"/>
  <c r="Z143" i="34"/>
  <c r="Y233" i="264"/>
  <c r="Z115" i="34"/>
  <c r="Y193" i="264"/>
  <c r="S73" i="35"/>
  <c r="R13" i="24"/>
  <c r="R125" i="24"/>
  <c r="R129" i="24"/>
  <c r="AA46" i="34"/>
  <c r="AA144" i="34"/>
  <c r="AA116" i="34"/>
  <c r="AA102" i="34"/>
  <c r="Z174" i="264"/>
  <c r="AA130" i="34"/>
  <c r="K23" i="268"/>
  <c r="Y39" i="35"/>
  <c r="T275" i="264"/>
  <c r="I274" i="266"/>
  <c r="L275" i="265"/>
  <c r="X153" i="34"/>
  <c r="W245" i="264"/>
  <c r="X125" i="34"/>
  <c r="X55" i="34"/>
  <c r="X111" i="34"/>
  <c r="W185" i="264"/>
  <c r="X139" i="34"/>
  <c r="J34" i="268"/>
  <c r="V48" i="35"/>
  <c r="W122" i="264"/>
  <c r="M122" i="265"/>
  <c r="X181" i="264"/>
  <c r="X201" i="264"/>
  <c r="X44" i="35"/>
  <c r="Z51" i="34"/>
  <c r="Z149" i="34"/>
  <c r="Z121" i="34"/>
  <c r="Y201" i="264"/>
  <c r="Z107" i="34"/>
  <c r="Y181" i="264"/>
  <c r="Z135" i="34"/>
  <c r="Y221" i="264"/>
  <c r="X244" i="264"/>
  <c r="Y68" i="34"/>
  <c r="X106" i="264"/>
  <c r="X47" i="35"/>
  <c r="Z138" i="34"/>
  <c r="Y224" i="264"/>
  <c r="Z54" i="34"/>
  <c r="Z110" i="34"/>
  <c r="Y184" i="264"/>
  <c r="Z152" i="34"/>
  <c r="Y244" i="264"/>
  <c r="Z124" i="34"/>
  <c r="Y204" i="264"/>
  <c r="W125" i="264"/>
  <c r="M125" i="265"/>
  <c r="X124" i="264"/>
  <c r="X54" i="264"/>
  <c r="X70" i="264"/>
  <c r="Y14" i="34"/>
  <c r="X24" i="264"/>
  <c r="X209" i="264"/>
  <c r="X208" i="264"/>
  <c r="Y56" i="34"/>
  <c r="X91" i="264"/>
  <c r="X90" i="264"/>
  <c r="X229" i="264"/>
  <c r="X228" i="264"/>
  <c r="W118" i="264"/>
  <c r="W117" i="264"/>
  <c r="M118" i="265"/>
  <c r="M117" i="265"/>
  <c r="X237" i="264"/>
  <c r="X236" i="264"/>
  <c r="Y62" i="34"/>
  <c r="X99" i="264"/>
  <c r="X98" i="264"/>
  <c r="X41" i="35"/>
  <c r="Z132" i="34"/>
  <c r="Z48" i="34"/>
  <c r="Z104" i="34"/>
  <c r="Z146" i="34"/>
  <c r="Y237" i="264"/>
  <c r="Y236" i="264"/>
  <c r="Z118" i="34"/>
  <c r="Z61" i="34"/>
  <c r="Y97" i="264"/>
  <c r="AA131" i="34"/>
  <c r="AA47" i="34"/>
  <c r="AA103" i="34"/>
  <c r="AA145" i="34"/>
  <c r="Z235" i="264"/>
  <c r="AA117" i="34"/>
  <c r="K24" i="268"/>
  <c r="Y40" i="35"/>
  <c r="X116" i="264"/>
  <c r="AT54" i="35"/>
  <c r="AU54" i="35"/>
  <c r="AV54" i="35"/>
  <c r="R42" i="268"/>
  <c r="W405" i="264"/>
  <c r="W404" i="264"/>
  <c r="W400" i="264"/>
  <c r="M405" i="265"/>
  <c r="M404" i="265"/>
  <c r="M400" i="265"/>
  <c r="X50" i="264"/>
  <c r="X49" i="264"/>
  <c r="X58" i="264"/>
  <c r="X57" i="264"/>
  <c r="X74" i="264"/>
  <c r="X73" i="264"/>
  <c r="I226" i="266"/>
  <c r="I166" i="266"/>
  <c r="I88" i="266"/>
  <c r="AT55" i="35"/>
  <c r="AU55" i="35"/>
  <c r="AV55" i="35"/>
  <c r="R43" i="268"/>
  <c r="Y241" i="34"/>
  <c r="X399" i="264"/>
  <c r="X449" i="264"/>
  <c r="X88" i="35"/>
  <c r="Z267" i="34"/>
  <c r="Z263" i="34"/>
  <c r="Y449" i="264"/>
  <c r="Z259" i="34"/>
  <c r="Z237" i="34"/>
  <c r="Z255" i="34"/>
  <c r="U319" i="264"/>
  <c r="U334" i="264"/>
  <c r="V177" i="34"/>
  <c r="V186" i="34"/>
  <c r="X68" i="264"/>
  <c r="X52" i="264"/>
  <c r="X12" i="35"/>
  <c r="Z8" i="34"/>
  <c r="Z24" i="34"/>
  <c r="Y52" i="264"/>
  <c r="Z36" i="34"/>
  <c r="Z32" i="34"/>
  <c r="Z28" i="34"/>
  <c r="U220" i="264"/>
  <c r="U207" i="264"/>
  <c r="U206" i="264"/>
  <c r="N203" i="265"/>
  <c r="N183" i="265"/>
  <c r="L363" i="265"/>
  <c r="I303" i="266"/>
  <c r="S167" i="24"/>
  <c r="W21" i="264"/>
  <c r="W18" i="264"/>
  <c r="N194" i="265"/>
  <c r="M455" i="265"/>
  <c r="M451" i="265"/>
  <c r="M450" i="265"/>
  <c r="M245" i="265"/>
  <c r="M104" i="265"/>
  <c r="U200" i="264"/>
  <c r="U187" i="264"/>
  <c r="U186" i="264"/>
  <c r="Q41" i="268"/>
  <c r="L333" i="265"/>
  <c r="L318" i="265"/>
  <c r="M51" i="265"/>
  <c r="M48" i="265"/>
  <c r="M47" i="265"/>
  <c r="AT56" i="35"/>
  <c r="AU56" i="35"/>
  <c r="AV56" i="35"/>
  <c r="R44" i="268"/>
  <c r="I39" i="269"/>
  <c r="BC53" i="35"/>
  <c r="BD53" i="35"/>
  <c r="BE53" i="35"/>
  <c r="U40" i="268"/>
  <c r="J67" i="269"/>
  <c r="Y68" i="268"/>
  <c r="J66" i="269"/>
  <c r="Y67" i="268"/>
  <c r="Q141" i="24"/>
  <c r="R141" i="24"/>
  <c r="X67" i="264"/>
  <c r="P131" i="24"/>
  <c r="Q130" i="24"/>
  <c r="Q127" i="24"/>
  <c r="Q10" i="24"/>
  <c r="R128" i="24"/>
  <c r="V102" i="264"/>
  <c r="V89" i="264"/>
  <c r="R124" i="24"/>
  <c r="R126" i="24"/>
  <c r="S9" i="24"/>
  <c r="T77" i="24"/>
  <c r="Y24" i="271"/>
  <c r="R123" i="24"/>
  <c r="AU34" i="24"/>
  <c r="R87" i="24"/>
  <c r="R86" i="24"/>
  <c r="AW71" i="24"/>
  <c r="AW70" i="24"/>
  <c r="X59" i="264"/>
  <c r="N212" i="265"/>
  <c r="Y51" i="264"/>
  <c r="N43" i="271"/>
  <c r="T10" i="264"/>
  <c r="N25" i="271"/>
  <c r="AT58" i="271"/>
  <c r="AX11" i="24"/>
  <c r="S10" i="264"/>
  <c r="AR51" i="271"/>
  <c r="Q138" i="24"/>
  <c r="N232" i="265"/>
  <c r="N223" i="265"/>
  <c r="P286" i="264"/>
  <c r="P257" i="264"/>
  <c r="Q257" i="264"/>
  <c r="Q286" i="264"/>
  <c r="P300" i="264"/>
  <c r="P271" i="264"/>
  <c r="Q271" i="264"/>
  <c r="Q300" i="264"/>
  <c r="S116" i="24"/>
  <c r="AW32" i="24"/>
  <c r="R115" i="24"/>
  <c r="R107" i="24"/>
  <c r="R109" i="24"/>
  <c r="R108" i="24"/>
  <c r="T33" i="24"/>
  <c r="T25" i="24"/>
  <c r="T24" i="24"/>
  <c r="N174" i="265"/>
  <c r="K257" i="265"/>
  <c r="K360" i="265"/>
  <c r="AS48" i="271"/>
  <c r="AS49" i="271"/>
  <c r="AS50" i="271"/>
  <c r="AT13" i="272"/>
  <c r="K273" i="265"/>
  <c r="P408" i="264"/>
  <c r="P407" i="264"/>
  <c r="P392" i="264"/>
  <c r="P391" i="264"/>
  <c r="P390" i="264"/>
  <c r="O271" i="264"/>
  <c r="K288" i="265"/>
  <c r="W240" i="264"/>
  <c r="W227" i="264"/>
  <c r="W226" i="264"/>
  <c r="N243" i="265"/>
  <c r="M182" i="265"/>
  <c r="M242" i="265"/>
  <c r="M240" i="265"/>
  <c r="M227" i="265"/>
  <c r="M226" i="265"/>
  <c r="X56" i="264"/>
  <c r="X55" i="264"/>
  <c r="W180" i="264"/>
  <c r="W167" i="264"/>
  <c r="W166" i="264"/>
  <c r="V121" i="264"/>
  <c r="V108" i="264"/>
  <c r="V88" i="264"/>
  <c r="V87" i="264"/>
  <c r="V86" i="264"/>
  <c r="X170" i="264"/>
  <c r="M222" i="265"/>
  <c r="X75" i="264"/>
  <c r="X72" i="264"/>
  <c r="X71" i="264"/>
  <c r="AU29" i="271"/>
  <c r="AV9" i="273"/>
  <c r="AV10" i="273"/>
  <c r="AU38" i="271"/>
  <c r="R138" i="24"/>
  <c r="K315" i="265"/>
  <c r="Q140" i="24"/>
  <c r="R140" i="24"/>
  <c r="P139" i="24"/>
  <c r="P137" i="24"/>
  <c r="P136" i="24"/>
  <c r="O133" i="24"/>
  <c r="K345" i="265"/>
  <c r="S97" i="24"/>
  <c r="Q408" i="264"/>
  <c r="Q407" i="264"/>
  <c r="Q392" i="264"/>
  <c r="Q391" i="264"/>
  <c r="Q390" i="264"/>
  <c r="O408" i="264"/>
  <c r="O407" i="264"/>
  <c r="O392" i="264"/>
  <c r="O391" i="264"/>
  <c r="O390" i="264"/>
  <c r="K301" i="265"/>
  <c r="O300" i="264"/>
  <c r="O286" i="264"/>
  <c r="K302" i="265"/>
  <c r="K330" i="265"/>
  <c r="R12" i="264"/>
  <c r="R11" i="264"/>
  <c r="T147" i="24"/>
  <c r="P375" i="264"/>
  <c r="P374" i="264"/>
  <c r="P373" i="264"/>
  <c r="P372" i="264"/>
  <c r="P371" i="264"/>
  <c r="K375" i="265"/>
  <c r="K374" i="265"/>
  <c r="K373" i="265"/>
  <c r="K372" i="265"/>
  <c r="K371" i="265"/>
  <c r="K410" i="265"/>
  <c r="K409" i="265"/>
  <c r="K272" i="265"/>
  <c r="K287" i="265"/>
  <c r="V230" i="34"/>
  <c r="R135" i="24"/>
  <c r="S69" i="35"/>
  <c r="Q135" i="24"/>
  <c r="U230" i="34"/>
  <c r="R69" i="35"/>
  <c r="S156" i="34"/>
  <c r="S210" i="34"/>
  <c r="S192" i="34"/>
  <c r="P59" i="35"/>
  <c r="S201" i="34"/>
  <c r="S219" i="34"/>
  <c r="P60" i="35"/>
  <c r="S220" i="34"/>
  <c r="S211" i="34"/>
  <c r="S202" i="34"/>
  <c r="S193" i="34"/>
  <c r="S157" i="34"/>
  <c r="S227" i="34"/>
  <c r="P61" i="35"/>
  <c r="R9" i="264"/>
  <c r="R8" i="264"/>
  <c r="O7" i="24"/>
  <c r="Q71" i="35"/>
  <c r="Q72" i="35"/>
  <c r="Q70" i="35"/>
  <c r="P160" i="24"/>
  <c r="P166" i="24"/>
  <c r="P176" i="24"/>
  <c r="P182" i="24"/>
  <c r="S12" i="264"/>
  <c r="S11" i="264"/>
  <c r="X431" i="264"/>
  <c r="X427" i="264"/>
  <c r="X426" i="264"/>
  <c r="AU42" i="271"/>
  <c r="AU33" i="271"/>
  <c r="AW39" i="271"/>
  <c r="AW30" i="271"/>
  <c r="AV41" i="271"/>
  <c r="AV32" i="271"/>
  <c r="AS35" i="271"/>
  <c r="AT34" i="271"/>
  <c r="AV29" i="271"/>
  <c r="AV40" i="271"/>
  <c r="AU31" i="271"/>
  <c r="X51" i="264"/>
  <c r="X48" i="264"/>
  <c r="X47" i="264"/>
  <c r="Y13" i="271"/>
  <c r="Z16" i="271"/>
  <c r="Z4" i="271"/>
  <c r="Z20" i="271"/>
  <c r="Z8" i="271"/>
  <c r="Z17" i="271"/>
  <c r="Z5" i="271"/>
  <c r="Z18" i="271"/>
  <c r="Z6" i="271"/>
  <c r="Z19" i="271"/>
  <c r="Z7" i="271"/>
  <c r="AU56" i="271"/>
  <c r="AU57" i="271"/>
  <c r="P444" i="265"/>
  <c r="P428" i="265"/>
  <c r="P394" i="265"/>
  <c r="T386" i="265"/>
  <c r="AD411" i="264"/>
  <c r="AE411" i="264"/>
  <c r="U13" i="264"/>
  <c r="Y68" i="264"/>
  <c r="Y67" i="264"/>
  <c r="Y64" i="264"/>
  <c r="Y63" i="264"/>
  <c r="K12" i="268"/>
  <c r="Y12" i="35"/>
  <c r="AA8" i="34"/>
  <c r="N22" i="265"/>
  <c r="AA24" i="34"/>
  <c r="Z52" i="264"/>
  <c r="AA36" i="34"/>
  <c r="Z76" i="264"/>
  <c r="AA32" i="34"/>
  <c r="Z68" i="264"/>
  <c r="AA28" i="34"/>
  <c r="Z60" i="264"/>
  <c r="U290" i="264"/>
  <c r="Z241" i="34"/>
  <c r="Y406" i="264"/>
  <c r="Y399" i="264"/>
  <c r="K71" i="268"/>
  <c r="Y88" i="35"/>
  <c r="AA267" i="34"/>
  <c r="Z457" i="264"/>
  <c r="AA263" i="34"/>
  <c r="Z449" i="264"/>
  <c r="AA259" i="34"/>
  <c r="Z441" i="264"/>
  <c r="AA237" i="34"/>
  <c r="N399" i="265"/>
  <c r="AA255" i="34"/>
  <c r="Z433" i="264"/>
  <c r="S43" i="268"/>
  <c r="AW55" i="35"/>
  <c r="AX55" i="35"/>
  <c r="AY55" i="35"/>
  <c r="AW54" i="35"/>
  <c r="AX54" i="35"/>
  <c r="AY54" i="35"/>
  <c r="S42" i="268"/>
  <c r="AA61" i="34"/>
  <c r="Z97" i="264"/>
  <c r="Y197" i="264"/>
  <c r="Y196" i="264"/>
  <c r="Y177" i="264"/>
  <c r="Y176" i="264"/>
  <c r="Y217" i="264"/>
  <c r="Y216" i="264"/>
  <c r="Z68" i="34"/>
  <c r="Y125" i="264"/>
  <c r="Y106" i="264"/>
  <c r="AA138" i="34"/>
  <c r="Z224" i="264"/>
  <c r="AA54" i="34"/>
  <c r="N106" i="265"/>
  <c r="AA110" i="34"/>
  <c r="Z184" i="264"/>
  <c r="AA152" i="34"/>
  <c r="Z244" i="264"/>
  <c r="AA124" i="34"/>
  <c r="Z204" i="264"/>
  <c r="Y47" i="35"/>
  <c r="K33" i="268"/>
  <c r="X125" i="264"/>
  <c r="Z65" i="34"/>
  <c r="Y103" i="264"/>
  <c r="W205" i="264"/>
  <c r="W200" i="264"/>
  <c r="W187" i="264"/>
  <c r="W186" i="264"/>
  <c r="M205" i="265"/>
  <c r="M200" i="265"/>
  <c r="M187" i="265"/>
  <c r="M186" i="265"/>
  <c r="Z234" i="264"/>
  <c r="N234" i="265"/>
  <c r="S39" i="268"/>
  <c r="AW52" i="35"/>
  <c r="AX52" i="35"/>
  <c r="AY52" i="35"/>
  <c r="T163" i="24"/>
  <c r="J55" i="268"/>
  <c r="U63" i="35"/>
  <c r="X159" i="34"/>
  <c r="X195" i="34"/>
  <c r="X213" i="34"/>
  <c r="X204" i="34"/>
  <c r="X222" i="34"/>
  <c r="T333" i="264"/>
  <c r="I332" i="266"/>
  <c r="T363" i="264"/>
  <c r="I362" i="266"/>
  <c r="T184" i="24"/>
  <c r="T175" i="24"/>
  <c r="T179" i="24"/>
  <c r="U172" i="24"/>
  <c r="V74" i="35"/>
  <c r="K61" i="268"/>
  <c r="K60" i="268"/>
  <c r="Y78" i="35"/>
  <c r="AA226" i="34"/>
  <c r="Z370" i="264"/>
  <c r="Z369" i="264"/>
  <c r="AA217" i="34"/>
  <c r="N355" i="265"/>
  <c r="N354" i="265"/>
  <c r="AA208" i="34"/>
  <c r="Z340" i="264"/>
  <c r="Z339" i="264"/>
  <c r="AA199" i="34"/>
  <c r="Z325" i="264"/>
  <c r="Z324" i="264"/>
  <c r="AA163" i="34"/>
  <c r="Z37" i="35"/>
  <c r="AB142" i="34"/>
  <c r="AB114" i="34"/>
  <c r="AB44" i="34"/>
  <c r="AB100" i="34"/>
  <c r="AB128" i="34"/>
  <c r="Y113" i="264"/>
  <c r="Y314" i="264"/>
  <c r="Y313" i="264"/>
  <c r="K49" i="268"/>
  <c r="K48" i="268"/>
  <c r="Y68" i="35"/>
  <c r="AA155" i="34"/>
  <c r="AA191" i="34"/>
  <c r="Z314" i="264"/>
  <c r="Z313" i="264"/>
  <c r="AA218" i="34"/>
  <c r="Z359" i="264"/>
  <c r="Z358" i="264"/>
  <c r="AA209" i="34"/>
  <c r="Z344" i="264"/>
  <c r="Z343" i="264"/>
  <c r="AA200" i="34"/>
  <c r="Z329" i="264"/>
  <c r="Z328" i="264"/>
  <c r="Z13" i="34"/>
  <c r="Y23" i="264"/>
  <c r="Y61" i="264"/>
  <c r="Z240" i="34"/>
  <c r="Y398" i="264"/>
  <c r="S45" i="268"/>
  <c r="AW57" i="35"/>
  <c r="AX57" i="35"/>
  <c r="AY57" i="35"/>
  <c r="X29" i="264"/>
  <c r="Y50" i="264"/>
  <c r="Y49" i="264"/>
  <c r="Y48" i="264"/>
  <c r="Y47" i="264"/>
  <c r="K10" i="268"/>
  <c r="K9" i="268"/>
  <c r="Y11" i="35"/>
  <c r="AA7" i="34"/>
  <c r="AA23" i="34"/>
  <c r="AA35" i="34"/>
  <c r="AA31" i="34"/>
  <c r="Z66" i="264"/>
  <c r="Z65" i="264"/>
  <c r="AA27" i="34"/>
  <c r="K18" i="268"/>
  <c r="K17" i="268"/>
  <c r="Y35" i="35"/>
  <c r="AA42" i="34"/>
  <c r="AA140" i="34"/>
  <c r="AA112" i="34"/>
  <c r="AA98" i="34"/>
  <c r="Z169" i="264"/>
  <c r="Z168" i="264"/>
  <c r="AA126" i="34"/>
  <c r="Z14" i="34"/>
  <c r="Y31" i="264"/>
  <c r="Y24" i="264"/>
  <c r="I205" i="266"/>
  <c r="I185" i="266"/>
  <c r="X122" i="264"/>
  <c r="T73" i="35"/>
  <c r="S13" i="24"/>
  <c r="S125" i="24"/>
  <c r="S129" i="24"/>
  <c r="W168" i="34"/>
  <c r="V275" i="264"/>
  <c r="V261" i="264"/>
  <c r="X30" i="264"/>
  <c r="X405" i="264"/>
  <c r="AF415" i="264"/>
  <c r="J414" i="266"/>
  <c r="AF403" i="264"/>
  <c r="J402" i="266"/>
  <c r="AG430" i="264"/>
  <c r="AG438" i="264"/>
  <c r="AG454" i="264"/>
  <c r="AE79" i="35"/>
  <c r="AH234" i="34"/>
  <c r="AH252" i="34"/>
  <c r="AH264" i="34"/>
  <c r="AH260" i="34"/>
  <c r="AH256" i="34"/>
  <c r="AF445" i="264"/>
  <c r="AF444" i="264"/>
  <c r="J444" i="266"/>
  <c r="AF429" i="264"/>
  <c r="AF428" i="264"/>
  <c r="J428" i="266"/>
  <c r="AG248" i="34"/>
  <c r="AG244" i="34"/>
  <c r="AA67" i="34"/>
  <c r="Z105" i="264"/>
  <c r="W45" i="35"/>
  <c r="Y136" i="34"/>
  <c r="Y52" i="34"/>
  <c r="Y108" i="34"/>
  <c r="Y122" i="34"/>
  <c r="Y150" i="34"/>
  <c r="N235" i="265"/>
  <c r="P436" i="265"/>
  <c r="X21" i="264"/>
  <c r="X18" i="264"/>
  <c r="X64" i="264"/>
  <c r="X63" i="264"/>
  <c r="U121" i="264"/>
  <c r="U108" i="264"/>
  <c r="N184" i="265"/>
  <c r="M28" i="265"/>
  <c r="M25" i="265"/>
  <c r="M17" i="265"/>
  <c r="M16" i="265"/>
  <c r="M15" i="265"/>
  <c r="S187" i="24"/>
  <c r="S189" i="24"/>
  <c r="X397" i="264"/>
  <c r="X393" i="264"/>
  <c r="X455" i="264"/>
  <c r="X451" i="264"/>
  <c r="X450" i="264"/>
  <c r="X439" i="264"/>
  <c r="X435" i="264"/>
  <c r="X434" i="264"/>
  <c r="K385" i="266"/>
  <c r="M111" i="265"/>
  <c r="Y190" i="264"/>
  <c r="Y170" i="264"/>
  <c r="Y210" i="264"/>
  <c r="R35" i="268"/>
  <c r="Y60" i="264"/>
  <c r="Y76" i="264"/>
  <c r="Y75" i="264"/>
  <c r="Y72" i="264"/>
  <c r="Y71" i="264"/>
  <c r="Z12" i="34"/>
  <c r="Y29" i="264"/>
  <c r="Y22" i="264"/>
  <c r="U304" i="264"/>
  <c r="Y433" i="264"/>
  <c r="Y441" i="264"/>
  <c r="Y439" i="264"/>
  <c r="Y435" i="264"/>
  <c r="Y434" i="264"/>
  <c r="Y457" i="264"/>
  <c r="Y455" i="264"/>
  <c r="Y451" i="264"/>
  <c r="Y450" i="264"/>
  <c r="X406" i="264"/>
  <c r="I165" i="266"/>
  <c r="I225" i="266"/>
  <c r="Z40" i="35"/>
  <c r="AB131" i="34"/>
  <c r="AB47" i="34"/>
  <c r="AB103" i="34"/>
  <c r="AB145" i="34"/>
  <c r="AB117" i="34"/>
  <c r="Z195" i="264"/>
  <c r="N195" i="265"/>
  <c r="Z175" i="264"/>
  <c r="N175" i="265"/>
  <c r="Z215" i="264"/>
  <c r="N215" i="265"/>
  <c r="Y116" i="264"/>
  <c r="Z62" i="34"/>
  <c r="Y99" i="264"/>
  <c r="Y98" i="264"/>
  <c r="AA132" i="34"/>
  <c r="Z217" i="264"/>
  <c r="Z216" i="264"/>
  <c r="AA48" i="34"/>
  <c r="AA104" i="34"/>
  <c r="Z177" i="264"/>
  <c r="Z176" i="264"/>
  <c r="AA146" i="34"/>
  <c r="AA118" i="34"/>
  <c r="Z197" i="264"/>
  <c r="Z196" i="264"/>
  <c r="Y41" i="35"/>
  <c r="K26" i="268"/>
  <c r="K25" i="268"/>
  <c r="X118" i="264"/>
  <c r="X117" i="264"/>
  <c r="X110" i="264"/>
  <c r="X109" i="264"/>
  <c r="X31" i="264"/>
  <c r="Y241" i="264"/>
  <c r="AA51" i="34"/>
  <c r="N103" i="265"/>
  <c r="AA149" i="34"/>
  <c r="Z241" i="264"/>
  <c r="AA121" i="34"/>
  <c r="Z201" i="264"/>
  <c r="AA107" i="34"/>
  <c r="Z181" i="264"/>
  <c r="AA135" i="34"/>
  <c r="Z221" i="264"/>
  <c r="Y44" i="35"/>
  <c r="K30" i="268"/>
  <c r="W48" i="35"/>
  <c r="Y153" i="34"/>
  <c r="Y125" i="34"/>
  <c r="Y55" i="34"/>
  <c r="Y111" i="34"/>
  <c r="Y139" i="34"/>
  <c r="W225" i="264"/>
  <c r="W220" i="264"/>
  <c r="W207" i="264"/>
  <c r="W206" i="264"/>
  <c r="M225" i="265"/>
  <c r="X69" i="34"/>
  <c r="W107" i="264"/>
  <c r="M107" i="265"/>
  <c r="M102" i="265"/>
  <c r="M89" i="265"/>
  <c r="Z39" i="35"/>
  <c r="AB144" i="34"/>
  <c r="AB116" i="34"/>
  <c r="AB46" i="34"/>
  <c r="AB102" i="34"/>
  <c r="AB130" i="34"/>
  <c r="Z214" i="264"/>
  <c r="N214" i="265"/>
  <c r="Z194" i="264"/>
  <c r="AA60" i="34"/>
  <c r="Z96" i="264"/>
  <c r="N96" i="265"/>
  <c r="S62" i="35"/>
  <c r="V221" i="34"/>
  <c r="V212" i="34"/>
  <c r="V203" i="34"/>
  <c r="V194" i="34"/>
  <c r="V158" i="34"/>
  <c r="Z59" i="34"/>
  <c r="Y114" i="264"/>
  <c r="Y95" i="264"/>
  <c r="AA129" i="34"/>
  <c r="N213" i="265"/>
  <c r="AA45" i="34"/>
  <c r="AA101" i="34"/>
  <c r="AA143" i="34"/>
  <c r="Z233" i="264"/>
  <c r="AA115" i="34"/>
  <c r="N193" i="265"/>
  <c r="Y38" i="35"/>
  <c r="K22" i="268"/>
  <c r="X114" i="264"/>
  <c r="U168" i="24"/>
  <c r="V157" i="24"/>
  <c r="U159" i="24"/>
  <c r="U176" i="34"/>
  <c r="U185" i="34"/>
  <c r="T318" i="264"/>
  <c r="I317" i="266"/>
  <c r="U167" i="34"/>
  <c r="T260" i="264"/>
  <c r="I259" i="266"/>
  <c r="T348" i="264"/>
  <c r="I347" i="266"/>
  <c r="Z172" i="34"/>
  <c r="Y281" i="264"/>
  <c r="Y280" i="264"/>
  <c r="Y267" i="264"/>
  <c r="Y266" i="264"/>
  <c r="Z172" i="264"/>
  <c r="N172" i="265"/>
  <c r="AA58" i="34"/>
  <c r="Z113" i="264"/>
  <c r="Z94" i="264"/>
  <c r="I107" i="266"/>
  <c r="Y329" i="264"/>
  <c r="Y328" i="264"/>
  <c r="Z164" i="34"/>
  <c r="Y256" i="264"/>
  <c r="Y255" i="264"/>
  <c r="K13" i="268"/>
  <c r="Y13" i="35"/>
  <c r="AA37" i="34"/>
  <c r="Z77" i="264"/>
  <c r="AA33" i="34"/>
  <c r="N69" i="265"/>
  <c r="AA29" i="34"/>
  <c r="Z61" i="264"/>
  <c r="AA25" i="34"/>
  <c r="AA9" i="34"/>
  <c r="N23" i="265"/>
  <c r="Y432" i="264"/>
  <c r="K70" i="268"/>
  <c r="Y87" i="35"/>
  <c r="AA236" i="34"/>
  <c r="N398" i="265"/>
  <c r="AA254" i="34"/>
  <c r="Z432" i="264"/>
  <c r="Z431" i="264"/>
  <c r="Z427" i="264"/>
  <c r="Z426" i="264"/>
  <c r="AA266" i="34"/>
  <c r="Z456" i="264"/>
  <c r="AA262" i="34"/>
  <c r="AA258" i="34"/>
  <c r="Z440" i="264"/>
  <c r="I14" i="266"/>
  <c r="R188" i="24"/>
  <c r="V233" i="34"/>
  <c r="AP190" i="24"/>
  <c r="AT232" i="34"/>
  <c r="U275" i="264"/>
  <c r="Y58" i="264"/>
  <c r="Y57" i="264"/>
  <c r="Z11" i="34"/>
  <c r="Y20" i="264"/>
  <c r="Y19" i="264"/>
  <c r="X27" i="264"/>
  <c r="X26" i="264"/>
  <c r="Y209" i="264"/>
  <c r="Y208" i="264"/>
  <c r="Z56" i="34"/>
  <c r="Y91" i="264"/>
  <c r="Y90" i="264"/>
  <c r="K14" i="268"/>
  <c r="Y14" i="35"/>
  <c r="AA10" i="34"/>
  <c r="AA38" i="34"/>
  <c r="AA34" i="34"/>
  <c r="AA30" i="34"/>
  <c r="Z62" i="264"/>
  <c r="AA26" i="34"/>
  <c r="T389" i="264"/>
  <c r="T388" i="264"/>
  <c r="T387" i="264"/>
  <c r="I388" i="266"/>
  <c r="I191" i="24"/>
  <c r="J231" i="34"/>
  <c r="U26" i="24"/>
  <c r="S37" i="268"/>
  <c r="AW50" i="35"/>
  <c r="AX50" i="35"/>
  <c r="AY50" i="35"/>
  <c r="W177" i="34"/>
  <c r="V290" i="264"/>
  <c r="W186" i="34"/>
  <c r="V304" i="264"/>
  <c r="X281" i="264"/>
  <c r="X280" i="264"/>
  <c r="X270" i="264"/>
  <c r="X269" i="264"/>
  <c r="AF422" i="264"/>
  <c r="P422" i="265"/>
  <c r="J421" i="266"/>
  <c r="AF83" i="35"/>
  <c r="AF80" i="35"/>
  <c r="AI265" i="34"/>
  <c r="AH454" i="264"/>
  <c r="AI261" i="34"/>
  <c r="AH446" i="264"/>
  <c r="AI257" i="34"/>
  <c r="AH438" i="264"/>
  <c r="AI235" i="34"/>
  <c r="AI253" i="34"/>
  <c r="AH430" i="264"/>
  <c r="AG84" i="35"/>
  <c r="AH239" i="34"/>
  <c r="AG396" i="264"/>
  <c r="AG446" i="264"/>
  <c r="AH249" i="34"/>
  <c r="AH245" i="34"/>
  <c r="AF437" i="264"/>
  <c r="AF436" i="264"/>
  <c r="J436" i="266"/>
  <c r="AF453" i="264"/>
  <c r="AF452" i="264"/>
  <c r="J452" i="266"/>
  <c r="AG238" i="34"/>
  <c r="AF395" i="264"/>
  <c r="AF394" i="264"/>
  <c r="J394" i="266"/>
  <c r="S38" i="268"/>
  <c r="AW51" i="35"/>
  <c r="AX51" i="35"/>
  <c r="AY51" i="35"/>
  <c r="Z46" i="35"/>
  <c r="AB151" i="34"/>
  <c r="AB123" i="34"/>
  <c r="AB53" i="34"/>
  <c r="AB109" i="34"/>
  <c r="AB137" i="34"/>
  <c r="Y124" i="264"/>
  <c r="X66" i="34"/>
  <c r="W123" i="264"/>
  <c r="W104" i="264"/>
  <c r="Z57" i="34"/>
  <c r="Y93" i="264"/>
  <c r="K20" i="268"/>
  <c r="Y36" i="35"/>
  <c r="AA127" i="34"/>
  <c r="AA43" i="34"/>
  <c r="AA99" i="34"/>
  <c r="AA141" i="34"/>
  <c r="Z231" i="264"/>
  <c r="AA113" i="34"/>
  <c r="X112" i="264"/>
  <c r="S36" i="268"/>
  <c r="AW49" i="35"/>
  <c r="AX49" i="35"/>
  <c r="AY49" i="35"/>
  <c r="R41" i="268"/>
  <c r="N244" i="265"/>
  <c r="T169" i="24"/>
  <c r="T167" i="24"/>
  <c r="S185" i="24"/>
  <c r="S183" i="24"/>
  <c r="N325" i="265"/>
  <c r="N324" i="265"/>
  <c r="Y447" i="264"/>
  <c r="Y443" i="264"/>
  <c r="Y442" i="264"/>
  <c r="X447" i="264"/>
  <c r="X443" i="264"/>
  <c r="X442" i="264"/>
  <c r="P452" i="265"/>
  <c r="U88" i="264"/>
  <c r="U87" i="264"/>
  <c r="U86" i="264"/>
  <c r="M185" i="265"/>
  <c r="N192" i="265"/>
  <c r="N66" i="265"/>
  <c r="N65" i="265"/>
  <c r="N169" i="265"/>
  <c r="N168" i="265"/>
  <c r="N224" i="265"/>
  <c r="N221" i="265"/>
  <c r="W28" i="264"/>
  <c r="W25" i="264"/>
  <c r="W17" i="264"/>
  <c r="W16" i="264"/>
  <c r="W15" i="264"/>
  <c r="J29" i="268"/>
  <c r="J16" i="268"/>
  <c r="J15" i="268"/>
  <c r="Y230" i="264"/>
  <c r="X92" i="264"/>
  <c r="X230" i="264"/>
  <c r="N97" i="265"/>
  <c r="BF53" i="35"/>
  <c r="BG53" i="35"/>
  <c r="BH53" i="35"/>
  <c r="V40" i="268"/>
  <c r="AW56" i="35"/>
  <c r="AX56" i="35"/>
  <c r="AY56" i="35"/>
  <c r="S44" i="268"/>
  <c r="Y431" i="264"/>
  <c r="Y427" i="264"/>
  <c r="Y426" i="264"/>
  <c r="Q131" i="24"/>
  <c r="R130" i="24"/>
  <c r="R127" i="24"/>
  <c r="R10" i="24"/>
  <c r="S128" i="24"/>
  <c r="S123" i="24"/>
  <c r="S124" i="24"/>
  <c r="S126" i="24"/>
  <c r="T9" i="24"/>
  <c r="U77" i="24"/>
  <c r="Z12" i="271"/>
  <c r="Z24" i="271"/>
  <c r="AV34" i="24"/>
  <c r="N432" i="265"/>
  <c r="Z439" i="264"/>
  <c r="Z435" i="264"/>
  <c r="Z434" i="264"/>
  <c r="Z455" i="264"/>
  <c r="Z451" i="264"/>
  <c r="Z450" i="264"/>
  <c r="S87" i="24"/>
  <c r="S86" i="24"/>
  <c r="AX71" i="24"/>
  <c r="AX70" i="24"/>
  <c r="K271" i="265"/>
  <c r="I9" i="266"/>
  <c r="L10" i="265"/>
  <c r="AU58" i="271"/>
  <c r="AY11" i="24"/>
  <c r="O25" i="271"/>
  <c r="O43" i="271"/>
  <c r="U10" i="264"/>
  <c r="AS51" i="271"/>
  <c r="M180" i="265"/>
  <c r="M167" i="265"/>
  <c r="M166" i="265"/>
  <c r="M220" i="265"/>
  <c r="M207" i="265"/>
  <c r="M206" i="265"/>
  <c r="T116" i="24"/>
  <c r="U33" i="24"/>
  <c r="U25" i="24"/>
  <c r="U24" i="24"/>
  <c r="AX32" i="24"/>
  <c r="S115" i="24"/>
  <c r="S107" i="24"/>
  <c r="S109" i="24"/>
  <c r="S108" i="24"/>
  <c r="K286" i="265"/>
  <c r="AT48" i="271"/>
  <c r="AT49" i="271"/>
  <c r="AT50" i="271"/>
  <c r="AU13" i="272"/>
  <c r="AW9" i="273"/>
  <c r="AW10" i="273"/>
  <c r="AV38" i="271"/>
  <c r="N61" i="265"/>
  <c r="W102" i="264"/>
  <c r="W89" i="264"/>
  <c r="N359" i="265"/>
  <c r="N358" i="265"/>
  <c r="S96" i="24"/>
  <c r="S85" i="24"/>
  <c r="N440" i="265"/>
  <c r="N241" i="265"/>
  <c r="N181" i="265"/>
  <c r="Y21" i="264"/>
  <c r="Y18" i="264"/>
  <c r="N340" i="265"/>
  <c r="N339" i="265"/>
  <c r="N68" i="265"/>
  <c r="T185" i="24"/>
  <c r="P133" i="24"/>
  <c r="K408" i="265"/>
  <c r="K407" i="265"/>
  <c r="K392" i="265"/>
  <c r="K391" i="265"/>
  <c r="K390" i="265"/>
  <c r="R139" i="24"/>
  <c r="R137" i="24"/>
  <c r="R136" i="24"/>
  <c r="Q139" i="24"/>
  <c r="Q137" i="24"/>
  <c r="Q136" i="24"/>
  <c r="R7" i="264"/>
  <c r="K300" i="265"/>
  <c r="T97" i="24"/>
  <c r="R375" i="264"/>
  <c r="R374" i="264"/>
  <c r="R373" i="264"/>
  <c r="R372" i="264"/>
  <c r="R371" i="264"/>
  <c r="T380" i="264"/>
  <c r="T379" i="264"/>
  <c r="T378" i="264"/>
  <c r="T377" i="264"/>
  <c r="T376" i="264"/>
  <c r="L380" i="265"/>
  <c r="L379" i="265"/>
  <c r="L378" i="265"/>
  <c r="L377" i="265"/>
  <c r="L376" i="265"/>
  <c r="I379" i="266"/>
  <c r="I378" i="266"/>
  <c r="I377" i="266"/>
  <c r="I376" i="266"/>
  <c r="I375" i="266"/>
  <c r="Q176" i="24"/>
  <c r="Q182" i="24"/>
  <c r="T12" i="264"/>
  <c r="T11" i="264"/>
  <c r="Q160" i="24"/>
  <c r="Q166" i="24"/>
  <c r="L9" i="265"/>
  <c r="R160" i="24"/>
  <c r="R166" i="24"/>
  <c r="R176" i="24"/>
  <c r="R182" i="24"/>
  <c r="U12" i="264"/>
  <c r="U11" i="264"/>
  <c r="U147" i="24"/>
  <c r="W230" i="34"/>
  <c r="V380" i="264"/>
  <c r="V379" i="264"/>
  <c r="V378" i="264"/>
  <c r="V377" i="264"/>
  <c r="V376" i="264"/>
  <c r="S9" i="264"/>
  <c r="S8" i="264"/>
  <c r="S7" i="264"/>
  <c r="P7" i="24"/>
  <c r="Q59" i="35"/>
  <c r="T192" i="34"/>
  <c r="S316" i="264"/>
  <c r="T201" i="34"/>
  <c r="S331" i="264"/>
  <c r="T210" i="34"/>
  <c r="S346" i="264"/>
  <c r="T219" i="34"/>
  <c r="S361" i="264"/>
  <c r="T156" i="34"/>
  <c r="T227" i="34"/>
  <c r="S375" i="264"/>
  <c r="S374" i="264"/>
  <c r="S373" i="264"/>
  <c r="S372" i="264"/>
  <c r="S371" i="264"/>
  <c r="Q61" i="35"/>
  <c r="Q60" i="35"/>
  <c r="T202" i="34"/>
  <c r="S332" i="264"/>
  <c r="T211" i="34"/>
  <c r="S347" i="264"/>
  <c r="T220" i="34"/>
  <c r="S362" i="264"/>
  <c r="T157" i="34"/>
  <c r="T193" i="34"/>
  <c r="S317" i="264"/>
  <c r="S242" i="34"/>
  <c r="S243" i="34"/>
  <c r="S166" i="34"/>
  <c r="R259" i="264"/>
  <c r="R317" i="264"/>
  <c r="R332" i="264"/>
  <c r="R347" i="264"/>
  <c r="R362" i="264"/>
  <c r="S175" i="34"/>
  <c r="S184" i="34"/>
  <c r="R361" i="264"/>
  <c r="R331" i="264"/>
  <c r="R330" i="264"/>
  <c r="S174" i="34"/>
  <c r="S183" i="34"/>
  <c r="R316" i="264"/>
  <c r="R315" i="264"/>
  <c r="R346" i="264"/>
  <c r="R345" i="264"/>
  <c r="S165" i="34"/>
  <c r="R258" i="264"/>
  <c r="R257" i="264"/>
  <c r="R71" i="35"/>
  <c r="R72" i="35"/>
  <c r="R70" i="35"/>
  <c r="S70" i="35"/>
  <c r="S71" i="35"/>
  <c r="S72" i="35"/>
  <c r="U380" i="264"/>
  <c r="U379" i="264"/>
  <c r="U378" i="264"/>
  <c r="U377" i="264"/>
  <c r="U376" i="264"/>
  <c r="N77" i="265"/>
  <c r="N204" i="265"/>
  <c r="N62" i="265"/>
  <c r="N344" i="265"/>
  <c r="N343" i="265"/>
  <c r="N449" i="265"/>
  <c r="Y59" i="264"/>
  <c r="Y56" i="264"/>
  <c r="Y55" i="264"/>
  <c r="N370" i="265"/>
  <c r="N369" i="265"/>
  <c r="N314" i="265"/>
  <c r="N313" i="265"/>
  <c r="N52" i="265"/>
  <c r="Y397" i="264"/>
  <c r="Y393" i="264"/>
  <c r="AW41" i="271"/>
  <c r="AW32" i="271"/>
  <c r="AX39" i="271"/>
  <c r="AX30" i="271"/>
  <c r="AV42" i="271"/>
  <c r="AV33" i="271"/>
  <c r="AU34" i="271"/>
  <c r="AT35" i="271"/>
  <c r="AW40" i="271"/>
  <c r="AV31" i="271"/>
  <c r="AA7" i="271"/>
  <c r="AA19" i="271"/>
  <c r="AA20" i="271"/>
  <c r="AA8" i="271"/>
  <c r="AA4" i="271"/>
  <c r="AA16" i="271"/>
  <c r="Z13" i="271"/>
  <c r="AV56" i="271"/>
  <c r="AV57" i="271"/>
  <c r="AA6" i="271"/>
  <c r="AA18" i="271"/>
  <c r="AA5" i="271"/>
  <c r="AA17" i="271"/>
  <c r="N456" i="265"/>
  <c r="M123" i="265"/>
  <c r="N233" i="265"/>
  <c r="X111" i="264"/>
  <c r="Z230" i="264"/>
  <c r="Y92" i="264"/>
  <c r="K69" i="268"/>
  <c r="K63" i="268"/>
  <c r="K62" i="268"/>
  <c r="N397" i="265"/>
  <c r="N393" i="265"/>
  <c r="K19" i="268"/>
  <c r="N217" i="265"/>
  <c r="N216" i="265"/>
  <c r="S35" i="268"/>
  <c r="V13" i="264"/>
  <c r="AA223" i="264"/>
  <c r="AA243" i="264"/>
  <c r="T38" i="268"/>
  <c r="AZ51" i="35"/>
  <c r="BA51" i="35"/>
  <c r="BB51" i="35"/>
  <c r="J393" i="266"/>
  <c r="AF402" i="264"/>
  <c r="AF401" i="264"/>
  <c r="P402" i="265"/>
  <c r="P401" i="265"/>
  <c r="J401" i="266"/>
  <c r="AI239" i="34"/>
  <c r="AH403" i="264"/>
  <c r="AH396" i="264"/>
  <c r="T37" i="268"/>
  <c r="AZ50" i="35"/>
  <c r="BA50" i="35"/>
  <c r="BB50" i="35"/>
  <c r="V26" i="24"/>
  <c r="I385" i="264"/>
  <c r="I384" i="264"/>
  <c r="I383" i="264"/>
  <c r="I382" i="264"/>
  <c r="I381" i="264"/>
  <c r="I387" i="266"/>
  <c r="Z54" i="264"/>
  <c r="N54" i="265"/>
  <c r="Z70" i="264"/>
  <c r="N70" i="265"/>
  <c r="AA14" i="34"/>
  <c r="Z24" i="264"/>
  <c r="N24" i="265"/>
  <c r="N21" i="265"/>
  <c r="Z448" i="264"/>
  <c r="Z447" i="264"/>
  <c r="Z443" i="264"/>
  <c r="Z442" i="264"/>
  <c r="N448" i="265"/>
  <c r="Z87" i="35"/>
  <c r="AB236" i="34"/>
  <c r="AB254" i="34"/>
  <c r="AB266" i="34"/>
  <c r="AB262" i="34"/>
  <c r="AB258" i="34"/>
  <c r="Z53" i="264"/>
  <c r="N53" i="265"/>
  <c r="Z69" i="264"/>
  <c r="Z13" i="35"/>
  <c r="AB37" i="34"/>
  <c r="AB33" i="34"/>
  <c r="AB29" i="34"/>
  <c r="AB25" i="34"/>
  <c r="AB9" i="34"/>
  <c r="Y270" i="264"/>
  <c r="Y269" i="264"/>
  <c r="T274" i="264"/>
  <c r="I273" i="266"/>
  <c r="L274" i="265"/>
  <c r="T289" i="264"/>
  <c r="I288" i="266"/>
  <c r="L289" i="265"/>
  <c r="V168" i="24"/>
  <c r="W157" i="24"/>
  <c r="V159" i="24"/>
  <c r="Z38" i="35"/>
  <c r="AB129" i="34"/>
  <c r="AB45" i="34"/>
  <c r="AB101" i="34"/>
  <c r="AB143" i="34"/>
  <c r="AB115" i="34"/>
  <c r="AA59" i="34"/>
  <c r="Z95" i="264"/>
  <c r="N95" i="265"/>
  <c r="V167" i="34"/>
  <c r="U260" i="264"/>
  <c r="U333" i="264"/>
  <c r="U363" i="264"/>
  <c r="Z115" i="264"/>
  <c r="N115" i="265"/>
  <c r="AA174" i="264"/>
  <c r="AA194" i="264"/>
  <c r="AA39" i="35"/>
  <c r="AC144" i="34"/>
  <c r="AB234" i="264"/>
  <c r="AC116" i="34"/>
  <c r="AC46" i="34"/>
  <c r="AC102" i="34"/>
  <c r="AB174" i="264"/>
  <c r="AC130" i="34"/>
  <c r="W126" i="264"/>
  <c r="W121" i="264"/>
  <c r="W108" i="264"/>
  <c r="W88" i="264"/>
  <c r="W87" i="264"/>
  <c r="W86" i="264"/>
  <c r="M126" i="265"/>
  <c r="X225" i="264"/>
  <c r="Y69" i="34"/>
  <c r="X107" i="264"/>
  <c r="X245" i="264"/>
  <c r="AA65" i="34"/>
  <c r="Z103" i="264"/>
  <c r="Y118" i="264"/>
  <c r="Y117" i="264"/>
  <c r="AA235" i="264"/>
  <c r="AB61" i="34"/>
  <c r="AA97" i="264"/>
  <c r="AA40" i="35"/>
  <c r="AC131" i="34"/>
  <c r="AC47" i="34"/>
  <c r="AC103" i="34"/>
  <c r="AC145" i="34"/>
  <c r="AB235" i="264"/>
  <c r="AC117" i="34"/>
  <c r="S188" i="24"/>
  <c r="W233" i="34"/>
  <c r="V389" i="264"/>
  <c r="V388" i="264"/>
  <c r="V387" i="264"/>
  <c r="AQ190" i="24"/>
  <c r="AU232" i="34"/>
  <c r="AT386" i="264"/>
  <c r="X202" i="264"/>
  <c r="Y66" i="34"/>
  <c r="X104" i="264"/>
  <c r="X45" i="35"/>
  <c r="Z52" i="34"/>
  <c r="Z136" i="34"/>
  <c r="Y222" i="264"/>
  <c r="Z108" i="34"/>
  <c r="Y182" i="264"/>
  <c r="Z150" i="34"/>
  <c r="Y242" i="264"/>
  <c r="Z122" i="34"/>
  <c r="Y202" i="264"/>
  <c r="Z124" i="264"/>
  <c r="N124" i="265"/>
  <c r="AF421" i="264"/>
  <c r="AF420" i="264"/>
  <c r="AF419" i="264"/>
  <c r="J420" i="266"/>
  <c r="P421" i="265"/>
  <c r="P420" i="265"/>
  <c r="P419" i="265"/>
  <c r="AG445" i="264"/>
  <c r="AG444" i="264"/>
  <c r="AG429" i="264"/>
  <c r="AG428" i="264"/>
  <c r="AH248" i="34"/>
  <c r="AH244" i="34"/>
  <c r="Z209" i="264"/>
  <c r="Z208" i="264"/>
  <c r="N209" i="265"/>
  <c r="N208" i="265"/>
  <c r="Z189" i="264"/>
  <c r="Z188" i="264"/>
  <c r="N189" i="265"/>
  <c r="N188" i="265"/>
  <c r="AA56" i="34"/>
  <c r="Z110" i="264"/>
  <c r="Z109" i="264"/>
  <c r="Z91" i="264"/>
  <c r="Z90" i="264"/>
  <c r="N91" i="265"/>
  <c r="N90" i="265"/>
  <c r="Z50" i="264"/>
  <c r="Z49" i="264"/>
  <c r="N50" i="265"/>
  <c r="N49" i="265"/>
  <c r="Z11" i="35"/>
  <c r="AB35" i="34"/>
  <c r="AB31" i="34"/>
  <c r="AB27" i="34"/>
  <c r="AB7" i="34"/>
  <c r="AB23" i="34"/>
  <c r="T45" i="268"/>
  <c r="AZ57" i="35"/>
  <c r="BA57" i="35"/>
  <c r="BB57" i="35"/>
  <c r="AA164" i="34"/>
  <c r="Z256" i="264"/>
  <c r="Z255" i="264"/>
  <c r="AA172" i="264"/>
  <c r="AA192" i="264"/>
  <c r="AA37" i="35"/>
  <c r="AC142" i="34"/>
  <c r="AB232" i="264"/>
  <c r="AC114" i="34"/>
  <c r="AB192" i="264"/>
  <c r="AC44" i="34"/>
  <c r="AC100" i="34"/>
  <c r="AC128" i="34"/>
  <c r="AB212" i="264"/>
  <c r="Z355" i="264"/>
  <c r="Z354" i="264"/>
  <c r="Z78" i="35"/>
  <c r="AB226" i="34"/>
  <c r="AB217" i="34"/>
  <c r="AB208" i="34"/>
  <c r="AB199" i="34"/>
  <c r="AB163" i="34"/>
  <c r="U184" i="24"/>
  <c r="V172" i="24"/>
  <c r="U175" i="24"/>
  <c r="U179" i="24"/>
  <c r="W364" i="264"/>
  <c r="M364" i="265"/>
  <c r="W349" i="264"/>
  <c r="M349" i="265"/>
  <c r="X168" i="34"/>
  <c r="W261" i="264"/>
  <c r="M261" i="265"/>
  <c r="Z116" i="264"/>
  <c r="N116" i="265"/>
  <c r="T42" i="268"/>
  <c r="AZ54" i="35"/>
  <c r="BA54" i="35"/>
  <c r="BB54" i="35"/>
  <c r="AA241" i="34"/>
  <c r="Z399" i="264"/>
  <c r="Z88" i="35"/>
  <c r="AB267" i="34"/>
  <c r="AB263" i="34"/>
  <c r="AB259" i="34"/>
  <c r="AB237" i="34"/>
  <c r="AB255" i="34"/>
  <c r="Z12" i="35"/>
  <c r="AB8" i="34"/>
  <c r="AB24" i="34"/>
  <c r="AB36" i="34"/>
  <c r="AB32" i="34"/>
  <c r="AB28" i="34"/>
  <c r="I87" i="266"/>
  <c r="N231" i="265"/>
  <c r="N177" i="265"/>
  <c r="N176" i="265"/>
  <c r="N201" i="265"/>
  <c r="X404" i="264"/>
  <c r="X400" i="264"/>
  <c r="X28" i="264"/>
  <c r="X25" i="264"/>
  <c r="X17" i="264"/>
  <c r="X16" i="264"/>
  <c r="X15" i="264"/>
  <c r="Z51" i="264"/>
  <c r="N329" i="265"/>
  <c r="N328" i="265"/>
  <c r="N457" i="265"/>
  <c r="N433" i="265"/>
  <c r="N60" i="265"/>
  <c r="AA57" i="34"/>
  <c r="Z93" i="264"/>
  <c r="Z36" i="35"/>
  <c r="AB127" i="34"/>
  <c r="AB43" i="34"/>
  <c r="AB99" i="34"/>
  <c r="AB141" i="34"/>
  <c r="AB113" i="34"/>
  <c r="AB67" i="34"/>
  <c r="AA105" i="264"/>
  <c r="AG422" i="264"/>
  <c r="AG403" i="264"/>
  <c r="AG80" i="35"/>
  <c r="AJ265" i="34"/>
  <c r="AI454" i="264"/>
  <c r="AJ261" i="34"/>
  <c r="AJ257" i="34"/>
  <c r="AI438" i="264"/>
  <c r="AJ235" i="34"/>
  <c r="Q396" i="265"/>
  <c r="AJ253" i="34"/>
  <c r="AI430" i="264"/>
  <c r="AH84" i="35"/>
  <c r="AG83" i="35"/>
  <c r="N66" i="268"/>
  <c r="AI245" i="34"/>
  <c r="AH415" i="264"/>
  <c r="AI249" i="34"/>
  <c r="AH422" i="264"/>
  <c r="T36" i="268"/>
  <c r="AZ49" i="35"/>
  <c r="BA49" i="35"/>
  <c r="BB49" i="35"/>
  <c r="Z191" i="264"/>
  <c r="N191" i="265"/>
  <c r="N190" i="265"/>
  <c r="Z171" i="264"/>
  <c r="N171" i="265"/>
  <c r="Z211" i="264"/>
  <c r="N211" i="265"/>
  <c r="N210" i="265"/>
  <c r="Y112" i="264"/>
  <c r="Y111" i="264"/>
  <c r="AA183" i="264"/>
  <c r="AA203" i="264"/>
  <c r="AA46" i="35"/>
  <c r="AC151" i="34"/>
  <c r="AB243" i="264"/>
  <c r="AC123" i="34"/>
  <c r="AB203" i="264"/>
  <c r="AC53" i="34"/>
  <c r="AC109" i="34"/>
  <c r="AB183" i="264"/>
  <c r="AC137" i="34"/>
  <c r="AB223" i="264"/>
  <c r="J451" i="266"/>
  <c r="J435" i="266"/>
  <c r="AG415" i="264"/>
  <c r="AF79" i="35"/>
  <c r="AI234" i="34"/>
  <c r="AI252" i="34"/>
  <c r="AH429" i="264"/>
  <c r="AH428" i="264"/>
  <c r="AI264" i="34"/>
  <c r="AH453" i="264"/>
  <c r="AH452" i="264"/>
  <c r="AI260" i="34"/>
  <c r="AH445" i="264"/>
  <c r="AH444" i="264"/>
  <c r="AI256" i="34"/>
  <c r="AH437" i="264"/>
  <c r="AH436" i="264"/>
  <c r="U73" i="35"/>
  <c r="T13" i="24"/>
  <c r="T125" i="24"/>
  <c r="T129" i="24"/>
  <c r="J191" i="24"/>
  <c r="K231" i="34"/>
  <c r="J385" i="264"/>
  <c r="J384" i="264"/>
  <c r="J383" i="264"/>
  <c r="J382" i="264"/>
  <c r="J381" i="264"/>
  <c r="Z78" i="264"/>
  <c r="N78" i="265"/>
  <c r="Z14" i="35"/>
  <c r="AB10" i="34"/>
  <c r="AB38" i="34"/>
  <c r="AB34" i="34"/>
  <c r="AB30" i="34"/>
  <c r="AB26" i="34"/>
  <c r="Y110" i="264"/>
  <c r="Y109" i="264"/>
  <c r="Y27" i="264"/>
  <c r="Y26" i="264"/>
  <c r="AS386" i="264"/>
  <c r="U389" i="264"/>
  <c r="U388" i="264"/>
  <c r="U387" i="264"/>
  <c r="AA240" i="34"/>
  <c r="Z398" i="264"/>
  <c r="AA13" i="34"/>
  <c r="Z23" i="264"/>
  <c r="T303" i="264"/>
  <c r="I302" i="266"/>
  <c r="L303" i="265"/>
  <c r="U163" i="24"/>
  <c r="U187" i="24"/>
  <c r="V63" i="35"/>
  <c r="Y159" i="34"/>
  <c r="Y195" i="34"/>
  <c r="Y213" i="34"/>
  <c r="Y204" i="34"/>
  <c r="Y222" i="34"/>
  <c r="Z193" i="264"/>
  <c r="Z173" i="264"/>
  <c r="Z213" i="264"/>
  <c r="U318" i="264"/>
  <c r="U348" i="264"/>
  <c r="V185" i="34"/>
  <c r="V176" i="34"/>
  <c r="AA214" i="264"/>
  <c r="AB60" i="34"/>
  <c r="AA96" i="264"/>
  <c r="AA234" i="264"/>
  <c r="X185" i="264"/>
  <c r="X205" i="264"/>
  <c r="X48" i="35"/>
  <c r="Z55" i="34"/>
  <c r="Z153" i="34"/>
  <c r="Y245" i="264"/>
  <c r="Y240" i="264"/>
  <c r="Y227" i="264"/>
  <c r="Y226" i="264"/>
  <c r="Z125" i="34"/>
  <c r="Y205" i="264"/>
  <c r="Z111" i="34"/>
  <c r="Y185" i="264"/>
  <c r="Z139" i="34"/>
  <c r="Z44" i="35"/>
  <c r="AB149" i="34"/>
  <c r="AB121" i="34"/>
  <c r="AB51" i="34"/>
  <c r="AB107" i="34"/>
  <c r="AB135" i="34"/>
  <c r="Z41" i="35"/>
  <c r="AB132" i="34"/>
  <c r="AB48" i="34"/>
  <c r="AB104" i="34"/>
  <c r="AB146" i="34"/>
  <c r="AB118" i="34"/>
  <c r="Z237" i="264"/>
  <c r="Z236" i="264"/>
  <c r="N237" i="265"/>
  <c r="N236" i="265"/>
  <c r="AA62" i="34"/>
  <c r="Z99" i="264"/>
  <c r="Z98" i="264"/>
  <c r="N99" i="265"/>
  <c r="N98" i="265"/>
  <c r="AA195" i="264"/>
  <c r="AA175" i="264"/>
  <c r="AA215" i="264"/>
  <c r="X242" i="264"/>
  <c r="X182" i="264"/>
  <c r="X222" i="264"/>
  <c r="X220" i="264"/>
  <c r="X207" i="264"/>
  <c r="X206" i="264"/>
  <c r="AF414" i="264"/>
  <c r="AF413" i="264"/>
  <c r="AF412" i="264"/>
  <c r="P414" i="265"/>
  <c r="P413" i="265"/>
  <c r="P412" i="265"/>
  <c r="J413" i="266"/>
  <c r="J427" i="266"/>
  <c r="J443" i="266"/>
  <c r="AG437" i="264"/>
  <c r="AG436" i="264"/>
  <c r="AG453" i="264"/>
  <c r="AG452" i="264"/>
  <c r="AH238" i="34"/>
  <c r="AG395" i="264"/>
  <c r="AG394" i="264"/>
  <c r="T62" i="35"/>
  <c r="W212" i="34"/>
  <c r="V348" i="264"/>
  <c r="W221" i="34"/>
  <c r="V363" i="264"/>
  <c r="W203" i="34"/>
  <c r="V333" i="264"/>
  <c r="W194" i="34"/>
  <c r="V318" i="264"/>
  <c r="W158" i="34"/>
  <c r="Z229" i="264"/>
  <c r="Z228" i="264"/>
  <c r="N229" i="265"/>
  <c r="N228" i="265"/>
  <c r="Z35" i="35"/>
  <c r="AB140" i="34"/>
  <c r="AB112" i="34"/>
  <c r="AB42" i="34"/>
  <c r="AB98" i="34"/>
  <c r="AB126" i="34"/>
  <c r="Z58" i="264"/>
  <c r="Z57" i="264"/>
  <c r="N58" i="265"/>
  <c r="N57" i="265"/>
  <c r="Z74" i="264"/>
  <c r="Z73" i="264"/>
  <c r="N74" i="265"/>
  <c r="N73" i="265"/>
  <c r="AA11" i="34"/>
  <c r="Z20" i="264"/>
  <c r="Z19" i="264"/>
  <c r="N20" i="265"/>
  <c r="N19" i="265"/>
  <c r="Y405" i="264"/>
  <c r="Y404" i="264"/>
  <c r="Y400" i="264"/>
  <c r="Y30" i="264"/>
  <c r="Y28" i="264"/>
  <c r="Z68" i="35"/>
  <c r="AB155" i="34"/>
  <c r="AB191" i="34"/>
  <c r="AB218" i="34"/>
  <c r="AB209" i="34"/>
  <c r="AB200" i="34"/>
  <c r="AA212" i="264"/>
  <c r="AB58" i="34"/>
  <c r="AA94" i="264"/>
  <c r="AA232" i="264"/>
  <c r="AA172" i="34"/>
  <c r="Z267" i="264"/>
  <c r="Z266" i="264"/>
  <c r="W334" i="264"/>
  <c r="M334" i="265"/>
  <c r="W319" i="264"/>
  <c r="M319" i="265"/>
  <c r="X186" i="34"/>
  <c r="W304" i="264"/>
  <c r="X177" i="34"/>
  <c r="W290" i="264"/>
  <c r="T39" i="268"/>
  <c r="AZ52" i="35"/>
  <c r="BA52" i="35"/>
  <c r="BB52" i="35"/>
  <c r="Y122" i="264"/>
  <c r="Z47" i="35"/>
  <c r="AB138" i="34"/>
  <c r="AB54" i="34"/>
  <c r="AB110" i="34"/>
  <c r="AB152" i="34"/>
  <c r="AB124" i="34"/>
  <c r="AA68" i="34"/>
  <c r="Z106" i="264"/>
  <c r="AZ55" i="35"/>
  <c r="BA55" i="35"/>
  <c r="BB55" i="35"/>
  <c r="T43" i="268"/>
  <c r="AA12" i="34"/>
  <c r="N29" i="265"/>
  <c r="Z22" i="264"/>
  <c r="Z21" i="264"/>
  <c r="U169" i="24"/>
  <c r="U167" i="24"/>
  <c r="N110" i="265"/>
  <c r="N109" i="265"/>
  <c r="N173" i="265"/>
  <c r="N197" i="265"/>
  <c r="N196" i="265"/>
  <c r="N113" i="265"/>
  <c r="T183" i="24"/>
  <c r="W13" i="264"/>
  <c r="T187" i="24"/>
  <c r="T189" i="24"/>
  <c r="S41" i="268"/>
  <c r="Z59" i="264"/>
  <c r="Z75" i="264"/>
  <c r="K11" i="268"/>
  <c r="K8" i="268"/>
  <c r="K7" i="268"/>
  <c r="N93" i="265"/>
  <c r="N256" i="265"/>
  <c r="N255" i="265"/>
  <c r="N267" i="265"/>
  <c r="N266" i="265"/>
  <c r="N441" i="265"/>
  <c r="N76" i="265"/>
  <c r="AZ56" i="35"/>
  <c r="BA56" i="35"/>
  <c r="BB56" i="35"/>
  <c r="T44" i="268"/>
  <c r="BI53" i="35"/>
  <c r="BJ53" i="35"/>
  <c r="BK53" i="35"/>
  <c r="W40" i="268"/>
  <c r="S141" i="24"/>
  <c r="R131" i="24"/>
  <c r="Z92" i="264"/>
  <c r="S130" i="24"/>
  <c r="S127" i="24"/>
  <c r="S10" i="24"/>
  <c r="T128" i="24"/>
  <c r="T123" i="24"/>
  <c r="T124" i="24"/>
  <c r="T126" i="24"/>
  <c r="U9" i="24"/>
  <c r="V77" i="24"/>
  <c r="AA12" i="271"/>
  <c r="AA24" i="271"/>
  <c r="N431" i="265"/>
  <c r="N427" i="265"/>
  <c r="N426" i="265"/>
  <c r="AW34" i="24"/>
  <c r="T87" i="24"/>
  <c r="T86" i="24"/>
  <c r="L8" i="265"/>
  <c r="AY71" i="24"/>
  <c r="AY70" i="24"/>
  <c r="P43" i="271"/>
  <c r="AV58" i="271"/>
  <c r="AZ11" i="24"/>
  <c r="AT51" i="271"/>
  <c r="S138" i="24"/>
  <c r="S137" i="24"/>
  <c r="S136" i="24"/>
  <c r="S140" i="24"/>
  <c r="S139" i="24"/>
  <c r="S135" i="24"/>
  <c r="U116" i="24"/>
  <c r="V33" i="24"/>
  <c r="V25" i="24"/>
  <c r="V24" i="24"/>
  <c r="T115" i="24"/>
  <c r="T107" i="24"/>
  <c r="T109" i="24"/>
  <c r="T108" i="24"/>
  <c r="AY32" i="24"/>
  <c r="T69" i="35"/>
  <c r="AU48" i="271"/>
  <c r="AU49" i="271"/>
  <c r="AU50" i="271"/>
  <c r="AV13" i="272"/>
  <c r="Z397" i="264"/>
  <c r="Z393" i="264"/>
  <c r="R360" i="264"/>
  <c r="N439" i="265"/>
  <c r="N435" i="265"/>
  <c r="N434" i="265"/>
  <c r="AW29" i="271"/>
  <c r="AX9" i="273"/>
  <c r="AX10" i="273"/>
  <c r="AW38" i="271"/>
  <c r="N67" i="265"/>
  <c r="N64" i="265"/>
  <c r="N63" i="265"/>
  <c r="Q133" i="24"/>
  <c r="R133" i="24"/>
  <c r="X180" i="264"/>
  <c r="X167" i="264"/>
  <c r="X166" i="264"/>
  <c r="X102" i="264"/>
  <c r="X89" i="264"/>
  <c r="U97" i="24"/>
  <c r="R409" i="264"/>
  <c r="S176" i="24"/>
  <c r="S182" i="24"/>
  <c r="S160" i="24"/>
  <c r="S166" i="24"/>
  <c r="S360" i="264"/>
  <c r="S330" i="264"/>
  <c r="R410" i="264"/>
  <c r="V147" i="24"/>
  <c r="U9" i="264"/>
  <c r="U8" i="264"/>
  <c r="U7" i="264"/>
  <c r="R7" i="24"/>
  <c r="S345" i="264"/>
  <c r="S315" i="264"/>
  <c r="I11" i="266"/>
  <c r="L12" i="265"/>
  <c r="L11" i="265"/>
  <c r="T242" i="34"/>
  <c r="S409" i="264"/>
  <c r="T243" i="34"/>
  <c r="S410" i="264"/>
  <c r="I8" i="266"/>
  <c r="T9" i="264"/>
  <c r="T8" i="264"/>
  <c r="T7" i="264"/>
  <c r="Q7" i="24"/>
  <c r="T96" i="24"/>
  <c r="T85" i="24"/>
  <c r="V227" i="34"/>
  <c r="S61" i="35"/>
  <c r="V220" i="34"/>
  <c r="V157" i="34"/>
  <c r="V193" i="34"/>
  <c r="S60" i="35"/>
  <c r="V202" i="34"/>
  <c r="V211" i="34"/>
  <c r="V210" i="34"/>
  <c r="V192" i="34"/>
  <c r="V219" i="34"/>
  <c r="V201" i="34"/>
  <c r="S59" i="35"/>
  <c r="V156" i="34"/>
  <c r="U201" i="34"/>
  <c r="I51" i="268"/>
  <c r="U219" i="34"/>
  <c r="R59" i="35"/>
  <c r="U156" i="34"/>
  <c r="L258" i="265"/>
  <c r="F50" i="269"/>
  <c r="U210" i="34"/>
  <c r="U192" i="34"/>
  <c r="U157" i="34"/>
  <c r="L259" i="265"/>
  <c r="F51" i="269"/>
  <c r="R60" i="35"/>
  <c r="I52" i="268"/>
  <c r="U211" i="34"/>
  <c r="U202" i="34"/>
  <c r="U193" i="34"/>
  <c r="I316" i="266"/>
  <c r="U220" i="34"/>
  <c r="F52" i="269"/>
  <c r="U227" i="34"/>
  <c r="T375" i="264"/>
  <c r="T374" i="264"/>
  <c r="T373" i="264"/>
  <c r="T372" i="264"/>
  <c r="T371" i="264"/>
  <c r="R61" i="35"/>
  <c r="I53" i="268"/>
  <c r="R272" i="264"/>
  <c r="R301" i="264"/>
  <c r="R287" i="264"/>
  <c r="R302" i="264"/>
  <c r="R288" i="264"/>
  <c r="R273" i="264"/>
  <c r="T166" i="34"/>
  <c r="S259" i="264"/>
  <c r="T175" i="34"/>
  <c r="T184" i="34"/>
  <c r="S258" i="264"/>
  <c r="T165" i="34"/>
  <c r="T183" i="34"/>
  <c r="T174" i="34"/>
  <c r="T71" i="35"/>
  <c r="T72" i="35"/>
  <c r="T70" i="35"/>
  <c r="Z67" i="264"/>
  <c r="Z64" i="264"/>
  <c r="Z63" i="264"/>
  <c r="X240" i="264"/>
  <c r="X227" i="264"/>
  <c r="X226" i="264"/>
  <c r="N230" i="265"/>
  <c r="N447" i="265"/>
  <c r="N443" i="265"/>
  <c r="N442" i="265"/>
  <c r="N59" i="265"/>
  <c r="N56" i="265"/>
  <c r="N55" i="265"/>
  <c r="AW42" i="271"/>
  <c r="AW33" i="271"/>
  <c r="AX41" i="271"/>
  <c r="AX32" i="271"/>
  <c r="AY39" i="271"/>
  <c r="AY30" i="271"/>
  <c r="AU35" i="271"/>
  <c r="AV34" i="271"/>
  <c r="AX29" i="271"/>
  <c r="AX40" i="271"/>
  <c r="AW31" i="271"/>
  <c r="M121" i="265"/>
  <c r="M108" i="265"/>
  <c r="M88" i="265"/>
  <c r="M87" i="265"/>
  <c r="M86" i="265"/>
  <c r="AB18" i="271"/>
  <c r="AB6" i="271"/>
  <c r="AB20" i="271"/>
  <c r="AB8" i="271"/>
  <c r="AA13" i="271"/>
  <c r="AB17" i="271"/>
  <c r="AB5" i="271"/>
  <c r="AW56" i="271"/>
  <c r="AW57" i="271"/>
  <c r="AB16" i="271"/>
  <c r="AB4" i="271"/>
  <c r="AB19" i="271"/>
  <c r="AB7" i="271"/>
  <c r="N455" i="265"/>
  <c r="N451" i="265"/>
  <c r="N450" i="265"/>
  <c r="P411" i="265"/>
  <c r="M290" i="265"/>
  <c r="M304" i="265"/>
  <c r="N92" i="265"/>
  <c r="AF411" i="264"/>
  <c r="N75" i="265"/>
  <c r="N72" i="265"/>
  <c r="N71" i="265"/>
  <c r="N51" i="265"/>
  <c r="N48" i="265"/>
  <c r="N47" i="265"/>
  <c r="Q438" i="265"/>
  <c r="N18" i="265"/>
  <c r="Q454" i="265"/>
  <c r="AA204" i="264"/>
  <c r="AA184" i="264"/>
  <c r="AA224" i="264"/>
  <c r="BC52" i="35"/>
  <c r="BD52" i="35"/>
  <c r="BE52" i="35"/>
  <c r="I38" i="269"/>
  <c r="U39" i="268"/>
  <c r="Z281" i="264"/>
  <c r="Z280" i="264"/>
  <c r="N281" i="265"/>
  <c r="N280" i="265"/>
  <c r="AA344" i="264"/>
  <c r="AA343" i="264"/>
  <c r="AA314" i="264"/>
  <c r="AA313" i="264"/>
  <c r="AA68" i="35"/>
  <c r="AC155" i="34"/>
  <c r="AC191" i="34"/>
  <c r="AB314" i="264"/>
  <c r="AB313" i="264"/>
  <c r="AC218" i="34"/>
  <c r="AB359" i="264"/>
  <c r="AB358" i="264"/>
  <c r="AC209" i="34"/>
  <c r="AB344" i="264"/>
  <c r="AB343" i="264"/>
  <c r="AC200" i="34"/>
  <c r="AB329" i="264"/>
  <c r="AB328" i="264"/>
  <c r="Z27" i="264"/>
  <c r="Z26" i="264"/>
  <c r="N27" i="265"/>
  <c r="N26" i="265"/>
  <c r="AA209" i="264"/>
  <c r="AA208" i="264"/>
  <c r="AB56" i="34"/>
  <c r="AA91" i="264"/>
  <c r="AA90" i="264"/>
  <c r="AA229" i="264"/>
  <c r="AA228" i="264"/>
  <c r="W176" i="34"/>
  <c r="V289" i="264"/>
  <c r="W185" i="34"/>
  <c r="V303" i="264"/>
  <c r="AG402" i="264"/>
  <c r="AG401" i="264"/>
  <c r="AA237" i="264"/>
  <c r="AA236" i="264"/>
  <c r="AB62" i="34"/>
  <c r="AA99" i="264"/>
  <c r="AA98" i="264"/>
  <c r="AA41" i="35"/>
  <c r="AC132" i="34"/>
  <c r="AC48" i="34"/>
  <c r="AC104" i="34"/>
  <c r="AC146" i="34"/>
  <c r="AC118" i="34"/>
  <c r="AA181" i="264"/>
  <c r="AA201" i="264"/>
  <c r="AA44" i="35"/>
  <c r="AC149" i="34"/>
  <c r="AC121" i="34"/>
  <c r="AB201" i="264"/>
  <c r="AC51" i="34"/>
  <c r="AC107" i="34"/>
  <c r="AB181" i="264"/>
  <c r="AC135" i="34"/>
  <c r="AB221" i="264"/>
  <c r="AA55" i="34"/>
  <c r="N107" i="265"/>
  <c r="AA153" i="34"/>
  <c r="Z245" i="264"/>
  <c r="AA125" i="34"/>
  <c r="AA111" i="34"/>
  <c r="Z185" i="264"/>
  <c r="AA139" i="34"/>
  <c r="Z225" i="264"/>
  <c r="Y48" i="35"/>
  <c r="K34" i="268"/>
  <c r="AA115" i="264"/>
  <c r="U303" i="264"/>
  <c r="X334" i="264"/>
  <c r="X319" i="264"/>
  <c r="Y177" i="34"/>
  <c r="Y186" i="34"/>
  <c r="AA54" i="264"/>
  <c r="AA70" i="264"/>
  <c r="AB14" i="34"/>
  <c r="AA24" i="264"/>
  <c r="K191" i="24"/>
  <c r="L231" i="34"/>
  <c r="K385" i="264"/>
  <c r="K384" i="264"/>
  <c r="K383" i="264"/>
  <c r="K382" i="264"/>
  <c r="K381" i="264"/>
  <c r="J54" i="268"/>
  <c r="U62" i="35"/>
  <c r="X221" i="34"/>
  <c r="W363" i="264"/>
  <c r="X212" i="34"/>
  <c r="W348" i="264"/>
  <c r="X203" i="34"/>
  <c r="W333" i="264"/>
  <c r="X194" i="34"/>
  <c r="W318" i="264"/>
  <c r="X158" i="34"/>
  <c r="AI248" i="34"/>
  <c r="AH421" i="264"/>
  <c r="AH420" i="264"/>
  <c r="AH419" i="264"/>
  <c r="AI244" i="34"/>
  <c r="AH414" i="264"/>
  <c r="AH413" i="264"/>
  <c r="AH412" i="264"/>
  <c r="AC67" i="34"/>
  <c r="AB124" i="264"/>
  <c r="AB105" i="264"/>
  <c r="BC49" i="35"/>
  <c r="BD49" i="35"/>
  <c r="BE49" i="35"/>
  <c r="U36" i="268"/>
  <c r="I35" i="269"/>
  <c r="AH83" i="35"/>
  <c r="AH80" i="35"/>
  <c r="AK265" i="34"/>
  <c r="AK261" i="34"/>
  <c r="AK257" i="34"/>
  <c r="AK235" i="34"/>
  <c r="AK253" i="34"/>
  <c r="AI84" i="35"/>
  <c r="AJ239" i="34"/>
  <c r="AI396" i="264"/>
  <c r="AI446" i="264"/>
  <c r="Q446" i="265"/>
  <c r="AJ249" i="34"/>
  <c r="AI422" i="264"/>
  <c r="AJ245" i="34"/>
  <c r="AA124" i="264"/>
  <c r="AA231" i="264"/>
  <c r="AB57" i="34"/>
  <c r="AA93" i="264"/>
  <c r="AA36" i="35"/>
  <c r="AC127" i="34"/>
  <c r="AC43" i="34"/>
  <c r="AC99" i="34"/>
  <c r="AC141" i="34"/>
  <c r="AB231" i="264"/>
  <c r="AC113" i="34"/>
  <c r="Z112" i="264"/>
  <c r="N112" i="265"/>
  <c r="I86" i="266"/>
  <c r="AA60" i="264"/>
  <c r="AA76" i="264"/>
  <c r="AB12" i="34"/>
  <c r="AA22" i="264"/>
  <c r="AA433" i="264"/>
  <c r="AA441" i="264"/>
  <c r="AA457" i="264"/>
  <c r="BC54" i="35"/>
  <c r="BD54" i="35"/>
  <c r="BE54" i="35"/>
  <c r="I41" i="269"/>
  <c r="U42" i="268"/>
  <c r="AB172" i="34"/>
  <c r="AA267" i="264"/>
  <c r="AA266" i="264"/>
  <c r="AA340" i="264"/>
  <c r="AA339" i="264"/>
  <c r="AA370" i="264"/>
  <c r="AA369" i="264"/>
  <c r="AC58" i="34"/>
  <c r="AB94" i="264"/>
  <c r="Z270" i="264"/>
  <c r="Z269" i="264"/>
  <c r="N270" i="265"/>
  <c r="N269" i="265"/>
  <c r="BC57" i="35"/>
  <c r="BD57" i="35"/>
  <c r="BE57" i="35"/>
  <c r="I44" i="269"/>
  <c r="U45" i="268"/>
  <c r="AA50" i="264"/>
  <c r="AA49" i="264"/>
  <c r="AA58" i="264"/>
  <c r="AA57" i="264"/>
  <c r="AA74" i="264"/>
  <c r="AA73" i="264"/>
  <c r="AG414" i="264"/>
  <c r="AG413" i="264"/>
  <c r="AG412" i="264"/>
  <c r="AA52" i="34"/>
  <c r="AA136" i="34"/>
  <c r="AA108" i="34"/>
  <c r="AA150" i="34"/>
  <c r="AA122" i="34"/>
  <c r="Z202" i="264"/>
  <c r="Y45" i="35"/>
  <c r="K31" i="268"/>
  <c r="X123" i="264"/>
  <c r="AC61" i="34"/>
  <c r="AB116" i="264"/>
  <c r="AB97" i="264"/>
  <c r="AD131" i="34"/>
  <c r="AD47" i="34"/>
  <c r="O97" i="265"/>
  <c r="AD103" i="34"/>
  <c r="AD145" i="34"/>
  <c r="AC235" i="264"/>
  <c r="AD117" i="34"/>
  <c r="AB40" i="35"/>
  <c r="L24" i="268"/>
  <c r="X126" i="264"/>
  <c r="AB214" i="264"/>
  <c r="AC60" i="34"/>
  <c r="AB115" i="264"/>
  <c r="AB96" i="264"/>
  <c r="Z114" i="264"/>
  <c r="N114" i="265"/>
  <c r="AA233" i="264"/>
  <c r="AB59" i="34"/>
  <c r="AA95" i="264"/>
  <c r="AA38" i="35"/>
  <c r="AC129" i="34"/>
  <c r="AC45" i="34"/>
  <c r="AC101" i="34"/>
  <c r="AC143" i="34"/>
  <c r="AB233" i="264"/>
  <c r="AC115" i="34"/>
  <c r="W168" i="24"/>
  <c r="X157" i="24"/>
  <c r="W159" i="24"/>
  <c r="W169" i="24"/>
  <c r="AB13" i="34"/>
  <c r="AA23" i="264"/>
  <c r="AA61" i="264"/>
  <c r="AA77" i="264"/>
  <c r="AA440" i="264"/>
  <c r="AA439" i="264"/>
  <c r="AA435" i="264"/>
  <c r="AA434" i="264"/>
  <c r="AA456" i="264"/>
  <c r="AB240" i="34"/>
  <c r="AA398" i="264"/>
  <c r="Z31" i="264"/>
  <c r="N31" i="265"/>
  <c r="I386" i="266"/>
  <c r="W26" i="24"/>
  <c r="BC50" i="35"/>
  <c r="BD50" i="35"/>
  <c r="BE50" i="35"/>
  <c r="U37" i="268"/>
  <c r="I36" i="269"/>
  <c r="J400" i="266"/>
  <c r="Z170" i="264"/>
  <c r="Q430" i="265"/>
  <c r="U185" i="24"/>
  <c r="X200" i="264"/>
  <c r="X187" i="264"/>
  <c r="X186" i="264"/>
  <c r="M363" i="265"/>
  <c r="M260" i="265"/>
  <c r="T188" i="24"/>
  <c r="X233" i="34"/>
  <c r="AR190" i="24"/>
  <c r="AV232" i="34"/>
  <c r="Z29" i="264"/>
  <c r="BC55" i="35"/>
  <c r="BD55" i="35"/>
  <c r="BE55" i="35"/>
  <c r="U43" i="268"/>
  <c r="I42" i="269"/>
  <c r="Z125" i="264"/>
  <c r="N125" i="265"/>
  <c r="AA244" i="264"/>
  <c r="AB68" i="34"/>
  <c r="AA106" i="264"/>
  <c r="AA47" i="35"/>
  <c r="AC138" i="34"/>
  <c r="AB224" i="264"/>
  <c r="AC54" i="34"/>
  <c r="AC110" i="34"/>
  <c r="AB184" i="264"/>
  <c r="AC152" i="34"/>
  <c r="AB244" i="264"/>
  <c r="AC124" i="34"/>
  <c r="AB204" i="264"/>
  <c r="AA113" i="264"/>
  <c r="AA329" i="264"/>
  <c r="AA328" i="264"/>
  <c r="AA359" i="264"/>
  <c r="AA358" i="264"/>
  <c r="AB164" i="34"/>
  <c r="AA256" i="264"/>
  <c r="AA255" i="264"/>
  <c r="AA169" i="264"/>
  <c r="AA168" i="264"/>
  <c r="AA189" i="264"/>
  <c r="AA188" i="264"/>
  <c r="AA35" i="35"/>
  <c r="AC140" i="34"/>
  <c r="AB229" i="264"/>
  <c r="AB228" i="264"/>
  <c r="AC112" i="34"/>
  <c r="AB189" i="264"/>
  <c r="AB188" i="264"/>
  <c r="AC42" i="34"/>
  <c r="AC98" i="34"/>
  <c r="AB169" i="264"/>
  <c r="AB168" i="264"/>
  <c r="AC126" i="34"/>
  <c r="AB209" i="264"/>
  <c r="AB208" i="264"/>
  <c r="W167" i="34"/>
  <c r="V274" i="264"/>
  <c r="V260" i="264"/>
  <c r="J412" i="266"/>
  <c r="Z118" i="264"/>
  <c r="Z117" i="264"/>
  <c r="N118" i="265"/>
  <c r="N117" i="265"/>
  <c r="AA197" i="264"/>
  <c r="AA196" i="264"/>
  <c r="AA177" i="264"/>
  <c r="AA176" i="264"/>
  <c r="AA217" i="264"/>
  <c r="AA216" i="264"/>
  <c r="AA221" i="264"/>
  <c r="AB65" i="34"/>
  <c r="AA103" i="264"/>
  <c r="AA241" i="264"/>
  <c r="Y225" i="264"/>
  <c r="Y220" i="264"/>
  <c r="Y207" i="264"/>
  <c r="Y206" i="264"/>
  <c r="Z69" i="34"/>
  <c r="Y126" i="264"/>
  <c r="Y107" i="264"/>
  <c r="U289" i="264"/>
  <c r="X364" i="264"/>
  <c r="X349" i="264"/>
  <c r="Y168" i="34"/>
  <c r="X261" i="264"/>
  <c r="Z30" i="264"/>
  <c r="N30" i="265"/>
  <c r="Z405" i="264"/>
  <c r="N405" i="265"/>
  <c r="AA62" i="264"/>
  <c r="AA78" i="264"/>
  <c r="AA14" i="35"/>
  <c r="AC10" i="34"/>
  <c r="AC38" i="34"/>
  <c r="AC34" i="34"/>
  <c r="AB70" i="264"/>
  <c r="AC30" i="34"/>
  <c r="AB62" i="264"/>
  <c r="AC26" i="34"/>
  <c r="AB54" i="264"/>
  <c r="AI238" i="34"/>
  <c r="AH402" i="264"/>
  <c r="AH401" i="264"/>
  <c r="AH395" i="264"/>
  <c r="AH394" i="264"/>
  <c r="AD123" i="34"/>
  <c r="AD53" i="34"/>
  <c r="AD151" i="34"/>
  <c r="AC243" i="264"/>
  <c r="AD109" i="34"/>
  <c r="AD137" i="34"/>
  <c r="AC223" i="264"/>
  <c r="AB46" i="35"/>
  <c r="L32" i="268"/>
  <c r="N65" i="268"/>
  <c r="N64" i="268"/>
  <c r="AG79" i="35"/>
  <c r="AJ252" i="34"/>
  <c r="AI429" i="264"/>
  <c r="AI428" i="264"/>
  <c r="AJ234" i="34"/>
  <c r="AJ264" i="34"/>
  <c r="AJ260" i="34"/>
  <c r="AI445" i="264"/>
  <c r="AJ256" i="34"/>
  <c r="AA191" i="264"/>
  <c r="AA171" i="264"/>
  <c r="AA211" i="264"/>
  <c r="AA68" i="264"/>
  <c r="AA52" i="264"/>
  <c r="AA12" i="35"/>
  <c r="AC8" i="34"/>
  <c r="AC24" i="34"/>
  <c r="AB52" i="264"/>
  <c r="AC36" i="34"/>
  <c r="AB76" i="264"/>
  <c r="AC32" i="34"/>
  <c r="AB68" i="264"/>
  <c r="AC28" i="34"/>
  <c r="AB60" i="264"/>
  <c r="AB241" i="34"/>
  <c r="AA399" i="264"/>
  <c r="AA449" i="264"/>
  <c r="AA88" i="35"/>
  <c r="AC267" i="34"/>
  <c r="AB457" i="264"/>
  <c r="AC263" i="34"/>
  <c r="AB449" i="264"/>
  <c r="AC259" i="34"/>
  <c r="AB441" i="264"/>
  <c r="AC237" i="34"/>
  <c r="AC255" i="34"/>
  <c r="AB433" i="264"/>
  <c r="Z406" i="264"/>
  <c r="N406" i="265"/>
  <c r="W275" i="264"/>
  <c r="M275" i="265"/>
  <c r="V184" i="24"/>
  <c r="V175" i="24"/>
  <c r="V179" i="24"/>
  <c r="W172" i="24"/>
  <c r="AA325" i="264"/>
  <c r="AA324" i="264"/>
  <c r="AA355" i="264"/>
  <c r="AA354" i="264"/>
  <c r="AA78" i="35"/>
  <c r="AC226" i="34"/>
  <c r="AB370" i="264"/>
  <c r="AB369" i="264"/>
  <c r="AC217" i="34"/>
  <c r="AB355" i="264"/>
  <c r="AB354" i="264"/>
  <c r="AC208" i="34"/>
  <c r="AB340" i="264"/>
  <c r="AB339" i="264"/>
  <c r="AC199" i="34"/>
  <c r="AB325" i="264"/>
  <c r="AB324" i="264"/>
  <c r="AC163" i="34"/>
  <c r="AB172" i="264"/>
  <c r="AD114" i="34"/>
  <c r="AC192" i="264"/>
  <c r="AD44" i="34"/>
  <c r="AD142" i="34"/>
  <c r="AD100" i="34"/>
  <c r="AC172" i="264"/>
  <c r="AD128" i="34"/>
  <c r="AB37" i="35"/>
  <c r="L21" i="268"/>
  <c r="AB11" i="34"/>
  <c r="AA20" i="264"/>
  <c r="AA19" i="264"/>
  <c r="AA66" i="264"/>
  <c r="AA65" i="264"/>
  <c r="AA11" i="35"/>
  <c r="AC35" i="34"/>
  <c r="AC31" i="34"/>
  <c r="AB66" i="264"/>
  <c r="AB65" i="264"/>
  <c r="AC27" i="34"/>
  <c r="AB58" i="264"/>
  <c r="AB57" i="264"/>
  <c r="AC7" i="34"/>
  <c r="AC23" i="34"/>
  <c r="AB50" i="264"/>
  <c r="AB49" i="264"/>
  <c r="AG421" i="264"/>
  <c r="AG420" i="264"/>
  <c r="AG419" i="264"/>
  <c r="J419" i="266"/>
  <c r="Z66" i="34"/>
  <c r="Y104" i="264"/>
  <c r="Y102" i="264"/>
  <c r="Y89" i="264"/>
  <c r="AB195" i="264"/>
  <c r="AB175" i="264"/>
  <c r="AB215" i="264"/>
  <c r="AA116" i="264"/>
  <c r="Z122" i="264"/>
  <c r="N122" i="265"/>
  <c r="AB194" i="264"/>
  <c r="AD46" i="34"/>
  <c r="AD144" i="34"/>
  <c r="AD116" i="34"/>
  <c r="AC194" i="264"/>
  <c r="AD102" i="34"/>
  <c r="AC174" i="264"/>
  <c r="AD130" i="34"/>
  <c r="AB39" i="35"/>
  <c r="L23" i="268"/>
  <c r="U274" i="264"/>
  <c r="AA193" i="264"/>
  <c r="AA173" i="264"/>
  <c r="AA213" i="264"/>
  <c r="V163" i="24"/>
  <c r="V187" i="24"/>
  <c r="V189" i="24"/>
  <c r="AA53" i="264"/>
  <c r="AA69" i="264"/>
  <c r="AA13" i="35"/>
  <c r="AC37" i="34"/>
  <c r="AB77" i="264"/>
  <c r="AC33" i="34"/>
  <c r="AB69" i="264"/>
  <c r="AC29" i="34"/>
  <c r="AB61" i="264"/>
  <c r="AC25" i="34"/>
  <c r="AC9" i="34"/>
  <c r="AA448" i="264"/>
  <c r="AA432" i="264"/>
  <c r="AA431" i="264"/>
  <c r="AA427" i="264"/>
  <c r="AA426" i="264"/>
  <c r="AA87" i="35"/>
  <c r="AC236" i="34"/>
  <c r="AC254" i="34"/>
  <c r="AB432" i="264"/>
  <c r="AC266" i="34"/>
  <c r="AB456" i="264"/>
  <c r="AB455" i="264"/>
  <c r="AB451" i="264"/>
  <c r="AB450" i="264"/>
  <c r="AC262" i="34"/>
  <c r="AB448" i="264"/>
  <c r="AC258" i="34"/>
  <c r="AB440" i="264"/>
  <c r="AB439" i="264"/>
  <c r="AB435" i="264"/>
  <c r="AB434" i="264"/>
  <c r="V73" i="35"/>
  <c r="U13" i="24"/>
  <c r="U125" i="24"/>
  <c r="U129" i="24"/>
  <c r="BC51" i="35"/>
  <c r="BD51" i="35"/>
  <c r="BE51" i="35"/>
  <c r="I37" i="269"/>
  <c r="U38" i="268"/>
  <c r="Z18" i="264"/>
  <c r="Z72" i="264"/>
  <c r="Z71" i="264"/>
  <c r="Z56" i="264"/>
  <c r="Z55" i="264"/>
  <c r="N185" i="265"/>
  <c r="U189" i="24"/>
  <c r="Y25" i="264"/>
  <c r="Y17" i="264"/>
  <c r="Y16" i="264"/>
  <c r="Y15" i="264"/>
  <c r="Z210" i="264"/>
  <c r="N170" i="265"/>
  <c r="Z190" i="264"/>
  <c r="T35" i="268"/>
  <c r="O105" i="265"/>
  <c r="T41" i="268"/>
  <c r="U183" i="24"/>
  <c r="O192" i="265"/>
  <c r="O172" i="265"/>
  <c r="Z48" i="264"/>
  <c r="Z47" i="264"/>
  <c r="Y200" i="264"/>
  <c r="Y187" i="264"/>
  <c r="Y186" i="264"/>
  <c r="Y180" i="264"/>
  <c r="Y167" i="264"/>
  <c r="Y166" i="264"/>
  <c r="N104" i="265"/>
  <c r="N202" i="265"/>
  <c r="O235" i="265"/>
  <c r="M333" i="265"/>
  <c r="W74" i="35"/>
  <c r="V169" i="24"/>
  <c r="V167" i="24"/>
  <c r="O243" i="265"/>
  <c r="M13" i="265"/>
  <c r="BL53" i="35"/>
  <c r="BM53" i="35"/>
  <c r="BN53" i="35"/>
  <c r="X40" i="268"/>
  <c r="I43" i="269"/>
  <c r="BC56" i="35"/>
  <c r="BD56" i="35"/>
  <c r="BE56" i="35"/>
  <c r="U44" i="268"/>
  <c r="T141" i="24"/>
  <c r="S131" i="24"/>
  <c r="T130" i="24"/>
  <c r="T127" i="24"/>
  <c r="T10" i="24"/>
  <c r="U128" i="24"/>
  <c r="U124" i="24"/>
  <c r="U126" i="24"/>
  <c r="V9" i="24"/>
  <c r="W77" i="24"/>
  <c r="AB12" i="271"/>
  <c r="AB24" i="271"/>
  <c r="K29" i="268"/>
  <c r="K16" i="268"/>
  <c r="K15" i="268"/>
  <c r="U123" i="24"/>
  <c r="AX34" i="24"/>
  <c r="L7" i="265"/>
  <c r="U87" i="24"/>
  <c r="U86" i="24"/>
  <c r="AZ71" i="24"/>
  <c r="AZ70" i="24"/>
  <c r="V10" i="264"/>
  <c r="P25" i="271"/>
  <c r="AW58" i="271"/>
  <c r="BA11" i="24"/>
  <c r="Q43" i="271"/>
  <c r="W10" i="264"/>
  <c r="AU51" i="271"/>
  <c r="T138" i="24"/>
  <c r="O194" i="265"/>
  <c r="N245" i="265"/>
  <c r="M318" i="265"/>
  <c r="AB431" i="264"/>
  <c r="AB427" i="264"/>
  <c r="AB426" i="264"/>
  <c r="AA447" i="264"/>
  <c r="AA443" i="264"/>
  <c r="AA442" i="264"/>
  <c r="M348" i="265"/>
  <c r="AA455" i="264"/>
  <c r="AA451" i="264"/>
  <c r="AA450" i="264"/>
  <c r="S257" i="264"/>
  <c r="V116" i="24"/>
  <c r="AZ32" i="24"/>
  <c r="W33" i="24"/>
  <c r="W25" i="24"/>
  <c r="W24" i="24"/>
  <c r="U115" i="24"/>
  <c r="U107" i="24"/>
  <c r="U109" i="24"/>
  <c r="U108" i="24"/>
  <c r="AV48" i="271"/>
  <c r="AV49" i="271"/>
  <c r="AV50" i="271"/>
  <c r="AW13" i="272"/>
  <c r="S408" i="264"/>
  <c r="S407" i="264"/>
  <c r="S392" i="264"/>
  <c r="S391" i="264"/>
  <c r="S390" i="264"/>
  <c r="AY9" i="273"/>
  <c r="AY10" i="273"/>
  <c r="AX38" i="271"/>
  <c r="T140" i="24"/>
  <c r="S133" i="24"/>
  <c r="V97" i="24"/>
  <c r="S287" i="264"/>
  <c r="S272" i="264"/>
  <c r="S302" i="264"/>
  <c r="V185" i="24"/>
  <c r="R286" i="264"/>
  <c r="S301" i="264"/>
  <c r="S288" i="264"/>
  <c r="S273" i="264"/>
  <c r="R300" i="264"/>
  <c r="R271" i="264"/>
  <c r="T362" i="264"/>
  <c r="L362" i="265"/>
  <c r="T332" i="264"/>
  <c r="L332" i="265"/>
  <c r="T316" i="264"/>
  <c r="L316" i="265"/>
  <c r="X230" i="34"/>
  <c r="U69" i="35"/>
  <c r="T135" i="24"/>
  <c r="I10" i="266"/>
  <c r="V242" i="34"/>
  <c r="U409" i="264"/>
  <c r="V243" i="34"/>
  <c r="U410" i="264"/>
  <c r="W147" i="24"/>
  <c r="V9" i="264"/>
  <c r="V8" i="264"/>
  <c r="S7" i="24"/>
  <c r="U96" i="24"/>
  <c r="U85" i="24"/>
  <c r="F49" i="269"/>
  <c r="I50" i="268"/>
  <c r="I374" i="266"/>
  <c r="I315" i="266"/>
  <c r="I331" i="266"/>
  <c r="I361" i="266"/>
  <c r="R408" i="264"/>
  <c r="R407" i="264"/>
  <c r="R392" i="264"/>
  <c r="R391" i="264"/>
  <c r="R390" i="264"/>
  <c r="I257" i="266"/>
  <c r="T317" i="264"/>
  <c r="L317" i="265"/>
  <c r="T347" i="264"/>
  <c r="L347" i="265"/>
  <c r="T346" i="264"/>
  <c r="T345" i="264"/>
  <c r="L346" i="265"/>
  <c r="L345" i="265"/>
  <c r="T361" i="264"/>
  <c r="L361" i="265"/>
  <c r="T331" i="264"/>
  <c r="L331" i="265"/>
  <c r="I7" i="266"/>
  <c r="V12" i="264"/>
  <c r="V11" i="264"/>
  <c r="V7" i="264"/>
  <c r="L257" i="265"/>
  <c r="I346" i="266"/>
  <c r="I360" i="266"/>
  <c r="I330" i="266"/>
  <c r="I345" i="266"/>
  <c r="L375" i="265"/>
  <c r="L374" i="265"/>
  <c r="L373" i="265"/>
  <c r="L372" i="265"/>
  <c r="L371" i="265"/>
  <c r="I258" i="266"/>
  <c r="U375" i="264"/>
  <c r="U374" i="264"/>
  <c r="U373" i="264"/>
  <c r="U372" i="264"/>
  <c r="U371" i="264"/>
  <c r="U242" i="34"/>
  <c r="T409" i="264"/>
  <c r="U243" i="34"/>
  <c r="T410" i="264"/>
  <c r="T59" i="35"/>
  <c r="W156" i="34"/>
  <c r="W201" i="34"/>
  <c r="V331" i="264"/>
  <c r="W210" i="34"/>
  <c r="V346" i="264"/>
  <c r="W219" i="34"/>
  <c r="V361" i="264"/>
  <c r="W192" i="34"/>
  <c r="V316" i="264"/>
  <c r="W157" i="34"/>
  <c r="W193" i="34"/>
  <c r="V317" i="264"/>
  <c r="W220" i="34"/>
  <c r="V362" i="264"/>
  <c r="W211" i="34"/>
  <c r="V347" i="264"/>
  <c r="T60" i="35"/>
  <c r="W202" i="34"/>
  <c r="V332" i="264"/>
  <c r="W227" i="34"/>
  <c r="V375" i="264"/>
  <c r="V374" i="264"/>
  <c r="V373" i="264"/>
  <c r="V372" i="264"/>
  <c r="V371" i="264"/>
  <c r="T61" i="35"/>
  <c r="U175" i="34"/>
  <c r="T288" i="264"/>
  <c r="U184" i="34"/>
  <c r="T302" i="264"/>
  <c r="T259" i="264"/>
  <c r="U166" i="34"/>
  <c r="T273" i="264"/>
  <c r="T258" i="264"/>
  <c r="T257" i="264"/>
  <c r="U165" i="34"/>
  <c r="T272" i="264"/>
  <c r="T271" i="264"/>
  <c r="U174" i="34"/>
  <c r="I286" i="266"/>
  <c r="U183" i="34"/>
  <c r="T301" i="264"/>
  <c r="T300" i="264"/>
  <c r="V165" i="34"/>
  <c r="U258" i="264"/>
  <c r="V183" i="34"/>
  <c r="V174" i="34"/>
  <c r="U331" i="264"/>
  <c r="U361" i="264"/>
  <c r="U316" i="264"/>
  <c r="U346" i="264"/>
  <c r="U347" i="264"/>
  <c r="U332" i="264"/>
  <c r="V175" i="34"/>
  <c r="V184" i="34"/>
  <c r="U317" i="264"/>
  <c r="V166" i="34"/>
  <c r="U259" i="264"/>
  <c r="U362" i="264"/>
  <c r="AB447" i="264"/>
  <c r="AB443" i="264"/>
  <c r="AB442" i="264"/>
  <c r="AZ39" i="271"/>
  <c r="AZ30" i="271"/>
  <c r="AY41" i="271"/>
  <c r="AY32" i="271"/>
  <c r="AX42" i="271"/>
  <c r="AX33" i="271"/>
  <c r="AW34" i="271"/>
  <c r="AV35" i="271"/>
  <c r="AY29" i="271"/>
  <c r="AY40" i="271"/>
  <c r="AX31" i="271"/>
  <c r="AC5" i="271"/>
  <c r="AC17" i="271"/>
  <c r="AC20" i="271"/>
  <c r="AC8" i="271"/>
  <c r="AC7" i="271"/>
  <c r="AC19" i="271"/>
  <c r="AC4" i="271"/>
  <c r="AC16" i="271"/>
  <c r="AX56" i="271"/>
  <c r="AX57" i="271"/>
  <c r="AC6" i="271"/>
  <c r="AC18" i="271"/>
  <c r="AB13" i="271"/>
  <c r="I385" i="265"/>
  <c r="I384" i="265"/>
  <c r="I383" i="265"/>
  <c r="I382" i="265"/>
  <c r="I381" i="265"/>
  <c r="N28" i="265"/>
  <c r="N25" i="265"/>
  <c r="N17" i="265"/>
  <c r="N16" i="265"/>
  <c r="N15" i="265"/>
  <c r="Q429" i="265"/>
  <c r="Q428" i="265"/>
  <c r="Q422" i="265"/>
  <c r="AI444" i="264"/>
  <c r="AH411" i="264"/>
  <c r="AC240" i="34"/>
  <c r="AB405" i="264"/>
  <c r="AB398" i="264"/>
  <c r="AB53" i="264"/>
  <c r="L13" i="268"/>
  <c r="AB13" i="35"/>
  <c r="AD37" i="34"/>
  <c r="AC77" i="264"/>
  <c r="AD33" i="34"/>
  <c r="AC69" i="264"/>
  <c r="AD29" i="34"/>
  <c r="AC61" i="264"/>
  <c r="AD25" i="34"/>
  <c r="AC53" i="264"/>
  <c r="AD9" i="34"/>
  <c r="O23" i="265"/>
  <c r="V188" i="24"/>
  <c r="Z233" i="34"/>
  <c r="Y389" i="264"/>
  <c r="Y388" i="264"/>
  <c r="Y387" i="264"/>
  <c r="AT190" i="24"/>
  <c r="AX232" i="34"/>
  <c r="AW386" i="264"/>
  <c r="AC39" i="35"/>
  <c r="AE46" i="34"/>
  <c r="AE144" i="34"/>
  <c r="AE116" i="34"/>
  <c r="AE102" i="34"/>
  <c r="AE130" i="34"/>
  <c r="AC234" i="264"/>
  <c r="O234" i="265"/>
  <c r="Y123" i="264"/>
  <c r="Y121" i="264"/>
  <c r="Y108" i="264"/>
  <c r="J418" i="266"/>
  <c r="AB74" i="264"/>
  <c r="AB73" i="264"/>
  <c r="AC212" i="264"/>
  <c r="O212" i="265"/>
  <c r="AC232" i="264"/>
  <c r="O232" i="265"/>
  <c r="L61" i="268"/>
  <c r="L60" i="268"/>
  <c r="AB78" i="35"/>
  <c r="AD226" i="34"/>
  <c r="AC370" i="264"/>
  <c r="AC369" i="264"/>
  <c r="AD217" i="34"/>
  <c r="AC355" i="264"/>
  <c r="AC354" i="264"/>
  <c r="AD208" i="34"/>
  <c r="AC340" i="264"/>
  <c r="AC339" i="264"/>
  <c r="AD199" i="34"/>
  <c r="AC325" i="264"/>
  <c r="AC324" i="264"/>
  <c r="AD163" i="34"/>
  <c r="W184" i="24"/>
  <c r="X172" i="24"/>
  <c r="Y74" i="35"/>
  <c r="W175" i="24"/>
  <c r="W179" i="24"/>
  <c r="AA406" i="264"/>
  <c r="AC12" i="34"/>
  <c r="AB22" i="264"/>
  <c r="AI437" i="264"/>
  <c r="AI436" i="264"/>
  <c r="Q437" i="265"/>
  <c r="Q436" i="265"/>
  <c r="AI453" i="264"/>
  <c r="AI452" i="264"/>
  <c r="Q453" i="265"/>
  <c r="Q452" i="265"/>
  <c r="AC46" i="35"/>
  <c r="AE123" i="34"/>
  <c r="AE53" i="34"/>
  <c r="AE151" i="34"/>
  <c r="AE109" i="34"/>
  <c r="AE137" i="34"/>
  <c r="AC183" i="264"/>
  <c r="O183" i="265"/>
  <c r="AD67" i="34"/>
  <c r="AC105" i="264"/>
  <c r="AC14" i="34"/>
  <c r="AB24" i="264"/>
  <c r="AA122" i="264"/>
  <c r="AC56" i="34"/>
  <c r="AB110" i="264"/>
  <c r="AB109" i="264"/>
  <c r="AB91" i="264"/>
  <c r="AB90" i="264"/>
  <c r="AA270" i="264"/>
  <c r="AA269" i="264"/>
  <c r="AC68" i="34"/>
  <c r="AB125" i="264"/>
  <c r="AB106" i="264"/>
  <c r="AD138" i="34"/>
  <c r="AC224" i="264"/>
  <c r="AD54" i="34"/>
  <c r="AD110" i="34"/>
  <c r="AC184" i="264"/>
  <c r="AD152" i="34"/>
  <c r="AC244" i="264"/>
  <c r="AD124" i="34"/>
  <c r="AC204" i="264"/>
  <c r="L33" i="268"/>
  <c r="AB47" i="35"/>
  <c r="AA125" i="264"/>
  <c r="AU386" i="264"/>
  <c r="U386" i="265"/>
  <c r="W389" i="264"/>
  <c r="W388" i="264"/>
  <c r="W387" i="264"/>
  <c r="M389" i="265"/>
  <c r="M388" i="265"/>
  <c r="M387" i="265"/>
  <c r="W73" i="35"/>
  <c r="V13" i="24"/>
  <c r="V125" i="24"/>
  <c r="V129" i="24"/>
  <c r="AA405" i="264"/>
  <c r="AA30" i="264"/>
  <c r="X168" i="24"/>
  <c r="Y157" i="24"/>
  <c r="X159" i="24"/>
  <c r="AB193" i="264"/>
  <c r="AB173" i="264"/>
  <c r="AB213" i="264"/>
  <c r="AA114" i="264"/>
  <c r="AC195" i="264"/>
  <c r="O195" i="265"/>
  <c r="AC175" i="264"/>
  <c r="O175" i="265"/>
  <c r="AC215" i="264"/>
  <c r="O215" i="265"/>
  <c r="Z45" i="35"/>
  <c r="AB136" i="34"/>
  <c r="AB52" i="34"/>
  <c r="AB108" i="34"/>
  <c r="AB122" i="34"/>
  <c r="AB150" i="34"/>
  <c r="Z242" i="264"/>
  <c r="Z240" i="264"/>
  <c r="Z227" i="264"/>
  <c r="Z226" i="264"/>
  <c r="N242" i="265"/>
  <c r="Z222" i="264"/>
  <c r="Z220" i="264"/>
  <c r="Z207" i="264"/>
  <c r="Z206" i="264"/>
  <c r="N222" i="265"/>
  <c r="V45" i="268"/>
  <c r="BF57" i="35"/>
  <c r="BG57" i="35"/>
  <c r="BH57" i="35"/>
  <c r="AA281" i="264"/>
  <c r="AA280" i="264"/>
  <c r="AA29" i="264"/>
  <c r="I85" i="266"/>
  <c r="AC57" i="34"/>
  <c r="AB112" i="264"/>
  <c r="AB93" i="264"/>
  <c r="L20" i="268"/>
  <c r="AB36" i="35"/>
  <c r="AD127" i="34"/>
  <c r="AD43" i="34"/>
  <c r="O93" i="265"/>
  <c r="AD99" i="34"/>
  <c r="AD141" i="34"/>
  <c r="AC231" i="264"/>
  <c r="AD113" i="34"/>
  <c r="AI403" i="264"/>
  <c r="Q403" i="265"/>
  <c r="AJ430" i="264"/>
  <c r="AJ438" i="264"/>
  <c r="AJ454" i="264"/>
  <c r="AH79" i="35"/>
  <c r="AK252" i="34"/>
  <c r="AK234" i="34"/>
  <c r="AK264" i="34"/>
  <c r="AK260" i="34"/>
  <c r="AK256" i="34"/>
  <c r="X167" i="34"/>
  <c r="W260" i="264"/>
  <c r="L191" i="24"/>
  <c r="M231" i="34"/>
  <c r="X290" i="264"/>
  <c r="Z205" i="264"/>
  <c r="N205" i="265"/>
  <c r="N200" i="265"/>
  <c r="N187" i="265"/>
  <c r="N186" i="265"/>
  <c r="AA69" i="34"/>
  <c r="Z126" i="264"/>
  <c r="Z107" i="264"/>
  <c r="AD51" i="34"/>
  <c r="AD149" i="34"/>
  <c r="AD121" i="34"/>
  <c r="AC201" i="264"/>
  <c r="AD107" i="34"/>
  <c r="AC181" i="264"/>
  <c r="AD135" i="34"/>
  <c r="AB44" i="35"/>
  <c r="L30" i="268"/>
  <c r="AB197" i="264"/>
  <c r="AB196" i="264"/>
  <c r="AB177" i="264"/>
  <c r="AB176" i="264"/>
  <c r="AB217" i="264"/>
  <c r="AB216" i="264"/>
  <c r="AA118" i="264"/>
  <c r="AA117" i="264"/>
  <c r="L49" i="268"/>
  <c r="L48" i="268"/>
  <c r="AB68" i="35"/>
  <c r="AD155" i="34"/>
  <c r="AD191" i="34"/>
  <c r="AC314" i="264"/>
  <c r="AC313" i="264"/>
  <c r="AD218" i="34"/>
  <c r="AD209" i="34"/>
  <c r="AC344" i="264"/>
  <c r="AC343" i="264"/>
  <c r="AD200" i="34"/>
  <c r="O69" i="265"/>
  <c r="O53" i="265"/>
  <c r="O355" i="265"/>
  <c r="O354" i="265"/>
  <c r="AB59" i="264"/>
  <c r="AB56" i="264"/>
  <c r="AB55" i="264"/>
  <c r="AA51" i="264"/>
  <c r="AA48" i="264"/>
  <c r="AA47" i="264"/>
  <c r="AA67" i="264"/>
  <c r="AA64" i="264"/>
  <c r="AA63" i="264"/>
  <c r="AA210" i="264"/>
  <c r="AA170" i="264"/>
  <c r="AA190" i="264"/>
  <c r="Z404" i="264"/>
  <c r="Z400" i="264"/>
  <c r="O174" i="265"/>
  <c r="Q445" i="265"/>
  <c r="Q444" i="265"/>
  <c r="AA397" i="264"/>
  <c r="AA393" i="264"/>
  <c r="AG411" i="264"/>
  <c r="I40" i="269"/>
  <c r="AA21" i="264"/>
  <c r="AA75" i="264"/>
  <c r="AA72" i="264"/>
  <c r="AA71" i="264"/>
  <c r="Z111" i="264"/>
  <c r="AB230" i="264"/>
  <c r="AA230" i="264"/>
  <c r="U35" i="268"/>
  <c r="O224" i="265"/>
  <c r="W63" i="35"/>
  <c r="Z159" i="34"/>
  <c r="Z204" i="34"/>
  <c r="Z222" i="34"/>
  <c r="Z195" i="34"/>
  <c r="Z213" i="34"/>
  <c r="X13" i="264"/>
  <c r="U188" i="24"/>
  <c r="Y233" i="34"/>
  <c r="AS190" i="24"/>
  <c r="AW232" i="34"/>
  <c r="V38" i="268"/>
  <c r="BF51" i="35"/>
  <c r="BG51" i="35"/>
  <c r="BH51" i="35"/>
  <c r="V62" i="35"/>
  <c r="Y221" i="34"/>
  <c r="Y203" i="34"/>
  <c r="Y194" i="34"/>
  <c r="Y212" i="34"/>
  <c r="Y158" i="34"/>
  <c r="L70" i="268"/>
  <c r="AB87" i="35"/>
  <c r="AD236" i="34"/>
  <c r="AD254" i="34"/>
  <c r="AC432" i="264"/>
  <c r="AD266" i="34"/>
  <c r="AC456" i="264"/>
  <c r="AD262" i="34"/>
  <c r="AC448" i="264"/>
  <c r="AD258" i="34"/>
  <c r="AC440" i="264"/>
  <c r="AC13" i="34"/>
  <c r="AB30" i="264"/>
  <c r="AB23" i="264"/>
  <c r="AC214" i="264"/>
  <c r="O214" i="265"/>
  <c r="AD60" i="34"/>
  <c r="AC115" i="264"/>
  <c r="AC96" i="264"/>
  <c r="O96" i="265"/>
  <c r="AC11" i="34"/>
  <c r="AB27" i="264"/>
  <c r="AB26" i="264"/>
  <c r="AB20" i="264"/>
  <c r="AB19" i="264"/>
  <c r="L10" i="268"/>
  <c r="L9" i="268"/>
  <c r="AB11" i="35"/>
  <c r="AD7" i="34"/>
  <c r="AD23" i="34"/>
  <c r="AC50" i="264"/>
  <c r="AC49" i="264"/>
  <c r="AD35" i="34"/>
  <c r="AC74" i="264"/>
  <c r="AC73" i="264"/>
  <c r="AD31" i="34"/>
  <c r="AD27" i="34"/>
  <c r="AC58" i="264"/>
  <c r="AC57" i="264"/>
  <c r="AA27" i="264"/>
  <c r="AA26" i="264"/>
  <c r="AC37" i="35"/>
  <c r="AE114" i="34"/>
  <c r="AE44" i="34"/>
  <c r="AE142" i="34"/>
  <c r="AE100" i="34"/>
  <c r="AE128" i="34"/>
  <c r="AD58" i="34"/>
  <c r="AC94" i="264"/>
  <c r="O94" i="265"/>
  <c r="AC172" i="34"/>
  <c r="AB281" i="264"/>
  <c r="AB280" i="264"/>
  <c r="AB267" i="264"/>
  <c r="AB266" i="264"/>
  <c r="AC241" i="34"/>
  <c r="AB406" i="264"/>
  <c r="AB399" i="264"/>
  <c r="L71" i="268"/>
  <c r="AB88" i="35"/>
  <c r="AD267" i="34"/>
  <c r="AC457" i="264"/>
  <c r="AD263" i="34"/>
  <c r="AD259" i="34"/>
  <c r="AC441" i="264"/>
  <c r="AD237" i="34"/>
  <c r="O399" i="265"/>
  <c r="AD255" i="34"/>
  <c r="AC433" i="264"/>
  <c r="L12" i="268"/>
  <c r="AB12" i="35"/>
  <c r="AD8" i="34"/>
  <c r="O22" i="265"/>
  <c r="AD24" i="34"/>
  <c r="AC52" i="264"/>
  <c r="AD36" i="34"/>
  <c r="AC76" i="264"/>
  <c r="AD32" i="34"/>
  <c r="AC68" i="264"/>
  <c r="AD28" i="34"/>
  <c r="AC60" i="264"/>
  <c r="AJ238" i="34"/>
  <c r="AI402" i="264"/>
  <c r="AI395" i="264"/>
  <c r="AI394" i="264"/>
  <c r="Q395" i="265"/>
  <c r="Q394" i="265"/>
  <c r="AJ244" i="34"/>
  <c r="AJ248" i="34"/>
  <c r="AC203" i="264"/>
  <c r="O203" i="265"/>
  <c r="AB78" i="264"/>
  <c r="AB75" i="264"/>
  <c r="L14" i="268"/>
  <c r="AB14" i="35"/>
  <c r="AD10" i="34"/>
  <c r="AD38" i="34"/>
  <c r="AC78" i="264"/>
  <c r="AD34" i="34"/>
  <c r="AC70" i="264"/>
  <c r="AD30" i="34"/>
  <c r="AD26" i="34"/>
  <c r="AC54" i="264"/>
  <c r="X275" i="264"/>
  <c r="J411" i="266"/>
  <c r="L18" i="268"/>
  <c r="L17" i="268"/>
  <c r="AB35" i="35"/>
  <c r="AD42" i="34"/>
  <c r="AD140" i="34"/>
  <c r="AC229" i="264"/>
  <c r="AC228" i="264"/>
  <c r="AD112" i="34"/>
  <c r="AC189" i="264"/>
  <c r="AC188" i="264"/>
  <c r="AD98" i="34"/>
  <c r="AD126" i="34"/>
  <c r="AC209" i="264"/>
  <c r="AC208" i="264"/>
  <c r="V43" i="268"/>
  <c r="BF55" i="35"/>
  <c r="BG55" i="35"/>
  <c r="BH55" i="35"/>
  <c r="V37" i="268"/>
  <c r="BF50" i="35"/>
  <c r="BG50" i="35"/>
  <c r="BH50" i="35"/>
  <c r="X26" i="24"/>
  <c r="W163" i="24"/>
  <c r="W187" i="24"/>
  <c r="W189" i="24"/>
  <c r="AC59" i="34"/>
  <c r="AB114" i="264"/>
  <c r="AB95" i="264"/>
  <c r="AD129" i="34"/>
  <c r="AD45" i="34"/>
  <c r="O95" i="265"/>
  <c r="AD101" i="34"/>
  <c r="AD143" i="34"/>
  <c r="AC233" i="264"/>
  <c r="AD115" i="34"/>
  <c r="L22" i="268"/>
  <c r="AB38" i="35"/>
  <c r="AC40" i="35"/>
  <c r="AE131" i="34"/>
  <c r="AE47" i="34"/>
  <c r="AE103" i="34"/>
  <c r="AE145" i="34"/>
  <c r="AE117" i="34"/>
  <c r="AD61" i="34"/>
  <c r="AC97" i="264"/>
  <c r="Z182" i="264"/>
  <c r="Z180" i="264"/>
  <c r="Z167" i="264"/>
  <c r="Z166" i="264"/>
  <c r="N182" i="265"/>
  <c r="N180" i="265"/>
  <c r="AA66" i="34"/>
  <c r="Z123" i="264"/>
  <c r="Z121" i="264"/>
  <c r="Z104" i="264"/>
  <c r="AB113" i="264"/>
  <c r="V42" i="268"/>
  <c r="BF54" i="35"/>
  <c r="BG54" i="35"/>
  <c r="BH54" i="35"/>
  <c r="AB191" i="264"/>
  <c r="AB190" i="264"/>
  <c r="AB171" i="264"/>
  <c r="AB211" i="264"/>
  <c r="AB210" i="264"/>
  <c r="AA112" i="264"/>
  <c r="AI415" i="264"/>
  <c r="Q415" i="265"/>
  <c r="AI83" i="35"/>
  <c r="AI80" i="35"/>
  <c r="AL265" i="34"/>
  <c r="AK454" i="264"/>
  <c r="AL261" i="34"/>
  <c r="AK446" i="264"/>
  <c r="AL257" i="34"/>
  <c r="AL235" i="34"/>
  <c r="AL253" i="34"/>
  <c r="AK430" i="264"/>
  <c r="AJ84" i="35"/>
  <c r="AK239" i="34"/>
  <c r="AJ396" i="264"/>
  <c r="AJ446" i="264"/>
  <c r="AK249" i="34"/>
  <c r="AK245" i="34"/>
  <c r="V36" i="268"/>
  <c r="BF49" i="35"/>
  <c r="BG49" i="35"/>
  <c r="BH49" i="35"/>
  <c r="X185" i="34"/>
  <c r="X176" i="34"/>
  <c r="AA31" i="264"/>
  <c r="X304" i="264"/>
  <c r="Z48" i="35"/>
  <c r="AB153" i="34"/>
  <c r="AB125" i="34"/>
  <c r="AB55" i="34"/>
  <c r="AB111" i="34"/>
  <c r="AB139" i="34"/>
  <c r="AC65" i="34"/>
  <c r="AB122" i="264"/>
  <c r="AB103" i="264"/>
  <c r="AB241" i="264"/>
  <c r="AB237" i="264"/>
  <c r="AB236" i="264"/>
  <c r="AC62" i="34"/>
  <c r="AB118" i="264"/>
  <c r="AB117" i="264"/>
  <c r="AB99" i="264"/>
  <c r="AB98" i="264"/>
  <c r="AD132" i="34"/>
  <c r="AD48" i="34"/>
  <c r="O99" i="265"/>
  <c r="O98" i="265"/>
  <c r="AD104" i="34"/>
  <c r="AD146" i="34"/>
  <c r="AC237" i="264"/>
  <c r="AC236" i="264"/>
  <c r="AD118" i="34"/>
  <c r="L26" i="268"/>
  <c r="L25" i="268"/>
  <c r="AB41" i="35"/>
  <c r="AA110" i="264"/>
  <c r="AA109" i="264"/>
  <c r="AC164" i="34"/>
  <c r="AB270" i="264"/>
  <c r="AB269" i="264"/>
  <c r="AB256" i="264"/>
  <c r="AB255" i="264"/>
  <c r="V39" i="268"/>
  <c r="BF52" i="35"/>
  <c r="BG52" i="35"/>
  <c r="BH52" i="35"/>
  <c r="N102" i="265"/>
  <c r="N89" i="265"/>
  <c r="N167" i="265"/>
  <c r="N166" i="265"/>
  <c r="O448" i="265"/>
  <c r="Y88" i="264"/>
  <c r="Y87" i="264"/>
  <c r="Y86" i="264"/>
  <c r="AA18" i="264"/>
  <c r="O325" i="265"/>
  <c r="O324" i="265"/>
  <c r="V183" i="24"/>
  <c r="Y13" i="264"/>
  <c r="AB67" i="264"/>
  <c r="AB64" i="264"/>
  <c r="AB63" i="264"/>
  <c r="AB51" i="264"/>
  <c r="AB48" i="264"/>
  <c r="AB47" i="264"/>
  <c r="O52" i="265"/>
  <c r="O68" i="265"/>
  <c r="O78" i="265"/>
  <c r="N404" i="265"/>
  <c r="N400" i="265"/>
  <c r="O106" i="265"/>
  <c r="O244" i="265"/>
  <c r="Z28" i="264"/>
  <c r="Z25" i="264"/>
  <c r="Z17" i="264"/>
  <c r="Z16" i="264"/>
  <c r="Z15" i="264"/>
  <c r="O223" i="265"/>
  <c r="O398" i="265"/>
  <c r="O440" i="265"/>
  <c r="O61" i="265"/>
  <c r="W167" i="24"/>
  <c r="X74" i="35"/>
  <c r="N126" i="265"/>
  <c r="X121" i="264"/>
  <c r="X108" i="264"/>
  <c r="X88" i="264"/>
  <c r="X87" i="264"/>
  <c r="X86" i="264"/>
  <c r="Z200" i="264"/>
  <c r="Z187" i="264"/>
  <c r="Z186" i="264"/>
  <c r="O50" i="265"/>
  <c r="O49" i="265"/>
  <c r="O267" i="265"/>
  <c r="O266" i="265"/>
  <c r="U41" i="268"/>
  <c r="O441" i="265"/>
  <c r="AA59" i="264"/>
  <c r="AA56" i="264"/>
  <c r="AA55" i="264"/>
  <c r="N111" i="265"/>
  <c r="AA92" i="264"/>
  <c r="I34" i="269"/>
  <c r="O70" i="265"/>
  <c r="O54" i="265"/>
  <c r="O115" i="265"/>
  <c r="O229" i="265"/>
  <c r="O228" i="265"/>
  <c r="O344" i="265"/>
  <c r="O343" i="265"/>
  <c r="O184" i="265"/>
  <c r="N225" i="265"/>
  <c r="BF56" i="35"/>
  <c r="BG56" i="35"/>
  <c r="BH56" i="35"/>
  <c r="V44" i="268"/>
  <c r="J39" i="269"/>
  <c r="Y40" i="268"/>
  <c r="U141" i="24"/>
  <c r="T131" i="24"/>
  <c r="U130" i="24"/>
  <c r="U127" i="24"/>
  <c r="U10" i="24"/>
  <c r="V128" i="24"/>
  <c r="V124" i="24"/>
  <c r="V126" i="24"/>
  <c r="W9" i="24"/>
  <c r="X77" i="24"/>
  <c r="AC12" i="271"/>
  <c r="AC24" i="271"/>
  <c r="AA404" i="264"/>
  <c r="AA400" i="264"/>
  <c r="V123" i="24"/>
  <c r="AY34" i="24"/>
  <c r="O340" i="265"/>
  <c r="O339" i="265"/>
  <c r="O58" i="265"/>
  <c r="O57" i="265"/>
  <c r="O77" i="265"/>
  <c r="O189" i="265"/>
  <c r="O188" i="265"/>
  <c r="O432" i="265"/>
  <c r="AA111" i="264"/>
  <c r="AB170" i="264"/>
  <c r="O370" i="265"/>
  <c r="O369" i="265"/>
  <c r="V87" i="24"/>
  <c r="V86" i="24"/>
  <c r="N240" i="265"/>
  <c r="N227" i="265"/>
  <c r="N226" i="265"/>
  <c r="BA71" i="24"/>
  <c r="BA70" i="24"/>
  <c r="M10" i="265"/>
  <c r="AX58" i="271"/>
  <c r="BB11" i="24"/>
  <c r="R43" i="271"/>
  <c r="X10" i="264"/>
  <c r="Q25" i="271"/>
  <c r="AV51" i="271"/>
  <c r="U138" i="24"/>
  <c r="T330" i="264"/>
  <c r="T360" i="264"/>
  <c r="W116" i="24"/>
  <c r="BA32" i="24"/>
  <c r="V115" i="24"/>
  <c r="V107" i="24"/>
  <c r="V109" i="24"/>
  <c r="V108" i="24"/>
  <c r="X33" i="24"/>
  <c r="X25" i="24"/>
  <c r="X24" i="24"/>
  <c r="O204" i="265"/>
  <c r="AW48" i="271"/>
  <c r="AW49" i="271"/>
  <c r="AW50" i="271"/>
  <c r="AX13" i="272"/>
  <c r="S300" i="264"/>
  <c r="U408" i="264"/>
  <c r="U407" i="264"/>
  <c r="U392" i="264"/>
  <c r="U391" i="264"/>
  <c r="U390" i="264"/>
  <c r="AZ9" i="273"/>
  <c r="AZ10" i="273"/>
  <c r="AY38" i="271"/>
  <c r="L330" i="265"/>
  <c r="L360" i="265"/>
  <c r="U140" i="24"/>
  <c r="T139" i="24"/>
  <c r="T137" i="24"/>
  <c r="T136" i="24"/>
  <c r="U315" i="264"/>
  <c r="U345" i="264"/>
  <c r="U360" i="264"/>
  <c r="U330" i="264"/>
  <c r="U257" i="264"/>
  <c r="V360" i="264"/>
  <c r="V330" i="264"/>
  <c r="I408" i="266"/>
  <c r="I409" i="266"/>
  <c r="T315" i="264"/>
  <c r="L288" i="265"/>
  <c r="I272" i="266"/>
  <c r="I287" i="266"/>
  <c r="I285" i="266"/>
  <c r="I300" i="266"/>
  <c r="L272" i="265"/>
  <c r="L302" i="265"/>
  <c r="S271" i="264"/>
  <c r="S286" i="264"/>
  <c r="L301" i="265"/>
  <c r="V315" i="264"/>
  <c r="V345" i="264"/>
  <c r="T408" i="264"/>
  <c r="T407" i="264"/>
  <c r="T392" i="264"/>
  <c r="T391" i="264"/>
  <c r="T390" i="264"/>
  <c r="L409" i="265"/>
  <c r="L410" i="265"/>
  <c r="L315" i="265"/>
  <c r="I301" i="266"/>
  <c r="I271" i="266"/>
  <c r="L273" i="265"/>
  <c r="W97" i="24"/>
  <c r="T287" i="264"/>
  <c r="T286" i="264"/>
  <c r="L287" i="265"/>
  <c r="I344" i="266"/>
  <c r="I329" i="266"/>
  <c r="I359" i="266"/>
  <c r="I6" i="266"/>
  <c r="I256" i="266"/>
  <c r="I314" i="266"/>
  <c r="I373" i="266"/>
  <c r="U135" i="24"/>
  <c r="V69" i="35"/>
  <c r="Y230" i="34"/>
  <c r="W243" i="34"/>
  <c r="W242" i="34"/>
  <c r="X147" i="24"/>
  <c r="T176" i="24"/>
  <c r="T182" i="24"/>
  <c r="T160" i="24"/>
  <c r="T166" i="24"/>
  <c r="M9" i="265"/>
  <c r="U70" i="35"/>
  <c r="U71" i="35"/>
  <c r="U72" i="35"/>
  <c r="W380" i="264"/>
  <c r="W379" i="264"/>
  <c r="W378" i="264"/>
  <c r="W377" i="264"/>
  <c r="W376" i="264"/>
  <c r="M380" i="265"/>
  <c r="M379" i="265"/>
  <c r="M378" i="265"/>
  <c r="M377" i="265"/>
  <c r="M376" i="265"/>
  <c r="V96" i="24"/>
  <c r="V85" i="24"/>
  <c r="U273" i="264"/>
  <c r="U302" i="264"/>
  <c r="U288" i="264"/>
  <c r="U287" i="264"/>
  <c r="U301" i="264"/>
  <c r="U272" i="264"/>
  <c r="W184" i="34"/>
  <c r="V302" i="264"/>
  <c r="W175" i="34"/>
  <c r="V288" i="264"/>
  <c r="W166" i="34"/>
  <c r="V273" i="264"/>
  <c r="V259" i="264"/>
  <c r="W165" i="34"/>
  <c r="V272" i="264"/>
  <c r="V271" i="264"/>
  <c r="V258" i="264"/>
  <c r="V257" i="264"/>
  <c r="W174" i="34"/>
  <c r="V287" i="264"/>
  <c r="V286" i="264"/>
  <c r="W183" i="34"/>
  <c r="V301" i="264"/>
  <c r="O181" i="265"/>
  <c r="O231" i="265"/>
  <c r="O76" i="265"/>
  <c r="O456" i="265"/>
  <c r="Z102" i="264"/>
  <c r="Z89" i="264"/>
  <c r="O201" i="265"/>
  <c r="AY42" i="271"/>
  <c r="AY33" i="271"/>
  <c r="BA39" i="271"/>
  <c r="BA30" i="271"/>
  <c r="AZ41" i="271"/>
  <c r="AZ32" i="271"/>
  <c r="AW35" i="271"/>
  <c r="AX34" i="271"/>
  <c r="AZ29" i="271"/>
  <c r="AZ40" i="271"/>
  <c r="AY31" i="271"/>
  <c r="AD18" i="271"/>
  <c r="AD6" i="271"/>
  <c r="AD16" i="271"/>
  <c r="AD4" i="271"/>
  <c r="AD20" i="271"/>
  <c r="AD8" i="271"/>
  <c r="AY56" i="271"/>
  <c r="AY57" i="271"/>
  <c r="AD19" i="271"/>
  <c r="AD7" i="271"/>
  <c r="AD17" i="271"/>
  <c r="AD5" i="271"/>
  <c r="AC13" i="271"/>
  <c r="AI401" i="264"/>
  <c r="O314" i="265"/>
  <c r="O313" i="265"/>
  <c r="O397" i="265"/>
  <c r="O393" i="265"/>
  <c r="V35" i="268"/>
  <c r="K55" i="268"/>
  <c r="X63" i="35"/>
  <c r="AA159" i="34"/>
  <c r="N261" i="265"/>
  <c r="AA204" i="34"/>
  <c r="Z334" i="264"/>
  <c r="AA222" i="34"/>
  <c r="Z364" i="264"/>
  <c r="AA195" i="34"/>
  <c r="Z319" i="264"/>
  <c r="AA213" i="34"/>
  <c r="Z349" i="264"/>
  <c r="AA205" i="264"/>
  <c r="W303" i="264"/>
  <c r="M303" i="265"/>
  <c r="AL249" i="34"/>
  <c r="AK422" i="264"/>
  <c r="AL245" i="34"/>
  <c r="AK415" i="264"/>
  <c r="AD235" i="264"/>
  <c r="AE61" i="34"/>
  <c r="AD97" i="264"/>
  <c r="AD40" i="35"/>
  <c r="AF131" i="34"/>
  <c r="AE215" i="264"/>
  <c r="AF47" i="34"/>
  <c r="AF103" i="34"/>
  <c r="AE175" i="264"/>
  <c r="AF145" i="34"/>
  <c r="AE235" i="264"/>
  <c r="AF117" i="34"/>
  <c r="AE195" i="264"/>
  <c r="AD59" i="34"/>
  <c r="AC114" i="264"/>
  <c r="AC95" i="264"/>
  <c r="W188" i="24"/>
  <c r="AA233" i="34"/>
  <c r="Z389" i="264"/>
  <c r="Z388" i="264"/>
  <c r="Z387" i="264"/>
  <c r="AU190" i="24"/>
  <c r="AY232" i="34"/>
  <c r="AX386" i="264"/>
  <c r="Y26" i="24"/>
  <c r="W37" i="268"/>
  <c r="BI50" i="35"/>
  <c r="BJ50" i="35"/>
  <c r="BK50" i="35"/>
  <c r="BI55" i="35"/>
  <c r="BJ55" i="35"/>
  <c r="BK55" i="35"/>
  <c r="W43" i="268"/>
  <c r="AD56" i="34"/>
  <c r="AC91" i="264"/>
  <c r="AC90" i="264"/>
  <c r="J410" i="266"/>
  <c r="AD14" i="34"/>
  <c r="AC24" i="264"/>
  <c r="AI414" i="264"/>
  <c r="AI413" i="264"/>
  <c r="AI412" i="264"/>
  <c r="Q414" i="265"/>
  <c r="Q413" i="265"/>
  <c r="Q412" i="265"/>
  <c r="AC12" i="35"/>
  <c r="AE8" i="34"/>
  <c r="AE24" i="34"/>
  <c r="AE36" i="34"/>
  <c r="AE32" i="34"/>
  <c r="AE28" i="34"/>
  <c r="AC113" i="264"/>
  <c r="O113" i="265"/>
  <c r="AD172" i="264"/>
  <c r="AE58" i="34"/>
  <c r="AD94" i="264"/>
  <c r="AD37" i="35"/>
  <c r="AF142" i="34"/>
  <c r="AE232" i="264"/>
  <c r="AF114" i="34"/>
  <c r="AE192" i="264"/>
  <c r="AF44" i="34"/>
  <c r="AF100" i="34"/>
  <c r="AE172" i="264"/>
  <c r="AF128" i="34"/>
  <c r="AE212" i="264"/>
  <c r="AC66" i="264"/>
  <c r="AC65" i="264"/>
  <c r="O66" i="265"/>
  <c r="O65" i="265"/>
  <c r="AC11" i="35"/>
  <c r="AE7" i="34"/>
  <c r="AE23" i="34"/>
  <c r="AE35" i="34"/>
  <c r="AE31" i="34"/>
  <c r="AE27" i="34"/>
  <c r="AD240" i="34"/>
  <c r="AC398" i="264"/>
  <c r="X348" i="264"/>
  <c r="X333" i="264"/>
  <c r="Y176" i="34"/>
  <c r="Y185" i="34"/>
  <c r="N389" i="265"/>
  <c r="N388" i="265"/>
  <c r="N387" i="265"/>
  <c r="X389" i="264"/>
  <c r="X388" i="264"/>
  <c r="X387" i="264"/>
  <c r="Y319" i="264"/>
  <c r="Y334" i="264"/>
  <c r="Z177" i="34"/>
  <c r="Z186" i="34"/>
  <c r="AC329" i="264"/>
  <c r="AC328" i="264"/>
  <c r="O329" i="265"/>
  <c r="O328" i="265"/>
  <c r="AC359" i="264"/>
  <c r="AC358" i="264"/>
  <c r="O359" i="265"/>
  <c r="O358" i="265"/>
  <c r="AD164" i="34"/>
  <c r="AC270" i="264"/>
  <c r="AC269" i="264"/>
  <c r="AC256" i="264"/>
  <c r="AC255" i="264"/>
  <c r="O256" i="265"/>
  <c r="O255" i="265"/>
  <c r="AC44" i="35"/>
  <c r="AE51" i="34"/>
  <c r="AE149" i="34"/>
  <c r="AE121" i="34"/>
  <c r="AE107" i="34"/>
  <c r="AE135" i="34"/>
  <c r="AC241" i="264"/>
  <c r="O241" i="265"/>
  <c r="L385" i="264"/>
  <c r="L384" i="264"/>
  <c r="L383" i="264"/>
  <c r="L382" i="264"/>
  <c r="L381" i="264"/>
  <c r="AJ437" i="264"/>
  <c r="AJ436" i="264"/>
  <c r="AJ453" i="264"/>
  <c r="AJ452" i="264"/>
  <c r="AJ429" i="264"/>
  <c r="AJ428" i="264"/>
  <c r="AD57" i="34"/>
  <c r="AC93" i="264"/>
  <c r="AC36" i="35"/>
  <c r="AE127" i="34"/>
  <c r="AE43" i="34"/>
  <c r="AE99" i="34"/>
  <c r="AE141" i="34"/>
  <c r="AE113" i="34"/>
  <c r="W45" i="268"/>
  <c r="BI57" i="35"/>
  <c r="BJ57" i="35"/>
  <c r="BK57" i="35"/>
  <c r="AA242" i="264"/>
  <c r="AA182" i="264"/>
  <c r="AA222" i="264"/>
  <c r="X163" i="24"/>
  <c r="Y63" i="35"/>
  <c r="AB159" i="34"/>
  <c r="AB195" i="34"/>
  <c r="AB213" i="34"/>
  <c r="AB204" i="34"/>
  <c r="AB222" i="34"/>
  <c r="AC47" i="35"/>
  <c r="AE138" i="34"/>
  <c r="AE54" i="34"/>
  <c r="AE110" i="34"/>
  <c r="AE152" i="34"/>
  <c r="AE124" i="34"/>
  <c r="AB31" i="264"/>
  <c r="AC124" i="264"/>
  <c r="O124" i="265"/>
  <c r="AD183" i="264"/>
  <c r="AE67" i="34"/>
  <c r="AD105" i="264"/>
  <c r="AD46" i="35"/>
  <c r="AF151" i="34"/>
  <c r="AE243" i="264"/>
  <c r="AF123" i="34"/>
  <c r="AE203" i="264"/>
  <c r="AF53" i="34"/>
  <c r="AF109" i="34"/>
  <c r="AE183" i="264"/>
  <c r="AF137" i="34"/>
  <c r="AE223" i="264"/>
  <c r="AB29" i="264"/>
  <c r="AB28" i="264"/>
  <c r="X184" i="24"/>
  <c r="X175" i="24"/>
  <c r="X179" i="24"/>
  <c r="Y172" i="24"/>
  <c r="Z74" i="35"/>
  <c r="AC78" i="35"/>
  <c r="AE226" i="34"/>
  <c r="AE217" i="34"/>
  <c r="AE208" i="34"/>
  <c r="AE199" i="34"/>
  <c r="AE163" i="34"/>
  <c r="AD214" i="264"/>
  <c r="AD194" i="264"/>
  <c r="AE60" i="34"/>
  <c r="AD96" i="264"/>
  <c r="AD13" i="34"/>
  <c r="AC30" i="264"/>
  <c r="AC23" i="264"/>
  <c r="AC67" i="264"/>
  <c r="AC51" i="264"/>
  <c r="AC48" i="264"/>
  <c r="AC47" i="264"/>
  <c r="AB25" i="264"/>
  <c r="AC439" i="264"/>
  <c r="AC435" i="264"/>
  <c r="AC434" i="264"/>
  <c r="AC455" i="264"/>
  <c r="AC451" i="264"/>
  <c r="AC450" i="264"/>
  <c r="L69" i="268"/>
  <c r="L63" i="268"/>
  <c r="L62" i="268"/>
  <c r="O209" i="265"/>
  <c r="O208" i="265"/>
  <c r="O91" i="265"/>
  <c r="O90" i="265"/>
  <c r="O92" i="265"/>
  <c r="Z108" i="264"/>
  <c r="Z88" i="264"/>
  <c r="Z87" i="264"/>
  <c r="Z86" i="264"/>
  <c r="O233" i="265"/>
  <c r="AC230" i="264"/>
  <c r="AB92" i="264"/>
  <c r="AA28" i="264"/>
  <c r="X169" i="24"/>
  <c r="O270" i="265"/>
  <c r="O269" i="265"/>
  <c r="AB397" i="264"/>
  <c r="AB393" i="264"/>
  <c r="O237" i="265"/>
  <c r="O236" i="265"/>
  <c r="W39" i="268"/>
  <c r="BI52" i="35"/>
  <c r="BJ52" i="35"/>
  <c r="BK52" i="35"/>
  <c r="AD62" i="34"/>
  <c r="AC118" i="264"/>
  <c r="AC117" i="264"/>
  <c r="AC99" i="264"/>
  <c r="AC98" i="264"/>
  <c r="AA185" i="264"/>
  <c r="AA48" i="35"/>
  <c r="AC153" i="34"/>
  <c r="AB245" i="264"/>
  <c r="AC125" i="34"/>
  <c r="AB205" i="264"/>
  <c r="AC55" i="34"/>
  <c r="AC111" i="34"/>
  <c r="AB185" i="264"/>
  <c r="AC139" i="34"/>
  <c r="AB225" i="264"/>
  <c r="AJ422" i="264"/>
  <c r="AJ80" i="35"/>
  <c r="AM265" i="34"/>
  <c r="AL454" i="264"/>
  <c r="AM261" i="34"/>
  <c r="AL446" i="264"/>
  <c r="AM257" i="34"/>
  <c r="AL438" i="264"/>
  <c r="AM235" i="34"/>
  <c r="AM253" i="34"/>
  <c r="AL430" i="264"/>
  <c r="AK84" i="35"/>
  <c r="AJ83" i="35"/>
  <c r="O66" i="268"/>
  <c r="AL239" i="34"/>
  <c r="AK403" i="264"/>
  <c r="AK396" i="264"/>
  <c r="BI54" i="35"/>
  <c r="BJ54" i="35"/>
  <c r="BK54" i="35"/>
  <c r="W42" i="268"/>
  <c r="AC116" i="264"/>
  <c r="O116" i="265"/>
  <c r="AC41" i="35"/>
  <c r="AE132" i="34"/>
  <c r="AE48" i="34"/>
  <c r="AE104" i="34"/>
  <c r="AE146" i="34"/>
  <c r="AE118" i="34"/>
  <c r="AC197" i="264"/>
  <c r="AC196" i="264"/>
  <c r="O197" i="265"/>
  <c r="O196" i="265"/>
  <c r="AC177" i="264"/>
  <c r="AC176" i="264"/>
  <c r="O177" i="265"/>
  <c r="O176" i="265"/>
  <c r="AC217" i="264"/>
  <c r="AC216" i="264"/>
  <c r="O217" i="265"/>
  <c r="O216" i="265"/>
  <c r="AA225" i="264"/>
  <c r="AB69" i="34"/>
  <c r="AA107" i="264"/>
  <c r="AA245" i="264"/>
  <c r="W289" i="264"/>
  <c r="M289" i="265"/>
  <c r="W36" i="268"/>
  <c r="BI49" i="35"/>
  <c r="BJ49" i="35"/>
  <c r="BK49" i="35"/>
  <c r="AJ415" i="264"/>
  <c r="AJ403" i="264"/>
  <c r="AK438" i="264"/>
  <c r="AI79" i="35"/>
  <c r="AL234" i="34"/>
  <c r="AL252" i="34"/>
  <c r="AL264" i="34"/>
  <c r="AK453" i="264"/>
  <c r="AK452" i="264"/>
  <c r="AL260" i="34"/>
  <c r="AK445" i="264"/>
  <c r="AK444" i="264"/>
  <c r="AL256" i="34"/>
  <c r="AK437" i="264"/>
  <c r="AK436" i="264"/>
  <c r="AD195" i="264"/>
  <c r="AD175" i="264"/>
  <c r="AD215" i="264"/>
  <c r="AC38" i="35"/>
  <c r="AE129" i="34"/>
  <c r="AE45" i="34"/>
  <c r="AE101" i="34"/>
  <c r="AE143" i="34"/>
  <c r="AE115" i="34"/>
  <c r="AC193" i="264"/>
  <c r="O193" i="265"/>
  <c r="AC173" i="264"/>
  <c r="O173" i="265"/>
  <c r="AC213" i="264"/>
  <c r="O213" i="265"/>
  <c r="X73" i="35"/>
  <c r="W13" i="24"/>
  <c r="W125" i="24"/>
  <c r="W129" i="24"/>
  <c r="AC169" i="264"/>
  <c r="AC168" i="264"/>
  <c r="O169" i="265"/>
  <c r="O168" i="265"/>
  <c r="AC35" i="35"/>
  <c r="AE42" i="34"/>
  <c r="AE140" i="34"/>
  <c r="AE112" i="34"/>
  <c r="AE98" i="34"/>
  <c r="AE126" i="34"/>
  <c r="AC62" i="264"/>
  <c r="AC59" i="264"/>
  <c r="AC56" i="264"/>
  <c r="AC55" i="264"/>
  <c r="O62" i="265"/>
  <c r="AC14" i="35"/>
  <c r="AE10" i="34"/>
  <c r="AE38" i="34"/>
  <c r="AE34" i="34"/>
  <c r="AE30" i="34"/>
  <c r="AE26" i="34"/>
  <c r="AI421" i="264"/>
  <c r="AI420" i="264"/>
  <c r="AI419" i="264"/>
  <c r="Q421" i="265"/>
  <c r="Q420" i="265"/>
  <c r="Q419" i="265"/>
  <c r="AD12" i="34"/>
  <c r="AC22" i="264"/>
  <c r="AD241" i="34"/>
  <c r="AC406" i="264"/>
  <c r="AC399" i="264"/>
  <c r="AC449" i="264"/>
  <c r="AC447" i="264"/>
  <c r="AC443" i="264"/>
  <c r="AC442" i="264"/>
  <c r="O449" i="265"/>
  <c r="O447" i="265"/>
  <c r="O443" i="265"/>
  <c r="O442" i="265"/>
  <c r="AC88" i="35"/>
  <c r="AE267" i="34"/>
  <c r="AE263" i="34"/>
  <c r="AE259" i="34"/>
  <c r="AE237" i="34"/>
  <c r="AE255" i="34"/>
  <c r="AD212" i="264"/>
  <c r="AD232" i="264"/>
  <c r="AD192" i="264"/>
  <c r="AD11" i="34"/>
  <c r="AC20" i="264"/>
  <c r="AC19" i="264"/>
  <c r="O20" i="265"/>
  <c r="O19" i="265"/>
  <c r="AC87" i="35"/>
  <c r="AE236" i="34"/>
  <c r="AE254" i="34"/>
  <c r="AE266" i="34"/>
  <c r="AE262" i="34"/>
  <c r="AE258" i="34"/>
  <c r="Y167" i="34"/>
  <c r="X260" i="264"/>
  <c r="X318" i="264"/>
  <c r="X363" i="264"/>
  <c r="W38" i="268"/>
  <c r="BI51" i="35"/>
  <c r="BJ51" i="35"/>
  <c r="BK51" i="35"/>
  <c r="AV386" i="264"/>
  <c r="Y349" i="264"/>
  <c r="N349" i="265"/>
  <c r="Y364" i="264"/>
  <c r="N364" i="265"/>
  <c r="Z168" i="34"/>
  <c r="Y261" i="264"/>
  <c r="AC68" i="35"/>
  <c r="AE155" i="34"/>
  <c r="AE191" i="34"/>
  <c r="AE218" i="34"/>
  <c r="AE209" i="34"/>
  <c r="AE200" i="34"/>
  <c r="AC221" i="264"/>
  <c r="O221" i="265"/>
  <c r="AD65" i="34"/>
  <c r="AC122" i="264"/>
  <c r="AC103" i="264"/>
  <c r="O103" i="265"/>
  <c r="M191" i="24"/>
  <c r="N231" i="34"/>
  <c r="M385" i="264"/>
  <c r="M384" i="264"/>
  <c r="M383" i="264"/>
  <c r="M382" i="264"/>
  <c r="M381" i="264"/>
  <c r="W274" i="264"/>
  <c r="M274" i="265"/>
  <c r="AJ445" i="264"/>
  <c r="AJ444" i="264"/>
  <c r="AK238" i="34"/>
  <c r="AJ395" i="264"/>
  <c r="AJ394" i="264"/>
  <c r="AK248" i="34"/>
  <c r="AK244" i="34"/>
  <c r="AC191" i="264"/>
  <c r="O191" i="265"/>
  <c r="AC171" i="264"/>
  <c r="O171" i="265"/>
  <c r="AC211" i="264"/>
  <c r="O211" i="265"/>
  <c r="AA202" i="264"/>
  <c r="AA200" i="264"/>
  <c r="AA187" i="264"/>
  <c r="AA186" i="264"/>
  <c r="AB66" i="34"/>
  <c r="AA104" i="264"/>
  <c r="AA45" i="35"/>
  <c r="AC136" i="34"/>
  <c r="AC52" i="34"/>
  <c r="AC108" i="34"/>
  <c r="AC122" i="34"/>
  <c r="AB202" i="264"/>
  <c r="AC150" i="34"/>
  <c r="AB242" i="264"/>
  <c r="AB240" i="264"/>
  <c r="AB227" i="264"/>
  <c r="AB226" i="264"/>
  <c r="Y168" i="24"/>
  <c r="Z157" i="24"/>
  <c r="Y159" i="24"/>
  <c r="W62" i="35"/>
  <c r="Z221" i="34"/>
  <c r="Y363" i="264"/>
  <c r="Z212" i="34"/>
  <c r="Y348" i="264"/>
  <c r="Z203" i="34"/>
  <c r="Y333" i="264"/>
  <c r="Z194" i="34"/>
  <c r="Y318" i="264"/>
  <c r="Z158" i="34"/>
  <c r="AD68" i="34"/>
  <c r="AC106" i="264"/>
  <c r="AD223" i="264"/>
  <c r="AD243" i="264"/>
  <c r="AD203" i="264"/>
  <c r="AD172" i="34"/>
  <c r="AC281" i="264"/>
  <c r="AC280" i="264"/>
  <c r="AC267" i="264"/>
  <c r="AC266" i="264"/>
  <c r="AD174" i="264"/>
  <c r="AD234" i="264"/>
  <c r="AD39" i="35"/>
  <c r="AF144" i="34"/>
  <c r="AE234" i="264"/>
  <c r="AF116" i="34"/>
  <c r="AE194" i="264"/>
  <c r="AF46" i="34"/>
  <c r="AF102" i="34"/>
  <c r="AE174" i="264"/>
  <c r="AF130" i="34"/>
  <c r="AE214" i="264"/>
  <c r="AC13" i="35"/>
  <c r="AE37" i="34"/>
  <c r="AE33" i="34"/>
  <c r="AE29" i="34"/>
  <c r="AE25" i="34"/>
  <c r="AE9" i="34"/>
  <c r="O51" i="265"/>
  <c r="O48" i="265"/>
  <c r="O47" i="265"/>
  <c r="O439" i="265"/>
  <c r="O435" i="265"/>
  <c r="O434" i="265"/>
  <c r="O67" i="265"/>
  <c r="V41" i="268"/>
  <c r="AC75" i="264"/>
  <c r="AC72" i="264"/>
  <c r="AC71" i="264"/>
  <c r="L11" i="268"/>
  <c r="L8" i="268"/>
  <c r="L7" i="268"/>
  <c r="AA25" i="264"/>
  <c r="AA17" i="264"/>
  <c r="AA16" i="264"/>
  <c r="AA15" i="264"/>
  <c r="AC431" i="264"/>
  <c r="AC427" i="264"/>
  <c r="AC426" i="264"/>
  <c r="Q402" i="265"/>
  <c r="Q401" i="265"/>
  <c r="O24" i="265"/>
  <c r="O21" i="265"/>
  <c r="O60" i="265"/>
  <c r="O433" i="265"/>
  <c r="O457" i="265"/>
  <c r="O74" i="265"/>
  <c r="O73" i="265"/>
  <c r="N123" i="265"/>
  <c r="N121" i="265"/>
  <c r="N108" i="265"/>
  <c r="N88" i="265"/>
  <c r="L19" i="268"/>
  <c r="AB111" i="264"/>
  <c r="N220" i="265"/>
  <c r="N207" i="265"/>
  <c r="N206" i="265"/>
  <c r="O114" i="265"/>
  <c r="X167" i="24"/>
  <c r="AB21" i="264"/>
  <c r="AB18" i="264"/>
  <c r="W185" i="24"/>
  <c r="W183" i="24"/>
  <c r="AB72" i="264"/>
  <c r="AB71" i="264"/>
  <c r="AB404" i="264"/>
  <c r="AB400" i="264"/>
  <c r="BI56" i="35"/>
  <c r="BJ56" i="35"/>
  <c r="BK56" i="35"/>
  <c r="W44" i="268"/>
  <c r="V141" i="24"/>
  <c r="U131" i="24"/>
  <c r="O75" i="265"/>
  <c r="O431" i="265"/>
  <c r="O427" i="265"/>
  <c r="O426" i="265"/>
  <c r="V130" i="24"/>
  <c r="V127" i="24"/>
  <c r="V10" i="24"/>
  <c r="W128" i="24"/>
  <c r="W123" i="24"/>
  <c r="W124" i="24"/>
  <c r="W126" i="24"/>
  <c r="X9" i="24"/>
  <c r="Y77" i="24"/>
  <c r="AD12" i="271"/>
  <c r="AD24" i="271"/>
  <c r="AA102" i="264"/>
  <c r="AA89" i="264"/>
  <c r="AC21" i="264"/>
  <c r="AC18" i="264"/>
  <c r="N334" i="265"/>
  <c r="N319" i="265"/>
  <c r="M8" i="265"/>
  <c r="AZ34" i="24"/>
  <c r="W87" i="24"/>
  <c r="W86" i="24"/>
  <c r="BB71" i="24"/>
  <c r="BB70" i="24"/>
  <c r="S43" i="271"/>
  <c r="R25" i="271"/>
  <c r="AY58" i="271"/>
  <c r="BC11" i="24"/>
  <c r="AW51" i="271"/>
  <c r="V138" i="24"/>
  <c r="O122" i="265"/>
  <c r="V300" i="264"/>
  <c r="X116" i="24"/>
  <c r="Y33" i="24"/>
  <c r="Y25" i="24"/>
  <c r="Y24" i="24"/>
  <c r="BB32" i="24"/>
  <c r="W115" i="24"/>
  <c r="W107" i="24"/>
  <c r="W109" i="24"/>
  <c r="W108" i="24"/>
  <c r="AX48" i="271"/>
  <c r="AX49" i="271"/>
  <c r="AX50" i="271"/>
  <c r="AY13" i="272"/>
  <c r="I270" i="266"/>
  <c r="I85" i="267"/>
  <c r="O230" i="265"/>
  <c r="BA9" i="273"/>
  <c r="BA10" i="273"/>
  <c r="AZ38" i="271"/>
  <c r="I407" i="266"/>
  <c r="I407" i="267"/>
  <c r="I299" i="266"/>
  <c r="O281" i="265"/>
  <c r="O280" i="265"/>
  <c r="U271" i="264"/>
  <c r="U286" i="264"/>
  <c r="I286" i="267"/>
  <c r="I271" i="267"/>
  <c r="O455" i="265"/>
  <c r="O451" i="265"/>
  <c r="O450" i="265"/>
  <c r="L286" i="265"/>
  <c r="I285" i="267"/>
  <c r="L300" i="265"/>
  <c r="I300" i="267"/>
  <c r="V140" i="24"/>
  <c r="U300" i="264"/>
  <c r="T133" i="24"/>
  <c r="U139" i="24"/>
  <c r="U137" i="24"/>
  <c r="U136" i="24"/>
  <c r="I374" i="267"/>
  <c r="I315" i="267"/>
  <c r="I257" i="267"/>
  <c r="I7" i="267"/>
  <c r="I360" i="267"/>
  <c r="I330" i="267"/>
  <c r="I345" i="267"/>
  <c r="L408" i="265"/>
  <c r="L407" i="265"/>
  <c r="L392" i="265"/>
  <c r="L391" i="265"/>
  <c r="L390" i="265"/>
  <c r="X97" i="24"/>
  <c r="X96" i="24"/>
  <c r="X85" i="24"/>
  <c r="W12" i="264"/>
  <c r="W11" i="264"/>
  <c r="M12" i="265"/>
  <c r="M11" i="265"/>
  <c r="V409" i="264"/>
  <c r="I301" i="267"/>
  <c r="L271" i="265"/>
  <c r="I287" i="267"/>
  <c r="I331" i="267"/>
  <c r="I346" i="267"/>
  <c r="Y147" i="24"/>
  <c r="V410" i="264"/>
  <c r="I314" i="267"/>
  <c r="I256" i="267"/>
  <c r="I316" i="267"/>
  <c r="I11" i="267"/>
  <c r="I386" i="267"/>
  <c r="I8" i="267"/>
  <c r="I86" i="267"/>
  <c r="I359" i="267"/>
  <c r="I329" i="267"/>
  <c r="I344" i="267"/>
  <c r="I408" i="267"/>
  <c r="I258" i="267"/>
  <c r="I272" i="267"/>
  <c r="I10" i="267"/>
  <c r="I361" i="267"/>
  <c r="I409" i="267"/>
  <c r="V135" i="24"/>
  <c r="W69" i="35"/>
  <c r="Z230" i="34"/>
  <c r="U61" i="35"/>
  <c r="J53" i="268"/>
  <c r="X227" i="34"/>
  <c r="J52" i="268"/>
  <c r="U60" i="35"/>
  <c r="X157" i="34"/>
  <c r="X220" i="34"/>
  <c r="X211" i="34"/>
  <c r="X202" i="34"/>
  <c r="X193" i="34"/>
  <c r="X201" i="34"/>
  <c r="X192" i="34"/>
  <c r="X219" i="34"/>
  <c r="X210" i="34"/>
  <c r="J51" i="268"/>
  <c r="U59" i="35"/>
  <c r="X156" i="34"/>
  <c r="W9" i="264"/>
  <c r="W8" i="264"/>
  <c r="T7" i="24"/>
  <c r="U160" i="24"/>
  <c r="U166" i="24"/>
  <c r="U176" i="24"/>
  <c r="U182" i="24"/>
  <c r="X380" i="264"/>
  <c r="X379" i="264"/>
  <c r="X378" i="264"/>
  <c r="X377" i="264"/>
  <c r="X376" i="264"/>
  <c r="V71" i="35"/>
  <c r="V70" i="35"/>
  <c r="I372" i="266"/>
  <c r="I373" i="267"/>
  <c r="I274" i="267"/>
  <c r="I206" i="267"/>
  <c r="I186" i="267"/>
  <c r="I15" i="267"/>
  <c r="I120" i="267"/>
  <c r="I165" i="267"/>
  <c r="I107" i="267"/>
  <c r="I226" i="267"/>
  <c r="I88" i="267"/>
  <c r="I225" i="267"/>
  <c r="I166" i="267"/>
  <c r="I185" i="267"/>
  <c r="I12" i="267"/>
  <c r="I303" i="267"/>
  <c r="I289" i="267"/>
  <c r="I412" i="267"/>
  <c r="I31" i="267"/>
  <c r="I377" i="267"/>
  <c r="I418" i="267"/>
  <c r="I376" i="267"/>
  <c r="I457" i="267"/>
  <c r="I248" i="267"/>
  <c r="I458" i="267"/>
  <c r="I245" i="267"/>
  <c r="I81" i="267"/>
  <c r="I43" i="267"/>
  <c r="I131" i="267"/>
  <c r="I437" i="267"/>
  <c r="I37" i="267"/>
  <c r="I428" i="267"/>
  <c r="I137" i="267"/>
  <c r="I424" i="267"/>
  <c r="I157" i="267"/>
  <c r="I395" i="267"/>
  <c r="I197" i="267"/>
  <c r="I36" i="267"/>
  <c r="I162" i="267"/>
  <c r="I38" i="267"/>
  <c r="I143" i="267"/>
  <c r="I153" i="267"/>
  <c r="I297" i="267"/>
  <c r="I308" i="267"/>
  <c r="I283" i="267"/>
  <c r="I79" i="267"/>
  <c r="I139" i="267"/>
  <c r="I415" i="267"/>
  <c r="I147" i="267"/>
  <c r="I119" i="267"/>
  <c r="I420" i="267"/>
  <c r="I136" i="267"/>
  <c r="I451" i="267"/>
  <c r="I126" i="267"/>
  <c r="I246" i="267"/>
  <c r="I6" i="267"/>
  <c r="I385" i="267"/>
  <c r="I83" i="267"/>
  <c r="I416" i="267"/>
  <c r="I141" i="267"/>
  <c r="I445" i="267"/>
  <c r="I347" i="267"/>
  <c r="I362" i="267"/>
  <c r="I317" i="267"/>
  <c r="I127" i="267"/>
  <c r="I400" i="267"/>
  <c r="I462" i="267"/>
  <c r="I461" i="267"/>
  <c r="I394" i="267"/>
  <c r="I80" i="267"/>
  <c r="I178" i="267"/>
  <c r="I100" i="267"/>
  <c r="I160" i="267"/>
  <c r="I133" i="267"/>
  <c r="I414" i="267"/>
  <c r="I45" i="267"/>
  <c r="I140" i="267"/>
  <c r="I436" i="267"/>
  <c r="I130" i="267"/>
  <c r="I35" i="267"/>
  <c r="I443" i="267"/>
  <c r="I78" i="267"/>
  <c r="I459" i="267"/>
  <c r="I460" i="267"/>
  <c r="I309" i="267"/>
  <c r="I156" i="267"/>
  <c r="I198" i="267"/>
  <c r="I132" i="267"/>
  <c r="I298" i="267"/>
  <c r="I453" i="267"/>
  <c r="I138" i="267"/>
  <c r="I44" i="267"/>
  <c r="I217" i="267"/>
  <c r="I152" i="267"/>
  <c r="I421" i="267"/>
  <c r="I238" i="267"/>
  <c r="I218" i="267"/>
  <c r="I177" i="267"/>
  <c r="I155" i="267"/>
  <c r="I294" i="267"/>
  <c r="I158" i="267"/>
  <c r="I444" i="267"/>
  <c r="I379" i="267"/>
  <c r="I42" i="267"/>
  <c r="I118" i="267"/>
  <c r="I32" i="267"/>
  <c r="I435" i="267"/>
  <c r="I378" i="267"/>
  <c r="I182" i="267"/>
  <c r="I93" i="267"/>
  <c r="I234" i="267"/>
  <c r="I171" i="267"/>
  <c r="I242" i="267"/>
  <c r="I194" i="267"/>
  <c r="I104" i="267"/>
  <c r="I174" i="267"/>
  <c r="I60" i="267"/>
  <c r="I95" i="267"/>
  <c r="I115" i="267"/>
  <c r="I22" i="267"/>
  <c r="I211" i="267"/>
  <c r="I447" i="267"/>
  <c r="I73" i="267"/>
  <c r="I49" i="267"/>
  <c r="I328" i="267"/>
  <c r="I203" i="267"/>
  <c r="I123" i="267"/>
  <c r="I456" i="267"/>
  <c r="I23" i="267"/>
  <c r="I191" i="267"/>
  <c r="I51" i="267"/>
  <c r="I266" i="267"/>
  <c r="I183" i="267"/>
  <c r="I212" i="267"/>
  <c r="I448" i="267"/>
  <c r="I265" i="267"/>
  <c r="I68" i="267"/>
  <c r="I324" i="267"/>
  <c r="I357" i="267"/>
  <c r="I210" i="267"/>
  <c r="I67" i="267"/>
  <c r="I216" i="267"/>
  <c r="I228" i="267"/>
  <c r="I19" i="267"/>
  <c r="I21" i="267"/>
  <c r="I208" i="267"/>
  <c r="I190" i="267"/>
  <c r="I69" i="267"/>
  <c r="I94" i="267"/>
  <c r="I243" i="267"/>
  <c r="I398" i="267"/>
  <c r="I172" i="267"/>
  <c r="I432" i="267"/>
  <c r="I431" i="267"/>
  <c r="I313" i="267"/>
  <c r="I176" i="267"/>
  <c r="I72" i="267"/>
  <c r="I269" i="267"/>
  <c r="I343" i="267"/>
  <c r="I230" i="267"/>
  <c r="I339" i="267"/>
  <c r="I59" i="267"/>
  <c r="I439" i="267"/>
  <c r="I169" i="267"/>
  <c r="I368" i="267"/>
  <c r="I235" i="267"/>
  <c r="I50" i="267"/>
  <c r="I175" i="267"/>
  <c r="I109" i="267"/>
  <c r="I280" i="267"/>
  <c r="I254" i="267"/>
  <c r="I312" i="267"/>
  <c r="I117" i="267"/>
  <c r="I207" i="267"/>
  <c r="I26" i="267"/>
  <c r="I189" i="267"/>
  <c r="I215" i="267"/>
  <c r="I323" i="267"/>
  <c r="I338" i="267"/>
  <c r="I97" i="267"/>
  <c r="I187" i="267"/>
  <c r="I64" i="267"/>
  <c r="I111" i="267"/>
  <c r="I454" i="267"/>
  <c r="I167" i="267"/>
  <c r="I260" i="267"/>
  <c r="I125" i="267"/>
  <c r="I399" i="267"/>
  <c r="I55" i="267"/>
  <c r="I450" i="267"/>
  <c r="I442" i="267"/>
  <c r="I279" i="267"/>
  <c r="I363" i="267"/>
  <c r="I110" i="267"/>
  <c r="I103" i="267"/>
  <c r="I241" i="267"/>
  <c r="I201" i="267"/>
  <c r="I71" i="267"/>
  <c r="I108" i="267"/>
  <c r="I63" i="267"/>
  <c r="I318" i="267"/>
  <c r="I449" i="267"/>
  <c r="I9" i="267"/>
  <c r="I46" i="267"/>
  <c r="I239" i="267"/>
  <c r="I101" i="267"/>
  <c r="I62" i="267"/>
  <c r="I441" i="267"/>
  <c r="I425" i="267"/>
  <c r="I199" i="267"/>
  <c r="I16" i="267"/>
  <c r="I388" i="267"/>
  <c r="I14" i="267"/>
  <c r="I205" i="267"/>
  <c r="I259" i="267"/>
  <c r="I332" i="267"/>
  <c r="I419" i="267"/>
  <c r="I82" i="267"/>
  <c r="I249" i="267"/>
  <c r="I295" i="267"/>
  <c r="I237" i="267"/>
  <c r="I423" i="267"/>
  <c r="I99" i="267"/>
  <c r="I429" i="267"/>
  <c r="I34" i="267"/>
  <c r="I151" i="267"/>
  <c r="I154" i="267"/>
  <c r="I40" i="267"/>
  <c r="I393" i="267"/>
  <c r="I402" i="267"/>
  <c r="I146" i="267"/>
  <c r="I413" i="267"/>
  <c r="I411" i="267"/>
  <c r="I84" i="267"/>
  <c r="I247" i="267"/>
  <c r="I129" i="267"/>
  <c r="I161" i="267"/>
  <c r="I145" i="267"/>
  <c r="I284" i="267"/>
  <c r="I150" i="267"/>
  <c r="I164" i="267"/>
  <c r="I148" i="267"/>
  <c r="I417" i="267"/>
  <c r="I144" i="267"/>
  <c r="I41" i="267"/>
  <c r="I163" i="267"/>
  <c r="I142" i="267"/>
  <c r="I134" i="267"/>
  <c r="I135" i="267"/>
  <c r="I422" i="267"/>
  <c r="I33" i="267"/>
  <c r="I427" i="267"/>
  <c r="I128" i="267"/>
  <c r="I149" i="267"/>
  <c r="I452" i="267"/>
  <c r="I159" i="267"/>
  <c r="I39" i="267"/>
  <c r="I401" i="267"/>
  <c r="I410" i="267"/>
  <c r="I375" i="267"/>
  <c r="I193" i="267"/>
  <c r="I202" i="267"/>
  <c r="I233" i="267"/>
  <c r="I213" i="267"/>
  <c r="I96" i="267"/>
  <c r="I173" i="267"/>
  <c r="I231" i="267"/>
  <c r="I105" i="267"/>
  <c r="I214" i="267"/>
  <c r="I61" i="267"/>
  <c r="I240" i="267"/>
  <c r="I220" i="267"/>
  <c r="I57" i="267"/>
  <c r="I358" i="267"/>
  <c r="I222" i="267"/>
  <c r="I114" i="267"/>
  <c r="I53" i="267"/>
  <c r="I77" i="267"/>
  <c r="I223" i="267"/>
  <c r="I200" i="267"/>
  <c r="I102" i="267"/>
  <c r="I354" i="267"/>
  <c r="I112" i="267"/>
  <c r="I440" i="267"/>
  <c r="I124" i="267"/>
  <c r="I192" i="267"/>
  <c r="I113" i="267"/>
  <c r="I404" i="267"/>
  <c r="I327" i="267"/>
  <c r="I56" i="267"/>
  <c r="I455" i="267"/>
  <c r="I397" i="267"/>
  <c r="I369" i="267"/>
  <c r="I65" i="267"/>
  <c r="I188" i="267"/>
  <c r="I168" i="267"/>
  <c r="I170" i="267"/>
  <c r="I405" i="267"/>
  <c r="I30" i="267"/>
  <c r="I76" i="267"/>
  <c r="I232" i="267"/>
  <c r="I353" i="267"/>
  <c r="I52" i="267"/>
  <c r="I180" i="267"/>
  <c r="I196" i="267"/>
  <c r="I48" i="267"/>
  <c r="I90" i="267"/>
  <c r="I255" i="267"/>
  <c r="I98" i="267"/>
  <c r="I92" i="267"/>
  <c r="I75" i="267"/>
  <c r="I236" i="267"/>
  <c r="I29" i="267"/>
  <c r="I209" i="267"/>
  <c r="I74" i="267"/>
  <c r="I229" i="267"/>
  <c r="I438" i="267"/>
  <c r="I446" i="267"/>
  <c r="I342" i="267"/>
  <c r="I268" i="267"/>
  <c r="I430" i="267"/>
  <c r="I121" i="267"/>
  <c r="I89" i="267"/>
  <c r="I28" i="267"/>
  <c r="I20" i="267"/>
  <c r="I66" i="267"/>
  <c r="I58" i="267"/>
  <c r="I91" i="267"/>
  <c r="I195" i="267"/>
  <c r="I18" i="267"/>
  <c r="I227" i="267"/>
  <c r="I396" i="267"/>
  <c r="I403" i="267"/>
  <c r="I204" i="267"/>
  <c r="I106" i="267"/>
  <c r="I244" i="267"/>
  <c r="I25" i="267"/>
  <c r="I392" i="267"/>
  <c r="I116" i="267"/>
  <c r="I27" i="267"/>
  <c r="I224" i="267"/>
  <c r="I184" i="267"/>
  <c r="I181" i="267"/>
  <c r="I221" i="267"/>
  <c r="I47" i="267"/>
  <c r="I426" i="267"/>
  <c r="I434" i="267"/>
  <c r="I17" i="267"/>
  <c r="I333" i="267"/>
  <c r="I24" i="267"/>
  <c r="I122" i="267"/>
  <c r="I179" i="267"/>
  <c r="I433" i="267"/>
  <c r="I348" i="267"/>
  <c r="I54" i="267"/>
  <c r="I70" i="267"/>
  <c r="I219" i="267"/>
  <c r="I288" i="267"/>
  <c r="I387" i="267"/>
  <c r="I302" i="267"/>
  <c r="I273" i="267"/>
  <c r="I87" i="267"/>
  <c r="W96" i="24"/>
  <c r="W85" i="24"/>
  <c r="BA41" i="271"/>
  <c r="BA32" i="271"/>
  <c r="BB39" i="271"/>
  <c r="BB30" i="271"/>
  <c r="AZ42" i="271"/>
  <c r="AZ33" i="271"/>
  <c r="AY34" i="271"/>
  <c r="AX35" i="271"/>
  <c r="BA40" i="271"/>
  <c r="AZ31" i="271"/>
  <c r="AE5" i="271"/>
  <c r="AE17" i="271"/>
  <c r="AE6" i="271"/>
  <c r="AE18" i="271"/>
  <c r="AE7" i="271"/>
  <c r="AE19" i="271"/>
  <c r="AZ56" i="271"/>
  <c r="AZ57" i="271"/>
  <c r="AE20" i="271"/>
  <c r="AE8" i="271"/>
  <c r="AE4" i="271"/>
  <c r="AE16" i="271"/>
  <c r="AD13" i="271"/>
  <c r="V386" i="265"/>
  <c r="AB17" i="264"/>
  <c r="AB16" i="264"/>
  <c r="AB15" i="264"/>
  <c r="AB200" i="264"/>
  <c r="AB187" i="264"/>
  <c r="AB186" i="264"/>
  <c r="AC210" i="264"/>
  <c r="AC170" i="264"/>
  <c r="AC190" i="264"/>
  <c r="O30" i="265"/>
  <c r="AC92" i="264"/>
  <c r="R446" i="265"/>
  <c r="R430" i="265"/>
  <c r="O210" i="265"/>
  <c r="O170" i="265"/>
  <c r="O190" i="265"/>
  <c r="O59" i="265"/>
  <c r="O56" i="265"/>
  <c r="O55" i="265"/>
  <c r="O72" i="265"/>
  <c r="O71" i="265"/>
  <c r="N87" i="265"/>
  <c r="N86" i="265"/>
  <c r="Z13" i="264"/>
  <c r="N13" i="265"/>
  <c r="AD53" i="264"/>
  <c r="AD69" i="264"/>
  <c r="AD13" i="35"/>
  <c r="AF37" i="34"/>
  <c r="AE77" i="264"/>
  <c r="AF33" i="34"/>
  <c r="AE69" i="264"/>
  <c r="AF29" i="34"/>
  <c r="AE61" i="264"/>
  <c r="AF25" i="34"/>
  <c r="AE53" i="264"/>
  <c r="AF9" i="34"/>
  <c r="AG144" i="34"/>
  <c r="AG116" i="34"/>
  <c r="P194" i="265"/>
  <c r="AG46" i="34"/>
  <c r="P96" i="265"/>
  <c r="AG102" i="34"/>
  <c r="P174" i="265"/>
  <c r="AG130" i="34"/>
  <c r="G22" i="269"/>
  <c r="M23" i="268"/>
  <c r="AE39" i="35"/>
  <c r="AC125" i="264"/>
  <c r="O125" i="265"/>
  <c r="Z185" i="34"/>
  <c r="Y303" i="264"/>
  <c r="Z176" i="34"/>
  <c r="Z168" i="24"/>
  <c r="AA157" i="24"/>
  <c r="Z159" i="24"/>
  <c r="Z169" i="24"/>
  <c r="AB182" i="264"/>
  <c r="AB180" i="264"/>
  <c r="AB167" i="264"/>
  <c r="AB166" i="264"/>
  <c r="AB222" i="264"/>
  <c r="AB220" i="264"/>
  <c r="AB207" i="264"/>
  <c r="AB206" i="264"/>
  <c r="AJ421" i="264"/>
  <c r="AJ420" i="264"/>
  <c r="AJ419" i="264"/>
  <c r="AD344" i="264"/>
  <c r="AD343" i="264"/>
  <c r="AD314" i="264"/>
  <c r="AD313" i="264"/>
  <c r="AD68" i="35"/>
  <c r="AF155" i="34"/>
  <c r="AF191" i="34"/>
  <c r="AE314" i="264"/>
  <c r="AE313" i="264"/>
  <c r="AF218" i="34"/>
  <c r="AE359" i="264"/>
  <c r="AE358" i="264"/>
  <c r="AF209" i="34"/>
  <c r="AE344" i="264"/>
  <c r="AE343" i="264"/>
  <c r="AF200" i="34"/>
  <c r="AE329" i="264"/>
  <c r="AE328" i="264"/>
  <c r="Y275" i="264"/>
  <c r="AD440" i="264"/>
  <c r="AD456" i="264"/>
  <c r="AE240" i="34"/>
  <c r="AD398" i="264"/>
  <c r="AC27" i="264"/>
  <c r="AC26" i="264"/>
  <c r="O27" i="265"/>
  <c r="O26" i="265"/>
  <c r="AE241" i="34"/>
  <c r="AD399" i="264"/>
  <c r="AD449" i="264"/>
  <c r="AD88" i="35"/>
  <c r="AF267" i="34"/>
  <c r="AE457" i="264"/>
  <c r="AF263" i="34"/>
  <c r="AE449" i="264"/>
  <c r="AF259" i="34"/>
  <c r="AE441" i="264"/>
  <c r="AF237" i="34"/>
  <c r="AF255" i="34"/>
  <c r="AE433" i="264"/>
  <c r="AC29" i="264"/>
  <c r="O29" i="265"/>
  <c r="AD54" i="264"/>
  <c r="AD70" i="264"/>
  <c r="AE14" i="34"/>
  <c r="AD24" i="264"/>
  <c r="AD209" i="264"/>
  <c r="AD208" i="264"/>
  <c r="AD189" i="264"/>
  <c r="AD188" i="264"/>
  <c r="AE56" i="34"/>
  <c r="AD91" i="264"/>
  <c r="AD90" i="264"/>
  <c r="AD193" i="264"/>
  <c r="AD173" i="264"/>
  <c r="AD213" i="264"/>
  <c r="AL238" i="34"/>
  <c r="AK402" i="264"/>
  <c r="AK401" i="264"/>
  <c r="AK395" i="264"/>
  <c r="AK394" i="264"/>
  <c r="X36" i="268"/>
  <c r="BL49" i="35"/>
  <c r="BM49" i="35"/>
  <c r="BN49" i="35"/>
  <c r="AA126" i="264"/>
  <c r="AD197" i="264"/>
  <c r="AD196" i="264"/>
  <c r="AD177" i="264"/>
  <c r="AD176" i="264"/>
  <c r="AD217" i="264"/>
  <c r="AD216" i="264"/>
  <c r="X42" i="268"/>
  <c r="BL54" i="35"/>
  <c r="BM54" i="35"/>
  <c r="BN54" i="35"/>
  <c r="O65" i="268"/>
  <c r="O64" i="268"/>
  <c r="AJ79" i="35"/>
  <c r="AM234" i="34"/>
  <c r="AM252" i="34"/>
  <c r="AL429" i="264"/>
  <c r="AL428" i="264"/>
  <c r="AM264" i="34"/>
  <c r="AL453" i="264"/>
  <c r="AL452" i="264"/>
  <c r="AM260" i="34"/>
  <c r="AM256" i="34"/>
  <c r="AL437" i="264"/>
  <c r="AL436" i="264"/>
  <c r="AD55" i="34"/>
  <c r="AD153" i="34"/>
  <c r="AD125" i="34"/>
  <c r="AC205" i="264"/>
  <c r="AD111" i="34"/>
  <c r="AC185" i="264"/>
  <c r="AD139" i="34"/>
  <c r="AB48" i="35"/>
  <c r="L34" i="268"/>
  <c r="X39" i="268"/>
  <c r="BL52" i="35"/>
  <c r="BM52" i="35"/>
  <c r="BN52" i="35"/>
  <c r="AE172" i="34"/>
  <c r="AD267" i="264"/>
  <c r="AD266" i="264"/>
  <c r="AD340" i="264"/>
  <c r="AD339" i="264"/>
  <c r="AD370" i="264"/>
  <c r="AD369" i="264"/>
  <c r="Y184" i="24"/>
  <c r="Z172" i="24"/>
  <c r="Y175" i="24"/>
  <c r="Y179" i="24"/>
  <c r="AF67" i="34"/>
  <c r="AE124" i="264"/>
  <c r="AE105" i="264"/>
  <c r="AD124" i="264"/>
  <c r="AD244" i="264"/>
  <c r="AE68" i="34"/>
  <c r="AD106" i="264"/>
  <c r="AD47" i="35"/>
  <c r="AF138" i="34"/>
  <c r="AE224" i="264"/>
  <c r="AF54" i="34"/>
  <c r="AF110" i="34"/>
  <c r="AE184" i="264"/>
  <c r="AF152" i="34"/>
  <c r="AE244" i="264"/>
  <c r="AF124" i="34"/>
  <c r="AE204" i="264"/>
  <c r="AA334" i="264"/>
  <c r="AA319" i="264"/>
  <c r="AB186" i="34"/>
  <c r="AB177" i="34"/>
  <c r="AD231" i="264"/>
  <c r="AE57" i="34"/>
  <c r="AD93" i="264"/>
  <c r="AD36" i="35"/>
  <c r="AF127" i="34"/>
  <c r="AE211" i="264"/>
  <c r="AF43" i="34"/>
  <c r="AF99" i="34"/>
  <c r="AE171" i="264"/>
  <c r="AF141" i="34"/>
  <c r="AE231" i="264"/>
  <c r="AF113" i="34"/>
  <c r="AE191" i="264"/>
  <c r="AC112" i="264"/>
  <c r="AC111" i="264"/>
  <c r="O112" i="265"/>
  <c r="O111" i="265"/>
  <c r="AD221" i="264"/>
  <c r="AD201" i="264"/>
  <c r="AE65" i="34"/>
  <c r="AD103" i="264"/>
  <c r="Y290" i="264"/>
  <c r="X289" i="264"/>
  <c r="AC405" i="264"/>
  <c r="AC404" i="264"/>
  <c r="AC400" i="264"/>
  <c r="O405" i="265"/>
  <c r="AD66" i="264"/>
  <c r="AD65" i="264"/>
  <c r="AD50" i="264"/>
  <c r="AD49" i="264"/>
  <c r="AD11" i="35"/>
  <c r="AF35" i="34"/>
  <c r="AE74" i="264"/>
  <c r="AE73" i="264"/>
  <c r="AF31" i="34"/>
  <c r="AE66" i="264"/>
  <c r="AE65" i="264"/>
  <c r="AF27" i="34"/>
  <c r="AE58" i="264"/>
  <c r="AE57" i="264"/>
  <c r="AF7" i="34"/>
  <c r="AF23" i="34"/>
  <c r="AE50" i="264"/>
  <c r="AE49" i="264"/>
  <c r="AG142" i="34"/>
  <c r="AG114" i="34"/>
  <c r="AG44" i="34"/>
  <c r="P94" i="265"/>
  <c r="AG100" i="34"/>
  <c r="AG128" i="34"/>
  <c r="M21" i="268"/>
  <c r="AE37" i="35"/>
  <c r="G20" i="269"/>
  <c r="AD60" i="264"/>
  <c r="AD76" i="264"/>
  <c r="AE12" i="34"/>
  <c r="AD22" i="264"/>
  <c r="AC31" i="264"/>
  <c r="O31" i="265"/>
  <c r="AC110" i="264"/>
  <c r="AC109" i="264"/>
  <c r="O110" i="265"/>
  <c r="O109" i="265"/>
  <c r="X43" i="268"/>
  <c r="BL55" i="35"/>
  <c r="BM55" i="35"/>
  <c r="BN55" i="35"/>
  <c r="Z26" i="24"/>
  <c r="AD116" i="264"/>
  <c r="AA168" i="34"/>
  <c r="Z275" i="264"/>
  <c r="Z261" i="264"/>
  <c r="O18" i="265"/>
  <c r="O406" i="265"/>
  <c r="R454" i="265"/>
  <c r="O118" i="265"/>
  <c r="O117" i="265"/>
  <c r="X185" i="24"/>
  <c r="AC64" i="264"/>
  <c r="AC63" i="264"/>
  <c r="AI411" i="264"/>
  <c r="R438" i="265"/>
  <c r="AE13" i="34"/>
  <c r="AD23" i="264"/>
  <c r="AD61" i="264"/>
  <c r="AD77" i="264"/>
  <c r="AF60" i="34"/>
  <c r="AE115" i="264"/>
  <c r="AE96" i="264"/>
  <c r="Z167" i="34"/>
  <c r="Y260" i="264"/>
  <c r="Y163" i="24"/>
  <c r="Y187" i="24"/>
  <c r="Z63" i="35"/>
  <c r="AC159" i="34"/>
  <c r="AC195" i="34"/>
  <c r="AB319" i="264"/>
  <c r="AC213" i="34"/>
  <c r="AB349" i="264"/>
  <c r="AC204" i="34"/>
  <c r="AB334" i="264"/>
  <c r="AC222" i="34"/>
  <c r="AB364" i="264"/>
  <c r="AC66" i="34"/>
  <c r="AB123" i="264"/>
  <c r="AB104" i="264"/>
  <c r="AD52" i="34"/>
  <c r="AD136" i="34"/>
  <c r="AC222" i="264"/>
  <c r="AD108" i="34"/>
  <c r="AC182" i="264"/>
  <c r="AD150" i="34"/>
  <c r="AC242" i="264"/>
  <c r="AD122" i="34"/>
  <c r="AC202" i="264"/>
  <c r="L31" i="268"/>
  <c r="AB45" i="35"/>
  <c r="AA123" i="264"/>
  <c r="AJ414" i="264"/>
  <c r="AJ413" i="264"/>
  <c r="AJ412" i="264"/>
  <c r="AJ402" i="264"/>
  <c r="AJ401" i="264"/>
  <c r="N191" i="24"/>
  <c r="O231" i="34"/>
  <c r="N385" i="264"/>
  <c r="N384" i="264"/>
  <c r="N383" i="264"/>
  <c r="N382" i="264"/>
  <c r="N381" i="264"/>
  <c r="AD329" i="264"/>
  <c r="AD328" i="264"/>
  <c r="AD359" i="264"/>
  <c r="AD358" i="264"/>
  <c r="AE164" i="34"/>
  <c r="AD256" i="264"/>
  <c r="AD255" i="264"/>
  <c r="X38" i="268"/>
  <c r="BL51" i="35"/>
  <c r="BM51" i="35"/>
  <c r="BN51" i="35"/>
  <c r="X274" i="264"/>
  <c r="AD448" i="264"/>
  <c r="AD432" i="264"/>
  <c r="AD87" i="35"/>
  <c r="AF236" i="34"/>
  <c r="AF254" i="34"/>
  <c r="AE432" i="264"/>
  <c r="AF266" i="34"/>
  <c r="AE456" i="264"/>
  <c r="AF262" i="34"/>
  <c r="AE448" i="264"/>
  <c r="AE447" i="264"/>
  <c r="AE443" i="264"/>
  <c r="AE442" i="264"/>
  <c r="AF258" i="34"/>
  <c r="AE440" i="264"/>
  <c r="AD433" i="264"/>
  <c r="AD441" i="264"/>
  <c r="AD457" i="264"/>
  <c r="AD62" i="264"/>
  <c r="AD78" i="264"/>
  <c r="AD14" i="35"/>
  <c r="AF10" i="34"/>
  <c r="AF38" i="34"/>
  <c r="AE78" i="264"/>
  <c r="AF34" i="34"/>
  <c r="AE70" i="264"/>
  <c r="AF30" i="34"/>
  <c r="AE62" i="264"/>
  <c r="AF26" i="34"/>
  <c r="AE54" i="264"/>
  <c r="AD169" i="264"/>
  <c r="AD168" i="264"/>
  <c r="AD229" i="264"/>
  <c r="AD228" i="264"/>
  <c r="AD35" i="35"/>
  <c r="AF140" i="34"/>
  <c r="AE229" i="264"/>
  <c r="AE228" i="264"/>
  <c r="AF112" i="34"/>
  <c r="AE189" i="264"/>
  <c r="AE188" i="264"/>
  <c r="AF42" i="34"/>
  <c r="AF98" i="34"/>
  <c r="AE169" i="264"/>
  <c r="AE168" i="264"/>
  <c r="AF126" i="34"/>
  <c r="AE209" i="264"/>
  <c r="AE208" i="264"/>
  <c r="K54" i="268"/>
  <c r="X62" i="35"/>
  <c r="AA212" i="34"/>
  <c r="Z348" i="264"/>
  <c r="AA221" i="34"/>
  <c r="Z363" i="264"/>
  <c r="AA203" i="34"/>
  <c r="Z333" i="264"/>
  <c r="AA194" i="34"/>
  <c r="Z318" i="264"/>
  <c r="AA158" i="34"/>
  <c r="AD233" i="264"/>
  <c r="AE59" i="34"/>
  <c r="AD95" i="264"/>
  <c r="AD38" i="35"/>
  <c r="AF129" i="34"/>
  <c r="AE213" i="264"/>
  <c r="AF45" i="34"/>
  <c r="AF101" i="34"/>
  <c r="AE173" i="264"/>
  <c r="AF143" i="34"/>
  <c r="AE233" i="264"/>
  <c r="AF115" i="34"/>
  <c r="AE193" i="264"/>
  <c r="AK429" i="264"/>
  <c r="AK428" i="264"/>
  <c r="AL248" i="34"/>
  <c r="AK421" i="264"/>
  <c r="AK420" i="264"/>
  <c r="AK419" i="264"/>
  <c r="AL244" i="34"/>
  <c r="AK414" i="264"/>
  <c r="AK413" i="264"/>
  <c r="AK412" i="264"/>
  <c r="AD237" i="264"/>
  <c r="AD236" i="264"/>
  <c r="AE62" i="34"/>
  <c r="AD99" i="264"/>
  <c r="AD98" i="264"/>
  <c r="AD41" i="35"/>
  <c r="AF132" i="34"/>
  <c r="AE217" i="264"/>
  <c r="AE216" i="264"/>
  <c r="AF48" i="34"/>
  <c r="AF104" i="34"/>
  <c r="AE177" i="264"/>
  <c r="AE176" i="264"/>
  <c r="AF146" i="34"/>
  <c r="AE237" i="264"/>
  <c r="AE236" i="264"/>
  <c r="AF118" i="34"/>
  <c r="AE197" i="264"/>
  <c r="AE196" i="264"/>
  <c r="AK83" i="35"/>
  <c r="AK80" i="35"/>
  <c r="AN265" i="34"/>
  <c r="AN261" i="34"/>
  <c r="AN257" i="34"/>
  <c r="AN235" i="34"/>
  <c r="AN253" i="34"/>
  <c r="AL84" i="35"/>
  <c r="AM239" i="34"/>
  <c r="AL396" i="264"/>
  <c r="R396" i="265"/>
  <c r="AM245" i="34"/>
  <c r="AM249" i="34"/>
  <c r="AC69" i="34"/>
  <c r="AB126" i="264"/>
  <c r="AB107" i="264"/>
  <c r="AD115" i="264"/>
  <c r="AD325" i="264"/>
  <c r="AD324" i="264"/>
  <c r="AD355" i="264"/>
  <c r="AD354" i="264"/>
  <c r="AD78" i="35"/>
  <c r="AF226" i="34"/>
  <c r="AE370" i="264"/>
  <c r="AE369" i="264"/>
  <c r="AF217" i="34"/>
  <c r="AE355" i="264"/>
  <c r="AE354" i="264"/>
  <c r="AF208" i="34"/>
  <c r="AE340" i="264"/>
  <c r="AE339" i="264"/>
  <c r="AF199" i="34"/>
  <c r="AE325" i="264"/>
  <c r="AE324" i="264"/>
  <c r="AF163" i="34"/>
  <c r="AG151" i="34"/>
  <c r="AG123" i="34"/>
  <c r="AG53" i="34"/>
  <c r="AG109" i="34"/>
  <c r="AG137" i="34"/>
  <c r="AE46" i="35"/>
  <c r="G31" i="269"/>
  <c r="M32" i="268"/>
  <c r="AD204" i="264"/>
  <c r="AD184" i="264"/>
  <c r="AD224" i="264"/>
  <c r="AA364" i="264"/>
  <c r="AA349" i="264"/>
  <c r="AB168" i="34"/>
  <c r="AA261" i="264"/>
  <c r="X45" i="268"/>
  <c r="BL57" i="35"/>
  <c r="BM57" i="35"/>
  <c r="BN57" i="35"/>
  <c r="AD191" i="264"/>
  <c r="AD190" i="264"/>
  <c r="AD171" i="264"/>
  <c r="AD211" i="264"/>
  <c r="AD210" i="264"/>
  <c r="AD181" i="264"/>
  <c r="AD241" i="264"/>
  <c r="AD44" i="35"/>
  <c r="AF149" i="34"/>
  <c r="AE241" i="264"/>
  <c r="AF121" i="34"/>
  <c r="AE201" i="264"/>
  <c r="AF51" i="34"/>
  <c r="AF107" i="34"/>
  <c r="AE181" i="264"/>
  <c r="AF135" i="34"/>
  <c r="AE221" i="264"/>
  <c r="Y304" i="264"/>
  <c r="X303" i="264"/>
  <c r="AD58" i="264"/>
  <c r="AD57" i="264"/>
  <c r="AD74" i="264"/>
  <c r="AD73" i="264"/>
  <c r="AE11" i="34"/>
  <c r="AD20" i="264"/>
  <c r="AD19" i="264"/>
  <c r="AF58" i="34"/>
  <c r="AE113" i="264"/>
  <c r="AE94" i="264"/>
  <c r="AD113" i="264"/>
  <c r="AD68" i="264"/>
  <c r="AD52" i="264"/>
  <c r="AD12" i="35"/>
  <c r="AF8" i="34"/>
  <c r="AF24" i="34"/>
  <c r="AE52" i="264"/>
  <c r="AE51" i="264"/>
  <c r="AF36" i="34"/>
  <c r="AE76" i="264"/>
  <c r="AF32" i="34"/>
  <c r="AE68" i="264"/>
  <c r="AE67" i="264"/>
  <c r="AF28" i="34"/>
  <c r="AE60" i="264"/>
  <c r="X37" i="268"/>
  <c r="BL50" i="35"/>
  <c r="BM50" i="35"/>
  <c r="BN50" i="35"/>
  <c r="Y73" i="35"/>
  <c r="X13" i="24"/>
  <c r="X125" i="24"/>
  <c r="X129" i="24"/>
  <c r="AF61" i="34"/>
  <c r="AE116" i="264"/>
  <c r="AE97" i="264"/>
  <c r="AG131" i="34"/>
  <c r="AG47" i="34"/>
  <c r="P97" i="265"/>
  <c r="AG103" i="34"/>
  <c r="AG145" i="34"/>
  <c r="AG117" i="34"/>
  <c r="M24" i="268"/>
  <c r="AE40" i="35"/>
  <c r="G23" i="269"/>
  <c r="AA177" i="34"/>
  <c r="Z290" i="264"/>
  <c r="AA186" i="34"/>
  <c r="Z304" i="264"/>
  <c r="Y169" i="24"/>
  <c r="Y167" i="24"/>
  <c r="W35" i="268"/>
  <c r="W41" i="268"/>
  <c r="P214" i="265"/>
  <c r="X183" i="24"/>
  <c r="X187" i="24"/>
  <c r="X189" i="24"/>
  <c r="AA220" i="264"/>
  <c r="AA207" i="264"/>
  <c r="AA206" i="264"/>
  <c r="AA180" i="264"/>
  <c r="AA167" i="264"/>
  <c r="AA166" i="264"/>
  <c r="AA240" i="264"/>
  <c r="AA227" i="264"/>
  <c r="AA226" i="264"/>
  <c r="AC397" i="264"/>
  <c r="AC393" i="264"/>
  <c r="O64" i="265"/>
  <c r="O63" i="265"/>
  <c r="Q411" i="265"/>
  <c r="BL56" i="35"/>
  <c r="BM56" i="35"/>
  <c r="BN56" i="35"/>
  <c r="X44" i="268"/>
  <c r="X141" i="24"/>
  <c r="W141" i="24"/>
  <c r="V131" i="24"/>
  <c r="O205" i="265"/>
  <c r="N363" i="265"/>
  <c r="AD51" i="264"/>
  <c r="AC200" i="264"/>
  <c r="AC187" i="264"/>
  <c r="AC186" i="264"/>
  <c r="W130" i="24"/>
  <c r="W127" i="24"/>
  <c r="W10" i="24"/>
  <c r="X128" i="24"/>
  <c r="X124" i="24"/>
  <c r="X126" i="24"/>
  <c r="Y9" i="24"/>
  <c r="Z77" i="24"/>
  <c r="AE12" i="271"/>
  <c r="AE24" i="271"/>
  <c r="X123" i="24"/>
  <c r="M7" i="265"/>
  <c r="N333" i="265"/>
  <c r="BA34" i="24"/>
  <c r="X87" i="24"/>
  <c r="X86" i="24"/>
  <c r="BC71" i="24"/>
  <c r="BC70" i="24"/>
  <c r="S25" i="271"/>
  <c r="AZ58" i="271"/>
  <c r="BD11" i="24"/>
  <c r="T43" i="271"/>
  <c r="Z10" i="264"/>
  <c r="Y10" i="264"/>
  <c r="N10" i="265"/>
  <c r="W7" i="264"/>
  <c r="AX51" i="271"/>
  <c r="W138" i="24"/>
  <c r="Y116" i="24"/>
  <c r="Z33" i="24"/>
  <c r="Z25" i="24"/>
  <c r="Z24" i="24"/>
  <c r="X115" i="24"/>
  <c r="X107" i="24"/>
  <c r="X109" i="24"/>
  <c r="X108" i="24"/>
  <c r="BC32" i="24"/>
  <c r="AY48" i="271"/>
  <c r="AY49" i="271"/>
  <c r="AY50" i="271"/>
  <c r="AZ13" i="272"/>
  <c r="I299" i="267"/>
  <c r="BA29" i="271"/>
  <c r="I270" i="267"/>
  <c r="I406" i="266"/>
  <c r="I406" i="267"/>
  <c r="BB9" i="273"/>
  <c r="BB10" i="273"/>
  <c r="BA38" i="271"/>
  <c r="X138" i="24"/>
  <c r="J50" i="268"/>
  <c r="W140" i="24"/>
  <c r="X140" i="24"/>
  <c r="U133" i="24"/>
  <c r="V139" i="24"/>
  <c r="V137" i="24"/>
  <c r="V136" i="24"/>
  <c r="Y97" i="24"/>
  <c r="V60" i="35"/>
  <c r="Y157" i="34"/>
  <c r="Y220" i="34"/>
  <c r="Y211" i="34"/>
  <c r="Y202" i="34"/>
  <c r="Y193" i="34"/>
  <c r="X12" i="264"/>
  <c r="X11" i="264"/>
  <c r="W258" i="264"/>
  <c r="X165" i="34"/>
  <c r="M258" i="265"/>
  <c r="W361" i="264"/>
  <c r="M361" i="265"/>
  <c r="W331" i="264"/>
  <c r="M331" i="265"/>
  <c r="W332" i="264"/>
  <c r="M332" i="265"/>
  <c r="W362" i="264"/>
  <c r="M362" i="265"/>
  <c r="X175" i="34"/>
  <c r="X184" i="34"/>
  <c r="W375" i="264"/>
  <c r="W374" i="264"/>
  <c r="W373" i="264"/>
  <c r="W372" i="264"/>
  <c r="W371" i="264"/>
  <c r="M375" i="265"/>
  <c r="M374" i="265"/>
  <c r="M373" i="265"/>
  <c r="M372" i="265"/>
  <c r="M371" i="265"/>
  <c r="Y380" i="264"/>
  <c r="Y379" i="264"/>
  <c r="Y378" i="264"/>
  <c r="Y377" i="264"/>
  <c r="Y376" i="264"/>
  <c r="Z147" i="24"/>
  <c r="V408" i="264"/>
  <c r="V407" i="264"/>
  <c r="V392" i="264"/>
  <c r="V391" i="264"/>
  <c r="V390" i="264"/>
  <c r="Y219" i="34"/>
  <c r="V59" i="35"/>
  <c r="Y201" i="34"/>
  <c r="Y210" i="34"/>
  <c r="Y192" i="34"/>
  <c r="Y156" i="34"/>
  <c r="X9" i="264"/>
  <c r="X8" i="264"/>
  <c r="U7" i="24"/>
  <c r="X174" i="34"/>
  <c r="X183" i="34"/>
  <c r="W346" i="264"/>
  <c r="M346" i="265"/>
  <c r="W316" i="264"/>
  <c r="M316" i="265"/>
  <c r="W317" i="264"/>
  <c r="M317" i="265"/>
  <c r="W347" i="264"/>
  <c r="M347" i="265"/>
  <c r="W259" i="264"/>
  <c r="X166" i="34"/>
  <c r="M259" i="265"/>
  <c r="V176" i="24"/>
  <c r="V182" i="24"/>
  <c r="Y12" i="264"/>
  <c r="Y11" i="264"/>
  <c r="V160" i="24"/>
  <c r="V166" i="24"/>
  <c r="V72" i="35"/>
  <c r="X135" i="24"/>
  <c r="Y69" i="35"/>
  <c r="AB230" i="34"/>
  <c r="W135" i="24"/>
  <c r="AA230" i="34"/>
  <c r="X69" i="35"/>
  <c r="I371" i="266"/>
  <c r="I372" i="267"/>
  <c r="X242" i="34"/>
  <c r="X243" i="34"/>
  <c r="W70" i="35"/>
  <c r="W71" i="35"/>
  <c r="W72" i="35"/>
  <c r="AE59" i="264"/>
  <c r="AE75" i="264"/>
  <c r="AD170" i="264"/>
  <c r="AE439" i="264"/>
  <c r="AE435" i="264"/>
  <c r="AE434" i="264"/>
  <c r="AE455" i="264"/>
  <c r="AE451" i="264"/>
  <c r="AE450" i="264"/>
  <c r="AC180" i="264"/>
  <c r="AC167" i="264"/>
  <c r="AC166" i="264"/>
  <c r="O185" i="265"/>
  <c r="AD67" i="264"/>
  <c r="AE431" i="264"/>
  <c r="AE427" i="264"/>
  <c r="AE426" i="264"/>
  <c r="AD447" i="264"/>
  <c r="AD443" i="264"/>
  <c r="AD442" i="264"/>
  <c r="AA121" i="264"/>
  <c r="AA108" i="264"/>
  <c r="AA88" i="264"/>
  <c r="BA42" i="271"/>
  <c r="BA33" i="271"/>
  <c r="BB41" i="271"/>
  <c r="BB32" i="271"/>
  <c r="BC39" i="271"/>
  <c r="BC30" i="271"/>
  <c r="AY35" i="271"/>
  <c r="AZ34" i="271"/>
  <c r="BB29" i="271"/>
  <c r="BB40" i="271"/>
  <c r="BA31" i="271"/>
  <c r="R453" i="265"/>
  <c r="R452" i="265"/>
  <c r="AF16" i="271"/>
  <c r="AF4" i="271"/>
  <c r="BA56" i="271"/>
  <c r="BA57" i="271"/>
  <c r="AF19" i="271"/>
  <c r="AF7" i="271"/>
  <c r="AF18" i="271"/>
  <c r="AF6" i="271"/>
  <c r="AF20" i="271"/>
  <c r="AF8" i="271"/>
  <c r="AF17" i="271"/>
  <c r="AF5" i="271"/>
  <c r="AE13" i="271"/>
  <c r="J385" i="265"/>
  <c r="J384" i="265"/>
  <c r="J383" i="265"/>
  <c r="J382" i="265"/>
  <c r="J381" i="265"/>
  <c r="AJ411" i="264"/>
  <c r="L29" i="268"/>
  <c r="L16" i="268"/>
  <c r="L15" i="268"/>
  <c r="R437" i="265"/>
  <c r="R436" i="265"/>
  <c r="AD397" i="264"/>
  <c r="AD393" i="264"/>
  <c r="AF40" i="35"/>
  <c r="AH131" i="34"/>
  <c r="AH47" i="34"/>
  <c r="AH103" i="34"/>
  <c r="AH145" i="34"/>
  <c r="AH117" i="34"/>
  <c r="AF195" i="264"/>
  <c r="J194" i="266"/>
  <c r="P195" i="265"/>
  <c r="AF175" i="264"/>
  <c r="J174" i="266"/>
  <c r="P175" i="265"/>
  <c r="AF215" i="264"/>
  <c r="J214" i="266"/>
  <c r="P215" i="265"/>
  <c r="Y62" i="35"/>
  <c r="AB221" i="34"/>
  <c r="AB212" i="34"/>
  <c r="AB203" i="34"/>
  <c r="AB194" i="34"/>
  <c r="AB158" i="34"/>
  <c r="AE12" i="35"/>
  <c r="AG8" i="34"/>
  <c r="P22" i="265"/>
  <c r="AG24" i="34"/>
  <c r="M12" i="268"/>
  <c r="AG36" i="34"/>
  <c r="AG32" i="34"/>
  <c r="P68" i="265"/>
  <c r="AG28" i="34"/>
  <c r="G11" i="269"/>
  <c r="AG149" i="34"/>
  <c r="AG121" i="34"/>
  <c r="P201" i="265"/>
  <c r="AG51" i="34"/>
  <c r="AG107" i="34"/>
  <c r="P181" i="265"/>
  <c r="AG135" i="34"/>
  <c r="P221" i="265"/>
  <c r="G29" i="269"/>
  <c r="M30" i="268"/>
  <c r="AE44" i="35"/>
  <c r="AF223" i="264"/>
  <c r="J222" i="266"/>
  <c r="P223" i="265"/>
  <c r="AG67" i="34"/>
  <c r="AF105" i="264"/>
  <c r="J104" i="266"/>
  <c r="P105" i="265"/>
  <c r="AF243" i="264"/>
  <c r="J242" i="266"/>
  <c r="P243" i="265"/>
  <c r="AE78" i="35"/>
  <c r="AG226" i="34"/>
  <c r="P370" i="265"/>
  <c r="P369" i="265"/>
  <c r="AG217" i="34"/>
  <c r="AG208" i="34"/>
  <c r="AG199" i="34"/>
  <c r="P325" i="265"/>
  <c r="P324" i="265"/>
  <c r="AG163" i="34"/>
  <c r="P267" i="265"/>
  <c r="P266" i="265"/>
  <c r="G60" i="269"/>
  <c r="G59" i="269"/>
  <c r="M61" i="268"/>
  <c r="M60" i="268"/>
  <c r="AL415" i="264"/>
  <c r="R415" i="265"/>
  <c r="AL403" i="264"/>
  <c r="R403" i="265"/>
  <c r="AM430" i="264"/>
  <c r="AM438" i="264"/>
  <c r="AM454" i="264"/>
  <c r="AK79" i="35"/>
  <c r="AN234" i="34"/>
  <c r="AN252" i="34"/>
  <c r="AN264" i="34"/>
  <c r="AN260" i="34"/>
  <c r="AN256" i="34"/>
  <c r="AF62" i="34"/>
  <c r="AE118" i="264"/>
  <c r="AE117" i="264"/>
  <c r="AE99" i="264"/>
  <c r="AE98" i="264"/>
  <c r="AG132" i="34"/>
  <c r="P217" i="265"/>
  <c r="P216" i="265"/>
  <c r="AG48" i="34"/>
  <c r="AG104" i="34"/>
  <c r="P177" i="265"/>
  <c r="P176" i="265"/>
  <c r="AG146" i="34"/>
  <c r="AG118" i="34"/>
  <c r="P197" i="265"/>
  <c r="P196" i="265"/>
  <c r="G25" i="269"/>
  <c r="G24" i="269"/>
  <c r="M26" i="268"/>
  <c r="M25" i="268"/>
  <c r="AE41" i="35"/>
  <c r="AD114" i="264"/>
  <c r="AA176" i="34"/>
  <c r="AA185" i="34"/>
  <c r="AF56" i="34"/>
  <c r="AE110" i="264"/>
  <c r="AE109" i="264"/>
  <c r="AE91" i="264"/>
  <c r="AE90" i="264"/>
  <c r="AF14" i="34"/>
  <c r="AE31" i="264"/>
  <c r="AE24" i="264"/>
  <c r="AF240" i="34"/>
  <c r="AE405" i="264"/>
  <c r="AE398" i="264"/>
  <c r="Y38" i="268"/>
  <c r="J37" i="269"/>
  <c r="AD270" i="264"/>
  <c r="AD269" i="264"/>
  <c r="O191" i="24"/>
  <c r="P231" i="34"/>
  <c r="AC45" i="35"/>
  <c r="AE52" i="34"/>
  <c r="AE136" i="34"/>
  <c r="AE108" i="34"/>
  <c r="AE150" i="34"/>
  <c r="AE122" i="34"/>
  <c r="AD66" i="34"/>
  <c r="AC104" i="264"/>
  <c r="O104" i="265"/>
  <c r="AC177" i="34"/>
  <c r="AB290" i="264"/>
  <c r="AC186" i="34"/>
  <c r="AB304" i="264"/>
  <c r="AD30" i="264"/>
  <c r="Z73" i="35"/>
  <c r="Y13" i="24"/>
  <c r="Y125" i="24"/>
  <c r="Y129" i="24"/>
  <c r="AF172" i="264"/>
  <c r="J171" i="266"/>
  <c r="P172" i="265"/>
  <c r="AF192" i="264"/>
  <c r="J191" i="266"/>
  <c r="P192" i="265"/>
  <c r="AD122" i="264"/>
  <c r="AD112" i="264"/>
  <c r="AA290" i="264"/>
  <c r="AF68" i="34"/>
  <c r="AE125" i="264"/>
  <c r="AE106" i="264"/>
  <c r="AG138" i="34"/>
  <c r="AG54" i="34"/>
  <c r="P106" i="265"/>
  <c r="AG110" i="34"/>
  <c r="AG152" i="34"/>
  <c r="AG124" i="34"/>
  <c r="AE47" i="35"/>
  <c r="M33" i="268"/>
  <c r="G32" i="269"/>
  <c r="AD281" i="264"/>
  <c r="AD280" i="264"/>
  <c r="AC48" i="35"/>
  <c r="AE55" i="34"/>
  <c r="AE153" i="34"/>
  <c r="AE125" i="34"/>
  <c r="AE111" i="34"/>
  <c r="AE139" i="34"/>
  <c r="AC245" i="264"/>
  <c r="AC240" i="264"/>
  <c r="AC227" i="264"/>
  <c r="AC226" i="264"/>
  <c r="O245" i="265"/>
  <c r="AM238" i="34"/>
  <c r="AL395" i="264"/>
  <c r="AL394" i="264"/>
  <c r="R395" i="265"/>
  <c r="R394" i="265"/>
  <c r="Y36" i="268"/>
  <c r="J35" i="269"/>
  <c r="AD110" i="264"/>
  <c r="AD109" i="264"/>
  <c r="AD406" i="264"/>
  <c r="AE68" i="35"/>
  <c r="AG155" i="34"/>
  <c r="AG191" i="34"/>
  <c r="P314" i="265"/>
  <c r="P313" i="265"/>
  <c r="M49" i="268"/>
  <c r="M48" i="268"/>
  <c r="AG218" i="34"/>
  <c r="AG209" i="34"/>
  <c r="P344" i="265"/>
  <c r="P343" i="265"/>
  <c r="AG200" i="34"/>
  <c r="G48" i="269"/>
  <c r="G47" i="269"/>
  <c r="AA168" i="24"/>
  <c r="AB157" i="24"/>
  <c r="AA159" i="24"/>
  <c r="Y289" i="264"/>
  <c r="AF39" i="35"/>
  <c r="AH144" i="34"/>
  <c r="AH116" i="34"/>
  <c r="AH46" i="34"/>
  <c r="AH102" i="34"/>
  <c r="AH130" i="34"/>
  <c r="AF174" i="264"/>
  <c r="J173" i="266"/>
  <c r="AF194" i="264"/>
  <c r="J193" i="266"/>
  <c r="AF13" i="34"/>
  <c r="AE30" i="264"/>
  <c r="AE23" i="264"/>
  <c r="P52" i="265"/>
  <c r="N304" i="265"/>
  <c r="P355" i="265"/>
  <c r="P354" i="265"/>
  <c r="P99" i="265"/>
  <c r="P98" i="265"/>
  <c r="AK411" i="264"/>
  <c r="AD431" i="264"/>
  <c r="AD427" i="264"/>
  <c r="AD426" i="264"/>
  <c r="AB121" i="264"/>
  <c r="AB108" i="264"/>
  <c r="N348" i="265"/>
  <c r="O242" i="265"/>
  <c r="O222" i="265"/>
  <c r="O202" i="265"/>
  <c r="O200" i="265"/>
  <c r="O187" i="265"/>
  <c r="O186" i="265"/>
  <c r="AD75" i="264"/>
  <c r="AD72" i="264"/>
  <c r="AD71" i="264"/>
  <c r="AD59" i="264"/>
  <c r="AD56" i="264"/>
  <c r="AD55" i="264"/>
  <c r="AE48" i="264"/>
  <c r="AE47" i="264"/>
  <c r="AE56" i="264"/>
  <c r="AE55" i="264"/>
  <c r="AE72" i="264"/>
  <c r="AE71" i="264"/>
  <c r="AD48" i="264"/>
  <c r="AD47" i="264"/>
  <c r="AD64" i="264"/>
  <c r="AD63" i="264"/>
  <c r="AE190" i="264"/>
  <c r="AE170" i="264"/>
  <c r="AE210" i="264"/>
  <c r="AD92" i="264"/>
  <c r="Y185" i="24"/>
  <c r="Y183" i="24"/>
  <c r="AB13" i="264"/>
  <c r="X41" i="268"/>
  <c r="O28" i="265"/>
  <c r="O25" i="265"/>
  <c r="O17" i="265"/>
  <c r="O16" i="265"/>
  <c r="O15" i="265"/>
  <c r="AD455" i="264"/>
  <c r="AD451" i="264"/>
  <c r="AD450" i="264"/>
  <c r="AD439" i="264"/>
  <c r="AD435" i="264"/>
  <c r="AD434" i="264"/>
  <c r="N275" i="265"/>
  <c r="R429" i="265"/>
  <c r="R428" i="265"/>
  <c r="X188" i="24"/>
  <c r="AB233" i="34"/>
  <c r="AV190" i="24"/>
  <c r="AZ232" i="34"/>
  <c r="AA13" i="264"/>
  <c r="AF235" i="264"/>
  <c r="J234" i="266"/>
  <c r="AG61" i="34"/>
  <c r="AF97" i="264"/>
  <c r="J96" i="266"/>
  <c r="Y37" i="268"/>
  <c r="J36" i="269"/>
  <c r="AF12" i="34"/>
  <c r="AE29" i="264"/>
  <c r="AE22" i="264"/>
  <c r="AD27" i="264"/>
  <c r="AD26" i="264"/>
  <c r="AF65" i="34"/>
  <c r="AE122" i="264"/>
  <c r="AE103" i="264"/>
  <c r="J44" i="269"/>
  <c r="Y45" i="268"/>
  <c r="AA275" i="264"/>
  <c r="AF46" i="35"/>
  <c r="AH123" i="34"/>
  <c r="AH151" i="34"/>
  <c r="AH53" i="34"/>
  <c r="AH109" i="34"/>
  <c r="AH137" i="34"/>
  <c r="AF183" i="264"/>
  <c r="J182" i="266"/>
  <c r="AF203" i="264"/>
  <c r="J202" i="266"/>
  <c r="P203" i="265"/>
  <c r="AF172" i="34"/>
  <c r="AE281" i="264"/>
  <c r="AE280" i="264"/>
  <c r="AE267" i="264"/>
  <c r="AE266" i="264"/>
  <c r="AL422" i="264"/>
  <c r="R422" i="265"/>
  <c r="AL83" i="35"/>
  <c r="AL80" i="35"/>
  <c r="AO265" i="34"/>
  <c r="AN454" i="264"/>
  <c r="AO261" i="34"/>
  <c r="AN446" i="264"/>
  <c r="AO257" i="34"/>
  <c r="AN438" i="264"/>
  <c r="AO235" i="34"/>
  <c r="AO253" i="34"/>
  <c r="AN430" i="264"/>
  <c r="AM84" i="35"/>
  <c r="AN239" i="34"/>
  <c r="AM396" i="264"/>
  <c r="AM446" i="264"/>
  <c r="AN249" i="34"/>
  <c r="AN245" i="34"/>
  <c r="AD118" i="264"/>
  <c r="AD117" i="264"/>
  <c r="AF59" i="34"/>
  <c r="AE114" i="264"/>
  <c r="AE95" i="264"/>
  <c r="AG129" i="34"/>
  <c r="AG45" i="34"/>
  <c r="AG101" i="34"/>
  <c r="P173" i="265"/>
  <c r="AG143" i="34"/>
  <c r="P233" i="265"/>
  <c r="AG115" i="34"/>
  <c r="AE38" i="35"/>
  <c r="G21" i="269"/>
  <c r="M22" i="268"/>
  <c r="AA167" i="34"/>
  <c r="Z260" i="264"/>
  <c r="AE35" i="35"/>
  <c r="AG140" i="34"/>
  <c r="AG112" i="34"/>
  <c r="AG42" i="34"/>
  <c r="P91" i="265"/>
  <c r="P90" i="265"/>
  <c r="AG98" i="34"/>
  <c r="P169" i="265"/>
  <c r="P168" i="265"/>
  <c r="AG126" i="34"/>
  <c r="M18" i="268"/>
  <c r="M17" i="268"/>
  <c r="G17" i="269"/>
  <c r="G16" i="269"/>
  <c r="AE14" i="35"/>
  <c r="AG10" i="34"/>
  <c r="P24" i="265"/>
  <c r="AG38" i="34"/>
  <c r="P78" i="265"/>
  <c r="AG34" i="34"/>
  <c r="AG30" i="34"/>
  <c r="P62" i="265"/>
  <c r="AG26" i="34"/>
  <c r="P54" i="265"/>
  <c r="M14" i="268"/>
  <c r="G13" i="269"/>
  <c r="AE87" i="35"/>
  <c r="AG236" i="34"/>
  <c r="AG254" i="34"/>
  <c r="P432" i="265"/>
  <c r="G69" i="269"/>
  <c r="AG266" i="34"/>
  <c r="P456" i="265"/>
  <c r="AG262" i="34"/>
  <c r="P448" i="265"/>
  <c r="AG258" i="34"/>
  <c r="P440" i="265"/>
  <c r="M70" i="268"/>
  <c r="AC168" i="34"/>
  <c r="AB275" i="264"/>
  <c r="AB261" i="264"/>
  <c r="Y274" i="264"/>
  <c r="AA26" i="24"/>
  <c r="J42" i="269"/>
  <c r="Y43" i="268"/>
  <c r="AD29" i="264"/>
  <c r="AF37" i="35"/>
  <c r="AH114" i="34"/>
  <c r="AH142" i="34"/>
  <c r="AH44" i="34"/>
  <c r="AH100" i="34"/>
  <c r="AH128" i="34"/>
  <c r="AF212" i="264"/>
  <c r="J211" i="266"/>
  <c r="P212" i="265"/>
  <c r="AG58" i="34"/>
  <c r="AF94" i="264"/>
  <c r="J93" i="266"/>
  <c r="AF232" i="264"/>
  <c r="J231" i="266"/>
  <c r="P232" i="265"/>
  <c r="AF11" i="34"/>
  <c r="AE27" i="264"/>
  <c r="AE26" i="264"/>
  <c r="AE20" i="264"/>
  <c r="AE19" i="264"/>
  <c r="AE11" i="35"/>
  <c r="AG35" i="34"/>
  <c r="AG31" i="34"/>
  <c r="AG27" i="34"/>
  <c r="AG7" i="34"/>
  <c r="AG23" i="34"/>
  <c r="M10" i="268"/>
  <c r="M9" i="268"/>
  <c r="G9" i="269"/>
  <c r="G8" i="269"/>
  <c r="AF57" i="34"/>
  <c r="AE112" i="264"/>
  <c r="AE93" i="264"/>
  <c r="AE36" i="35"/>
  <c r="AG127" i="34"/>
  <c r="AG43" i="34"/>
  <c r="AG99" i="34"/>
  <c r="M20" i="268"/>
  <c r="AG141" i="34"/>
  <c r="AG113" i="34"/>
  <c r="G19" i="269"/>
  <c r="AA304" i="264"/>
  <c r="AD125" i="264"/>
  <c r="Z184" i="24"/>
  <c r="Z175" i="24"/>
  <c r="Z179" i="24"/>
  <c r="AA172" i="24"/>
  <c r="Y39" i="268"/>
  <c r="J38" i="269"/>
  <c r="AC225" i="264"/>
  <c r="AC220" i="264"/>
  <c r="AC207" i="264"/>
  <c r="AC206" i="264"/>
  <c r="O225" i="265"/>
  <c r="AD69" i="34"/>
  <c r="AC126" i="264"/>
  <c r="AC107" i="264"/>
  <c r="O107" i="265"/>
  <c r="AL445" i="264"/>
  <c r="AL444" i="264"/>
  <c r="R445" i="265"/>
  <c r="R444" i="265"/>
  <c r="AM248" i="34"/>
  <c r="AL421" i="264"/>
  <c r="AM244" i="34"/>
  <c r="AL414" i="264"/>
  <c r="J41" i="269"/>
  <c r="Y42" i="268"/>
  <c r="AD31" i="264"/>
  <c r="AF241" i="34"/>
  <c r="AE406" i="264"/>
  <c r="AE399" i="264"/>
  <c r="AE88" i="35"/>
  <c r="AG267" i="34"/>
  <c r="AG263" i="34"/>
  <c r="P449" i="265"/>
  <c r="AG259" i="34"/>
  <c r="AG237" i="34"/>
  <c r="P399" i="265"/>
  <c r="AG255" i="34"/>
  <c r="G70" i="269"/>
  <c r="M71" i="268"/>
  <c r="AD405" i="264"/>
  <c r="AD404" i="264"/>
  <c r="AD400" i="264"/>
  <c r="AF164" i="34"/>
  <c r="AE270" i="264"/>
  <c r="AE269" i="264"/>
  <c r="AE256" i="264"/>
  <c r="AE255" i="264"/>
  <c r="Z163" i="24"/>
  <c r="AF214" i="264"/>
  <c r="J213" i="266"/>
  <c r="AG60" i="34"/>
  <c r="AF96" i="264"/>
  <c r="J95" i="266"/>
  <c r="AF234" i="264"/>
  <c r="J233" i="266"/>
  <c r="P234" i="265"/>
  <c r="AE13" i="35"/>
  <c r="AG37" i="34"/>
  <c r="AG33" i="34"/>
  <c r="P69" i="265"/>
  <c r="AG29" i="34"/>
  <c r="AG25" i="34"/>
  <c r="P53" i="265"/>
  <c r="AG9" i="34"/>
  <c r="M13" i="268"/>
  <c r="G12" i="269"/>
  <c r="AA87" i="264"/>
  <c r="AA86" i="264"/>
  <c r="P237" i="265"/>
  <c r="P236" i="265"/>
  <c r="P95" i="265"/>
  <c r="AB102" i="264"/>
  <c r="AB89" i="264"/>
  <c r="Y189" i="24"/>
  <c r="P235" i="265"/>
  <c r="O182" i="265"/>
  <c r="P183" i="265"/>
  <c r="N318" i="265"/>
  <c r="P116" i="265"/>
  <c r="AD21" i="264"/>
  <c r="AD18" i="264"/>
  <c r="P76" i="265"/>
  <c r="P60" i="265"/>
  <c r="AE64" i="264"/>
  <c r="AE63" i="264"/>
  <c r="O404" i="265"/>
  <c r="O400" i="265"/>
  <c r="N290" i="265"/>
  <c r="P103" i="265"/>
  <c r="AE230" i="264"/>
  <c r="P93" i="265"/>
  <c r="AD230" i="264"/>
  <c r="P340" i="265"/>
  <c r="P339" i="265"/>
  <c r="X35" i="268"/>
  <c r="P70" i="265"/>
  <c r="AC28" i="264"/>
  <c r="AC25" i="264"/>
  <c r="AC17" i="264"/>
  <c r="AC16" i="264"/>
  <c r="AC15" i="264"/>
  <c r="Z167" i="24"/>
  <c r="AA74" i="35"/>
  <c r="N260" i="265"/>
  <c r="J43" i="269"/>
  <c r="Y44" i="268"/>
  <c r="W131" i="24"/>
  <c r="X130" i="24"/>
  <c r="X127" i="24"/>
  <c r="X10" i="24"/>
  <c r="Y128" i="24"/>
  <c r="Y124" i="24"/>
  <c r="Y126" i="24"/>
  <c r="AF12" i="271"/>
  <c r="Z9" i="24"/>
  <c r="AA77" i="24"/>
  <c r="AF24" i="271"/>
  <c r="M19" i="268"/>
  <c r="Y123" i="24"/>
  <c r="BB34" i="24"/>
  <c r="AB88" i="264"/>
  <c r="AB87" i="264"/>
  <c r="AB86" i="264"/>
  <c r="Y87" i="24"/>
  <c r="Y86" i="24"/>
  <c r="BD71" i="24"/>
  <c r="BD70" i="24"/>
  <c r="U43" i="271"/>
  <c r="AA10" i="264"/>
  <c r="BA58" i="271"/>
  <c r="BE11" i="24"/>
  <c r="T25" i="271"/>
  <c r="AY51" i="271"/>
  <c r="Z116" i="24"/>
  <c r="BD32" i="24"/>
  <c r="AA33" i="24"/>
  <c r="AA25" i="24"/>
  <c r="AA24" i="24"/>
  <c r="Y115" i="24"/>
  <c r="Y107" i="24"/>
  <c r="Y109" i="24"/>
  <c r="Y108" i="24"/>
  <c r="AE28" i="264"/>
  <c r="AE25" i="264"/>
  <c r="AZ48" i="271"/>
  <c r="AZ49" i="271"/>
  <c r="AZ50" i="271"/>
  <c r="BA13" i="272"/>
  <c r="I391" i="266"/>
  <c r="I390" i="266"/>
  <c r="O180" i="265"/>
  <c r="O167" i="265"/>
  <c r="O166" i="265"/>
  <c r="BC9" i="273"/>
  <c r="BC10" i="273"/>
  <c r="BB38" i="271"/>
  <c r="W330" i="264"/>
  <c r="W345" i="264"/>
  <c r="M330" i="265"/>
  <c r="M360" i="265"/>
  <c r="W360" i="264"/>
  <c r="W257" i="264"/>
  <c r="X7" i="264"/>
  <c r="V133" i="24"/>
  <c r="X139" i="24"/>
  <c r="W139" i="24"/>
  <c r="W137" i="24"/>
  <c r="W136" i="24"/>
  <c r="M315" i="265"/>
  <c r="W315" i="264"/>
  <c r="M345" i="265"/>
  <c r="M257" i="265"/>
  <c r="X137" i="24"/>
  <c r="X136" i="24"/>
  <c r="Z97" i="24"/>
  <c r="W410" i="264"/>
  <c r="M410" i="265"/>
  <c r="W409" i="264"/>
  <c r="M409" i="265"/>
  <c r="M408" i="265"/>
  <c r="M407" i="265"/>
  <c r="M392" i="265"/>
  <c r="M391" i="265"/>
  <c r="M390" i="265"/>
  <c r="Z380" i="264"/>
  <c r="Z379" i="264"/>
  <c r="Z378" i="264"/>
  <c r="Z377" i="264"/>
  <c r="Z376" i="264"/>
  <c r="N380" i="265"/>
  <c r="N379" i="265"/>
  <c r="N378" i="265"/>
  <c r="N377" i="265"/>
  <c r="N376" i="265"/>
  <c r="W176" i="24"/>
  <c r="W182" i="24"/>
  <c r="Z12" i="264"/>
  <c r="Z11" i="264"/>
  <c r="W160" i="24"/>
  <c r="W166" i="24"/>
  <c r="X176" i="24"/>
  <c r="X182" i="24"/>
  <c r="AA12" i="264"/>
  <c r="AA11" i="264"/>
  <c r="X160" i="24"/>
  <c r="X166" i="24"/>
  <c r="Y227" i="34"/>
  <c r="V61" i="35"/>
  <c r="Y9" i="264"/>
  <c r="Y8" i="264"/>
  <c r="Y7" i="264"/>
  <c r="V7" i="24"/>
  <c r="W273" i="264"/>
  <c r="M273" i="265"/>
  <c r="W301" i="264"/>
  <c r="M301" i="265"/>
  <c r="W287" i="264"/>
  <c r="M287" i="265"/>
  <c r="Y242" i="34"/>
  <c r="Y243" i="34"/>
  <c r="Y165" i="34"/>
  <c r="X258" i="264"/>
  <c r="X316" i="264"/>
  <c r="X346" i="264"/>
  <c r="X331" i="264"/>
  <c r="Y174" i="34"/>
  <c r="Y183" i="34"/>
  <c r="X361" i="264"/>
  <c r="AA147" i="24"/>
  <c r="W302" i="264"/>
  <c r="M302" i="265"/>
  <c r="W288" i="264"/>
  <c r="M288" i="265"/>
  <c r="W272" i="264"/>
  <c r="M272" i="265"/>
  <c r="X317" i="264"/>
  <c r="X332" i="264"/>
  <c r="X347" i="264"/>
  <c r="X362" i="264"/>
  <c r="Y166" i="34"/>
  <c r="X259" i="264"/>
  <c r="Y184" i="34"/>
  <c r="Y175" i="34"/>
  <c r="Y96" i="24"/>
  <c r="Y85" i="24"/>
  <c r="Z227" i="34"/>
  <c r="Y375" i="264"/>
  <c r="Y374" i="264"/>
  <c r="Y373" i="264"/>
  <c r="Y372" i="264"/>
  <c r="Y371" i="264"/>
  <c r="W61" i="35"/>
  <c r="W60" i="35"/>
  <c r="Z157" i="34"/>
  <c r="Z220" i="34"/>
  <c r="Z202" i="34"/>
  <c r="Z193" i="34"/>
  <c r="Z211" i="34"/>
  <c r="Z210" i="34"/>
  <c r="W59" i="35"/>
  <c r="Z201" i="34"/>
  <c r="Y331" i="264"/>
  <c r="Z219" i="34"/>
  <c r="Y361" i="264"/>
  <c r="Z192" i="34"/>
  <c r="Z156" i="34"/>
  <c r="I370" i="266"/>
  <c r="I370" i="267"/>
  <c r="I371" i="267"/>
  <c r="X71" i="35"/>
  <c r="X72" i="35"/>
  <c r="X70" i="35"/>
  <c r="AA380" i="264"/>
  <c r="AA379" i="264"/>
  <c r="AA378" i="264"/>
  <c r="AA377" i="264"/>
  <c r="AA376" i="264"/>
  <c r="Y70" i="35"/>
  <c r="Y71" i="35"/>
  <c r="Y72" i="35"/>
  <c r="AE92" i="264"/>
  <c r="AE111" i="264"/>
  <c r="AD111" i="264"/>
  <c r="BD39" i="271"/>
  <c r="BD30" i="271"/>
  <c r="BC41" i="271"/>
  <c r="BC32" i="271"/>
  <c r="BB42" i="271"/>
  <c r="BB33" i="271"/>
  <c r="BA34" i="271"/>
  <c r="AZ35" i="271"/>
  <c r="BC29" i="271"/>
  <c r="BC40" i="271"/>
  <c r="BB31" i="271"/>
  <c r="AL413" i="264"/>
  <c r="AL412" i="264"/>
  <c r="AG5" i="271"/>
  <c r="AG17" i="271"/>
  <c r="AG6" i="271"/>
  <c r="AG18" i="271"/>
  <c r="AG20" i="271"/>
  <c r="AG8" i="271"/>
  <c r="AG7" i="271"/>
  <c r="AG19" i="271"/>
  <c r="BB56" i="271"/>
  <c r="BB57" i="271"/>
  <c r="AG4" i="271"/>
  <c r="AG16" i="271"/>
  <c r="AF13" i="271"/>
  <c r="O126" i="265"/>
  <c r="AL420" i="264"/>
  <c r="AL419" i="264"/>
  <c r="P92" i="265"/>
  <c r="AD28" i="264"/>
  <c r="AD25" i="264"/>
  <c r="AD17" i="264"/>
  <c r="AD16" i="264"/>
  <c r="AD15" i="264"/>
  <c r="R414" i="265"/>
  <c r="R413" i="265"/>
  <c r="R412" i="265"/>
  <c r="J40" i="269"/>
  <c r="Y188" i="24"/>
  <c r="AC233" i="34"/>
  <c r="AB389" i="264"/>
  <c r="AB388" i="264"/>
  <c r="AB387" i="264"/>
  <c r="AW190" i="24"/>
  <c r="BA232" i="34"/>
  <c r="AZ386" i="264"/>
  <c r="AF69" i="264"/>
  <c r="J68" i="266"/>
  <c r="AG241" i="34"/>
  <c r="AF399" i="264"/>
  <c r="J398" i="266"/>
  <c r="AG57" i="34"/>
  <c r="AF93" i="264"/>
  <c r="J92" i="266"/>
  <c r="AF36" i="35"/>
  <c r="AH127" i="34"/>
  <c r="AH43" i="34"/>
  <c r="AH99" i="34"/>
  <c r="AH141" i="34"/>
  <c r="AH113" i="34"/>
  <c r="AF66" i="264"/>
  <c r="AF65" i="264"/>
  <c r="J65" i="266"/>
  <c r="AF11" i="35"/>
  <c r="AH35" i="34"/>
  <c r="AH31" i="34"/>
  <c r="AH27" i="34"/>
  <c r="AH7" i="34"/>
  <c r="AH23" i="34"/>
  <c r="AF113" i="264"/>
  <c r="J112" i="266"/>
  <c r="P113" i="265"/>
  <c r="AG192" i="264"/>
  <c r="AB26" i="24"/>
  <c r="L55" i="268"/>
  <c r="AA63" i="35"/>
  <c r="AD159" i="34"/>
  <c r="AD204" i="34"/>
  <c r="AD222" i="34"/>
  <c r="AD195" i="34"/>
  <c r="AD213" i="34"/>
  <c r="AG13" i="34"/>
  <c r="AF23" i="264"/>
  <c r="J22" i="266"/>
  <c r="P23" i="265"/>
  <c r="P21" i="265"/>
  <c r="AF61" i="264"/>
  <c r="J60" i="266"/>
  <c r="P61" i="265"/>
  <c r="P59" i="265"/>
  <c r="AF77" i="264"/>
  <c r="J76" i="266"/>
  <c r="P77" i="265"/>
  <c r="P75" i="265"/>
  <c r="AF433" i="264"/>
  <c r="J432" i="266"/>
  <c r="P433" i="265"/>
  <c r="P431" i="265"/>
  <c r="P427" i="265"/>
  <c r="P426" i="265"/>
  <c r="AF441" i="264"/>
  <c r="J440" i="266"/>
  <c r="P441" i="265"/>
  <c r="P439" i="265"/>
  <c r="P435" i="265"/>
  <c r="P434" i="265"/>
  <c r="AF457" i="264"/>
  <c r="J456" i="266"/>
  <c r="P457" i="265"/>
  <c r="P455" i="265"/>
  <c r="P451" i="265"/>
  <c r="P450" i="265"/>
  <c r="AA184" i="24"/>
  <c r="AB172" i="24"/>
  <c r="AC74" i="35"/>
  <c r="AA175" i="24"/>
  <c r="AA179" i="24"/>
  <c r="AF231" i="264"/>
  <c r="J230" i="266"/>
  <c r="AF171" i="264"/>
  <c r="J170" i="266"/>
  <c r="P171" i="265"/>
  <c r="P170" i="265"/>
  <c r="AF211" i="264"/>
  <c r="J210" i="266"/>
  <c r="P211" i="265"/>
  <c r="AF50" i="264"/>
  <c r="AF49" i="264"/>
  <c r="J49" i="266"/>
  <c r="P50" i="265"/>
  <c r="P49" i="265"/>
  <c r="AF58" i="264"/>
  <c r="AF57" i="264"/>
  <c r="J57" i="266"/>
  <c r="P58" i="265"/>
  <c r="P57" i="265"/>
  <c r="AF74" i="264"/>
  <c r="AF73" i="264"/>
  <c r="J73" i="266"/>
  <c r="P74" i="265"/>
  <c r="P73" i="265"/>
  <c r="AG172" i="264"/>
  <c r="AG232" i="264"/>
  <c r="AG37" i="35"/>
  <c r="AI114" i="34"/>
  <c r="AH192" i="264"/>
  <c r="AI142" i="34"/>
  <c r="AH232" i="264"/>
  <c r="AI44" i="34"/>
  <c r="AI100" i="34"/>
  <c r="AH172" i="264"/>
  <c r="AI128" i="34"/>
  <c r="AH212" i="264"/>
  <c r="AA73" i="35"/>
  <c r="Z13" i="24"/>
  <c r="Z125" i="24"/>
  <c r="Z129" i="24"/>
  <c r="AF448" i="264"/>
  <c r="J447" i="266"/>
  <c r="AG240" i="34"/>
  <c r="AF398" i="264"/>
  <c r="J397" i="266"/>
  <c r="AF54" i="264"/>
  <c r="J53" i="266"/>
  <c r="AF70" i="264"/>
  <c r="J69" i="266"/>
  <c r="AG14" i="34"/>
  <c r="AF24" i="264"/>
  <c r="J23" i="266"/>
  <c r="AF209" i="264"/>
  <c r="AF208" i="264"/>
  <c r="J208" i="266"/>
  <c r="AG56" i="34"/>
  <c r="AF91" i="264"/>
  <c r="AF90" i="264"/>
  <c r="J90" i="266"/>
  <c r="AF229" i="264"/>
  <c r="AF228" i="264"/>
  <c r="J228" i="266"/>
  <c r="P229" i="265"/>
  <c r="P228" i="265"/>
  <c r="AF38" i="35"/>
  <c r="AH129" i="34"/>
  <c r="AH45" i="34"/>
  <c r="AH101" i="34"/>
  <c r="AH143" i="34"/>
  <c r="AH115" i="34"/>
  <c r="AF233" i="264"/>
  <c r="J232" i="266"/>
  <c r="AG59" i="34"/>
  <c r="AF95" i="264"/>
  <c r="J94" i="266"/>
  <c r="AM415" i="264"/>
  <c r="AM80" i="35"/>
  <c r="AP265" i="34"/>
  <c r="AO454" i="264"/>
  <c r="AP261" i="34"/>
  <c r="AP257" i="34"/>
  <c r="AO438" i="264"/>
  <c r="AP235" i="34"/>
  <c r="AP253" i="34"/>
  <c r="AO430" i="264"/>
  <c r="AN84" i="35"/>
  <c r="AM83" i="35"/>
  <c r="P66" i="268"/>
  <c r="AO239" i="34"/>
  <c r="AN403" i="264"/>
  <c r="AN396" i="264"/>
  <c r="AO249" i="34"/>
  <c r="AN422" i="264"/>
  <c r="AO245" i="34"/>
  <c r="AN415" i="264"/>
  <c r="AG223" i="264"/>
  <c r="AH67" i="34"/>
  <c r="AG105" i="264"/>
  <c r="AG203" i="264"/>
  <c r="AF116" i="264"/>
  <c r="J115" i="266"/>
  <c r="AG174" i="264"/>
  <c r="AG194" i="264"/>
  <c r="AG39" i="35"/>
  <c r="AI144" i="34"/>
  <c r="AH234" i="264"/>
  <c r="AI116" i="34"/>
  <c r="AH194" i="264"/>
  <c r="AI46" i="34"/>
  <c r="AI102" i="34"/>
  <c r="AH174" i="264"/>
  <c r="AI130" i="34"/>
  <c r="AH214" i="264"/>
  <c r="AB168" i="24"/>
  <c r="AC157" i="24"/>
  <c r="AB159" i="24"/>
  <c r="AF344" i="264"/>
  <c r="AF343" i="264"/>
  <c r="J343" i="266"/>
  <c r="AG164" i="34"/>
  <c r="AF256" i="264"/>
  <c r="AF255" i="264"/>
  <c r="J255" i="266"/>
  <c r="P256" i="265"/>
  <c r="P255" i="265"/>
  <c r="AL402" i="264"/>
  <c r="AL401" i="264"/>
  <c r="R402" i="265"/>
  <c r="R401" i="265"/>
  <c r="AD185" i="264"/>
  <c r="AD245" i="264"/>
  <c r="AD48" i="35"/>
  <c r="AF153" i="34"/>
  <c r="AE245" i="264"/>
  <c r="AF125" i="34"/>
  <c r="AE205" i="264"/>
  <c r="AF55" i="34"/>
  <c r="AF111" i="34"/>
  <c r="AE185" i="264"/>
  <c r="AF139" i="34"/>
  <c r="AE225" i="264"/>
  <c r="AF204" i="264"/>
  <c r="J203" i="266"/>
  <c r="P204" i="265"/>
  <c r="AF184" i="264"/>
  <c r="J183" i="266"/>
  <c r="P184" i="265"/>
  <c r="AF224" i="264"/>
  <c r="J223" i="266"/>
  <c r="P224" i="265"/>
  <c r="Z62" i="35"/>
  <c r="AC221" i="34"/>
  <c r="AB363" i="264"/>
  <c r="AC203" i="34"/>
  <c r="AB333" i="264"/>
  <c r="AC194" i="34"/>
  <c r="AB318" i="264"/>
  <c r="AC212" i="34"/>
  <c r="AB348" i="264"/>
  <c r="AC158" i="34"/>
  <c r="AC123" i="264"/>
  <c r="AC121" i="264"/>
  <c r="AC108" i="264"/>
  <c r="O123" i="265"/>
  <c r="AD242" i="264"/>
  <c r="AD240" i="264"/>
  <c r="AD227" i="264"/>
  <c r="AD226" i="264"/>
  <c r="AD222" i="264"/>
  <c r="AD45" i="35"/>
  <c r="AF136" i="34"/>
  <c r="AE222" i="264"/>
  <c r="AF52" i="34"/>
  <c r="AF108" i="34"/>
  <c r="AE182" i="264"/>
  <c r="AE180" i="264"/>
  <c r="AE167" i="264"/>
  <c r="AE166" i="264"/>
  <c r="AF122" i="34"/>
  <c r="AE202" i="264"/>
  <c r="AF150" i="34"/>
  <c r="AE242" i="264"/>
  <c r="P191" i="24"/>
  <c r="Q231" i="34"/>
  <c r="P385" i="264"/>
  <c r="P384" i="264"/>
  <c r="P383" i="264"/>
  <c r="P382" i="264"/>
  <c r="P381" i="264"/>
  <c r="Z289" i="264"/>
  <c r="N289" i="265"/>
  <c r="AF197" i="264"/>
  <c r="AF196" i="264"/>
  <c r="J196" i="266"/>
  <c r="AF177" i="264"/>
  <c r="AF176" i="264"/>
  <c r="J176" i="266"/>
  <c r="AF217" i="264"/>
  <c r="AF216" i="264"/>
  <c r="J216" i="266"/>
  <c r="AM445" i="264"/>
  <c r="AM444" i="264"/>
  <c r="AM429" i="264"/>
  <c r="AM428" i="264"/>
  <c r="AN244" i="34"/>
  <c r="AN248" i="34"/>
  <c r="AF325" i="264"/>
  <c r="AF324" i="264"/>
  <c r="J324" i="266"/>
  <c r="AF355" i="264"/>
  <c r="AF354" i="264"/>
  <c r="J354" i="266"/>
  <c r="AF78" i="35"/>
  <c r="AH226" i="34"/>
  <c r="AH217" i="34"/>
  <c r="AH208" i="34"/>
  <c r="AH199" i="34"/>
  <c r="AH163" i="34"/>
  <c r="AF221" i="264"/>
  <c r="J220" i="266"/>
  <c r="AG65" i="34"/>
  <c r="P122" i="265"/>
  <c r="AF103" i="264"/>
  <c r="J102" i="266"/>
  <c r="AF241" i="264"/>
  <c r="J240" i="266"/>
  <c r="P241" i="265"/>
  <c r="AF60" i="264"/>
  <c r="J59" i="266"/>
  <c r="AF76" i="264"/>
  <c r="J75" i="266"/>
  <c r="AF52" i="264"/>
  <c r="J51" i="266"/>
  <c r="AF12" i="35"/>
  <c r="AH8" i="34"/>
  <c r="AH24" i="34"/>
  <c r="AH36" i="34"/>
  <c r="AH32" i="34"/>
  <c r="AH28" i="34"/>
  <c r="AA318" i="264"/>
  <c r="AA348" i="264"/>
  <c r="AB185" i="34"/>
  <c r="AB176" i="34"/>
  <c r="AG235" i="264"/>
  <c r="AH61" i="34"/>
  <c r="AG97" i="264"/>
  <c r="AG40" i="35"/>
  <c r="AI131" i="34"/>
  <c r="AH215" i="264"/>
  <c r="AI47" i="34"/>
  <c r="AI103" i="34"/>
  <c r="AH175" i="264"/>
  <c r="AI145" i="34"/>
  <c r="AH235" i="264"/>
  <c r="AI117" i="34"/>
  <c r="AH195" i="264"/>
  <c r="P66" i="265"/>
  <c r="P65" i="265"/>
  <c r="P447" i="265"/>
  <c r="P443" i="265"/>
  <c r="P442" i="265"/>
  <c r="Z187" i="24"/>
  <c r="Z189" i="24"/>
  <c r="Y41" i="268"/>
  <c r="Z185" i="24"/>
  <c r="Z183" i="24"/>
  <c r="G18" i="269"/>
  <c r="M69" i="268"/>
  <c r="M63" i="268"/>
  <c r="M62" i="268"/>
  <c r="G68" i="269"/>
  <c r="G62" i="269"/>
  <c r="G61" i="269"/>
  <c r="AE21" i="264"/>
  <c r="AE18" i="264"/>
  <c r="R421" i="265"/>
  <c r="R420" i="265"/>
  <c r="R419" i="265"/>
  <c r="P398" i="265"/>
  <c r="P397" i="265"/>
  <c r="P393" i="265"/>
  <c r="P209" i="265"/>
  <c r="P208" i="265"/>
  <c r="P231" i="265"/>
  <c r="P230" i="265"/>
  <c r="O240" i="265"/>
  <c r="O227" i="265"/>
  <c r="O226" i="265"/>
  <c r="P67" i="265"/>
  <c r="J34" i="269"/>
  <c r="P112" i="265"/>
  <c r="O102" i="265"/>
  <c r="O89" i="265"/>
  <c r="P270" i="265"/>
  <c r="P269" i="265"/>
  <c r="AE404" i="264"/>
  <c r="AE400" i="264"/>
  <c r="P114" i="265"/>
  <c r="AF53" i="264"/>
  <c r="J52" i="266"/>
  <c r="AF13" i="35"/>
  <c r="AH37" i="34"/>
  <c r="AH33" i="34"/>
  <c r="AH29" i="34"/>
  <c r="AH25" i="34"/>
  <c r="AH9" i="34"/>
  <c r="AF115" i="264"/>
  <c r="J114" i="266"/>
  <c r="P115" i="265"/>
  <c r="AF449" i="264"/>
  <c r="J448" i="266"/>
  <c r="AF88" i="35"/>
  <c r="AH267" i="34"/>
  <c r="AH263" i="34"/>
  <c r="AH259" i="34"/>
  <c r="AH237" i="34"/>
  <c r="AH255" i="34"/>
  <c r="AF191" i="264"/>
  <c r="J190" i="266"/>
  <c r="P191" i="265"/>
  <c r="AG11" i="34"/>
  <c r="P27" i="265"/>
  <c r="P26" i="265"/>
  <c r="AF20" i="264"/>
  <c r="AF19" i="264"/>
  <c r="J19" i="266"/>
  <c r="P20" i="265"/>
  <c r="P19" i="265"/>
  <c r="AG212" i="264"/>
  <c r="AH58" i="34"/>
  <c r="AG94" i="264"/>
  <c r="AF440" i="264"/>
  <c r="AF439" i="264"/>
  <c r="AF435" i="264"/>
  <c r="AF434" i="264"/>
  <c r="J439" i="266"/>
  <c r="AF456" i="264"/>
  <c r="AF455" i="264"/>
  <c r="AF451" i="264"/>
  <c r="AF450" i="264"/>
  <c r="J455" i="266"/>
  <c r="AF432" i="264"/>
  <c r="AF431" i="264"/>
  <c r="AF427" i="264"/>
  <c r="AF426" i="264"/>
  <c r="J431" i="266"/>
  <c r="AF87" i="35"/>
  <c r="AH236" i="34"/>
  <c r="AH254" i="34"/>
  <c r="AH266" i="34"/>
  <c r="AH262" i="34"/>
  <c r="AH258" i="34"/>
  <c r="AF62" i="264"/>
  <c r="J61" i="266"/>
  <c r="AF78" i="264"/>
  <c r="J77" i="266"/>
  <c r="AF14" i="35"/>
  <c r="AH10" i="34"/>
  <c r="AH38" i="34"/>
  <c r="AH34" i="34"/>
  <c r="AH30" i="34"/>
  <c r="AH26" i="34"/>
  <c r="AF169" i="264"/>
  <c r="AF168" i="264"/>
  <c r="J168" i="266"/>
  <c r="AF189" i="264"/>
  <c r="AF188" i="264"/>
  <c r="J188" i="266"/>
  <c r="AF35" i="35"/>
  <c r="AH140" i="34"/>
  <c r="AH112" i="34"/>
  <c r="AH42" i="34"/>
  <c r="AH98" i="34"/>
  <c r="AH126" i="34"/>
  <c r="Z274" i="264"/>
  <c r="N274" i="265"/>
  <c r="AF193" i="264"/>
  <c r="J192" i="266"/>
  <c r="AF173" i="264"/>
  <c r="J172" i="266"/>
  <c r="AF213" i="264"/>
  <c r="J212" i="266"/>
  <c r="AM422" i="264"/>
  <c r="AM403" i="264"/>
  <c r="AL79" i="35"/>
  <c r="AO252" i="34"/>
  <c r="AN429" i="264"/>
  <c r="AN428" i="264"/>
  <c r="AO234" i="34"/>
  <c r="AO264" i="34"/>
  <c r="AN453" i="264"/>
  <c r="AN452" i="264"/>
  <c r="AO260" i="34"/>
  <c r="AO256" i="34"/>
  <c r="AN437" i="264"/>
  <c r="AN436" i="264"/>
  <c r="AG183" i="264"/>
  <c r="AG243" i="264"/>
  <c r="AG46" i="35"/>
  <c r="AI123" i="34"/>
  <c r="AH203" i="264"/>
  <c r="AI151" i="34"/>
  <c r="AH243" i="264"/>
  <c r="AI53" i="34"/>
  <c r="AI109" i="34"/>
  <c r="AH183" i="264"/>
  <c r="AI137" i="34"/>
  <c r="AH223" i="264"/>
  <c r="AY386" i="264"/>
  <c r="AA389" i="264"/>
  <c r="AA388" i="264"/>
  <c r="AA387" i="264"/>
  <c r="AG214" i="264"/>
  <c r="AH60" i="34"/>
  <c r="AG96" i="264"/>
  <c r="AG234" i="264"/>
  <c r="AA163" i="24"/>
  <c r="AA187" i="24"/>
  <c r="AF329" i="264"/>
  <c r="AF328" i="264"/>
  <c r="J328" i="266"/>
  <c r="P329" i="265"/>
  <c r="P328" i="265"/>
  <c r="AF359" i="264"/>
  <c r="AF358" i="264"/>
  <c r="J358" i="266"/>
  <c r="P359" i="265"/>
  <c r="P358" i="265"/>
  <c r="AF314" i="264"/>
  <c r="AF313" i="264"/>
  <c r="J313" i="266"/>
  <c r="AF68" i="35"/>
  <c r="AH155" i="34"/>
  <c r="AH191" i="34"/>
  <c r="AH218" i="34"/>
  <c r="AH209" i="34"/>
  <c r="AH200" i="34"/>
  <c r="AD225" i="264"/>
  <c r="AD205" i="264"/>
  <c r="AE69" i="34"/>
  <c r="AD107" i="264"/>
  <c r="AF47" i="35"/>
  <c r="AH138" i="34"/>
  <c r="AH54" i="34"/>
  <c r="AH110" i="34"/>
  <c r="AH152" i="34"/>
  <c r="AH124" i="34"/>
  <c r="AF244" i="264"/>
  <c r="J243" i="266"/>
  <c r="P244" i="265"/>
  <c r="AG68" i="34"/>
  <c r="AF106" i="264"/>
  <c r="J105" i="266"/>
  <c r="AD202" i="264"/>
  <c r="AD182" i="264"/>
  <c r="AD180" i="264"/>
  <c r="AD167" i="264"/>
  <c r="AD166" i="264"/>
  <c r="AE66" i="34"/>
  <c r="AD104" i="264"/>
  <c r="AD102" i="264"/>
  <c r="AD89" i="264"/>
  <c r="O385" i="264"/>
  <c r="O384" i="264"/>
  <c r="O383" i="264"/>
  <c r="O382" i="264"/>
  <c r="O381" i="264"/>
  <c r="Z303" i="264"/>
  <c r="N303" i="265"/>
  <c r="AF41" i="35"/>
  <c r="AH132" i="34"/>
  <c r="AH48" i="34"/>
  <c r="AH104" i="34"/>
  <c r="AH146" i="34"/>
  <c r="AH118" i="34"/>
  <c r="AF237" i="264"/>
  <c r="AF236" i="264"/>
  <c r="J236" i="266"/>
  <c r="AG62" i="34"/>
  <c r="AF99" i="264"/>
  <c r="AF98" i="264"/>
  <c r="J98" i="266"/>
  <c r="AM437" i="264"/>
  <c r="AM436" i="264"/>
  <c r="AM453" i="264"/>
  <c r="AM452" i="264"/>
  <c r="AN238" i="34"/>
  <c r="AM395" i="264"/>
  <c r="AM394" i="264"/>
  <c r="AG172" i="34"/>
  <c r="P281" i="265"/>
  <c r="P280" i="265"/>
  <c r="AF267" i="264"/>
  <c r="AF266" i="264"/>
  <c r="J266" i="266"/>
  <c r="AF340" i="264"/>
  <c r="AF339" i="264"/>
  <c r="J339" i="266"/>
  <c r="AF370" i="264"/>
  <c r="AF369" i="264"/>
  <c r="J369" i="266"/>
  <c r="AF124" i="264"/>
  <c r="J123" i="266"/>
  <c r="P124" i="265"/>
  <c r="AF44" i="35"/>
  <c r="AH149" i="34"/>
  <c r="AH121" i="34"/>
  <c r="AH51" i="34"/>
  <c r="AH107" i="34"/>
  <c r="AH135" i="34"/>
  <c r="AF181" i="264"/>
  <c r="J180" i="266"/>
  <c r="AF201" i="264"/>
  <c r="J200" i="266"/>
  <c r="AF68" i="264"/>
  <c r="AF67" i="264"/>
  <c r="J67" i="266"/>
  <c r="AG12" i="34"/>
  <c r="AF22" i="264"/>
  <c r="AF21" i="264"/>
  <c r="J21" i="266"/>
  <c r="AB167" i="34"/>
  <c r="AA260" i="264"/>
  <c r="AA333" i="264"/>
  <c r="AA363" i="264"/>
  <c r="AG195" i="264"/>
  <c r="AG175" i="264"/>
  <c r="AG215" i="264"/>
  <c r="P189" i="265"/>
  <c r="P188" i="265"/>
  <c r="P193" i="265"/>
  <c r="P213" i="265"/>
  <c r="O220" i="265"/>
  <c r="O207" i="265"/>
  <c r="O206" i="265"/>
  <c r="P51" i="265"/>
  <c r="AB74" i="35"/>
  <c r="AA169" i="24"/>
  <c r="AA167" i="24"/>
  <c r="P406" i="265"/>
  <c r="Y35" i="268"/>
  <c r="AC102" i="264"/>
  <c r="AC89" i="264"/>
  <c r="AC88" i="264"/>
  <c r="AC87" i="264"/>
  <c r="AC86" i="264"/>
  <c r="AE397" i="264"/>
  <c r="AE393" i="264"/>
  <c r="G10" i="269"/>
  <c r="G7" i="269"/>
  <c r="G6" i="269"/>
  <c r="M11" i="268"/>
  <c r="M8" i="268"/>
  <c r="M7" i="268"/>
  <c r="Y141" i="24"/>
  <c r="X131" i="24"/>
  <c r="Y130" i="24"/>
  <c r="Y127" i="24"/>
  <c r="Y10" i="24"/>
  <c r="Z128" i="24"/>
  <c r="Z123" i="24"/>
  <c r="Z124" i="24"/>
  <c r="Z126" i="24"/>
  <c r="AF397" i="264"/>
  <c r="AF393" i="264"/>
  <c r="AA9" i="24"/>
  <c r="AB77" i="24"/>
  <c r="AG12" i="271"/>
  <c r="AG24" i="271"/>
  <c r="AA189" i="24"/>
  <c r="AA188" i="24"/>
  <c r="AE200" i="264"/>
  <c r="AE187" i="264"/>
  <c r="AE186" i="264"/>
  <c r="BC34" i="24"/>
  <c r="Z87" i="24"/>
  <c r="Z86" i="24"/>
  <c r="BE71" i="24"/>
  <c r="BE70" i="24"/>
  <c r="BB58" i="271"/>
  <c r="BF11" i="24"/>
  <c r="V43" i="271"/>
  <c r="U25" i="271"/>
  <c r="AZ51" i="271"/>
  <c r="Y138" i="24"/>
  <c r="AA116" i="24"/>
  <c r="BE32" i="24"/>
  <c r="Z115" i="24"/>
  <c r="Z107" i="24"/>
  <c r="Z109" i="24"/>
  <c r="Z108" i="24"/>
  <c r="AB33" i="24"/>
  <c r="AB25" i="24"/>
  <c r="AB24" i="24"/>
  <c r="AE17" i="264"/>
  <c r="AE16" i="264"/>
  <c r="AE15" i="264"/>
  <c r="BA48" i="271"/>
  <c r="BA49" i="271"/>
  <c r="BA50" i="271"/>
  <c r="BB13" i="272"/>
  <c r="W271" i="264"/>
  <c r="I391" i="267"/>
  <c r="BD9" i="273"/>
  <c r="BD10" i="273"/>
  <c r="BC38" i="271"/>
  <c r="O121" i="265"/>
  <c r="O108" i="265"/>
  <c r="O88" i="265"/>
  <c r="O87" i="265"/>
  <c r="O86" i="265"/>
  <c r="M271" i="265"/>
  <c r="Y140" i="24"/>
  <c r="Y137" i="24"/>
  <c r="Y136" i="24"/>
  <c r="AA97" i="24"/>
  <c r="Y347" i="264"/>
  <c r="Y332" i="264"/>
  <c r="AB147" i="24"/>
  <c r="X410" i="264"/>
  <c r="W133" i="24"/>
  <c r="X133" i="24"/>
  <c r="X330" i="264"/>
  <c r="W286" i="264"/>
  <c r="M300" i="265"/>
  <c r="W408" i="264"/>
  <c r="W407" i="264"/>
  <c r="W392" i="264"/>
  <c r="W391" i="264"/>
  <c r="W390" i="264"/>
  <c r="Y316" i="264"/>
  <c r="Y346" i="264"/>
  <c r="Y317" i="264"/>
  <c r="Y362" i="264"/>
  <c r="Y360" i="264"/>
  <c r="X409" i="264"/>
  <c r="AA9" i="264"/>
  <c r="AA8" i="264"/>
  <c r="AA7" i="264"/>
  <c r="X7" i="24"/>
  <c r="Y330" i="264"/>
  <c r="X360" i="264"/>
  <c r="X345" i="264"/>
  <c r="X315" i="264"/>
  <c r="X257" i="264"/>
  <c r="M286" i="265"/>
  <c r="W300" i="264"/>
  <c r="N12" i="265"/>
  <c r="N11" i="265"/>
  <c r="AA156" i="34"/>
  <c r="AA192" i="34"/>
  <c r="Z316" i="264"/>
  <c r="K51" i="268"/>
  <c r="X59" i="35"/>
  <c r="AA210" i="34"/>
  <c r="Z346" i="264"/>
  <c r="AA219" i="34"/>
  <c r="Z361" i="264"/>
  <c r="AA201" i="34"/>
  <c r="Z331" i="264"/>
  <c r="X61" i="35"/>
  <c r="K53" i="268"/>
  <c r="AA227" i="34"/>
  <c r="Z375" i="264"/>
  <c r="Z374" i="264"/>
  <c r="Z373" i="264"/>
  <c r="Z372" i="264"/>
  <c r="Z371" i="264"/>
  <c r="AA157" i="34"/>
  <c r="AA220" i="34"/>
  <c r="Z362" i="264"/>
  <c r="AA211" i="34"/>
  <c r="Z347" i="264"/>
  <c r="AA202" i="34"/>
  <c r="Z332" i="264"/>
  <c r="AA193" i="34"/>
  <c r="Z317" i="264"/>
  <c r="K52" i="268"/>
  <c r="X60" i="35"/>
  <c r="Y258" i="264"/>
  <c r="Z165" i="34"/>
  <c r="Z174" i="34"/>
  <c r="Y287" i="264"/>
  <c r="Z183" i="34"/>
  <c r="Y301" i="264"/>
  <c r="Y259" i="264"/>
  <c r="Z166" i="34"/>
  <c r="Y273" i="264"/>
  <c r="Z175" i="34"/>
  <c r="Y288" i="264"/>
  <c r="Z184" i="34"/>
  <c r="Y302" i="264"/>
  <c r="Z69" i="35"/>
  <c r="Y135" i="24"/>
  <c r="AC230" i="34"/>
  <c r="I389" i="266"/>
  <c r="I389" i="267"/>
  <c r="I390" i="267"/>
  <c r="X288" i="264"/>
  <c r="X302" i="264"/>
  <c r="X273" i="264"/>
  <c r="X301" i="264"/>
  <c r="X300" i="264"/>
  <c r="X287" i="264"/>
  <c r="X286" i="264"/>
  <c r="X272" i="264"/>
  <c r="Z243" i="34"/>
  <c r="Y410" i="264"/>
  <c r="Z242" i="34"/>
  <c r="Y409" i="264"/>
  <c r="X375" i="264"/>
  <c r="X374" i="264"/>
  <c r="X373" i="264"/>
  <c r="X372" i="264"/>
  <c r="X371" i="264"/>
  <c r="N9" i="265"/>
  <c r="N8" i="265"/>
  <c r="Z9" i="264"/>
  <c r="Z8" i="264"/>
  <c r="Z7" i="264"/>
  <c r="W7" i="24"/>
  <c r="Z96" i="24"/>
  <c r="Z85" i="24"/>
  <c r="AA96" i="24"/>
  <c r="AA85" i="24"/>
  <c r="AB202" i="34"/>
  <c r="AB211" i="34"/>
  <c r="AB193" i="34"/>
  <c r="Y60" i="35"/>
  <c r="AB220" i="34"/>
  <c r="AB157" i="34"/>
  <c r="AB227" i="34"/>
  <c r="Y61" i="35"/>
  <c r="Y59" i="35"/>
  <c r="AB219" i="34"/>
  <c r="AB201" i="34"/>
  <c r="AB210" i="34"/>
  <c r="AB156" i="34"/>
  <c r="AB192" i="34"/>
  <c r="AE240" i="264"/>
  <c r="AE227" i="264"/>
  <c r="AE226" i="264"/>
  <c r="AE220" i="264"/>
  <c r="AE207" i="264"/>
  <c r="AE206" i="264"/>
  <c r="AL411" i="264"/>
  <c r="BC42" i="271"/>
  <c r="BC33" i="271"/>
  <c r="BE39" i="271"/>
  <c r="BE30" i="271"/>
  <c r="BD41" i="271"/>
  <c r="BD32" i="271"/>
  <c r="BA35" i="271"/>
  <c r="BB34" i="271"/>
  <c r="BD29" i="271"/>
  <c r="BD40" i="271"/>
  <c r="BC31" i="271"/>
  <c r="AG13" i="271"/>
  <c r="AH16" i="271"/>
  <c r="AH4" i="271"/>
  <c r="AH20" i="271"/>
  <c r="AH8" i="271"/>
  <c r="AH18" i="271"/>
  <c r="AH6" i="271"/>
  <c r="BC56" i="271"/>
  <c r="BC57" i="271"/>
  <c r="AH19" i="271"/>
  <c r="AH7" i="271"/>
  <c r="AH17" i="271"/>
  <c r="AH5" i="271"/>
  <c r="R411" i="265"/>
  <c r="S454" i="265"/>
  <c r="S438" i="265"/>
  <c r="S430" i="265"/>
  <c r="AD200" i="264"/>
  <c r="AD187" i="264"/>
  <c r="AD186" i="264"/>
  <c r="AC13" i="264"/>
  <c r="O13" i="265"/>
  <c r="AA274" i="264"/>
  <c r="J66" i="266"/>
  <c r="AH65" i="34"/>
  <c r="AG103" i="264"/>
  <c r="AM402" i="264"/>
  <c r="AM401" i="264"/>
  <c r="J235" i="266"/>
  <c r="AG197" i="264"/>
  <c r="AG196" i="264"/>
  <c r="AG217" i="264"/>
  <c r="AG216" i="264"/>
  <c r="AG244" i="264"/>
  <c r="AH68" i="34"/>
  <c r="AG106" i="264"/>
  <c r="AG47" i="35"/>
  <c r="AI138" i="34"/>
  <c r="AH224" i="264"/>
  <c r="AI54" i="34"/>
  <c r="AI110" i="34"/>
  <c r="AH184" i="264"/>
  <c r="AI152" i="34"/>
  <c r="AH244" i="264"/>
  <c r="AI124" i="34"/>
  <c r="AH204" i="264"/>
  <c r="AG329" i="264"/>
  <c r="AG328" i="264"/>
  <c r="AG359" i="264"/>
  <c r="AG358" i="264"/>
  <c r="AH164" i="34"/>
  <c r="AG256" i="264"/>
  <c r="AG255" i="264"/>
  <c r="J312" i="266"/>
  <c r="J327" i="266"/>
  <c r="AE233" i="34"/>
  <c r="AI67" i="34"/>
  <c r="AH124" i="264"/>
  <c r="AH105" i="264"/>
  <c r="AG209" i="264"/>
  <c r="AG208" i="264"/>
  <c r="AH56" i="34"/>
  <c r="AG91" i="264"/>
  <c r="AG90" i="264"/>
  <c r="AG229" i="264"/>
  <c r="AG228" i="264"/>
  <c r="J187" i="266"/>
  <c r="J167" i="266"/>
  <c r="AG54" i="264"/>
  <c r="AG70" i="264"/>
  <c r="AH14" i="34"/>
  <c r="AG24" i="264"/>
  <c r="AG440" i="264"/>
  <c r="AG456" i="264"/>
  <c r="AH240" i="34"/>
  <c r="AG398" i="264"/>
  <c r="J430" i="266"/>
  <c r="J454" i="266"/>
  <c r="J438" i="266"/>
  <c r="AG113" i="264"/>
  <c r="J18" i="266"/>
  <c r="AF27" i="264"/>
  <c r="AF26" i="264"/>
  <c r="J26" i="266"/>
  <c r="J189" i="266"/>
  <c r="AG433" i="264"/>
  <c r="AG441" i="264"/>
  <c r="AG457" i="264"/>
  <c r="AG53" i="264"/>
  <c r="AG69" i="264"/>
  <c r="AG13" i="35"/>
  <c r="AI37" i="34"/>
  <c r="AH77" i="264"/>
  <c r="AI33" i="34"/>
  <c r="AH69" i="264"/>
  <c r="AI29" i="34"/>
  <c r="AH61" i="264"/>
  <c r="AI25" i="34"/>
  <c r="AH53" i="264"/>
  <c r="AI9" i="34"/>
  <c r="AA303" i="264"/>
  <c r="AG68" i="264"/>
  <c r="AG52" i="264"/>
  <c r="AG12" i="35"/>
  <c r="AI8" i="34"/>
  <c r="AI24" i="34"/>
  <c r="AH52" i="264"/>
  <c r="AI36" i="34"/>
  <c r="AH76" i="264"/>
  <c r="AI32" i="34"/>
  <c r="AH68" i="264"/>
  <c r="AI28" i="34"/>
  <c r="AH60" i="264"/>
  <c r="AF122" i="264"/>
  <c r="J121" i="266"/>
  <c r="AG325" i="264"/>
  <c r="AG324" i="264"/>
  <c r="AG355" i="264"/>
  <c r="AG354" i="264"/>
  <c r="AG78" i="35"/>
  <c r="AI226" i="34"/>
  <c r="AH370" i="264"/>
  <c r="AH369" i="264"/>
  <c r="AI217" i="34"/>
  <c r="AH355" i="264"/>
  <c r="AH354" i="264"/>
  <c r="AI208" i="34"/>
  <c r="AH340" i="264"/>
  <c r="AH339" i="264"/>
  <c r="AI199" i="34"/>
  <c r="AH325" i="264"/>
  <c r="AH324" i="264"/>
  <c r="AI163" i="34"/>
  <c r="AM414" i="264"/>
  <c r="AM413" i="264"/>
  <c r="AM412" i="264"/>
  <c r="J215" i="266"/>
  <c r="J175" i="266"/>
  <c r="J195" i="266"/>
  <c r="AC176" i="34"/>
  <c r="AB289" i="264"/>
  <c r="AC185" i="34"/>
  <c r="AB303" i="264"/>
  <c r="AF69" i="34"/>
  <c r="AE126" i="264"/>
  <c r="AE107" i="264"/>
  <c r="J254" i="266"/>
  <c r="AF270" i="264"/>
  <c r="AF269" i="264"/>
  <c r="J269" i="266"/>
  <c r="AC168" i="24"/>
  <c r="AD157" i="24"/>
  <c r="AC159" i="24"/>
  <c r="AI60" i="34"/>
  <c r="AH115" i="264"/>
  <c r="AH96" i="264"/>
  <c r="AN83" i="35"/>
  <c r="AN80" i="35"/>
  <c r="AQ265" i="34"/>
  <c r="AQ261" i="34"/>
  <c r="AQ257" i="34"/>
  <c r="AQ235" i="34"/>
  <c r="AQ253" i="34"/>
  <c r="AO84" i="35"/>
  <c r="AP239" i="34"/>
  <c r="AO396" i="264"/>
  <c r="S396" i="265"/>
  <c r="AO446" i="264"/>
  <c r="S446" i="265"/>
  <c r="AP249" i="34"/>
  <c r="AP245" i="34"/>
  <c r="AO415" i="264"/>
  <c r="AG193" i="264"/>
  <c r="AG173" i="264"/>
  <c r="AG213" i="264"/>
  <c r="J207" i="266"/>
  <c r="AF31" i="264"/>
  <c r="J30" i="266"/>
  <c r="P31" i="265"/>
  <c r="J446" i="266"/>
  <c r="AI58" i="34"/>
  <c r="AH113" i="264"/>
  <c r="AH94" i="264"/>
  <c r="J56" i="266"/>
  <c r="J209" i="266"/>
  <c r="AB184" i="24"/>
  <c r="AB175" i="24"/>
  <c r="AB179" i="24"/>
  <c r="AC172" i="24"/>
  <c r="AD74" i="35"/>
  <c r="AC349" i="264"/>
  <c r="O349" i="265"/>
  <c r="AC364" i="264"/>
  <c r="O364" i="265"/>
  <c r="AD168" i="34"/>
  <c r="AC261" i="264"/>
  <c r="O261" i="265"/>
  <c r="AB73" i="35"/>
  <c r="AA13" i="24"/>
  <c r="AA125" i="24"/>
  <c r="AA129" i="24"/>
  <c r="AH11" i="34"/>
  <c r="AG20" i="264"/>
  <c r="AG19" i="264"/>
  <c r="AG66" i="264"/>
  <c r="AG65" i="264"/>
  <c r="AG11" i="35"/>
  <c r="AI35" i="34"/>
  <c r="AH74" i="264"/>
  <c r="AH73" i="264"/>
  <c r="AI31" i="34"/>
  <c r="AH66" i="264"/>
  <c r="AH65" i="264"/>
  <c r="AI27" i="34"/>
  <c r="AH58" i="264"/>
  <c r="AH57" i="264"/>
  <c r="AI7" i="34"/>
  <c r="AI23" i="34"/>
  <c r="AH50" i="264"/>
  <c r="AH49" i="264"/>
  <c r="AG231" i="264"/>
  <c r="AH57" i="34"/>
  <c r="AG93" i="264"/>
  <c r="AG36" i="35"/>
  <c r="AI127" i="34"/>
  <c r="AH211" i="264"/>
  <c r="AI43" i="34"/>
  <c r="AI99" i="34"/>
  <c r="AH171" i="264"/>
  <c r="AI141" i="34"/>
  <c r="AH231" i="264"/>
  <c r="AI113" i="34"/>
  <c r="AH191" i="264"/>
  <c r="AF406" i="264"/>
  <c r="J405" i="266"/>
  <c r="P111" i="265"/>
  <c r="AF51" i="264"/>
  <c r="AF48" i="264"/>
  <c r="AF47" i="264"/>
  <c r="AF75" i="264"/>
  <c r="AF72" i="264"/>
  <c r="AF71" i="264"/>
  <c r="AF59" i="264"/>
  <c r="AF56" i="264"/>
  <c r="AF55" i="264"/>
  <c r="AD220" i="264"/>
  <c r="AD207" i="264"/>
  <c r="AD206" i="264"/>
  <c r="P72" i="265"/>
  <c r="P71" i="265"/>
  <c r="P48" i="265"/>
  <c r="P47" i="265"/>
  <c r="AF170" i="264"/>
  <c r="AF230" i="264"/>
  <c r="AF64" i="264"/>
  <c r="AF63" i="264"/>
  <c r="AF92" i="264"/>
  <c r="AG221" i="264"/>
  <c r="AG241" i="264"/>
  <c r="AG177" i="264"/>
  <c r="AG176" i="264"/>
  <c r="AB63" i="35"/>
  <c r="AE159" i="34"/>
  <c r="AE204" i="34"/>
  <c r="AE222" i="34"/>
  <c r="AE195" i="34"/>
  <c r="AE213" i="34"/>
  <c r="J20" i="266"/>
  <c r="AF29" i="264"/>
  <c r="J28" i="266"/>
  <c r="P29" i="265"/>
  <c r="AG181" i="264"/>
  <c r="AG201" i="264"/>
  <c r="AG44" i="35"/>
  <c r="AI149" i="34"/>
  <c r="AH241" i="264"/>
  <c r="AI121" i="34"/>
  <c r="AH201" i="264"/>
  <c r="AI51" i="34"/>
  <c r="AI107" i="34"/>
  <c r="AH181" i="264"/>
  <c r="AI135" i="34"/>
  <c r="AH221" i="264"/>
  <c r="J368" i="266"/>
  <c r="J338" i="266"/>
  <c r="J265" i="266"/>
  <c r="AF281" i="264"/>
  <c r="AF280" i="264"/>
  <c r="J280" i="266"/>
  <c r="J97" i="266"/>
  <c r="AF118" i="264"/>
  <c r="AF117" i="264"/>
  <c r="J117" i="266"/>
  <c r="P118" i="265"/>
  <c r="P117" i="265"/>
  <c r="AG237" i="264"/>
  <c r="AG236" i="264"/>
  <c r="AH62" i="34"/>
  <c r="AG99" i="264"/>
  <c r="AG98" i="264"/>
  <c r="AG41" i="35"/>
  <c r="AI132" i="34"/>
  <c r="AH217" i="264"/>
  <c r="AH216" i="264"/>
  <c r="AI48" i="34"/>
  <c r="AI104" i="34"/>
  <c r="AH177" i="264"/>
  <c r="AH176" i="264"/>
  <c r="AI146" i="34"/>
  <c r="AH237" i="264"/>
  <c r="AH236" i="264"/>
  <c r="AI118" i="34"/>
  <c r="AH197" i="264"/>
  <c r="AH196" i="264"/>
  <c r="AD123" i="264"/>
  <c r="AF125" i="264"/>
  <c r="J124" i="266"/>
  <c r="P125" i="265"/>
  <c r="AG204" i="264"/>
  <c r="AG184" i="264"/>
  <c r="AG224" i="264"/>
  <c r="AD126" i="264"/>
  <c r="AG344" i="264"/>
  <c r="AG343" i="264"/>
  <c r="AG314" i="264"/>
  <c r="AG313" i="264"/>
  <c r="AG68" i="35"/>
  <c r="AI155" i="34"/>
  <c r="AI191" i="34"/>
  <c r="AH314" i="264"/>
  <c r="AH313" i="264"/>
  <c r="AI218" i="34"/>
  <c r="AH359" i="264"/>
  <c r="AH358" i="264"/>
  <c r="AI209" i="34"/>
  <c r="AH344" i="264"/>
  <c r="AH343" i="264"/>
  <c r="AI200" i="34"/>
  <c r="AH329" i="264"/>
  <c r="AH328" i="264"/>
  <c r="J357" i="266"/>
  <c r="AG115" i="264"/>
  <c r="AJ151" i="34"/>
  <c r="Q243" i="265"/>
  <c r="AJ123" i="34"/>
  <c r="AI203" i="264"/>
  <c r="AJ109" i="34"/>
  <c r="AJ53" i="34"/>
  <c r="Q105" i="265"/>
  <c r="AJ137" i="34"/>
  <c r="AI223" i="264"/>
  <c r="AH46" i="35"/>
  <c r="N32" i="268"/>
  <c r="AN445" i="264"/>
  <c r="AN444" i="264"/>
  <c r="AO238" i="34"/>
  <c r="AN402" i="264"/>
  <c r="AN401" i="264"/>
  <c r="AN395" i="264"/>
  <c r="AN394" i="264"/>
  <c r="AO248" i="34"/>
  <c r="AN421" i="264"/>
  <c r="AN420" i="264"/>
  <c r="AN419" i="264"/>
  <c r="AO244" i="34"/>
  <c r="AN414" i="264"/>
  <c r="AN413" i="264"/>
  <c r="AN412" i="264"/>
  <c r="AG169" i="264"/>
  <c r="AG168" i="264"/>
  <c r="AG189" i="264"/>
  <c r="AG188" i="264"/>
  <c r="AG35" i="35"/>
  <c r="AI140" i="34"/>
  <c r="AH229" i="264"/>
  <c r="AH228" i="264"/>
  <c r="AI112" i="34"/>
  <c r="AH189" i="264"/>
  <c r="AH188" i="264"/>
  <c r="AI42" i="34"/>
  <c r="AI98" i="34"/>
  <c r="AH169" i="264"/>
  <c r="AH168" i="264"/>
  <c r="AI126" i="34"/>
  <c r="AH209" i="264"/>
  <c r="AH208" i="264"/>
  <c r="AG62" i="264"/>
  <c r="AG78" i="264"/>
  <c r="AG14" i="35"/>
  <c r="AI10" i="34"/>
  <c r="AI38" i="34"/>
  <c r="AH78" i="264"/>
  <c r="AI34" i="34"/>
  <c r="AH70" i="264"/>
  <c r="AI30" i="34"/>
  <c r="AH62" i="264"/>
  <c r="AI26" i="34"/>
  <c r="AH54" i="264"/>
  <c r="AG448" i="264"/>
  <c r="AG432" i="264"/>
  <c r="AG431" i="264"/>
  <c r="AG427" i="264"/>
  <c r="AG426" i="264"/>
  <c r="AG87" i="35"/>
  <c r="AI236" i="34"/>
  <c r="AI254" i="34"/>
  <c r="AH432" i="264"/>
  <c r="AI266" i="34"/>
  <c r="AH456" i="264"/>
  <c r="AI262" i="34"/>
  <c r="AH448" i="264"/>
  <c r="AI258" i="34"/>
  <c r="AH440" i="264"/>
  <c r="AH241" i="34"/>
  <c r="AG399" i="264"/>
  <c r="AG449" i="264"/>
  <c r="AG88" i="35"/>
  <c r="AI267" i="34"/>
  <c r="AH457" i="264"/>
  <c r="AI263" i="34"/>
  <c r="AH449" i="264"/>
  <c r="AI259" i="34"/>
  <c r="AH441" i="264"/>
  <c r="AI237" i="34"/>
  <c r="AI255" i="34"/>
  <c r="AH433" i="264"/>
  <c r="AH13" i="34"/>
  <c r="AG23" i="264"/>
  <c r="AG61" i="264"/>
  <c r="AG77" i="264"/>
  <c r="Z188" i="24"/>
  <c r="AD233" i="34"/>
  <c r="AX190" i="24"/>
  <c r="BB232" i="34"/>
  <c r="AI61" i="34"/>
  <c r="AH116" i="264"/>
  <c r="AH97" i="264"/>
  <c r="AJ131" i="34"/>
  <c r="AJ103" i="34"/>
  <c r="AJ47" i="34"/>
  <c r="Q97" i="265"/>
  <c r="AJ145" i="34"/>
  <c r="AI235" i="264"/>
  <c r="AJ117" i="34"/>
  <c r="AH40" i="35"/>
  <c r="N24" i="268"/>
  <c r="AG116" i="264"/>
  <c r="AA289" i="264"/>
  <c r="AG60" i="264"/>
  <c r="AG76" i="264"/>
  <c r="AH12" i="34"/>
  <c r="AG22" i="264"/>
  <c r="AG21" i="264"/>
  <c r="J50" i="266"/>
  <c r="J74" i="266"/>
  <c r="J58" i="266"/>
  <c r="AH172" i="34"/>
  <c r="AG267" i="264"/>
  <c r="AG266" i="264"/>
  <c r="AG340" i="264"/>
  <c r="AG339" i="264"/>
  <c r="AG370" i="264"/>
  <c r="AG369" i="264"/>
  <c r="J353" i="266"/>
  <c r="J323" i="266"/>
  <c r="AM421" i="264"/>
  <c r="AM420" i="264"/>
  <c r="AM419" i="264"/>
  <c r="Q191" i="24"/>
  <c r="S231" i="34"/>
  <c r="R231" i="34"/>
  <c r="AF66" i="34"/>
  <c r="AE123" i="264"/>
  <c r="AE104" i="264"/>
  <c r="AE102" i="264"/>
  <c r="AE89" i="264"/>
  <c r="AG136" i="34"/>
  <c r="P222" i="265"/>
  <c r="AG52" i="34"/>
  <c r="AG108" i="34"/>
  <c r="AG122" i="34"/>
  <c r="AG150" i="34"/>
  <c r="G30" i="269"/>
  <c r="M31" i="268"/>
  <c r="AE45" i="35"/>
  <c r="AC167" i="34"/>
  <c r="AB274" i="264"/>
  <c r="AB260" i="264"/>
  <c r="AG153" i="34"/>
  <c r="AG125" i="34"/>
  <c r="AG55" i="34"/>
  <c r="AG111" i="34"/>
  <c r="P185" i="265"/>
  <c r="AG139" i="34"/>
  <c r="M34" i="268"/>
  <c r="AE48" i="35"/>
  <c r="G33" i="269"/>
  <c r="J342" i="266"/>
  <c r="AB163" i="24"/>
  <c r="AB187" i="24"/>
  <c r="AB189" i="24"/>
  <c r="AC63" i="35"/>
  <c r="AF159" i="34"/>
  <c r="AF195" i="34"/>
  <c r="AE319" i="264"/>
  <c r="AF213" i="34"/>
  <c r="AE349" i="264"/>
  <c r="AF204" i="34"/>
  <c r="AE334" i="264"/>
  <c r="AF222" i="34"/>
  <c r="AE364" i="264"/>
  <c r="AJ144" i="34"/>
  <c r="AJ116" i="34"/>
  <c r="AI194" i="264"/>
  <c r="AJ46" i="34"/>
  <c r="AJ102" i="34"/>
  <c r="AI174" i="264"/>
  <c r="AJ130" i="34"/>
  <c r="AH39" i="35"/>
  <c r="N23" i="268"/>
  <c r="AG124" i="264"/>
  <c r="P65" i="268"/>
  <c r="P64" i="268"/>
  <c r="AM79" i="35"/>
  <c r="AP234" i="34"/>
  <c r="AP252" i="34"/>
  <c r="AO429" i="264"/>
  <c r="AO428" i="264"/>
  <c r="AP264" i="34"/>
  <c r="AP260" i="34"/>
  <c r="AO445" i="264"/>
  <c r="AP256" i="34"/>
  <c r="AF114" i="264"/>
  <c r="J113" i="266"/>
  <c r="AG233" i="264"/>
  <c r="AH59" i="34"/>
  <c r="AG95" i="264"/>
  <c r="AG38" i="35"/>
  <c r="AI129" i="34"/>
  <c r="AH213" i="264"/>
  <c r="AI45" i="34"/>
  <c r="AI101" i="34"/>
  <c r="AH173" i="264"/>
  <c r="AI143" i="34"/>
  <c r="AH233" i="264"/>
  <c r="AI115" i="34"/>
  <c r="AH193" i="264"/>
  <c r="J227" i="266"/>
  <c r="J89" i="266"/>
  <c r="AF110" i="264"/>
  <c r="AF109" i="264"/>
  <c r="J109" i="266"/>
  <c r="P110" i="265"/>
  <c r="P109" i="265"/>
  <c r="J396" i="266"/>
  <c r="AF405" i="264"/>
  <c r="J404" i="266"/>
  <c r="P405" i="265"/>
  <c r="P404" i="265"/>
  <c r="P400" i="265"/>
  <c r="L54" i="268"/>
  <c r="AA62" i="35"/>
  <c r="AD221" i="34"/>
  <c r="AD212" i="34"/>
  <c r="AD203" i="34"/>
  <c r="AD194" i="34"/>
  <c r="AD158" i="34"/>
  <c r="AJ142" i="34"/>
  <c r="AI232" i="264"/>
  <c r="AJ114" i="34"/>
  <c r="AI192" i="264"/>
  <c r="AJ44" i="34"/>
  <c r="AJ100" i="34"/>
  <c r="AI172" i="264"/>
  <c r="AJ128" i="34"/>
  <c r="AH37" i="35"/>
  <c r="N21" i="268"/>
  <c r="J72" i="266"/>
  <c r="J48" i="266"/>
  <c r="J169" i="266"/>
  <c r="J229" i="266"/>
  <c r="AF30" i="264"/>
  <c r="J29" i="266"/>
  <c r="P30" i="265"/>
  <c r="AC319" i="264"/>
  <c r="O319" i="265"/>
  <c r="AC334" i="264"/>
  <c r="O334" i="265"/>
  <c r="AD177" i="34"/>
  <c r="AD186" i="34"/>
  <c r="AC26" i="24"/>
  <c r="AG50" i="264"/>
  <c r="AG49" i="264"/>
  <c r="AG58" i="264"/>
  <c r="AG57" i="264"/>
  <c r="AG74" i="264"/>
  <c r="AG73" i="264"/>
  <c r="J64" i="266"/>
  <c r="AG191" i="264"/>
  <c r="AG171" i="264"/>
  <c r="AG170" i="264"/>
  <c r="AG211" i="264"/>
  <c r="J91" i="266"/>
  <c r="AF112" i="264"/>
  <c r="J111" i="266"/>
  <c r="P18" i="265"/>
  <c r="AF18" i="264"/>
  <c r="P190" i="265"/>
  <c r="AF190" i="264"/>
  <c r="P64" i="265"/>
  <c r="P63" i="265"/>
  <c r="Q235" i="265"/>
  <c r="P242" i="265"/>
  <c r="AB169" i="24"/>
  <c r="AB167" i="24"/>
  <c r="AF447" i="264"/>
  <c r="AF443" i="264"/>
  <c r="AF442" i="264"/>
  <c r="P56" i="265"/>
  <c r="P55" i="265"/>
  <c r="P210" i="265"/>
  <c r="AF210" i="264"/>
  <c r="AA185" i="24"/>
  <c r="AA183" i="24"/>
  <c r="Z141" i="24"/>
  <c r="AA141" i="24"/>
  <c r="Y131" i="24"/>
  <c r="AY190" i="24"/>
  <c r="BC232" i="34"/>
  <c r="Z130" i="24"/>
  <c r="Z127" i="24"/>
  <c r="Z10" i="24"/>
  <c r="AA128" i="24"/>
  <c r="Q223" i="265"/>
  <c r="AG210" i="264"/>
  <c r="AG190" i="264"/>
  <c r="AB185" i="24"/>
  <c r="AA124" i="24"/>
  <c r="AA126" i="24"/>
  <c r="AB9" i="24"/>
  <c r="AC77" i="24"/>
  <c r="AH12" i="271"/>
  <c r="AH24" i="271"/>
  <c r="AA123" i="24"/>
  <c r="Q194" i="265"/>
  <c r="N375" i="265"/>
  <c r="N374" i="265"/>
  <c r="N373" i="265"/>
  <c r="N372" i="265"/>
  <c r="N371" i="265"/>
  <c r="BD34" i="24"/>
  <c r="AA87" i="24"/>
  <c r="AA86" i="24"/>
  <c r="BF71" i="24"/>
  <c r="BF70" i="24"/>
  <c r="BC58" i="271"/>
  <c r="BG11" i="24"/>
  <c r="V25" i="271"/>
  <c r="W43" i="271"/>
  <c r="AC10" i="264"/>
  <c r="AB10" i="264"/>
  <c r="O10" i="265"/>
  <c r="BA51" i="271"/>
  <c r="Z140" i="24"/>
  <c r="Z138" i="24"/>
  <c r="AE121" i="264"/>
  <c r="AE108" i="264"/>
  <c r="AB116" i="24"/>
  <c r="AC33" i="24"/>
  <c r="AC25" i="24"/>
  <c r="AC24" i="24"/>
  <c r="BF32" i="24"/>
  <c r="AA115" i="24"/>
  <c r="AA107" i="24"/>
  <c r="AA109" i="24"/>
  <c r="AA108" i="24"/>
  <c r="AA138" i="24"/>
  <c r="AA137" i="24"/>
  <c r="AA136" i="24"/>
  <c r="BB48" i="271"/>
  <c r="BB49" i="271"/>
  <c r="BB50" i="271"/>
  <c r="BC13" i="272"/>
  <c r="X408" i="264"/>
  <c r="X407" i="264"/>
  <c r="X392" i="264"/>
  <c r="X391" i="264"/>
  <c r="X390" i="264"/>
  <c r="AF404" i="264"/>
  <c r="AF400" i="264"/>
  <c r="Y408" i="264"/>
  <c r="Y407" i="264"/>
  <c r="Y392" i="264"/>
  <c r="Y391" i="264"/>
  <c r="Y390" i="264"/>
  <c r="X271" i="264"/>
  <c r="Y345" i="264"/>
  <c r="BE9" i="273"/>
  <c r="BE10" i="273"/>
  <c r="BD38" i="271"/>
  <c r="AF111" i="264"/>
  <c r="AG75" i="264"/>
  <c r="AG72" i="264"/>
  <c r="AG71" i="264"/>
  <c r="Y139" i="24"/>
  <c r="Z330" i="264"/>
  <c r="Q232" i="265"/>
  <c r="AG51" i="264"/>
  <c r="AG48" i="264"/>
  <c r="AG47" i="264"/>
  <c r="Y300" i="264"/>
  <c r="Z345" i="264"/>
  <c r="K50" i="268"/>
  <c r="N317" i="265"/>
  <c r="N361" i="265"/>
  <c r="N259" i="265"/>
  <c r="N346" i="265"/>
  <c r="Y286" i="264"/>
  <c r="Y257" i="264"/>
  <c r="Z360" i="264"/>
  <c r="Z315" i="264"/>
  <c r="N7" i="265"/>
  <c r="N258" i="265"/>
  <c r="N331" i="265"/>
  <c r="N332" i="265"/>
  <c r="Y315" i="264"/>
  <c r="N347" i="265"/>
  <c r="N362" i="265"/>
  <c r="N316" i="265"/>
  <c r="AB97" i="24"/>
  <c r="AA69" i="35"/>
  <c r="AD230" i="34"/>
  <c r="AC380" i="264"/>
  <c r="AC379" i="264"/>
  <c r="AC378" i="264"/>
  <c r="AC377" i="264"/>
  <c r="AC376" i="264"/>
  <c r="Z135" i="24"/>
  <c r="AB380" i="264"/>
  <c r="AB379" i="264"/>
  <c r="AB378" i="264"/>
  <c r="AB377" i="264"/>
  <c r="AB376" i="264"/>
  <c r="Y160" i="24"/>
  <c r="Y166" i="24"/>
  <c r="Y176" i="24"/>
  <c r="Y182" i="24"/>
  <c r="Z70" i="35"/>
  <c r="Z71" i="35"/>
  <c r="Z72" i="35"/>
  <c r="Y272" i="264"/>
  <c r="Y271" i="264"/>
  <c r="AB242" i="34"/>
  <c r="AA409" i="264"/>
  <c r="AB243" i="34"/>
  <c r="AA410" i="264"/>
  <c r="AC147" i="24"/>
  <c r="Z139" i="24"/>
  <c r="Z137" i="24"/>
  <c r="Z136" i="24"/>
  <c r="AA140" i="24"/>
  <c r="AA316" i="264"/>
  <c r="AB165" i="34"/>
  <c r="AA258" i="264"/>
  <c r="AA346" i="264"/>
  <c r="AA331" i="264"/>
  <c r="AA361" i="264"/>
  <c r="AB183" i="34"/>
  <c r="AB174" i="34"/>
  <c r="AA375" i="264"/>
  <c r="AA374" i="264"/>
  <c r="AA373" i="264"/>
  <c r="AA372" i="264"/>
  <c r="AA371" i="264"/>
  <c r="AB166" i="34"/>
  <c r="AA259" i="264"/>
  <c r="AA362" i="264"/>
  <c r="AB175" i="34"/>
  <c r="AB184" i="34"/>
  <c r="AA317" i="264"/>
  <c r="AA347" i="264"/>
  <c r="AA332" i="264"/>
  <c r="AB69" i="35"/>
  <c r="AA135" i="24"/>
  <c r="AE230" i="34"/>
  <c r="AA242" i="34"/>
  <c r="AA243" i="34"/>
  <c r="AA184" i="34"/>
  <c r="AA175" i="34"/>
  <c r="AA166" i="34"/>
  <c r="Z259" i="264"/>
  <c r="AA174" i="34"/>
  <c r="AA183" i="34"/>
  <c r="AA165" i="34"/>
  <c r="Z258" i="264"/>
  <c r="Z257" i="264"/>
  <c r="BE41" i="271"/>
  <c r="BE32" i="271"/>
  <c r="BF39" i="271"/>
  <c r="BF30" i="271"/>
  <c r="BD42" i="271"/>
  <c r="BD33" i="271"/>
  <c r="BC34" i="271"/>
  <c r="BB35" i="271"/>
  <c r="BE29" i="271"/>
  <c r="BE40" i="271"/>
  <c r="BD31" i="271"/>
  <c r="AI7" i="271"/>
  <c r="AI19" i="271"/>
  <c r="BD56" i="271"/>
  <c r="BD57" i="271"/>
  <c r="AI6" i="271"/>
  <c r="AI18" i="271"/>
  <c r="AI5" i="271"/>
  <c r="AI17" i="271"/>
  <c r="AI20" i="271"/>
  <c r="AI8" i="271"/>
  <c r="AI4" i="271"/>
  <c r="AI12" i="271"/>
  <c r="AI16" i="271"/>
  <c r="AH13" i="271"/>
  <c r="AE88" i="264"/>
  <c r="AE87" i="264"/>
  <c r="AE86" i="264"/>
  <c r="AO444" i="264"/>
  <c r="S429" i="265"/>
  <c r="S428" i="265"/>
  <c r="S445" i="265"/>
  <c r="S444" i="265"/>
  <c r="AH439" i="264"/>
  <c r="AH435" i="264"/>
  <c r="AH434" i="264"/>
  <c r="AH455" i="264"/>
  <c r="AH451" i="264"/>
  <c r="AH450" i="264"/>
  <c r="AN411" i="264"/>
  <c r="S415" i="265"/>
  <c r="AD13" i="264"/>
  <c r="AD63" i="35"/>
  <c r="AG159" i="34"/>
  <c r="P261" i="265"/>
  <c r="AG195" i="34"/>
  <c r="P319" i="265"/>
  <c r="AG213" i="34"/>
  <c r="M55" i="268"/>
  <c r="AG204" i="34"/>
  <c r="P334" i="265"/>
  <c r="AG222" i="34"/>
  <c r="G54" i="269"/>
  <c r="AD26" i="24"/>
  <c r="J110" i="266"/>
  <c r="J63" i="266"/>
  <c r="AC73" i="35"/>
  <c r="AB13" i="24"/>
  <c r="AB125" i="24"/>
  <c r="AB129" i="24"/>
  <c r="AC304" i="264"/>
  <c r="O304" i="265"/>
  <c r="AI212" i="264"/>
  <c r="Q212" i="265"/>
  <c r="AJ58" i="34"/>
  <c r="AI113" i="264"/>
  <c r="AI94" i="264"/>
  <c r="Q94" i="265"/>
  <c r="AC318" i="264"/>
  <c r="O318" i="265"/>
  <c r="AC348" i="264"/>
  <c r="O348" i="265"/>
  <c r="AD185" i="34"/>
  <c r="AC303" i="264"/>
  <c r="AD176" i="34"/>
  <c r="J392" i="266"/>
  <c r="J108" i="266"/>
  <c r="AP248" i="34"/>
  <c r="AP244" i="34"/>
  <c r="AO414" i="264"/>
  <c r="AO413" i="264"/>
  <c r="AO412" i="264"/>
  <c r="AI214" i="264"/>
  <c r="Q214" i="265"/>
  <c r="AJ60" i="34"/>
  <c r="AI96" i="264"/>
  <c r="Q96" i="265"/>
  <c r="AI234" i="264"/>
  <c r="Q234" i="265"/>
  <c r="AF186" i="34"/>
  <c r="AE304" i="264"/>
  <c r="AF177" i="34"/>
  <c r="AE290" i="264"/>
  <c r="AF48" i="35"/>
  <c r="AH153" i="34"/>
  <c r="AH125" i="34"/>
  <c r="AH55" i="34"/>
  <c r="AH111" i="34"/>
  <c r="AH139" i="34"/>
  <c r="AF225" i="264"/>
  <c r="J224" i="266"/>
  <c r="P225" i="265"/>
  <c r="P220" i="265"/>
  <c r="P207" i="265"/>
  <c r="P206" i="265"/>
  <c r="AG69" i="34"/>
  <c r="AF107" i="264"/>
  <c r="J106" i="266"/>
  <c r="P107" i="265"/>
  <c r="AF245" i="264"/>
  <c r="J244" i="266"/>
  <c r="P245" i="265"/>
  <c r="P240" i="265"/>
  <c r="P227" i="265"/>
  <c r="P226" i="265"/>
  <c r="AF242" i="264"/>
  <c r="J241" i="266"/>
  <c r="AF182" i="264"/>
  <c r="J181" i="266"/>
  <c r="P182" i="265"/>
  <c r="P180" i="265"/>
  <c r="P167" i="265"/>
  <c r="P166" i="265"/>
  <c r="AF222" i="264"/>
  <c r="J221" i="266"/>
  <c r="R385" i="264"/>
  <c r="R384" i="264"/>
  <c r="R383" i="264"/>
  <c r="R382" i="264"/>
  <c r="R381" i="264"/>
  <c r="AI40" i="35"/>
  <c r="AK131" i="34"/>
  <c r="AK47" i="34"/>
  <c r="AK103" i="34"/>
  <c r="AK145" i="34"/>
  <c r="AK117" i="34"/>
  <c r="AI175" i="264"/>
  <c r="Q175" i="265"/>
  <c r="BA386" i="264"/>
  <c r="W386" i="265"/>
  <c r="AC389" i="264"/>
  <c r="AC388" i="264"/>
  <c r="AC387" i="264"/>
  <c r="O389" i="265"/>
  <c r="O388" i="265"/>
  <c r="O387" i="265"/>
  <c r="AG406" i="264"/>
  <c r="N70" i="268"/>
  <c r="AH87" i="35"/>
  <c r="AJ236" i="34"/>
  <c r="Q398" i="265"/>
  <c r="AJ254" i="34"/>
  <c r="Q432" i="265"/>
  <c r="AJ266" i="34"/>
  <c r="AI456" i="264"/>
  <c r="AJ262" i="34"/>
  <c r="AJ258" i="34"/>
  <c r="AI440" i="264"/>
  <c r="N14" i="268"/>
  <c r="AH14" i="35"/>
  <c r="AJ10" i="34"/>
  <c r="AJ38" i="34"/>
  <c r="AJ34" i="34"/>
  <c r="AI70" i="264"/>
  <c r="AJ30" i="34"/>
  <c r="AJ26" i="34"/>
  <c r="AI54" i="264"/>
  <c r="N18" i="268"/>
  <c r="N17" i="268"/>
  <c r="AH35" i="35"/>
  <c r="AJ140" i="34"/>
  <c r="AI229" i="264"/>
  <c r="AI228" i="264"/>
  <c r="AJ112" i="34"/>
  <c r="Q189" i="265"/>
  <c r="Q188" i="265"/>
  <c r="AJ98" i="34"/>
  <c r="AJ42" i="34"/>
  <c r="AJ126" i="34"/>
  <c r="AI209" i="264"/>
  <c r="AI208" i="264"/>
  <c r="AI183" i="264"/>
  <c r="Q183" i="265"/>
  <c r="AI243" i="264"/>
  <c r="N49" i="268"/>
  <c r="N48" i="268"/>
  <c r="AH68" i="35"/>
  <c r="AJ155" i="34"/>
  <c r="Q256" i="265"/>
  <c r="Q255" i="265"/>
  <c r="AJ191" i="34"/>
  <c r="Q314" i="265"/>
  <c r="Q313" i="265"/>
  <c r="AJ218" i="34"/>
  <c r="AI359" i="264"/>
  <c r="AI358" i="264"/>
  <c r="AJ209" i="34"/>
  <c r="AI344" i="264"/>
  <c r="AI343" i="264"/>
  <c r="AJ200" i="34"/>
  <c r="AI329" i="264"/>
  <c r="AI328" i="264"/>
  <c r="J116" i="266"/>
  <c r="J279" i="266"/>
  <c r="AI65" i="34"/>
  <c r="AH122" i="264"/>
  <c r="AH103" i="264"/>
  <c r="AD319" i="264"/>
  <c r="AD334" i="264"/>
  <c r="AE177" i="34"/>
  <c r="AE186" i="34"/>
  <c r="AI11" i="34"/>
  <c r="AH27" i="264"/>
  <c r="AH26" i="264"/>
  <c r="AH20" i="264"/>
  <c r="AH19" i="264"/>
  <c r="N10" i="268"/>
  <c r="N9" i="268"/>
  <c r="AH11" i="35"/>
  <c r="AJ35" i="34"/>
  <c r="AJ31" i="34"/>
  <c r="Q66" i="265"/>
  <c r="Q65" i="265"/>
  <c r="AJ27" i="34"/>
  <c r="AJ7" i="34"/>
  <c r="Q20" i="265"/>
  <c r="Q19" i="265"/>
  <c r="AJ23" i="34"/>
  <c r="AG27" i="264"/>
  <c r="AG26" i="264"/>
  <c r="AC275" i="264"/>
  <c r="O275" i="265"/>
  <c r="J55" i="266"/>
  <c r="J442" i="266"/>
  <c r="AO422" i="264"/>
  <c r="S422" i="265"/>
  <c r="AO83" i="35"/>
  <c r="AO80" i="35"/>
  <c r="AR265" i="34"/>
  <c r="AQ454" i="264"/>
  <c r="AR261" i="34"/>
  <c r="AQ446" i="264"/>
  <c r="AR257" i="34"/>
  <c r="AQ438" i="264"/>
  <c r="AR235" i="34"/>
  <c r="AR253" i="34"/>
  <c r="AQ430" i="264"/>
  <c r="AP84" i="35"/>
  <c r="AQ239" i="34"/>
  <c r="AP396" i="264"/>
  <c r="AP446" i="264"/>
  <c r="AQ245" i="34"/>
  <c r="AQ249" i="34"/>
  <c r="AC163" i="24"/>
  <c r="AI172" i="34"/>
  <c r="AH281" i="264"/>
  <c r="AH280" i="264"/>
  <c r="AH267" i="264"/>
  <c r="AH266" i="264"/>
  <c r="AI12" i="34"/>
  <c r="AH29" i="264"/>
  <c r="AH22" i="264"/>
  <c r="AI13" i="34"/>
  <c r="AH30" i="264"/>
  <c r="AH23" i="264"/>
  <c r="J17" i="266"/>
  <c r="AG405" i="264"/>
  <c r="AG31" i="264"/>
  <c r="AG110" i="264"/>
  <c r="AG109" i="264"/>
  <c r="BB386" i="264"/>
  <c r="AG270" i="264"/>
  <c r="AG269" i="264"/>
  <c r="AG125" i="264"/>
  <c r="AG122" i="264"/>
  <c r="M29" i="268"/>
  <c r="M16" i="268"/>
  <c r="M15" i="268"/>
  <c r="AG59" i="264"/>
  <c r="AG56" i="264"/>
  <c r="AG55" i="264"/>
  <c r="AH447" i="264"/>
  <c r="AH443" i="264"/>
  <c r="AH442" i="264"/>
  <c r="AH431" i="264"/>
  <c r="AH427" i="264"/>
  <c r="AH426" i="264"/>
  <c r="AG447" i="264"/>
  <c r="AG443" i="264"/>
  <c r="AG442" i="264"/>
  <c r="Q78" i="265"/>
  <c r="AD121" i="264"/>
  <c r="AD108" i="264"/>
  <c r="AD88" i="264"/>
  <c r="AD87" i="264"/>
  <c r="AD86" i="264"/>
  <c r="P28" i="265"/>
  <c r="P25" i="265"/>
  <c r="P17" i="265"/>
  <c r="P16" i="265"/>
  <c r="P15" i="265"/>
  <c r="AF28" i="264"/>
  <c r="AF25" i="264"/>
  <c r="AF17" i="264"/>
  <c r="AF16" i="264"/>
  <c r="AF15" i="264"/>
  <c r="Q192" i="265"/>
  <c r="Q172" i="265"/>
  <c r="Q203" i="265"/>
  <c r="Q174" i="265"/>
  <c r="AH190" i="264"/>
  <c r="AH170" i="264"/>
  <c r="AH210" i="264"/>
  <c r="AG92" i="264"/>
  <c r="AG230" i="264"/>
  <c r="AG18" i="264"/>
  <c r="AB183" i="24"/>
  <c r="AE13" i="264"/>
  <c r="AM411" i="264"/>
  <c r="AH59" i="264"/>
  <c r="AH56" i="264"/>
  <c r="AH55" i="264"/>
  <c r="AH75" i="264"/>
  <c r="AH72" i="264"/>
  <c r="AH71" i="264"/>
  <c r="AG397" i="264"/>
  <c r="AG393" i="264"/>
  <c r="AG455" i="264"/>
  <c r="AG451" i="264"/>
  <c r="AG450" i="264"/>
  <c r="Q440" i="265"/>
  <c r="Q329" i="265"/>
  <c r="Q328" i="265"/>
  <c r="AC290" i="264"/>
  <c r="O290" i="265"/>
  <c r="J47" i="266"/>
  <c r="J71" i="266"/>
  <c r="AI37" i="35"/>
  <c r="AK142" i="34"/>
  <c r="AK114" i="34"/>
  <c r="AK100" i="34"/>
  <c r="AK44" i="34"/>
  <c r="AK128" i="34"/>
  <c r="AD167" i="34"/>
  <c r="AC274" i="264"/>
  <c r="AC260" i="264"/>
  <c r="O260" i="265"/>
  <c r="AC333" i="264"/>
  <c r="O333" i="265"/>
  <c r="AC363" i="264"/>
  <c r="O363" i="265"/>
  <c r="J403" i="266"/>
  <c r="AI59" i="34"/>
  <c r="AH114" i="264"/>
  <c r="AH95" i="264"/>
  <c r="AJ129" i="34"/>
  <c r="AI213" i="264"/>
  <c r="AJ101" i="34"/>
  <c r="AI173" i="264"/>
  <c r="AJ45" i="34"/>
  <c r="AJ143" i="34"/>
  <c r="AI233" i="264"/>
  <c r="AJ115" i="34"/>
  <c r="AI193" i="264"/>
  <c r="AH38" i="35"/>
  <c r="N22" i="268"/>
  <c r="AG114" i="264"/>
  <c r="AO437" i="264"/>
  <c r="AO436" i="264"/>
  <c r="S437" i="265"/>
  <c r="S436" i="265"/>
  <c r="AO453" i="264"/>
  <c r="AO452" i="264"/>
  <c r="S453" i="265"/>
  <c r="S452" i="265"/>
  <c r="AP238" i="34"/>
  <c r="AO402" i="264"/>
  <c r="AO395" i="264"/>
  <c r="AO394" i="264"/>
  <c r="S395" i="265"/>
  <c r="S394" i="265"/>
  <c r="AI39" i="35"/>
  <c r="AK144" i="34"/>
  <c r="AK116" i="34"/>
  <c r="AK102" i="34"/>
  <c r="AK46" i="34"/>
  <c r="AK130" i="34"/>
  <c r="AF168" i="34"/>
  <c r="AE275" i="264"/>
  <c r="AE261" i="264"/>
  <c r="AB188" i="24"/>
  <c r="AF233" i="34"/>
  <c r="AE389" i="264"/>
  <c r="AE388" i="264"/>
  <c r="AE387" i="264"/>
  <c r="AZ190" i="24"/>
  <c r="BD232" i="34"/>
  <c r="BC386" i="264"/>
  <c r="AF185" i="264"/>
  <c r="J184" i="266"/>
  <c r="AF205" i="264"/>
  <c r="J204" i="266"/>
  <c r="P205" i="265"/>
  <c r="AF45" i="35"/>
  <c r="AH136" i="34"/>
  <c r="AH52" i="34"/>
  <c r="AH108" i="34"/>
  <c r="AH150" i="34"/>
  <c r="AH122" i="34"/>
  <c r="AF202" i="264"/>
  <c r="J201" i="266"/>
  <c r="P202" i="265"/>
  <c r="AG66" i="34"/>
  <c r="AF104" i="264"/>
  <c r="AF102" i="264"/>
  <c r="AF89" i="264"/>
  <c r="J103" i="266"/>
  <c r="P104" i="265"/>
  <c r="Q385" i="264"/>
  <c r="Q384" i="264"/>
  <c r="Q383" i="264"/>
  <c r="Q382" i="264"/>
  <c r="Q381" i="264"/>
  <c r="K385" i="265"/>
  <c r="K384" i="265"/>
  <c r="K383" i="265"/>
  <c r="K382" i="265"/>
  <c r="K381" i="265"/>
  <c r="AG281" i="264"/>
  <c r="AG280" i="264"/>
  <c r="AG29" i="264"/>
  <c r="AI195" i="264"/>
  <c r="Q195" i="265"/>
  <c r="AJ61" i="34"/>
  <c r="AI97" i="264"/>
  <c r="AI215" i="264"/>
  <c r="Q215" i="265"/>
  <c r="AG30" i="264"/>
  <c r="AI241" i="34"/>
  <c r="AH406" i="264"/>
  <c r="AH399" i="264"/>
  <c r="N71" i="268"/>
  <c r="AH88" i="35"/>
  <c r="AJ267" i="34"/>
  <c r="AI457" i="264"/>
  <c r="AJ263" i="34"/>
  <c r="AI449" i="264"/>
  <c r="AJ259" i="34"/>
  <c r="AI441" i="264"/>
  <c r="AJ237" i="34"/>
  <c r="Q399" i="265"/>
  <c r="AJ255" i="34"/>
  <c r="AI433" i="264"/>
  <c r="AI240" i="34"/>
  <c r="AH405" i="264"/>
  <c r="AH398" i="264"/>
  <c r="AI14" i="34"/>
  <c r="AH31" i="264"/>
  <c r="AH24" i="264"/>
  <c r="AI56" i="34"/>
  <c r="AH110" i="264"/>
  <c r="AH109" i="264"/>
  <c r="AH91" i="264"/>
  <c r="AH90" i="264"/>
  <c r="AI46" i="35"/>
  <c r="AK151" i="34"/>
  <c r="AK123" i="34"/>
  <c r="AK53" i="34"/>
  <c r="AK109" i="34"/>
  <c r="AK137" i="34"/>
  <c r="AJ67" i="34"/>
  <c r="AI105" i="264"/>
  <c r="AI164" i="34"/>
  <c r="AH270" i="264"/>
  <c r="AH269" i="264"/>
  <c r="AH256" i="264"/>
  <c r="AH255" i="264"/>
  <c r="AI62" i="34"/>
  <c r="AH118" i="264"/>
  <c r="AH117" i="264"/>
  <c r="AH99" i="264"/>
  <c r="AH98" i="264"/>
  <c r="AJ132" i="34"/>
  <c r="AI217" i="264"/>
  <c r="AI216" i="264"/>
  <c r="AJ104" i="34"/>
  <c r="AI177" i="264"/>
  <c r="AI176" i="264"/>
  <c r="AJ48" i="34"/>
  <c r="Q99" i="265"/>
  <c r="Q98" i="265"/>
  <c r="AJ146" i="34"/>
  <c r="AI237" i="264"/>
  <c r="AI236" i="264"/>
  <c r="AJ118" i="34"/>
  <c r="AI197" i="264"/>
  <c r="AI196" i="264"/>
  <c r="AH41" i="35"/>
  <c r="N26" i="268"/>
  <c r="N25" i="268"/>
  <c r="AG118" i="264"/>
  <c r="AG117" i="264"/>
  <c r="AJ149" i="34"/>
  <c r="AI241" i="264"/>
  <c r="AJ121" i="34"/>
  <c r="AI201" i="264"/>
  <c r="AJ107" i="34"/>
  <c r="AI181" i="264"/>
  <c r="AJ51" i="34"/>
  <c r="AJ135" i="34"/>
  <c r="AI221" i="264"/>
  <c r="N30" i="268"/>
  <c r="AH44" i="35"/>
  <c r="J27" i="266"/>
  <c r="P349" i="265"/>
  <c r="AD349" i="264"/>
  <c r="P364" i="265"/>
  <c r="AD364" i="264"/>
  <c r="AE168" i="34"/>
  <c r="AD261" i="264"/>
  <c r="AI57" i="34"/>
  <c r="AH112" i="264"/>
  <c r="AH111" i="264"/>
  <c r="AH93" i="264"/>
  <c r="N20" i="268"/>
  <c r="AH36" i="35"/>
  <c r="AJ127" i="34"/>
  <c r="AJ99" i="34"/>
  <c r="AJ43" i="34"/>
  <c r="Q93" i="265"/>
  <c r="AJ141" i="34"/>
  <c r="AI231" i="264"/>
  <c r="AJ113" i="34"/>
  <c r="AG112" i="264"/>
  <c r="AB62" i="35"/>
  <c r="AE212" i="34"/>
  <c r="AE221" i="34"/>
  <c r="AE203" i="34"/>
  <c r="AE194" i="34"/>
  <c r="AE158" i="34"/>
  <c r="AC184" i="24"/>
  <c r="AD172" i="24"/>
  <c r="AC175" i="24"/>
  <c r="AC179" i="24"/>
  <c r="AO403" i="264"/>
  <c r="S403" i="265"/>
  <c r="AP430" i="264"/>
  <c r="AP438" i="264"/>
  <c r="AP454" i="264"/>
  <c r="AN79" i="35"/>
  <c r="AQ252" i="34"/>
  <c r="AQ234" i="34"/>
  <c r="AQ264" i="34"/>
  <c r="AQ260" i="34"/>
  <c r="AQ256" i="34"/>
  <c r="AD168" i="24"/>
  <c r="AE74" i="35"/>
  <c r="AE157" i="24"/>
  <c r="AD159" i="24"/>
  <c r="AD169" i="24"/>
  <c r="J268" i="266"/>
  <c r="N61" i="268"/>
  <c r="N60" i="268"/>
  <c r="AH78" i="35"/>
  <c r="AJ226" i="34"/>
  <c r="AJ217" i="34"/>
  <c r="Q355" i="265"/>
  <c r="Q354" i="265"/>
  <c r="AJ208" i="34"/>
  <c r="AJ199" i="34"/>
  <c r="AI325" i="264"/>
  <c r="AI324" i="264"/>
  <c r="AJ163" i="34"/>
  <c r="N12" i="268"/>
  <c r="AH12" i="35"/>
  <c r="AJ8" i="34"/>
  <c r="AJ24" i="34"/>
  <c r="Q52" i="265"/>
  <c r="AJ36" i="34"/>
  <c r="AJ32" i="34"/>
  <c r="AJ28" i="34"/>
  <c r="N13" i="268"/>
  <c r="AH13" i="35"/>
  <c r="AJ37" i="34"/>
  <c r="AJ33" i="34"/>
  <c r="Q69" i="265"/>
  <c r="AJ29" i="34"/>
  <c r="AJ25" i="34"/>
  <c r="AJ9" i="34"/>
  <c r="J25" i="266"/>
  <c r="J434" i="266"/>
  <c r="J450" i="266"/>
  <c r="J426" i="266"/>
  <c r="AD389" i="264"/>
  <c r="AD388" i="264"/>
  <c r="AD387" i="264"/>
  <c r="AI68" i="34"/>
  <c r="AH125" i="264"/>
  <c r="AH106" i="264"/>
  <c r="AJ138" i="34"/>
  <c r="AJ54" i="34"/>
  <c r="Q106" i="265"/>
  <c r="AJ110" i="34"/>
  <c r="AJ152" i="34"/>
  <c r="AI244" i="264"/>
  <c r="AJ124" i="34"/>
  <c r="N33" i="268"/>
  <c r="AH47" i="35"/>
  <c r="Q95" i="265"/>
  <c r="G28" i="269"/>
  <c r="G15" i="269"/>
  <c r="G14" i="269"/>
  <c r="Q449" i="265"/>
  <c r="P123" i="265"/>
  <c r="Q237" i="265"/>
  <c r="Q236" i="265"/>
  <c r="Q201" i="265"/>
  <c r="AH230" i="264"/>
  <c r="Q213" i="265"/>
  <c r="Q193" i="265"/>
  <c r="AC169" i="24"/>
  <c r="AC167" i="24"/>
  <c r="AH67" i="264"/>
  <c r="AH64" i="264"/>
  <c r="AH63" i="264"/>
  <c r="AH51" i="264"/>
  <c r="AH48" i="264"/>
  <c r="AH47" i="264"/>
  <c r="AG67" i="264"/>
  <c r="AG64" i="264"/>
  <c r="AG63" i="264"/>
  <c r="Q456" i="265"/>
  <c r="AG439" i="264"/>
  <c r="AG435" i="264"/>
  <c r="AG434" i="264"/>
  <c r="Q24" i="265"/>
  <c r="Q229" i="265"/>
  <c r="Q228" i="265"/>
  <c r="Q359" i="265"/>
  <c r="Q358" i="265"/>
  <c r="O274" i="265"/>
  <c r="Y133" i="24"/>
  <c r="Z131" i="24"/>
  <c r="AA130" i="24"/>
  <c r="AA127" i="24"/>
  <c r="AA10" i="24"/>
  <c r="AB128" i="24"/>
  <c r="AB124" i="24"/>
  <c r="AB126" i="24"/>
  <c r="AC9" i="24"/>
  <c r="AD77" i="24"/>
  <c r="AI24" i="271"/>
  <c r="AB123" i="24"/>
  <c r="BE34" i="24"/>
  <c r="AB87" i="24"/>
  <c r="AB86" i="24"/>
  <c r="N257" i="265"/>
  <c r="BG71" i="24"/>
  <c r="BG70" i="24"/>
  <c r="BB51" i="271"/>
  <c r="BD58" i="271"/>
  <c r="BH11" i="24"/>
  <c r="W25" i="271"/>
  <c r="X43" i="271"/>
  <c r="AD10" i="264"/>
  <c r="Q344" i="265"/>
  <c r="Q343" i="265"/>
  <c r="Q113" i="265"/>
  <c r="Q244" i="265"/>
  <c r="Q70" i="265"/>
  <c r="Q457" i="265"/>
  <c r="Q455" i="265"/>
  <c r="Q451" i="265"/>
  <c r="Q450" i="265"/>
  <c r="Q233" i="265"/>
  <c r="AG111" i="264"/>
  <c r="AI230" i="264"/>
  <c r="AH92" i="264"/>
  <c r="AC116" i="24"/>
  <c r="AD33" i="24"/>
  <c r="AD25" i="24"/>
  <c r="AD24" i="24"/>
  <c r="AB115" i="24"/>
  <c r="AB107" i="24"/>
  <c r="AB109" i="24"/>
  <c r="AB108" i="24"/>
  <c r="BG32" i="24"/>
  <c r="BC48" i="271"/>
  <c r="BC49" i="271"/>
  <c r="BC50" i="271"/>
  <c r="BD13" i="272"/>
  <c r="N19" i="268"/>
  <c r="Q197" i="265"/>
  <c r="Q196" i="265"/>
  <c r="O303" i="265"/>
  <c r="Q241" i="265"/>
  <c r="Q209" i="265"/>
  <c r="Q208" i="265"/>
  <c r="AA408" i="264"/>
  <c r="AA407" i="264"/>
  <c r="AA392" i="264"/>
  <c r="AA391" i="264"/>
  <c r="AA390" i="264"/>
  <c r="BF9" i="273"/>
  <c r="BF10" i="273"/>
  <c r="BE38" i="271"/>
  <c r="N315" i="265"/>
  <c r="O380" i="265"/>
  <c r="O379" i="265"/>
  <c r="O378" i="265"/>
  <c r="O377" i="265"/>
  <c r="O376" i="265"/>
  <c r="AC97" i="24"/>
  <c r="Z272" i="264"/>
  <c r="N272" i="265"/>
  <c r="Z287" i="264"/>
  <c r="N287" i="265"/>
  <c r="Z273" i="264"/>
  <c r="N273" i="265"/>
  <c r="Z302" i="264"/>
  <c r="N302" i="265"/>
  <c r="Z409" i="264"/>
  <c r="N409" i="265"/>
  <c r="AA160" i="24"/>
  <c r="AA166" i="24"/>
  <c r="AA176" i="24"/>
  <c r="AA182" i="24"/>
  <c r="AD12" i="264"/>
  <c r="AD11" i="264"/>
  <c r="AA360" i="264"/>
  <c r="AA257" i="264"/>
  <c r="Z301" i="264"/>
  <c r="Z300" i="264"/>
  <c r="N301" i="265"/>
  <c r="Z288" i="264"/>
  <c r="N288" i="265"/>
  <c r="Z410" i="264"/>
  <c r="N410" i="265"/>
  <c r="AA330" i="264"/>
  <c r="AA345" i="264"/>
  <c r="AA315" i="264"/>
  <c r="AD147" i="24"/>
  <c r="N330" i="265"/>
  <c r="AB96" i="24"/>
  <c r="AB85" i="24"/>
  <c r="N345" i="265"/>
  <c r="N360" i="265"/>
  <c r="AD380" i="264"/>
  <c r="AD379" i="264"/>
  <c r="AD378" i="264"/>
  <c r="AD377" i="264"/>
  <c r="AD376" i="264"/>
  <c r="AB70" i="35"/>
  <c r="AB71" i="35"/>
  <c r="AB72" i="35"/>
  <c r="AA139" i="24"/>
  <c r="Z133" i="24"/>
  <c r="AC220" i="34"/>
  <c r="AC193" i="34"/>
  <c r="AC202" i="34"/>
  <c r="AC157" i="34"/>
  <c r="Z60" i="35"/>
  <c r="AC211" i="34"/>
  <c r="Z61" i="35"/>
  <c r="AC227" i="34"/>
  <c r="AC210" i="34"/>
  <c r="AC156" i="34"/>
  <c r="AC192" i="34"/>
  <c r="Z59" i="35"/>
  <c r="AC219" i="34"/>
  <c r="AC201" i="34"/>
  <c r="AB12" i="264"/>
  <c r="AB11" i="264"/>
  <c r="AB9" i="264"/>
  <c r="AB8" i="264"/>
  <c r="Y7" i="24"/>
  <c r="Z176" i="24"/>
  <c r="Z182" i="24"/>
  <c r="AC12" i="264"/>
  <c r="AC11" i="264"/>
  <c r="Z160" i="24"/>
  <c r="Z166" i="24"/>
  <c r="AA71" i="35"/>
  <c r="AA70" i="35"/>
  <c r="AA72" i="35"/>
  <c r="AA302" i="264"/>
  <c r="AA288" i="264"/>
  <c r="AA273" i="264"/>
  <c r="AA287" i="264"/>
  <c r="AA286" i="264"/>
  <c r="AA301" i="264"/>
  <c r="AA300" i="264"/>
  <c r="AA272" i="264"/>
  <c r="Q433" i="265"/>
  <c r="Q431" i="265"/>
  <c r="Q427" i="265"/>
  <c r="Q426" i="265"/>
  <c r="Q231" i="265"/>
  <c r="Q54" i="265"/>
  <c r="AF240" i="264"/>
  <c r="AF227" i="264"/>
  <c r="AF226" i="264"/>
  <c r="AG404" i="264"/>
  <c r="AG400" i="264"/>
  <c r="AF220" i="264"/>
  <c r="AF207" i="264"/>
  <c r="AF206" i="264"/>
  <c r="BE42" i="271"/>
  <c r="BE33" i="271"/>
  <c r="BF41" i="271"/>
  <c r="BF32" i="271"/>
  <c r="BG39" i="271"/>
  <c r="BG30" i="271"/>
  <c r="BC35" i="271"/>
  <c r="BD34" i="271"/>
  <c r="BF29" i="271"/>
  <c r="BF40" i="271"/>
  <c r="BE31" i="271"/>
  <c r="AI13" i="271"/>
  <c r="AJ20" i="271"/>
  <c r="AJ8" i="271"/>
  <c r="AJ18" i="271"/>
  <c r="AJ6" i="271"/>
  <c r="AJ16" i="271"/>
  <c r="AJ4" i="271"/>
  <c r="AJ17" i="271"/>
  <c r="AJ5" i="271"/>
  <c r="BE56" i="271"/>
  <c r="BE57" i="271"/>
  <c r="AJ19" i="271"/>
  <c r="AJ7" i="271"/>
  <c r="AF200" i="264"/>
  <c r="AF187" i="264"/>
  <c r="AF186" i="264"/>
  <c r="P102" i="265"/>
  <c r="P89" i="265"/>
  <c r="S414" i="265"/>
  <c r="S413" i="265"/>
  <c r="S412" i="265"/>
  <c r="P200" i="265"/>
  <c r="P187" i="265"/>
  <c r="P186" i="265"/>
  <c r="N11" i="268"/>
  <c r="N8" i="268"/>
  <c r="N7" i="268"/>
  <c r="AH404" i="264"/>
  <c r="AH400" i="264"/>
  <c r="Q92" i="265"/>
  <c r="AI47" i="35"/>
  <c r="AK138" i="34"/>
  <c r="AK110" i="34"/>
  <c r="AK54" i="34"/>
  <c r="AK152" i="34"/>
  <c r="AK124" i="34"/>
  <c r="AI184" i="264"/>
  <c r="Q184" i="265"/>
  <c r="AJ68" i="34"/>
  <c r="AI125" i="264"/>
  <c r="AI106" i="264"/>
  <c r="J425" i="266"/>
  <c r="J449" i="266"/>
  <c r="J433" i="266"/>
  <c r="AJ13" i="34"/>
  <c r="AI23" i="264"/>
  <c r="Q23" i="265"/>
  <c r="AI61" i="264"/>
  <c r="Q61" i="265"/>
  <c r="AI77" i="264"/>
  <c r="Q77" i="265"/>
  <c r="AI68" i="264"/>
  <c r="Q68" i="265"/>
  <c r="AI52" i="264"/>
  <c r="AI12" i="35"/>
  <c r="AK8" i="34"/>
  <c r="AK24" i="34"/>
  <c r="AK36" i="34"/>
  <c r="AK32" i="34"/>
  <c r="AK28" i="34"/>
  <c r="AJ172" i="34"/>
  <c r="AI267" i="264"/>
  <c r="AI266" i="264"/>
  <c r="Q267" i="265"/>
  <c r="Q266" i="265"/>
  <c r="AI340" i="264"/>
  <c r="AI339" i="264"/>
  <c r="Q340" i="265"/>
  <c r="Q339" i="265"/>
  <c r="AI370" i="264"/>
  <c r="AI369" i="264"/>
  <c r="Q370" i="265"/>
  <c r="Q369" i="265"/>
  <c r="AE168" i="24"/>
  <c r="AF157" i="24"/>
  <c r="AE159" i="24"/>
  <c r="AE169" i="24"/>
  <c r="AP437" i="264"/>
  <c r="AP436" i="264"/>
  <c r="AP453" i="264"/>
  <c r="AP452" i="264"/>
  <c r="AP429" i="264"/>
  <c r="AP428" i="264"/>
  <c r="AE167" i="34"/>
  <c r="AD260" i="264"/>
  <c r="AD333" i="264"/>
  <c r="AD348" i="264"/>
  <c r="AI171" i="264"/>
  <c r="AI170" i="264"/>
  <c r="Q171" i="265"/>
  <c r="AI36" i="35"/>
  <c r="AK127" i="34"/>
  <c r="AK43" i="34"/>
  <c r="AK99" i="34"/>
  <c r="AK141" i="34"/>
  <c r="AK113" i="34"/>
  <c r="AD275" i="264"/>
  <c r="AJ65" i="34"/>
  <c r="AI103" i="264"/>
  <c r="AI41" i="35"/>
  <c r="AK132" i="34"/>
  <c r="AK48" i="34"/>
  <c r="AK104" i="34"/>
  <c r="AK146" i="34"/>
  <c r="AK118" i="34"/>
  <c r="AJ223" i="264"/>
  <c r="AK67" i="34"/>
  <c r="AJ105" i="264"/>
  <c r="AJ243" i="264"/>
  <c r="AI116" i="264"/>
  <c r="Q116" i="265"/>
  <c r="AG242" i="264"/>
  <c r="AH66" i="34"/>
  <c r="AG104" i="264"/>
  <c r="AG45" i="35"/>
  <c r="AI136" i="34"/>
  <c r="AH222" i="264"/>
  <c r="AI52" i="34"/>
  <c r="AI108" i="34"/>
  <c r="AH182" i="264"/>
  <c r="AI150" i="34"/>
  <c r="AH242" i="264"/>
  <c r="AI122" i="34"/>
  <c r="AH202" i="264"/>
  <c r="AK60" i="34"/>
  <c r="AJ96" i="264"/>
  <c r="AJ194" i="264"/>
  <c r="AJ39" i="35"/>
  <c r="AL144" i="34"/>
  <c r="AK234" i="264"/>
  <c r="AL116" i="34"/>
  <c r="AL46" i="34"/>
  <c r="AL102" i="34"/>
  <c r="AK174" i="264"/>
  <c r="AL130" i="34"/>
  <c r="AK214" i="264"/>
  <c r="AI38" i="35"/>
  <c r="AK129" i="34"/>
  <c r="AK45" i="34"/>
  <c r="AK101" i="34"/>
  <c r="AK143" i="34"/>
  <c r="AK115" i="34"/>
  <c r="AK58" i="34"/>
  <c r="AJ94" i="264"/>
  <c r="AJ192" i="264"/>
  <c r="AJ37" i="35"/>
  <c r="AL114" i="34"/>
  <c r="AK192" i="264"/>
  <c r="AL142" i="34"/>
  <c r="AL44" i="34"/>
  <c r="AL100" i="34"/>
  <c r="AK172" i="264"/>
  <c r="AL128" i="34"/>
  <c r="AK212" i="264"/>
  <c r="J70" i="266"/>
  <c r="J46" i="266"/>
  <c r="AP415" i="264"/>
  <c r="AP80" i="35"/>
  <c r="AS265" i="34"/>
  <c r="AS261" i="34"/>
  <c r="AS257" i="34"/>
  <c r="AS235" i="34"/>
  <c r="AS253" i="34"/>
  <c r="AQ84" i="35"/>
  <c r="H65" i="269"/>
  <c r="AP83" i="35"/>
  <c r="Q66" i="268"/>
  <c r="AR239" i="34"/>
  <c r="AQ403" i="264"/>
  <c r="AQ396" i="264"/>
  <c r="AR249" i="34"/>
  <c r="AQ422" i="264"/>
  <c r="AR245" i="34"/>
  <c r="AQ415" i="264"/>
  <c r="J441" i="266"/>
  <c r="AI50" i="264"/>
  <c r="AI49" i="264"/>
  <c r="Q50" i="265"/>
  <c r="Q49" i="265"/>
  <c r="AI58" i="264"/>
  <c r="AI57" i="264"/>
  <c r="Q58" i="265"/>
  <c r="Q57" i="265"/>
  <c r="AI74" i="264"/>
  <c r="AI73" i="264"/>
  <c r="Q74" i="265"/>
  <c r="Q73" i="265"/>
  <c r="AD290" i="264"/>
  <c r="AI314" i="264"/>
  <c r="AI313" i="264"/>
  <c r="AI68" i="35"/>
  <c r="AK155" i="34"/>
  <c r="AK191" i="34"/>
  <c r="AK218" i="34"/>
  <c r="AK209" i="34"/>
  <c r="AK200" i="34"/>
  <c r="AI169" i="264"/>
  <c r="AI168" i="264"/>
  <c r="Q169" i="265"/>
  <c r="Q168" i="265"/>
  <c r="AI62" i="264"/>
  <c r="Q62" i="265"/>
  <c r="AI78" i="264"/>
  <c r="AI14" i="35"/>
  <c r="AK10" i="34"/>
  <c r="AK38" i="34"/>
  <c r="AK34" i="34"/>
  <c r="AK30" i="34"/>
  <c r="AK26" i="34"/>
  <c r="AJ240" i="34"/>
  <c r="AI405" i="264"/>
  <c r="AI398" i="264"/>
  <c r="AJ195" i="264"/>
  <c r="AJ175" i="264"/>
  <c r="AJ215" i="264"/>
  <c r="J219" i="266"/>
  <c r="AG185" i="264"/>
  <c r="AG205" i="264"/>
  <c r="AG48" i="35"/>
  <c r="AI153" i="34"/>
  <c r="AH245" i="264"/>
  <c r="AI125" i="34"/>
  <c r="AH205" i="264"/>
  <c r="AI55" i="34"/>
  <c r="AI111" i="34"/>
  <c r="AH185" i="264"/>
  <c r="AI139" i="34"/>
  <c r="AH225" i="264"/>
  <c r="AO421" i="264"/>
  <c r="AO420" i="264"/>
  <c r="AO419" i="264"/>
  <c r="AO411" i="264"/>
  <c r="S421" i="265"/>
  <c r="S420" i="265"/>
  <c r="S419" i="265"/>
  <c r="AE26" i="24"/>
  <c r="AF364" i="264"/>
  <c r="J363" i="266"/>
  <c r="AF319" i="264"/>
  <c r="J318" i="266"/>
  <c r="AG177" i="34"/>
  <c r="AG186" i="34"/>
  <c r="P304" i="265"/>
  <c r="Q397" i="265"/>
  <c r="Q393" i="265"/>
  <c r="AC185" i="24"/>
  <c r="AC183" i="24"/>
  <c r="AH397" i="264"/>
  <c r="AH393" i="264"/>
  <c r="AG28" i="264"/>
  <c r="AG25" i="264"/>
  <c r="AG17" i="264"/>
  <c r="AG16" i="264"/>
  <c r="AG15" i="264"/>
  <c r="Q103" i="265"/>
  <c r="Q177" i="265"/>
  <c r="Q176" i="265"/>
  <c r="Q125" i="265"/>
  <c r="AH21" i="264"/>
  <c r="AH18" i="264"/>
  <c r="AC187" i="24"/>
  <c r="AC189" i="24"/>
  <c r="AI439" i="264"/>
  <c r="AI435" i="264"/>
  <c r="AI434" i="264"/>
  <c r="AI455" i="264"/>
  <c r="AI451" i="264"/>
  <c r="AI450" i="264"/>
  <c r="N69" i="268"/>
  <c r="N63" i="268"/>
  <c r="N62" i="268"/>
  <c r="AF180" i="264"/>
  <c r="AF167" i="264"/>
  <c r="AF166" i="264"/>
  <c r="AI204" i="264"/>
  <c r="Q204" i="265"/>
  <c r="AI224" i="264"/>
  <c r="Q224" i="265"/>
  <c r="J24" i="266"/>
  <c r="J16" i="266"/>
  <c r="AI53" i="264"/>
  <c r="Q53" i="265"/>
  <c r="AI69" i="264"/>
  <c r="AI13" i="35"/>
  <c r="AK37" i="34"/>
  <c r="AK33" i="34"/>
  <c r="AK29" i="34"/>
  <c r="AK25" i="34"/>
  <c r="AK9" i="34"/>
  <c r="AI60" i="264"/>
  <c r="Q60" i="265"/>
  <c r="AI76" i="264"/>
  <c r="Q76" i="265"/>
  <c r="AJ12" i="34"/>
  <c r="AI22" i="264"/>
  <c r="Q22" i="265"/>
  <c r="AI355" i="264"/>
  <c r="AI354" i="264"/>
  <c r="AI78" i="35"/>
  <c r="AK226" i="34"/>
  <c r="AK217" i="34"/>
  <c r="AK208" i="34"/>
  <c r="AK199" i="34"/>
  <c r="AK163" i="34"/>
  <c r="AD163" i="24"/>
  <c r="AE63" i="35"/>
  <c r="AH159" i="34"/>
  <c r="AH204" i="34"/>
  <c r="AH222" i="34"/>
  <c r="AH195" i="34"/>
  <c r="AH213" i="34"/>
  <c r="AP445" i="264"/>
  <c r="AP444" i="264"/>
  <c r="AQ238" i="34"/>
  <c r="AP395" i="264"/>
  <c r="AP394" i="264"/>
  <c r="AQ248" i="34"/>
  <c r="AQ244" i="34"/>
  <c r="AD184" i="24"/>
  <c r="AE172" i="24"/>
  <c r="AD175" i="24"/>
  <c r="AD179" i="24"/>
  <c r="AD318" i="264"/>
  <c r="AD363" i="264"/>
  <c r="AE176" i="34"/>
  <c r="AE185" i="34"/>
  <c r="AI191" i="264"/>
  <c r="AI190" i="264"/>
  <c r="Q191" i="265"/>
  <c r="Q190" i="265"/>
  <c r="AJ57" i="34"/>
  <c r="AI93" i="264"/>
  <c r="AI211" i="264"/>
  <c r="AI210" i="264"/>
  <c r="Q211" i="265"/>
  <c r="Q210" i="265"/>
  <c r="AI44" i="35"/>
  <c r="AK149" i="34"/>
  <c r="AK121" i="34"/>
  <c r="AK51" i="34"/>
  <c r="AK107" i="34"/>
  <c r="AK135" i="34"/>
  <c r="AJ62" i="34"/>
  <c r="AI99" i="264"/>
  <c r="AI98" i="264"/>
  <c r="AI124" i="264"/>
  <c r="Q124" i="265"/>
  <c r="AJ183" i="264"/>
  <c r="AJ203" i="264"/>
  <c r="AJ46" i="35"/>
  <c r="AL123" i="34"/>
  <c r="AK203" i="264"/>
  <c r="AL151" i="34"/>
  <c r="AK243" i="264"/>
  <c r="AL53" i="34"/>
  <c r="AL109" i="34"/>
  <c r="AK183" i="264"/>
  <c r="AL137" i="34"/>
  <c r="AK223" i="264"/>
  <c r="AJ241" i="34"/>
  <c r="AI406" i="264"/>
  <c r="AI399" i="264"/>
  <c r="AI88" i="35"/>
  <c r="AK267" i="34"/>
  <c r="AK263" i="34"/>
  <c r="AK259" i="34"/>
  <c r="AK237" i="34"/>
  <c r="AK255" i="34"/>
  <c r="J101" i="266"/>
  <c r="AF123" i="264"/>
  <c r="J122" i="266"/>
  <c r="J199" i="266"/>
  <c r="AG202" i="264"/>
  <c r="AG182" i="264"/>
  <c r="AG222" i="264"/>
  <c r="AJ214" i="264"/>
  <c r="AJ174" i="264"/>
  <c r="AJ234" i="264"/>
  <c r="AJ59" i="34"/>
  <c r="AI95" i="264"/>
  <c r="J399" i="266"/>
  <c r="AJ212" i="264"/>
  <c r="AJ172" i="264"/>
  <c r="AJ232" i="264"/>
  <c r="AP422" i="264"/>
  <c r="AP403" i="264"/>
  <c r="AO79" i="35"/>
  <c r="AR234" i="34"/>
  <c r="AR252" i="34"/>
  <c r="AQ429" i="264"/>
  <c r="AQ428" i="264"/>
  <c r="AR264" i="34"/>
  <c r="AQ453" i="264"/>
  <c r="AQ452" i="264"/>
  <c r="AR260" i="34"/>
  <c r="AQ445" i="264"/>
  <c r="AQ444" i="264"/>
  <c r="AR256" i="34"/>
  <c r="AQ437" i="264"/>
  <c r="AQ436" i="264"/>
  <c r="J54" i="266"/>
  <c r="AJ11" i="34"/>
  <c r="AI20" i="264"/>
  <c r="AI19" i="264"/>
  <c r="AI66" i="264"/>
  <c r="AI65" i="264"/>
  <c r="AI11" i="35"/>
  <c r="AK35" i="34"/>
  <c r="AK31" i="34"/>
  <c r="AK27" i="34"/>
  <c r="AK7" i="34"/>
  <c r="AK23" i="34"/>
  <c r="AD304" i="264"/>
  <c r="AJ164" i="34"/>
  <c r="AI270" i="264"/>
  <c r="AI269" i="264"/>
  <c r="AI256" i="264"/>
  <c r="AI255" i="264"/>
  <c r="AJ56" i="34"/>
  <c r="AI110" i="264"/>
  <c r="AI109" i="264"/>
  <c r="AI91" i="264"/>
  <c r="AI90" i="264"/>
  <c r="AI189" i="264"/>
  <c r="AI188" i="264"/>
  <c r="AI35" i="35"/>
  <c r="AK140" i="34"/>
  <c r="AK112" i="34"/>
  <c r="AK42" i="34"/>
  <c r="AK98" i="34"/>
  <c r="AK126" i="34"/>
  <c r="AJ14" i="34"/>
  <c r="AI31" i="264"/>
  <c r="AI24" i="264"/>
  <c r="AI448" i="264"/>
  <c r="AI447" i="264"/>
  <c r="AI443" i="264"/>
  <c r="AI442" i="264"/>
  <c r="Q448" i="265"/>
  <c r="Q447" i="265"/>
  <c r="Q443" i="265"/>
  <c r="Q442" i="265"/>
  <c r="AI432" i="264"/>
  <c r="AI431" i="264"/>
  <c r="AI427" i="264"/>
  <c r="AI426" i="264"/>
  <c r="AI87" i="35"/>
  <c r="AK236" i="34"/>
  <c r="AK254" i="34"/>
  <c r="AK266" i="34"/>
  <c r="AK262" i="34"/>
  <c r="AK258" i="34"/>
  <c r="AJ235" i="264"/>
  <c r="AK61" i="34"/>
  <c r="AJ97" i="264"/>
  <c r="AJ40" i="35"/>
  <c r="AL131" i="34"/>
  <c r="AL47" i="34"/>
  <c r="AL103" i="34"/>
  <c r="AL145" i="34"/>
  <c r="AL117" i="34"/>
  <c r="J179" i="266"/>
  <c r="J239" i="266"/>
  <c r="AF126" i="264"/>
  <c r="J125" i="266"/>
  <c r="P126" i="265"/>
  <c r="P121" i="265"/>
  <c r="P108" i="265"/>
  <c r="AG225" i="264"/>
  <c r="AH69" i="34"/>
  <c r="AG107" i="264"/>
  <c r="AG245" i="264"/>
  <c r="AI115" i="264"/>
  <c r="Q115" i="265"/>
  <c r="AC289" i="264"/>
  <c r="O289" i="265"/>
  <c r="AC62" i="35"/>
  <c r="AF221" i="34"/>
  <c r="AE363" i="264"/>
  <c r="AF212" i="34"/>
  <c r="AE348" i="264"/>
  <c r="AF203" i="34"/>
  <c r="AE333" i="264"/>
  <c r="AF194" i="34"/>
  <c r="AE318" i="264"/>
  <c r="AF158" i="34"/>
  <c r="J62" i="266"/>
  <c r="AD73" i="35"/>
  <c r="AC13" i="24"/>
  <c r="AC125" i="24"/>
  <c r="AC129" i="24"/>
  <c r="AF334" i="264"/>
  <c r="J333" i="266"/>
  <c r="AF349" i="264"/>
  <c r="J348" i="266"/>
  <c r="AG168" i="34"/>
  <c r="AF261" i="264"/>
  <c r="J260" i="266"/>
  <c r="AD167" i="24"/>
  <c r="AO401" i="264"/>
  <c r="S402" i="265"/>
  <c r="S401" i="265"/>
  <c r="Q217" i="265"/>
  <c r="Q216" i="265"/>
  <c r="Q441" i="265"/>
  <c r="Q439" i="265"/>
  <c r="Q435" i="265"/>
  <c r="Q434" i="265"/>
  <c r="Q325" i="265"/>
  <c r="Q324" i="265"/>
  <c r="Q173" i="265"/>
  <c r="Q221" i="265"/>
  <c r="Q181" i="265"/>
  <c r="AH28" i="264"/>
  <c r="AH25" i="264"/>
  <c r="Q91" i="265"/>
  <c r="Q90" i="265"/>
  <c r="AB141" i="24"/>
  <c r="AA131" i="24"/>
  <c r="AB130" i="24"/>
  <c r="AB127" i="24"/>
  <c r="AB10" i="24"/>
  <c r="AC128" i="24"/>
  <c r="AC123" i="24"/>
  <c r="AC124" i="24"/>
  <c r="AC126" i="24"/>
  <c r="AD9" i="24"/>
  <c r="AE77" i="24"/>
  <c r="AJ24" i="271"/>
  <c r="AJ12" i="271"/>
  <c r="BF34" i="24"/>
  <c r="AC87" i="24"/>
  <c r="AC86" i="24"/>
  <c r="Q230" i="265"/>
  <c r="BH71" i="24"/>
  <c r="BH70" i="24"/>
  <c r="Q67" i="265"/>
  <c r="Q64" i="265"/>
  <c r="Q63" i="265"/>
  <c r="BE58" i="271"/>
  <c r="BI11" i="24"/>
  <c r="X25" i="271"/>
  <c r="Y43" i="271"/>
  <c r="BC51" i="271"/>
  <c r="AB138" i="24"/>
  <c r="AB137" i="24"/>
  <c r="AB136" i="24"/>
  <c r="AB140" i="24"/>
  <c r="AB139" i="24"/>
  <c r="AB7" i="264"/>
  <c r="Z7" i="24"/>
  <c r="AD242" i="34"/>
  <c r="AC409" i="264"/>
  <c r="O12" i="265"/>
  <c r="O11" i="265"/>
  <c r="AD116" i="24"/>
  <c r="BH32" i="24"/>
  <c r="AE33" i="24"/>
  <c r="AE25" i="24"/>
  <c r="AE24" i="24"/>
  <c r="AC115" i="24"/>
  <c r="AC107" i="24"/>
  <c r="AC109" i="24"/>
  <c r="AC108" i="24"/>
  <c r="Q270" i="265"/>
  <c r="Q269" i="265"/>
  <c r="BD48" i="271"/>
  <c r="BD49" i="271"/>
  <c r="BD50" i="271"/>
  <c r="BE13" i="272"/>
  <c r="AG180" i="264"/>
  <c r="AG167" i="264"/>
  <c r="AG166" i="264"/>
  <c r="Q405" i="265"/>
  <c r="BG9" i="273"/>
  <c r="BG10" i="273"/>
  <c r="BF38" i="271"/>
  <c r="AD185" i="24"/>
  <c r="Q51" i="265"/>
  <c r="Q48" i="265"/>
  <c r="Q47" i="265"/>
  <c r="N300" i="265"/>
  <c r="AD97" i="24"/>
  <c r="L53" i="268"/>
  <c r="AA61" i="35"/>
  <c r="AD227" i="34"/>
  <c r="AC375" i="264"/>
  <c r="AC374" i="264"/>
  <c r="AC373" i="264"/>
  <c r="AC372" i="264"/>
  <c r="AC371" i="264"/>
  <c r="AD193" i="34"/>
  <c r="AC317" i="264"/>
  <c r="AA60" i="35"/>
  <c r="AD220" i="34"/>
  <c r="AC362" i="264"/>
  <c r="AD202" i="34"/>
  <c r="AC332" i="264"/>
  <c r="AD211" i="34"/>
  <c r="AC347" i="264"/>
  <c r="L52" i="268"/>
  <c r="AD157" i="34"/>
  <c r="AB361" i="264"/>
  <c r="AB316" i="264"/>
  <c r="AB346" i="264"/>
  <c r="AC184" i="34"/>
  <c r="AC175" i="34"/>
  <c r="AB332" i="264"/>
  <c r="O332" i="265"/>
  <c r="AB362" i="264"/>
  <c r="O362" i="265"/>
  <c r="AE147" i="24"/>
  <c r="AD9" i="264"/>
  <c r="AD8" i="264"/>
  <c r="AD7" i="264"/>
  <c r="AA7" i="24"/>
  <c r="AC96" i="24"/>
  <c r="AC85" i="24"/>
  <c r="AA271" i="264"/>
  <c r="Z408" i="264"/>
  <c r="Z407" i="264"/>
  <c r="Z392" i="264"/>
  <c r="Z391" i="264"/>
  <c r="Z390" i="264"/>
  <c r="N286" i="265"/>
  <c r="Z271" i="264"/>
  <c r="AA59" i="35"/>
  <c r="AD219" i="34"/>
  <c r="AC361" i="264"/>
  <c r="AC360" i="264"/>
  <c r="AD156" i="34"/>
  <c r="L51" i="268"/>
  <c r="AD210" i="34"/>
  <c r="AC346" i="264"/>
  <c r="AC345" i="264"/>
  <c r="AD201" i="34"/>
  <c r="AC331" i="264"/>
  <c r="AD192" i="34"/>
  <c r="AC316" i="264"/>
  <c r="AC315" i="264"/>
  <c r="AB331" i="264"/>
  <c r="AB330" i="264"/>
  <c r="AC174" i="34"/>
  <c r="AC183" i="34"/>
  <c r="AC165" i="34"/>
  <c r="AB258" i="264"/>
  <c r="O258" i="265"/>
  <c r="AB375" i="264"/>
  <c r="AB374" i="264"/>
  <c r="AB373" i="264"/>
  <c r="AB372" i="264"/>
  <c r="AB371" i="264"/>
  <c r="AB347" i="264"/>
  <c r="O347" i="265"/>
  <c r="AC166" i="34"/>
  <c r="AB259" i="264"/>
  <c r="O259" i="265"/>
  <c r="AB317" i="264"/>
  <c r="O317" i="265"/>
  <c r="AF230" i="34"/>
  <c r="AC69" i="35"/>
  <c r="AB135" i="24"/>
  <c r="N408" i="265"/>
  <c r="N407" i="265"/>
  <c r="N392" i="265"/>
  <c r="N391" i="265"/>
  <c r="N390" i="265"/>
  <c r="Z286" i="264"/>
  <c r="N271" i="265"/>
  <c r="O9" i="265"/>
  <c r="O8" i="265"/>
  <c r="AC9" i="264"/>
  <c r="AC8" i="264"/>
  <c r="AC7" i="264"/>
  <c r="AC242" i="34"/>
  <c r="AC243" i="34"/>
  <c r="AA133" i="24"/>
  <c r="AB61" i="35"/>
  <c r="AE227" i="34"/>
  <c r="AE220" i="34"/>
  <c r="AE193" i="34"/>
  <c r="AE202" i="34"/>
  <c r="AE157" i="34"/>
  <c r="AB60" i="35"/>
  <c r="AE211" i="34"/>
  <c r="AE201" i="34"/>
  <c r="AE156" i="34"/>
  <c r="AE192" i="34"/>
  <c r="AB59" i="35"/>
  <c r="AE219" i="34"/>
  <c r="AE210" i="34"/>
  <c r="BH39" i="271"/>
  <c r="BH30" i="271"/>
  <c r="BG41" i="271"/>
  <c r="BG32" i="271"/>
  <c r="BF42" i="271"/>
  <c r="BF33" i="271"/>
  <c r="BE34" i="271"/>
  <c r="BD35" i="271"/>
  <c r="BG40" i="271"/>
  <c r="BF31" i="271"/>
  <c r="Q31" i="265"/>
  <c r="BF56" i="271"/>
  <c r="BF57" i="271"/>
  <c r="AK5" i="271"/>
  <c r="AK17" i="271"/>
  <c r="AK4" i="271"/>
  <c r="AK6" i="271"/>
  <c r="AK7" i="271"/>
  <c r="AK8" i="271"/>
  <c r="AK12" i="271"/>
  <c r="AK16" i="271"/>
  <c r="AK20" i="271"/>
  <c r="AJ13" i="271"/>
  <c r="AK19" i="271"/>
  <c r="AK18" i="271"/>
  <c r="AG200" i="264"/>
  <c r="AG187" i="264"/>
  <c r="AG186" i="264"/>
  <c r="AI75" i="264"/>
  <c r="AI59" i="264"/>
  <c r="AI56" i="264"/>
  <c r="AI55" i="264"/>
  <c r="P88" i="265"/>
  <c r="P87" i="265"/>
  <c r="P86" i="265"/>
  <c r="Q75" i="265"/>
  <c r="Q72" i="265"/>
  <c r="Q71" i="265"/>
  <c r="Q59" i="265"/>
  <c r="Q56" i="265"/>
  <c r="Q55" i="265"/>
  <c r="Q21" i="265"/>
  <c r="Q18" i="265"/>
  <c r="S411" i="265"/>
  <c r="AF167" i="34"/>
  <c r="AE274" i="264"/>
  <c r="AE260" i="264"/>
  <c r="AG126" i="264"/>
  <c r="AK235" i="264"/>
  <c r="AF275" i="264"/>
  <c r="J274" i="266"/>
  <c r="AD62" i="35"/>
  <c r="AG221" i="34"/>
  <c r="AG203" i="34"/>
  <c r="P333" i="265"/>
  <c r="AG194" i="34"/>
  <c r="P318" i="265"/>
  <c r="AG212" i="34"/>
  <c r="AG158" i="34"/>
  <c r="P260" i="265"/>
  <c r="M54" i="268"/>
  <c r="G53" i="269"/>
  <c r="AF185" i="34"/>
  <c r="AE303" i="264"/>
  <c r="AF176" i="34"/>
  <c r="AE289" i="264"/>
  <c r="J226" i="266"/>
  <c r="J166" i="266"/>
  <c r="AK195" i="264"/>
  <c r="AK175" i="264"/>
  <c r="AK215" i="264"/>
  <c r="AJ116" i="264"/>
  <c r="AJ448" i="264"/>
  <c r="AJ432" i="264"/>
  <c r="AJ87" i="35"/>
  <c r="AL236" i="34"/>
  <c r="AL254" i="34"/>
  <c r="AL266" i="34"/>
  <c r="AK456" i="264"/>
  <c r="AL262" i="34"/>
  <c r="AK448" i="264"/>
  <c r="AL258" i="34"/>
  <c r="AK440" i="264"/>
  <c r="AJ169" i="264"/>
  <c r="AJ168" i="264"/>
  <c r="AJ189" i="264"/>
  <c r="AJ188" i="264"/>
  <c r="AJ35" i="35"/>
  <c r="AL140" i="34"/>
  <c r="AK229" i="264"/>
  <c r="AK228" i="264"/>
  <c r="AL112" i="34"/>
  <c r="AL42" i="34"/>
  <c r="AL98" i="34"/>
  <c r="AK169" i="264"/>
  <c r="AK168" i="264"/>
  <c r="AL126" i="34"/>
  <c r="AK209" i="264"/>
  <c r="AK208" i="264"/>
  <c r="AK11" i="34"/>
  <c r="AJ20" i="264"/>
  <c r="AJ19" i="264"/>
  <c r="AJ66" i="264"/>
  <c r="AJ65" i="264"/>
  <c r="AJ11" i="35"/>
  <c r="AL35" i="34"/>
  <c r="AK74" i="264"/>
  <c r="AK73" i="264"/>
  <c r="AL31" i="34"/>
  <c r="AL27" i="34"/>
  <c r="AK58" i="264"/>
  <c r="AK57" i="264"/>
  <c r="AL7" i="34"/>
  <c r="AL23" i="34"/>
  <c r="AK50" i="264"/>
  <c r="AK49" i="264"/>
  <c r="AI27" i="264"/>
  <c r="AI26" i="264"/>
  <c r="Q27" i="265"/>
  <c r="Q26" i="265"/>
  <c r="AR244" i="34"/>
  <c r="AQ414" i="264"/>
  <c r="AQ413" i="264"/>
  <c r="AQ412" i="264"/>
  <c r="AR248" i="34"/>
  <c r="AQ421" i="264"/>
  <c r="AQ420" i="264"/>
  <c r="AQ419" i="264"/>
  <c r="AK241" i="34"/>
  <c r="AJ399" i="264"/>
  <c r="AJ449" i="264"/>
  <c r="AJ88" i="35"/>
  <c r="AL267" i="34"/>
  <c r="AK457" i="264"/>
  <c r="AL263" i="34"/>
  <c r="AL259" i="34"/>
  <c r="AK441" i="264"/>
  <c r="AL237" i="34"/>
  <c r="AL255" i="34"/>
  <c r="AK433" i="264"/>
  <c r="AM123" i="34"/>
  <c r="AL203" i="264"/>
  <c r="AM151" i="34"/>
  <c r="AL243" i="264"/>
  <c r="AM53" i="34"/>
  <c r="AM109" i="34"/>
  <c r="AL183" i="264"/>
  <c r="AM137" i="34"/>
  <c r="AL223" i="264"/>
  <c r="AK46" i="35"/>
  <c r="O32" i="268"/>
  <c r="AJ221" i="264"/>
  <c r="AK65" i="34"/>
  <c r="AJ103" i="264"/>
  <c r="AJ241" i="264"/>
  <c r="AI112" i="264"/>
  <c r="Q112" i="265"/>
  <c r="AD303" i="264"/>
  <c r="AP414" i="264"/>
  <c r="AP413" i="264"/>
  <c r="AP412" i="264"/>
  <c r="AP402" i="264"/>
  <c r="AP401" i="264"/>
  <c r="AG319" i="264"/>
  <c r="AG334" i="264"/>
  <c r="AH186" i="34"/>
  <c r="AH177" i="34"/>
  <c r="AJ325" i="264"/>
  <c r="AJ324" i="264"/>
  <c r="AJ355" i="264"/>
  <c r="AJ354" i="264"/>
  <c r="AJ78" i="35"/>
  <c r="AL226" i="34"/>
  <c r="AK370" i="264"/>
  <c r="AK369" i="264"/>
  <c r="AL217" i="34"/>
  <c r="AL208" i="34"/>
  <c r="AK340" i="264"/>
  <c r="AK339" i="264"/>
  <c r="AL199" i="34"/>
  <c r="AK325" i="264"/>
  <c r="AK324" i="264"/>
  <c r="AL163" i="34"/>
  <c r="AI29" i="264"/>
  <c r="Q29" i="265"/>
  <c r="AJ53" i="264"/>
  <c r="AJ69" i="264"/>
  <c r="AJ13" i="35"/>
  <c r="AL37" i="34"/>
  <c r="AK77" i="264"/>
  <c r="AL33" i="34"/>
  <c r="AL29" i="34"/>
  <c r="AK61" i="264"/>
  <c r="AL25" i="34"/>
  <c r="AK53" i="264"/>
  <c r="AL9" i="34"/>
  <c r="AF290" i="264"/>
  <c r="J289" i="266"/>
  <c r="AF26" i="24"/>
  <c r="AJ153" i="34"/>
  <c r="AJ125" i="34"/>
  <c r="Q205" i="265"/>
  <c r="AJ111" i="34"/>
  <c r="AI185" i="264"/>
  <c r="AJ55" i="34"/>
  <c r="AJ139" i="34"/>
  <c r="AH48" i="35"/>
  <c r="N34" i="268"/>
  <c r="AJ62" i="264"/>
  <c r="AJ78" i="264"/>
  <c r="AJ14" i="35"/>
  <c r="AL10" i="34"/>
  <c r="AL38" i="34"/>
  <c r="AL34" i="34"/>
  <c r="AK70" i="264"/>
  <c r="AL30" i="34"/>
  <c r="AK62" i="264"/>
  <c r="AL26" i="34"/>
  <c r="AK54" i="264"/>
  <c r="AJ344" i="264"/>
  <c r="AJ343" i="264"/>
  <c r="AJ314" i="264"/>
  <c r="AJ313" i="264"/>
  <c r="AJ68" i="35"/>
  <c r="AL155" i="34"/>
  <c r="AL191" i="34"/>
  <c r="AK314" i="264"/>
  <c r="AK313" i="264"/>
  <c r="AL218" i="34"/>
  <c r="AK359" i="264"/>
  <c r="AK358" i="264"/>
  <c r="AL209" i="34"/>
  <c r="AK344" i="264"/>
  <c r="AK343" i="264"/>
  <c r="AL200" i="34"/>
  <c r="AK329" i="264"/>
  <c r="AK328" i="264"/>
  <c r="AR430" i="264"/>
  <c r="K429" i="266"/>
  <c r="T430" i="265"/>
  <c r="AR438" i="264"/>
  <c r="K437" i="266"/>
  <c r="T438" i="265"/>
  <c r="AR454" i="264"/>
  <c r="K453" i="266"/>
  <c r="T454" i="265"/>
  <c r="AK232" i="264"/>
  <c r="AM114" i="34"/>
  <c r="AM142" i="34"/>
  <c r="AM44" i="34"/>
  <c r="AM100" i="34"/>
  <c r="AM128" i="34"/>
  <c r="AK37" i="35"/>
  <c r="O21" i="268"/>
  <c r="AJ193" i="264"/>
  <c r="AJ173" i="264"/>
  <c r="AJ213" i="264"/>
  <c r="AL60" i="34"/>
  <c r="AK96" i="264"/>
  <c r="AJ115" i="264"/>
  <c r="AI66" i="34"/>
  <c r="AH123" i="264"/>
  <c r="AH104" i="264"/>
  <c r="AJ136" i="34"/>
  <c r="AJ52" i="34"/>
  <c r="AJ108" i="34"/>
  <c r="AJ122" i="34"/>
  <c r="AJ150" i="34"/>
  <c r="AI242" i="264"/>
  <c r="AH45" i="35"/>
  <c r="N31" i="268"/>
  <c r="N29" i="268"/>
  <c r="N16" i="268"/>
  <c r="N15" i="268"/>
  <c r="AJ124" i="264"/>
  <c r="AJ237" i="264"/>
  <c r="AJ236" i="264"/>
  <c r="AK62" i="34"/>
  <c r="AJ99" i="264"/>
  <c r="AJ98" i="264"/>
  <c r="AJ41" i="35"/>
  <c r="AL132" i="34"/>
  <c r="AK217" i="264"/>
  <c r="AK216" i="264"/>
  <c r="AL48" i="34"/>
  <c r="AL104" i="34"/>
  <c r="AK177" i="264"/>
  <c r="AK176" i="264"/>
  <c r="AL146" i="34"/>
  <c r="AL118" i="34"/>
  <c r="AI122" i="264"/>
  <c r="Q122" i="265"/>
  <c r="AJ231" i="264"/>
  <c r="AK57" i="34"/>
  <c r="AJ93" i="264"/>
  <c r="AJ36" i="35"/>
  <c r="AL127" i="34"/>
  <c r="AL43" i="34"/>
  <c r="AL99" i="34"/>
  <c r="AK171" i="264"/>
  <c r="AL141" i="34"/>
  <c r="AL113" i="34"/>
  <c r="AD274" i="264"/>
  <c r="AF168" i="24"/>
  <c r="AG157" i="24"/>
  <c r="AF159" i="24"/>
  <c r="AJ60" i="264"/>
  <c r="AJ76" i="264"/>
  <c r="AK12" i="34"/>
  <c r="AJ22" i="264"/>
  <c r="AJ244" i="264"/>
  <c r="AJ184" i="264"/>
  <c r="AJ47" i="35"/>
  <c r="AL138" i="34"/>
  <c r="AL54" i="34"/>
  <c r="AL110" i="34"/>
  <c r="AL152" i="34"/>
  <c r="AL124" i="34"/>
  <c r="AG220" i="264"/>
  <c r="AG207" i="264"/>
  <c r="AG206" i="264"/>
  <c r="AF121" i="264"/>
  <c r="AF108" i="264"/>
  <c r="AF88" i="264"/>
  <c r="AF87" i="264"/>
  <c r="AF86" i="264"/>
  <c r="AD183" i="24"/>
  <c r="AI404" i="264"/>
  <c r="AI400" i="264"/>
  <c r="P290" i="265"/>
  <c r="R192" i="265"/>
  <c r="AH240" i="264"/>
  <c r="AH227" i="264"/>
  <c r="AH226" i="264"/>
  <c r="Q104" i="265"/>
  <c r="P275" i="265"/>
  <c r="Q170" i="265"/>
  <c r="AF13" i="264"/>
  <c r="J12" i="266"/>
  <c r="AL61" i="34"/>
  <c r="AK116" i="264"/>
  <c r="AK97" i="264"/>
  <c r="AM131" i="34"/>
  <c r="AL215" i="264"/>
  <c r="AM47" i="34"/>
  <c r="AM103" i="34"/>
  <c r="AL175" i="264"/>
  <c r="AM145" i="34"/>
  <c r="AL235" i="264"/>
  <c r="AM117" i="34"/>
  <c r="AL195" i="264"/>
  <c r="AK40" i="35"/>
  <c r="O24" i="268"/>
  <c r="AJ440" i="264"/>
  <c r="AJ456" i="264"/>
  <c r="AK240" i="34"/>
  <c r="AJ398" i="264"/>
  <c r="AJ397" i="264"/>
  <c r="AJ393" i="264"/>
  <c r="AJ209" i="264"/>
  <c r="AJ208" i="264"/>
  <c r="AK56" i="34"/>
  <c r="AJ91" i="264"/>
  <c r="AJ90" i="264"/>
  <c r="AJ229" i="264"/>
  <c r="AJ228" i="264"/>
  <c r="AJ50" i="264"/>
  <c r="AJ49" i="264"/>
  <c r="AJ58" i="264"/>
  <c r="AJ57" i="264"/>
  <c r="AJ74" i="264"/>
  <c r="AJ73" i="264"/>
  <c r="AR238" i="34"/>
  <c r="AQ402" i="264"/>
  <c r="AQ401" i="264"/>
  <c r="AQ395" i="264"/>
  <c r="AQ394" i="264"/>
  <c r="J15" i="266"/>
  <c r="AI114" i="264"/>
  <c r="Q114" i="265"/>
  <c r="J186" i="266"/>
  <c r="J120" i="266"/>
  <c r="J88" i="266"/>
  <c r="AJ433" i="264"/>
  <c r="AJ441" i="264"/>
  <c r="AJ457" i="264"/>
  <c r="AL67" i="34"/>
  <c r="AK105" i="264"/>
  <c r="AI118" i="264"/>
  <c r="AI117" i="264"/>
  <c r="Q118" i="265"/>
  <c r="Q117" i="265"/>
  <c r="AJ181" i="264"/>
  <c r="AJ201" i="264"/>
  <c r="AJ44" i="35"/>
  <c r="AL149" i="34"/>
  <c r="AK241" i="264"/>
  <c r="AL121" i="34"/>
  <c r="AK201" i="264"/>
  <c r="AL51" i="34"/>
  <c r="AL107" i="34"/>
  <c r="AK181" i="264"/>
  <c r="AL135" i="34"/>
  <c r="AK221" i="264"/>
  <c r="AD289" i="264"/>
  <c r="AE184" i="24"/>
  <c r="AF172" i="24"/>
  <c r="AE175" i="24"/>
  <c r="AE179" i="24"/>
  <c r="AP421" i="264"/>
  <c r="AP420" i="264"/>
  <c r="AP419" i="264"/>
  <c r="AG349" i="264"/>
  <c r="AG364" i="264"/>
  <c r="AH168" i="34"/>
  <c r="AG261" i="264"/>
  <c r="AK172" i="34"/>
  <c r="AJ267" i="264"/>
  <c r="AJ266" i="264"/>
  <c r="AJ340" i="264"/>
  <c r="AJ339" i="264"/>
  <c r="AJ370" i="264"/>
  <c r="AJ369" i="264"/>
  <c r="AK13" i="34"/>
  <c r="AJ23" i="264"/>
  <c r="AJ61" i="264"/>
  <c r="AJ77" i="264"/>
  <c r="AC188" i="24"/>
  <c r="R191" i="24"/>
  <c r="AG233" i="34"/>
  <c r="BA190" i="24"/>
  <c r="BE232" i="34"/>
  <c r="AF304" i="264"/>
  <c r="J303" i="266"/>
  <c r="AE73" i="35"/>
  <c r="AD13" i="24"/>
  <c r="AD125" i="24"/>
  <c r="AD129" i="24"/>
  <c r="AI69" i="34"/>
  <c r="AH126" i="264"/>
  <c r="AH107" i="264"/>
  <c r="J206" i="266"/>
  <c r="AJ54" i="264"/>
  <c r="AJ70" i="264"/>
  <c r="AK14" i="34"/>
  <c r="AJ24" i="264"/>
  <c r="AJ329" i="264"/>
  <c r="AJ328" i="264"/>
  <c r="AJ359" i="264"/>
  <c r="AJ358" i="264"/>
  <c r="AK164" i="34"/>
  <c r="AJ256" i="264"/>
  <c r="AJ255" i="264"/>
  <c r="AP79" i="35"/>
  <c r="AS234" i="34"/>
  <c r="T395" i="265"/>
  <c r="AS252" i="34"/>
  <c r="AS264" i="34"/>
  <c r="AS260" i="34"/>
  <c r="AS256" i="34"/>
  <c r="T437" i="265"/>
  <c r="H64" i="269"/>
  <c r="H63" i="269"/>
  <c r="Q65" i="268"/>
  <c r="Q64" i="268"/>
  <c r="AQ83" i="35"/>
  <c r="AQ80" i="35"/>
  <c r="AT265" i="34"/>
  <c r="AT261" i="34"/>
  <c r="AT257" i="34"/>
  <c r="AT235" i="34"/>
  <c r="AT253" i="34"/>
  <c r="AR84" i="35"/>
  <c r="AS239" i="34"/>
  <c r="AR396" i="264"/>
  <c r="K395" i="266"/>
  <c r="T396" i="265"/>
  <c r="AR446" i="264"/>
  <c r="K445" i="266"/>
  <c r="T446" i="265"/>
  <c r="AS249" i="34"/>
  <c r="AS245" i="34"/>
  <c r="T415" i="265"/>
  <c r="AL58" i="34"/>
  <c r="AK113" i="264"/>
  <c r="AK94" i="264"/>
  <c r="AJ113" i="264"/>
  <c r="AJ233" i="264"/>
  <c r="AK59" i="34"/>
  <c r="AJ95" i="264"/>
  <c r="AJ38" i="35"/>
  <c r="AL129" i="34"/>
  <c r="AL45" i="34"/>
  <c r="AL101" i="34"/>
  <c r="AK173" i="264"/>
  <c r="AL143" i="34"/>
  <c r="AL115" i="34"/>
  <c r="AK194" i="264"/>
  <c r="AM144" i="34"/>
  <c r="AM116" i="34"/>
  <c r="AL194" i="264"/>
  <c r="AM46" i="34"/>
  <c r="AM102" i="34"/>
  <c r="AM130" i="34"/>
  <c r="AK39" i="35"/>
  <c r="O23" i="268"/>
  <c r="AG123" i="264"/>
  <c r="AJ197" i="264"/>
  <c r="AJ196" i="264"/>
  <c r="AJ177" i="264"/>
  <c r="AJ176" i="264"/>
  <c r="AJ217" i="264"/>
  <c r="AJ216" i="264"/>
  <c r="AJ191" i="264"/>
  <c r="AJ171" i="264"/>
  <c r="AJ211" i="264"/>
  <c r="AE163" i="24"/>
  <c r="AI281" i="264"/>
  <c r="AI280" i="264"/>
  <c r="Q281" i="265"/>
  <c r="Q280" i="265"/>
  <c r="AJ68" i="264"/>
  <c r="AJ52" i="264"/>
  <c r="AJ12" i="35"/>
  <c r="AL8" i="34"/>
  <c r="AL24" i="34"/>
  <c r="AK52" i="264"/>
  <c r="AK51" i="264"/>
  <c r="AL36" i="34"/>
  <c r="AL32" i="34"/>
  <c r="AK68" i="264"/>
  <c r="AL28" i="34"/>
  <c r="AI30" i="264"/>
  <c r="Q30" i="265"/>
  <c r="AJ204" i="264"/>
  <c r="AK68" i="34"/>
  <c r="AJ106" i="264"/>
  <c r="AJ224" i="264"/>
  <c r="AH17" i="264"/>
  <c r="AH16" i="264"/>
  <c r="AH15" i="264"/>
  <c r="R97" i="265"/>
  <c r="R203" i="265"/>
  <c r="AI92" i="264"/>
  <c r="P363" i="265"/>
  <c r="AD187" i="24"/>
  <c r="AD189" i="24"/>
  <c r="AI21" i="264"/>
  <c r="AI18" i="264"/>
  <c r="P13" i="265"/>
  <c r="Q406" i="265"/>
  <c r="Q110" i="265"/>
  <c r="Q109" i="265"/>
  <c r="AI397" i="264"/>
  <c r="AI393" i="264"/>
  <c r="AI72" i="264"/>
  <c r="AI71" i="264"/>
  <c r="AH200" i="264"/>
  <c r="AH187" i="264"/>
  <c r="AH186" i="264"/>
  <c r="AH180" i="264"/>
  <c r="AH167" i="264"/>
  <c r="AH166" i="264"/>
  <c r="AH220" i="264"/>
  <c r="AH207" i="264"/>
  <c r="AH206" i="264"/>
  <c r="AG102" i="264"/>
  <c r="AG89" i="264"/>
  <c r="AG240" i="264"/>
  <c r="AG227" i="264"/>
  <c r="AG226" i="264"/>
  <c r="R243" i="265"/>
  <c r="R105" i="265"/>
  <c r="P348" i="265"/>
  <c r="AF74" i="35"/>
  <c r="AE167" i="24"/>
  <c r="AI51" i="264"/>
  <c r="AI48" i="264"/>
  <c r="AI47" i="264"/>
  <c r="AI67" i="264"/>
  <c r="AI64" i="264"/>
  <c r="AI63" i="264"/>
  <c r="AC141" i="24"/>
  <c r="AB133" i="24"/>
  <c r="AB131" i="24"/>
  <c r="AC130" i="24"/>
  <c r="AC127" i="24"/>
  <c r="AC10" i="24"/>
  <c r="AD128" i="24"/>
  <c r="AD123" i="24"/>
  <c r="AD124" i="24"/>
  <c r="AD126" i="24"/>
  <c r="AE187" i="24"/>
  <c r="AE189" i="24"/>
  <c r="AE9" i="24"/>
  <c r="AF77" i="24"/>
  <c r="AK24" i="271"/>
  <c r="R194" i="265"/>
  <c r="BG34" i="24"/>
  <c r="AJ67" i="264"/>
  <c r="AJ64" i="264"/>
  <c r="AJ63" i="264"/>
  <c r="AJ170" i="264"/>
  <c r="R183" i="265"/>
  <c r="O375" i="265"/>
  <c r="O374" i="265"/>
  <c r="O373" i="265"/>
  <c r="O372" i="265"/>
  <c r="O371" i="265"/>
  <c r="AD87" i="24"/>
  <c r="AD86" i="24"/>
  <c r="BI71" i="24"/>
  <c r="BI70" i="24"/>
  <c r="AD243" i="34"/>
  <c r="AC410" i="264"/>
  <c r="AC408" i="264"/>
  <c r="AC407" i="264"/>
  <c r="AC392" i="264"/>
  <c r="AC391" i="264"/>
  <c r="AC390" i="264"/>
  <c r="Z43" i="271"/>
  <c r="AF10" i="264"/>
  <c r="Y25" i="271"/>
  <c r="BF58" i="271"/>
  <c r="BJ11" i="24"/>
  <c r="AE10" i="264"/>
  <c r="BD51" i="271"/>
  <c r="O7" i="265"/>
  <c r="AC138" i="24"/>
  <c r="AC137" i="24"/>
  <c r="AC136" i="24"/>
  <c r="AC140" i="24"/>
  <c r="AC139" i="24"/>
  <c r="Q185" i="265"/>
  <c r="AJ51" i="264"/>
  <c r="AJ48" i="264"/>
  <c r="AJ47" i="264"/>
  <c r="AJ210" i="264"/>
  <c r="AJ190" i="264"/>
  <c r="AG121" i="264"/>
  <c r="AG108" i="264"/>
  <c r="R223" i="265"/>
  <c r="AC330" i="264"/>
  <c r="AE116" i="24"/>
  <c r="BI32" i="24"/>
  <c r="AD115" i="24"/>
  <c r="AD107" i="24"/>
  <c r="AD109" i="24"/>
  <c r="AD108" i="24"/>
  <c r="AF33" i="24"/>
  <c r="AF25" i="24"/>
  <c r="AF24" i="24"/>
  <c r="BE48" i="271"/>
  <c r="BE49" i="271"/>
  <c r="BE50" i="271"/>
  <c r="BF13" i="272"/>
  <c r="Q404" i="265"/>
  <c r="Q400" i="265"/>
  <c r="BG29" i="271"/>
  <c r="BH9" i="273"/>
  <c r="BH10" i="273"/>
  <c r="BG38" i="271"/>
  <c r="L50" i="268"/>
  <c r="O331" i="265"/>
  <c r="O330" i="265"/>
  <c r="AE97" i="24"/>
  <c r="AD346" i="264"/>
  <c r="AE174" i="34"/>
  <c r="AE183" i="34"/>
  <c r="AE165" i="34"/>
  <c r="AD258" i="264"/>
  <c r="AD347" i="264"/>
  <c r="AD259" i="264"/>
  <c r="AE166" i="34"/>
  <c r="AD317" i="264"/>
  <c r="AD375" i="264"/>
  <c r="AD374" i="264"/>
  <c r="AD373" i="264"/>
  <c r="AD372" i="264"/>
  <c r="AD371" i="264"/>
  <c r="AB410" i="264"/>
  <c r="AC71" i="35"/>
  <c r="AC70" i="35"/>
  <c r="AC72" i="35"/>
  <c r="AB176" i="24"/>
  <c r="AB182" i="24"/>
  <c r="AB160" i="24"/>
  <c r="AB166" i="24"/>
  <c r="AB301" i="264"/>
  <c r="AE242" i="34"/>
  <c r="AD409" i="264"/>
  <c r="AE243" i="34"/>
  <c r="AD410" i="264"/>
  <c r="AF147" i="24"/>
  <c r="AB302" i="264"/>
  <c r="AD166" i="34"/>
  <c r="AC273" i="264"/>
  <c r="AC259" i="264"/>
  <c r="O257" i="265"/>
  <c r="AB257" i="264"/>
  <c r="O316" i="265"/>
  <c r="O315" i="265"/>
  <c r="AB315" i="264"/>
  <c r="AD361" i="264"/>
  <c r="AD316" i="264"/>
  <c r="AD315" i="264"/>
  <c r="AD331" i="264"/>
  <c r="AE175" i="34"/>
  <c r="AE184" i="34"/>
  <c r="AD332" i="264"/>
  <c r="AD362" i="264"/>
  <c r="AB409" i="264"/>
  <c r="O409" i="265"/>
  <c r="AE380" i="264"/>
  <c r="AE379" i="264"/>
  <c r="AE378" i="264"/>
  <c r="AE377" i="264"/>
  <c r="AE376" i="264"/>
  <c r="AB273" i="264"/>
  <c r="AB272" i="264"/>
  <c r="AB287" i="264"/>
  <c r="AC258" i="264"/>
  <c r="AD165" i="34"/>
  <c r="AC272" i="264"/>
  <c r="AD174" i="34"/>
  <c r="AC287" i="264"/>
  <c r="AD183" i="34"/>
  <c r="AC301" i="264"/>
  <c r="AC135" i="24"/>
  <c r="AD69" i="35"/>
  <c r="AG230" i="34"/>
  <c r="AF380" i="264"/>
  <c r="AF379" i="264"/>
  <c r="AF378" i="264"/>
  <c r="AF377" i="264"/>
  <c r="AF376" i="264"/>
  <c r="AB288" i="264"/>
  <c r="AD184" i="34"/>
  <c r="AC302" i="264"/>
  <c r="AD175" i="34"/>
  <c r="AC288" i="264"/>
  <c r="AD96" i="24"/>
  <c r="AD85" i="24"/>
  <c r="O346" i="265"/>
  <c r="O345" i="265"/>
  <c r="AB345" i="264"/>
  <c r="O361" i="265"/>
  <c r="O360" i="265"/>
  <c r="AB360" i="264"/>
  <c r="T394" i="265"/>
  <c r="BG42" i="271"/>
  <c r="BG33" i="271"/>
  <c r="BI30" i="271"/>
  <c r="BI39" i="271"/>
  <c r="BH41" i="271"/>
  <c r="BH32" i="271"/>
  <c r="BE35" i="271"/>
  <c r="BF34" i="271"/>
  <c r="BH29" i="271"/>
  <c r="BH40" i="271"/>
  <c r="BG31" i="271"/>
  <c r="AL19" i="271"/>
  <c r="AL7" i="271"/>
  <c r="AL20" i="271"/>
  <c r="AL8" i="271"/>
  <c r="AL16" i="271"/>
  <c r="AL4" i="271"/>
  <c r="AL18" i="271"/>
  <c r="AL6" i="271"/>
  <c r="AL17" i="271"/>
  <c r="AL5" i="271"/>
  <c r="BG56" i="271"/>
  <c r="BG57" i="271"/>
  <c r="AK13" i="271"/>
  <c r="AG88" i="264"/>
  <c r="Q242" i="265"/>
  <c r="T436" i="265"/>
  <c r="AL39" i="35"/>
  <c r="AN144" i="34"/>
  <c r="AN116" i="34"/>
  <c r="AN46" i="34"/>
  <c r="AN102" i="34"/>
  <c r="AN130" i="34"/>
  <c r="AL174" i="264"/>
  <c r="R174" i="265"/>
  <c r="AK193" i="264"/>
  <c r="AK213" i="264"/>
  <c r="AJ114" i="264"/>
  <c r="AR415" i="264"/>
  <c r="K414" i="266"/>
  <c r="AR403" i="264"/>
  <c r="K402" i="266"/>
  <c r="T403" i="265"/>
  <c r="AS430" i="264"/>
  <c r="AS438" i="264"/>
  <c r="AS454" i="264"/>
  <c r="AQ79" i="35"/>
  <c r="AT234" i="34"/>
  <c r="AT252" i="34"/>
  <c r="AT264" i="34"/>
  <c r="AT260" i="34"/>
  <c r="AT256" i="34"/>
  <c r="AR445" i="264"/>
  <c r="AR444" i="264"/>
  <c r="K444" i="266"/>
  <c r="AR429" i="264"/>
  <c r="AR428" i="264"/>
  <c r="K428" i="266"/>
  <c r="AS248" i="34"/>
  <c r="AS244" i="34"/>
  <c r="AJ270" i="264"/>
  <c r="AJ269" i="264"/>
  <c r="AJ31" i="264"/>
  <c r="AE62" i="35"/>
  <c r="AH221" i="34"/>
  <c r="AH212" i="34"/>
  <c r="AH203" i="34"/>
  <c r="AH194" i="34"/>
  <c r="AH158" i="34"/>
  <c r="AF389" i="264"/>
  <c r="AF388" i="264"/>
  <c r="AF387" i="264"/>
  <c r="P389" i="265"/>
  <c r="P388" i="265"/>
  <c r="P387" i="265"/>
  <c r="J388" i="266"/>
  <c r="S191" i="24"/>
  <c r="T231" i="34"/>
  <c r="AJ281" i="264"/>
  <c r="AJ280" i="264"/>
  <c r="AF184" i="24"/>
  <c r="AF175" i="24"/>
  <c r="AF179" i="24"/>
  <c r="AG172" i="24"/>
  <c r="AM149" i="34"/>
  <c r="AL241" i="264"/>
  <c r="AM121" i="34"/>
  <c r="AL201" i="264"/>
  <c r="AM51" i="34"/>
  <c r="AM107" i="34"/>
  <c r="AL181" i="264"/>
  <c r="AM135" i="34"/>
  <c r="AL221" i="264"/>
  <c r="AK44" i="35"/>
  <c r="O30" i="268"/>
  <c r="AK124" i="264"/>
  <c r="J107" i="266"/>
  <c r="J185" i="266"/>
  <c r="AJ110" i="264"/>
  <c r="AJ109" i="264"/>
  <c r="AG13" i="264"/>
  <c r="AK244" i="264"/>
  <c r="AL68" i="34"/>
  <c r="AK125" i="264"/>
  <c r="AK106" i="264"/>
  <c r="AM138" i="34"/>
  <c r="AM54" i="34"/>
  <c r="AM110" i="34"/>
  <c r="AL184" i="264"/>
  <c r="AM152" i="34"/>
  <c r="AL244" i="264"/>
  <c r="AM124" i="34"/>
  <c r="O33" i="268"/>
  <c r="AK47" i="35"/>
  <c r="AF163" i="24"/>
  <c r="AK231" i="264"/>
  <c r="AL57" i="34"/>
  <c r="AK93" i="264"/>
  <c r="O20" i="268"/>
  <c r="AK36" i="35"/>
  <c r="AM127" i="34"/>
  <c r="AM43" i="34"/>
  <c r="AM99" i="34"/>
  <c r="AM141" i="34"/>
  <c r="AL231" i="264"/>
  <c r="AM113" i="34"/>
  <c r="AK237" i="264"/>
  <c r="AK236" i="264"/>
  <c r="AL62" i="34"/>
  <c r="AK118" i="264"/>
  <c r="AK117" i="264"/>
  <c r="AK99" i="264"/>
  <c r="AK98" i="264"/>
  <c r="AM132" i="34"/>
  <c r="AM48" i="34"/>
  <c r="AM104" i="34"/>
  <c r="AM146" i="34"/>
  <c r="AL237" i="264"/>
  <c r="AL236" i="264"/>
  <c r="AM118" i="34"/>
  <c r="O26" i="268"/>
  <c r="O25" i="268"/>
  <c r="AK41" i="35"/>
  <c r="AI182" i="264"/>
  <c r="AI180" i="264"/>
  <c r="AI167" i="264"/>
  <c r="AI166" i="264"/>
  <c r="Q182" i="265"/>
  <c r="AI222" i="264"/>
  <c r="Q222" i="265"/>
  <c r="AK115" i="264"/>
  <c r="AL212" i="264"/>
  <c r="R212" i="265"/>
  <c r="AM58" i="34"/>
  <c r="AL94" i="264"/>
  <c r="AL192" i="264"/>
  <c r="O49" i="268"/>
  <c r="O48" i="268"/>
  <c r="AK68" i="35"/>
  <c r="AM155" i="34"/>
  <c r="AM191" i="34"/>
  <c r="R314" i="265"/>
  <c r="R313" i="265"/>
  <c r="AM218" i="34"/>
  <c r="AM209" i="34"/>
  <c r="AL344" i="264"/>
  <c r="AL343" i="264"/>
  <c r="AM200" i="34"/>
  <c r="AL14" i="34"/>
  <c r="AK31" i="264"/>
  <c r="AK24" i="264"/>
  <c r="AI48" i="35"/>
  <c r="AK153" i="34"/>
  <c r="AK125" i="34"/>
  <c r="AK55" i="34"/>
  <c r="AK111" i="34"/>
  <c r="AK139" i="34"/>
  <c r="AJ69" i="34"/>
  <c r="AI126" i="264"/>
  <c r="AI107" i="264"/>
  <c r="Q107" i="265"/>
  <c r="Q102" i="265"/>
  <c r="Q89" i="265"/>
  <c r="AI205" i="264"/>
  <c r="AG26" i="24"/>
  <c r="AL13" i="34"/>
  <c r="AK23" i="264"/>
  <c r="AL172" i="34"/>
  <c r="AK267" i="264"/>
  <c r="AK266" i="264"/>
  <c r="AG304" i="264"/>
  <c r="AL46" i="35"/>
  <c r="AN151" i="34"/>
  <c r="AN123" i="34"/>
  <c r="AN109" i="34"/>
  <c r="AN53" i="34"/>
  <c r="AN137" i="34"/>
  <c r="AL11" i="34"/>
  <c r="AK27" i="264"/>
  <c r="AK26" i="264"/>
  <c r="AK20" i="264"/>
  <c r="AK19" i="264"/>
  <c r="AK66" i="264"/>
  <c r="AK65" i="264"/>
  <c r="O10" i="268"/>
  <c r="O9" i="268"/>
  <c r="AK11" i="35"/>
  <c r="AM35" i="34"/>
  <c r="AM31" i="34"/>
  <c r="AL66" i="264"/>
  <c r="AL65" i="264"/>
  <c r="AM27" i="34"/>
  <c r="AM7" i="34"/>
  <c r="R20" i="265"/>
  <c r="R19" i="265"/>
  <c r="AM23" i="34"/>
  <c r="AJ27" i="264"/>
  <c r="AJ26" i="264"/>
  <c r="AK189" i="264"/>
  <c r="AK188" i="264"/>
  <c r="O18" i="268"/>
  <c r="O17" i="268"/>
  <c r="AK35" i="35"/>
  <c r="AM140" i="34"/>
  <c r="AM112" i="34"/>
  <c r="AL189" i="264"/>
  <c r="AL188" i="264"/>
  <c r="AM42" i="34"/>
  <c r="AM98" i="34"/>
  <c r="AL169" i="264"/>
  <c r="AL168" i="264"/>
  <c r="AM126" i="34"/>
  <c r="AL240" i="34"/>
  <c r="AK405" i="264"/>
  <c r="AK398" i="264"/>
  <c r="AF348" i="264"/>
  <c r="J347" i="266"/>
  <c r="AF333" i="264"/>
  <c r="J332" i="266"/>
  <c r="AG176" i="34"/>
  <c r="AG185" i="34"/>
  <c r="AE185" i="24"/>
  <c r="R201" i="265"/>
  <c r="AJ439" i="264"/>
  <c r="AJ435" i="264"/>
  <c r="AJ434" i="264"/>
  <c r="T429" i="265"/>
  <c r="T428" i="265"/>
  <c r="R195" i="265"/>
  <c r="R215" i="265"/>
  <c r="T445" i="265"/>
  <c r="T444" i="265"/>
  <c r="AJ75" i="264"/>
  <c r="AJ72" i="264"/>
  <c r="AJ71" i="264"/>
  <c r="AJ59" i="264"/>
  <c r="AJ56" i="264"/>
  <c r="AJ55" i="264"/>
  <c r="AF169" i="24"/>
  <c r="AF167" i="24"/>
  <c r="AG74" i="35"/>
  <c r="R93" i="265"/>
  <c r="AJ230" i="264"/>
  <c r="R99" i="265"/>
  <c r="R98" i="265"/>
  <c r="AH121" i="264"/>
  <c r="AH108" i="264"/>
  <c r="Q28" i="265"/>
  <c r="Q25" i="265"/>
  <c r="Q17" i="265"/>
  <c r="Q16" i="265"/>
  <c r="Q15" i="265"/>
  <c r="Q111" i="265"/>
  <c r="AK439" i="264"/>
  <c r="AK435" i="264"/>
  <c r="AK434" i="264"/>
  <c r="AK455" i="264"/>
  <c r="AK451" i="264"/>
  <c r="AK450" i="264"/>
  <c r="AJ431" i="264"/>
  <c r="AJ427" i="264"/>
  <c r="AJ426" i="264"/>
  <c r="R94" i="265"/>
  <c r="AF63" i="35"/>
  <c r="AI159" i="34"/>
  <c r="AI204" i="34"/>
  <c r="AI222" i="34"/>
  <c r="AI195" i="34"/>
  <c r="AI213" i="34"/>
  <c r="O12" i="268"/>
  <c r="AK12" i="35"/>
  <c r="AM8" i="34"/>
  <c r="R22" i="265"/>
  <c r="AM24" i="34"/>
  <c r="AL52" i="264"/>
  <c r="AM36" i="34"/>
  <c r="AL76" i="264"/>
  <c r="AM32" i="34"/>
  <c r="AL68" i="264"/>
  <c r="AM28" i="34"/>
  <c r="AL60" i="264"/>
  <c r="AD188" i="24"/>
  <c r="AH233" i="34"/>
  <c r="BB190" i="24"/>
  <c r="BF232" i="34"/>
  <c r="AJ125" i="264"/>
  <c r="AK60" i="264"/>
  <c r="AK59" i="264"/>
  <c r="AK56" i="264"/>
  <c r="AK55" i="264"/>
  <c r="AK76" i="264"/>
  <c r="AL12" i="34"/>
  <c r="AK29" i="264"/>
  <c r="AK22" i="264"/>
  <c r="AL214" i="264"/>
  <c r="R214" i="265"/>
  <c r="AM60" i="34"/>
  <c r="AL96" i="264"/>
  <c r="R96" i="265"/>
  <c r="AL234" i="264"/>
  <c r="R234" i="265"/>
  <c r="AK233" i="264"/>
  <c r="AL59" i="34"/>
  <c r="AK114" i="264"/>
  <c r="AK95" i="264"/>
  <c r="AM129" i="34"/>
  <c r="AL213" i="264"/>
  <c r="AM45" i="34"/>
  <c r="AM101" i="34"/>
  <c r="AL173" i="264"/>
  <c r="AM143" i="34"/>
  <c r="AL233" i="264"/>
  <c r="AM115" i="34"/>
  <c r="AL193" i="264"/>
  <c r="O22" i="268"/>
  <c r="AK38" i="35"/>
  <c r="AR422" i="264"/>
  <c r="K421" i="266"/>
  <c r="T422" i="265"/>
  <c r="AR83" i="35"/>
  <c r="AR80" i="35"/>
  <c r="AU265" i="34"/>
  <c r="AT454" i="264"/>
  <c r="AU261" i="34"/>
  <c r="AT446" i="264"/>
  <c r="AU257" i="34"/>
  <c r="AT438" i="264"/>
  <c r="AU235" i="34"/>
  <c r="AU253" i="34"/>
  <c r="AT430" i="264"/>
  <c r="AS84" i="35"/>
  <c r="AT239" i="34"/>
  <c r="AS396" i="264"/>
  <c r="AS446" i="264"/>
  <c r="AT249" i="34"/>
  <c r="AT245" i="34"/>
  <c r="AR437" i="264"/>
  <c r="AR436" i="264"/>
  <c r="K436" i="266"/>
  <c r="AR453" i="264"/>
  <c r="AR452" i="264"/>
  <c r="K452" i="266"/>
  <c r="AS238" i="34"/>
  <c r="AR395" i="264"/>
  <c r="AR394" i="264"/>
  <c r="K394" i="266"/>
  <c r="J205" i="266"/>
  <c r="BD386" i="264"/>
  <c r="L385" i="266"/>
  <c r="X386" i="265"/>
  <c r="AJ30" i="264"/>
  <c r="AG275" i="264"/>
  <c r="AL65" i="34"/>
  <c r="AK103" i="264"/>
  <c r="J14" i="266"/>
  <c r="AJ405" i="264"/>
  <c r="AL40" i="35"/>
  <c r="AN131" i="34"/>
  <c r="AN103" i="34"/>
  <c r="AN47" i="34"/>
  <c r="AN145" i="34"/>
  <c r="AN117" i="34"/>
  <c r="AM61" i="34"/>
  <c r="AL97" i="264"/>
  <c r="AK204" i="264"/>
  <c r="AK184" i="264"/>
  <c r="AK224" i="264"/>
  <c r="AJ29" i="264"/>
  <c r="AG168" i="24"/>
  <c r="AH74" i="35"/>
  <c r="AH157" i="24"/>
  <c r="AG159" i="24"/>
  <c r="AK191" i="264"/>
  <c r="AK211" i="264"/>
  <c r="AK210" i="264"/>
  <c r="AJ112" i="264"/>
  <c r="AK197" i="264"/>
  <c r="AK196" i="264"/>
  <c r="AJ118" i="264"/>
  <c r="AJ117" i="264"/>
  <c r="AI45" i="35"/>
  <c r="AK136" i="34"/>
  <c r="AK108" i="34"/>
  <c r="AK52" i="34"/>
  <c r="AK122" i="34"/>
  <c r="AK150" i="34"/>
  <c r="AI202" i="264"/>
  <c r="Q202" i="265"/>
  <c r="Q200" i="265"/>
  <c r="Q187" i="265"/>
  <c r="Q186" i="265"/>
  <c r="AJ66" i="34"/>
  <c r="AI104" i="264"/>
  <c r="AI102" i="264"/>
  <c r="AI89" i="264"/>
  <c r="AL37" i="35"/>
  <c r="AN142" i="34"/>
  <c r="AN114" i="34"/>
  <c r="AN44" i="34"/>
  <c r="AN100" i="34"/>
  <c r="AN128" i="34"/>
  <c r="AL172" i="264"/>
  <c r="R172" i="265"/>
  <c r="AL232" i="264"/>
  <c r="R232" i="265"/>
  <c r="AL164" i="34"/>
  <c r="AK256" i="264"/>
  <c r="AK255" i="264"/>
  <c r="AK78" i="264"/>
  <c r="O14" i="268"/>
  <c r="AK14" i="35"/>
  <c r="AM10" i="34"/>
  <c r="AM38" i="34"/>
  <c r="AL78" i="264"/>
  <c r="AM34" i="34"/>
  <c r="AM30" i="34"/>
  <c r="AL62" i="264"/>
  <c r="AM26" i="34"/>
  <c r="AI225" i="264"/>
  <c r="Q225" i="265"/>
  <c r="AI245" i="264"/>
  <c r="AI240" i="264"/>
  <c r="AI227" i="264"/>
  <c r="AI226" i="264"/>
  <c r="Q245" i="265"/>
  <c r="AF73" i="35"/>
  <c r="AE13" i="24"/>
  <c r="AE125" i="24"/>
  <c r="AE129" i="24"/>
  <c r="AK69" i="264"/>
  <c r="AK67" i="264"/>
  <c r="O13" i="268"/>
  <c r="AK13" i="35"/>
  <c r="AM37" i="34"/>
  <c r="AM33" i="34"/>
  <c r="AL69" i="264"/>
  <c r="AM29" i="34"/>
  <c r="AM25" i="34"/>
  <c r="AM9" i="34"/>
  <c r="AK355" i="264"/>
  <c r="AK354" i="264"/>
  <c r="O61" i="268"/>
  <c r="O60" i="268"/>
  <c r="AK78" i="35"/>
  <c r="AM226" i="34"/>
  <c r="AM217" i="34"/>
  <c r="AL355" i="264"/>
  <c r="AL354" i="264"/>
  <c r="AM208" i="34"/>
  <c r="AM199" i="34"/>
  <c r="AL325" i="264"/>
  <c r="AL324" i="264"/>
  <c r="AM163" i="34"/>
  <c r="AG290" i="264"/>
  <c r="AJ122" i="264"/>
  <c r="AM67" i="34"/>
  <c r="AL124" i="264"/>
  <c r="AL105" i="264"/>
  <c r="AL241" i="34"/>
  <c r="AK406" i="264"/>
  <c r="AK399" i="264"/>
  <c r="AK449" i="264"/>
  <c r="O71" i="268"/>
  <c r="AK88" i="35"/>
  <c r="AM267" i="34"/>
  <c r="AM263" i="34"/>
  <c r="AL449" i="264"/>
  <c r="AM259" i="34"/>
  <c r="AM237" i="34"/>
  <c r="AM255" i="34"/>
  <c r="AJ406" i="264"/>
  <c r="AL56" i="34"/>
  <c r="AK110" i="264"/>
  <c r="AK109" i="264"/>
  <c r="AK91" i="264"/>
  <c r="AK90" i="264"/>
  <c r="AK432" i="264"/>
  <c r="AK431" i="264"/>
  <c r="AK427" i="264"/>
  <c r="AK426" i="264"/>
  <c r="O70" i="268"/>
  <c r="AK87" i="35"/>
  <c r="AM236" i="34"/>
  <c r="AM254" i="34"/>
  <c r="AL432" i="264"/>
  <c r="AM266" i="34"/>
  <c r="AM262" i="34"/>
  <c r="AL448" i="264"/>
  <c r="AM258" i="34"/>
  <c r="J165" i="266"/>
  <c r="J225" i="266"/>
  <c r="AG167" i="34"/>
  <c r="AF260" i="264"/>
  <c r="J259" i="266"/>
  <c r="AF318" i="264"/>
  <c r="J317" i="266"/>
  <c r="AF363" i="264"/>
  <c r="J362" i="266"/>
  <c r="AG87" i="264"/>
  <c r="AG86" i="264"/>
  <c r="R95" i="265"/>
  <c r="AE183" i="24"/>
  <c r="AH13" i="264"/>
  <c r="R181" i="265"/>
  <c r="AJ455" i="264"/>
  <c r="AJ451" i="264"/>
  <c r="AJ450" i="264"/>
  <c r="T453" i="265"/>
  <c r="T452" i="265"/>
  <c r="R175" i="265"/>
  <c r="R235" i="265"/>
  <c r="AJ21" i="264"/>
  <c r="AJ18" i="264"/>
  <c r="R76" i="265"/>
  <c r="AK170" i="264"/>
  <c r="AJ92" i="264"/>
  <c r="R231" i="265"/>
  <c r="R237" i="265"/>
  <c r="R236" i="265"/>
  <c r="AH102" i="264"/>
  <c r="AH89" i="264"/>
  <c r="R344" i="265"/>
  <c r="R343" i="265"/>
  <c r="AI28" i="264"/>
  <c r="AI25" i="264"/>
  <c r="AI17" i="264"/>
  <c r="AI16" i="264"/>
  <c r="AI15" i="264"/>
  <c r="AP411" i="264"/>
  <c r="AI111" i="264"/>
  <c r="R449" i="265"/>
  <c r="AQ411" i="264"/>
  <c r="AK48" i="264"/>
  <c r="AK47" i="264"/>
  <c r="R169" i="265"/>
  <c r="R168" i="265"/>
  <c r="AK447" i="264"/>
  <c r="AK443" i="264"/>
  <c r="AK442" i="264"/>
  <c r="AJ447" i="264"/>
  <c r="AJ443" i="264"/>
  <c r="AJ442" i="264"/>
  <c r="Q126" i="265"/>
  <c r="AD141" i="24"/>
  <c r="AH88" i="264"/>
  <c r="AH87" i="264"/>
  <c r="AH86" i="264"/>
  <c r="AJ111" i="264"/>
  <c r="AK190" i="264"/>
  <c r="AC131" i="24"/>
  <c r="AD130" i="24"/>
  <c r="AD127" i="24"/>
  <c r="AD10" i="24"/>
  <c r="AE128" i="24"/>
  <c r="AE124" i="24"/>
  <c r="AE126" i="24"/>
  <c r="AF9" i="24"/>
  <c r="AG77" i="24"/>
  <c r="AL24" i="271"/>
  <c r="AL12" i="271"/>
  <c r="R355" i="265"/>
  <c r="R354" i="265"/>
  <c r="R69" i="265"/>
  <c r="AE123" i="24"/>
  <c r="AC271" i="264"/>
  <c r="O273" i="265"/>
  <c r="BH34" i="24"/>
  <c r="R241" i="265"/>
  <c r="R68" i="265"/>
  <c r="R52" i="265"/>
  <c r="AE87" i="24"/>
  <c r="AE86" i="24"/>
  <c r="BJ71" i="24"/>
  <c r="BJ70" i="24"/>
  <c r="Q180" i="265"/>
  <c r="Q167" i="265"/>
  <c r="Q166" i="265"/>
  <c r="O410" i="265"/>
  <c r="O408" i="265"/>
  <c r="O407" i="265"/>
  <c r="O392" i="265"/>
  <c r="O391" i="265"/>
  <c r="O390" i="265"/>
  <c r="J9" i="266"/>
  <c r="P10" i="265"/>
  <c r="Z25" i="271"/>
  <c r="AA43" i="271"/>
  <c r="AG10" i="264"/>
  <c r="BG58" i="271"/>
  <c r="BK11" i="24"/>
  <c r="BE51" i="271"/>
  <c r="AB408" i="264"/>
  <c r="AB407" i="264"/>
  <c r="AB392" i="264"/>
  <c r="AB391" i="264"/>
  <c r="AB390" i="264"/>
  <c r="AD138" i="24"/>
  <c r="AD137" i="24"/>
  <c r="AD136" i="24"/>
  <c r="AD140" i="24"/>
  <c r="AF116" i="24"/>
  <c r="AG33" i="24"/>
  <c r="AG25" i="24"/>
  <c r="AG24" i="24"/>
  <c r="BJ32" i="24"/>
  <c r="AE115" i="24"/>
  <c r="AE107" i="24"/>
  <c r="AE109" i="24"/>
  <c r="AE108" i="24"/>
  <c r="R193" i="265"/>
  <c r="AC257" i="264"/>
  <c r="BF48" i="271"/>
  <c r="BF49" i="271"/>
  <c r="BF50" i="271"/>
  <c r="BG13" i="272"/>
  <c r="BI9" i="273"/>
  <c r="BI10" i="273"/>
  <c r="BH38" i="271"/>
  <c r="AD408" i="264"/>
  <c r="AD407" i="264"/>
  <c r="AD392" i="264"/>
  <c r="AD391" i="264"/>
  <c r="AD390" i="264"/>
  <c r="AD257" i="264"/>
  <c r="O288" i="265"/>
  <c r="AC286" i="264"/>
  <c r="AB271" i="264"/>
  <c r="J379" i="266"/>
  <c r="J378" i="266"/>
  <c r="J377" i="266"/>
  <c r="J376" i="266"/>
  <c r="J375" i="266"/>
  <c r="AD330" i="264"/>
  <c r="AD360" i="264"/>
  <c r="O302" i="265"/>
  <c r="O301" i="265"/>
  <c r="AB300" i="264"/>
  <c r="AD345" i="264"/>
  <c r="AC300" i="264"/>
  <c r="O287" i="265"/>
  <c r="AB286" i="264"/>
  <c r="O272" i="265"/>
  <c r="P380" i="265"/>
  <c r="P379" i="265"/>
  <c r="P378" i="265"/>
  <c r="P377" i="265"/>
  <c r="P376" i="265"/>
  <c r="AF97" i="24"/>
  <c r="AH230" i="34"/>
  <c r="AE69" i="35"/>
  <c r="AD135" i="24"/>
  <c r="AD70" i="35"/>
  <c r="AD71" i="35"/>
  <c r="AD72" i="35"/>
  <c r="AC176" i="24"/>
  <c r="AC182" i="24"/>
  <c r="AF12" i="264"/>
  <c r="AF11" i="264"/>
  <c r="AC160" i="24"/>
  <c r="AC166" i="24"/>
  <c r="P9" i="265"/>
  <c r="AD302" i="264"/>
  <c r="AD288" i="264"/>
  <c r="AC133" i="24"/>
  <c r="AG147" i="24"/>
  <c r="AE9" i="264"/>
  <c r="AE8" i="264"/>
  <c r="AB7" i="24"/>
  <c r="AE12" i="264"/>
  <c r="AE11" i="264"/>
  <c r="AC61" i="35"/>
  <c r="AF227" i="34"/>
  <c r="AF192" i="34"/>
  <c r="AF219" i="34"/>
  <c r="AF210" i="34"/>
  <c r="AF201" i="34"/>
  <c r="AF156" i="34"/>
  <c r="AC59" i="35"/>
  <c r="AF202" i="34"/>
  <c r="AC60" i="35"/>
  <c r="AF220" i="34"/>
  <c r="AF211" i="34"/>
  <c r="AF193" i="34"/>
  <c r="AF157" i="34"/>
  <c r="AD273" i="264"/>
  <c r="AD272" i="264"/>
  <c r="AD301" i="264"/>
  <c r="AD287" i="264"/>
  <c r="AD286" i="264"/>
  <c r="AD139" i="24"/>
  <c r="AE96" i="24"/>
  <c r="AE85" i="24"/>
  <c r="R78" i="265"/>
  <c r="R124" i="265"/>
  <c r="AL447" i="264"/>
  <c r="AL443" i="264"/>
  <c r="AL442" i="264"/>
  <c r="Q240" i="265"/>
  <c r="Q227" i="265"/>
  <c r="Q226" i="265"/>
  <c r="R173" i="265"/>
  <c r="R60" i="265"/>
  <c r="AI200" i="264"/>
  <c r="AI187" i="264"/>
  <c r="AI186" i="264"/>
  <c r="R221" i="265"/>
  <c r="R244" i="265"/>
  <c r="BI29" i="271"/>
  <c r="BI32" i="271"/>
  <c r="BI41" i="271"/>
  <c r="BH42" i="271"/>
  <c r="BH33" i="271"/>
  <c r="BG34" i="271"/>
  <c r="BF35" i="271"/>
  <c r="BH31" i="271"/>
  <c r="AM5" i="271"/>
  <c r="AM17" i="271"/>
  <c r="AM4" i="271"/>
  <c r="AM16" i="271"/>
  <c r="AM19" i="271"/>
  <c r="AM7" i="271"/>
  <c r="AL13" i="271"/>
  <c r="BH56" i="271"/>
  <c r="BH57" i="271"/>
  <c r="BI56" i="271"/>
  <c r="BI57" i="271"/>
  <c r="BM11" i="24"/>
  <c r="AM6" i="271"/>
  <c r="AM18" i="271"/>
  <c r="AM20" i="271"/>
  <c r="AM8" i="271"/>
  <c r="R189" i="265"/>
  <c r="R188" i="265"/>
  <c r="AF187" i="24"/>
  <c r="AF189" i="24"/>
  <c r="AJ233" i="34"/>
  <c r="AI389" i="264"/>
  <c r="AI388" i="264"/>
  <c r="AI387" i="264"/>
  <c r="R432" i="265"/>
  <c r="O69" i="268"/>
  <c r="O63" i="268"/>
  <c r="O62" i="268"/>
  <c r="AJ28" i="264"/>
  <c r="AJ25" i="264"/>
  <c r="AJ17" i="264"/>
  <c r="AJ16" i="264"/>
  <c r="AJ15" i="264"/>
  <c r="AK21" i="264"/>
  <c r="AK18" i="264"/>
  <c r="R66" i="265"/>
  <c r="R65" i="265"/>
  <c r="AL440" i="264"/>
  <c r="R440" i="265"/>
  <c r="AF274" i="264"/>
  <c r="J273" i="266"/>
  <c r="P274" i="265"/>
  <c r="AL87" i="35"/>
  <c r="AN236" i="34"/>
  <c r="AN254" i="34"/>
  <c r="AN266" i="34"/>
  <c r="AN262" i="34"/>
  <c r="AN258" i="34"/>
  <c r="AM241" i="34"/>
  <c r="AL399" i="264"/>
  <c r="AL88" i="35"/>
  <c r="AN267" i="34"/>
  <c r="AN263" i="34"/>
  <c r="AN259" i="34"/>
  <c r="AN237" i="34"/>
  <c r="AN255" i="34"/>
  <c r="AL78" i="35"/>
  <c r="AN226" i="34"/>
  <c r="AN217" i="34"/>
  <c r="AN208" i="34"/>
  <c r="AN199" i="34"/>
  <c r="AN163" i="34"/>
  <c r="AM13" i="34"/>
  <c r="AL23" i="264"/>
  <c r="R23" i="265"/>
  <c r="AL61" i="264"/>
  <c r="AL59" i="264"/>
  <c r="R61" i="265"/>
  <c r="AL77" i="264"/>
  <c r="R77" i="265"/>
  <c r="AF62" i="35"/>
  <c r="AI221" i="34"/>
  <c r="AH363" i="264"/>
  <c r="AI212" i="34"/>
  <c r="AH348" i="264"/>
  <c r="AI203" i="34"/>
  <c r="AH333" i="264"/>
  <c r="AI194" i="34"/>
  <c r="AH318" i="264"/>
  <c r="AI158" i="34"/>
  <c r="AL14" i="35"/>
  <c r="AN10" i="34"/>
  <c r="AN38" i="34"/>
  <c r="AN34" i="34"/>
  <c r="AN30" i="34"/>
  <c r="AN26" i="34"/>
  <c r="AM172" i="264"/>
  <c r="AM192" i="264"/>
  <c r="AM37" i="35"/>
  <c r="AO142" i="34"/>
  <c r="AN232" i="264"/>
  <c r="AO114" i="34"/>
  <c r="AN192" i="264"/>
  <c r="AO100" i="34"/>
  <c r="AN172" i="264"/>
  <c r="AO44" i="34"/>
  <c r="AO128" i="34"/>
  <c r="AN212" i="264"/>
  <c r="AI123" i="264"/>
  <c r="AI121" i="264"/>
  <c r="AI108" i="264"/>
  <c r="AI88" i="264"/>
  <c r="Q123" i="265"/>
  <c r="Q121" i="265"/>
  <c r="Q108" i="265"/>
  <c r="Q88" i="265"/>
  <c r="AJ242" i="264"/>
  <c r="AK66" i="34"/>
  <c r="AJ104" i="264"/>
  <c r="AJ222" i="264"/>
  <c r="AG163" i="24"/>
  <c r="AH63" i="35"/>
  <c r="AK159" i="34"/>
  <c r="AK195" i="34"/>
  <c r="AK213" i="34"/>
  <c r="AK204" i="34"/>
  <c r="AK222" i="34"/>
  <c r="AL116" i="264"/>
  <c r="AM235" i="264"/>
  <c r="AM175" i="264"/>
  <c r="AM40" i="35"/>
  <c r="AO131" i="34"/>
  <c r="AO47" i="34"/>
  <c r="AO103" i="34"/>
  <c r="AO145" i="34"/>
  <c r="AN235" i="264"/>
  <c r="AO117" i="34"/>
  <c r="K393" i="266"/>
  <c r="AR402" i="264"/>
  <c r="AR401" i="264"/>
  <c r="K401" i="266"/>
  <c r="AS422" i="264"/>
  <c r="AS403" i="264"/>
  <c r="AS80" i="35"/>
  <c r="AV265" i="34"/>
  <c r="AU454" i="264"/>
  <c r="AV261" i="34"/>
  <c r="AV257" i="34"/>
  <c r="AU438" i="264"/>
  <c r="AV235" i="34"/>
  <c r="U396" i="265"/>
  <c r="AV253" i="34"/>
  <c r="AU430" i="264"/>
  <c r="AT84" i="35"/>
  <c r="AS83" i="35"/>
  <c r="R66" i="268"/>
  <c r="AU239" i="34"/>
  <c r="AT403" i="264"/>
  <c r="AT396" i="264"/>
  <c r="AU245" i="34"/>
  <c r="AT415" i="264"/>
  <c r="AU249" i="34"/>
  <c r="AT422" i="264"/>
  <c r="AM59" i="34"/>
  <c r="AL114" i="264"/>
  <c r="AL95" i="264"/>
  <c r="AG389" i="264"/>
  <c r="AG388" i="264"/>
  <c r="AG387" i="264"/>
  <c r="AL12" i="35"/>
  <c r="AN8" i="34"/>
  <c r="AN24" i="34"/>
  <c r="AN36" i="34"/>
  <c r="AN32" i="34"/>
  <c r="AN28" i="34"/>
  <c r="AH349" i="264"/>
  <c r="AH364" i="264"/>
  <c r="AI168" i="34"/>
  <c r="AH261" i="264"/>
  <c r="AF303" i="264"/>
  <c r="J302" i="266"/>
  <c r="P303" i="265"/>
  <c r="AL209" i="264"/>
  <c r="AL208" i="264"/>
  <c r="R209" i="265"/>
  <c r="R208" i="265"/>
  <c r="AM56" i="34"/>
  <c r="AL110" i="264"/>
  <c r="AL109" i="264"/>
  <c r="AL91" i="264"/>
  <c r="AL90" i="264"/>
  <c r="R91" i="265"/>
  <c r="R90" i="265"/>
  <c r="AL229" i="264"/>
  <c r="AL228" i="264"/>
  <c r="R229" i="265"/>
  <c r="R228" i="265"/>
  <c r="AM11" i="34"/>
  <c r="AL20" i="264"/>
  <c r="AL19" i="264"/>
  <c r="AL11" i="35"/>
  <c r="AN35" i="34"/>
  <c r="AN31" i="34"/>
  <c r="AN27" i="34"/>
  <c r="AN7" i="34"/>
  <c r="AN23" i="34"/>
  <c r="AM223" i="264"/>
  <c r="AM183" i="264"/>
  <c r="AM243" i="264"/>
  <c r="AK281" i="264"/>
  <c r="AK280" i="264"/>
  <c r="AK30" i="264"/>
  <c r="AK28" i="264"/>
  <c r="AK25" i="264"/>
  <c r="AG73" i="35"/>
  <c r="AF13" i="24"/>
  <c r="AF125" i="24"/>
  <c r="AF129" i="24"/>
  <c r="AJ185" i="264"/>
  <c r="AJ205" i="264"/>
  <c r="AJ48" i="35"/>
  <c r="AL153" i="34"/>
  <c r="AL125" i="34"/>
  <c r="AK205" i="264"/>
  <c r="AL55" i="34"/>
  <c r="AL111" i="34"/>
  <c r="AK185" i="264"/>
  <c r="AL139" i="34"/>
  <c r="AL314" i="264"/>
  <c r="AL313" i="264"/>
  <c r="AL68" i="35"/>
  <c r="AN155" i="34"/>
  <c r="AN191" i="34"/>
  <c r="AN218" i="34"/>
  <c r="AN209" i="34"/>
  <c r="AN200" i="34"/>
  <c r="AL113" i="264"/>
  <c r="R113" i="265"/>
  <c r="AL41" i="35"/>
  <c r="AN132" i="34"/>
  <c r="AN104" i="34"/>
  <c r="AN48" i="34"/>
  <c r="AN146" i="34"/>
  <c r="AN118" i="34"/>
  <c r="AL197" i="264"/>
  <c r="AL196" i="264"/>
  <c r="R197" i="265"/>
  <c r="R196" i="265"/>
  <c r="AL177" i="264"/>
  <c r="AL176" i="264"/>
  <c r="R177" i="265"/>
  <c r="R176" i="265"/>
  <c r="AL217" i="264"/>
  <c r="AL216" i="264"/>
  <c r="R217" i="265"/>
  <c r="R216" i="265"/>
  <c r="AL191" i="264"/>
  <c r="AL190" i="264"/>
  <c r="R191" i="265"/>
  <c r="AL171" i="264"/>
  <c r="AL170" i="264"/>
  <c r="R171" i="265"/>
  <c r="AL211" i="264"/>
  <c r="AL210" i="264"/>
  <c r="R211" i="265"/>
  <c r="AK112" i="264"/>
  <c r="AK111" i="264"/>
  <c r="AM68" i="34"/>
  <c r="AL106" i="264"/>
  <c r="R106" i="265"/>
  <c r="AM65" i="34"/>
  <c r="AL103" i="264"/>
  <c r="T191" i="24"/>
  <c r="U231" i="34"/>
  <c r="L385" i="265"/>
  <c r="L384" i="265"/>
  <c r="L383" i="265"/>
  <c r="L382" i="265"/>
  <c r="L381" i="265"/>
  <c r="AH167" i="34"/>
  <c r="AG260" i="264"/>
  <c r="AG333" i="264"/>
  <c r="AG363" i="264"/>
  <c r="AR414" i="264"/>
  <c r="AR413" i="264"/>
  <c r="AR412" i="264"/>
  <c r="K413" i="266"/>
  <c r="T414" i="265"/>
  <c r="T413" i="265"/>
  <c r="T412" i="265"/>
  <c r="K427" i="266"/>
  <c r="K443" i="266"/>
  <c r="AS437" i="264"/>
  <c r="AS436" i="264"/>
  <c r="AS453" i="264"/>
  <c r="AS452" i="264"/>
  <c r="AT238" i="34"/>
  <c r="AS395" i="264"/>
  <c r="AS394" i="264"/>
  <c r="AM174" i="264"/>
  <c r="AM194" i="264"/>
  <c r="AM39" i="35"/>
  <c r="AO144" i="34"/>
  <c r="AO116" i="34"/>
  <c r="AN194" i="264"/>
  <c r="AO102" i="34"/>
  <c r="AO46" i="34"/>
  <c r="AO130" i="34"/>
  <c r="AJ404" i="264"/>
  <c r="AJ400" i="264"/>
  <c r="R448" i="265"/>
  <c r="R447" i="265"/>
  <c r="R443" i="265"/>
  <c r="R442" i="265"/>
  <c r="T402" i="265"/>
  <c r="T401" i="265"/>
  <c r="R325" i="265"/>
  <c r="R324" i="265"/>
  <c r="R92" i="265"/>
  <c r="AK397" i="264"/>
  <c r="AK393" i="264"/>
  <c r="AI220" i="264"/>
  <c r="AI207" i="264"/>
  <c r="AI206" i="264"/>
  <c r="O19" i="268"/>
  <c r="AK230" i="264"/>
  <c r="AF185" i="24"/>
  <c r="R103" i="265"/>
  <c r="AE188" i="24"/>
  <c r="AI233" i="34"/>
  <c r="AH389" i="264"/>
  <c r="AH388" i="264"/>
  <c r="AH387" i="264"/>
  <c r="BC190" i="24"/>
  <c r="BG232" i="34"/>
  <c r="BF386" i="264"/>
  <c r="AL456" i="264"/>
  <c r="R456" i="265"/>
  <c r="AM240" i="34"/>
  <c r="AL398" i="264"/>
  <c r="R398" i="265"/>
  <c r="AL433" i="264"/>
  <c r="AL431" i="264"/>
  <c r="AL427" i="264"/>
  <c r="AL426" i="264"/>
  <c r="R433" i="265"/>
  <c r="AL441" i="264"/>
  <c r="R441" i="265"/>
  <c r="AL457" i="264"/>
  <c r="R457" i="265"/>
  <c r="AM172" i="34"/>
  <c r="AL281" i="264"/>
  <c r="AL280" i="264"/>
  <c r="AL267" i="264"/>
  <c r="AL266" i="264"/>
  <c r="R267" i="265"/>
  <c r="R266" i="265"/>
  <c r="AL340" i="264"/>
  <c r="AL339" i="264"/>
  <c r="R340" i="265"/>
  <c r="R339" i="265"/>
  <c r="AL370" i="264"/>
  <c r="AL369" i="264"/>
  <c r="R370" i="265"/>
  <c r="R369" i="265"/>
  <c r="AL53" i="264"/>
  <c r="R53" i="265"/>
  <c r="AL13" i="35"/>
  <c r="AN37" i="34"/>
  <c r="AN33" i="34"/>
  <c r="AN29" i="34"/>
  <c r="AN25" i="34"/>
  <c r="AN9" i="34"/>
  <c r="AL54" i="264"/>
  <c r="R54" i="265"/>
  <c r="AL70" i="264"/>
  <c r="AL67" i="264"/>
  <c r="AL64" i="264"/>
  <c r="AL63" i="264"/>
  <c r="R70" i="265"/>
  <c r="R67" i="265"/>
  <c r="AM14" i="34"/>
  <c r="R31" i="265"/>
  <c r="AL24" i="264"/>
  <c r="R24" i="265"/>
  <c r="AK270" i="264"/>
  <c r="AK269" i="264"/>
  <c r="AM212" i="264"/>
  <c r="AN58" i="34"/>
  <c r="AM94" i="264"/>
  <c r="AM232" i="264"/>
  <c r="AJ202" i="264"/>
  <c r="AJ182" i="264"/>
  <c r="AJ180" i="264"/>
  <c r="AJ167" i="264"/>
  <c r="AJ166" i="264"/>
  <c r="AJ45" i="35"/>
  <c r="AL136" i="34"/>
  <c r="AK222" i="264"/>
  <c r="AL52" i="34"/>
  <c r="AL108" i="34"/>
  <c r="AK182" i="264"/>
  <c r="AK180" i="264"/>
  <c r="AK167" i="264"/>
  <c r="AK166" i="264"/>
  <c r="AL150" i="34"/>
  <c r="AK242" i="264"/>
  <c r="AL122" i="34"/>
  <c r="AH168" i="24"/>
  <c r="AI157" i="24"/>
  <c r="AH159" i="24"/>
  <c r="AM195" i="264"/>
  <c r="AN61" i="34"/>
  <c r="AM97" i="264"/>
  <c r="AM215" i="264"/>
  <c r="AK122" i="264"/>
  <c r="K451" i="266"/>
  <c r="K435" i="266"/>
  <c r="AS415" i="264"/>
  <c r="AR79" i="35"/>
  <c r="AU252" i="34"/>
  <c r="AT429" i="264"/>
  <c r="AT428" i="264"/>
  <c r="AU234" i="34"/>
  <c r="AU264" i="34"/>
  <c r="AT453" i="264"/>
  <c r="AT452" i="264"/>
  <c r="AU260" i="34"/>
  <c r="AT445" i="264"/>
  <c r="AT444" i="264"/>
  <c r="AU256" i="34"/>
  <c r="AT437" i="264"/>
  <c r="AT436" i="264"/>
  <c r="AL38" i="35"/>
  <c r="AN129" i="34"/>
  <c r="AN101" i="34"/>
  <c r="AN45" i="34"/>
  <c r="AN143" i="34"/>
  <c r="AN115" i="34"/>
  <c r="AL115" i="264"/>
  <c r="R115" i="265"/>
  <c r="BE386" i="264"/>
  <c r="AM12" i="34"/>
  <c r="AL22" i="264"/>
  <c r="AH319" i="264"/>
  <c r="AH334" i="264"/>
  <c r="AI177" i="34"/>
  <c r="AI186" i="34"/>
  <c r="N55" i="268"/>
  <c r="AG63" i="35"/>
  <c r="AJ159" i="34"/>
  <c r="Q261" i="265"/>
  <c r="AJ195" i="34"/>
  <c r="AI319" i="264"/>
  <c r="AJ213" i="34"/>
  <c r="AI349" i="264"/>
  <c r="AJ204" i="34"/>
  <c r="AI334" i="264"/>
  <c r="AJ222" i="34"/>
  <c r="AI364" i="264"/>
  <c r="AF289" i="264"/>
  <c r="J288" i="266"/>
  <c r="P289" i="265"/>
  <c r="AL35" i="35"/>
  <c r="AN140" i="34"/>
  <c r="AN112" i="34"/>
  <c r="AN98" i="34"/>
  <c r="AN42" i="34"/>
  <c r="AN126" i="34"/>
  <c r="AL50" i="264"/>
  <c r="AL49" i="264"/>
  <c r="R50" i="265"/>
  <c r="R49" i="265"/>
  <c r="AL58" i="264"/>
  <c r="AL57" i="264"/>
  <c r="R58" i="265"/>
  <c r="R57" i="265"/>
  <c r="AL74" i="264"/>
  <c r="AL73" i="264"/>
  <c r="R74" i="265"/>
  <c r="R73" i="265"/>
  <c r="AN67" i="34"/>
  <c r="AM105" i="264"/>
  <c r="AM203" i="264"/>
  <c r="AM46" i="35"/>
  <c r="AO151" i="34"/>
  <c r="AN243" i="264"/>
  <c r="AO123" i="34"/>
  <c r="AN203" i="264"/>
  <c r="AO53" i="34"/>
  <c r="AO109" i="34"/>
  <c r="AN183" i="264"/>
  <c r="AO137" i="34"/>
  <c r="AN223" i="264"/>
  <c r="AH26" i="24"/>
  <c r="AJ225" i="264"/>
  <c r="AK69" i="34"/>
  <c r="AJ107" i="264"/>
  <c r="AJ245" i="264"/>
  <c r="AL329" i="264"/>
  <c r="AL328" i="264"/>
  <c r="R329" i="265"/>
  <c r="R328" i="265"/>
  <c r="AL359" i="264"/>
  <c r="AL358" i="264"/>
  <c r="R359" i="265"/>
  <c r="R358" i="265"/>
  <c r="AM164" i="34"/>
  <c r="AL270" i="264"/>
  <c r="AL269" i="264"/>
  <c r="AL256" i="264"/>
  <c r="AL255" i="264"/>
  <c r="R256" i="265"/>
  <c r="R255" i="265"/>
  <c r="AM62" i="34"/>
  <c r="AL99" i="264"/>
  <c r="AL98" i="264"/>
  <c r="AM57" i="34"/>
  <c r="AL93" i="264"/>
  <c r="AL36" i="35"/>
  <c r="AN127" i="34"/>
  <c r="AN99" i="34"/>
  <c r="AN43" i="34"/>
  <c r="AN141" i="34"/>
  <c r="AN113" i="34"/>
  <c r="AF188" i="24"/>
  <c r="BD190" i="24"/>
  <c r="BH232" i="34"/>
  <c r="BG386" i="264"/>
  <c r="AL47" i="35"/>
  <c r="AN138" i="34"/>
  <c r="AN54" i="34"/>
  <c r="AN110" i="34"/>
  <c r="AN152" i="34"/>
  <c r="AN124" i="34"/>
  <c r="AL204" i="264"/>
  <c r="R204" i="265"/>
  <c r="AL224" i="264"/>
  <c r="R224" i="265"/>
  <c r="AL44" i="35"/>
  <c r="AN149" i="34"/>
  <c r="AN121" i="34"/>
  <c r="AN107" i="34"/>
  <c r="AN51" i="34"/>
  <c r="AN135" i="34"/>
  <c r="AG184" i="24"/>
  <c r="AH172" i="24"/>
  <c r="AG175" i="24"/>
  <c r="AG179" i="24"/>
  <c r="S385" i="264"/>
  <c r="S384" i="264"/>
  <c r="S383" i="264"/>
  <c r="S382" i="264"/>
  <c r="S381" i="264"/>
  <c r="J387" i="266"/>
  <c r="AG318" i="264"/>
  <c r="AG348" i="264"/>
  <c r="AH176" i="34"/>
  <c r="AH185" i="34"/>
  <c r="AR421" i="264"/>
  <c r="AR420" i="264"/>
  <c r="AR419" i="264"/>
  <c r="K420" i="266"/>
  <c r="T421" i="265"/>
  <c r="T420" i="265"/>
  <c r="T419" i="265"/>
  <c r="AS445" i="264"/>
  <c r="AS444" i="264"/>
  <c r="AS429" i="264"/>
  <c r="AS428" i="264"/>
  <c r="AT248" i="34"/>
  <c r="AT244" i="34"/>
  <c r="AM214" i="264"/>
  <c r="AN60" i="34"/>
  <c r="AM96" i="264"/>
  <c r="AM234" i="264"/>
  <c r="AG169" i="24"/>
  <c r="AG167" i="24"/>
  <c r="AK75" i="264"/>
  <c r="AK72" i="264"/>
  <c r="AK71" i="264"/>
  <c r="AL75" i="264"/>
  <c r="O11" i="268"/>
  <c r="O8" i="268"/>
  <c r="O7" i="268"/>
  <c r="R116" i="265"/>
  <c r="R62" i="265"/>
  <c r="R213" i="265"/>
  <c r="AK404" i="264"/>
  <c r="AK400" i="264"/>
  <c r="AK64" i="264"/>
  <c r="AK63" i="264"/>
  <c r="Q220" i="265"/>
  <c r="Q207" i="265"/>
  <c r="Q206" i="265"/>
  <c r="AL230" i="264"/>
  <c r="AK92" i="264"/>
  <c r="R110" i="265"/>
  <c r="R109" i="265"/>
  <c r="J87" i="266"/>
  <c r="AF183" i="24"/>
  <c r="AI13" i="264"/>
  <c r="R233" i="265"/>
  <c r="R230" i="265"/>
  <c r="R399" i="265"/>
  <c r="R184" i="265"/>
  <c r="AE141" i="24"/>
  <c r="AD131" i="24"/>
  <c r="AE130" i="24"/>
  <c r="AE127" i="24"/>
  <c r="AE10" i="24"/>
  <c r="AF128" i="24"/>
  <c r="AF124" i="24"/>
  <c r="AF126" i="24"/>
  <c r="AG9" i="24"/>
  <c r="AH77" i="24"/>
  <c r="AM12" i="271"/>
  <c r="AM24" i="271"/>
  <c r="O271" i="265"/>
  <c r="AF123" i="24"/>
  <c r="BI34" i="24"/>
  <c r="AF87" i="24"/>
  <c r="AF86" i="24"/>
  <c r="BK71" i="24"/>
  <c r="BK70" i="24"/>
  <c r="AL92" i="264"/>
  <c r="AL21" i="264"/>
  <c r="AJ200" i="264"/>
  <c r="AJ187" i="264"/>
  <c r="AJ186" i="264"/>
  <c r="R64" i="265"/>
  <c r="R63" i="265"/>
  <c r="AL397" i="264"/>
  <c r="AL393" i="264"/>
  <c r="P8" i="265"/>
  <c r="AA25" i="271"/>
  <c r="BH58" i="271"/>
  <c r="BI58" i="271"/>
  <c r="BL11" i="24"/>
  <c r="AB43" i="271"/>
  <c r="BF51" i="271"/>
  <c r="AE138" i="24"/>
  <c r="AE137" i="24"/>
  <c r="AE136" i="24"/>
  <c r="AE140" i="24"/>
  <c r="R114" i="265"/>
  <c r="R190" i="265"/>
  <c r="O286" i="265"/>
  <c r="AG116" i="24"/>
  <c r="AH33" i="24"/>
  <c r="AH25" i="24"/>
  <c r="AH24" i="24"/>
  <c r="AF115" i="24"/>
  <c r="AF107" i="24"/>
  <c r="AF109" i="24"/>
  <c r="AF108" i="24"/>
  <c r="BK32" i="24"/>
  <c r="AD300" i="264"/>
  <c r="BG48" i="271"/>
  <c r="BG49" i="271"/>
  <c r="BG50" i="271"/>
  <c r="BH13" i="272"/>
  <c r="P12" i="265"/>
  <c r="P11" i="265"/>
  <c r="R170" i="265"/>
  <c r="BI38" i="271"/>
  <c r="J11" i="266"/>
  <c r="J10" i="266"/>
  <c r="AD271" i="264"/>
  <c r="O300" i="265"/>
  <c r="R75" i="265"/>
  <c r="R72" i="265"/>
  <c r="R71" i="265"/>
  <c r="AG97" i="24"/>
  <c r="AE7" i="264"/>
  <c r="AE317" i="264"/>
  <c r="AE347" i="264"/>
  <c r="AE362" i="264"/>
  <c r="AE332" i="264"/>
  <c r="AE331" i="264"/>
  <c r="AE346" i="264"/>
  <c r="AE345" i="264"/>
  <c r="AE361" i="264"/>
  <c r="AE360" i="264"/>
  <c r="AE316" i="264"/>
  <c r="AE375" i="264"/>
  <c r="AE374" i="264"/>
  <c r="AE373" i="264"/>
  <c r="AE372" i="264"/>
  <c r="AE371" i="264"/>
  <c r="AH147" i="24"/>
  <c r="AI230" i="34"/>
  <c r="AH380" i="264"/>
  <c r="AH379" i="264"/>
  <c r="AH378" i="264"/>
  <c r="AH377" i="264"/>
  <c r="AH376" i="264"/>
  <c r="AE135" i="24"/>
  <c r="AF69" i="35"/>
  <c r="AE139" i="24"/>
  <c r="AD133" i="24"/>
  <c r="AE259" i="264"/>
  <c r="AF166" i="34"/>
  <c r="AF184" i="34"/>
  <c r="AF175" i="34"/>
  <c r="AF174" i="34"/>
  <c r="AF183" i="34"/>
  <c r="AE258" i="264"/>
  <c r="AE257" i="264"/>
  <c r="AF165" i="34"/>
  <c r="AF243" i="34"/>
  <c r="AF242" i="34"/>
  <c r="J8" i="266"/>
  <c r="J7" i="266"/>
  <c r="AF9" i="264"/>
  <c r="AF8" i="264"/>
  <c r="AF7" i="264"/>
  <c r="AC7" i="24"/>
  <c r="G52" i="269"/>
  <c r="M53" i="268"/>
  <c r="AD61" i="35"/>
  <c r="AG227" i="34"/>
  <c r="AF375" i="264"/>
  <c r="AF374" i="264"/>
  <c r="AF373" i="264"/>
  <c r="AF372" i="264"/>
  <c r="AF371" i="264"/>
  <c r="AG220" i="34"/>
  <c r="AF362" i="264"/>
  <c r="AD60" i="35"/>
  <c r="G51" i="269"/>
  <c r="AG202" i="34"/>
  <c r="AF332" i="264"/>
  <c r="AG211" i="34"/>
  <c r="AF347" i="264"/>
  <c r="AG157" i="34"/>
  <c r="P259" i="265"/>
  <c r="M52" i="268"/>
  <c r="AG193" i="34"/>
  <c r="AF317" i="264"/>
  <c r="AG210" i="34"/>
  <c r="AF346" i="264"/>
  <c r="AF345" i="264"/>
  <c r="AD59" i="35"/>
  <c r="AG156" i="34"/>
  <c r="P258" i="265"/>
  <c r="G50" i="269"/>
  <c r="AG201" i="34"/>
  <c r="AF331" i="264"/>
  <c r="AG219" i="34"/>
  <c r="AF361" i="264"/>
  <c r="M51" i="268"/>
  <c r="AG192" i="34"/>
  <c r="AF316" i="264"/>
  <c r="AF315" i="264"/>
  <c r="AE71" i="35"/>
  <c r="AE70" i="35"/>
  <c r="AE72" i="35"/>
  <c r="AG380" i="264"/>
  <c r="AG379" i="264"/>
  <c r="AG378" i="264"/>
  <c r="AG377" i="264"/>
  <c r="AG376" i="264"/>
  <c r="AD176" i="24"/>
  <c r="AD182" i="24"/>
  <c r="AD160" i="24"/>
  <c r="AD166" i="24"/>
  <c r="AG96" i="24"/>
  <c r="AG85" i="24"/>
  <c r="AF96" i="24"/>
  <c r="AF85" i="24"/>
  <c r="BI31" i="271"/>
  <c r="BI40" i="271"/>
  <c r="BI33" i="271"/>
  <c r="BI42" i="271"/>
  <c r="BI34" i="271"/>
  <c r="BG35" i="271"/>
  <c r="BH34" i="271"/>
  <c r="AN20" i="271"/>
  <c r="AN8" i="271"/>
  <c r="AN17" i="271"/>
  <c r="AN5" i="271"/>
  <c r="AM13" i="271"/>
  <c r="AN18" i="271"/>
  <c r="AN6" i="271"/>
  <c r="AN19" i="271"/>
  <c r="AN7" i="271"/>
  <c r="AN16" i="271"/>
  <c r="AN4" i="271"/>
  <c r="AN12" i="271"/>
  <c r="R270" i="265"/>
  <c r="R269" i="265"/>
  <c r="U454" i="265"/>
  <c r="AG185" i="24"/>
  <c r="AG183" i="24"/>
  <c r="R59" i="265"/>
  <c r="R56" i="265"/>
  <c r="R55" i="265"/>
  <c r="R431" i="265"/>
  <c r="R427" i="265"/>
  <c r="R426" i="265"/>
  <c r="U430" i="265"/>
  <c r="U438" i="265"/>
  <c r="R281" i="265"/>
  <c r="R280" i="265"/>
  <c r="AL51" i="264"/>
  <c r="AL48" i="264"/>
  <c r="AL47" i="264"/>
  <c r="R455" i="265"/>
  <c r="R451" i="265"/>
  <c r="R450" i="265"/>
  <c r="AI87" i="264"/>
  <c r="AI86" i="264"/>
  <c r="R51" i="265"/>
  <c r="R48" i="265"/>
  <c r="R47" i="265"/>
  <c r="R21" i="265"/>
  <c r="R18" i="265"/>
  <c r="AG289" i="264"/>
  <c r="J386" i="266"/>
  <c r="AH184" i="24"/>
  <c r="AH175" i="24"/>
  <c r="AH179" i="24"/>
  <c r="AI172" i="24"/>
  <c r="AN65" i="34"/>
  <c r="AM103" i="264"/>
  <c r="AM201" i="264"/>
  <c r="AM44" i="35"/>
  <c r="AO149" i="34"/>
  <c r="AN241" i="264"/>
  <c r="AO121" i="34"/>
  <c r="AN201" i="264"/>
  <c r="AO51" i="34"/>
  <c r="AO107" i="34"/>
  <c r="AN181" i="264"/>
  <c r="AO135" i="34"/>
  <c r="AN221" i="264"/>
  <c r="AM244" i="264"/>
  <c r="AN68" i="34"/>
  <c r="AM106" i="264"/>
  <c r="AM47" i="35"/>
  <c r="AO138" i="34"/>
  <c r="AN224" i="264"/>
  <c r="AO110" i="34"/>
  <c r="AN184" i="264"/>
  <c r="AO54" i="34"/>
  <c r="AO152" i="34"/>
  <c r="AN244" i="264"/>
  <c r="AO124" i="34"/>
  <c r="AN204" i="264"/>
  <c r="AM231" i="264"/>
  <c r="AM171" i="264"/>
  <c r="AM36" i="35"/>
  <c r="AO127" i="34"/>
  <c r="AN211" i="264"/>
  <c r="AO43" i="34"/>
  <c r="AO99" i="34"/>
  <c r="AN171" i="264"/>
  <c r="AO141" i="34"/>
  <c r="AN231" i="264"/>
  <c r="AO113" i="34"/>
  <c r="AN191" i="264"/>
  <c r="AL112" i="264"/>
  <c r="AL111" i="264"/>
  <c r="R112" i="265"/>
  <c r="AL118" i="264"/>
  <c r="AL117" i="264"/>
  <c r="R118" i="265"/>
  <c r="R117" i="265"/>
  <c r="AI26" i="24"/>
  <c r="AO67" i="34"/>
  <c r="AN124" i="264"/>
  <c r="AN105" i="264"/>
  <c r="AM124" i="264"/>
  <c r="AM209" i="264"/>
  <c r="AM208" i="264"/>
  <c r="AM169" i="264"/>
  <c r="AM168" i="264"/>
  <c r="AM229" i="264"/>
  <c r="AM228" i="264"/>
  <c r="AJ186" i="34"/>
  <c r="AI304" i="264"/>
  <c r="AJ177" i="34"/>
  <c r="AI290" i="264"/>
  <c r="AH304" i="264"/>
  <c r="AM193" i="264"/>
  <c r="AN59" i="34"/>
  <c r="AM95" i="264"/>
  <c r="AM213" i="264"/>
  <c r="AH163" i="24"/>
  <c r="AL66" i="34"/>
  <c r="AK123" i="264"/>
  <c r="AK104" i="264"/>
  <c r="AM136" i="34"/>
  <c r="AL222" i="264"/>
  <c r="AM52" i="34"/>
  <c r="AM108" i="34"/>
  <c r="AM150" i="34"/>
  <c r="AL242" i="264"/>
  <c r="AM122" i="34"/>
  <c r="AL202" i="264"/>
  <c r="O31" i="268"/>
  <c r="AK45" i="35"/>
  <c r="AL31" i="264"/>
  <c r="AM53" i="264"/>
  <c r="AM69" i="264"/>
  <c r="AM13" i="35"/>
  <c r="AO37" i="34"/>
  <c r="AN77" i="264"/>
  <c r="AO33" i="34"/>
  <c r="AO29" i="34"/>
  <c r="AN61" i="264"/>
  <c r="AO25" i="34"/>
  <c r="AN53" i="264"/>
  <c r="AO9" i="34"/>
  <c r="AL405" i="264"/>
  <c r="R405" i="265"/>
  <c r="AO60" i="34"/>
  <c r="AN115" i="264"/>
  <c r="AN96" i="264"/>
  <c r="AP144" i="34"/>
  <c r="AP116" i="34"/>
  <c r="AO194" i="264"/>
  <c r="AP46" i="34"/>
  <c r="AP102" i="34"/>
  <c r="AP130" i="34"/>
  <c r="P23" i="268"/>
  <c r="AN39" i="35"/>
  <c r="AS402" i="264"/>
  <c r="AS401" i="264"/>
  <c r="K412" i="266"/>
  <c r="AG274" i="264"/>
  <c r="T385" i="264"/>
  <c r="T384" i="264"/>
  <c r="T383" i="264"/>
  <c r="T382" i="264"/>
  <c r="T381" i="264"/>
  <c r="I384" i="266"/>
  <c r="AM237" i="264"/>
  <c r="AM236" i="264"/>
  <c r="AM177" i="264"/>
  <c r="AM176" i="264"/>
  <c r="AM41" i="35"/>
  <c r="AO132" i="34"/>
  <c r="AO48" i="34"/>
  <c r="AO104" i="34"/>
  <c r="AO146" i="34"/>
  <c r="AN237" i="264"/>
  <c r="AN236" i="264"/>
  <c r="AO118" i="34"/>
  <c r="AN197" i="264"/>
  <c r="AN196" i="264"/>
  <c r="AM329" i="264"/>
  <c r="AM328" i="264"/>
  <c r="AM359" i="264"/>
  <c r="AM358" i="264"/>
  <c r="AN164" i="34"/>
  <c r="AM256" i="264"/>
  <c r="AM255" i="264"/>
  <c r="AK225" i="264"/>
  <c r="AK220" i="264"/>
  <c r="AK207" i="264"/>
  <c r="AK206" i="264"/>
  <c r="AL69" i="34"/>
  <c r="AK126" i="264"/>
  <c r="AK107" i="264"/>
  <c r="AK245" i="264"/>
  <c r="N54" i="268"/>
  <c r="AG62" i="35"/>
  <c r="AJ221" i="34"/>
  <c r="AJ212" i="34"/>
  <c r="AJ203" i="34"/>
  <c r="AJ194" i="34"/>
  <c r="AJ158" i="34"/>
  <c r="AN11" i="34"/>
  <c r="AM20" i="264"/>
  <c r="AM19" i="264"/>
  <c r="AM66" i="264"/>
  <c r="AM65" i="264"/>
  <c r="AM11" i="35"/>
  <c r="AO35" i="34"/>
  <c r="AO31" i="34"/>
  <c r="AO27" i="34"/>
  <c r="AO7" i="34"/>
  <c r="AO23" i="34"/>
  <c r="AL27" i="264"/>
  <c r="AL26" i="264"/>
  <c r="R27" i="265"/>
  <c r="R26" i="265"/>
  <c r="AM60" i="264"/>
  <c r="AM76" i="264"/>
  <c r="AN12" i="34"/>
  <c r="AM22" i="264"/>
  <c r="R65" i="268"/>
  <c r="R64" i="268"/>
  <c r="AS79" i="35"/>
  <c r="AV252" i="34"/>
  <c r="AV234" i="34"/>
  <c r="AV264" i="34"/>
  <c r="AU453" i="264"/>
  <c r="AU452" i="264"/>
  <c r="AV260" i="34"/>
  <c r="AV256" i="34"/>
  <c r="AU437" i="264"/>
  <c r="AU436" i="264"/>
  <c r="K400" i="266"/>
  <c r="AN195" i="264"/>
  <c r="AN175" i="264"/>
  <c r="AN215" i="264"/>
  <c r="AJ364" i="264"/>
  <c r="AJ349" i="264"/>
  <c r="AK168" i="34"/>
  <c r="AJ261" i="264"/>
  <c r="AM62" i="264"/>
  <c r="AM78" i="264"/>
  <c r="AM14" i="35"/>
  <c r="AO10" i="34"/>
  <c r="AO38" i="34"/>
  <c r="AO34" i="34"/>
  <c r="AO30" i="34"/>
  <c r="AN62" i="264"/>
  <c r="AO26" i="34"/>
  <c r="AI176" i="34"/>
  <c r="AH289" i="264"/>
  <c r="AI185" i="34"/>
  <c r="AH303" i="264"/>
  <c r="AN172" i="34"/>
  <c r="AM267" i="264"/>
  <c r="AM266" i="264"/>
  <c r="AM340" i="264"/>
  <c r="AM339" i="264"/>
  <c r="AM370" i="264"/>
  <c r="AM369" i="264"/>
  <c r="AN241" i="34"/>
  <c r="AM399" i="264"/>
  <c r="AM449" i="264"/>
  <c r="AM88" i="35"/>
  <c r="AO267" i="34"/>
  <c r="AN457" i="264"/>
  <c r="AO263" i="34"/>
  <c r="AN449" i="264"/>
  <c r="AO259" i="34"/>
  <c r="AO237" i="34"/>
  <c r="AO255" i="34"/>
  <c r="AN433" i="264"/>
  <c r="AL406" i="264"/>
  <c r="R406" i="265"/>
  <c r="AM448" i="264"/>
  <c r="AM432" i="264"/>
  <c r="AM87" i="35"/>
  <c r="AO236" i="34"/>
  <c r="AO254" i="34"/>
  <c r="AO266" i="34"/>
  <c r="AO262" i="34"/>
  <c r="AN448" i="264"/>
  <c r="AO258" i="34"/>
  <c r="AN440" i="264"/>
  <c r="Q13" i="265"/>
  <c r="AL56" i="264"/>
  <c r="AL55" i="264"/>
  <c r="Q334" i="265"/>
  <c r="Q319" i="265"/>
  <c r="AI74" i="35"/>
  <c r="AK240" i="264"/>
  <c r="AK227" i="264"/>
  <c r="AK226" i="264"/>
  <c r="R397" i="265"/>
  <c r="R393" i="265"/>
  <c r="S194" i="265"/>
  <c r="R210" i="265"/>
  <c r="Q364" i="265"/>
  <c r="Q349" i="265"/>
  <c r="AG187" i="24"/>
  <c r="AG189" i="24"/>
  <c r="AJ220" i="264"/>
  <c r="AJ207" i="264"/>
  <c r="AJ206" i="264"/>
  <c r="R104" i="265"/>
  <c r="AL439" i="264"/>
  <c r="AL435" i="264"/>
  <c r="AL434" i="264"/>
  <c r="AS414" i="264"/>
  <c r="AS413" i="264"/>
  <c r="AS412" i="264"/>
  <c r="J86" i="266"/>
  <c r="AM115" i="264"/>
  <c r="AS421" i="264"/>
  <c r="AS420" i="264"/>
  <c r="AS419" i="264"/>
  <c r="K419" i="266"/>
  <c r="AG303" i="264"/>
  <c r="AM221" i="264"/>
  <c r="AM181" i="264"/>
  <c r="AM241" i="264"/>
  <c r="AM204" i="264"/>
  <c r="AM184" i="264"/>
  <c r="AM224" i="264"/>
  <c r="AM191" i="264"/>
  <c r="AN57" i="34"/>
  <c r="AM93" i="264"/>
  <c r="AM211" i="264"/>
  <c r="AJ126" i="264"/>
  <c r="AH73" i="35"/>
  <c r="AG13" i="24"/>
  <c r="AG125" i="24"/>
  <c r="AG129" i="24"/>
  <c r="AP123" i="34"/>
  <c r="AP151" i="34"/>
  <c r="AO243" i="264"/>
  <c r="AP53" i="34"/>
  <c r="S105" i="265"/>
  <c r="AP109" i="34"/>
  <c r="AO183" i="264"/>
  <c r="AP137" i="34"/>
  <c r="AO223" i="264"/>
  <c r="P32" i="268"/>
  <c r="AN46" i="35"/>
  <c r="AN56" i="34"/>
  <c r="AM91" i="264"/>
  <c r="AM90" i="264"/>
  <c r="AM189" i="264"/>
  <c r="AM188" i="264"/>
  <c r="AM35" i="35"/>
  <c r="AO140" i="34"/>
  <c r="AN229" i="264"/>
  <c r="AN228" i="264"/>
  <c r="AO112" i="34"/>
  <c r="AO42" i="34"/>
  <c r="AO98" i="34"/>
  <c r="AN169" i="264"/>
  <c r="AN168" i="264"/>
  <c r="AO126" i="34"/>
  <c r="AN209" i="264"/>
  <c r="AN208" i="264"/>
  <c r="AJ168" i="34"/>
  <c r="AI275" i="264"/>
  <c r="AI261" i="264"/>
  <c r="AH290" i="264"/>
  <c r="Q290" i="265"/>
  <c r="AL29" i="264"/>
  <c r="R29" i="265"/>
  <c r="AM233" i="264"/>
  <c r="AM173" i="264"/>
  <c r="AM38" i="35"/>
  <c r="AO129" i="34"/>
  <c r="AN213" i="264"/>
  <c r="AO45" i="34"/>
  <c r="AO101" i="34"/>
  <c r="AN173" i="264"/>
  <c r="AO143" i="34"/>
  <c r="AN233" i="264"/>
  <c r="AO115" i="34"/>
  <c r="AN193" i="264"/>
  <c r="AU238" i="34"/>
  <c r="AT402" i="264"/>
  <c r="AT401" i="264"/>
  <c r="AT395" i="264"/>
  <c r="AT394" i="264"/>
  <c r="AU248" i="34"/>
  <c r="AT421" i="264"/>
  <c r="AT420" i="264"/>
  <c r="AT419" i="264"/>
  <c r="AU244" i="34"/>
  <c r="AT414" i="264"/>
  <c r="AT413" i="264"/>
  <c r="AT412" i="264"/>
  <c r="AM116" i="264"/>
  <c r="AJ74" i="35"/>
  <c r="AI168" i="24"/>
  <c r="AJ157" i="24"/>
  <c r="AI159" i="24"/>
  <c r="AK202" i="264"/>
  <c r="AK200" i="264"/>
  <c r="AK187" i="264"/>
  <c r="AK186" i="264"/>
  <c r="AM113" i="264"/>
  <c r="AN13" i="34"/>
  <c r="AM23" i="264"/>
  <c r="AM61" i="264"/>
  <c r="AM77" i="264"/>
  <c r="AN214" i="264"/>
  <c r="AN174" i="264"/>
  <c r="AN234" i="264"/>
  <c r="U191" i="24"/>
  <c r="V231" i="34"/>
  <c r="AL122" i="264"/>
  <c r="R122" i="265"/>
  <c r="AL125" i="264"/>
  <c r="R125" i="265"/>
  <c r="AM197" i="264"/>
  <c r="AM196" i="264"/>
  <c r="AN62" i="34"/>
  <c r="AM99" i="264"/>
  <c r="AM98" i="264"/>
  <c r="AM217" i="264"/>
  <c r="AM216" i="264"/>
  <c r="AM344" i="264"/>
  <c r="AM343" i="264"/>
  <c r="AM314" i="264"/>
  <c r="AM313" i="264"/>
  <c r="AM68" i="35"/>
  <c r="AO155" i="34"/>
  <c r="AO191" i="34"/>
  <c r="AO218" i="34"/>
  <c r="AO209" i="34"/>
  <c r="AN344" i="264"/>
  <c r="AN343" i="264"/>
  <c r="AO200" i="34"/>
  <c r="AM153" i="34"/>
  <c r="AM125" i="34"/>
  <c r="R205" i="265"/>
  <c r="AM55" i="34"/>
  <c r="AM111" i="34"/>
  <c r="AM139" i="34"/>
  <c r="O34" i="268"/>
  <c r="AK48" i="35"/>
  <c r="AM50" i="264"/>
  <c r="AM49" i="264"/>
  <c r="AM58" i="264"/>
  <c r="AM57" i="264"/>
  <c r="AM74" i="264"/>
  <c r="AM73" i="264"/>
  <c r="AH275" i="264"/>
  <c r="AM68" i="264"/>
  <c r="AM52" i="264"/>
  <c r="AM12" i="35"/>
  <c r="AO8" i="34"/>
  <c r="AO24" i="34"/>
  <c r="AN52" i="264"/>
  <c r="AO36" i="34"/>
  <c r="AN76" i="264"/>
  <c r="AO32" i="34"/>
  <c r="AN68" i="264"/>
  <c r="AO28" i="34"/>
  <c r="AN60" i="264"/>
  <c r="AT83" i="35"/>
  <c r="AT80" i="35"/>
  <c r="AW265" i="34"/>
  <c r="AW261" i="34"/>
  <c r="AW257" i="34"/>
  <c r="AW235" i="34"/>
  <c r="AW253" i="34"/>
  <c r="AU84" i="35"/>
  <c r="AV239" i="34"/>
  <c r="AU403" i="264"/>
  <c r="AU396" i="264"/>
  <c r="AU446" i="264"/>
  <c r="U446" i="265"/>
  <c r="AV249" i="34"/>
  <c r="AU422" i="264"/>
  <c r="AV245" i="34"/>
  <c r="AO61" i="34"/>
  <c r="AN116" i="264"/>
  <c r="AN97" i="264"/>
  <c r="AP131" i="34"/>
  <c r="AP47" i="34"/>
  <c r="AP103" i="34"/>
  <c r="AO175" i="264"/>
  <c r="AP145" i="34"/>
  <c r="AO235" i="264"/>
  <c r="AP117" i="34"/>
  <c r="P24" i="268"/>
  <c r="AN40" i="35"/>
  <c r="AJ334" i="264"/>
  <c r="AJ319" i="264"/>
  <c r="AK177" i="34"/>
  <c r="AK186" i="34"/>
  <c r="AJ123" i="264"/>
  <c r="AO58" i="34"/>
  <c r="AN113" i="264"/>
  <c r="AN94" i="264"/>
  <c r="AP114" i="34"/>
  <c r="AO192" i="264"/>
  <c r="AP142" i="34"/>
  <c r="AP44" i="34"/>
  <c r="AP100" i="34"/>
  <c r="AP128" i="34"/>
  <c r="P21" i="268"/>
  <c r="AN37" i="35"/>
  <c r="AM54" i="264"/>
  <c r="AM70" i="264"/>
  <c r="AN14" i="34"/>
  <c r="AM24" i="264"/>
  <c r="AI167" i="34"/>
  <c r="AH274" i="264"/>
  <c r="AH260" i="264"/>
  <c r="AL30" i="264"/>
  <c r="R30" i="265"/>
  <c r="AM325" i="264"/>
  <c r="AM324" i="264"/>
  <c r="AM355" i="264"/>
  <c r="AM354" i="264"/>
  <c r="AM78" i="35"/>
  <c r="AO226" i="34"/>
  <c r="AO217" i="34"/>
  <c r="AO208" i="34"/>
  <c r="AO199" i="34"/>
  <c r="AN325" i="264"/>
  <c r="AN324" i="264"/>
  <c r="AO163" i="34"/>
  <c r="AM433" i="264"/>
  <c r="AM441" i="264"/>
  <c r="AM457" i="264"/>
  <c r="AM440" i="264"/>
  <c r="AM439" i="264"/>
  <c r="AM435" i="264"/>
  <c r="AM434" i="264"/>
  <c r="AM456" i="264"/>
  <c r="AM455" i="264"/>
  <c r="AM451" i="264"/>
  <c r="AM450" i="264"/>
  <c r="AN240" i="34"/>
  <c r="AM398" i="264"/>
  <c r="Q87" i="265"/>
  <c r="Q86" i="265"/>
  <c r="AL72" i="264"/>
  <c r="AL71" i="264"/>
  <c r="Y386" i="265"/>
  <c r="AH169" i="24"/>
  <c r="AH167" i="24"/>
  <c r="AL455" i="264"/>
  <c r="AL451" i="264"/>
  <c r="AL450" i="264"/>
  <c r="AK17" i="264"/>
  <c r="AK16" i="264"/>
  <c r="AK15" i="264"/>
  <c r="T411" i="265"/>
  <c r="AR411" i="264"/>
  <c r="S243" i="265"/>
  <c r="AL18" i="264"/>
  <c r="Q389" i="265"/>
  <c r="Q388" i="265"/>
  <c r="Q387" i="265"/>
  <c r="AJ102" i="264"/>
  <c r="AJ89" i="264"/>
  <c r="AJ240" i="264"/>
  <c r="AJ227" i="264"/>
  <c r="AJ226" i="264"/>
  <c r="R439" i="265"/>
  <c r="R435" i="265"/>
  <c r="R434" i="265"/>
  <c r="AG141" i="24"/>
  <c r="AF141" i="24"/>
  <c r="AE131" i="24"/>
  <c r="AF130" i="24"/>
  <c r="AF127" i="24"/>
  <c r="AF10" i="24"/>
  <c r="AG128" i="24"/>
  <c r="AG124" i="24"/>
  <c r="AG126" i="24"/>
  <c r="AH9" i="24"/>
  <c r="AI77" i="24"/>
  <c r="AN24" i="271"/>
  <c r="AG123" i="24"/>
  <c r="S192" i="265"/>
  <c r="BJ34" i="24"/>
  <c r="AM210" i="264"/>
  <c r="AF360" i="264"/>
  <c r="AG87" i="24"/>
  <c r="AG86" i="24"/>
  <c r="BL71" i="24"/>
  <c r="BL70" i="24"/>
  <c r="BM71" i="24"/>
  <c r="P7" i="265"/>
  <c r="AH10" i="264"/>
  <c r="AB25" i="271"/>
  <c r="AC43" i="271"/>
  <c r="AI10" i="264"/>
  <c r="R111" i="265"/>
  <c r="BG51" i="271"/>
  <c r="AG138" i="24"/>
  <c r="AG137" i="24"/>
  <c r="AG136" i="24"/>
  <c r="AF138" i="24"/>
  <c r="AF137" i="24"/>
  <c r="AF136" i="24"/>
  <c r="AF140" i="24"/>
  <c r="AF139" i="24"/>
  <c r="AH116" i="24"/>
  <c r="BL32" i="24"/>
  <c r="AI33" i="24"/>
  <c r="AI25" i="24"/>
  <c r="AI24" i="24"/>
  <c r="AG115" i="24"/>
  <c r="AG107" i="24"/>
  <c r="AG109" i="24"/>
  <c r="AG108" i="24"/>
  <c r="BH48" i="271"/>
  <c r="BH49" i="271"/>
  <c r="BH50" i="271"/>
  <c r="BI13" i="272"/>
  <c r="BI48" i="271"/>
  <c r="BI49" i="271"/>
  <c r="BI50" i="271"/>
  <c r="AE315" i="264"/>
  <c r="J6" i="266"/>
  <c r="J11" i="267"/>
  <c r="AF330" i="264"/>
  <c r="AE330" i="264"/>
  <c r="M50" i="268"/>
  <c r="P257" i="265"/>
  <c r="G49" i="269"/>
  <c r="AG140" i="24"/>
  <c r="AH97" i="24"/>
  <c r="AG12" i="264"/>
  <c r="AG11" i="264"/>
  <c r="AE272" i="264"/>
  <c r="AE301" i="264"/>
  <c r="AE288" i="264"/>
  <c r="AI147" i="24"/>
  <c r="P375" i="265"/>
  <c r="P374" i="265"/>
  <c r="P373" i="265"/>
  <c r="P372" i="265"/>
  <c r="P371" i="265"/>
  <c r="J315" i="266"/>
  <c r="P361" i="265"/>
  <c r="J345" i="266"/>
  <c r="P331" i="265"/>
  <c r="J257" i="266"/>
  <c r="P332" i="265"/>
  <c r="J361" i="266"/>
  <c r="J346" i="266"/>
  <c r="P317" i="265"/>
  <c r="J258" i="266"/>
  <c r="AE287" i="264"/>
  <c r="AE302" i="264"/>
  <c r="J374" i="266"/>
  <c r="P316" i="265"/>
  <c r="J360" i="266"/>
  <c r="P346" i="265"/>
  <c r="J330" i="266"/>
  <c r="J331" i="266"/>
  <c r="P362" i="265"/>
  <c r="P347" i="265"/>
  <c r="J316" i="266"/>
  <c r="AG9" i="264"/>
  <c r="AG8" i="264"/>
  <c r="AD7" i="24"/>
  <c r="AE409" i="264"/>
  <c r="AE410" i="264"/>
  <c r="AE273" i="264"/>
  <c r="AE160" i="24"/>
  <c r="AE166" i="24"/>
  <c r="AE176" i="24"/>
  <c r="AE182" i="24"/>
  <c r="AH12" i="264"/>
  <c r="AH11" i="264"/>
  <c r="AG69" i="35"/>
  <c r="AJ230" i="34"/>
  <c r="AF135" i="24"/>
  <c r="AK230" i="34"/>
  <c r="AH69" i="35"/>
  <c r="AG135" i="24"/>
  <c r="AE61" i="35"/>
  <c r="AH227" i="34"/>
  <c r="AH219" i="34"/>
  <c r="AH201" i="34"/>
  <c r="AH192" i="34"/>
  <c r="AE59" i="35"/>
  <c r="AH210" i="34"/>
  <c r="AH156" i="34"/>
  <c r="AH220" i="34"/>
  <c r="AE60" i="35"/>
  <c r="AH157" i="34"/>
  <c r="AH202" i="34"/>
  <c r="AH193" i="34"/>
  <c r="AH211" i="34"/>
  <c r="AF258" i="264"/>
  <c r="AG165" i="34"/>
  <c r="AF272" i="264"/>
  <c r="AG183" i="34"/>
  <c r="AF301" i="264"/>
  <c r="AG174" i="34"/>
  <c r="AF287" i="264"/>
  <c r="AG166" i="34"/>
  <c r="AF273" i="264"/>
  <c r="AF259" i="264"/>
  <c r="AG175" i="34"/>
  <c r="AF288" i="264"/>
  <c r="AG184" i="34"/>
  <c r="AF302" i="264"/>
  <c r="AG242" i="34"/>
  <c r="AF409" i="264"/>
  <c r="AG243" i="34"/>
  <c r="AF410" i="264"/>
  <c r="AE133" i="24"/>
  <c r="AF70" i="35"/>
  <c r="AF71" i="35"/>
  <c r="AF72" i="35"/>
  <c r="S175" i="265"/>
  <c r="AM397" i="264"/>
  <c r="AM393" i="264"/>
  <c r="AM92" i="264"/>
  <c r="AM190" i="264"/>
  <c r="R242" i="265"/>
  <c r="BH35" i="271"/>
  <c r="BI35" i="271"/>
  <c r="AN13" i="271"/>
  <c r="AO19" i="271"/>
  <c r="AO7" i="271"/>
  <c r="AO20" i="271"/>
  <c r="AO8" i="271"/>
  <c r="AO4" i="271"/>
  <c r="AO16" i="271"/>
  <c r="AO6" i="271"/>
  <c r="AO18" i="271"/>
  <c r="AO5" i="271"/>
  <c r="AO17" i="271"/>
  <c r="AK121" i="264"/>
  <c r="AK108" i="264"/>
  <c r="R222" i="265"/>
  <c r="AJ121" i="264"/>
  <c r="AJ108" i="264"/>
  <c r="AN59" i="264"/>
  <c r="AH187" i="24"/>
  <c r="U437" i="265"/>
  <c r="U436" i="265"/>
  <c r="U453" i="265"/>
  <c r="U452" i="265"/>
  <c r="U403" i="265"/>
  <c r="AT411" i="264"/>
  <c r="S183" i="265"/>
  <c r="AM447" i="264"/>
  <c r="AM443" i="264"/>
  <c r="AM442" i="264"/>
  <c r="AS411" i="264"/>
  <c r="AO172" i="264"/>
  <c r="S172" i="265"/>
  <c r="AO232" i="264"/>
  <c r="S232" i="265"/>
  <c r="AU415" i="264"/>
  <c r="U415" i="265"/>
  <c r="AW239" i="34"/>
  <c r="AV396" i="264"/>
  <c r="P12" i="268"/>
  <c r="AN12" i="35"/>
  <c r="AP8" i="34"/>
  <c r="AP24" i="34"/>
  <c r="AO52" i="264"/>
  <c r="AP36" i="34"/>
  <c r="AO76" i="264"/>
  <c r="AP32" i="34"/>
  <c r="AO68" i="264"/>
  <c r="AP28" i="34"/>
  <c r="AO60" i="264"/>
  <c r="AN329" i="264"/>
  <c r="AN328" i="264"/>
  <c r="AO164" i="34"/>
  <c r="AN270" i="264"/>
  <c r="AN269" i="264"/>
  <c r="AN256" i="264"/>
  <c r="AN255" i="264"/>
  <c r="U385" i="264"/>
  <c r="U384" i="264"/>
  <c r="U383" i="264"/>
  <c r="U382" i="264"/>
  <c r="U381" i="264"/>
  <c r="AM30" i="264"/>
  <c r="AJ168" i="24"/>
  <c r="AK157" i="24"/>
  <c r="AJ159" i="24"/>
  <c r="AO172" i="34"/>
  <c r="AN267" i="264"/>
  <c r="AN266" i="264"/>
  <c r="AN340" i="264"/>
  <c r="AN339" i="264"/>
  <c r="AN370" i="264"/>
  <c r="AN369" i="264"/>
  <c r="AM31" i="264"/>
  <c r="AO37" i="35"/>
  <c r="AQ114" i="34"/>
  <c r="AQ142" i="34"/>
  <c r="AQ44" i="34"/>
  <c r="AQ100" i="34"/>
  <c r="AQ128" i="34"/>
  <c r="AO212" i="264"/>
  <c r="S212" i="265"/>
  <c r="AP58" i="34"/>
  <c r="AO94" i="264"/>
  <c r="S94" i="265"/>
  <c r="AJ304" i="264"/>
  <c r="AO40" i="35"/>
  <c r="AQ131" i="34"/>
  <c r="AQ47" i="34"/>
  <c r="AQ103" i="34"/>
  <c r="AQ145" i="34"/>
  <c r="AQ117" i="34"/>
  <c r="AO195" i="264"/>
  <c r="S195" i="265"/>
  <c r="AO215" i="264"/>
  <c r="S215" i="265"/>
  <c r="AV430" i="264"/>
  <c r="AV438" i="264"/>
  <c r="AV454" i="264"/>
  <c r="AT79" i="35"/>
  <c r="AW234" i="34"/>
  <c r="AW252" i="34"/>
  <c r="AW264" i="34"/>
  <c r="AW260" i="34"/>
  <c r="AW256" i="34"/>
  <c r="AO12" i="34"/>
  <c r="AN22" i="264"/>
  <c r="AL48" i="35"/>
  <c r="AN153" i="34"/>
  <c r="AN125" i="34"/>
  <c r="AN111" i="34"/>
  <c r="AN55" i="34"/>
  <c r="AN139" i="34"/>
  <c r="AL225" i="264"/>
  <c r="R225" i="265"/>
  <c r="AM69" i="34"/>
  <c r="AL107" i="264"/>
  <c r="R107" i="265"/>
  <c r="R102" i="265"/>
  <c r="R89" i="265"/>
  <c r="AL245" i="264"/>
  <c r="R245" i="265"/>
  <c r="AN314" i="264"/>
  <c r="AN313" i="264"/>
  <c r="P49" i="268"/>
  <c r="P48" i="268"/>
  <c r="AN68" i="35"/>
  <c r="AP155" i="34"/>
  <c r="S256" i="265"/>
  <c r="S255" i="265"/>
  <c r="AP191" i="34"/>
  <c r="AO314" i="264"/>
  <c r="AO313" i="264"/>
  <c r="AP218" i="34"/>
  <c r="AO359" i="264"/>
  <c r="AO358" i="264"/>
  <c r="AP209" i="34"/>
  <c r="AP200" i="34"/>
  <c r="AO329" i="264"/>
  <c r="AO328" i="264"/>
  <c r="AM118" i="264"/>
  <c r="AM117" i="264"/>
  <c r="V191" i="24"/>
  <c r="W231" i="34"/>
  <c r="V385" i="264"/>
  <c r="V384" i="264"/>
  <c r="V383" i="264"/>
  <c r="V382" i="264"/>
  <c r="V381" i="264"/>
  <c r="AI163" i="24"/>
  <c r="O55" i="268"/>
  <c r="AJ63" i="35"/>
  <c r="AM159" i="34"/>
  <c r="AM204" i="34"/>
  <c r="AL334" i="264"/>
  <c r="AM222" i="34"/>
  <c r="AL364" i="264"/>
  <c r="AM195" i="34"/>
  <c r="AL319" i="264"/>
  <c r="AM213" i="34"/>
  <c r="AL349" i="264"/>
  <c r="AO59" i="34"/>
  <c r="AN114" i="264"/>
  <c r="AN95" i="264"/>
  <c r="AP129" i="34"/>
  <c r="AO213" i="264"/>
  <c r="AP45" i="34"/>
  <c r="S95" i="265"/>
  <c r="AP101" i="34"/>
  <c r="AO173" i="264"/>
  <c r="AP143" i="34"/>
  <c r="AP115" i="34"/>
  <c r="AO193" i="264"/>
  <c r="P22" i="268"/>
  <c r="AN38" i="35"/>
  <c r="AO56" i="34"/>
  <c r="AN110" i="264"/>
  <c r="AN109" i="264"/>
  <c r="AN91" i="264"/>
  <c r="AN90" i="264"/>
  <c r="AM110" i="264"/>
  <c r="AM109" i="264"/>
  <c r="AM112" i="264"/>
  <c r="J85" i="266"/>
  <c r="AI63" i="35"/>
  <c r="AL159" i="34"/>
  <c r="AL204" i="34"/>
  <c r="AL222" i="34"/>
  <c r="AL195" i="34"/>
  <c r="AL213" i="34"/>
  <c r="AN432" i="264"/>
  <c r="AN431" i="264"/>
  <c r="AN427" i="264"/>
  <c r="AN426" i="264"/>
  <c r="P70" i="268"/>
  <c r="AN87" i="35"/>
  <c r="AP236" i="34"/>
  <c r="AP254" i="34"/>
  <c r="AO432" i="264"/>
  <c r="AP266" i="34"/>
  <c r="AP262" i="34"/>
  <c r="AO448" i="264"/>
  <c r="AP258" i="34"/>
  <c r="AN441" i="264"/>
  <c r="AM406" i="264"/>
  <c r="AN54" i="264"/>
  <c r="AN51" i="264"/>
  <c r="AN70" i="264"/>
  <c r="AO14" i="34"/>
  <c r="AN31" i="264"/>
  <c r="AN24" i="264"/>
  <c r="AU429" i="264"/>
  <c r="AU428" i="264"/>
  <c r="U429" i="265"/>
  <c r="U428" i="265"/>
  <c r="AM29" i="264"/>
  <c r="AM28" i="264"/>
  <c r="AN50" i="264"/>
  <c r="AN49" i="264"/>
  <c r="AN58" i="264"/>
  <c r="AN57" i="264"/>
  <c r="AN56" i="264"/>
  <c r="AN55" i="264"/>
  <c r="AN74" i="264"/>
  <c r="AN73" i="264"/>
  <c r="AI318" i="264"/>
  <c r="Q318" i="265"/>
  <c r="AI348" i="264"/>
  <c r="Q348" i="265"/>
  <c r="AJ185" i="34"/>
  <c r="AJ176" i="34"/>
  <c r="AI289" i="264"/>
  <c r="AN177" i="264"/>
  <c r="AN176" i="264"/>
  <c r="AN217" i="264"/>
  <c r="AN216" i="264"/>
  <c r="AO174" i="264"/>
  <c r="S174" i="265"/>
  <c r="AN69" i="264"/>
  <c r="P13" i="268"/>
  <c r="AN13" i="35"/>
  <c r="AP37" i="34"/>
  <c r="AP33" i="34"/>
  <c r="AO69" i="264"/>
  <c r="AP29" i="34"/>
  <c r="AP25" i="34"/>
  <c r="AO53" i="264"/>
  <c r="AP9" i="34"/>
  <c r="AL45" i="35"/>
  <c r="AN136" i="34"/>
  <c r="AN52" i="34"/>
  <c r="AN108" i="34"/>
  <c r="AN122" i="34"/>
  <c r="AN150" i="34"/>
  <c r="AL182" i="264"/>
  <c r="R182" i="265"/>
  <c r="AJ26" i="24"/>
  <c r="AO57" i="34"/>
  <c r="AN112" i="264"/>
  <c r="AN111" i="264"/>
  <c r="AN93" i="264"/>
  <c r="AN92" i="264"/>
  <c r="P20" i="268"/>
  <c r="AN36" i="35"/>
  <c r="AP127" i="34"/>
  <c r="AP43" i="34"/>
  <c r="AP99" i="34"/>
  <c r="AO171" i="264"/>
  <c r="AP141" i="34"/>
  <c r="AO231" i="264"/>
  <c r="AP113" i="34"/>
  <c r="AP138" i="34"/>
  <c r="AP54" i="34"/>
  <c r="AP110" i="34"/>
  <c r="AP152" i="34"/>
  <c r="AO244" i="264"/>
  <c r="AP124" i="34"/>
  <c r="P33" i="268"/>
  <c r="AN47" i="35"/>
  <c r="AO65" i="34"/>
  <c r="AN122" i="264"/>
  <c r="AN103" i="264"/>
  <c r="AI184" i="24"/>
  <c r="AJ172" i="24"/>
  <c r="AI175" i="24"/>
  <c r="AI179" i="24"/>
  <c r="S52" i="265"/>
  <c r="AM67" i="264"/>
  <c r="AM64" i="264"/>
  <c r="AM63" i="264"/>
  <c r="AJ88" i="264"/>
  <c r="AJ87" i="264"/>
  <c r="AJ86" i="264"/>
  <c r="S235" i="265"/>
  <c r="AM51" i="264"/>
  <c r="AM48" i="264"/>
  <c r="AM47" i="264"/>
  <c r="S68" i="265"/>
  <c r="Q275" i="265"/>
  <c r="AI169" i="24"/>
  <c r="AI167" i="24"/>
  <c r="AL28" i="264"/>
  <c r="AL25" i="264"/>
  <c r="AL17" i="264"/>
  <c r="AL16" i="264"/>
  <c r="AL15" i="264"/>
  <c r="S223" i="265"/>
  <c r="AN447" i="264"/>
  <c r="AN443" i="264"/>
  <c r="AN442" i="264"/>
  <c r="S448" i="265"/>
  <c r="AM21" i="264"/>
  <c r="AM75" i="264"/>
  <c r="AM72" i="264"/>
  <c r="AM71" i="264"/>
  <c r="S60" i="265"/>
  <c r="AL404" i="264"/>
  <c r="AL400" i="264"/>
  <c r="AL220" i="264"/>
  <c r="AL207" i="264"/>
  <c r="AL206" i="264"/>
  <c r="S213" i="265"/>
  <c r="Q304" i="265"/>
  <c r="AN230" i="264"/>
  <c r="AJ13" i="264"/>
  <c r="AM405" i="264"/>
  <c r="AN355" i="264"/>
  <c r="AN354" i="264"/>
  <c r="P61" i="268"/>
  <c r="P60" i="268"/>
  <c r="AN78" i="35"/>
  <c r="AP226" i="34"/>
  <c r="AO370" i="264"/>
  <c r="AO369" i="264"/>
  <c r="AP217" i="34"/>
  <c r="AO355" i="264"/>
  <c r="AO354" i="264"/>
  <c r="AP208" i="34"/>
  <c r="AO340" i="264"/>
  <c r="AO339" i="264"/>
  <c r="AP199" i="34"/>
  <c r="AO325" i="264"/>
  <c r="AO324" i="264"/>
  <c r="AP163" i="34"/>
  <c r="AJ290" i="264"/>
  <c r="AP61" i="34"/>
  <c r="AO116" i="264"/>
  <c r="AO97" i="264"/>
  <c r="S97" i="265"/>
  <c r="AU83" i="35"/>
  <c r="AU80" i="35"/>
  <c r="AX265" i="34"/>
  <c r="AW454" i="264"/>
  <c r="AX261" i="34"/>
  <c r="AW446" i="264"/>
  <c r="AX257" i="34"/>
  <c r="AW438" i="264"/>
  <c r="AX235" i="34"/>
  <c r="AX253" i="34"/>
  <c r="AW430" i="264"/>
  <c r="AV84" i="35"/>
  <c r="AV446" i="264"/>
  <c r="AW249" i="34"/>
  <c r="AW245" i="34"/>
  <c r="AL185" i="264"/>
  <c r="R185" i="265"/>
  <c r="AL205" i="264"/>
  <c r="AL200" i="264"/>
  <c r="AL187" i="264"/>
  <c r="AL186" i="264"/>
  <c r="AN359" i="264"/>
  <c r="AN358" i="264"/>
  <c r="AN189" i="264"/>
  <c r="AN188" i="264"/>
  <c r="P18" i="268"/>
  <c r="P17" i="268"/>
  <c r="AN35" i="35"/>
  <c r="AP140" i="34"/>
  <c r="AO229" i="264"/>
  <c r="AO228" i="264"/>
  <c r="AP112" i="34"/>
  <c r="AO189" i="264"/>
  <c r="AO188" i="264"/>
  <c r="AP42" i="34"/>
  <c r="AP98" i="34"/>
  <c r="AO169" i="264"/>
  <c r="AO168" i="264"/>
  <c r="AP126" i="34"/>
  <c r="AO209" i="264"/>
  <c r="AO208" i="264"/>
  <c r="AO46" i="35"/>
  <c r="AQ123" i="34"/>
  <c r="AQ151" i="34"/>
  <c r="AQ53" i="34"/>
  <c r="AQ109" i="34"/>
  <c r="AQ137" i="34"/>
  <c r="AP67" i="34"/>
  <c r="AO105" i="264"/>
  <c r="AO203" i="264"/>
  <c r="S203" i="265"/>
  <c r="AH62" i="35"/>
  <c r="AK221" i="34"/>
  <c r="AK212" i="34"/>
  <c r="AK203" i="34"/>
  <c r="AK194" i="34"/>
  <c r="AK158" i="34"/>
  <c r="K418" i="266"/>
  <c r="AG188" i="24"/>
  <c r="AK233" i="34"/>
  <c r="BE190" i="24"/>
  <c r="BI232" i="34"/>
  <c r="AN456" i="264"/>
  <c r="AN455" i="264"/>
  <c r="AN451" i="264"/>
  <c r="AN450" i="264"/>
  <c r="AO240" i="34"/>
  <c r="AN405" i="264"/>
  <c r="AN398" i="264"/>
  <c r="AO241" i="34"/>
  <c r="AN399" i="264"/>
  <c r="P71" i="268"/>
  <c r="AN88" i="35"/>
  <c r="AP267" i="34"/>
  <c r="AP263" i="34"/>
  <c r="AO449" i="264"/>
  <c r="AP259" i="34"/>
  <c r="AP237" i="34"/>
  <c r="S399" i="265"/>
  <c r="AP255" i="34"/>
  <c r="AM281" i="264"/>
  <c r="AM280" i="264"/>
  <c r="AN78" i="264"/>
  <c r="AN75" i="264"/>
  <c r="P14" i="268"/>
  <c r="AN14" i="35"/>
  <c r="AP10" i="34"/>
  <c r="AP38" i="34"/>
  <c r="AO78" i="264"/>
  <c r="AP34" i="34"/>
  <c r="AP30" i="34"/>
  <c r="AO62" i="264"/>
  <c r="AP26" i="34"/>
  <c r="AJ275" i="264"/>
  <c r="AU445" i="264"/>
  <c r="AU444" i="264"/>
  <c r="U445" i="265"/>
  <c r="U444" i="265"/>
  <c r="AV238" i="34"/>
  <c r="AU402" i="264"/>
  <c r="AU401" i="264"/>
  <c r="AU395" i="264"/>
  <c r="AU394" i="264"/>
  <c r="AV244" i="34"/>
  <c r="AU414" i="264"/>
  <c r="AV248" i="34"/>
  <c r="AO11" i="34"/>
  <c r="AN20" i="264"/>
  <c r="AN19" i="264"/>
  <c r="AN66" i="264"/>
  <c r="AN65" i="264"/>
  <c r="P10" i="268"/>
  <c r="P9" i="268"/>
  <c r="AN11" i="35"/>
  <c r="AP35" i="34"/>
  <c r="AP31" i="34"/>
  <c r="AO66" i="264"/>
  <c r="AO65" i="264"/>
  <c r="AP27" i="34"/>
  <c r="AP7" i="34"/>
  <c r="AP23" i="34"/>
  <c r="AM27" i="264"/>
  <c r="AM26" i="264"/>
  <c r="AM25" i="264"/>
  <c r="AJ167" i="34"/>
  <c r="AI274" i="264"/>
  <c r="AI260" i="264"/>
  <c r="Q260" i="265"/>
  <c r="AI333" i="264"/>
  <c r="Q333" i="265"/>
  <c r="AI363" i="264"/>
  <c r="Q363" i="265"/>
  <c r="AM270" i="264"/>
  <c r="AM269" i="264"/>
  <c r="AO62" i="34"/>
  <c r="AN118" i="264"/>
  <c r="AN117" i="264"/>
  <c r="AN99" i="264"/>
  <c r="AN98" i="264"/>
  <c r="AP132" i="34"/>
  <c r="AP48" i="34"/>
  <c r="AP104" i="34"/>
  <c r="AP146" i="34"/>
  <c r="AO237" i="264"/>
  <c r="AO236" i="264"/>
  <c r="AP118" i="34"/>
  <c r="P26" i="268"/>
  <c r="P25" i="268"/>
  <c r="AN41" i="35"/>
  <c r="I383" i="266"/>
  <c r="I384" i="267"/>
  <c r="K411" i="266"/>
  <c r="AO39" i="35"/>
  <c r="AQ144" i="34"/>
  <c r="AQ116" i="34"/>
  <c r="AQ46" i="34"/>
  <c r="AQ102" i="34"/>
  <c r="AQ130" i="34"/>
  <c r="AO214" i="264"/>
  <c r="S214" i="265"/>
  <c r="AP60" i="34"/>
  <c r="AO96" i="264"/>
  <c r="S96" i="265"/>
  <c r="AO234" i="264"/>
  <c r="S234" i="265"/>
  <c r="AO13" i="34"/>
  <c r="AN30" i="264"/>
  <c r="AN23" i="264"/>
  <c r="AM66" i="34"/>
  <c r="AL104" i="264"/>
  <c r="AL102" i="264"/>
  <c r="AL89" i="264"/>
  <c r="AM114" i="264"/>
  <c r="AI73" i="35"/>
  <c r="AH13" i="24"/>
  <c r="AH125" i="24"/>
  <c r="AH129" i="24"/>
  <c r="AO68" i="34"/>
  <c r="AN106" i="264"/>
  <c r="AM125" i="264"/>
  <c r="AP149" i="34"/>
  <c r="AP121" i="34"/>
  <c r="AO201" i="264"/>
  <c r="AP51" i="34"/>
  <c r="S103" i="265"/>
  <c r="AP107" i="34"/>
  <c r="AP135" i="34"/>
  <c r="P30" i="268"/>
  <c r="AN44" i="35"/>
  <c r="AM122" i="264"/>
  <c r="S173" i="265"/>
  <c r="R28" i="265"/>
  <c r="R25" i="265"/>
  <c r="R17" i="265"/>
  <c r="R16" i="265"/>
  <c r="R15" i="265"/>
  <c r="U422" i="265"/>
  <c r="AN439" i="264"/>
  <c r="AN435" i="264"/>
  <c r="AN434" i="264"/>
  <c r="AM431" i="264"/>
  <c r="AM427" i="264"/>
  <c r="AM426" i="264"/>
  <c r="S22" i="265"/>
  <c r="S76" i="265"/>
  <c r="AM59" i="264"/>
  <c r="AM56" i="264"/>
  <c r="AM55" i="264"/>
  <c r="AM18" i="264"/>
  <c r="S329" i="265"/>
  <c r="S328" i="265"/>
  <c r="R404" i="265"/>
  <c r="R400" i="265"/>
  <c r="O29" i="268"/>
  <c r="O16" i="268"/>
  <c r="O15" i="268"/>
  <c r="AL240" i="264"/>
  <c r="AL227" i="264"/>
  <c r="AL226" i="264"/>
  <c r="AK102" i="264"/>
  <c r="AK89" i="264"/>
  <c r="AK88" i="264"/>
  <c r="AK87" i="264"/>
  <c r="AK86" i="264"/>
  <c r="AH189" i="24"/>
  <c r="AN190" i="264"/>
  <c r="AN170" i="264"/>
  <c r="AN210" i="264"/>
  <c r="AM170" i="264"/>
  <c r="AM230" i="264"/>
  <c r="AH185" i="24"/>
  <c r="AH183" i="24"/>
  <c r="U395" i="265"/>
  <c r="U394" i="265"/>
  <c r="R202" i="265"/>
  <c r="R200" i="265"/>
  <c r="R187" i="265"/>
  <c r="R186" i="265"/>
  <c r="AF133" i="24"/>
  <c r="AF131" i="24"/>
  <c r="S229" i="265"/>
  <c r="S228" i="265"/>
  <c r="AG130" i="24"/>
  <c r="AG127" i="24"/>
  <c r="AG10" i="24"/>
  <c r="AH128" i="24"/>
  <c r="AH124" i="24"/>
  <c r="AH126" i="24"/>
  <c r="AH127" i="24"/>
  <c r="AH10" i="24"/>
  <c r="AI9" i="24"/>
  <c r="AJ77" i="24"/>
  <c r="AO12" i="271"/>
  <c r="AO24" i="271"/>
  <c r="AH123" i="24"/>
  <c r="S355" i="265"/>
  <c r="S354" i="265"/>
  <c r="S314" i="265"/>
  <c r="S313" i="265"/>
  <c r="BK34" i="24"/>
  <c r="BM70" i="24"/>
  <c r="AH87" i="24"/>
  <c r="AH86" i="24"/>
  <c r="J86" i="267"/>
  <c r="AM17" i="264"/>
  <c r="Q10" i="265"/>
  <c r="AD43" i="271"/>
  <c r="AJ10" i="264"/>
  <c r="AC25" i="271"/>
  <c r="BH51" i="271"/>
  <c r="BI51" i="271"/>
  <c r="AI116" i="24"/>
  <c r="BM32" i="24"/>
  <c r="AH115" i="24"/>
  <c r="AH107" i="24"/>
  <c r="AH109" i="24"/>
  <c r="AH108" i="24"/>
  <c r="AJ33" i="24"/>
  <c r="AJ25" i="24"/>
  <c r="AJ24" i="24"/>
  <c r="J331" i="267"/>
  <c r="J258" i="267"/>
  <c r="J346" i="267"/>
  <c r="J457" i="267"/>
  <c r="J414" i="267"/>
  <c r="J376" i="267"/>
  <c r="J273" i="267"/>
  <c r="J416" i="267"/>
  <c r="J161" i="267"/>
  <c r="J388" i="267"/>
  <c r="J443" i="267"/>
  <c r="J462" i="267"/>
  <c r="J162" i="267"/>
  <c r="J78" i="267"/>
  <c r="J95" i="267"/>
  <c r="J428" i="267"/>
  <c r="J461" i="267"/>
  <c r="J393" i="267"/>
  <c r="J160" i="267"/>
  <c r="J145" i="267"/>
  <c r="J147" i="267"/>
  <c r="J435" i="267"/>
  <c r="J152" i="267"/>
  <c r="J415" i="267"/>
  <c r="J210" i="267"/>
  <c r="J198" i="267"/>
  <c r="J237" i="267"/>
  <c r="J417" i="267"/>
  <c r="J159" i="267"/>
  <c r="J130" i="267"/>
  <c r="J394" i="267"/>
  <c r="J79" i="267"/>
  <c r="J137" i="267"/>
  <c r="J99" i="267"/>
  <c r="J138" i="267"/>
  <c r="J418" i="267"/>
  <c r="J105" i="267"/>
  <c r="J75" i="267"/>
  <c r="J404" i="267"/>
  <c r="J26" i="267"/>
  <c r="R220" i="265"/>
  <c r="R207" i="265"/>
  <c r="R206" i="265"/>
  <c r="J316" i="267"/>
  <c r="J361" i="267"/>
  <c r="J452" i="267"/>
  <c r="J402" i="267"/>
  <c r="J451" i="267"/>
  <c r="J249" i="267"/>
  <c r="J248" i="267"/>
  <c r="J444" i="267"/>
  <c r="J245" i="267"/>
  <c r="J82" i="267"/>
  <c r="J423" i="267"/>
  <c r="J41" i="267"/>
  <c r="J178" i="267"/>
  <c r="J142" i="267"/>
  <c r="J129" i="267"/>
  <c r="J158" i="267"/>
  <c r="J294" i="267"/>
  <c r="J42" i="267"/>
  <c r="J308" i="267"/>
  <c r="J32" i="267"/>
  <c r="J395" i="267"/>
  <c r="J401" i="267"/>
  <c r="J385" i="267"/>
  <c r="J459" i="267"/>
  <c r="J6" i="267"/>
  <c r="J36" i="267"/>
  <c r="J34" i="267"/>
  <c r="J131" i="267"/>
  <c r="J44" i="267"/>
  <c r="J118" i="267"/>
  <c r="J377" i="267"/>
  <c r="J96" i="267"/>
  <c r="J192" i="267"/>
  <c r="J180" i="267"/>
  <c r="J398" i="267"/>
  <c r="J405" i="267"/>
  <c r="J215" i="267"/>
  <c r="J25" i="267"/>
  <c r="J146" i="267"/>
  <c r="J437" i="267"/>
  <c r="J173" i="267"/>
  <c r="J234" i="267"/>
  <c r="J171" i="267"/>
  <c r="J232" i="267"/>
  <c r="J94" i="267"/>
  <c r="J455" i="267"/>
  <c r="J23" i="267"/>
  <c r="J255" i="267"/>
  <c r="J65" i="267"/>
  <c r="J235" i="267"/>
  <c r="J312" i="267"/>
  <c r="J396" i="267"/>
  <c r="J221" i="267"/>
  <c r="J425" i="267"/>
  <c r="J176" i="267"/>
  <c r="J243" i="267"/>
  <c r="J115" i="267"/>
  <c r="J328" i="267"/>
  <c r="J266" i="267"/>
  <c r="J73" i="267"/>
  <c r="J343" i="267"/>
  <c r="J113" i="267"/>
  <c r="J280" i="267"/>
  <c r="J438" i="267"/>
  <c r="J323" i="267"/>
  <c r="J338" i="267"/>
  <c r="J48" i="267"/>
  <c r="J106" i="267"/>
  <c r="J268" i="267"/>
  <c r="J348" i="267"/>
  <c r="J88" i="267"/>
  <c r="J154" i="267"/>
  <c r="J424" i="267"/>
  <c r="J298" i="267"/>
  <c r="J151" i="267"/>
  <c r="J119" i="267"/>
  <c r="J379" i="267"/>
  <c r="J136" i="267"/>
  <c r="J378" i="267"/>
  <c r="J445" i="267"/>
  <c r="J400" i="267"/>
  <c r="J410" i="267"/>
  <c r="J233" i="267"/>
  <c r="J214" i="267"/>
  <c r="J191" i="267"/>
  <c r="J231" i="267"/>
  <c r="J194" i="267"/>
  <c r="J448" i="267"/>
  <c r="J112" i="267"/>
  <c r="J52" i="267"/>
  <c r="J432" i="267"/>
  <c r="J168" i="267"/>
  <c r="J240" i="267"/>
  <c r="J447" i="267"/>
  <c r="J397" i="267"/>
  <c r="J61" i="267"/>
  <c r="J22" i="267"/>
  <c r="J456" i="267"/>
  <c r="J236" i="267"/>
  <c r="J190" i="267"/>
  <c r="J369" i="267"/>
  <c r="J358" i="267"/>
  <c r="J228" i="267"/>
  <c r="J170" i="267"/>
  <c r="J354" i="267"/>
  <c r="J91" i="267"/>
  <c r="J175" i="267"/>
  <c r="J265" i="267"/>
  <c r="J357" i="267"/>
  <c r="J121" i="267"/>
  <c r="J28" i="267"/>
  <c r="J430" i="267"/>
  <c r="J50" i="267"/>
  <c r="J209" i="267"/>
  <c r="J229" i="267"/>
  <c r="J111" i="267"/>
  <c r="J446" i="267"/>
  <c r="J89" i="267"/>
  <c r="J167" i="267"/>
  <c r="J110" i="267"/>
  <c r="J279" i="267"/>
  <c r="J181" i="267"/>
  <c r="J17" i="267"/>
  <c r="J16" i="267"/>
  <c r="J274" i="267"/>
  <c r="J259" i="267"/>
  <c r="J450" i="267"/>
  <c r="J8" i="267"/>
  <c r="J184" i="267"/>
  <c r="J47" i="267"/>
  <c r="J392" i="267"/>
  <c r="J201" i="267"/>
  <c r="J260" i="267"/>
  <c r="J363" i="267"/>
  <c r="J333" i="267"/>
  <c r="J199" i="267"/>
  <c r="J226" i="267"/>
  <c r="J302" i="267"/>
  <c r="J107" i="267"/>
  <c r="J449" i="267"/>
  <c r="J239" i="267"/>
  <c r="J62" i="267"/>
  <c r="J24" i="267"/>
  <c r="J441" i="267"/>
  <c r="J101" i="267"/>
  <c r="J15" i="267"/>
  <c r="J289" i="267"/>
  <c r="J206" i="267"/>
  <c r="J10" i="267"/>
  <c r="J347" i="267"/>
  <c r="J362" i="267"/>
  <c r="J386" i="267"/>
  <c r="J14" i="267"/>
  <c r="J288" i="267"/>
  <c r="J421" i="267"/>
  <c r="J81" i="267"/>
  <c r="J148" i="267"/>
  <c r="J217" i="267"/>
  <c r="J150" i="267"/>
  <c r="J134" i="267"/>
  <c r="J238" i="267"/>
  <c r="J43" i="267"/>
  <c r="J157" i="267"/>
  <c r="J35" i="267"/>
  <c r="J33" i="267"/>
  <c r="J155" i="267"/>
  <c r="J31" i="267"/>
  <c r="J420" i="267"/>
  <c r="J413" i="267"/>
  <c r="J247" i="267"/>
  <c r="J246" i="267"/>
  <c r="J156" i="267"/>
  <c r="J135" i="267"/>
  <c r="J295" i="267"/>
  <c r="J143" i="267"/>
  <c r="J164" i="267"/>
  <c r="J144" i="267"/>
  <c r="J163" i="267"/>
  <c r="J140" i="267"/>
  <c r="J40" i="267"/>
  <c r="J128" i="267"/>
  <c r="J126" i="267"/>
  <c r="J453" i="267"/>
  <c r="J412" i="267"/>
  <c r="J182" i="267"/>
  <c r="J93" i="267"/>
  <c r="J202" i="267"/>
  <c r="J174" i="267"/>
  <c r="J211" i="267"/>
  <c r="J212" i="267"/>
  <c r="J223" i="267"/>
  <c r="J68" i="267"/>
  <c r="J183" i="267"/>
  <c r="J67" i="267"/>
  <c r="J431" i="267"/>
  <c r="J216" i="267"/>
  <c r="J57" i="267"/>
  <c r="J92" i="267"/>
  <c r="J203" i="267"/>
  <c r="J114" i="267"/>
  <c r="J60" i="267"/>
  <c r="J313" i="267"/>
  <c r="J102" i="267"/>
  <c r="J339" i="267"/>
  <c r="J51" i="267"/>
  <c r="J90" i="267"/>
  <c r="J230" i="267"/>
  <c r="J324" i="267"/>
  <c r="J353" i="267"/>
  <c r="J169" i="267"/>
  <c r="J368" i="267"/>
  <c r="J117" i="267"/>
  <c r="J18" i="267"/>
  <c r="J269" i="267"/>
  <c r="J327" i="267"/>
  <c r="J29" i="267"/>
  <c r="J195" i="267"/>
  <c r="J97" i="267"/>
  <c r="J64" i="267"/>
  <c r="J254" i="267"/>
  <c r="J207" i="267"/>
  <c r="J116" i="267"/>
  <c r="J426" i="267"/>
  <c r="J108" i="267"/>
  <c r="J224" i="267"/>
  <c r="J71" i="267"/>
  <c r="J241" i="267"/>
  <c r="J103" i="267"/>
  <c r="J55" i="267"/>
  <c r="J399" i="267"/>
  <c r="J46" i="267"/>
  <c r="J219" i="267"/>
  <c r="J54" i="267"/>
  <c r="J122" i="267"/>
  <c r="J120" i="267"/>
  <c r="J12" i="267"/>
  <c r="J186" i="267"/>
  <c r="J185" i="267"/>
  <c r="J205" i="267"/>
  <c r="J317" i="267"/>
  <c r="J436" i="267"/>
  <c r="J458" i="267"/>
  <c r="J80" i="267"/>
  <c r="J141" i="267"/>
  <c r="J153" i="267"/>
  <c r="J133" i="267"/>
  <c r="J284" i="267"/>
  <c r="J45" i="267"/>
  <c r="J37" i="267"/>
  <c r="J197" i="267"/>
  <c r="J297" i="267"/>
  <c r="J149" i="267"/>
  <c r="J39" i="267"/>
  <c r="J429" i="267"/>
  <c r="J427" i="267"/>
  <c r="J460" i="267"/>
  <c r="J83" i="267"/>
  <c r="J84" i="267"/>
  <c r="J309" i="267"/>
  <c r="J177" i="267"/>
  <c r="J139" i="267"/>
  <c r="J100" i="267"/>
  <c r="J38" i="267"/>
  <c r="J132" i="267"/>
  <c r="J218" i="267"/>
  <c r="J283" i="267"/>
  <c r="J422" i="267"/>
  <c r="J127" i="267"/>
  <c r="J375" i="267"/>
  <c r="J419" i="267"/>
  <c r="J411" i="267"/>
  <c r="J242" i="267"/>
  <c r="J104" i="267"/>
  <c r="J193" i="267"/>
  <c r="J213" i="267"/>
  <c r="J222" i="267"/>
  <c r="J77" i="267"/>
  <c r="J76" i="267"/>
  <c r="J123" i="267"/>
  <c r="J53" i="267"/>
  <c r="J188" i="267"/>
  <c r="J439" i="267"/>
  <c r="J196" i="267"/>
  <c r="J21" i="267"/>
  <c r="J172" i="267"/>
  <c r="J440" i="267"/>
  <c r="J69" i="267"/>
  <c r="J200" i="267"/>
  <c r="J19" i="267"/>
  <c r="J208" i="267"/>
  <c r="J98" i="267"/>
  <c r="J59" i="267"/>
  <c r="J49" i="267"/>
  <c r="J220" i="267"/>
  <c r="J74" i="267"/>
  <c r="J30" i="267"/>
  <c r="J124" i="267"/>
  <c r="J109" i="267"/>
  <c r="J56" i="267"/>
  <c r="J227" i="267"/>
  <c r="J454" i="267"/>
  <c r="J58" i="267"/>
  <c r="J20" i="267"/>
  <c r="J66" i="267"/>
  <c r="J189" i="267"/>
  <c r="J342" i="267"/>
  <c r="J72" i="267"/>
  <c r="J187" i="267"/>
  <c r="J204" i="267"/>
  <c r="J434" i="267"/>
  <c r="J27" i="267"/>
  <c r="J244" i="267"/>
  <c r="J442" i="267"/>
  <c r="J63" i="267"/>
  <c r="J403" i="267"/>
  <c r="J125" i="267"/>
  <c r="J9" i="267"/>
  <c r="J179" i="267"/>
  <c r="J318" i="267"/>
  <c r="J433" i="267"/>
  <c r="J70" i="267"/>
  <c r="J303" i="267"/>
  <c r="J166" i="267"/>
  <c r="J7" i="267"/>
  <c r="J225" i="267"/>
  <c r="J332" i="267"/>
  <c r="J165" i="267"/>
  <c r="J387" i="267"/>
  <c r="J87" i="267"/>
  <c r="AF408" i="264"/>
  <c r="AF407" i="264"/>
  <c r="AF392" i="264"/>
  <c r="AF391" i="264"/>
  <c r="AF390" i="264"/>
  <c r="AF300" i="264"/>
  <c r="AF257" i="264"/>
  <c r="J409" i="266"/>
  <c r="J409" i="267"/>
  <c r="AE408" i="264"/>
  <c r="AE407" i="264"/>
  <c r="AE392" i="264"/>
  <c r="AE391" i="264"/>
  <c r="AE390" i="264"/>
  <c r="J301" i="266"/>
  <c r="J301" i="267"/>
  <c r="P287" i="265"/>
  <c r="P272" i="265"/>
  <c r="P315" i="265"/>
  <c r="P360" i="265"/>
  <c r="P409" i="265"/>
  <c r="P345" i="265"/>
  <c r="P330" i="265"/>
  <c r="P288" i="265"/>
  <c r="J300" i="266"/>
  <c r="AE271" i="264"/>
  <c r="AG7" i="264"/>
  <c r="S62" i="265"/>
  <c r="S53" i="265"/>
  <c r="AI185" i="24"/>
  <c r="R240" i="265"/>
  <c r="R227" i="265"/>
  <c r="R226" i="265"/>
  <c r="AF286" i="264"/>
  <c r="AF271" i="264"/>
  <c r="J272" i="266"/>
  <c r="J272" i="267"/>
  <c r="P410" i="265"/>
  <c r="J408" i="266"/>
  <c r="J408" i="267"/>
  <c r="P302" i="265"/>
  <c r="J286" i="266"/>
  <c r="AE286" i="264"/>
  <c r="P273" i="265"/>
  <c r="J287" i="266"/>
  <c r="J287" i="267"/>
  <c r="P301" i="265"/>
  <c r="AE300" i="264"/>
  <c r="J271" i="266"/>
  <c r="J271" i="267"/>
  <c r="AI97" i="24"/>
  <c r="AG176" i="24"/>
  <c r="AG182" i="24"/>
  <c r="AG160" i="24"/>
  <c r="AG166" i="24"/>
  <c r="AF160" i="24"/>
  <c r="AF166" i="24"/>
  <c r="AF176" i="24"/>
  <c r="AF182" i="24"/>
  <c r="AI12" i="264"/>
  <c r="AI11" i="264"/>
  <c r="AI380" i="264"/>
  <c r="AI379" i="264"/>
  <c r="AI378" i="264"/>
  <c r="AI377" i="264"/>
  <c r="AI376" i="264"/>
  <c r="Q380" i="265"/>
  <c r="Q379" i="265"/>
  <c r="Q378" i="265"/>
  <c r="Q377" i="265"/>
  <c r="Q376" i="265"/>
  <c r="AH9" i="264"/>
  <c r="AH8" i="264"/>
  <c r="AH7" i="264"/>
  <c r="AE7" i="24"/>
  <c r="J329" i="266"/>
  <c r="J330" i="267"/>
  <c r="J359" i="266"/>
  <c r="J360" i="267"/>
  <c r="J373" i="266"/>
  <c r="J374" i="267"/>
  <c r="J286" i="267"/>
  <c r="J256" i="266"/>
  <c r="J257" i="267"/>
  <c r="J344" i="266"/>
  <c r="J345" i="267"/>
  <c r="J314" i="266"/>
  <c r="J315" i="267"/>
  <c r="AJ147" i="24"/>
  <c r="J270" i="266"/>
  <c r="J270" i="267"/>
  <c r="AH96" i="24"/>
  <c r="AH85" i="24"/>
  <c r="AG139" i="24"/>
  <c r="AH242" i="34"/>
  <c r="AH243" i="34"/>
  <c r="AI227" i="34"/>
  <c r="AH375" i="264"/>
  <c r="AH374" i="264"/>
  <c r="AH373" i="264"/>
  <c r="AH372" i="264"/>
  <c r="AH371" i="264"/>
  <c r="AF61" i="35"/>
  <c r="AI202" i="34"/>
  <c r="AH332" i="264"/>
  <c r="AI220" i="34"/>
  <c r="AH362" i="264"/>
  <c r="AI193" i="34"/>
  <c r="AH317" i="264"/>
  <c r="AF60" i="35"/>
  <c r="AI211" i="34"/>
  <c r="AH347" i="264"/>
  <c r="AI157" i="34"/>
  <c r="AI192" i="34"/>
  <c r="AH316" i="264"/>
  <c r="AH315" i="264"/>
  <c r="AI201" i="34"/>
  <c r="AH331" i="264"/>
  <c r="AI156" i="34"/>
  <c r="AI219" i="34"/>
  <c r="AH361" i="264"/>
  <c r="AH360" i="264"/>
  <c r="AI210" i="34"/>
  <c r="AH346" i="264"/>
  <c r="AH345" i="264"/>
  <c r="AF59" i="35"/>
  <c r="AG347" i="264"/>
  <c r="AG317" i="264"/>
  <c r="AG332" i="264"/>
  <c r="AH166" i="34"/>
  <c r="AG259" i="264"/>
  <c r="AH175" i="34"/>
  <c r="AH184" i="34"/>
  <c r="AG362" i="264"/>
  <c r="AH165" i="34"/>
  <c r="AG258" i="264"/>
  <c r="AG346" i="264"/>
  <c r="AG345" i="264"/>
  <c r="AH174" i="34"/>
  <c r="AH183" i="34"/>
  <c r="AG316" i="264"/>
  <c r="AG315" i="264"/>
  <c r="AG331" i="264"/>
  <c r="AG330" i="264"/>
  <c r="AG361" i="264"/>
  <c r="AG360" i="264"/>
  <c r="AG375" i="264"/>
  <c r="AG374" i="264"/>
  <c r="AG373" i="264"/>
  <c r="AG372" i="264"/>
  <c r="AG371" i="264"/>
  <c r="AH71" i="35"/>
  <c r="AH70" i="35"/>
  <c r="AH72" i="35"/>
  <c r="AJ380" i="264"/>
  <c r="AJ379" i="264"/>
  <c r="AJ378" i="264"/>
  <c r="AJ377" i="264"/>
  <c r="AJ376" i="264"/>
  <c r="AG70" i="35"/>
  <c r="AG71" i="35"/>
  <c r="AG72" i="35"/>
  <c r="S449" i="265"/>
  <c r="S447" i="265"/>
  <c r="S443" i="265"/>
  <c r="S442" i="265"/>
  <c r="S189" i="265"/>
  <c r="S188" i="265"/>
  <c r="AN67" i="264"/>
  <c r="AN64" i="264"/>
  <c r="AN63" i="264"/>
  <c r="S69" i="265"/>
  <c r="S432" i="265"/>
  <c r="AO170" i="264"/>
  <c r="U402" i="265"/>
  <c r="U401" i="265"/>
  <c r="S78" i="265"/>
  <c r="Q289" i="265"/>
  <c r="S244" i="265"/>
  <c r="S193" i="265"/>
  <c r="S359" i="265"/>
  <c r="S358" i="265"/>
  <c r="S66" i="265"/>
  <c r="S65" i="265"/>
  <c r="S325" i="265"/>
  <c r="S324" i="265"/>
  <c r="AM404" i="264"/>
  <c r="AM400" i="264"/>
  <c r="AP17" i="271"/>
  <c r="AP5" i="271"/>
  <c r="AP19" i="271"/>
  <c r="AP7" i="271"/>
  <c r="AO13" i="271"/>
  <c r="AP18" i="271"/>
  <c r="AP6" i="271"/>
  <c r="AP16" i="271"/>
  <c r="AP4" i="271"/>
  <c r="AP20" i="271"/>
  <c r="AP8" i="271"/>
  <c r="S171" i="265"/>
  <c r="S170" i="265"/>
  <c r="AU413" i="264"/>
  <c r="AU412" i="264"/>
  <c r="P19" i="268"/>
  <c r="S201" i="265"/>
  <c r="S231" i="265"/>
  <c r="AK13" i="264"/>
  <c r="AO44" i="35"/>
  <c r="AQ149" i="34"/>
  <c r="AQ121" i="34"/>
  <c r="AQ51" i="34"/>
  <c r="AQ107" i="34"/>
  <c r="AQ135" i="34"/>
  <c r="AL123" i="264"/>
  <c r="R123" i="265"/>
  <c r="AQ60" i="34"/>
  <c r="AP96" i="264"/>
  <c r="AO197" i="264"/>
  <c r="AO196" i="264"/>
  <c r="S197" i="265"/>
  <c r="S196" i="265"/>
  <c r="AO177" i="264"/>
  <c r="AO176" i="264"/>
  <c r="S177" i="265"/>
  <c r="S176" i="265"/>
  <c r="AO217" i="264"/>
  <c r="AO216" i="264"/>
  <c r="S217" i="265"/>
  <c r="S216" i="265"/>
  <c r="AP11" i="34"/>
  <c r="AO20" i="264"/>
  <c r="AO19" i="264"/>
  <c r="AO11" i="35"/>
  <c r="AQ35" i="34"/>
  <c r="AQ31" i="34"/>
  <c r="AQ27" i="34"/>
  <c r="AQ7" i="34"/>
  <c r="AQ23" i="34"/>
  <c r="AO54" i="264"/>
  <c r="S54" i="265"/>
  <c r="AO70" i="264"/>
  <c r="AO67" i="264"/>
  <c r="AO64" i="264"/>
  <c r="AO63" i="264"/>
  <c r="S70" i="265"/>
  <c r="AP14" i="34"/>
  <c r="AO31" i="264"/>
  <c r="AO24" i="264"/>
  <c r="S24" i="265"/>
  <c r="AP241" i="34"/>
  <c r="AO406" i="264"/>
  <c r="AO399" i="264"/>
  <c r="AO88" i="35"/>
  <c r="AQ267" i="34"/>
  <c r="AQ263" i="34"/>
  <c r="AQ259" i="34"/>
  <c r="AQ237" i="34"/>
  <c r="AQ255" i="34"/>
  <c r="AJ389" i="264"/>
  <c r="AJ388" i="264"/>
  <c r="AJ387" i="264"/>
  <c r="AJ318" i="264"/>
  <c r="AJ348" i="264"/>
  <c r="AK176" i="34"/>
  <c r="AK185" i="34"/>
  <c r="AO124" i="264"/>
  <c r="S124" i="265"/>
  <c r="AP183" i="264"/>
  <c r="AP243" i="264"/>
  <c r="AP46" i="35"/>
  <c r="AR151" i="34"/>
  <c r="AQ243" i="264"/>
  <c r="AR123" i="34"/>
  <c r="AQ203" i="264"/>
  <c r="AR109" i="34"/>
  <c r="AQ183" i="264"/>
  <c r="AR53" i="34"/>
  <c r="AR137" i="34"/>
  <c r="AQ223" i="264"/>
  <c r="AO35" i="35"/>
  <c r="AQ140" i="34"/>
  <c r="AQ112" i="34"/>
  <c r="AQ42" i="34"/>
  <c r="AQ98" i="34"/>
  <c r="AQ126" i="34"/>
  <c r="AV415" i="264"/>
  <c r="AU79" i="35"/>
  <c r="AX234" i="34"/>
  <c r="AX252" i="34"/>
  <c r="AX264" i="34"/>
  <c r="AW453" i="264"/>
  <c r="AW452" i="264"/>
  <c r="AX260" i="34"/>
  <c r="AX256" i="34"/>
  <c r="AW437" i="264"/>
  <c r="AW436" i="264"/>
  <c r="AP172" i="34"/>
  <c r="AO267" i="264"/>
  <c r="AO266" i="264"/>
  <c r="AJ184" i="24"/>
  <c r="AJ175" i="24"/>
  <c r="AJ179" i="24"/>
  <c r="AK172" i="24"/>
  <c r="AP68" i="34"/>
  <c r="AO106" i="264"/>
  <c r="AO191" i="264"/>
  <c r="AO190" i="264"/>
  <c r="S191" i="265"/>
  <c r="AO211" i="264"/>
  <c r="AO210" i="264"/>
  <c r="S211" i="265"/>
  <c r="S210" i="265"/>
  <c r="AJ73" i="35"/>
  <c r="AI13" i="24"/>
  <c r="AI125" i="24"/>
  <c r="AI129" i="24"/>
  <c r="AM202" i="264"/>
  <c r="AN66" i="34"/>
  <c r="AM104" i="264"/>
  <c r="AM45" i="35"/>
  <c r="AO136" i="34"/>
  <c r="AN222" i="264"/>
  <c r="AO108" i="34"/>
  <c r="AN182" i="264"/>
  <c r="AO52" i="34"/>
  <c r="AO122" i="34"/>
  <c r="AN202" i="264"/>
  <c r="AO150" i="34"/>
  <c r="AN242" i="264"/>
  <c r="AO13" i="35"/>
  <c r="AQ37" i="34"/>
  <c r="AQ33" i="34"/>
  <c r="AQ29" i="34"/>
  <c r="AQ25" i="34"/>
  <c r="AQ9" i="34"/>
  <c r="AO440" i="264"/>
  <c r="S440" i="265"/>
  <c r="AO456" i="264"/>
  <c r="S456" i="265"/>
  <c r="AP240" i="34"/>
  <c r="AO405" i="264"/>
  <c r="AO404" i="264"/>
  <c r="AO400" i="264"/>
  <c r="AO398" i="264"/>
  <c r="AO397" i="264"/>
  <c r="AO393" i="264"/>
  <c r="S398" i="265"/>
  <c r="S397" i="265"/>
  <c r="S393" i="265"/>
  <c r="AK319" i="264"/>
  <c r="R319" i="265"/>
  <c r="AK334" i="264"/>
  <c r="R334" i="265"/>
  <c r="AL186" i="34"/>
  <c r="AL177" i="34"/>
  <c r="J85" i="267"/>
  <c r="AO38" i="35"/>
  <c r="AQ129" i="34"/>
  <c r="AQ45" i="34"/>
  <c r="AQ101" i="34"/>
  <c r="AQ143" i="34"/>
  <c r="AQ115" i="34"/>
  <c r="AM177" i="34"/>
  <c r="AL290" i="264"/>
  <c r="AM186" i="34"/>
  <c r="AL304" i="264"/>
  <c r="AP164" i="34"/>
  <c r="AO256" i="264"/>
  <c r="AO255" i="264"/>
  <c r="AM225" i="264"/>
  <c r="AM185" i="264"/>
  <c r="AM245" i="264"/>
  <c r="AV445" i="264"/>
  <c r="AV444" i="264"/>
  <c r="AV429" i="264"/>
  <c r="AV428" i="264"/>
  <c r="AW248" i="34"/>
  <c r="AW244" i="34"/>
  <c r="AP195" i="264"/>
  <c r="AP175" i="264"/>
  <c r="AP215" i="264"/>
  <c r="AO113" i="264"/>
  <c r="S113" i="265"/>
  <c r="AP172" i="264"/>
  <c r="AP232" i="264"/>
  <c r="AP37" i="35"/>
  <c r="AR142" i="34"/>
  <c r="AQ232" i="264"/>
  <c r="AR114" i="34"/>
  <c r="AQ192" i="264"/>
  <c r="AR44" i="34"/>
  <c r="AR100" i="34"/>
  <c r="AQ172" i="264"/>
  <c r="AR128" i="34"/>
  <c r="AQ212" i="264"/>
  <c r="AJ163" i="24"/>
  <c r="AJ187" i="24"/>
  <c r="AP12" i="34"/>
  <c r="AO22" i="264"/>
  <c r="AV403" i="264"/>
  <c r="AM16" i="264"/>
  <c r="AM15" i="264"/>
  <c r="S405" i="265"/>
  <c r="S169" i="265"/>
  <c r="S168" i="265"/>
  <c r="Q274" i="265"/>
  <c r="S340" i="265"/>
  <c r="S339" i="265"/>
  <c r="U414" i="265"/>
  <c r="U413" i="265"/>
  <c r="U412" i="265"/>
  <c r="S116" i="265"/>
  <c r="AL180" i="264"/>
  <c r="AL167" i="264"/>
  <c r="AL166" i="264"/>
  <c r="P69" i="268"/>
  <c r="P63" i="268"/>
  <c r="P62" i="268"/>
  <c r="AI187" i="24"/>
  <c r="AI189" i="24"/>
  <c r="AN21" i="264"/>
  <c r="AN18" i="264"/>
  <c r="AK74" i="35"/>
  <c r="P11" i="268"/>
  <c r="P8" i="268"/>
  <c r="P7" i="268"/>
  <c r="S106" i="265"/>
  <c r="AO221" i="264"/>
  <c r="S221" i="265"/>
  <c r="AP65" i="34"/>
  <c r="AO103" i="264"/>
  <c r="AO241" i="264"/>
  <c r="S241" i="265"/>
  <c r="AN125" i="264"/>
  <c r="AI62" i="35"/>
  <c r="AL221" i="34"/>
  <c r="AL212" i="34"/>
  <c r="AK348" i="264"/>
  <c r="AL203" i="34"/>
  <c r="AL194" i="34"/>
  <c r="AK318" i="264"/>
  <c r="AL158" i="34"/>
  <c r="AP214" i="264"/>
  <c r="AP234" i="264"/>
  <c r="AO41" i="35"/>
  <c r="AQ132" i="34"/>
  <c r="AQ48" i="34"/>
  <c r="AQ104" i="34"/>
  <c r="AQ146" i="34"/>
  <c r="AQ118" i="34"/>
  <c r="AH188" i="24"/>
  <c r="AL233" i="34"/>
  <c r="AK389" i="264"/>
  <c r="AK388" i="264"/>
  <c r="AK387" i="264"/>
  <c r="BF190" i="24"/>
  <c r="BJ232" i="34"/>
  <c r="BI386" i="264"/>
  <c r="AO181" i="264"/>
  <c r="S181" i="265"/>
  <c r="AO115" i="264"/>
  <c r="S115" i="265"/>
  <c r="AP174" i="264"/>
  <c r="AP194" i="264"/>
  <c r="AP39" i="35"/>
  <c r="AR144" i="34"/>
  <c r="AQ234" i="264"/>
  <c r="AR116" i="34"/>
  <c r="AQ194" i="264"/>
  <c r="AR46" i="34"/>
  <c r="AR102" i="34"/>
  <c r="AQ174" i="264"/>
  <c r="AR130" i="34"/>
  <c r="AQ214" i="264"/>
  <c r="K410" i="266"/>
  <c r="I382" i="266"/>
  <c r="I383" i="267"/>
  <c r="AP62" i="34"/>
  <c r="AO118" i="264"/>
  <c r="AO117" i="264"/>
  <c r="AO99" i="264"/>
  <c r="AO98" i="264"/>
  <c r="S99" i="265"/>
  <c r="S98" i="265"/>
  <c r="AO50" i="264"/>
  <c r="AO49" i="264"/>
  <c r="S50" i="265"/>
  <c r="S49" i="265"/>
  <c r="AO58" i="264"/>
  <c r="AO57" i="264"/>
  <c r="S58" i="265"/>
  <c r="S57" i="265"/>
  <c r="AO74" i="264"/>
  <c r="AO73" i="264"/>
  <c r="S74" i="265"/>
  <c r="S73" i="265"/>
  <c r="AN27" i="264"/>
  <c r="AN26" i="264"/>
  <c r="AU421" i="264"/>
  <c r="AU420" i="264"/>
  <c r="AU419" i="264"/>
  <c r="U421" i="265"/>
  <c r="U420" i="265"/>
  <c r="U419" i="265"/>
  <c r="AO14" i="35"/>
  <c r="AQ10" i="34"/>
  <c r="AQ38" i="34"/>
  <c r="AQ34" i="34"/>
  <c r="AQ30" i="34"/>
  <c r="AQ26" i="34"/>
  <c r="AO433" i="264"/>
  <c r="AO431" i="264"/>
  <c r="AO427" i="264"/>
  <c r="AO426" i="264"/>
  <c r="S433" i="265"/>
  <c r="AO441" i="264"/>
  <c r="S441" i="265"/>
  <c r="AO457" i="264"/>
  <c r="S457" i="265"/>
  <c r="AN406" i="264"/>
  <c r="AN404" i="264"/>
  <c r="AN400" i="264"/>
  <c r="BH386" i="264"/>
  <c r="AK167" i="34"/>
  <c r="AJ260" i="264"/>
  <c r="AJ333" i="264"/>
  <c r="AJ363" i="264"/>
  <c r="AP223" i="264"/>
  <c r="AQ67" i="34"/>
  <c r="AP105" i="264"/>
  <c r="AP203" i="264"/>
  <c r="AP56" i="34"/>
  <c r="AO91" i="264"/>
  <c r="AO90" i="264"/>
  <c r="S91" i="265"/>
  <c r="S90" i="265"/>
  <c r="AV422" i="264"/>
  <c r="AV80" i="35"/>
  <c r="AY265" i="34"/>
  <c r="AX454" i="264"/>
  <c r="AY261" i="34"/>
  <c r="AY257" i="34"/>
  <c r="AX438" i="264"/>
  <c r="AY235" i="34"/>
  <c r="V396" i="265"/>
  <c r="AY253" i="34"/>
  <c r="AX430" i="264"/>
  <c r="AW84" i="35"/>
  <c r="AV83" i="35"/>
  <c r="S66" i="268"/>
  <c r="AX239" i="34"/>
  <c r="AW396" i="264"/>
  <c r="AX249" i="34"/>
  <c r="AW422" i="264"/>
  <c r="AX245" i="34"/>
  <c r="AW415" i="264"/>
  <c r="AO78" i="35"/>
  <c r="AQ226" i="34"/>
  <c r="AQ217" i="34"/>
  <c r="AQ208" i="34"/>
  <c r="AQ199" i="34"/>
  <c r="AQ163" i="34"/>
  <c r="AO47" i="35"/>
  <c r="AQ138" i="34"/>
  <c r="AQ54" i="34"/>
  <c r="AQ110" i="34"/>
  <c r="AQ152" i="34"/>
  <c r="AQ124" i="34"/>
  <c r="AO204" i="264"/>
  <c r="S204" i="265"/>
  <c r="AO184" i="264"/>
  <c r="S184" i="265"/>
  <c r="AO224" i="264"/>
  <c r="S224" i="265"/>
  <c r="AP57" i="34"/>
  <c r="AO112" i="264"/>
  <c r="AO93" i="264"/>
  <c r="S93" i="265"/>
  <c r="S92" i="265"/>
  <c r="AO36" i="35"/>
  <c r="AQ127" i="34"/>
  <c r="AQ43" i="34"/>
  <c r="AQ99" i="34"/>
  <c r="AQ141" i="34"/>
  <c r="AQ113" i="34"/>
  <c r="AK26" i="24"/>
  <c r="AM242" i="264"/>
  <c r="AM182" i="264"/>
  <c r="AM222" i="264"/>
  <c r="AP13" i="34"/>
  <c r="AO30" i="264"/>
  <c r="AO23" i="264"/>
  <c r="S23" i="265"/>
  <c r="AO61" i="264"/>
  <c r="AO59" i="264"/>
  <c r="S61" i="265"/>
  <c r="AO77" i="264"/>
  <c r="AO75" i="264"/>
  <c r="S77" i="265"/>
  <c r="AI303" i="264"/>
  <c r="Q303" i="265"/>
  <c r="AO87" i="35"/>
  <c r="AQ236" i="34"/>
  <c r="AQ254" i="34"/>
  <c r="AQ266" i="34"/>
  <c r="AQ262" i="34"/>
  <c r="AQ258" i="34"/>
  <c r="AK349" i="264"/>
  <c r="R349" i="265"/>
  <c r="AK364" i="264"/>
  <c r="R364" i="265"/>
  <c r="AL168" i="34"/>
  <c r="AK261" i="264"/>
  <c r="R261" i="265"/>
  <c r="AO233" i="264"/>
  <c r="AO230" i="264"/>
  <c r="S233" i="265"/>
  <c r="AP59" i="34"/>
  <c r="AO95" i="264"/>
  <c r="AM168" i="34"/>
  <c r="AL275" i="264"/>
  <c r="AL261" i="264"/>
  <c r="W191" i="24"/>
  <c r="X231" i="34"/>
  <c r="W385" i="264"/>
  <c r="W384" i="264"/>
  <c r="W383" i="264"/>
  <c r="W382" i="264"/>
  <c r="W381" i="264"/>
  <c r="AO344" i="264"/>
  <c r="AO343" i="264"/>
  <c r="S344" i="265"/>
  <c r="S343" i="265"/>
  <c r="AO68" i="35"/>
  <c r="AQ155" i="34"/>
  <c r="AQ191" i="34"/>
  <c r="AQ218" i="34"/>
  <c r="AQ209" i="34"/>
  <c r="AQ200" i="34"/>
  <c r="AL126" i="264"/>
  <c r="R126" i="265"/>
  <c r="AN69" i="34"/>
  <c r="AM107" i="264"/>
  <c r="AM205" i="264"/>
  <c r="AM48" i="35"/>
  <c r="AO153" i="34"/>
  <c r="AO125" i="34"/>
  <c r="AO55" i="34"/>
  <c r="AO111" i="34"/>
  <c r="AO139" i="34"/>
  <c r="AN29" i="264"/>
  <c r="AN28" i="264"/>
  <c r="AV437" i="264"/>
  <c r="AV436" i="264"/>
  <c r="AV453" i="264"/>
  <c r="AV452" i="264"/>
  <c r="AW238" i="34"/>
  <c r="AV395" i="264"/>
  <c r="AV394" i="264"/>
  <c r="AP235" i="264"/>
  <c r="AQ61" i="34"/>
  <c r="AP97" i="264"/>
  <c r="AP40" i="35"/>
  <c r="AR131" i="34"/>
  <c r="AQ215" i="264"/>
  <c r="AR103" i="34"/>
  <c r="AQ175" i="264"/>
  <c r="AR47" i="34"/>
  <c r="AR145" i="34"/>
  <c r="AQ235" i="264"/>
  <c r="AR117" i="34"/>
  <c r="AQ195" i="264"/>
  <c r="AP212" i="264"/>
  <c r="AQ58" i="34"/>
  <c r="AP94" i="264"/>
  <c r="AP192" i="264"/>
  <c r="AN281" i="264"/>
  <c r="AN280" i="264"/>
  <c r="AK168" i="24"/>
  <c r="AL74" i="35"/>
  <c r="AL157" i="24"/>
  <c r="AK159" i="24"/>
  <c r="AK169" i="24"/>
  <c r="AO12" i="35"/>
  <c r="AQ8" i="34"/>
  <c r="AQ24" i="34"/>
  <c r="AQ36" i="34"/>
  <c r="AQ32" i="34"/>
  <c r="AQ28" i="34"/>
  <c r="AN397" i="264"/>
  <c r="AN393" i="264"/>
  <c r="S209" i="265"/>
  <c r="S208" i="265"/>
  <c r="S237" i="265"/>
  <c r="S236" i="265"/>
  <c r="S267" i="265"/>
  <c r="S266" i="265"/>
  <c r="S370" i="265"/>
  <c r="S369" i="265"/>
  <c r="AI183" i="24"/>
  <c r="AL13" i="264"/>
  <c r="R180" i="265"/>
  <c r="R167" i="265"/>
  <c r="R166" i="265"/>
  <c r="AN72" i="264"/>
  <c r="AN71" i="264"/>
  <c r="AN48" i="264"/>
  <c r="AN47" i="264"/>
  <c r="S406" i="265"/>
  <c r="AO447" i="264"/>
  <c r="AO443" i="264"/>
  <c r="AO442" i="264"/>
  <c r="AM111" i="264"/>
  <c r="AJ169" i="24"/>
  <c r="AJ167" i="24"/>
  <c r="AO51" i="264"/>
  <c r="S20" i="265"/>
  <c r="S19" i="265"/>
  <c r="AH141" i="24"/>
  <c r="AJ12" i="264"/>
  <c r="AJ11" i="264"/>
  <c r="AG131" i="24"/>
  <c r="AH131" i="24"/>
  <c r="AH130" i="24"/>
  <c r="AI128" i="24"/>
  <c r="AI123" i="24"/>
  <c r="AI124" i="24"/>
  <c r="AI126" i="24"/>
  <c r="AK77" i="24"/>
  <c r="AJ9" i="24"/>
  <c r="AP12" i="271"/>
  <c r="AP24" i="271"/>
  <c r="BL34" i="24"/>
  <c r="AI87" i="24"/>
  <c r="AI86" i="24"/>
  <c r="AD25" i="271"/>
  <c r="AE43" i="271"/>
  <c r="J299" i="266"/>
  <c r="J299" i="267"/>
  <c r="AH138" i="24"/>
  <c r="AH137" i="24"/>
  <c r="AH136" i="24"/>
  <c r="AH140" i="24"/>
  <c r="AH139" i="24"/>
  <c r="S118" i="265"/>
  <c r="S117" i="265"/>
  <c r="S431" i="265"/>
  <c r="S427" i="265"/>
  <c r="S426" i="265"/>
  <c r="P286" i="265"/>
  <c r="AM180" i="264"/>
  <c r="AM167" i="264"/>
  <c r="AM166" i="264"/>
  <c r="S31" i="265"/>
  <c r="AJ116" i="24"/>
  <c r="AK33" i="24"/>
  <c r="AK25" i="24"/>
  <c r="AK24" i="24"/>
  <c r="AI115" i="24"/>
  <c r="AI107" i="24"/>
  <c r="AI109" i="24"/>
  <c r="AI108" i="24"/>
  <c r="S30" i="265"/>
  <c r="AM220" i="264"/>
  <c r="AM207" i="264"/>
  <c r="AM206" i="264"/>
  <c r="AM240" i="264"/>
  <c r="AM227" i="264"/>
  <c r="AM226" i="264"/>
  <c r="AH330" i="264"/>
  <c r="S59" i="265"/>
  <c r="S56" i="265"/>
  <c r="S55" i="265"/>
  <c r="S51" i="265"/>
  <c r="S48" i="265"/>
  <c r="S47" i="265"/>
  <c r="J300" i="267"/>
  <c r="J407" i="266"/>
  <c r="J407" i="267"/>
  <c r="P271" i="265"/>
  <c r="AG257" i="264"/>
  <c r="J285" i="266"/>
  <c r="P300" i="265"/>
  <c r="AJ97" i="24"/>
  <c r="AG410" i="264"/>
  <c r="AG133" i="24"/>
  <c r="AH135" i="24"/>
  <c r="AL230" i="34"/>
  <c r="AI69" i="35"/>
  <c r="AK147" i="24"/>
  <c r="J314" i="267"/>
  <c r="J344" i="267"/>
  <c r="J256" i="267"/>
  <c r="J359" i="267"/>
  <c r="J329" i="267"/>
  <c r="AJ9" i="264"/>
  <c r="AJ8" i="264"/>
  <c r="AJ7" i="264"/>
  <c r="AG7" i="24"/>
  <c r="Q12" i="265"/>
  <c r="Q11" i="265"/>
  <c r="AG409" i="264"/>
  <c r="P408" i="265"/>
  <c r="P407" i="265"/>
  <c r="P392" i="265"/>
  <c r="P391" i="265"/>
  <c r="P390" i="265"/>
  <c r="J372" i="266"/>
  <c r="J373" i="267"/>
  <c r="AI243" i="34"/>
  <c r="AH410" i="264"/>
  <c r="AI242" i="34"/>
  <c r="AH409" i="264"/>
  <c r="Q9" i="265"/>
  <c r="Q8" i="265"/>
  <c r="AI9" i="264"/>
  <c r="AI8" i="264"/>
  <c r="AI7" i="264"/>
  <c r="AF7" i="24"/>
  <c r="AI96" i="24"/>
  <c r="AI85" i="24"/>
  <c r="AJ157" i="34"/>
  <c r="AJ211" i="34"/>
  <c r="AJ193" i="34"/>
  <c r="AG60" i="35"/>
  <c r="AJ202" i="34"/>
  <c r="AJ220" i="34"/>
  <c r="N52" i="268"/>
  <c r="AJ201" i="34"/>
  <c r="AG59" i="35"/>
  <c r="AJ210" i="34"/>
  <c r="AJ156" i="34"/>
  <c r="AJ219" i="34"/>
  <c r="AJ192" i="34"/>
  <c r="N51" i="268"/>
  <c r="AJ227" i="34"/>
  <c r="N53" i="268"/>
  <c r="AG61" i="35"/>
  <c r="AK227" i="34"/>
  <c r="AH61" i="35"/>
  <c r="AK201" i="34"/>
  <c r="AK156" i="34"/>
  <c r="AK192" i="34"/>
  <c r="AH59" i="35"/>
  <c r="AK219" i="34"/>
  <c r="AK210" i="34"/>
  <c r="AK220" i="34"/>
  <c r="AK193" i="34"/>
  <c r="AK202" i="34"/>
  <c r="AK157" i="34"/>
  <c r="AH60" i="35"/>
  <c r="AK211" i="34"/>
  <c r="AG301" i="264"/>
  <c r="AG287" i="264"/>
  <c r="AG272" i="264"/>
  <c r="AG302" i="264"/>
  <c r="AG288" i="264"/>
  <c r="AG273" i="264"/>
  <c r="AI183" i="34"/>
  <c r="AH301" i="264"/>
  <c r="AI174" i="34"/>
  <c r="AH287" i="264"/>
  <c r="AH258" i="264"/>
  <c r="AI165" i="34"/>
  <c r="AH272" i="264"/>
  <c r="AI166" i="34"/>
  <c r="AH273" i="264"/>
  <c r="AH259" i="264"/>
  <c r="AI184" i="34"/>
  <c r="AH302" i="264"/>
  <c r="AI175" i="34"/>
  <c r="AH288" i="264"/>
  <c r="S67" i="265"/>
  <c r="S64" i="265"/>
  <c r="S63" i="265"/>
  <c r="S75" i="265"/>
  <c r="S72" i="265"/>
  <c r="S71" i="265"/>
  <c r="S190" i="265"/>
  <c r="AQ20" i="271"/>
  <c r="AQ8" i="271"/>
  <c r="AQ4" i="271"/>
  <c r="AQ16" i="271"/>
  <c r="AQ5" i="271"/>
  <c r="AQ17" i="271"/>
  <c r="AP13" i="271"/>
  <c r="AQ6" i="271"/>
  <c r="AQ18" i="271"/>
  <c r="AQ19" i="271"/>
  <c r="AQ7" i="271"/>
  <c r="M385" i="265"/>
  <c r="M384" i="265"/>
  <c r="M383" i="265"/>
  <c r="M382" i="265"/>
  <c r="M381" i="265"/>
  <c r="S21" i="265"/>
  <c r="S18" i="265"/>
  <c r="S230" i="265"/>
  <c r="AU411" i="264"/>
  <c r="V430" i="265"/>
  <c r="V454" i="265"/>
  <c r="AP68" i="264"/>
  <c r="AN225" i="264"/>
  <c r="AN245" i="264"/>
  <c r="AM126" i="264"/>
  <c r="AP359" i="264"/>
  <c r="AP358" i="264"/>
  <c r="AQ240" i="34"/>
  <c r="AP398" i="264"/>
  <c r="AK73" i="35"/>
  <c r="AJ13" i="24"/>
  <c r="AJ125" i="24"/>
  <c r="AJ129" i="24"/>
  <c r="AP191" i="264"/>
  <c r="AP171" i="264"/>
  <c r="AP211" i="264"/>
  <c r="AP204" i="264"/>
  <c r="AP184" i="264"/>
  <c r="AP224" i="264"/>
  <c r="AQ172" i="34"/>
  <c r="AP267" i="264"/>
  <c r="AP266" i="264"/>
  <c r="AP340" i="264"/>
  <c r="AP339" i="264"/>
  <c r="AP370" i="264"/>
  <c r="AP369" i="264"/>
  <c r="AW83" i="35"/>
  <c r="AW80" i="35"/>
  <c r="AZ265" i="34"/>
  <c r="AZ261" i="34"/>
  <c r="AZ257" i="34"/>
  <c r="AZ235" i="34"/>
  <c r="AZ253" i="34"/>
  <c r="AX84" i="35"/>
  <c r="AY239" i="34"/>
  <c r="AX403" i="264"/>
  <c r="AX396" i="264"/>
  <c r="AX446" i="264"/>
  <c r="V446" i="265"/>
  <c r="AY245" i="34"/>
  <c r="V415" i="265"/>
  <c r="AY249" i="34"/>
  <c r="AX422" i="264"/>
  <c r="AP124" i="264"/>
  <c r="AP62" i="264"/>
  <c r="AP78" i="264"/>
  <c r="AP14" i="35"/>
  <c r="AR10" i="34"/>
  <c r="AR38" i="34"/>
  <c r="AQ78" i="264"/>
  <c r="AR34" i="34"/>
  <c r="AQ70" i="264"/>
  <c r="AR30" i="34"/>
  <c r="AQ62" i="264"/>
  <c r="AR26" i="34"/>
  <c r="AQ54" i="264"/>
  <c r="AR60" i="34"/>
  <c r="AQ115" i="264"/>
  <c r="AQ96" i="264"/>
  <c r="AP197" i="264"/>
  <c r="AP196" i="264"/>
  <c r="AP177" i="264"/>
  <c r="AP176" i="264"/>
  <c r="AP217" i="264"/>
  <c r="AP216" i="264"/>
  <c r="AL167" i="34"/>
  <c r="AK274" i="264"/>
  <c r="AK260" i="264"/>
  <c r="AK333" i="264"/>
  <c r="AK363" i="264"/>
  <c r="AO29" i="264"/>
  <c r="AO28" i="264"/>
  <c r="S29" i="265"/>
  <c r="AS142" i="34"/>
  <c r="T232" i="265"/>
  <c r="AS114" i="34"/>
  <c r="AS100" i="34"/>
  <c r="AS44" i="34"/>
  <c r="AS128" i="34"/>
  <c r="AQ37" i="35"/>
  <c r="H20" i="269"/>
  <c r="Q21" i="268"/>
  <c r="AV421" i="264"/>
  <c r="AV420" i="264"/>
  <c r="AV419" i="264"/>
  <c r="AO270" i="264"/>
  <c r="AO269" i="264"/>
  <c r="S270" i="265"/>
  <c r="S269" i="265"/>
  <c r="AP233" i="264"/>
  <c r="AQ59" i="34"/>
  <c r="AP95" i="264"/>
  <c r="AP38" i="35"/>
  <c r="AR129" i="34"/>
  <c r="AQ213" i="264"/>
  <c r="AR101" i="34"/>
  <c r="AQ173" i="264"/>
  <c r="AR45" i="34"/>
  <c r="AR143" i="34"/>
  <c r="AQ233" i="264"/>
  <c r="AR115" i="34"/>
  <c r="AQ193" i="264"/>
  <c r="AK304" i="264"/>
  <c r="R304" i="265"/>
  <c r="AP53" i="264"/>
  <c r="AP69" i="264"/>
  <c r="AP13" i="35"/>
  <c r="AR37" i="34"/>
  <c r="AQ77" i="264"/>
  <c r="AR33" i="34"/>
  <c r="AQ69" i="264"/>
  <c r="AR29" i="34"/>
  <c r="AQ61" i="264"/>
  <c r="AR25" i="34"/>
  <c r="AQ53" i="264"/>
  <c r="AR9" i="34"/>
  <c r="AP136" i="34"/>
  <c r="AP52" i="34"/>
  <c r="S104" i="265"/>
  <c r="AP108" i="34"/>
  <c r="AP150" i="34"/>
  <c r="AP122" i="34"/>
  <c r="AO202" i="264"/>
  <c r="P31" i="268"/>
  <c r="AN45" i="35"/>
  <c r="AM123" i="264"/>
  <c r="AK184" i="24"/>
  <c r="AL172" i="24"/>
  <c r="AK175" i="24"/>
  <c r="AK179" i="24"/>
  <c r="AX238" i="34"/>
  <c r="AW402" i="264"/>
  <c r="AW395" i="264"/>
  <c r="AW394" i="264"/>
  <c r="AP209" i="264"/>
  <c r="AP208" i="264"/>
  <c r="AQ56" i="34"/>
  <c r="AP91" i="264"/>
  <c r="AP90" i="264"/>
  <c r="AP229" i="264"/>
  <c r="AP228" i="264"/>
  <c r="AJ303" i="264"/>
  <c r="AQ241" i="34"/>
  <c r="AP399" i="264"/>
  <c r="AP449" i="264"/>
  <c r="AP88" i="35"/>
  <c r="AR267" i="34"/>
  <c r="AQ457" i="264"/>
  <c r="AR263" i="34"/>
  <c r="AQ449" i="264"/>
  <c r="AR259" i="34"/>
  <c r="AQ441" i="264"/>
  <c r="AR237" i="34"/>
  <c r="AR255" i="34"/>
  <c r="AQ433" i="264"/>
  <c r="AP50" i="264"/>
  <c r="AP49" i="264"/>
  <c r="AP58" i="264"/>
  <c r="AP57" i="264"/>
  <c r="AP74" i="264"/>
  <c r="AP73" i="264"/>
  <c r="AP115" i="264"/>
  <c r="AP181" i="264"/>
  <c r="AP201" i="264"/>
  <c r="AP44" i="35"/>
  <c r="AR149" i="34"/>
  <c r="AQ241" i="264"/>
  <c r="AR121" i="34"/>
  <c r="AQ201" i="264"/>
  <c r="AR107" i="34"/>
  <c r="AQ181" i="264"/>
  <c r="AR51" i="34"/>
  <c r="AR135" i="34"/>
  <c r="AQ221" i="264"/>
  <c r="AN25" i="264"/>
  <c r="AN17" i="264"/>
  <c r="AN16" i="264"/>
  <c r="AN15" i="264"/>
  <c r="AO72" i="264"/>
  <c r="AO71" i="264"/>
  <c r="AO56" i="264"/>
  <c r="AO55" i="264"/>
  <c r="AO48" i="264"/>
  <c r="AO47" i="264"/>
  <c r="S112" i="265"/>
  <c r="U411" i="265"/>
  <c r="S404" i="265"/>
  <c r="S400" i="265"/>
  <c r="T172" i="265"/>
  <c r="S455" i="265"/>
  <c r="S451" i="265"/>
  <c r="S450" i="265"/>
  <c r="S439" i="265"/>
  <c r="S435" i="265"/>
  <c r="S434" i="265"/>
  <c r="AM102" i="264"/>
  <c r="AM89" i="264"/>
  <c r="AM200" i="264"/>
  <c r="AM187" i="264"/>
  <c r="AM186" i="264"/>
  <c r="AL121" i="264"/>
  <c r="AL108" i="264"/>
  <c r="AL88" i="264"/>
  <c r="AL87" i="264"/>
  <c r="AL86" i="264"/>
  <c r="R13" i="265"/>
  <c r="AP52" i="264"/>
  <c r="AP12" i="35"/>
  <c r="AR8" i="34"/>
  <c r="AR24" i="34"/>
  <c r="AQ52" i="264"/>
  <c r="AR36" i="34"/>
  <c r="AQ76" i="264"/>
  <c r="AR32" i="34"/>
  <c r="AQ68" i="264"/>
  <c r="AR28" i="34"/>
  <c r="AQ60" i="264"/>
  <c r="AM74" i="35"/>
  <c r="AL168" i="24"/>
  <c r="AM157" i="24"/>
  <c r="AL159" i="24"/>
  <c r="AP113" i="264"/>
  <c r="AS131" i="34"/>
  <c r="AS47" i="34"/>
  <c r="AS103" i="34"/>
  <c r="AS145" i="34"/>
  <c r="AS117" i="34"/>
  <c r="H23" i="269"/>
  <c r="AQ40" i="35"/>
  <c r="Q24" i="268"/>
  <c r="AO69" i="34"/>
  <c r="AN126" i="264"/>
  <c r="AN107" i="264"/>
  <c r="AP329" i="264"/>
  <c r="AP328" i="264"/>
  <c r="AQ164" i="34"/>
  <c r="AP256" i="264"/>
  <c r="AP255" i="264"/>
  <c r="AP440" i="264"/>
  <c r="AP456" i="264"/>
  <c r="AP60" i="264"/>
  <c r="AP76" i="264"/>
  <c r="AQ12" i="34"/>
  <c r="AP22" i="264"/>
  <c r="AK163" i="24"/>
  <c r="AK187" i="24"/>
  <c r="AK189" i="24"/>
  <c r="AL63" i="35"/>
  <c r="AO159" i="34"/>
  <c r="AO195" i="34"/>
  <c r="AN319" i="264"/>
  <c r="AO213" i="34"/>
  <c r="AN349" i="264"/>
  <c r="AO204" i="34"/>
  <c r="AN334" i="264"/>
  <c r="AO222" i="34"/>
  <c r="AN364" i="264"/>
  <c r="AR61" i="34"/>
  <c r="AQ116" i="264"/>
  <c r="AQ97" i="264"/>
  <c r="AP116" i="264"/>
  <c r="AV402" i="264"/>
  <c r="AV401" i="264"/>
  <c r="AN185" i="264"/>
  <c r="AN180" i="264"/>
  <c r="AN167" i="264"/>
  <c r="AN166" i="264"/>
  <c r="AN205" i="264"/>
  <c r="AN200" i="264"/>
  <c r="AN187" i="264"/>
  <c r="AN186" i="264"/>
  <c r="AP153" i="34"/>
  <c r="AO245" i="264"/>
  <c r="AP125" i="34"/>
  <c r="AO205" i="264"/>
  <c r="AP55" i="34"/>
  <c r="AP111" i="34"/>
  <c r="AO185" i="264"/>
  <c r="AP139" i="34"/>
  <c r="AO225" i="264"/>
  <c r="AN48" i="35"/>
  <c r="P34" i="268"/>
  <c r="AP344" i="264"/>
  <c r="AP343" i="264"/>
  <c r="AP314" i="264"/>
  <c r="AP313" i="264"/>
  <c r="AP68" i="35"/>
  <c r="AR155" i="34"/>
  <c r="AR191" i="34"/>
  <c r="AQ314" i="264"/>
  <c r="AQ313" i="264"/>
  <c r="AR218" i="34"/>
  <c r="AQ359" i="264"/>
  <c r="AQ358" i="264"/>
  <c r="AR209" i="34"/>
  <c r="AQ344" i="264"/>
  <c r="AQ343" i="264"/>
  <c r="AR200" i="34"/>
  <c r="AQ329" i="264"/>
  <c r="AQ328" i="264"/>
  <c r="X191" i="24"/>
  <c r="Y231" i="34"/>
  <c r="AO114" i="264"/>
  <c r="AO111" i="264"/>
  <c r="S114" i="265"/>
  <c r="AK275" i="264"/>
  <c r="R275" i="265"/>
  <c r="AP448" i="264"/>
  <c r="AP432" i="264"/>
  <c r="AP87" i="35"/>
  <c r="AR236" i="34"/>
  <c r="AR254" i="34"/>
  <c r="AQ432" i="264"/>
  <c r="AR266" i="34"/>
  <c r="AQ456" i="264"/>
  <c r="AR262" i="34"/>
  <c r="AQ448" i="264"/>
  <c r="AR258" i="34"/>
  <c r="AQ440" i="264"/>
  <c r="AL26" i="24"/>
  <c r="AP231" i="264"/>
  <c r="AQ57" i="34"/>
  <c r="AP93" i="264"/>
  <c r="AP36" i="35"/>
  <c r="AR127" i="34"/>
  <c r="AQ211" i="264"/>
  <c r="AR99" i="34"/>
  <c r="AQ171" i="264"/>
  <c r="AQ170" i="264"/>
  <c r="AR43" i="34"/>
  <c r="AR141" i="34"/>
  <c r="AQ231" i="264"/>
  <c r="AQ230" i="264"/>
  <c r="AR113" i="34"/>
  <c r="AQ191" i="264"/>
  <c r="AP244" i="264"/>
  <c r="AQ68" i="34"/>
  <c r="AP106" i="264"/>
  <c r="AP47" i="35"/>
  <c r="AR138" i="34"/>
  <c r="AQ224" i="264"/>
  <c r="AR54" i="34"/>
  <c r="AR110" i="34"/>
  <c r="AQ184" i="264"/>
  <c r="AR152" i="34"/>
  <c r="AQ244" i="264"/>
  <c r="AR124" i="34"/>
  <c r="AQ204" i="264"/>
  <c r="AP325" i="264"/>
  <c r="AP324" i="264"/>
  <c r="AP355" i="264"/>
  <c r="AP354" i="264"/>
  <c r="AP78" i="35"/>
  <c r="AR226" i="34"/>
  <c r="AQ370" i="264"/>
  <c r="AQ369" i="264"/>
  <c r="AR217" i="34"/>
  <c r="AQ355" i="264"/>
  <c r="AQ354" i="264"/>
  <c r="AR208" i="34"/>
  <c r="AQ340" i="264"/>
  <c r="AQ339" i="264"/>
  <c r="AR199" i="34"/>
  <c r="AQ325" i="264"/>
  <c r="AQ324" i="264"/>
  <c r="AR163" i="34"/>
  <c r="AW403" i="264"/>
  <c r="S65" i="268"/>
  <c r="S64" i="268"/>
  <c r="AV79" i="35"/>
  <c r="AY234" i="34"/>
  <c r="AY252" i="34"/>
  <c r="AY264" i="34"/>
  <c r="AY260" i="34"/>
  <c r="AY256" i="34"/>
  <c r="AO110" i="264"/>
  <c r="AO109" i="264"/>
  <c r="S110" i="265"/>
  <c r="S109" i="265"/>
  <c r="AJ274" i="264"/>
  <c r="AP54" i="264"/>
  <c r="AP70" i="264"/>
  <c r="AQ14" i="34"/>
  <c r="AP24" i="264"/>
  <c r="I381" i="266"/>
  <c r="I382" i="267"/>
  <c r="AS144" i="34"/>
  <c r="AS116" i="34"/>
  <c r="T194" i="265"/>
  <c r="AS102" i="34"/>
  <c r="AS46" i="34"/>
  <c r="T96" i="265"/>
  <c r="AS130" i="34"/>
  <c r="T214" i="265"/>
  <c r="H22" i="269"/>
  <c r="Q23" i="268"/>
  <c r="AQ39" i="35"/>
  <c r="AP237" i="264"/>
  <c r="AP236" i="264"/>
  <c r="AQ62" i="34"/>
  <c r="AP99" i="264"/>
  <c r="AP98" i="264"/>
  <c r="AP41" i="35"/>
  <c r="AR132" i="34"/>
  <c r="AQ217" i="264"/>
  <c r="AQ216" i="264"/>
  <c r="AR104" i="34"/>
  <c r="AQ177" i="264"/>
  <c r="AQ176" i="264"/>
  <c r="AR48" i="34"/>
  <c r="AR146" i="34"/>
  <c r="AQ237" i="264"/>
  <c r="AQ236" i="264"/>
  <c r="AR118" i="34"/>
  <c r="AQ197" i="264"/>
  <c r="AQ196" i="264"/>
  <c r="AL176" i="34"/>
  <c r="AK289" i="264"/>
  <c r="AL185" i="34"/>
  <c r="AO122" i="264"/>
  <c r="S122" i="265"/>
  <c r="AK63" i="35"/>
  <c r="AN159" i="34"/>
  <c r="AN195" i="34"/>
  <c r="AN213" i="34"/>
  <c r="AN204" i="34"/>
  <c r="AN222" i="34"/>
  <c r="AI188" i="24"/>
  <c r="AM233" i="34"/>
  <c r="AL389" i="264"/>
  <c r="AL388" i="264"/>
  <c r="AL387" i="264"/>
  <c r="BG190" i="24"/>
  <c r="BK232" i="34"/>
  <c r="AR58" i="34"/>
  <c r="AQ113" i="264"/>
  <c r="AQ94" i="264"/>
  <c r="AV414" i="264"/>
  <c r="AV413" i="264"/>
  <c r="AV412" i="264"/>
  <c r="AP193" i="264"/>
  <c r="AP173" i="264"/>
  <c r="AP213" i="264"/>
  <c r="AK290" i="264"/>
  <c r="R290" i="265"/>
  <c r="AQ13" i="34"/>
  <c r="AP23" i="264"/>
  <c r="AP61" i="264"/>
  <c r="AP77" i="264"/>
  <c r="AO66" i="34"/>
  <c r="AN123" i="264"/>
  <c r="AN121" i="264"/>
  <c r="AN108" i="264"/>
  <c r="AN104" i="264"/>
  <c r="AN102" i="264"/>
  <c r="AN89" i="264"/>
  <c r="O54" i="268"/>
  <c r="AJ62" i="35"/>
  <c r="AM221" i="34"/>
  <c r="AM212" i="34"/>
  <c r="R348" i="265"/>
  <c r="AM203" i="34"/>
  <c r="AM194" i="34"/>
  <c r="R318" i="265"/>
  <c r="AM158" i="34"/>
  <c r="AO125" i="264"/>
  <c r="S125" i="265"/>
  <c r="AO281" i="264"/>
  <c r="AO280" i="264"/>
  <c r="S281" i="265"/>
  <c r="S280" i="265"/>
  <c r="AW445" i="264"/>
  <c r="AW444" i="264"/>
  <c r="AW429" i="264"/>
  <c r="AW428" i="264"/>
  <c r="AX248" i="34"/>
  <c r="AX244" i="34"/>
  <c r="AW414" i="264"/>
  <c r="AW413" i="264"/>
  <c r="AW412" i="264"/>
  <c r="AP169" i="264"/>
  <c r="AP168" i="264"/>
  <c r="AP189" i="264"/>
  <c r="AP188" i="264"/>
  <c r="AP35" i="35"/>
  <c r="AR140" i="34"/>
  <c r="AQ229" i="264"/>
  <c r="AQ228" i="264"/>
  <c r="AR112" i="34"/>
  <c r="AQ189" i="264"/>
  <c r="AQ188" i="264"/>
  <c r="AR98" i="34"/>
  <c r="AQ169" i="264"/>
  <c r="AQ168" i="264"/>
  <c r="AR42" i="34"/>
  <c r="AR126" i="34"/>
  <c r="AQ209" i="264"/>
  <c r="AQ208" i="264"/>
  <c r="AR67" i="34"/>
  <c r="AQ124" i="264"/>
  <c r="AQ105" i="264"/>
  <c r="AS151" i="34"/>
  <c r="AS123" i="34"/>
  <c r="AS53" i="34"/>
  <c r="AS109" i="34"/>
  <c r="AS137" i="34"/>
  <c r="AQ46" i="35"/>
  <c r="Q32" i="268"/>
  <c r="H31" i="269"/>
  <c r="AJ289" i="264"/>
  <c r="AP433" i="264"/>
  <c r="AP441" i="264"/>
  <c r="AP457" i="264"/>
  <c r="AQ11" i="34"/>
  <c r="AP20" i="264"/>
  <c r="AP19" i="264"/>
  <c r="AP66" i="264"/>
  <c r="AP65" i="264"/>
  <c r="AP11" i="35"/>
  <c r="AR35" i="34"/>
  <c r="AQ74" i="264"/>
  <c r="AQ73" i="264"/>
  <c r="AR31" i="34"/>
  <c r="AQ66" i="264"/>
  <c r="AQ65" i="264"/>
  <c r="AR27" i="34"/>
  <c r="AQ58" i="264"/>
  <c r="AQ57" i="264"/>
  <c r="AR7" i="34"/>
  <c r="AR23" i="34"/>
  <c r="AQ50" i="264"/>
  <c r="AQ49" i="264"/>
  <c r="AO27" i="264"/>
  <c r="AO26" i="264"/>
  <c r="S27" i="265"/>
  <c r="S26" i="265"/>
  <c r="AP221" i="264"/>
  <c r="AQ65" i="34"/>
  <c r="AP103" i="264"/>
  <c r="AP241" i="264"/>
  <c r="AK167" i="24"/>
  <c r="T235" i="265"/>
  <c r="S107" i="265"/>
  <c r="AO92" i="264"/>
  <c r="T174" i="265"/>
  <c r="V438" i="265"/>
  <c r="AO21" i="264"/>
  <c r="AO18" i="264"/>
  <c r="AJ189" i="24"/>
  <c r="AO455" i="264"/>
  <c r="AO451" i="264"/>
  <c r="AO450" i="264"/>
  <c r="AO439" i="264"/>
  <c r="AO435" i="264"/>
  <c r="AO434" i="264"/>
  <c r="AN240" i="264"/>
  <c r="AN227" i="264"/>
  <c r="AN226" i="264"/>
  <c r="AN220" i="264"/>
  <c r="AN207" i="264"/>
  <c r="AN206" i="264"/>
  <c r="AJ185" i="24"/>
  <c r="AJ183" i="24"/>
  <c r="R121" i="265"/>
  <c r="R108" i="265"/>
  <c r="R88" i="265"/>
  <c r="R87" i="265"/>
  <c r="R86" i="265"/>
  <c r="AI141" i="24"/>
  <c r="AH133" i="24"/>
  <c r="AI130" i="24"/>
  <c r="AI127" i="24"/>
  <c r="AI10" i="24"/>
  <c r="AJ128" i="24"/>
  <c r="AJ123" i="24"/>
  <c r="AJ124" i="24"/>
  <c r="AJ126" i="24"/>
  <c r="AL77" i="24"/>
  <c r="AK9" i="24"/>
  <c r="AQ12" i="271"/>
  <c r="AQ24" i="271"/>
  <c r="AQ190" i="264"/>
  <c r="AQ210" i="264"/>
  <c r="AP92" i="264"/>
  <c r="AP230" i="264"/>
  <c r="AQ431" i="264"/>
  <c r="AQ427" i="264"/>
  <c r="AQ426" i="264"/>
  <c r="AP447" i="264"/>
  <c r="AP443" i="264"/>
  <c r="AP442" i="264"/>
  <c r="BM34" i="24"/>
  <c r="AJ87" i="24"/>
  <c r="AJ86" i="24"/>
  <c r="AG408" i="264"/>
  <c r="AG407" i="264"/>
  <c r="AG392" i="264"/>
  <c r="AG391" i="264"/>
  <c r="AG390" i="264"/>
  <c r="AK10" i="264"/>
  <c r="AE25" i="271"/>
  <c r="AF43" i="271"/>
  <c r="AL10" i="264"/>
  <c r="AI138" i="24"/>
  <c r="AI137" i="24"/>
  <c r="AI136" i="24"/>
  <c r="AI140" i="24"/>
  <c r="AI139" i="24"/>
  <c r="S205" i="265"/>
  <c r="AQ447" i="264"/>
  <c r="AQ443" i="264"/>
  <c r="AQ442" i="264"/>
  <c r="S28" i="265"/>
  <c r="S25" i="265"/>
  <c r="S17" i="265"/>
  <c r="S16" i="265"/>
  <c r="S15" i="265"/>
  <c r="AK116" i="24"/>
  <c r="AL33" i="24"/>
  <c r="AL25" i="24"/>
  <c r="AL24" i="24"/>
  <c r="AJ115" i="24"/>
  <c r="AJ107" i="24"/>
  <c r="AJ109" i="24"/>
  <c r="AJ108" i="24"/>
  <c r="AQ59" i="264"/>
  <c r="AQ56" i="264"/>
  <c r="AQ55" i="264"/>
  <c r="AQ75" i="264"/>
  <c r="AQ72" i="264"/>
  <c r="AQ71" i="264"/>
  <c r="J406" i="266"/>
  <c r="J391" i="266"/>
  <c r="AH408" i="264"/>
  <c r="AH407" i="264"/>
  <c r="AH392" i="264"/>
  <c r="AH391" i="264"/>
  <c r="AH390" i="264"/>
  <c r="AV411" i="264"/>
  <c r="AK97" i="24"/>
  <c r="AH271" i="264"/>
  <c r="AH286" i="264"/>
  <c r="AG271" i="264"/>
  <c r="AG286" i="264"/>
  <c r="AG300" i="264"/>
  <c r="AH257" i="264"/>
  <c r="AH300" i="264"/>
  <c r="J285" i="267"/>
  <c r="N50" i="268"/>
  <c r="Q7" i="265"/>
  <c r="AI375" i="264"/>
  <c r="AI374" i="264"/>
  <c r="AI373" i="264"/>
  <c r="AI372" i="264"/>
  <c r="AI371" i="264"/>
  <c r="Q375" i="265"/>
  <c r="Q374" i="265"/>
  <c r="Q373" i="265"/>
  <c r="Q372" i="265"/>
  <c r="Q371" i="265"/>
  <c r="AI316" i="264"/>
  <c r="Q316" i="265"/>
  <c r="AI361" i="264"/>
  <c r="Q361" i="265"/>
  <c r="Q258" i="265"/>
  <c r="AI346" i="264"/>
  <c r="Q346" i="265"/>
  <c r="AI331" i="264"/>
  <c r="Q331" i="265"/>
  <c r="AI362" i="264"/>
  <c r="Q362" i="265"/>
  <c r="AI332" i="264"/>
  <c r="Q332" i="265"/>
  <c r="AI317" i="264"/>
  <c r="Q317" i="265"/>
  <c r="AI347" i="264"/>
  <c r="Q347" i="265"/>
  <c r="Q259" i="265"/>
  <c r="AI135" i="24"/>
  <c r="AM230" i="34"/>
  <c r="AL380" i="264"/>
  <c r="AL379" i="264"/>
  <c r="AL378" i="264"/>
  <c r="AL377" i="264"/>
  <c r="AL376" i="264"/>
  <c r="AJ69" i="35"/>
  <c r="AK242" i="34"/>
  <c r="AJ409" i="264"/>
  <c r="AK243" i="34"/>
  <c r="AJ410" i="264"/>
  <c r="AL147" i="24"/>
  <c r="AH176" i="24"/>
  <c r="AH182" i="24"/>
  <c r="AH160" i="24"/>
  <c r="AH166" i="24"/>
  <c r="AI70" i="35"/>
  <c r="AI71" i="35"/>
  <c r="AK380" i="264"/>
  <c r="AK379" i="264"/>
  <c r="AK378" i="264"/>
  <c r="AK377" i="264"/>
  <c r="AK376" i="264"/>
  <c r="R380" i="265"/>
  <c r="R379" i="265"/>
  <c r="R378" i="265"/>
  <c r="R377" i="265"/>
  <c r="R376" i="265"/>
  <c r="AJ96" i="24"/>
  <c r="AJ85" i="24"/>
  <c r="AJ242" i="34"/>
  <c r="AI409" i="264"/>
  <c r="AJ243" i="34"/>
  <c r="AI410" i="264"/>
  <c r="J371" i="266"/>
  <c r="J372" i="267"/>
  <c r="AJ347" i="264"/>
  <c r="AK175" i="34"/>
  <c r="AK184" i="34"/>
  <c r="AJ259" i="264"/>
  <c r="AK166" i="34"/>
  <c r="AJ332" i="264"/>
  <c r="AJ317" i="264"/>
  <c r="AJ362" i="264"/>
  <c r="AJ346" i="264"/>
  <c r="AJ345" i="264"/>
  <c r="AJ361" i="264"/>
  <c r="AJ360" i="264"/>
  <c r="AK174" i="34"/>
  <c r="AK183" i="34"/>
  <c r="AJ316" i="264"/>
  <c r="AJ315" i="264"/>
  <c r="AK165" i="34"/>
  <c r="AJ258" i="264"/>
  <c r="AJ331" i="264"/>
  <c r="AJ330" i="264"/>
  <c r="AJ375" i="264"/>
  <c r="AJ374" i="264"/>
  <c r="AJ373" i="264"/>
  <c r="AJ372" i="264"/>
  <c r="AJ371" i="264"/>
  <c r="AJ165" i="34"/>
  <c r="AI258" i="264"/>
  <c r="AJ183" i="34"/>
  <c r="AJ174" i="34"/>
  <c r="AJ175" i="34"/>
  <c r="AJ184" i="34"/>
  <c r="AJ166" i="34"/>
  <c r="AI259" i="264"/>
  <c r="AM121" i="264"/>
  <c r="AM108" i="264"/>
  <c r="S202" i="265"/>
  <c r="AO25" i="264"/>
  <c r="AO17" i="264"/>
  <c r="AO16" i="264"/>
  <c r="AO15" i="264"/>
  <c r="AQ439" i="264"/>
  <c r="AQ435" i="264"/>
  <c r="AQ434" i="264"/>
  <c r="AQ455" i="264"/>
  <c r="AQ451" i="264"/>
  <c r="AQ450" i="264"/>
  <c r="AR19" i="271"/>
  <c r="AR7" i="271"/>
  <c r="AR17" i="271"/>
  <c r="AR5" i="271"/>
  <c r="AR16" i="271"/>
  <c r="AR4" i="271"/>
  <c r="AR18" i="271"/>
  <c r="AR6" i="271"/>
  <c r="AR20" i="271"/>
  <c r="AR8" i="271"/>
  <c r="AQ13" i="271"/>
  <c r="V422" i="265"/>
  <c r="AQ67" i="264"/>
  <c r="AQ64" i="264"/>
  <c r="AQ63" i="264"/>
  <c r="AQ51" i="264"/>
  <c r="AQ48" i="264"/>
  <c r="AQ47" i="264"/>
  <c r="AM13" i="264"/>
  <c r="AR46" i="35"/>
  <c r="AT123" i="34"/>
  <c r="AT151" i="34"/>
  <c r="AT53" i="34"/>
  <c r="AT109" i="34"/>
  <c r="AT137" i="34"/>
  <c r="AR203" i="264"/>
  <c r="K202" i="266"/>
  <c r="T203" i="265"/>
  <c r="AM167" i="34"/>
  <c r="AL260" i="264"/>
  <c r="R260" i="265"/>
  <c r="AL333" i="264"/>
  <c r="R333" i="265"/>
  <c r="AM334" i="264"/>
  <c r="AM319" i="264"/>
  <c r="AN186" i="34"/>
  <c r="AN177" i="34"/>
  <c r="AK303" i="264"/>
  <c r="AR62" i="34"/>
  <c r="AQ118" i="264"/>
  <c r="AQ117" i="264"/>
  <c r="AQ99" i="264"/>
  <c r="AQ98" i="264"/>
  <c r="AP118" i="264"/>
  <c r="AP117" i="264"/>
  <c r="AR214" i="264"/>
  <c r="K213" i="266"/>
  <c r="AR174" i="264"/>
  <c r="K173" i="266"/>
  <c r="AR234" i="264"/>
  <c r="K233" i="266"/>
  <c r="T234" i="265"/>
  <c r="I380" i="266"/>
  <c r="I381" i="267"/>
  <c r="AX445" i="264"/>
  <c r="AX444" i="264"/>
  <c r="V445" i="265"/>
  <c r="V444" i="265"/>
  <c r="AX429" i="264"/>
  <c r="AX428" i="264"/>
  <c r="V429" i="265"/>
  <c r="V428" i="265"/>
  <c r="AY248" i="34"/>
  <c r="AX421" i="264"/>
  <c r="AX420" i="264"/>
  <c r="AX419" i="264"/>
  <c r="AY244" i="34"/>
  <c r="AX414" i="264"/>
  <c r="AR172" i="34"/>
  <c r="AQ281" i="264"/>
  <c r="AQ280" i="264"/>
  <c r="AQ267" i="264"/>
  <c r="AQ266" i="264"/>
  <c r="AP125" i="264"/>
  <c r="AQ36" i="35"/>
  <c r="AS127" i="34"/>
  <c r="T211" i="265"/>
  <c r="AS43" i="34"/>
  <c r="AS99" i="34"/>
  <c r="Q20" i="268"/>
  <c r="AS141" i="34"/>
  <c r="T231" i="265"/>
  <c r="AS113" i="34"/>
  <c r="T191" i="265"/>
  <c r="H19" i="269"/>
  <c r="AM26" i="24"/>
  <c r="AR240" i="34"/>
  <c r="AQ405" i="264"/>
  <c r="AQ398" i="264"/>
  <c r="Y191" i="24"/>
  <c r="Z231" i="34"/>
  <c r="AQ68" i="35"/>
  <c r="AS155" i="34"/>
  <c r="AS191" i="34"/>
  <c r="T314" i="265"/>
  <c r="T313" i="265"/>
  <c r="Q49" i="268"/>
  <c r="Q48" i="268"/>
  <c r="AS218" i="34"/>
  <c r="AS209" i="34"/>
  <c r="T344" i="265"/>
  <c r="T343" i="265"/>
  <c r="AS200" i="34"/>
  <c r="T329" i="265"/>
  <c r="T328" i="265"/>
  <c r="H48" i="269"/>
  <c r="H47" i="269"/>
  <c r="AO48" i="35"/>
  <c r="AQ153" i="34"/>
  <c r="AQ125" i="34"/>
  <c r="AQ55" i="34"/>
  <c r="AQ111" i="34"/>
  <c r="AQ139" i="34"/>
  <c r="AO168" i="34"/>
  <c r="AN275" i="264"/>
  <c r="AN261" i="264"/>
  <c r="AK188" i="24"/>
  <c r="AO233" i="34"/>
  <c r="AN389" i="264"/>
  <c r="AN388" i="264"/>
  <c r="AN387" i="264"/>
  <c r="BI190" i="24"/>
  <c r="BM232" i="34"/>
  <c r="BL386" i="264"/>
  <c r="AP29" i="264"/>
  <c r="AR40" i="35"/>
  <c r="AT131" i="34"/>
  <c r="AT47" i="34"/>
  <c r="AT103" i="34"/>
  <c r="AT145" i="34"/>
  <c r="AT117" i="34"/>
  <c r="AR195" i="264"/>
  <c r="K194" i="266"/>
  <c r="AR175" i="264"/>
  <c r="K174" i="266"/>
  <c r="AR215" i="264"/>
  <c r="K214" i="266"/>
  <c r="AM168" i="24"/>
  <c r="AN157" i="24"/>
  <c r="AM159" i="24"/>
  <c r="AR12" i="34"/>
  <c r="AQ29" i="264"/>
  <c r="AQ22" i="264"/>
  <c r="AP406" i="264"/>
  <c r="AO45" i="35"/>
  <c r="AQ136" i="34"/>
  <c r="AQ52" i="34"/>
  <c r="AQ108" i="34"/>
  <c r="AQ150" i="34"/>
  <c r="AQ122" i="34"/>
  <c r="AO182" i="264"/>
  <c r="AO180" i="264"/>
  <c r="AO167" i="264"/>
  <c r="AO166" i="264"/>
  <c r="S182" i="265"/>
  <c r="AO222" i="264"/>
  <c r="AO220" i="264"/>
  <c r="AO207" i="264"/>
  <c r="AO206" i="264"/>
  <c r="S222" i="265"/>
  <c r="AQ13" i="35"/>
  <c r="AS37" i="34"/>
  <c r="AS33" i="34"/>
  <c r="T69" i="265"/>
  <c r="AS29" i="34"/>
  <c r="AS25" i="34"/>
  <c r="AS9" i="34"/>
  <c r="Q13" i="268"/>
  <c r="H12" i="269"/>
  <c r="AR59" i="34"/>
  <c r="AQ114" i="264"/>
  <c r="AQ95" i="264"/>
  <c r="AP114" i="264"/>
  <c r="AR212" i="264"/>
  <c r="K211" i="266"/>
  <c r="T212" i="265"/>
  <c r="AR172" i="264"/>
  <c r="K171" i="266"/>
  <c r="AR232" i="264"/>
  <c r="K231" i="266"/>
  <c r="AQ14" i="35"/>
  <c r="AS10" i="34"/>
  <c r="AS38" i="34"/>
  <c r="T78" i="265"/>
  <c r="AS34" i="34"/>
  <c r="AS30" i="34"/>
  <c r="AS26" i="34"/>
  <c r="Q14" i="268"/>
  <c r="H13" i="269"/>
  <c r="AX415" i="264"/>
  <c r="AX83" i="35"/>
  <c r="AX80" i="35"/>
  <c r="BA265" i="34"/>
  <c r="AZ454" i="264"/>
  <c r="BA261" i="34"/>
  <c r="BA257" i="34"/>
  <c r="AZ438" i="264"/>
  <c r="BA235" i="34"/>
  <c r="BA253" i="34"/>
  <c r="AZ430" i="264"/>
  <c r="AY84" i="35"/>
  <c r="AZ239" i="34"/>
  <c r="AY396" i="264"/>
  <c r="AY446" i="264"/>
  <c r="AZ249" i="34"/>
  <c r="AZ245" i="34"/>
  <c r="AP281" i="264"/>
  <c r="AP280" i="264"/>
  <c r="AK62" i="35"/>
  <c r="AN221" i="34"/>
  <c r="AN212" i="34"/>
  <c r="AN203" i="34"/>
  <c r="AN194" i="34"/>
  <c r="AN158" i="34"/>
  <c r="AP405" i="264"/>
  <c r="AP404" i="264"/>
  <c r="AP400" i="264"/>
  <c r="AP431" i="264"/>
  <c r="AP427" i="264"/>
  <c r="AP426" i="264"/>
  <c r="AP21" i="264"/>
  <c r="AP18" i="264"/>
  <c r="AP51" i="264"/>
  <c r="AM88" i="264"/>
  <c r="AM87" i="264"/>
  <c r="AM86" i="264"/>
  <c r="S225" i="265"/>
  <c r="T195" i="265"/>
  <c r="T215" i="265"/>
  <c r="S111" i="265"/>
  <c r="AP48" i="264"/>
  <c r="AP47" i="264"/>
  <c r="AO200" i="264"/>
  <c r="AO187" i="264"/>
  <c r="AO186" i="264"/>
  <c r="T53" i="265"/>
  <c r="T62" i="265"/>
  <c r="T171" i="265"/>
  <c r="AP397" i="264"/>
  <c r="AP393" i="264"/>
  <c r="AP67" i="264"/>
  <c r="AP64" i="264"/>
  <c r="AP63" i="264"/>
  <c r="S185" i="265"/>
  <c r="AP27" i="264"/>
  <c r="AP26" i="264"/>
  <c r="AR183" i="264"/>
  <c r="K182" i="266"/>
  <c r="T183" i="265"/>
  <c r="AL363" i="264"/>
  <c r="R363" i="265"/>
  <c r="AJ188" i="24"/>
  <c r="AN233" i="34"/>
  <c r="BH190" i="24"/>
  <c r="BL232" i="34"/>
  <c r="AP122" i="264"/>
  <c r="AR11" i="34"/>
  <c r="AQ27" i="264"/>
  <c r="AQ26" i="264"/>
  <c r="AQ20" i="264"/>
  <c r="AQ19" i="264"/>
  <c r="AQ11" i="35"/>
  <c r="AS35" i="34"/>
  <c r="T74" i="265"/>
  <c r="T73" i="265"/>
  <c r="AS31" i="34"/>
  <c r="AS27" i="34"/>
  <c r="T58" i="265"/>
  <c r="T57" i="265"/>
  <c r="AS7" i="34"/>
  <c r="AS23" i="34"/>
  <c r="T50" i="265"/>
  <c r="T49" i="265"/>
  <c r="Q10" i="268"/>
  <c r="Q9" i="268"/>
  <c r="H9" i="269"/>
  <c r="H8" i="269"/>
  <c r="AR223" i="264"/>
  <c r="K222" i="266"/>
  <c r="T223" i="265"/>
  <c r="AS67" i="34"/>
  <c r="AR105" i="264"/>
  <c r="K104" i="266"/>
  <c r="T105" i="265"/>
  <c r="AR243" i="264"/>
  <c r="K242" i="266"/>
  <c r="T243" i="265"/>
  <c r="AR56" i="34"/>
  <c r="AQ110" i="264"/>
  <c r="AQ109" i="264"/>
  <c r="AQ91" i="264"/>
  <c r="AQ90" i="264"/>
  <c r="AQ35" i="35"/>
  <c r="AS140" i="34"/>
  <c r="AS112" i="34"/>
  <c r="AS42" i="34"/>
  <c r="AS98" i="34"/>
  <c r="AS126" i="34"/>
  <c r="T209" i="265"/>
  <c r="T208" i="265"/>
  <c r="Q18" i="268"/>
  <c r="Q17" i="268"/>
  <c r="H17" i="269"/>
  <c r="H16" i="269"/>
  <c r="AW421" i="264"/>
  <c r="AW420" i="264"/>
  <c r="AW419" i="264"/>
  <c r="AW411" i="264"/>
  <c r="AL318" i="264"/>
  <c r="AL348" i="264"/>
  <c r="AM176" i="34"/>
  <c r="AM185" i="34"/>
  <c r="AL303" i="264"/>
  <c r="AP30" i="264"/>
  <c r="BJ386" i="264"/>
  <c r="Z386" i="265"/>
  <c r="AM364" i="264"/>
  <c r="AM349" i="264"/>
  <c r="AN168" i="34"/>
  <c r="AM261" i="264"/>
  <c r="AS132" i="34"/>
  <c r="AS48" i="34"/>
  <c r="AS104" i="34"/>
  <c r="AS146" i="34"/>
  <c r="AS118" i="34"/>
  <c r="H25" i="269"/>
  <c r="H24" i="269"/>
  <c r="AQ41" i="35"/>
  <c r="Q26" i="268"/>
  <c r="Q25" i="268"/>
  <c r="AR39" i="35"/>
  <c r="AT144" i="34"/>
  <c r="AT116" i="34"/>
  <c r="AT102" i="34"/>
  <c r="AT46" i="34"/>
  <c r="AT130" i="34"/>
  <c r="AS60" i="34"/>
  <c r="AR96" i="264"/>
  <c r="K95" i="266"/>
  <c r="AR194" i="264"/>
  <c r="K193" i="266"/>
  <c r="AP31" i="264"/>
  <c r="AX437" i="264"/>
  <c r="AX436" i="264"/>
  <c r="V437" i="265"/>
  <c r="V436" i="265"/>
  <c r="AX453" i="264"/>
  <c r="AX452" i="264"/>
  <c r="V453" i="265"/>
  <c r="V452" i="265"/>
  <c r="AY238" i="34"/>
  <c r="AX395" i="264"/>
  <c r="AX394" i="264"/>
  <c r="V395" i="265"/>
  <c r="V394" i="265"/>
  <c r="AQ78" i="35"/>
  <c r="AS226" i="34"/>
  <c r="T370" i="265"/>
  <c r="T369" i="265"/>
  <c r="AS217" i="34"/>
  <c r="AS208" i="34"/>
  <c r="T340" i="265"/>
  <c r="T339" i="265"/>
  <c r="AS199" i="34"/>
  <c r="AS163" i="34"/>
  <c r="T267" i="265"/>
  <c r="T266" i="265"/>
  <c r="Q61" i="268"/>
  <c r="Q60" i="268"/>
  <c r="H60" i="269"/>
  <c r="H59" i="269"/>
  <c r="AR68" i="34"/>
  <c r="AQ125" i="264"/>
  <c r="AQ106" i="264"/>
  <c r="AS138" i="34"/>
  <c r="T224" i="265"/>
  <c r="AS110" i="34"/>
  <c r="AS54" i="34"/>
  <c r="AS152" i="34"/>
  <c r="AS124" i="34"/>
  <c r="T204" i="265"/>
  <c r="H32" i="269"/>
  <c r="AQ47" i="35"/>
  <c r="Q33" i="268"/>
  <c r="AR57" i="34"/>
  <c r="AQ112" i="264"/>
  <c r="AQ93" i="264"/>
  <c r="AQ92" i="264"/>
  <c r="AP112" i="264"/>
  <c r="AL73" i="35"/>
  <c r="AK13" i="24"/>
  <c r="AK125" i="24"/>
  <c r="AK129" i="24"/>
  <c r="AQ87" i="35"/>
  <c r="AS236" i="34"/>
  <c r="AS254" i="34"/>
  <c r="H69" i="269"/>
  <c r="AS266" i="34"/>
  <c r="AS262" i="34"/>
  <c r="AS258" i="34"/>
  <c r="T440" i="265"/>
  <c r="Q70" i="268"/>
  <c r="X385" i="264"/>
  <c r="X384" i="264"/>
  <c r="X383" i="264"/>
  <c r="X382" i="264"/>
  <c r="X381" i="264"/>
  <c r="AR164" i="34"/>
  <c r="AQ270" i="264"/>
  <c r="AQ269" i="264"/>
  <c r="AQ256" i="264"/>
  <c r="AQ255" i="264"/>
  <c r="AP69" i="34"/>
  <c r="AO126" i="264"/>
  <c r="AO107" i="264"/>
  <c r="AO177" i="34"/>
  <c r="AN290" i="264"/>
  <c r="AO186" i="34"/>
  <c r="AN304" i="264"/>
  <c r="AP270" i="264"/>
  <c r="AP269" i="264"/>
  <c r="AR235" i="264"/>
  <c r="K234" i="266"/>
  <c r="AS61" i="34"/>
  <c r="AR97" i="264"/>
  <c r="K96" i="266"/>
  <c r="T97" i="265"/>
  <c r="AL163" i="24"/>
  <c r="P55" i="268"/>
  <c r="AM63" i="35"/>
  <c r="AP159" i="34"/>
  <c r="AP204" i="34"/>
  <c r="AO334" i="264"/>
  <c r="AP222" i="34"/>
  <c r="AO364" i="264"/>
  <c r="AP195" i="34"/>
  <c r="AO319" i="264"/>
  <c r="AP213" i="34"/>
  <c r="AO349" i="264"/>
  <c r="AQ12" i="35"/>
  <c r="AS8" i="34"/>
  <c r="AS24" i="34"/>
  <c r="Q12" i="268"/>
  <c r="AS36" i="34"/>
  <c r="AS32" i="34"/>
  <c r="T68" i="265"/>
  <c r="AS28" i="34"/>
  <c r="H11" i="269"/>
  <c r="AR65" i="34"/>
  <c r="AQ122" i="264"/>
  <c r="AQ103" i="264"/>
  <c r="AS149" i="34"/>
  <c r="AS121" i="34"/>
  <c r="T201" i="265"/>
  <c r="AS51" i="34"/>
  <c r="AS107" i="34"/>
  <c r="T181" i="265"/>
  <c r="AS135" i="34"/>
  <c r="H29" i="269"/>
  <c r="Q30" i="268"/>
  <c r="AQ44" i="35"/>
  <c r="AR241" i="34"/>
  <c r="AQ406" i="264"/>
  <c r="AQ399" i="264"/>
  <c r="AQ88" i="35"/>
  <c r="AS267" i="34"/>
  <c r="AS263" i="34"/>
  <c r="AS259" i="34"/>
  <c r="AS237" i="34"/>
  <c r="T399" i="265"/>
  <c r="AS255" i="34"/>
  <c r="H70" i="269"/>
  <c r="Q71" i="268"/>
  <c r="AP110" i="264"/>
  <c r="AP109" i="264"/>
  <c r="AL184" i="24"/>
  <c r="AL175" i="24"/>
  <c r="AL179" i="24"/>
  <c r="AM172" i="24"/>
  <c r="AN74" i="35"/>
  <c r="AO242" i="264"/>
  <c r="AO240" i="264"/>
  <c r="AO227" i="264"/>
  <c r="AO226" i="264"/>
  <c r="S242" i="265"/>
  <c r="AP66" i="34"/>
  <c r="AO123" i="264"/>
  <c r="AO104" i="264"/>
  <c r="AR13" i="34"/>
  <c r="AQ30" i="264"/>
  <c r="AQ23" i="264"/>
  <c r="AS129" i="34"/>
  <c r="AS45" i="34"/>
  <c r="T95" i="265"/>
  <c r="AS101" i="34"/>
  <c r="AS143" i="34"/>
  <c r="AS115" i="34"/>
  <c r="AQ38" i="35"/>
  <c r="Q22" i="268"/>
  <c r="H21" i="269"/>
  <c r="AR37" i="35"/>
  <c r="AT114" i="34"/>
  <c r="AT142" i="34"/>
  <c r="AT100" i="34"/>
  <c r="AT44" i="34"/>
  <c r="AT128" i="34"/>
  <c r="AS58" i="34"/>
  <c r="AR94" i="264"/>
  <c r="K93" i="266"/>
  <c r="T94" i="265"/>
  <c r="AR192" i="264"/>
  <c r="K191" i="266"/>
  <c r="T192" i="265"/>
  <c r="AR14" i="34"/>
  <c r="AQ31" i="264"/>
  <c r="AQ24" i="264"/>
  <c r="AY430" i="264"/>
  <c r="AY438" i="264"/>
  <c r="AY454" i="264"/>
  <c r="AW79" i="35"/>
  <c r="AZ252" i="34"/>
  <c r="AZ234" i="34"/>
  <c r="AZ264" i="34"/>
  <c r="AZ260" i="34"/>
  <c r="AZ256" i="34"/>
  <c r="S102" i="265"/>
  <c r="S89" i="265"/>
  <c r="T66" i="265"/>
  <c r="T65" i="265"/>
  <c r="T20" i="265"/>
  <c r="T19" i="265"/>
  <c r="T189" i="265"/>
  <c r="T188" i="265"/>
  <c r="T169" i="265"/>
  <c r="T168" i="265"/>
  <c r="AN88" i="264"/>
  <c r="AN87" i="264"/>
  <c r="AN86" i="264"/>
  <c r="T99" i="265"/>
  <c r="T98" i="265"/>
  <c r="T355" i="265"/>
  <c r="T354" i="265"/>
  <c r="T325" i="265"/>
  <c r="T324" i="265"/>
  <c r="T106" i="265"/>
  <c r="T432" i="265"/>
  <c r="T448" i="265"/>
  <c r="T22" i="265"/>
  <c r="AP75" i="264"/>
  <c r="AP72" i="264"/>
  <c r="AP71" i="264"/>
  <c r="AP59" i="264"/>
  <c r="AP56" i="264"/>
  <c r="AP55" i="264"/>
  <c r="AP455" i="264"/>
  <c r="AP451" i="264"/>
  <c r="AP450" i="264"/>
  <c r="AP439" i="264"/>
  <c r="AP435" i="264"/>
  <c r="AP434" i="264"/>
  <c r="AL169" i="24"/>
  <c r="AL167" i="24"/>
  <c r="T52" i="265"/>
  <c r="R389" i="265"/>
  <c r="R388" i="265"/>
  <c r="R387" i="265"/>
  <c r="S245" i="265"/>
  <c r="T175" i="265"/>
  <c r="T449" i="265"/>
  <c r="AW401" i="264"/>
  <c r="AK185" i="24"/>
  <c r="AK183" i="24"/>
  <c r="S123" i="265"/>
  <c r="P29" i="268"/>
  <c r="P16" i="268"/>
  <c r="P15" i="268"/>
  <c r="AP210" i="264"/>
  <c r="AP170" i="264"/>
  <c r="AP190" i="264"/>
  <c r="T398" i="265"/>
  <c r="T359" i="265"/>
  <c r="T358" i="265"/>
  <c r="V403" i="265"/>
  <c r="AK141" i="24"/>
  <c r="AJ141" i="24"/>
  <c r="AI131" i="24"/>
  <c r="AJ130" i="24"/>
  <c r="AJ127" i="24"/>
  <c r="AJ10" i="24"/>
  <c r="AK128" i="24"/>
  <c r="AK123" i="24"/>
  <c r="AK124" i="24"/>
  <c r="AK126" i="24"/>
  <c r="AO102" i="264"/>
  <c r="AO89" i="264"/>
  <c r="AM77" i="24"/>
  <c r="AL9" i="24"/>
  <c r="AR12" i="271"/>
  <c r="AR24" i="271"/>
  <c r="AP111" i="264"/>
  <c r="AQ111" i="264"/>
  <c r="S126" i="265"/>
  <c r="S121" i="265"/>
  <c r="S108" i="265"/>
  <c r="S88" i="265"/>
  <c r="AK96" i="24"/>
  <c r="AK85" i="24"/>
  <c r="AK87" i="24"/>
  <c r="AK86" i="24"/>
  <c r="S200" i="265"/>
  <c r="S187" i="265"/>
  <c r="S186" i="265"/>
  <c r="AF25" i="271"/>
  <c r="AG43" i="271"/>
  <c r="AM10" i="264"/>
  <c r="R10" i="265"/>
  <c r="AK138" i="24"/>
  <c r="AJ138" i="24"/>
  <c r="AJ137" i="24"/>
  <c r="AJ136" i="24"/>
  <c r="AJ140" i="24"/>
  <c r="J406" i="267"/>
  <c r="AL116" i="24"/>
  <c r="AM33" i="24"/>
  <c r="AM25" i="24"/>
  <c r="AM24" i="24"/>
  <c r="AK115" i="24"/>
  <c r="AK107" i="24"/>
  <c r="AK109" i="24"/>
  <c r="AK108" i="24"/>
  <c r="AJ257" i="264"/>
  <c r="Q11" i="268"/>
  <c r="Q8" i="268"/>
  <c r="Q7" i="268"/>
  <c r="AI408" i="264"/>
  <c r="AI407" i="264"/>
  <c r="AI392" i="264"/>
  <c r="AI391" i="264"/>
  <c r="AI390" i="264"/>
  <c r="AJ408" i="264"/>
  <c r="AJ407" i="264"/>
  <c r="AJ392" i="264"/>
  <c r="AJ391" i="264"/>
  <c r="AJ390" i="264"/>
  <c r="AO121" i="264"/>
  <c r="AO108" i="264"/>
  <c r="AL97" i="24"/>
  <c r="AK140" i="24"/>
  <c r="AK137" i="24"/>
  <c r="AK136" i="24"/>
  <c r="AI273" i="264"/>
  <c r="Q273" i="265"/>
  <c r="AI288" i="264"/>
  <c r="Q288" i="265"/>
  <c r="AI301" i="264"/>
  <c r="Q301" i="265"/>
  <c r="AI272" i="264"/>
  <c r="AI271" i="264"/>
  <c r="Q272" i="265"/>
  <c r="Q271" i="265"/>
  <c r="AI302" i="264"/>
  <c r="Q302" i="265"/>
  <c r="AI287" i="264"/>
  <c r="AI286" i="264"/>
  <c r="Q287" i="265"/>
  <c r="Q286" i="265"/>
  <c r="AI257" i="264"/>
  <c r="AJ139" i="24"/>
  <c r="AL220" i="34"/>
  <c r="AL193" i="34"/>
  <c r="AL157" i="34"/>
  <c r="AI60" i="35"/>
  <c r="AL202" i="34"/>
  <c r="AL211" i="34"/>
  <c r="AM147" i="24"/>
  <c r="Q330" i="265"/>
  <c r="AI345" i="264"/>
  <c r="Q315" i="265"/>
  <c r="AI315" i="264"/>
  <c r="Q409" i="265"/>
  <c r="Q410" i="265"/>
  <c r="AI59" i="35"/>
  <c r="AL201" i="34"/>
  <c r="AL156" i="34"/>
  <c r="AL192" i="34"/>
  <c r="AL210" i="34"/>
  <c r="AL219" i="34"/>
  <c r="AI72" i="35"/>
  <c r="AI330" i="264"/>
  <c r="Q345" i="265"/>
  <c r="Q257" i="265"/>
  <c r="Q360" i="265"/>
  <c r="AI360" i="264"/>
  <c r="AI133" i="24"/>
  <c r="AO230" i="34"/>
  <c r="AN380" i="264"/>
  <c r="AN379" i="264"/>
  <c r="AN378" i="264"/>
  <c r="AN377" i="264"/>
  <c r="AN376" i="264"/>
  <c r="AK135" i="24"/>
  <c r="AL69" i="35"/>
  <c r="AN230" i="34"/>
  <c r="AJ135" i="24"/>
  <c r="AK69" i="35"/>
  <c r="AK9" i="264"/>
  <c r="AK8" i="264"/>
  <c r="AH7" i="24"/>
  <c r="AK12" i="264"/>
  <c r="AK11" i="264"/>
  <c r="AK7" i="264"/>
  <c r="J391" i="267"/>
  <c r="J390" i="266"/>
  <c r="AJ70" i="35"/>
  <c r="AJ71" i="35"/>
  <c r="AJ72" i="35"/>
  <c r="AI160" i="24"/>
  <c r="AI166" i="24"/>
  <c r="AI176" i="24"/>
  <c r="AI182" i="24"/>
  <c r="AL12" i="264"/>
  <c r="AL11" i="264"/>
  <c r="J370" i="266"/>
  <c r="J370" i="267"/>
  <c r="J371" i="267"/>
  <c r="AJ272" i="264"/>
  <c r="AJ301" i="264"/>
  <c r="AJ287" i="264"/>
  <c r="AJ273" i="264"/>
  <c r="AJ302" i="264"/>
  <c r="AJ288" i="264"/>
  <c r="AS20" i="271"/>
  <c r="AS8" i="271"/>
  <c r="AS4" i="271"/>
  <c r="AS5" i="271"/>
  <c r="AS6" i="271"/>
  <c r="AS7" i="271"/>
  <c r="AS12" i="271"/>
  <c r="AS16" i="271"/>
  <c r="AS19" i="271"/>
  <c r="AR13" i="271"/>
  <c r="AS18" i="271"/>
  <c r="AS17" i="271"/>
  <c r="V414" i="265"/>
  <c r="V413" i="265"/>
  <c r="V412" i="265"/>
  <c r="H10" i="269"/>
  <c r="H7" i="269"/>
  <c r="H6" i="269"/>
  <c r="T397" i="265"/>
  <c r="T393" i="265"/>
  <c r="I380" i="267"/>
  <c r="AN13" i="264"/>
  <c r="AN63" i="35"/>
  <c r="AQ159" i="34"/>
  <c r="AQ204" i="34"/>
  <c r="AQ222" i="34"/>
  <c r="AQ195" i="34"/>
  <c r="AQ213" i="34"/>
  <c r="AO88" i="264"/>
  <c r="AO87" i="264"/>
  <c r="AO86" i="264"/>
  <c r="AY445" i="264"/>
  <c r="AY444" i="264"/>
  <c r="AZ238" i="34"/>
  <c r="AY395" i="264"/>
  <c r="AY394" i="264"/>
  <c r="AZ244" i="34"/>
  <c r="AZ248" i="34"/>
  <c r="AS212" i="264"/>
  <c r="AS172" i="264"/>
  <c r="AS192" i="264"/>
  <c r="AR38" i="35"/>
  <c r="AT129" i="34"/>
  <c r="AT45" i="34"/>
  <c r="AT101" i="34"/>
  <c r="AT143" i="34"/>
  <c r="AT115" i="34"/>
  <c r="AR233" i="264"/>
  <c r="K232" i="266"/>
  <c r="T233" i="265"/>
  <c r="T230" i="265"/>
  <c r="AS59" i="34"/>
  <c r="AR95" i="264"/>
  <c r="K94" i="266"/>
  <c r="AS241" i="34"/>
  <c r="T406" i="265"/>
  <c r="AR399" i="264"/>
  <c r="K398" i="266"/>
  <c r="AR449" i="264"/>
  <c r="K448" i="266"/>
  <c r="AR88" i="35"/>
  <c r="AT267" i="34"/>
  <c r="AT263" i="34"/>
  <c r="AT259" i="34"/>
  <c r="AT237" i="34"/>
  <c r="AT255" i="34"/>
  <c r="AR221" i="264"/>
  <c r="K220" i="266"/>
  <c r="T221" i="265"/>
  <c r="AS65" i="34"/>
  <c r="AR103" i="264"/>
  <c r="K102" i="266"/>
  <c r="T103" i="265"/>
  <c r="AR241" i="264"/>
  <c r="K240" i="266"/>
  <c r="T241" i="265"/>
  <c r="AR60" i="264"/>
  <c r="K59" i="266"/>
  <c r="T60" i="265"/>
  <c r="AR76" i="264"/>
  <c r="K75" i="266"/>
  <c r="T76" i="265"/>
  <c r="AR52" i="264"/>
  <c r="K51" i="266"/>
  <c r="AR12" i="35"/>
  <c r="AT8" i="34"/>
  <c r="AT24" i="34"/>
  <c r="AT36" i="34"/>
  <c r="AT32" i="34"/>
  <c r="AT28" i="34"/>
  <c r="AP186" i="34"/>
  <c r="AO304" i="264"/>
  <c r="AP177" i="34"/>
  <c r="AO290" i="264"/>
  <c r="AR448" i="264"/>
  <c r="AR447" i="264"/>
  <c r="AR443" i="264"/>
  <c r="AR442" i="264"/>
  <c r="K447" i="266"/>
  <c r="AS240" i="34"/>
  <c r="AR398" i="264"/>
  <c r="K397" i="266"/>
  <c r="AR244" i="264"/>
  <c r="K243" i="266"/>
  <c r="T244" i="265"/>
  <c r="AR184" i="264"/>
  <c r="K183" i="266"/>
  <c r="AS172" i="34"/>
  <c r="AR267" i="264"/>
  <c r="AR266" i="264"/>
  <c r="K266" i="266"/>
  <c r="AR340" i="264"/>
  <c r="AR339" i="264"/>
  <c r="K339" i="266"/>
  <c r="AR370" i="264"/>
  <c r="AR369" i="264"/>
  <c r="K369" i="266"/>
  <c r="AR115" i="264"/>
  <c r="K114" i="266"/>
  <c r="T115" i="265"/>
  <c r="AT60" i="34"/>
  <c r="AS96" i="264"/>
  <c r="AS194" i="264"/>
  <c r="AS39" i="35"/>
  <c r="AU144" i="34"/>
  <c r="AT234" i="264"/>
  <c r="AU116" i="34"/>
  <c r="AT194" i="264"/>
  <c r="AU46" i="34"/>
  <c r="AU102" i="34"/>
  <c r="AT174" i="264"/>
  <c r="AU130" i="34"/>
  <c r="AT214" i="264"/>
  <c r="AR41" i="35"/>
  <c r="AT132" i="34"/>
  <c r="AT48" i="34"/>
  <c r="AT104" i="34"/>
  <c r="AT146" i="34"/>
  <c r="AT118" i="34"/>
  <c r="AR197" i="264"/>
  <c r="AR196" i="264"/>
  <c r="K196" i="266"/>
  <c r="AR177" i="264"/>
  <c r="AR176" i="264"/>
  <c r="K176" i="266"/>
  <c r="AR217" i="264"/>
  <c r="AR216" i="264"/>
  <c r="K216" i="266"/>
  <c r="AM275" i="264"/>
  <c r="AR209" i="264"/>
  <c r="AR208" i="264"/>
  <c r="K208" i="266"/>
  <c r="AS56" i="34"/>
  <c r="AR91" i="264"/>
  <c r="AR90" i="264"/>
  <c r="K90" i="266"/>
  <c r="AR229" i="264"/>
  <c r="AR228" i="264"/>
  <c r="K228" i="266"/>
  <c r="AR124" i="264"/>
  <c r="K123" i="266"/>
  <c r="AR50" i="264"/>
  <c r="AR49" i="264"/>
  <c r="K49" i="266"/>
  <c r="AR58" i="264"/>
  <c r="AR57" i="264"/>
  <c r="K57" i="266"/>
  <c r="AR74" i="264"/>
  <c r="AR73" i="264"/>
  <c r="K73" i="266"/>
  <c r="BK386" i="264"/>
  <c r="AN167" i="34"/>
  <c r="AM260" i="264"/>
  <c r="AM333" i="264"/>
  <c r="AM363" i="264"/>
  <c r="AY415" i="264"/>
  <c r="AY80" i="35"/>
  <c r="BB265" i="34"/>
  <c r="BB261" i="34"/>
  <c r="BB257" i="34"/>
  <c r="BB235" i="34"/>
  <c r="BB253" i="34"/>
  <c r="AZ84" i="35"/>
  <c r="T66" i="268"/>
  <c r="AY83" i="35"/>
  <c r="BA239" i="34"/>
  <c r="AZ403" i="264"/>
  <c r="AZ396" i="264"/>
  <c r="AZ446" i="264"/>
  <c r="BA249" i="34"/>
  <c r="AZ422" i="264"/>
  <c r="BA245" i="34"/>
  <c r="AZ415" i="264"/>
  <c r="AR54" i="264"/>
  <c r="K53" i="266"/>
  <c r="T54" i="265"/>
  <c r="T51" i="265"/>
  <c r="T48" i="265"/>
  <c r="T47" i="265"/>
  <c r="AR70" i="264"/>
  <c r="K69" i="266"/>
  <c r="T70" i="265"/>
  <c r="T67" i="265"/>
  <c r="T64" i="265"/>
  <c r="T63" i="265"/>
  <c r="AS14" i="34"/>
  <c r="T31" i="265"/>
  <c r="AR24" i="264"/>
  <c r="K23" i="266"/>
  <c r="T24" i="265"/>
  <c r="AS13" i="34"/>
  <c r="T30" i="265"/>
  <c r="AR23" i="264"/>
  <c r="K22" i="266"/>
  <c r="T23" i="265"/>
  <c r="AR61" i="264"/>
  <c r="K60" i="266"/>
  <c r="T61" i="265"/>
  <c r="AR77" i="264"/>
  <c r="K76" i="266"/>
  <c r="T77" i="265"/>
  <c r="AP202" i="264"/>
  <c r="AP182" i="264"/>
  <c r="AP222" i="264"/>
  <c r="AM163" i="24"/>
  <c r="AS235" i="264"/>
  <c r="AT61" i="34"/>
  <c r="AS97" i="264"/>
  <c r="AS40" i="35"/>
  <c r="AU131" i="34"/>
  <c r="AT215" i="264"/>
  <c r="AU103" i="34"/>
  <c r="AT175" i="264"/>
  <c r="AU47" i="34"/>
  <c r="AU145" i="34"/>
  <c r="AT235" i="264"/>
  <c r="AU117" i="34"/>
  <c r="AT195" i="264"/>
  <c r="AP185" i="264"/>
  <c r="AP205" i="264"/>
  <c r="AP48" i="35"/>
  <c r="AR153" i="34"/>
  <c r="AQ245" i="264"/>
  <c r="AR125" i="34"/>
  <c r="AQ205" i="264"/>
  <c r="AR111" i="34"/>
  <c r="AQ185" i="264"/>
  <c r="AR55" i="34"/>
  <c r="AR139" i="34"/>
  <c r="AQ225" i="264"/>
  <c r="AR329" i="264"/>
  <c r="AR328" i="264"/>
  <c r="K328" i="266"/>
  <c r="AR359" i="264"/>
  <c r="AR358" i="264"/>
  <c r="K358" i="266"/>
  <c r="AR314" i="264"/>
  <c r="AR313" i="264"/>
  <c r="K313" i="266"/>
  <c r="AR68" i="35"/>
  <c r="AT155" i="34"/>
  <c r="AT191" i="34"/>
  <c r="AT218" i="34"/>
  <c r="AT209" i="34"/>
  <c r="AT200" i="34"/>
  <c r="Z191" i="24"/>
  <c r="AA231" i="34"/>
  <c r="AM73" i="35"/>
  <c r="AL13" i="24"/>
  <c r="AL125" i="24"/>
  <c r="AL129" i="24"/>
  <c r="AR191" i="264"/>
  <c r="K190" i="266"/>
  <c r="AS57" i="34"/>
  <c r="AR93" i="264"/>
  <c r="AR92" i="264"/>
  <c r="K92" i="266"/>
  <c r="T93" i="265"/>
  <c r="T92" i="265"/>
  <c r="AR36" i="35"/>
  <c r="AT127" i="34"/>
  <c r="AT43" i="34"/>
  <c r="AT99" i="34"/>
  <c r="AT141" i="34"/>
  <c r="AT113" i="34"/>
  <c r="AM290" i="264"/>
  <c r="AS183" i="264"/>
  <c r="AS243" i="264"/>
  <c r="AS46" i="35"/>
  <c r="AU123" i="34"/>
  <c r="AT203" i="264"/>
  <c r="AU151" i="34"/>
  <c r="AT243" i="264"/>
  <c r="AU109" i="34"/>
  <c r="AT183" i="264"/>
  <c r="AU53" i="34"/>
  <c r="AU137" i="34"/>
  <c r="AT223" i="264"/>
  <c r="AL185" i="24"/>
  <c r="AL187" i="24"/>
  <c r="AL189" i="24"/>
  <c r="Q69" i="268"/>
  <c r="Q63" i="268"/>
  <c r="Q62" i="268"/>
  <c r="H68" i="269"/>
  <c r="H62" i="269"/>
  <c r="H61" i="269"/>
  <c r="S364" i="265"/>
  <c r="T197" i="265"/>
  <c r="T196" i="265"/>
  <c r="T217" i="265"/>
  <c r="T216" i="265"/>
  <c r="R303" i="265"/>
  <c r="S220" i="265"/>
  <c r="S207" i="265"/>
  <c r="S206" i="265"/>
  <c r="S180" i="265"/>
  <c r="S167" i="265"/>
  <c r="S166" i="265"/>
  <c r="AQ21" i="264"/>
  <c r="AQ18" i="264"/>
  <c r="AQ404" i="264"/>
  <c r="AQ400" i="264"/>
  <c r="Q19" i="268"/>
  <c r="S319" i="265"/>
  <c r="V421" i="265"/>
  <c r="V420" i="265"/>
  <c r="V419" i="265"/>
  <c r="AY437" i="264"/>
  <c r="AY436" i="264"/>
  <c r="AY453" i="264"/>
  <c r="AY452" i="264"/>
  <c r="AY429" i="264"/>
  <c r="AY428" i="264"/>
  <c r="AR113" i="264"/>
  <c r="K112" i="266"/>
  <c r="AT58" i="34"/>
  <c r="AS94" i="264"/>
  <c r="AS232" i="264"/>
  <c r="AS37" i="35"/>
  <c r="AU114" i="34"/>
  <c r="AT192" i="264"/>
  <c r="AU142" i="34"/>
  <c r="AT232" i="264"/>
  <c r="AU44" i="34"/>
  <c r="AU100" i="34"/>
  <c r="AT172" i="264"/>
  <c r="AU128" i="34"/>
  <c r="AT212" i="264"/>
  <c r="AR193" i="264"/>
  <c r="K192" i="266"/>
  <c r="T193" i="265"/>
  <c r="T190" i="265"/>
  <c r="AR173" i="264"/>
  <c r="K172" i="266"/>
  <c r="T173" i="265"/>
  <c r="T170" i="265"/>
  <c r="AR213" i="264"/>
  <c r="K212" i="266"/>
  <c r="T213" i="265"/>
  <c r="T210" i="265"/>
  <c r="AM184" i="24"/>
  <c r="AN172" i="24"/>
  <c r="AM175" i="24"/>
  <c r="AM179" i="24"/>
  <c r="AR433" i="264"/>
  <c r="K432" i="266"/>
  <c r="T433" i="265"/>
  <c r="T431" i="265"/>
  <c r="T427" i="265"/>
  <c r="T426" i="265"/>
  <c r="AR441" i="264"/>
  <c r="K440" i="266"/>
  <c r="T441" i="265"/>
  <c r="T439" i="265"/>
  <c r="T435" i="265"/>
  <c r="T434" i="265"/>
  <c r="AR457" i="264"/>
  <c r="K456" i="266"/>
  <c r="T457" i="265"/>
  <c r="AR44" i="35"/>
  <c r="AT149" i="34"/>
  <c r="AT121" i="34"/>
  <c r="AT51" i="34"/>
  <c r="AT107" i="34"/>
  <c r="AT135" i="34"/>
  <c r="AR181" i="264"/>
  <c r="K180" i="266"/>
  <c r="AR201" i="264"/>
  <c r="K200" i="266"/>
  <c r="AR68" i="264"/>
  <c r="K67" i="266"/>
  <c r="AS12" i="34"/>
  <c r="AR22" i="264"/>
  <c r="K21" i="266"/>
  <c r="AP168" i="34"/>
  <c r="AO275" i="264"/>
  <c r="AO261" i="264"/>
  <c r="AR116" i="264"/>
  <c r="K115" i="266"/>
  <c r="T116" i="265"/>
  <c r="AR440" i="264"/>
  <c r="K439" i="266"/>
  <c r="AR456" i="264"/>
  <c r="K455" i="266"/>
  <c r="AR432" i="264"/>
  <c r="K431" i="266"/>
  <c r="AR87" i="35"/>
  <c r="AT236" i="34"/>
  <c r="AT254" i="34"/>
  <c r="AT266" i="34"/>
  <c r="AT262" i="34"/>
  <c r="AT258" i="34"/>
  <c r="AL62" i="35"/>
  <c r="AO221" i="34"/>
  <c r="AN363" i="264"/>
  <c r="AO212" i="34"/>
  <c r="AO203" i="34"/>
  <c r="AO194" i="34"/>
  <c r="AO158" i="34"/>
  <c r="AR47" i="35"/>
  <c r="AT138" i="34"/>
  <c r="AT110" i="34"/>
  <c r="AT54" i="34"/>
  <c r="AT152" i="34"/>
  <c r="AT124" i="34"/>
  <c r="AR204" i="264"/>
  <c r="K203" i="266"/>
  <c r="AS68" i="34"/>
  <c r="AR106" i="264"/>
  <c r="K105" i="266"/>
  <c r="AR224" i="264"/>
  <c r="K223" i="266"/>
  <c r="AR325" i="264"/>
  <c r="AR324" i="264"/>
  <c r="K324" i="266"/>
  <c r="AR355" i="264"/>
  <c r="AR354" i="264"/>
  <c r="K354" i="266"/>
  <c r="AR78" i="35"/>
  <c r="AT226" i="34"/>
  <c r="AT217" i="34"/>
  <c r="AT208" i="34"/>
  <c r="AT199" i="34"/>
  <c r="AT163" i="34"/>
  <c r="AX402" i="264"/>
  <c r="AX401" i="264"/>
  <c r="V402" i="265"/>
  <c r="V401" i="265"/>
  <c r="AS214" i="264"/>
  <c r="AS174" i="264"/>
  <c r="AS234" i="264"/>
  <c r="AR237" i="264"/>
  <c r="AR236" i="264"/>
  <c r="K236" i="266"/>
  <c r="T237" i="265"/>
  <c r="T236" i="265"/>
  <c r="AS62" i="34"/>
  <c r="AR99" i="264"/>
  <c r="AR98" i="264"/>
  <c r="K98" i="266"/>
  <c r="AL289" i="264"/>
  <c r="R289" i="265"/>
  <c r="AR169" i="264"/>
  <c r="AR168" i="264"/>
  <c r="K168" i="266"/>
  <c r="AR189" i="264"/>
  <c r="AR188" i="264"/>
  <c r="K188" i="266"/>
  <c r="AR35" i="35"/>
  <c r="AT140" i="34"/>
  <c r="AT112" i="34"/>
  <c r="AT42" i="34"/>
  <c r="AT98" i="34"/>
  <c r="AT126" i="34"/>
  <c r="AS11" i="34"/>
  <c r="AR20" i="264"/>
  <c r="AR19" i="264"/>
  <c r="K19" i="266"/>
  <c r="AR66" i="264"/>
  <c r="AR65" i="264"/>
  <c r="K65" i="266"/>
  <c r="AR11" i="35"/>
  <c r="AT35" i="34"/>
  <c r="AT31" i="34"/>
  <c r="AT27" i="34"/>
  <c r="AT7" i="34"/>
  <c r="AT23" i="34"/>
  <c r="AM389" i="264"/>
  <c r="AM388" i="264"/>
  <c r="AM387" i="264"/>
  <c r="AM318" i="264"/>
  <c r="AM348" i="264"/>
  <c r="AN185" i="34"/>
  <c r="AN176" i="34"/>
  <c r="AY422" i="264"/>
  <c r="AY403" i="264"/>
  <c r="AX79" i="35"/>
  <c r="BA234" i="34"/>
  <c r="BA252" i="34"/>
  <c r="AZ429" i="264"/>
  <c r="AZ428" i="264"/>
  <c r="BA264" i="34"/>
  <c r="AZ453" i="264"/>
  <c r="AZ452" i="264"/>
  <c r="BA260" i="34"/>
  <c r="AZ445" i="264"/>
  <c r="BA256" i="34"/>
  <c r="AZ437" i="264"/>
  <c r="AZ436" i="264"/>
  <c r="AR62" i="264"/>
  <c r="K61" i="266"/>
  <c r="AR78" i="264"/>
  <c r="K77" i="266"/>
  <c r="AR14" i="35"/>
  <c r="AT10" i="34"/>
  <c r="AT38" i="34"/>
  <c r="AT34" i="34"/>
  <c r="AT30" i="34"/>
  <c r="AT26" i="34"/>
  <c r="AR53" i="264"/>
  <c r="K52" i="266"/>
  <c r="AR69" i="264"/>
  <c r="K68" i="266"/>
  <c r="AR13" i="35"/>
  <c r="AT37" i="34"/>
  <c r="AT33" i="34"/>
  <c r="AT29" i="34"/>
  <c r="AT25" i="34"/>
  <c r="AT9" i="34"/>
  <c r="AP242" i="264"/>
  <c r="AQ66" i="34"/>
  <c r="AP104" i="264"/>
  <c r="AP45" i="35"/>
  <c r="AR136" i="34"/>
  <c r="AQ222" i="264"/>
  <c r="AQ220" i="264"/>
  <c r="AQ207" i="264"/>
  <c r="AQ206" i="264"/>
  <c r="AR52" i="34"/>
  <c r="AR108" i="34"/>
  <c r="AQ182" i="264"/>
  <c r="AQ180" i="264"/>
  <c r="AQ167" i="264"/>
  <c r="AQ166" i="264"/>
  <c r="AR122" i="34"/>
  <c r="AQ202" i="264"/>
  <c r="AR150" i="34"/>
  <c r="AQ242" i="264"/>
  <c r="AQ240" i="264"/>
  <c r="AQ227" i="264"/>
  <c r="AQ226" i="264"/>
  <c r="AN168" i="24"/>
  <c r="AO74" i="35"/>
  <c r="AO157" i="24"/>
  <c r="AN159" i="24"/>
  <c r="AS195" i="264"/>
  <c r="AS175" i="264"/>
  <c r="AS215" i="264"/>
  <c r="AP225" i="264"/>
  <c r="AQ69" i="34"/>
  <c r="AP107" i="264"/>
  <c r="AP245" i="264"/>
  <c r="AR344" i="264"/>
  <c r="AR343" i="264"/>
  <c r="K343" i="266"/>
  <c r="AS164" i="34"/>
  <c r="AR256" i="264"/>
  <c r="AR255" i="264"/>
  <c r="K255" i="266"/>
  <c r="T256" i="265"/>
  <c r="T255" i="265"/>
  <c r="Y385" i="264"/>
  <c r="Y384" i="264"/>
  <c r="Y383" i="264"/>
  <c r="Y382" i="264"/>
  <c r="Y381" i="264"/>
  <c r="AN26" i="24"/>
  <c r="AR231" i="264"/>
  <c r="K230" i="266"/>
  <c r="AR171" i="264"/>
  <c r="AR170" i="264"/>
  <c r="K170" i="266"/>
  <c r="AR211" i="264"/>
  <c r="K210" i="266"/>
  <c r="AM304" i="264"/>
  <c r="AL274" i="264"/>
  <c r="R274" i="265"/>
  <c r="AS223" i="264"/>
  <c r="AT67" i="34"/>
  <c r="AS105" i="264"/>
  <c r="AS203" i="264"/>
  <c r="T447" i="265"/>
  <c r="T443" i="265"/>
  <c r="T442" i="265"/>
  <c r="S240" i="265"/>
  <c r="S227" i="265"/>
  <c r="S226" i="265"/>
  <c r="AL183" i="24"/>
  <c r="AO13" i="264"/>
  <c r="S261" i="265"/>
  <c r="S349" i="265"/>
  <c r="T122" i="265"/>
  <c r="T184" i="265"/>
  <c r="T124" i="265"/>
  <c r="T177" i="265"/>
  <c r="T176" i="265"/>
  <c r="T229" i="265"/>
  <c r="T228" i="265"/>
  <c r="T113" i="265"/>
  <c r="T456" i="265"/>
  <c r="AQ28" i="264"/>
  <c r="AQ25" i="264"/>
  <c r="AM169" i="24"/>
  <c r="AM167" i="24"/>
  <c r="AP28" i="264"/>
  <c r="AP25" i="264"/>
  <c r="AP17" i="264"/>
  <c r="AP16" i="264"/>
  <c r="AP15" i="264"/>
  <c r="AQ397" i="264"/>
  <c r="AQ393" i="264"/>
  <c r="H18" i="269"/>
  <c r="AX413" i="264"/>
  <c r="AX412" i="264"/>
  <c r="AX411" i="264"/>
  <c r="S334" i="265"/>
  <c r="T91" i="265"/>
  <c r="T90" i="265"/>
  <c r="AJ131" i="24"/>
  <c r="AK130" i="24"/>
  <c r="AK127" i="24"/>
  <c r="AK10" i="24"/>
  <c r="AL128" i="24"/>
  <c r="AL123" i="24"/>
  <c r="AL124" i="24"/>
  <c r="AL126" i="24"/>
  <c r="AL127" i="24"/>
  <c r="AL10" i="24"/>
  <c r="AN77" i="24"/>
  <c r="AM9" i="24"/>
  <c r="AS24" i="271"/>
  <c r="V411" i="265"/>
  <c r="AL87" i="24"/>
  <c r="AL86" i="24"/>
  <c r="AG25" i="271"/>
  <c r="AH43" i="271"/>
  <c r="S304" i="265"/>
  <c r="AQ200" i="264"/>
  <c r="AQ187" i="264"/>
  <c r="AQ186" i="264"/>
  <c r="AR21" i="264"/>
  <c r="AR18" i="264"/>
  <c r="AR210" i="264"/>
  <c r="AR230" i="264"/>
  <c r="S290" i="265"/>
  <c r="AM116" i="24"/>
  <c r="AN33" i="24"/>
  <c r="AN25" i="24"/>
  <c r="AN24" i="24"/>
  <c r="AL115" i="24"/>
  <c r="AL107" i="24"/>
  <c r="AL109" i="24"/>
  <c r="AL108" i="24"/>
  <c r="AJ286" i="264"/>
  <c r="AR431" i="264"/>
  <c r="AR427" i="264"/>
  <c r="AR426" i="264"/>
  <c r="AR455" i="264"/>
  <c r="AR451" i="264"/>
  <c r="AR450" i="264"/>
  <c r="T21" i="265"/>
  <c r="T18" i="265"/>
  <c r="AZ444" i="264"/>
  <c r="AJ300" i="264"/>
  <c r="AM97" i="24"/>
  <c r="AI7" i="24"/>
  <c r="AM242" i="34"/>
  <c r="AL409" i="264"/>
  <c r="Q408" i="265"/>
  <c r="Q407" i="265"/>
  <c r="Q392" i="265"/>
  <c r="Q391" i="265"/>
  <c r="Q390" i="265"/>
  <c r="Q300" i="265"/>
  <c r="AJ271" i="264"/>
  <c r="R12" i="265"/>
  <c r="R11" i="265"/>
  <c r="AI300" i="264"/>
  <c r="AM243" i="34"/>
  <c r="AL410" i="264"/>
  <c r="AJ60" i="35"/>
  <c r="AM202" i="34"/>
  <c r="AL332" i="264"/>
  <c r="O52" i="268"/>
  <c r="AM211" i="34"/>
  <c r="AL347" i="264"/>
  <c r="AM220" i="34"/>
  <c r="AL362" i="264"/>
  <c r="AM157" i="34"/>
  <c r="R259" i="265"/>
  <c r="AM193" i="34"/>
  <c r="AL317" i="264"/>
  <c r="AM227" i="34"/>
  <c r="AL375" i="264"/>
  <c r="AL374" i="264"/>
  <c r="AL373" i="264"/>
  <c r="AL372" i="264"/>
  <c r="AL371" i="264"/>
  <c r="AJ61" i="35"/>
  <c r="O53" i="268"/>
  <c r="AM192" i="34"/>
  <c r="AL316" i="264"/>
  <c r="AL315" i="264"/>
  <c r="AM210" i="34"/>
  <c r="AL346" i="264"/>
  <c r="AL345" i="264"/>
  <c r="O51" i="268"/>
  <c r="AM201" i="34"/>
  <c r="AL331" i="264"/>
  <c r="AL330" i="264"/>
  <c r="AJ59" i="35"/>
  <c r="AM156" i="34"/>
  <c r="R258" i="265"/>
  <c r="AM219" i="34"/>
  <c r="AL361" i="264"/>
  <c r="AL360" i="264"/>
  <c r="J390" i="267"/>
  <c r="J389" i="266"/>
  <c r="J389" i="267"/>
  <c r="AJ160" i="24"/>
  <c r="AJ166" i="24"/>
  <c r="AJ176" i="24"/>
  <c r="AJ182" i="24"/>
  <c r="AK160" i="24"/>
  <c r="AK166" i="24"/>
  <c r="AK176" i="24"/>
  <c r="AK182" i="24"/>
  <c r="AN12" i="264"/>
  <c r="AN11" i="264"/>
  <c r="AL227" i="34"/>
  <c r="AI61" i="35"/>
  <c r="AK361" i="264"/>
  <c r="R361" i="265"/>
  <c r="AK346" i="264"/>
  <c r="AK316" i="264"/>
  <c r="AL165" i="34"/>
  <c r="AK258" i="264"/>
  <c r="AK331" i="264"/>
  <c r="AL174" i="34"/>
  <c r="AL183" i="34"/>
  <c r="AN147" i="24"/>
  <c r="AK347" i="264"/>
  <c r="R347" i="265"/>
  <c r="AK332" i="264"/>
  <c r="R332" i="265"/>
  <c r="AL184" i="34"/>
  <c r="AL175" i="34"/>
  <c r="AK259" i="264"/>
  <c r="AL166" i="34"/>
  <c r="AK317" i="264"/>
  <c r="AK362" i="264"/>
  <c r="AJ133" i="24"/>
  <c r="AK139" i="24"/>
  <c r="AL96" i="24"/>
  <c r="AL85" i="24"/>
  <c r="R9" i="265"/>
  <c r="R8" i="265"/>
  <c r="AL9" i="264"/>
  <c r="AL8" i="264"/>
  <c r="AL7" i="264"/>
  <c r="AL243" i="34"/>
  <c r="AL242" i="34"/>
  <c r="AK70" i="35"/>
  <c r="AK71" i="35"/>
  <c r="AK72" i="35"/>
  <c r="AM380" i="264"/>
  <c r="AM379" i="264"/>
  <c r="AM378" i="264"/>
  <c r="AM377" i="264"/>
  <c r="AM376" i="264"/>
  <c r="AL71" i="35"/>
  <c r="AL70" i="35"/>
  <c r="AL72" i="35"/>
  <c r="AR397" i="264"/>
  <c r="AR393" i="264"/>
  <c r="AR439" i="264"/>
  <c r="AR435" i="264"/>
  <c r="AR434" i="264"/>
  <c r="AT17" i="271"/>
  <c r="AT5" i="271"/>
  <c r="AT20" i="271"/>
  <c r="AT8" i="271"/>
  <c r="AS13" i="271"/>
  <c r="AT18" i="271"/>
  <c r="AT6" i="271"/>
  <c r="AT19" i="271"/>
  <c r="AT7" i="271"/>
  <c r="AT16" i="271"/>
  <c r="AT4" i="271"/>
  <c r="AT12" i="271"/>
  <c r="T455" i="265"/>
  <c r="T451" i="265"/>
  <c r="T450" i="265"/>
  <c r="AQ17" i="264"/>
  <c r="AQ16" i="264"/>
  <c r="AQ15" i="264"/>
  <c r="K209" i="266"/>
  <c r="AP126" i="264"/>
  <c r="AT13" i="34"/>
  <c r="AS23" i="264"/>
  <c r="AS77" i="264"/>
  <c r="AS70" i="264"/>
  <c r="AT14" i="34"/>
  <c r="AS24" i="264"/>
  <c r="BA238" i="34"/>
  <c r="AZ402" i="264"/>
  <c r="AZ401" i="264"/>
  <c r="AZ395" i="264"/>
  <c r="AZ394" i="264"/>
  <c r="AS50" i="264"/>
  <c r="AS49" i="264"/>
  <c r="AS74" i="264"/>
  <c r="AS73" i="264"/>
  <c r="K64" i="266"/>
  <c r="K18" i="266"/>
  <c r="AR27" i="264"/>
  <c r="AR26" i="264"/>
  <c r="K26" i="266"/>
  <c r="T27" i="265"/>
  <c r="T26" i="265"/>
  <c r="AT172" i="34"/>
  <c r="AS267" i="264"/>
  <c r="AS266" i="264"/>
  <c r="AS340" i="264"/>
  <c r="AS339" i="264"/>
  <c r="AS370" i="264"/>
  <c r="AS369" i="264"/>
  <c r="K353" i="266"/>
  <c r="K323" i="266"/>
  <c r="AR125" i="264"/>
  <c r="K124" i="266"/>
  <c r="AS244" i="264"/>
  <c r="AS184" i="264"/>
  <c r="AS47" i="35"/>
  <c r="AU138" i="34"/>
  <c r="AT224" i="264"/>
  <c r="AU54" i="34"/>
  <c r="AU110" i="34"/>
  <c r="AT184" i="264"/>
  <c r="AU152" i="34"/>
  <c r="AT244" i="264"/>
  <c r="AU124" i="34"/>
  <c r="AT204" i="264"/>
  <c r="AN318" i="264"/>
  <c r="AN348" i="264"/>
  <c r="AO176" i="34"/>
  <c r="AN289" i="264"/>
  <c r="AO185" i="34"/>
  <c r="AN303" i="264"/>
  <c r="AS448" i="264"/>
  <c r="AS432" i="264"/>
  <c r="AS87" i="35"/>
  <c r="AU236" i="34"/>
  <c r="AU254" i="34"/>
  <c r="AT432" i="264"/>
  <c r="AU266" i="34"/>
  <c r="AT456" i="264"/>
  <c r="AU262" i="34"/>
  <c r="AT448" i="264"/>
  <c r="AU258" i="34"/>
  <c r="AT440" i="264"/>
  <c r="K20" i="266"/>
  <c r="AR29" i="264"/>
  <c r="K28" i="266"/>
  <c r="AS181" i="264"/>
  <c r="AS201" i="264"/>
  <c r="AS44" i="35"/>
  <c r="AU149" i="34"/>
  <c r="AT241" i="264"/>
  <c r="AU121" i="34"/>
  <c r="AT201" i="264"/>
  <c r="AU107" i="34"/>
  <c r="AT181" i="264"/>
  <c r="AU51" i="34"/>
  <c r="AU135" i="34"/>
  <c r="AT221" i="264"/>
  <c r="AU58" i="34"/>
  <c r="AT113" i="264"/>
  <c r="AT94" i="264"/>
  <c r="AS113" i="264"/>
  <c r="AL188" i="24"/>
  <c r="AP233" i="34"/>
  <c r="BJ190" i="24"/>
  <c r="BN232" i="34"/>
  <c r="AS191" i="264"/>
  <c r="AS171" i="264"/>
  <c r="AS211" i="264"/>
  <c r="K189" i="266"/>
  <c r="Z385" i="264"/>
  <c r="Z384" i="264"/>
  <c r="Z383" i="264"/>
  <c r="Z382" i="264"/>
  <c r="Z381" i="264"/>
  <c r="N385" i="265"/>
  <c r="N384" i="265"/>
  <c r="N383" i="265"/>
  <c r="N382" i="265"/>
  <c r="N381" i="265"/>
  <c r="AS329" i="264"/>
  <c r="AS328" i="264"/>
  <c r="AS359" i="264"/>
  <c r="AS358" i="264"/>
  <c r="AT164" i="34"/>
  <c r="AS256" i="264"/>
  <c r="AS255" i="264"/>
  <c r="K312" i="266"/>
  <c r="K357" i="266"/>
  <c r="K327" i="266"/>
  <c r="AU61" i="34"/>
  <c r="AT116" i="264"/>
  <c r="AT97" i="264"/>
  <c r="AS116" i="264"/>
  <c r="AR30" i="264"/>
  <c r="K29" i="266"/>
  <c r="AR31" i="264"/>
  <c r="K30" i="266"/>
  <c r="BA430" i="264"/>
  <c r="W430" i="265"/>
  <c r="BA438" i="264"/>
  <c r="W438" i="265"/>
  <c r="BA454" i="264"/>
  <c r="W454" i="265"/>
  <c r="AM274" i="264"/>
  <c r="K207" i="266"/>
  <c r="AS237" i="264"/>
  <c r="AS236" i="264"/>
  <c r="AT62" i="34"/>
  <c r="AS99" i="264"/>
  <c r="AS98" i="264"/>
  <c r="AS41" i="35"/>
  <c r="AU132" i="34"/>
  <c r="AT217" i="264"/>
  <c r="AT216" i="264"/>
  <c r="AU104" i="34"/>
  <c r="AT177" i="264"/>
  <c r="AT176" i="264"/>
  <c r="AU48" i="34"/>
  <c r="AU146" i="34"/>
  <c r="AT237" i="264"/>
  <c r="AT236" i="264"/>
  <c r="AU118" i="34"/>
  <c r="AT197" i="264"/>
  <c r="AT196" i="264"/>
  <c r="AV144" i="34"/>
  <c r="AV116" i="34"/>
  <c r="AU194" i="264"/>
  <c r="AV46" i="34"/>
  <c r="U96" i="265"/>
  <c r="AV102" i="34"/>
  <c r="AV130" i="34"/>
  <c r="AT39" i="35"/>
  <c r="R23" i="268"/>
  <c r="K446" i="266"/>
  <c r="AS60" i="264"/>
  <c r="AS76" i="264"/>
  <c r="AT12" i="34"/>
  <c r="AS22" i="264"/>
  <c r="K50" i="266"/>
  <c r="K58" i="266"/>
  <c r="AR122" i="264"/>
  <c r="K121" i="266"/>
  <c r="AS433" i="264"/>
  <c r="AS441" i="264"/>
  <c r="AS457" i="264"/>
  <c r="AR406" i="264"/>
  <c r="K405" i="266"/>
  <c r="AR114" i="264"/>
  <c r="K113" i="266"/>
  <c r="T114" i="265"/>
  <c r="AS193" i="264"/>
  <c r="AS173" i="264"/>
  <c r="AS213" i="264"/>
  <c r="AY414" i="264"/>
  <c r="AY413" i="264"/>
  <c r="AY412" i="264"/>
  <c r="AP319" i="264"/>
  <c r="AP334" i="264"/>
  <c r="AQ177" i="34"/>
  <c r="AQ186" i="34"/>
  <c r="AR67" i="264"/>
  <c r="S87" i="265"/>
  <c r="S86" i="265"/>
  <c r="S275" i="265"/>
  <c r="T75" i="265"/>
  <c r="T72" i="265"/>
  <c r="T71" i="265"/>
  <c r="AR75" i="264"/>
  <c r="AR72" i="264"/>
  <c r="AR71" i="264"/>
  <c r="AS124" i="264"/>
  <c r="K169" i="266"/>
  <c r="K229" i="266"/>
  <c r="AO26" i="24"/>
  <c r="K342" i="266"/>
  <c r="AN163" i="24"/>
  <c r="AO63" i="35"/>
  <c r="AR159" i="34"/>
  <c r="AR195" i="34"/>
  <c r="AQ319" i="264"/>
  <c r="AR213" i="34"/>
  <c r="AQ349" i="264"/>
  <c r="AR204" i="34"/>
  <c r="AQ334" i="264"/>
  <c r="AR222" i="34"/>
  <c r="AQ364" i="264"/>
  <c r="AR66" i="34"/>
  <c r="AQ123" i="264"/>
  <c r="AQ104" i="264"/>
  <c r="AS136" i="34"/>
  <c r="AS108" i="34"/>
  <c r="AS52" i="34"/>
  <c r="T104" i="265"/>
  <c r="AS122" i="34"/>
  <c r="T202" i="265"/>
  <c r="AS150" i="34"/>
  <c r="T242" i="265"/>
  <c r="H30" i="269"/>
  <c r="Q31" i="268"/>
  <c r="AQ45" i="35"/>
  <c r="AS61" i="264"/>
  <c r="AS54" i="264"/>
  <c r="AM289" i="264"/>
  <c r="AS58" i="264"/>
  <c r="AS57" i="264"/>
  <c r="AS169" i="264"/>
  <c r="AS168" i="264"/>
  <c r="AS189" i="264"/>
  <c r="AS188" i="264"/>
  <c r="AS35" i="35"/>
  <c r="AU140" i="34"/>
  <c r="AT229" i="264"/>
  <c r="AT228" i="264"/>
  <c r="AU112" i="34"/>
  <c r="AT189" i="264"/>
  <c r="AT188" i="264"/>
  <c r="AU98" i="34"/>
  <c r="AT169" i="264"/>
  <c r="AT168" i="264"/>
  <c r="AU42" i="34"/>
  <c r="AU126" i="34"/>
  <c r="AT209" i="264"/>
  <c r="AT208" i="264"/>
  <c r="AN73" i="35"/>
  <c r="AM13" i="24"/>
  <c r="AM125" i="24"/>
  <c r="AM129" i="24"/>
  <c r="K254" i="266"/>
  <c r="AR270" i="264"/>
  <c r="AR269" i="264"/>
  <c r="K269" i="266"/>
  <c r="T270" i="265"/>
  <c r="T269" i="265"/>
  <c r="AO168" i="24"/>
  <c r="AP157" i="24"/>
  <c r="AO159" i="24"/>
  <c r="AP123" i="264"/>
  <c r="AP121" i="264"/>
  <c r="AP108" i="264"/>
  <c r="AS53" i="264"/>
  <c r="AS69" i="264"/>
  <c r="AS13" i="35"/>
  <c r="AU37" i="34"/>
  <c r="AT77" i="264"/>
  <c r="AU33" i="34"/>
  <c r="AT69" i="264"/>
  <c r="AU29" i="34"/>
  <c r="AT61" i="264"/>
  <c r="AU25" i="34"/>
  <c r="AT53" i="264"/>
  <c r="AU9" i="34"/>
  <c r="AS62" i="264"/>
  <c r="AS78" i="264"/>
  <c r="AS14" i="35"/>
  <c r="AU10" i="34"/>
  <c r="AU38" i="34"/>
  <c r="AT78" i="264"/>
  <c r="AU34" i="34"/>
  <c r="AT70" i="264"/>
  <c r="AU30" i="34"/>
  <c r="AT62" i="264"/>
  <c r="AU26" i="34"/>
  <c r="AT54" i="264"/>
  <c r="BA248" i="34"/>
  <c r="AZ421" i="264"/>
  <c r="AZ420" i="264"/>
  <c r="AZ419" i="264"/>
  <c r="BA244" i="34"/>
  <c r="AZ414" i="264"/>
  <c r="AZ413" i="264"/>
  <c r="AZ412" i="264"/>
  <c r="AM303" i="264"/>
  <c r="AT11" i="34"/>
  <c r="AS20" i="264"/>
  <c r="AS19" i="264"/>
  <c r="AS66" i="264"/>
  <c r="AS65" i="264"/>
  <c r="AS11" i="35"/>
  <c r="AU35" i="34"/>
  <c r="AT74" i="264"/>
  <c r="AT73" i="264"/>
  <c r="AU31" i="34"/>
  <c r="AT66" i="264"/>
  <c r="AT65" i="264"/>
  <c r="AU27" i="34"/>
  <c r="AT58" i="264"/>
  <c r="AT57" i="264"/>
  <c r="AU7" i="34"/>
  <c r="AU23" i="34"/>
  <c r="AT50" i="264"/>
  <c r="AT49" i="264"/>
  <c r="AS209" i="264"/>
  <c r="AS208" i="264"/>
  <c r="AT56" i="34"/>
  <c r="AS91" i="264"/>
  <c r="AS90" i="264"/>
  <c r="AS229" i="264"/>
  <c r="AS228" i="264"/>
  <c r="K187" i="266"/>
  <c r="K167" i="266"/>
  <c r="K97" i="266"/>
  <c r="AR118" i="264"/>
  <c r="AR117" i="264"/>
  <c r="K117" i="266"/>
  <c r="T118" i="265"/>
  <c r="T117" i="265"/>
  <c r="K235" i="266"/>
  <c r="AS325" i="264"/>
  <c r="AS324" i="264"/>
  <c r="AS355" i="264"/>
  <c r="AS354" i="264"/>
  <c r="AS78" i="35"/>
  <c r="AU226" i="34"/>
  <c r="AT370" i="264"/>
  <c r="AT369" i="264"/>
  <c r="AU217" i="34"/>
  <c r="AT355" i="264"/>
  <c r="AT354" i="264"/>
  <c r="AU208" i="34"/>
  <c r="AT340" i="264"/>
  <c r="AT339" i="264"/>
  <c r="AU199" i="34"/>
  <c r="AT325" i="264"/>
  <c r="AT324" i="264"/>
  <c r="AU163" i="34"/>
  <c r="AS204" i="264"/>
  <c r="AT68" i="34"/>
  <c r="AS106" i="264"/>
  <c r="AS224" i="264"/>
  <c r="AO167" i="34"/>
  <c r="AN260" i="264"/>
  <c r="AN333" i="264"/>
  <c r="AS440" i="264"/>
  <c r="AS456" i="264"/>
  <c r="AT240" i="34"/>
  <c r="AS398" i="264"/>
  <c r="K430" i="266"/>
  <c r="K454" i="266"/>
  <c r="K438" i="266"/>
  <c r="K66" i="266"/>
  <c r="AS221" i="264"/>
  <c r="AT65" i="34"/>
  <c r="AS103" i="264"/>
  <c r="AS241" i="264"/>
  <c r="AN184" i="24"/>
  <c r="AN175" i="24"/>
  <c r="AN179" i="24"/>
  <c r="AO172" i="24"/>
  <c r="AP74" i="35"/>
  <c r="AV142" i="34"/>
  <c r="U232" i="265"/>
  <c r="AV114" i="34"/>
  <c r="AU192" i="264"/>
  <c r="AV44" i="34"/>
  <c r="U94" i="265"/>
  <c r="AV100" i="34"/>
  <c r="AU172" i="264"/>
  <c r="AV128" i="34"/>
  <c r="AU212" i="264"/>
  <c r="AT37" i="35"/>
  <c r="R21" i="268"/>
  <c r="AU67" i="34"/>
  <c r="AT124" i="264"/>
  <c r="AT105" i="264"/>
  <c r="AV151" i="34"/>
  <c r="U243" i="265"/>
  <c r="AV123" i="34"/>
  <c r="AV53" i="34"/>
  <c r="AV109" i="34"/>
  <c r="AU183" i="264"/>
  <c r="AV137" i="34"/>
  <c r="R32" i="268"/>
  <c r="AT46" i="35"/>
  <c r="AS231" i="264"/>
  <c r="AT57" i="34"/>
  <c r="AS93" i="264"/>
  <c r="AS36" i="35"/>
  <c r="AU127" i="34"/>
  <c r="AT211" i="264"/>
  <c r="AU99" i="34"/>
  <c r="AT171" i="264"/>
  <c r="AU43" i="34"/>
  <c r="AU141" i="34"/>
  <c r="AT231" i="264"/>
  <c r="AU113" i="34"/>
  <c r="AT191" i="264"/>
  <c r="K91" i="266"/>
  <c r="AR112" i="264"/>
  <c r="K111" i="266"/>
  <c r="T112" i="265"/>
  <c r="P54" i="268"/>
  <c r="AM62" i="35"/>
  <c r="AP221" i="34"/>
  <c r="AO363" i="264"/>
  <c r="AP212" i="34"/>
  <c r="AO348" i="264"/>
  <c r="AP203" i="34"/>
  <c r="AO333" i="264"/>
  <c r="AP194" i="34"/>
  <c r="AO318" i="264"/>
  <c r="AP158" i="34"/>
  <c r="S260" i="265"/>
  <c r="AA191" i="24"/>
  <c r="AB231" i="34"/>
  <c r="AS344" i="264"/>
  <c r="AS343" i="264"/>
  <c r="AS314" i="264"/>
  <c r="AS313" i="264"/>
  <c r="AS68" i="35"/>
  <c r="AU155" i="34"/>
  <c r="AU191" i="34"/>
  <c r="AT314" i="264"/>
  <c r="AT313" i="264"/>
  <c r="AU218" i="34"/>
  <c r="AT359" i="264"/>
  <c r="AT358" i="264"/>
  <c r="AU209" i="34"/>
  <c r="AT344" i="264"/>
  <c r="AT343" i="264"/>
  <c r="AU200" i="34"/>
  <c r="AT329" i="264"/>
  <c r="AT328" i="264"/>
  <c r="AR69" i="34"/>
  <c r="AQ126" i="264"/>
  <c r="AQ107" i="264"/>
  <c r="AS153" i="34"/>
  <c r="AS125" i="34"/>
  <c r="T205" i="265"/>
  <c r="AS55" i="34"/>
  <c r="AS111" i="34"/>
  <c r="AS139" i="34"/>
  <c r="H33" i="269"/>
  <c r="AQ48" i="35"/>
  <c r="Q34" i="268"/>
  <c r="AV131" i="34"/>
  <c r="AV47" i="34"/>
  <c r="U97" i="265"/>
  <c r="AV103" i="34"/>
  <c r="AV145" i="34"/>
  <c r="AV117" i="34"/>
  <c r="R24" i="268"/>
  <c r="AT40" i="35"/>
  <c r="T65" i="268"/>
  <c r="T64" i="268"/>
  <c r="AY79" i="35"/>
  <c r="BB234" i="34"/>
  <c r="W395" i="265"/>
  <c r="BB252" i="34"/>
  <c r="BA429" i="264"/>
  <c r="BB264" i="34"/>
  <c r="BA453" i="264"/>
  <c r="BA452" i="264"/>
  <c r="BB260" i="34"/>
  <c r="BA445" i="264"/>
  <c r="BB256" i="34"/>
  <c r="BA437" i="264"/>
  <c r="BA436" i="264"/>
  <c r="AZ83" i="35"/>
  <c r="AZ80" i="35"/>
  <c r="BC265" i="34"/>
  <c r="BC261" i="34"/>
  <c r="BC257" i="34"/>
  <c r="BC235" i="34"/>
  <c r="BC253" i="34"/>
  <c r="BA84" i="35"/>
  <c r="BB239" i="34"/>
  <c r="BA396" i="264"/>
  <c r="W396" i="265"/>
  <c r="BA446" i="264"/>
  <c r="W446" i="265"/>
  <c r="BB249" i="34"/>
  <c r="BB245" i="34"/>
  <c r="BA415" i="264"/>
  <c r="K72" i="266"/>
  <c r="K56" i="266"/>
  <c r="K48" i="266"/>
  <c r="K227" i="266"/>
  <c r="K89" i="266"/>
  <c r="AR110" i="264"/>
  <c r="AR109" i="264"/>
  <c r="K109" i="266"/>
  <c r="T110" i="265"/>
  <c r="T109" i="265"/>
  <c r="K215" i="266"/>
  <c r="K175" i="266"/>
  <c r="K195" i="266"/>
  <c r="AS197" i="264"/>
  <c r="AS196" i="264"/>
  <c r="AS177" i="264"/>
  <c r="AS176" i="264"/>
  <c r="AS217" i="264"/>
  <c r="AS216" i="264"/>
  <c r="AU60" i="34"/>
  <c r="AT115" i="264"/>
  <c r="AT96" i="264"/>
  <c r="AS115" i="264"/>
  <c r="K368" i="266"/>
  <c r="K338" i="266"/>
  <c r="K265" i="266"/>
  <c r="AR281" i="264"/>
  <c r="AR280" i="264"/>
  <c r="K280" i="266"/>
  <c r="T281" i="265"/>
  <c r="T280" i="265"/>
  <c r="K396" i="266"/>
  <c r="AR405" i="264"/>
  <c r="AR404" i="264"/>
  <c r="AR400" i="264"/>
  <c r="K404" i="266"/>
  <c r="T405" i="265"/>
  <c r="T404" i="265"/>
  <c r="T400" i="265"/>
  <c r="AS68" i="264"/>
  <c r="AS67" i="264"/>
  <c r="AS52" i="264"/>
  <c r="AS51" i="264"/>
  <c r="AS12" i="35"/>
  <c r="AU8" i="34"/>
  <c r="AU24" i="34"/>
  <c r="AT52" i="264"/>
  <c r="AU36" i="34"/>
  <c r="AT76" i="264"/>
  <c r="AT75" i="264"/>
  <c r="AU32" i="34"/>
  <c r="AT68" i="264"/>
  <c r="AU28" i="34"/>
  <c r="AT60" i="264"/>
  <c r="AT59" i="264"/>
  <c r="K74" i="266"/>
  <c r="AT241" i="34"/>
  <c r="AS399" i="264"/>
  <c r="AS449" i="264"/>
  <c r="AS88" i="35"/>
  <c r="AU267" i="34"/>
  <c r="AT457" i="264"/>
  <c r="AU263" i="34"/>
  <c r="AT449" i="264"/>
  <c r="AU259" i="34"/>
  <c r="AT441" i="264"/>
  <c r="AU237" i="34"/>
  <c r="AU255" i="34"/>
  <c r="AT433" i="264"/>
  <c r="AS233" i="264"/>
  <c r="AT59" i="34"/>
  <c r="AS95" i="264"/>
  <c r="AS38" i="35"/>
  <c r="AU129" i="34"/>
  <c r="AT213" i="264"/>
  <c r="AU101" i="34"/>
  <c r="AT173" i="264"/>
  <c r="AU45" i="34"/>
  <c r="AU143" i="34"/>
  <c r="AT233" i="264"/>
  <c r="AU115" i="34"/>
  <c r="AT193" i="264"/>
  <c r="AY421" i="264"/>
  <c r="AY420" i="264"/>
  <c r="AY419" i="264"/>
  <c r="AY402" i="264"/>
  <c r="AY401" i="264"/>
  <c r="AP349" i="264"/>
  <c r="AP364" i="264"/>
  <c r="AQ168" i="34"/>
  <c r="AP261" i="264"/>
  <c r="AP240" i="264"/>
  <c r="AP227" i="264"/>
  <c r="AP226" i="264"/>
  <c r="AN169" i="24"/>
  <c r="AN167" i="24"/>
  <c r="AP102" i="264"/>
  <c r="AP89" i="264"/>
  <c r="AP88" i="264"/>
  <c r="AR64" i="264"/>
  <c r="AR63" i="264"/>
  <c r="AM185" i="24"/>
  <c r="AM183" i="24"/>
  <c r="W429" i="265"/>
  <c r="W453" i="265"/>
  <c r="T125" i="265"/>
  <c r="T29" i="265"/>
  <c r="T28" i="265"/>
  <c r="AR190" i="264"/>
  <c r="T185" i="265"/>
  <c r="U235" i="265"/>
  <c r="AM187" i="24"/>
  <c r="AM189" i="24"/>
  <c r="AP220" i="264"/>
  <c r="AP207" i="264"/>
  <c r="AP206" i="264"/>
  <c r="AP180" i="264"/>
  <c r="AP167" i="264"/>
  <c r="AP166" i="264"/>
  <c r="AP200" i="264"/>
  <c r="AP187" i="264"/>
  <c r="AP186" i="264"/>
  <c r="S333" i="265"/>
  <c r="AR51" i="264"/>
  <c r="AR48" i="264"/>
  <c r="AR47" i="264"/>
  <c r="T59" i="265"/>
  <c r="T56" i="265"/>
  <c r="T55" i="265"/>
  <c r="AR59" i="264"/>
  <c r="AR56" i="264"/>
  <c r="AR55" i="264"/>
  <c r="S13" i="265"/>
  <c r="AM141" i="24"/>
  <c r="AL141" i="24"/>
  <c r="AK131" i="24"/>
  <c r="AL131" i="24"/>
  <c r="AL130" i="24"/>
  <c r="AM128" i="24"/>
  <c r="AM124" i="24"/>
  <c r="AM126" i="24"/>
  <c r="U192" i="265"/>
  <c r="S363" i="265"/>
  <c r="AR111" i="264"/>
  <c r="T111" i="265"/>
  <c r="AN9" i="24"/>
  <c r="AO77" i="24"/>
  <c r="AT24" i="271"/>
  <c r="AS21" i="264"/>
  <c r="AM123" i="24"/>
  <c r="W428" i="265"/>
  <c r="AM96" i="24"/>
  <c r="AM85" i="24"/>
  <c r="R362" i="265"/>
  <c r="R360" i="265"/>
  <c r="R317" i="265"/>
  <c r="R316" i="265"/>
  <c r="AM87" i="24"/>
  <c r="AM86" i="24"/>
  <c r="AN10" i="264"/>
  <c r="AH25" i="271"/>
  <c r="AI43" i="271"/>
  <c r="AO10" i="264"/>
  <c r="AL138" i="24"/>
  <c r="AL137" i="24"/>
  <c r="AL136" i="24"/>
  <c r="AL140" i="24"/>
  <c r="AL139" i="24"/>
  <c r="AM138" i="24"/>
  <c r="S318" i="265"/>
  <c r="AT67" i="264"/>
  <c r="AT51" i="264"/>
  <c r="AN116" i="24"/>
  <c r="AO33" i="24"/>
  <c r="AO25" i="24"/>
  <c r="AO24" i="24"/>
  <c r="AM115" i="24"/>
  <c r="AM107" i="24"/>
  <c r="AM109" i="24"/>
  <c r="AM108" i="24"/>
  <c r="R331" i="265"/>
  <c r="R330" i="265"/>
  <c r="AK330" i="264"/>
  <c r="R346" i="265"/>
  <c r="R345" i="265"/>
  <c r="AL408" i="264"/>
  <c r="AL407" i="264"/>
  <c r="AL392" i="264"/>
  <c r="AL391" i="264"/>
  <c r="AL390" i="264"/>
  <c r="AN97" i="24"/>
  <c r="AM140" i="24"/>
  <c r="AM137" i="24"/>
  <c r="AM136" i="24"/>
  <c r="AK288" i="264"/>
  <c r="AO147" i="24"/>
  <c r="AK287" i="264"/>
  <c r="AK286" i="264"/>
  <c r="AN9" i="264"/>
  <c r="AN8" i="264"/>
  <c r="AN7" i="264"/>
  <c r="AK7" i="24"/>
  <c r="R257" i="265"/>
  <c r="AK315" i="264"/>
  <c r="AK360" i="264"/>
  <c r="O50" i="268"/>
  <c r="R7" i="265"/>
  <c r="AL133" i="24"/>
  <c r="AL135" i="24"/>
  <c r="AP230" i="34"/>
  <c r="AM69" i="35"/>
  <c r="AM135" i="24"/>
  <c r="AN69" i="35"/>
  <c r="AQ230" i="34"/>
  <c r="AK273" i="264"/>
  <c r="AK302" i="264"/>
  <c r="AK301" i="264"/>
  <c r="AK272" i="264"/>
  <c r="AM12" i="264"/>
  <c r="AM11" i="264"/>
  <c r="AK257" i="264"/>
  <c r="AK345" i="264"/>
  <c r="AL61" i="35"/>
  <c r="AO227" i="34"/>
  <c r="AN375" i="264"/>
  <c r="AN374" i="264"/>
  <c r="AN373" i="264"/>
  <c r="AN372" i="264"/>
  <c r="AN371" i="264"/>
  <c r="AO210" i="34"/>
  <c r="AN346" i="264"/>
  <c r="AL59" i="35"/>
  <c r="AO219" i="34"/>
  <c r="AN361" i="264"/>
  <c r="AO156" i="34"/>
  <c r="AO192" i="34"/>
  <c r="AN316" i="264"/>
  <c r="AO201" i="34"/>
  <c r="AN331" i="264"/>
  <c r="AO220" i="34"/>
  <c r="AN362" i="264"/>
  <c r="AL60" i="35"/>
  <c r="AO157" i="34"/>
  <c r="AO202" i="34"/>
  <c r="AN332" i="264"/>
  <c r="AO193" i="34"/>
  <c r="AN317" i="264"/>
  <c r="AO211" i="34"/>
  <c r="AN347" i="264"/>
  <c r="AN227" i="34"/>
  <c r="AK61" i="35"/>
  <c r="AN220" i="34"/>
  <c r="AK60" i="35"/>
  <c r="AN157" i="34"/>
  <c r="AN202" i="34"/>
  <c r="AN193" i="34"/>
  <c r="AN211" i="34"/>
  <c r="AN219" i="34"/>
  <c r="AN201" i="34"/>
  <c r="AN192" i="34"/>
  <c r="AK59" i="35"/>
  <c r="AN210" i="34"/>
  <c r="AN156" i="34"/>
  <c r="AK409" i="264"/>
  <c r="R409" i="265"/>
  <c r="AK410" i="264"/>
  <c r="R410" i="265"/>
  <c r="AK133" i="24"/>
  <c r="AK375" i="264"/>
  <c r="AK374" i="264"/>
  <c r="AK373" i="264"/>
  <c r="AK372" i="264"/>
  <c r="AK371" i="264"/>
  <c r="R375" i="265"/>
  <c r="R374" i="265"/>
  <c r="R373" i="265"/>
  <c r="R372" i="265"/>
  <c r="R371" i="265"/>
  <c r="AM9" i="264"/>
  <c r="AM8" i="264"/>
  <c r="AJ7" i="24"/>
  <c r="AM165" i="34"/>
  <c r="AL272" i="264"/>
  <c r="AL258" i="264"/>
  <c r="AM174" i="34"/>
  <c r="AL287" i="264"/>
  <c r="AM183" i="34"/>
  <c r="AL301" i="264"/>
  <c r="AL259" i="264"/>
  <c r="AM166" i="34"/>
  <c r="AL273" i="264"/>
  <c r="AM184" i="34"/>
  <c r="AL302" i="264"/>
  <c r="AM175" i="34"/>
  <c r="AL288" i="264"/>
  <c r="AS439" i="264"/>
  <c r="AS435" i="264"/>
  <c r="AS434" i="264"/>
  <c r="AS18" i="264"/>
  <c r="AS455" i="264"/>
  <c r="AS451" i="264"/>
  <c r="AS450" i="264"/>
  <c r="AT13" i="271"/>
  <c r="AU19" i="271"/>
  <c r="AU7" i="271"/>
  <c r="AU5" i="271"/>
  <c r="AU17" i="271"/>
  <c r="AU4" i="271"/>
  <c r="AU16" i="271"/>
  <c r="AU6" i="271"/>
  <c r="AU18" i="271"/>
  <c r="AU20" i="271"/>
  <c r="AU8" i="271"/>
  <c r="U212" i="265"/>
  <c r="S348" i="265"/>
  <c r="W452" i="265"/>
  <c r="W437" i="265"/>
  <c r="W436" i="265"/>
  <c r="BA428" i="264"/>
  <c r="W415" i="265"/>
  <c r="W394" i="265"/>
  <c r="T200" i="265"/>
  <c r="T187" i="265"/>
  <c r="T186" i="265"/>
  <c r="AP13" i="264"/>
  <c r="AP63" i="35"/>
  <c r="AS159" i="34"/>
  <c r="AS195" i="34"/>
  <c r="AS213" i="34"/>
  <c r="Q55" i="268"/>
  <c r="AS204" i="34"/>
  <c r="T334" i="265"/>
  <c r="AS222" i="34"/>
  <c r="H54" i="269"/>
  <c r="AM188" i="24"/>
  <c r="AQ233" i="34"/>
  <c r="BK190" i="24"/>
  <c r="BO232" i="34"/>
  <c r="AV129" i="34"/>
  <c r="AU213" i="264"/>
  <c r="AV45" i="34"/>
  <c r="U95" i="265"/>
  <c r="AV101" i="34"/>
  <c r="AU173" i="264"/>
  <c r="AV143" i="34"/>
  <c r="AV115" i="34"/>
  <c r="AU193" i="264"/>
  <c r="R22" i="268"/>
  <c r="AT38" i="35"/>
  <c r="AS406" i="264"/>
  <c r="R12" i="268"/>
  <c r="AT12" i="35"/>
  <c r="AV8" i="34"/>
  <c r="AV24" i="34"/>
  <c r="U52" i="265"/>
  <c r="AV36" i="34"/>
  <c r="AU76" i="264"/>
  <c r="AV32" i="34"/>
  <c r="AV28" i="34"/>
  <c r="AU60" i="264"/>
  <c r="K403" i="266"/>
  <c r="K108" i="266"/>
  <c r="BA403" i="264"/>
  <c r="W403" i="265"/>
  <c r="BB430" i="264"/>
  <c r="BB438" i="264"/>
  <c r="BB454" i="264"/>
  <c r="AZ79" i="35"/>
  <c r="BC252" i="34"/>
  <c r="BC234" i="34"/>
  <c r="BC264" i="34"/>
  <c r="BC260" i="34"/>
  <c r="BC256" i="34"/>
  <c r="BB248" i="34"/>
  <c r="BB244" i="34"/>
  <c r="BA414" i="264"/>
  <c r="BA413" i="264"/>
  <c r="BA412" i="264"/>
  <c r="AU40" i="35"/>
  <c r="AW131" i="34"/>
  <c r="AW47" i="34"/>
  <c r="AW103" i="34"/>
  <c r="AW145" i="34"/>
  <c r="AW117" i="34"/>
  <c r="AU195" i="264"/>
  <c r="U195" i="265"/>
  <c r="AU175" i="264"/>
  <c r="U175" i="265"/>
  <c r="AU215" i="264"/>
  <c r="U215" i="265"/>
  <c r="AR48" i="35"/>
  <c r="AT153" i="34"/>
  <c r="AT125" i="34"/>
  <c r="AT55" i="34"/>
  <c r="AT111" i="34"/>
  <c r="AT139" i="34"/>
  <c r="AR225" i="264"/>
  <c r="K224" i="266"/>
  <c r="T225" i="265"/>
  <c r="AS69" i="34"/>
  <c r="AR107" i="264"/>
  <c r="K106" i="266"/>
  <c r="T107" i="265"/>
  <c r="T102" i="265"/>
  <c r="T89" i="265"/>
  <c r="AR245" i="264"/>
  <c r="K244" i="266"/>
  <c r="T245" i="265"/>
  <c r="T240" i="265"/>
  <c r="T227" i="265"/>
  <c r="T226" i="265"/>
  <c r="R49" i="268"/>
  <c r="R48" i="268"/>
  <c r="AT68" i="35"/>
  <c r="AV155" i="34"/>
  <c r="U256" i="265"/>
  <c r="U255" i="265"/>
  <c r="AV191" i="34"/>
  <c r="U314" i="265"/>
  <c r="U313" i="265"/>
  <c r="AV218" i="34"/>
  <c r="AU359" i="264"/>
  <c r="AU358" i="264"/>
  <c r="AV209" i="34"/>
  <c r="AV200" i="34"/>
  <c r="AU329" i="264"/>
  <c r="AU328" i="264"/>
  <c r="AB191" i="24"/>
  <c r="AC231" i="34"/>
  <c r="AB385" i="264"/>
  <c r="AB384" i="264"/>
  <c r="AB383" i="264"/>
  <c r="AB382" i="264"/>
  <c r="AB381" i="264"/>
  <c r="AP176" i="34"/>
  <c r="AP185" i="34"/>
  <c r="R20" i="268"/>
  <c r="R19" i="268"/>
  <c r="AT36" i="35"/>
  <c r="AV127" i="34"/>
  <c r="AU211" i="264"/>
  <c r="AV43" i="34"/>
  <c r="AV99" i="34"/>
  <c r="AU171" i="264"/>
  <c r="AV141" i="34"/>
  <c r="U231" i="265"/>
  <c r="AV113" i="34"/>
  <c r="AU191" i="264"/>
  <c r="AU46" i="35"/>
  <c r="AW151" i="34"/>
  <c r="AW123" i="34"/>
  <c r="AW53" i="34"/>
  <c r="AW109" i="34"/>
  <c r="AW137" i="34"/>
  <c r="AU223" i="264"/>
  <c r="U223" i="265"/>
  <c r="AV67" i="34"/>
  <c r="AU124" i="264"/>
  <c r="AU105" i="264"/>
  <c r="U105" i="265"/>
  <c r="AU243" i="264"/>
  <c r="AU37" i="35"/>
  <c r="AW142" i="34"/>
  <c r="AW114" i="34"/>
  <c r="AW44" i="34"/>
  <c r="AW100" i="34"/>
  <c r="AW128" i="34"/>
  <c r="AS122" i="264"/>
  <c r="K434" i="266"/>
  <c r="K450" i="266"/>
  <c r="K426" i="266"/>
  <c r="AN274" i="264"/>
  <c r="R61" i="268"/>
  <c r="R60" i="268"/>
  <c r="AT78" i="35"/>
  <c r="AV226" i="34"/>
  <c r="AU370" i="264"/>
  <c r="AU369" i="264"/>
  <c r="AV217" i="34"/>
  <c r="AU355" i="264"/>
  <c r="AU354" i="264"/>
  <c r="AV208" i="34"/>
  <c r="AU340" i="264"/>
  <c r="AU339" i="264"/>
  <c r="AV199" i="34"/>
  <c r="AU325" i="264"/>
  <c r="AU324" i="264"/>
  <c r="AV163" i="34"/>
  <c r="U267" i="265"/>
  <c r="U266" i="265"/>
  <c r="K116" i="266"/>
  <c r="AS110" i="264"/>
  <c r="AS109" i="264"/>
  <c r="AU11" i="34"/>
  <c r="AT27" i="264"/>
  <c r="AT26" i="264"/>
  <c r="AT20" i="264"/>
  <c r="AT19" i="264"/>
  <c r="R10" i="268"/>
  <c r="R9" i="268"/>
  <c r="AT11" i="35"/>
  <c r="AV35" i="34"/>
  <c r="AU74" i="264"/>
  <c r="AU73" i="264"/>
  <c r="AV31" i="34"/>
  <c r="AV27" i="34"/>
  <c r="AU58" i="264"/>
  <c r="AU57" i="264"/>
  <c r="AV7" i="34"/>
  <c r="AV23" i="34"/>
  <c r="AU50" i="264"/>
  <c r="AU49" i="264"/>
  <c r="AU14" i="34"/>
  <c r="AT31" i="264"/>
  <c r="AT24" i="264"/>
  <c r="AU13" i="34"/>
  <c r="AT30" i="264"/>
  <c r="AT23" i="264"/>
  <c r="AO163" i="24"/>
  <c r="K268" i="266"/>
  <c r="AR242" i="264"/>
  <c r="K241" i="266"/>
  <c r="AS66" i="34"/>
  <c r="AR104" i="264"/>
  <c r="AR102" i="264"/>
  <c r="AR89" i="264"/>
  <c r="K103" i="266"/>
  <c r="AR222" i="264"/>
  <c r="AR220" i="264"/>
  <c r="AR207" i="264"/>
  <c r="AR206" i="264"/>
  <c r="K221" i="266"/>
  <c r="AR186" i="34"/>
  <c r="AQ304" i="264"/>
  <c r="AR177" i="34"/>
  <c r="AQ290" i="264"/>
  <c r="AP26" i="24"/>
  <c r="AP304" i="264"/>
  <c r="AU214" i="264"/>
  <c r="U214" i="265"/>
  <c r="AV60" i="34"/>
  <c r="U115" i="265"/>
  <c r="AU96" i="264"/>
  <c r="AU234" i="264"/>
  <c r="U234" i="265"/>
  <c r="AV132" i="34"/>
  <c r="AV48" i="34"/>
  <c r="U99" i="265"/>
  <c r="U98" i="265"/>
  <c r="AV104" i="34"/>
  <c r="AV146" i="34"/>
  <c r="AV118" i="34"/>
  <c r="R26" i="268"/>
  <c r="R25" i="268"/>
  <c r="AT41" i="35"/>
  <c r="AS270" i="264"/>
  <c r="AS269" i="264"/>
  <c r="BM386" i="264"/>
  <c r="AA386" i="265"/>
  <c r="AU65" i="34"/>
  <c r="AT122" i="264"/>
  <c r="AT103" i="264"/>
  <c r="AV149" i="34"/>
  <c r="AV121" i="34"/>
  <c r="AU201" i="264"/>
  <c r="AV51" i="34"/>
  <c r="AV107" i="34"/>
  <c r="AU181" i="264"/>
  <c r="AV135" i="34"/>
  <c r="R30" i="268"/>
  <c r="AT44" i="35"/>
  <c r="R70" i="268"/>
  <c r="AT87" i="35"/>
  <c r="AV236" i="34"/>
  <c r="AV254" i="34"/>
  <c r="AU432" i="264"/>
  <c r="AV266" i="34"/>
  <c r="AV262" i="34"/>
  <c r="AU448" i="264"/>
  <c r="AV258" i="34"/>
  <c r="AU68" i="34"/>
  <c r="AT125" i="264"/>
  <c r="AT106" i="264"/>
  <c r="AV138" i="34"/>
  <c r="AV54" i="34"/>
  <c r="AV110" i="34"/>
  <c r="AU184" i="264"/>
  <c r="AV152" i="34"/>
  <c r="AU244" i="264"/>
  <c r="AV124" i="34"/>
  <c r="R33" i="268"/>
  <c r="AT47" i="35"/>
  <c r="K17" i="266"/>
  <c r="K63" i="266"/>
  <c r="AS31" i="264"/>
  <c r="AP87" i="264"/>
  <c r="AP86" i="264"/>
  <c r="U233" i="265"/>
  <c r="BA444" i="264"/>
  <c r="AT230" i="264"/>
  <c r="AT170" i="264"/>
  <c r="U93" i="265"/>
  <c r="AN185" i="24"/>
  <c r="AN183" i="24"/>
  <c r="AQ13" i="264"/>
  <c r="AT64" i="264"/>
  <c r="AT63" i="264"/>
  <c r="U66" i="265"/>
  <c r="U65" i="265"/>
  <c r="AZ411" i="264"/>
  <c r="AO169" i="24"/>
  <c r="Q29" i="268"/>
  <c r="Q16" i="268"/>
  <c r="Q15" i="268"/>
  <c r="AQ121" i="264"/>
  <c r="AQ108" i="264"/>
  <c r="U124" i="265"/>
  <c r="W445" i="265"/>
  <c r="W444" i="265"/>
  <c r="U172" i="265"/>
  <c r="U194" i="265"/>
  <c r="T222" i="265"/>
  <c r="U183" i="265"/>
  <c r="U213" i="265"/>
  <c r="AS75" i="264"/>
  <c r="AS72" i="264"/>
  <c r="AS71" i="264"/>
  <c r="U237" i="265"/>
  <c r="U236" i="265"/>
  <c r="AS210" i="264"/>
  <c r="AS190" i="264"/>
  <c r="AR28" i="264"/>
  <c r="AR25" i="264"/>
  <c r="AR17" i="264"/>
  <c r="AR16" i="264"/>
  <c r="AR15" i="264"/>
  <c r="AT447" i="264"/>
  <c r="AT443" i="264"/>
  <c r="AT442" i="264"/>
  <c r="AT431" i="264"/>
  <c r="AT427" i="264"/>
  <c r="AT426" i="264"/>
  <c r="AS447" i="264"/>
  <c r="AS443" i="264"/>
  <c r="AS442" i="264"/>
  <c r="T25" i="265"/>
  <c r="T17" i="265"/>
  <c r="T16" i="265"/>
  <c r="T15" i="265"/>
  <c r="AS48" i="264"/>
  <c r="AS47" i="264"/>
  <c r="T126" i="265"/>
  <c r="AP275" i="264"/>
  <c r="AU59" i="34"/>
  <c r="AT114" i="264"/>
  <c r="AT95" i="264"/>
  <c r="AS114" i="264"/>
  <c r="AU241" i="34"/>
  <c r="AT406" i="264"/>
  <c r="AT399" i="264"/>
  <c r="R71" i="268"/>
  <c r="AT88" i="35"/>
  <c r="AV267" i="34"/>
  <c r="AU457" i="264"/>
  <c r="AV263" i="34"/>
  <c r="AU449" i="264"/>
  <c r="AV259" i="34"/>
  <c r="AU441" i="264"/>
  <c r="AV237" i="34"/>
  <c r="AV255" i="34"/>
  <c r="AU433" i="264"/>
  <c r="AU12" i="34"/>
  <c r="AT29" i="264"/>
  <c r="AT22" i="264"/>
  <c r="K392" i="266"/>
  <c r="K279" i="266"/>
  <c r="K47" i="266"/>
  <c r="K55" i="266"/>
  <c r="K71" i="266"/>
  <c r="BA422" i="264"/>
  <c r="W422" i="265"/>
  <c r="BA83" i="35"/>
  <c r="BA80" i="35"/>
  <c r="BD265" i="34"/>
  <c r="BC454" i="264"/>
  <c r="BD261" i="34"/>
  <c r="BC446" i="264"/>
  <c r="BD257" i="34"/>
  <c r="BC438" i="264"/>
  <c r="BD235" i="34"/>
  <c r="BD253" i="34"/>
  <c r="BC430" i="264"/>
  <c r="BB84" i="35"/>
  <c r="BC239" i="34"/>
  <c r="BB396" i="264"/>
  <c r="BB446" i="264"/>
  <c r="BC245" i="34"/>
  <c r="BC249" i="34"/>
  <c r="BB238" i="34"/>
  <c r="BA395" i="264"/>
  <c r="BA394" i="264"/>
  <c r="AU235" i="264"/>
  <c r="AV61" i="34"/>
  <c r="AU97" i="264"/>
  <c r="AR185" i="264"/>
  <c r="K184" i="266"/>
  <c r="AR205" i="264"/>
  <c r="K204" i="266"/>
  <c r="AU164" i="34"/>
  <c r="AT270" i="264"/>
  <c r="AT269" i="264"/>
  <c r="AT256" i="264"/>
  <c r="AT255" i="264"/>
  <c r="AA385" i="264"/>
  <c r="AA384" i="264"/>
  <c r="AA383" i="264"/>
  <c r="AA382" i="264"/>
  <c r="AA381" i="264"/>
  <c r="AP167" i="34"/>
  <c r="AO274" i="264"/>
  <c r="AO260" i="264"/>
  <c r="K110" i="266"/>
  <c r="AU57" i="34"/>
  <c r="AT112" i="264"/>
  <c r="AT93" i="264"/>
  <c r="AS112" i="264"/>
  <c r="AU203" i="264"/>
  <c r="U203" i="265"/>
  <c r="AV58" i="34"/>
  <c r="AU94" i="264"/>
  <c r="AU232" i="264"/>
  <c r="AO184" i="24"/>
  <c r="AP172" i="24"/>
  <c r="AQ74" i="35"/>
  <c r="AO175" i="24"/>
  <c r="AO179" i="24"/>
  <c r="AS405" i="264"/>
  <c r="AS404" i="264"/>
  <c r="AS400" i="264"/>
  <c r="AS125" i="264"/>
  <c r="AU172" i="34"/>
  <c r="AT281" i="264"/>
  <c r="AT280" i="264"/>
  <c r="AT267" i="264"/>
  <c r="AT266" i="264"/>
  <c r="AS27" i="264"/>
  <c r="AS26" i="264"/>
  <c r="R14" i="268"/>
  <c r="AT14" i="35"/>
  <c r="AV10" i="34"/>
  <c r="U24" i="265"/>
  <c r="AV38" i="34"/>
  <c r="AU78" i="264"/>
  <c r="AV34" i="34"/>
  <c r="AU70" i="264"/>
  <c r="AV30" i="34"/>
  <c r="AU62" i="264"/>
  <c r="AV26" i="34"/>
  <c r="R13" i="268"/>
  <c r="AT13" i="35"/>
  <c r="AV37" i="34"/>
  <c r="AU77" i="264"/>
  <c r="AV33" i="34"/>
  <c r="AU69" i="264"/>
  <c r="AV29" i="34"/>
  <c r="AV25" i="34"/>
  <c r="AU53" i="264"/>
  <c r="AV9" i="34"/>
  <c r="AP168" i="24"/>
  <c r="AQ157" i="24"/>
  <c r="AP159" i="24"/>
  <c r="AN62" i="35"/>
  <c r="AQ221" i="34"/>
  <c r="AQ212" i="34"/>
  <c r="AQ203" i="34"/>
  <c r="AQ194" i="34"/>
  <c r="AQ158" i="34"/>
  <c r="AU56" i="34"/>
  <c r="AT110" i="264"/>
  <c r="AT109" i="264"/>
  <c r="AT91" i="264"/>
  <c r="AT90" i="264"/>
  <c r="R18" i="268"/>
  <c r="R17" i="268"/>
  <c r="AT35" i="35"/>
  <c r="AV140" i="34"/>
  <c r="AV112" i="34"/>
  <c r="AU189" i="264"/>
  <c r="AU188" i="264"/>
  <c r="AV42" i="34"/>
  <c r="AV98" i="34"/>
  <c r="U169" i="265"/>
  <c r="U168" i="265"/>
  <c r="AV126" i="34"/>
  <c r="AR45" i="35"/>
  <c r="AT136" i="34"/>
  <c r="AT108" i="34"/>
  <c r="AT52" i="34"/>
  <c r="AT150" i="34"/>
  <c r="AT122" i="34"/>
  <c r="AR202" i="264"/>
  <c r="AR200" i="264"/>
  <c r="AR187" i="264"/>
  <c r="AR186" i="264"/>
  <c r="K201" i="266"/>
  <c r="AR182" i="264"/>
  <c r="AR180" i="264"/>
  <c r="AR167" i="264"/>
  <c r="AR166" i="264"/>
  <c r="K181" i="266"/>
  <c r="AR168" i="34"/>
  <c r="AQ275" i="264"/>
  <c r="AQ261" i="264"/>
  <c r="AO73" i="35"/>
  <c r="AN13" i="24"/>
  <c r="AN125" i="24"/>
  <c r="AN129" i="24"/>
  <c r="AP290" i="264"/>
  <c r="AS29" i="264"/>
  <c r="K442" i="266"/>
  <c r="AU39" i="35"/>
  <c r="AW144" i="34"/>
  <c r="AW116" i="34"/>
  <c r="AW46" i="34"/>
  <c r="AW102" i="34"/>
  <c r="AW130" i="34"/>
  <c r="AU174" i="264"/>
  <c r="U174" i="265"/>
  <c r="AU62" i="34"/>
  <c r="AT118" i="264"/>
  <c r="AT117" i="264"/>
  <c r="AT99" i="264"/>
  <c r="AT98" i="264"/>
  <c r="AS118" i="264"/>
  <c r="AS117" i="264"/>
  <c r="AO389" i="264"/>
  <c r="AO388" i="264"/>
  <c r="AO387" i="264"/>
  <c r="S389" i="265"/>
  <c r="S388" i="265"/>
  <c r="S387" i="265"/>
  <c r="K27" i="266"/>
  <c r="AU240" i="34"/>
  <c r="AT405" i="264"/>
  <c r="AT398" i="264"/>
  <c r="AT397" i="264"/>
  <c r="AT393" i="264"/>
  <c r="AS281" i="264"/>
  <c r="AS280" i="264"/>
  <c r="K25" i="266"/>
  <c r="AS30" i="264"/>
  <c r="U449" i="265"/>
  <c r="AT190" i="264"/>
  <c r="AT210" i="264"/>
  <c r="AS92" i="264"/>
  <c r="AS230" i="264"/>
  <c r="AS397" i="264"/>
  <c r="AS393" i="264"/>
  <c r="U325" i="265"/>
  <c r="U324" i="265"/>
  <c r="AT48" i="264"/>
  <c r="AT47" i="264"/>
  <c r="AT56" i="264"/>
  <c r="AT55" i="264"/>
  <c r="AT72" i="264"/>
  <c r="AT71" i="264"/>
  <c r="AS64" i="264"/>
  <c r="AS63" i="264"/>
  <c r="AO167" i="24"/>
  <c r="U58" i="265"/>
  <c r="U57" i="265"/>
  <c r="H28" i="269"/>
  <c r="H15" i="269"/>
  <c r="H14" i="269"/>
  <c r="AQ102" i="264"/>
  <c r="AQ89" i="264"/>
  <c r="AN187" i="24"/>
  <c r="AN189" i="24"/>
  <c r="T182" i="265"/>
  <c r="T180" i="265"/>
  <c r="T167" i="265"/>
  <c r="T166" i="265"/>
  <c r="AY411" i="264"/>
  <c r="U22" i="265"/>
  <c r="AS59" i="264"/>
  <c r="AS56" i="264"/>
  <c r="AS55" i="264"/>
  <c r="U359" i="265"/>
  <c r="U358" i="265"/>
  <c r="U211" i="265"/>
  <c r="AS170" i="264"/>
  <c r="U191" i="265"/>
  <c r="U181" i="265"/>
  <c r="AT439" i="264"/>
  <c r="AT435" i="264"/>
  <c r="AT434" i="264"/>
  <c r="AT455" i="264"/>
  <c r="AT451" i="264"/>
  <c r="AT450" i="264"/>
  <c r="AS431" i="264"/>
  <c r="AS427" i="264"/>
  <c r="AS426" i="264"/>
  <c r="U244" i="265"/>
  <c r="AM130" i="24"/>
  <c r="AM127" i="24"/>
  <c r="AM10" i="24"/>
  <c r="AN128" i="24"/>
  <c r="AN124" i="24"/>
  <c r="AN126" i="24"/>
  <c r="AP77" i="24"/>
  <c r="AO9" i="24"/>
  <c r="AU24" i="271"/>
  <c r="AU12" i="271"/>
  <c r="U76" i="265"/>
  <c r="U173" i="265"/>
  <c r="U74" i="265"/>
  <c r="U73" i="265"/>
  <c r="U329" i="265"/>
  <c r="U328" i="265"/>
  <c r="U60" i="265"/>
  <c r="U193" i="265"/>
  <c r="U190" i="265"/>
  <c r="U355" i="265"/>
  <c r="U354" i="265"/>
  <c r="AN123" i="24"/>
  <c r="U441" i="265"/>
  <c r="AQ88" i="264"/>
  <c r="AQ87" i="264"/>
  <c r="AQ86" i="264"/>
  <c r="U69" i="265"/>
  <c r="AT404" i="264"/>
  <c r="AT400" i="264"/>
  <c r="AT28" i="264"/>
  <c r="R315" i="265"/>
  <c r="AN87" i="24"/>
  <c r="AN86" i="24"/>
  <c r="S10" i="265"/>
  <c r="AI25" i="271"/>
  <c r="AP10" i="264"/>
  <c r="AJ43" i="271"/>
  <c r="AO116" i="24"/>
  <c r="AN115" i="24"/>
  <c r="AN107" i="24"/>
  <c r="AN109" i="24"/>
  <c r="AN108" i="24"/>
  <c r="AP33" i="24"/>
  <c r="AP25" i="24"/>
  <c r="AP24" i="24"/>
  <c r="AU190" i="264"/>
  <c r="U184" i="265"/>
  <c r="U432" i="265"/>
  <c r="U50" i="265"/>
  <c r="U49" i="265"/>
  <c r="U340" i="265"/>
  <c r="U339" i="265"/>
  <c r="U448" i="265"/>
  <c r="U447" i="265"/>
  <c r="U443" i="265"/>
  <c r="U442" i="265"/>
  <c r="S274" i="265"/>
  <c r="AS111" i="264"/>
  <c r="AT111" i="264"/>
  <c r="AT21" i="264"/>
  <c r="AT18" i="264"/>
  <c r="U370" i="265"/>
  <c r="U369" i="265"/>
  <c r="U171" i="265"/>
  <c r="AR240" i="264"/>
  <c r="AR227" i="264"/>
  <c r="AR226" i="264"/>
  <c r="AL286" i="264"/>
  <c r="AL271" i="264"/>
  <c r="AK300" i="264"/>
  <c r="AN330" i="264"/>
  <c r="AK271" i="264"/>
  <c r="AN315" i="264"/>
  <c r="AN345" i="264"/>
  <c r="AO97" i="24"/>
  <c r="AM176" i="24"/>
  <c r="AM182" i="24"/>
  <c r="AP12" i="264"/>
  <c r="AP11" i="264"/>
  <c r="AM160" i="24"/>
  <c r="AM166" i="24"/>
  <c r="AN71" i="35"/>
  <c r="AN70" i="35"/>
  <c r="AM70" i="35"/>
  <c r="AM71" i="35"/>
  <c r="AM72" i="35"/>
  <c r="AL160" i="24"/>
  <c r="AL166" i="24"/>
  <c r="AL176" i="24"/>
  <c r="AL182" i="24"/>
  <c r="AP147" i="24"/>
  <c r="AM139" i="24"/>
  <c r="AN96" i="24"/>
  <c r="AN85" i="24"/>
  <c r="AL300" i="264"/>
  <c r="AL257" i="264"/>
  <c r="AK408" i="264"/>
  <c r="AK407" i="264"/>
  <c r="AK392" i="264"/>
  <c r="AK391" i="264"/>
  <c r="AK390" i="264"/>
  <c r="R272" i="265"/>
  <c r="R302" i="265"/>
  <c r="AP380" i="264"/>
  <c r="AP379" i="264"/>
  <c r="AP378" i="264"/>
  <c r="AP377" i="264"/>
  <c r="AP376" i="264"/>
  <c r="AO380" i="264"/>
  <c r="AO379" i="264"/>
  <c r="AO378" i="264"/>
  <c r="AO377" i="264"/>
  <c r="AO376" i="264"/>
  <c r="S380" i="265"/>
  <c r="S379" i="265"/>
  <c r="S378" i="265"/>
  <c r="S377" i="265"/>
  <c r="S376" i="265"/>
  <c r="AO242" i="34"/>
  <c r="AN409" i="264"/>
  <c r="AO243" i="34"/>
  <c r="AN410" i="264"/>
  <c r="R408" i="265"/>
  <c r="R407" i="265"/>
  <c r="R392" i="265"/>
  <c r="R391" i="265"/>
  <c r="R390" i="265"/>
  <c r="AN360" i="264"/>
  <c r="AM7" i="264"/>
  <c r="R301" i="265"/>
  <c r="R273" i="265"/>
  <c r="R287" i="265"/>
  <c r="R288" i="265"/>
  <c r="AN242" i="34"/>
  <c r="AN243" i="34"/>
  <c r="AN165" i="34"/>
  <c r="AM258" i="264"/>
  <c r="AM346" i="264"/>
  <c r="AN183" i="34"/>
  <c r="AN174" i="34"/>
  <c r="AM316" i="264"/>
  <c r="AM331" i="264"/>
  <c r="AM361" i="264"/>
  <c r="AM347" i="264"/>
  <c r="AM317" i="264"/>
  <c r="AM332" i="264"/>
  <c r="AN166" i="34"/>
  <c r="AM259" i="264"/>
  <c r="AN175" i="34"/>
  <c r="AN184" i="34"/>
  <c r="AM362" i="264"/>
  <c r="AM375" i="264"/>
  <c r="AM374" i="264"/>
  <c r="AM373" i="264"/>
  <c r="AM372" i="264"/>
  <c r="AM371" i="264"/>
  <c r="AN259" i="264"/>
  <c r="AO166" i="34"/>
  <c r="AN273" i="264"/>
  <c r="AO175" i="34"/>
  <c r="AN288" i="264"/>
  <c r="AO184" i="34"/>
  <c r="AN302" i="264"/>
  <c r="AO165" i="34"/>
  <c r="AN272" i="264"/>
  <c r="AN258" i="264"/>
  <c r="AO174" i="34"/>
  <c r="AN287" i="264"/>
  <c r="AN286" i="264"/>
  <c r="AO183" i="34"/>
  <c r="AN301" i="264"/>
  <c r="AN300" i="264"/>
  <c r="AV20" i="271"/>
  <c r="AV8" i="271"/>
  <c r="AV19" i="271"/>
  <c r="AV7" i="271"/>
  <c r="AU13" i="271"/>
  <c r="AV18" i="271"/>
  <c r="AV6" i="271"/>
  <c r="AV16" i="271"/>
  <c r="AV4" i="271"/>
  <c r="AV17" i="271"/>
  <c r="AV5" i="271"/>
  <c r="U230" i="265"/>
  <c r="U92" i="265"/>
  <c r="U77" i="265"/>
  <c r="U189" i="265"/>
  <c r="U188" i="265"/>
  <c r="U78" i="265"/>
  <c r="AT92" i="264"/>
  <c r="U201" i="265"/>
  <c r="U210" i="265"/>
  <c r="T220" i="265"/>
  <c r="T207" i="265"/>
  <c r="T206" i="265"/>
  <c r="W414" i="265"/>
  <c r="W413" i="265"/>
  <c r="W412" i="265"/>
  <c r="AN188" i="24"/>
  <c r="AR233" i="34"/>
  <c r="AQ389" i="264"/>
  <c r="AQ388" i="264"/>
  <c r="AQ387" i="264"/>
  <c r="BL190" i="24"/>
  <c r="BP232" i="34"/>
  <c r="BO386" i="264"/>
  <c r="AV174" i="264"/>
  <c r="AV194" i="264"/>
  <c r="AV39" i="35"/>
  <c r="AX144" i="34"/>
  <c r="AW234" i="264"/>
  <c r="AX116" i="34"/>
  <c r="AW194" i="264"/>
  <c r="AX102" i="34"/>
  <c r="AX46" i="34"/>
  <c r="AX130" i="34"/>
  <c r="AW214" i="264"/>
  <c r="K179" i="266"/>
  <c r="K199" i="266"/>
  <c r="AS202" i="264"/>
  <c r="AT66" i="34"/>
  <c r="AS104" i="264"/>
  <c r="AS222" i="264"/>
  <c r="AU209" i="264"/>
  <c r="AU208" i="264"/>
  <c r="U209" i="265"/>
  <c r="U208" i="265"/>
  <c r="AV56" i="34"/>
  <c r="AU110" i="264"/>
  <c r="AU109" i="264"/>
  <c r="AU91" i="264"/>
  <c r="AU90" i="264"/>
  <c r="U91" i="265"/>
  <c r="U90" i="265"/>
  <c r="AU229" i="264"/>
  <c r="AU228" i="264"/>
  <c r="U229" i="265"/>
  <c r="U228" i="265"/>
  <c r="AP318" i="264"/>
  <c r="AP348" i="264"/>
  <c r="AQ176" i="34"/>
  <c r="AQ185" i="34"/>
  <c r="AQ168" i="24"/>
  <c r="AR157" i="24"/>
  <c r="AQ159" i="24"/>
  <c r="AV13" i="34"/>
  <c r="AU23" i="264"/>
  <c r="AU61" i="264"/>
  <c r="AU59" i="264"/>
  <c r="AU56" i="264"/>
  <c r="AU55" i="264"/>
  <c r="U61" i="265"/>
  <c r="AU14" i="35"/>
  <c r="AW10" i="34"/>
  <c r="AW38" i="34"/>
  <c r="AW34" i="34"/>
  <c r="AW30" i="34"/>
  <c r="AW26" i="34"/>
  <c r="AP184" i="24"/>
  <c r="AQ172" i="24"/>
  <c r="AR74" i="35"/>
  <c r="AP175" i="24"/>
  <c r="AP179" i="24"/>
  <c r="AU113" i="264"/>
  <c r="U113" i="265"/>
  <c r="BB422" i="264"/>
  <c r="BB403" i="264"/>
  <c r="BA79" i="35"/>
  <c r="BD234" i="34"/>
  <c r="BD252" i="34"/>
  <c r="BC429" i="264"/>
  <c r="BC428" i="264"/>
  <c r="BD264" i="34"/>
  <c r="BC453" i="264"/>
  <c r="BC452" i="264"/>
  <c r="BD260" i="34"/>
  <c r="BC445" i="264"/>
  <c r="BC444" i="264"/>
  <c r="BD256" i="34"/>
  <c r="BC437" i="264"/>
  <c r="BC436" i="264"/>
  <c r="K70" i="266"/>
  <c r="K54" i="266"/>
  <c r="K46" i="266"/>
  <c r="AV241" i="34"/>
  <c r="AU406" i="264"/>
  <c r="AU399" i="264"/>
  <c r="AU88" i="35"/>
  <c r="AW267" i="34"/>
  <c r="AW263" i="34"/>
  <c r="AW259" i="34"/>
  <c r="AW237" i="34"/>
  <c r="AW255" i="34"/>
  <c r="K62" i="266"/>
  <c r="AV68" i="34"/>
  <c r="AU106" i="264"/>
  <c r="U106" i="265"/>
  <c r="AU440" i="264"/>
  <c r="AU439" i="264"/>
  <c r="AU435" i="264"/>
  <c r="AU434" i="264"/>
  <c r="U440" i="265"/>
  <c r="AU456" i="264"/>
  <c r="AU455" i="264"/>
  <c r="AU451" i="264"/>
  <c r="AU450" i="264"/>
  <c r="U456" i="265"/>
  <c r="AV240" i="34"/>
  <c r="AU405" i="264"/>
  <c r="AU404" i="264"/>
  <c r="AU400" i="264"/>
  <c r="AU398" i="264"/>
  <c r="AU397" i="264"/>
  <c r="AU393" i="264"/>
  <c r="U398" i="265"/>
  <c r="AU237" i="264"/>
  <c r="AU236" i="264"/>
  <c r="AV62" i="34"/>
  <c r="U118" i="265"/>
  <c r="U117" i="265"/>
  <c r="AU99" i="264"/>
  <c r="AU98" i="264"/>
  <c r="AP73" i="35"/>
  <c r="AO13" i="24"/>
  <c r="AO125" i="24"/>
  <c r="AO129" i="24"/>
  <c r="K239" i="266"/>
  <c r="AV172" i="34"/>
  <c r="AU267" i="264"/>
  <c r="AU266" i="264"/>
  <c r="AV212" i="264"/>
  <c r="AW58" i="34"/>
  <c r="AV94" i="264"/>
  <c r="AV232" i="264"/>
  <c r="AV183" i="264"/>
  <c r="AV203" i="264"/>
  <c r="AV46" i="35"/>
  <c r="AX123" i="34"/>
  <c r="AX151" i="34"/>
  <c r="AX53" i="34"/>
  <c r="AX109" i="34"/>
  <c r="AW183" i="264"/>
  <c r="AX137" i="34"/>
  <c r="AU231" i="264"/>
  <c r="AV57" i="34"/>
  <c r="AU93" i="264"/>
  <c r="AU36" i="35"/>
  <c r="AW127" i="34"/>
  <c r="AW43" i="34"/>
  <c r="AW99" i="34"/>
  <c r="AW141" i="34"/>
  <c r="AW113" i="34"/>
  <c r="AO303" i="264"/>
  <c r="S303" i="265"/>
  <c r="AV164" i="34"/>
  <c r="AU270" i="264"/>
  <c r="AU269" i="264"/>
  <c r="AU256" i="264"/>
  <c r="AU255" i="264"/>
  <c r="AS185" i="264"/>
  <c r="AS205" i="264"/>
  <c r="AS48" i="35"/>
  <c r="AU153" i="34"/>
  <c r="AT245" i="264"/>
  <c r="AU125" i="34"/>
  <c r="AT205" i="264"/>
  <c r="AU111" i="34"/>
  <c r="AT185" i="264"/>
  <c r="AU55" i="34"/>
  <c r="AU139" i="34"/>
  <c r="AT225" i="264"/>
  <c r="AV195" i="264"/>
  <c r="AV175" i="264"/>
  <c r="AV215" i="264"/>
  <c r="BB437" i="264"/>
  <c r="BB436" i="264"/>
  <c r="BB453" i="264"/>
  <c r="BB452" i="264"/>
  <c r="BB429" i="264"/>
  <c r="BB428" i="264"/>
  <c r="AV12" i="34"/>
  <c r="AU22" i="264"/>
  <c r="AU233" i="264"/>
  <c r="AV59" i="34"/>
  <c r="AU95" i="264"/>
  <c r="BN386" i="264"/>
  <c r="AR334" i="264"/>
  <c r="K333" i="266"/>
  <c r="AR349" i="264"/>
  <c r="K348" i="266"/>
  <c r="T349" i="265"/>
  <c r="AS168" i="34"/>
  <c r="T275" i="265"/>
  <c r="AR261" i="264"/>
  <c r="K260" i="266"/>
  <c r="T261" i="265"/>
  <c r="AO185" i="24"/>
  <c r="U433" i="265"/>
  <c r="U457" i="265"/>
  <c r="R69" i="268"/>
  <c r="R63" i="268"/>
  <c r="R62" i="268"/>
  <c r="AO187" i="24"/>
  <c r="AO189" i="24"/>
  <c r="AT25" i="264"/>
  <c r="AU75" i="264"/>
  <c r="AU72" i="264"/>
  <c r="AU71" i="264"/>
  <c r="R11" i="268"/>
  <c r="R8" i="268"/>
  <c r="R7" i="268"/>
  <c r="U399" i="265"/>
  <c r="K24" i="266"/>
  <c r="AV214" i="264"/>
  <c r="AW60" i="34"/>
  <c r="AV96" i="264"/>
  <c r="AV234" i="264"/>
  <c r="K441" i="266"/>
  <c r="AO62" i="35"/>
  <c r="AR221" i="34"/>
  <c r="AQ363" i="264"/>
  <c r="AR212" i="34"/>
  <c r="AQ348" i="264"/>
  <c r="AR203" i="34"/>
  <c r="AQ333" i="264"/>
  <c r="AR194" i="34"/>
  <c r="AQ318" i="264"/>
  <c r="AR158" i="34"/>
  <c r="AS242" i="264"/>
  <c r="AS182" i="264"/>
  <c r="AS45" i="35"/>
  <c r="AU136" i="34"/>
  <c r="AT222" i="264"/>
  <c r="AU52" i="34"/>
  <c r="AU108" i="34"/>
  <c r="AT182" i="264"/>
  <c r="AU150" i="34"/>
  <c r="AT242" i="264"/>
  <c r="AU122" i="34"/>
  <c r="AT202" i="264"/>
  <c r="AU169" i="264"/>
  <c r="AU168" i="264"/>
  <c r="AU35" i="35"/>
  <c r="AW140" i="34"/>
  <c r="AW112" i="34"/>
  <c r="AW42" i="34"/>
  <c r="AW98" i="34"/>
  <c r="AW126" i="34"/>
  <c r="AQ167" i="34"/>
  <c r="AP260" i="264"/>
  <c r="AP333" i="264"/>
  <c r="AP363" i="264"/>
  <c r="AP163" i="24"/>
  <c r="AP187" i="24"/>
  <c r="AP189" i="24"/>
  <c r="AQ63" i="35"/>
  <c r="AT159" i="34"/>
  <c r="AT204" i="34"/>
  <c r="AT222" i="34"/>
  <c r="AT195" i="34"/>
  <c r="AT213" i="34"/>
  <c r="AU13" i="35"/>
  <c r="AW37" i="34"/>
  <c r="AW33" i="34"/>
  <c r="AW29" i="34"/>
  <c r="AW25" i="34"/>
  <c r="AW9" i="34"/>
  <c r="AU54" i="264"/>
  <c r="AV14" i="34"/>
  <c r="AU24" i="264"/>
  <c r="AU116" i="264"/>
  <c r="BA402" i="264"/>
  <c r="BA401" i="264"/>
  <c r="W402" i="265"/>
  <c r="W401" i="265"/>
  <c r="BB415" i="264"/>
  <c r="BB80" i="35"/>
  <c r="BE265" i="34"/>
  <c r="X454" i="265"/>
  <c r="BE261" i="34"/>
  <c r="BE257" i="34"/>
  <c r="X438" i="265"/>
  <c r="BE235" i="34"/>
  <c r="BE253" i="34"/>
  <c r="X430" i="265"/>
  <c r="BC84" i="35"/>
  <c r="I65" i="269"/>
  <c r="BB83" i="35"/>
  <c r="U66" i="268"/>
  <c r="BD239" i="34"/>
  <c r="BC403" i="264"/>
  <c r="BC396" i="264"/>
  <c r="BD249" i="34"/>
  <c r="BC422" i="264"/>
  <c r="BD245" i="34"/>
  <c r="BC415" i="264"/>
  <c r="AU47" i="35"/>
  <c r="AW138" i="34"/>
  <c r="AW54" i="34"/>
  <c r="AW110" i="34"/>
  <c r="AW152" i="34"/>
  <c r="AW124" i="34"/>
  <c r="AU204" i="264"/>
  <c r="U204" i="265"/>
  <c r="AU224" i="264"/>
  <c r="U224" i="265"/>
  <c r="AU87" i="35"/>
  <c r="AW236" i="34"/>
  <c r="AW254" i="34"/>
  <c r="AW266" i="34"/>
  <c r="AW262" i="34"/>
  <c r="AW258" i="34"/>
  <c r="AU44" i="35"/>
  <c r="AW149" i="34"/>
  <c r="AW121" i="34"/>
  <c r="AW51" i="34"/>
  <c r="AW107" i="34"/>
  <c r="AW135" i="34"/>
  <c r="AU221" i="264"/>
  <c r="U221" i="265"/>
  <c r="AV65" i="34"/>
  <c r="AU122" i="264"/>
  <c r="AU103" i="264"/>
  <c r="U103" i="265"/>
  <c r="AU241" i="264"/>
  <c r="U241" i="265"/>
  <c r="AU41" i="35"/>
  <c r="AW132" i="34"/>
  <c r="AW48" i="34"/>
  <c r="AW104" i="34"/>
  <c r="AW146" i="34"/>
  <c r="AW118" i="34"/>
  <c r="AU197" i="264"/>
  <c r="AU196" i="264"/>
  <c r="U197" i="265"/>
  <c r="U196" i="265"/>
  <c r="AU177" i="264"/>
  <c r="AU176" i="264"/>
  <c r="U177" i="265"/>
  <c r="U176" i="265"/>
  <c r="AU217" i="264"/>
  <c r="AU216" i="264"/>
  <c r="U217" i="265"/>
  <c r="U216" i="265"/>
  <c r="AU115" i="264"/>
  <c r="AQ26" i="24"/>
  <c r="K219" i="266"/>
  <c r="K101" i="266"/>
  <c r="AR123" i="264"/>
  <c r="K122" i="266"/>
  <c r="T123" i="265"/>
  <c r="T121" i="265"/>
  <c r="T108" i="265"/>
  <c r="T88" i="265"/>
  <c r="AV11" i="34"/>
  <c r="AU20" i="264"/>
  <c r="AU19" i="264"/>
  <c r="U20" i="265"/>
  <c r="U19" i="265"/>
  <c r="AU66" i="264"/>
  <c r="AU65" i="264"/>
  <c r="AU11" i="35"/>
  <c r="AW35" i="34"/>
  <c r="AW31" i="34"/>
  <c r="AW27" i="34"/>
  <c r="AW7" i="34"/>
  <c r="AW23" i="34"/>
  <c r="AU78" i="35"/>
  <c r="AW226" i="34"/>
  <c r="AW217" i="34"/>
  <c r="AW208" i="34"/>
  <c r="AW199" i="34"/>
  <c r="AW163" i="34"/>
  <c r="K425" i="266"/>
  <c r="K449" i="266"/>
  <c r="K433" i="266"/>
  <c r="AV172" i="264"/>
  <c r="AV192" i="264"/>
  <c r="AV37" i="35"/>
  <c r="AX114" i="34"/>
  <c r="AX142" i="34"/>
  <c r="AX100" i="34"/>
  <c r="AW172" i="264"/>
  <c r="AX44" i="34"/>
  <c r="AX128" i="34"/>
  <c r="AV223" i="264"/>
  <c r="AW67" i="34"/>
  <c r="AV105" i="264"/>
  <c r="AV243" i="264"/>
  <c r="AO289" i="264"/>
  <c r="S289" i="265"/>
  <c r="AC191" i="24"/>
  <c r="AE231" i="34"/>
  <c r="AD231" i="34"/>
  <c r="AU344" i="264"/>
  <c r="AU343" i="264"/>
  <c r="U344" i="265"/>
  <c r="U343" i="265"/>
  <c r="AU314" i="264"/>
  <c r="AU313" i="264"/>
  <c r="AU68" i="35"/>
  <c r="AW155" i="34"/>
  <c r="AW191" i="34"/>
  <c r="AW218" i="34"/>
  <c r="AW209" i="34"/>
  <c r="AW200" i="34"/>
  <c r="AR126" i="264"/>
  <c r="K125" i="266"/>
  <c r="AS225" i="264"/>
  <c r="AT69" i="34"/>
  <c r="AS107" i="264"/>
  <c r="AS245" i="264"/>
  <c r="AV235" i="264"/>
  <c r="AW61" i="34"/>
  <c r="AV97" i="264"/>
  <c r="AV40" i="35"/>
  <c r="AX131" i="34"/>
  <c r="AX47" i="34"/>
  <c r="AX103" i="34"/>
  <c r="AX145" i="34"/>
  <c r="AX117" i="34"/>
  <c r="BA421" i="264"/>
  <c r="BA420" i="264"/>
  <c r="BA419" i="264"/>
  <c r="BA411" i="264"/>
  <c r="W421" i="265"/>
  <c r="W420" i="265"/>
  <c r="W419" i="265"/>
  <c r="BB445" i="264"/>
  <c r="BB444" i="264"/>
  <c r="BC238" i="34"/>
  <c r="BB395" i="264"/>
  <c r="BB394" i="264"/>
  <c r="BC248" i="34"/>
  <c r="BC244" i="34"/>
  <c r="K399" i="266"/>
  <c r="AU68" i="264"/>
  <c r="AU67" i="264"/>
  <c r="U68" i="265"/>
  <c r="AU52" i="264"/>
  <c r="AU12" i="35"/>
  <c r="AW8" i="34"/>
  <c r="AW24" i="34"/>
  <c r="AW36" i="34"/>
  <c r="AW32" i="34"/>
  <c r="AW28" i="34"/>
  <c r="AU38" i="35"/>
  <c r="AW129" i="34"/>
  <c r="AW45" i="34"/>
  <c r="AW101" i="34"/>
  <c r="AW143" i="34"/>
  <c r="AW115" i="34"/>
  <c r="AP389" i="264"/>
  <c r="AP388" i="264"/>
  <c r="AP387" i="264"/>
  <c r="AR364" i="264"/>
  <c r="K363" i="266"/>
  <c r="T364" i="265"/>
  <c r="AR319" i="264"/>
  <c r="K318" i="266"/>
  <c r="T319" i="265"/>
  <c r="AS177" i="34"/>
  <c r="AS186" i="34"/>
  <c r="AS28" i="264"/>
  <c r="AS25" i="264"/>
  <c r="AS17" i="264"/>
  <c r="AS16" i="264"/>
  <c r="AS15" i="264"/>
  <c r="AP169" i="24"/>
  <c r="AP167" i="24"/>
  <c r="AO183" i="24"/>
  <c r="U23" i="265"/>
  <c r="U21" i="265"/>
  <c r="U70" i="265"/>
  <c r="U116" i="265"/>
  <c r="U54" i="265"/>
  <c r="U53" i="265"/>
  <c r="U62" i="265"/>
  <c r="AU447" i="264"/>
  <c r="AU443" i="264"/>
  <c r="AU442" i="264"/>
  <c r="AU431" i="264"/>
  <c r="AU427" i="264"/>
  <c r="AU426" i="264"/>
  <c r="AU170" i="264"/>
  <c r="AU210" i="264"/>
  <c r="AN141" i="24"/>
  <c r="AM131" i="24"/>
  <c r="AN130" i="24"/>
  <c r="AN127" i="24"/>
  <c r="AN10" i="24"/>
  <c r="AO128" i="24"/>
  <c r="AO123" i="24"/>
  <c r="AO124" i="24"/>
  <c r="AO126" i="24"/>
  <c r="AO127" i="24"/>
  <c r="AO10" i="24"/>
  <c r="AQ77" i="24"/>
  <c r="AP9" i="24"/>
  <c r="AV12" i="271"/>
  <c r="AV24" i="271"/>
  <c r="U170" i="265"/>
  <c r="U439" i="265"/>
  <c r="U435" i="265"/>
  <c r="U434" i="265"/>
  <c r="R300" i="265"/>
  <c r="AT180" i="264"/>
  <c r="AT167" i="264"/>
  <c r="AT166" i="264"/>
  <c r="AT220" i="264"/>
  <c r="AT207" i="264"/>
  <c r="AT206" i="264"/>
  <c r="U110" i="265"/>
  <c r="U109" i="265"/>
  <c r="AO87" i="24"/>
  <c r="AO86" i="24"/>
  <c r="AK43" i="271"/>
  <c r="AJ25" i="271"/>
  <c r="AN140" i="24"/>
  <c r="AN138" i="24"/>
  <c r="AN137" i="24"/>
  <c r="AN136" i="24"/>
  <c r="AT200" i="264"/>
  <c r="AT187" i="264"/>
  <c r="AT186" i="264"/>
  <c r="AS180" i="264"/>
  <c r="AS167" i="264"/>
  <c r="AS166" i="264"/>
  <c r="U406" i="265"/>
  <c r="U431" i="265"/>
  <c r="U427" i="265"/>
  <c r="U426" i="265"/>
  <c r="AP116" i="24"/>
  <c r="AQ33" i="24"/>
  <c r="AQ25" i="24"/>
  <c r="AQ24" i="24"/>
  <c r="AO115" i="24"/>
  <c r="AO107" i="24"/>
  <c r="AO109" i="24"/>
  <c r="AO108" i="24"/>
  <c r="AN271" i="264"/>
  <c r="AN408" i="264"/>
  <c r="AN407" i="264"/>
  <c r="AN392" i="264"/>
  <c r="AN391" i="264"/>
  <c r="AN390" i="264"/>
  <c r="AP97" i="24"/>
  <c r="AM61" i="35"/>
  <c r="AP227" i="34"/>
  <c r="P53" i="268"/>
  <c r="AM302" i="264"/>
  <c r="AM301" i="264"/>
  <c r="AM272" i="264"/>
  <c r="AM410" i="264"/>
  <c r="AM133" i="24"/>
  <c r="AO12" i="264"/>
  <c r="AO11" i="264"/>
  <c r="S12" i="265"/>
  <c r="S11" i="265"/>
  <c r="AP156" i="34"/>
  <c r="AP192" i="34"/>
  <c r="P51" i="268"/>
  <c r="AM59" i="35"/>
  <c r="AP219" i="34"/>
  <c r="AP210" i="34"/>
  <c r="AP201" i="34"/>
  <c r="AQ211" i="34"/>
  <c r="AQ202" i="34"/>
  <c r="AQ193" i="34"/>
  <c r="AN60" i="35"/>
  <c r="AQ157" i="34"/>
  <c r="AQ220" i="34"/>
  <c r="AP9" i="264"/>
  <c r="AP8" i="264"/>
  <c r="AP7" i="264"/>
  <c r="AM7" i="24"/>
  <c r="AO96" i="24"/>
  <c r="AO85" i="24"/>
  <c r="AN257" i="264"/>
  <c r="AM360" i="264"/>
  <c r="AM330" i="264"/>
  <c r="AM315" i="264"/>
  <c r="AM288" i="264"/>
  <c r="AM273" i="264"/>
  <c r="AM287" i="264"/>
  <c r="AM409" i="264"/>
  <c r="AO69" i="35"/>
  <c r="AR230" i="34"/>
  <c r="AN135" i="24"/>
  <c r="AQ147" i="24"/>
  <c r="S9" i="265"/>
  <c r="S8" i="265"/>
  <c r="AO9" i="264"/>
  <c r="AO8" i="264"/>
  <c r="AL7" i="24"/>
  <c r="AM60" i="35"/>
  <c r="AP157" i="34"/>
  <c r="AP220" i="34"/>
  <c r="AP211" i="34"/>
  <c r="AP202" i="34"/>
  <c r="AP193" i="34"/>
  <c r="P52" i="268"/>
  <c r="AQ210" i="34"/>
  <c r="AQ192" i="34"/>
  <c r="AQ156" i="34"/>
  <c r="AQ219" i="34"/>
  <c r="AN59" i="35"/>
  <c r="AQ201" i="34"/>
  <c r="AN139" i="24"/>
  <c r="AM345" i="264"/>
  <c r="AM257" i="264"/>
  <c r="R286" i="265"/>
  <c r="R271" i="265"/>
  <c r="AN72" i="35"/>
  <c r="AT240" i="264"/>
  <c r="AT227" i="264"/>
  <c r="AT226" i="264"/>
  <c r="AT17" i="264"/>
  <c r="AT16" i="264"/>
  <c r="AT15" i="264"/>
  <c r="U405" i="265"/>
  <c r="AU51" i="264"/>
  <c r="AU48" i="264"/>
  <c r="AU47" i="264"/>
  <c r="U270" i="265"/>
  <c r="U269" i="265"/>
  <c r="U75" i="265"/>
  <c r="U72" i="265"/>
  <c r="U71" i="265"/>
  <c r="U59" i="265"/>
  <c r="U56" i="265"/>
  <c r="U55" i="265"/>
  <c r="W411" i="265"/>
  <c r="AW5" i="271"/>
  <c r="AW17" i="271"/>
  <c r="AW4" i="271"/>
  <c r="AW16" i="271"/>
  <c r="AW20" i="271"/>
  <c r="AW8" i="271"/>
  <c r="AV13" i="271"/>
  <c r="AW6" i="271"/>
  <c r="AW18" i="271"/>
  <c r="AW19" i="271"/>
  <c r="AW7" i="271"/>
  <c r="T87" i="265"/>
  <c r="T86" i="265"/>
  <c r="U51" i="265"/>
  <c r="U48" i="265"/>
  <c r="U47" i="265"/>
  <c r="AR63" i="35"/>
  <c r="AU159" i="34"/>
  <c r="AU204" i="34"/>
  <c r="AT334" i="264"/>
  <c r="AU222" i="34"/>
  <c r="AT364" i="264"/>
  <c r="AU195" i="34"/>
  <c r="AT319" i="264"/>
  <c r="AU213" i="34"/>
  <c r="AT349" i="264"/>
  <c r="AR304" i="264"/>
  <c r="K303" i="266"/>
  <c r="T304" i="265"/>
  <c r="AR13" i="264"/>
  <c r="K12" i="266"/>
  <c r="AR290" i="264"/>
  <c r="K289" i="266"/>
  <c r="T290" i="265"/>
  <c r="AV233" i="264"/>
  <c r="AW59" i="34"/>
  <c r="AV95" i="264"/>
  <c r="AV38" i="35"/>
  <c r="AX129" i="34"/>
  <c r="AW213" i="264"/>
  <c r="AX45" i="34"/>
  <c r="AX101" i="34"/>
  <c r="AW173" i="264"/>
  <c r="AX143" i="34"/>
  <c r="AW233" i="264"/>
  <c r="AX115" i="34"/>
  <c r="AW193" i="264"/>
  <c r="AV60" i="264"/>
  <c r="AV76" i="264"/>
  <c r="AW12" i="34"/>
  <c r="AV22" i="264"/>
  <c r="BB414" i="264"/>
  <c r="BB413" i="264"/>
  <c r="BB412" i="264"/>
  <c r="BB402" i="264"/>
  <c r="BB401" i="264"/>
  <c r="AW235" i="264"/>
  <c r="AX61" i="34"/>
  <c r="AW116" i="264"/>
  <c r="AW97" i="264"/>
  <c r="AY131" i="34"/>
  <c r="AX215" i="264"/>
  <c r="AY103" i="34"/>
  <c r="AX175" i="264"/>
  <c r="AY47" i="34"/>
  <c r="AY145" i="34"/>
  <c r="AX235" i="264"/>
  <c r="AY117" i="34"/>
  <c r="AX195" i="264"/>
  <c r="S24" i="268"/>
  <c r="AW40" i="35"/>
  <c r="AV116" i="264"/>
  <c r="AS126" i="264"/>
  <c r="AV344" i="264"/>
  <c r="AV343" i="264"/>
  <c r="AV314" i="264"/>
  <c r="AV313" i="264"/>
  <c r="AV68" i="35"/>
  <c r="AX155" i="34"/>
  <c r="AX191" i="34"/>
  <c r="AX218" i="34"/>
  <c r="AW359" i="264"/>
  <c r="AW358" i="264"/>
  <c r="AX209" i="34"/>
  <c r="AW344" i="264"/>
  <c r="AW343" i="264"/>
  <c r="AX200" i="34"/>
  <c r="AW329" i="264"/>
  <c r="AW328" i="264"/>
  <c r="AD385" i="264"/>
  <c r="AD384" i="264"/>
  <c r="AD383" i="264"/>
  <c r="AD382" i="264"/>
  <c r="AD381" i="264"/>
  <c r="AW212" i="264"/>
  <c r="AW192" i="264"/>
  <c r="AV325" i="264"/>
  <c r="AV324" i="264"/>
  <c r="AV355" i="264"/>
  <c r="AV354" i="264"/>
  <c r="AV78" i="35"/>
  <c r="AX226" i="34"/>
  <c r="AW370" i="264"/>
  <c r="AW369" i="264"/>
  <c r="AX217" i="34"/>
  <c r="AW355" i="264"/>
  <c r="AW354" i="264"/>
  <c r="AX208" i="34"/>
  <c r="AW340" i="264"/>
  <c r="AW339" i="264"/>
  <c r="AX199" i="34"/>
  <c r="AW325" i="264"/>
  <c r="AW324" i="264"/>
  <c r="AX163" i="34"/>
  <c r="AW11" i="34"/>
  <c r="AV20" i="264"/>
  <c r="AV19" i="264"/>
  <c r="AV66" i="264"/>
  <c r="AV65" i="264"/>
  <c r="AV11" i="35"/>
  <c r="AX35" i="34"/>
  <c r="AW74" i="264"/>
  <c r="AW73" i="264"/>
  <c r="AX31" i="34"/>
  <c r="AX27" i="34"/>
  <c r="AW58" i="264"/>
  <c r="AW57" i="264"/>
  <c r="AX7" i="34"/>
  <c r="AX23" i="34"/>
  <c r="AW50" i="264"/>
  <c r="AW49" i="264"/>
  <c r="AQ73" i="35"/>
  <c r="AP13" i="24"/>
  <c r="AP125" i="24"/>
  <c r="AP129" i="24"/>
  <c r="AV197" i="264"/>
  <c r="AV196" i="264"/>
  <c r="AV177" i="264"/>
  <c r="AV176" i="264"/>
  <c r="AV217" i="264"/>
  <c r="AV216" i="264"/>
  <c r="AV221" i="264"/>
  <c r="AW65" i="34"/>
  <c r="AV103" i="264"/>
  <c r="AV241" i="264"/>
  <c r="AV440" i="264"/>
  <c r="AV456" i="264"/>
  <c r="AW240" i="34"/>
  <c r="AV398" i="264"/>
  <c r="AV204" i="264"/>
  <c r="AV184" i="264"/>
  <c r="AV224" i="264"/>
  <c r="BD430" i="264"/>
  <c r="L429" i="266"/>
  <c r="BD438" i="264"/>
  <c r="L437" i="266"/>
  <c r="BD454" i="264"/>
  <c r="L453" i="266"/>
  <c r="AW13" i="34"/>
  <c r="AV23" i="264"/>
  <c r="AV61" i="264"/>
  <c r="AV77" i="264"/>
  <c r="AS349" i="264"/>
  <c r="AS364" i="264"/>
  <c r="AT168" i="34"/>
  <c r="AS261" i="264"/>
  <c r="AP188" i="24"/>
  <c r="AT233" i="34"/>
  <c r="AP274" i="264"/>
  <c r="AV169" i="264"/>
  <c r="AV168" i="264"/>
  <c r="AV189" i="264"/>
  <c r="AV188" i="264"/>
  <c r="AV35" i="35"/>
  <c r="AX140" i="34"/>
  <c r="AW229" i="264"/>
  <c r="AW228" i="264"/>
  <c r="AX112" i="34"/>
  <c r="AX42" i="34"/>
  <c r="AX98" i="34"/>
  <c r="AX126" i="34"/>
  <c r="AW209" i="264"/>
  <c r="AW208" i="264"/>
  <c r="AU66" i="34"/>
  <c r="AT123" i="264"/>
  <c r="AT104" i="264"/>
  <c r="AV136" i="34"/>
  <c r="AU222" i="264"/>
  <c r="AV52" i="34"/>
  <c r="U104" i="265"/>
  <c r="AV108" i="34"/>
  <c r="AU182" i="264"/>
  <c r="AV122" i="34"/>
  <c r="AU202" i="264"/>
  <c r="AV150" i="34"/>
  <c r="R31" i="268"/>
  <c r="AT45" i="35"/>
  <c r="AR185" i="34"/>
  <c r="AQ303" i="264"/>
  <c r="AR176" i="34"/>
  <c r="AQ289" i="264"/>
  <c r="AO188" i="24"/>
  <c r="AD191" i="24"/>
  <c r="AS233" i="34"/>
  <c r="BM190" i="24"/>
  <c r="BQ232" i="34"/>
  <c r="AR275" i="264"/>
  <c r="K274" i="266"/>
  <c r="AU29" i="264"/>
  <c r="U29" i="265"/>
  <c r="AU69" i="34"/>
  <c r="AT126" i="264"/>
  <c r="AT107" i="264"/>
  <c r="AV153" i="34"/>
  <c r="AV125" i="34"/>
  <c r="U205" i="265"/>
  <c r="AV55" i="34"/>
  <c r="AV111" i="34"/>
  <c r="AU185" i="264"/>
  <c r="AV139" i="34"/>
  <c r="R34" i="268"/>
  <c r="AT48" i="35"/>
  <c r="AV231" i="264"/>
  <c r="AV230" i="264"/>
  <c r="AW57" i="34"/>
  <c r="AV93" i="264"/>
  <c r="AV92" i="264"/>
  <c r="AV36" i="35"/>
  <c r="AX127" i="34"/>
  <c r="AW211" i="264"/>
  <c r="AX43" i="34"/>
  <c r="AX99" i="34"/>
  <c r="AW171" i="264"/>
  <c r="AX141" i="34"/>
  <c r="AX113" i="34"/>
  <c r="AW191" i="264"/>
  <c r="AU112" i="264"/>
  <c r="U112" i="265"/>
  <c r="AW243" i="264"/>
  <c r="AY123" i="34"/>
  <c r="AX203" i="264"/>
  <c r="AY151" i="34"/>
  <c r="AY109" i="34"/>
  <c r="AY53" i="34"/>
  <c r="AY137" i="34"/>
  <c r="S32" i="268"/>
  <c r="AW46" i="35"/>
  <c r="K226" i="266"/>
  <c r="AU125" i="264"/>
  <c r="U125" i="265"/>
  <c r="AW241" i="34"/>
  <c r="AV399" i="264"/>
  <c r="AV449" i="264"/>
  <c r="AV88" i="35"/>
  <c r="AX267" i="34"/>
  <c r="AW457" i="264"/>
  <c r="AX263" i="34"/>
  <c r="AX259" i="34"/>
  <c r="AX237" i="34"/>
  <c r="AX255" i="34"/>
  <c r="AW433" i="264"/>
  <c r="BD244" i="34"/>
  <c r="BC414" i="264"/>
  <c r="BC413" i="264"/>
  <c r="BC412" i="264"/>
  <c r="BD248" i="34"/>
  <c r="BC421" i="264"/>
  <c r="BC420" i="264"/>
  <c r="BC419" i="264"/>
  <c r="AV54" i="264"/>
  <c r="AV70" i="264"/>
  <c r="AW14" i="34"/>
  <c r="AV24" i="264"/>
  <c r="AQ163" i="24"/>
  <c r="AP289" i="264"/>
  <c r="AX60" i="34"/>
  <c r="AW96" i="264"/>
  <c r="AY144" i="34"/>
  <c r="AY116" i="34"/>
  <c r="AX194" i="264"/>
  <c r="AY46" i="34"/>
  <c r="AY102" i="34"/>
  <c r="AX174" i="264"/>
  <c r="AY130" i="34"/>
  <c r="S23" i="268"/>
  <c r="AW39" i="35"/>
  <c r="U67" i="265"/>
  <c r="U64" i="265"/>
  <c r="U63" i="265"/>
  <c r="AU64" i="264"/>
  <c r="AU63" i="264"/>
  <c r="AR121" i="264"/>
  <c r="AR108" i="264"/>
  <c r="AR88" i="264"/>
  <c r="AR87" i="264"/>
  <c r="AR86" i="264"/>
  <c r="AS240" i="264"/>
  <c r="AS227" i="264"/>
  <c r="AS226" i="264"/>
  <c r="T13" i="265"/>
  <c r="AU230" i="264"/>
  <c r="K16" i="266"/>
  <c r="AP185" i="24"/>
  <c r="AP183" i="24"/>
  <c r="AQ169" i="24"/>
  <c r="AQ167" i="24"/>
  <c r="U222" i="265"/>
  <c r="AS102" i="264"/>
  <c r="AS89" i="264"/>
  <c r="AS200" i="264"/>
  <c r="AS187" i="264"/>
  <c r="AS186" i="264"/>
  <c r="AV193" i="264"/>
  <c r="AV173" i="264"/>
  <c r="AV213" i="264"/>
  <c r="AV68" i="264"/>
  <c r="AV52" i="264"/>
  <c r="AV12" i="35"/>
  <c r="AX8" i="34"/>
  <c r="AX24" i="34"/>
  <c r="AW52" i="264"/>
  <c r="AX36" i="34"/>
  <c r="AW76" i="264"/>
  <c r="AX32" i="34"/>
  <c r="AW68" i="264"/>
  <c r="AX28" i="34"/>
  <c r="AW60" i="264"/>
  <c r="BB421" i="264"/>
  <c r="BB420" i="264"/>
  <c r="BB419" i="264"/>
  <c r="AW195" i="264"/>
  <c r="AW175" i="264"/>
  <c r="AW215" i="264"/>
  <c r="AV329" i="264"/>
  <c r="AV328" i="264"/>
  <c r="AV359" i="264"/>
  <c r="AV358" i="264"/>
  <c r="AW164" i="34"/>
  <c r="AV256" i="264"/>
  <c r="AV255" i="264"/>
  <c r="AC385" i="264"/>
  <c r="AC384" i="264"/>
  <c r="AC383" i="264"/>
  <c r="AC382" i="264"/>
  <c r="AC381" i="264"/>
  <c r="O385" i="265"/>
  <c r="O384" i="265"/>
  <c r="O383" i="265"/>
  <c r="O382" i="265"/>
  <c r="O381" i="265"/>
  <c r="AV124" i="264"/>
  <c r="AX58" i="34"/>
  <c r="AW113" i="264"/>
  <c r="AW94" i="264"/>
  <c r="AW232" i="264"/>
  <c r="AY114" i="34"/>
  <c r="AY142" i="34"/>
  <c r="AX232" i="264"/>
  <c r="AY44" i="34"/>
  <c r="AY100" i="34"/>
  <c r="AX172" i="264"/>
  <c r="AY128" i="34"/>
  <c r="AX212" i="264"/>
  <c r="S21" i="268"/>
  <c r="AW37" i="35"/>
  <c r="AW172" i="34"/>
  <c r="AV267" i="264"/>
  <c r="AV266" i="264"/>
  <c r="AV340" i="264"/>
  <c r="AV339" i="264"/>
  <c r="AV370" i="264"/>
  <c r="AV369" i="264"/>
  <c r="AV50" i="264"/>
  <c r="AV49" i="264"/>
  <c r="AV58" i="264"/>
  <c r="AV57" i="264"/>
  <c r="AV74" i="264"/>
  <c r="AV73" i="264"/>
  <c r="AU27" i="264"/>
  <c r="AU26" i="264"/>
  <c r="U27" i="265"/>
  <c r="U26" i="265"/>
  <c r="K120" i="266"/>
  <c r="K88" i="266"/>
  <c r="K206" i="266"/>
  <c r="AR26" i="24"/>
  <c r="AV237" i="264"/>
  <c r="AV236" i="264"/>
  <c r="AW62" i="34"/>
  <c r="AV99" i="264"/>
  <c r="AV98" i="264"/>
  <c r="AV41" i="35"/>
  <c r="AX132" i="34"/>
  <c r="AX48" i="34"/>
  <c r="AX104" i="34"/>
  <c r="AX146" i="34"/>
  <c r="AW237" i="264"/>
  <c r="AW236" i="264"/>
  <c r="AX118" i="34"/>
  <c r="AV181" i="264"/>
  <c r="AV201" i="264"/>
  <c r="AV44" i="35"/>
  <c r="AX149" i="34"/>
  <c r="AX121" i="34"/>
  <c r="AW201" i="264"/>
  <c r="AX51" i="34"/>
  <c r="AX107" i="34"/>
  <c r="AW181" i="264"/>
  <c r="AX135" i="34"/>
  <c r="AV448" i="264"/>
  <c r="AV447" i="264"/>
  <c r="AV443" i="264"/>
  <c r="AV442" i="264"/>
  <c r="AV432" i="264"/>
  <c r="AV87" i="35"/>
  <c r="AX236" i="34"/>
  <c r="AX254" i="34"/>
  <c r="AW432" i="264"/>
  <c r="AW431" i="264"/>
  <c r="AW427" i="264"/>
  <c r="AW426" i="264"/>
  <c r="AX266" i="34"/>
  <c r="AW456" i="264"/>
  <c r="AX262" i="34"/>
  <c r="AW448" i="264"/>
  <c r="AX258" i="34"/>
  <c r="AW440" i="264"/>
  <c r="AV244" i="264"/>
  <c r="AW68" i="34"/>
  <c r="AV106" i="264"/>
  <c r="AV47" i="35"/>
  <c r="AX138" i="34"/>
  <c r="AX110" i="34"/>
  <c r="AW184" i="264"/>
  <c r="AX54" i="34"/>
  <c r="AX152" i="34"/>
  <c r="AW244" i="264"/>
  <c r="AX124" i="34"/>
  <c r="BB79" i="35"/>
  <c r="BE234" i="34"/>
  <c r="BE252" i="34"/>
  <c r="BE264" i="34"/>
  <c r="BE260" i="34"/>
  <c r="BE256" i="34"/>
  <c r="U65" i="268"/>
  <c r="U64" i="268"/>
  <c r="I64" i="269"/>
  <c r="I63" i="269"/>
  <c r="BC83" i="35"/>
  <c r="BC80" i="35"/>
  <c r="BF265" i="34"/>
  <c r="BF261" i="34"/>
  <c r="BF257" i="34"/>
  <c r="BF235" i="34"/>
  <c r="BF253" i="34"/>
  <c r="BD84" i="35"/>
  <c r="BE239" i="34"/>
  <c r="BD396" i="264"/>
  <c r="L395" i="266"/>
  <c r="X396" i="265"/>
  <c r="BD446" i="264"/>
  <c r="L445" i="266"/>
  <c r="X446" i="265"/>
  <c r="BE249" i="34"/>
  <c r="BE245" i="34"/>
  <c r="X415" i="265"/>
  <c r="AU31" i="264"/>
  <c r="U31" i="265"/>
  <c r="AV53" i="264"/>
  <c r="AV69" i="264"/>
  <c r="AV13" i="35"/>
  <c r="AX37" i="34"/>
  <c r="AW77" i="264"/>
  <c r="AX33" i="34"/>
  <c r="AW69" i="264"/>
  <c r="AX29" i="34"/>
  <c r="AW61" i="264"/>
  <c r="AX25" i="34"/>
  <c r="AW53" i="264"/>
  <c r="AX9" i="34"/>
  <c r="AS319" i="264"/>
  <c r="AS334" i="264"/>
  <c r="AT186" i="34"/>
  <c r="AT177" i="34"/>
  <c r="AV209" i="264"/>
  <c r="AV208" i="264"/>
  <c r="AW56" i="34"/>
  <c r="AV91" i="264"/>
  <c r="AV90" i="264"/>
  <c r="AV229" i="264"/>
  <c r="AV228" i="264"/>
  <c r="AR167" i="34"/>
  <c r="AQ274" i="264"/>
  <c r="AQ260" i="264"/>
  <c r="AV115" i="264"/>
  <c r="AU114" i="264"/>
  <c r="U114" i="265"/>
  <c r="AV191" i="264"/>
  <c r="AV171" i="264"/>
  <c r="AV170" i="264"/>
  <c r="AV211" i="264"/>
  <c r="AW223" i="264"/>
  <c r="AX67" i="34"/>
  <c r="AW124" i="264"/>
  <c r="AW105" i="264"/>
  <c r="AW203" i="264"/>
  <c r="AV113" i="264"/>
  <c r="AU281" i="264"/>
  <c r="AU280" i="264"/>
  <c r="U281" i="265"/>
  <c r="U280" i="265"/>
  <c r="AP62" i="35"/>
  <c r="AS221" i="34"/>
  <c r="AS212" i="34"/>
  <c r="AS203" i="34"/>
  <c r="AS194" i="34"/>
  <c r="T318" i="265"/>
  <c r="AS158" i="34"/>
  <c r="Q54" i="268"/>
  <c r="H53" i="269"/>
  <c r="AU118" i="264"/>
  <c r="AU117" i="264"/>
  <c r="AV433" i="264"/>
  <c r="AV441" i="264"/>
  <c r="AV457" i="264"/>
  <c r="BD238" i="34"/>
  <c r="BC402" i="264"/>
  <c r="BC401" i="264"/>
  <c r="BC395" i="264"/>
  <c r="BC394" i="264"/>
  <c r="AQ184" i="24"/>
  <c r="AR172" i="24"/>
  <c r="AQ175" i="24"/>
  <c r="AQ179" i="24"/>
  <c r="AV62" i="264"/>
  <c r="AV78" i="264"/>
  <c r="AV14" i="35"/>
  <c r="AX10" i="34"/>
  <c r="AX38" i="34"/>
  <c r="AX34" i="34"/>
  <c r="AW70" i="264"/>
  <c r="AX30" i="34"/>
  <c r="AW62" i="264"/>
  <c r="AX26" i="34"/>
  <c r="AU30" i="264"/>
  <c r="U30" i="265"/>
  <c r="AS74" i="35"/>
  <c r="AR168" i="24"/>
  <c r="AS157" i="24"/>
  <c r="AR159" i="24"/>
  <c r="AR169" i="24"/>
  <c r="AP303" i="264"/>
  <c r="AS123" i="264"/>
  <c r="K186" i="266"/>
  <c r="K166" i="266"/>
  <c r="AW174" i="264"/>
  <c r="U18" i="265"/>
  <c r="U122" i="265"/>
  <c r="AU21" i="264"/>
  <c r="AU18" i="264"/>
  <c r="U185" i="265"/>
  <c r="AU92" i="264"/>
  <c r="V232" i="265"/>
  <c r="U397" i="265"/>
  <c r="U393" i="265"/>
  <c r="U455" i="265"/>
  <c r="U451" i="265"/>
  <c r="U450" i="265"/>
  <c r="AS220" i="264"/>
  <c r="AS207" i="264"/>
  <c r="AS206" i="264"/>
  <c r="U202" i="265"/>
  <c r="V174" i="265"/>
  <c r="AO141" i="24"/>
  <c r="AN131" i="24"/>
  <c r="AO131" i="24"/>
  <c r="AO130" i="24"/>
  <c r="AP128" i="24"/>
  <c r="AP123" i="24"/>
  <c r="AP124" i="24"/>
  <c r="AP126" i="24"/>
  <c r="AR77" i="24"/>
  <c r="AQ9" i="24"/>
  <c r="AW12" i="271"/>
  <c r="AW24" i="271"/>
  <c r="V194" i="265"/>
  <c r="V235" i="265"/>
  <c r="AP87" i="24"/>
  <c r="AP86" i="24"/>
  <c r="U404" i="265"/>
  <c r="U400" i="265"/>
  <c r="AK25" i="271"/>
  <c r="AQ10" i="264"/>
  <c r="AR10" i="264"/>
  <c r="AL43" i="271"/>
  <c r="AO138" i="24"/>
  <c r="AO137" i="24"/>
  <c r="AO136" i="24"/>
  <c r="AO140" i="24"/>
  <c r="AQ116" i="24"/>
  <c r="AP115" i="24"/>
  <c r="AP107" i="24"/>
  <c r="AP109" i="24"/>
  <c r="AP108" i="24"/>
  <c r="AR33" i="24"/>
  <c r="AR25" i="24"/>
  <c r="AR24" i="24"/>
  <c r="V212" i="265"/>
  <c r="AS121" i="264"/>
  <c r="AS108" i="264"/>
  <c r="AV210" i="264"/>
  <c r="AV190" i="264"/>
  <c r="AM408" i="264"/>
  <c r="AM407" i="264"/>
  <c r="AM392" i="264"/>
  <c r="AM391" i="264"/>
  <c r="AM390" i="264"/>
  <c r="AQ97" i="24"/>
  <c r="AP331" i="264"/>
  <c r="AP361" i="264"/>
  <c r="AP316" i="264"/>
  <c r="AO332" i="264"/>
  <c r="S332" i="265"/>
  <c r="AO362" i="264"/>
  <c r="S362" i="265"/>
  <c r="AP175" i="34"/>
  <c r="AP184" i="34"/>
  <c r="AR147" i="24"/>
  <c r="AQ380" i="264"/>
  <c r="AQ379" i="264"/>
  <c r="AQ378" i="264"/>
  <c r="AQ377" i="264"/>
  <c r="AQ376" i="264"/>
  <c r="AN176" i="24"/>
  <c r="AN182" i="24"/>
  <c r="AN160" i="24"/>
  <c r="AN166" i="24"/>
  <c r="AO135" i="24"/>
  <c r="AS230" i="34"/>
  <c r="AR380" i="264"/>
  <c r="AR379" i="264"/>
  <c r="AR378" i="264"/>
  <c r="AR377" i="264"/>
  <c r="AR376" i="264"/>
  <c r="AP69" i="35"/>
  <c r="AQ242" i="34"/>
  <c r="AP409" i="264"/>
  <c r="AQ243" i="34"/>
  <c r="AP410" i="264"/>
  <c r="AP362" i="264"/>
  <c r="AQ184" i="34"/>
  <c r="AQ175" i="34"/>
  <c r="AP332" i="264"/>
  <c r="AO331" i="264"/>
  <c r="AO330" i="264"/>
  <c r="S331" i="265"/>
  <c r="AO361" i="264"/>
  <c r="AO360" i="264"/>
  <c r="S361" i="265"/>
  <c r="AP165" i="34"/>
  <c r="S258" i="265"/>
  <c r="AO258" i="264"/>
  <c r="AP96" i="24"/>
  <c r="AP85" i="24"/>
  <c r="AO139" i="24"/>
  <c r="AM286" i="264"/>
  <c r="P50" i="268"/>
  <c r="AO7" i="264"/>
  <c r="AM271" i="264"/>
  <c r="AM300" i="264"/>
  <c r="AN61" i="35"/>
  <c r="AQ227" i="34"/>
  <c r="AN133" i="24"/>
  <c r="AQ183" i="34"/>
  <c r="AQ174" i="34"/>
  <c r="AP258" i="264"/>
  <c r="AQ165" i="34"/>
  <c r="AP346" i="264"/>
  <c r="AO317" i="264"/>
  <c r="S317" i="265"/>
  <c r="AO347" i="264"/>
  <c r="S347" i="265"/>
  <c r="AP166" i="34"/>
  <c r="AO259" i="264"/>
  <c r="S259" i="265"/>
  <c r="AP243" i="34"/>
  <c r="AP242" i="34"/>
  <c r="AO71" i="35"/>
  <c r="AO70" i="35"/>
  <c r="AO72" i="35"/>
  <c r="AQ166" i="34"/>
  <c r="AP259" i="264"/>
  <c r="AP317" i="264"/>
  <c r="AP347" i="264"/>
  <c r="AO346" i="264"/>
  <c r="AO345" i="264"/>
  <c r="S346" i="265"/>
  <c r="S345" i="265"/>
  <c r="AP174" i="34"/>
  <c r="AP183" i="34"/>
  <c r="AO316" i="264"/>
  <c r="AO315" i="264"/>
  <c r="S316" i="265"/>
  <c r="AO375" i="264"/>
  <c r="AO374" i="264"/>
  <c r="AO373" i="264"/>
  <c r="AO372" i="264"/>
  <c r="AO371" i="264"/>
  <c r="S375" i="265"/>
  <c r="S374" i="265"/>
  <c r="S373" i="265"/>
  <c r="S372" i="265"/>
  <c r="S371" i="265"/>
  <c r="S7" i="265"/>
  <c r="AW455" i="264"/>
  <c r="AW451" i="264"/>
  <c r="AW450" i="264"/>
  <c r="U182" i="265"/>
  <c r="U180" i="265"/>
  <c r="U167" i="265"/>
  <c r="U166" i="265"/>
  <c r="AW13" i="271"/>
  <c r="AX19" i="271"/>
  <c r="AX7" i="271"/>
  <c r="AX20" i="271"/>
  <c r="AX8" i="271"/>
  <c r="AX16" i="271"/>
  <c r="AX4" i="271"/>
  <c r="AX18" i="271"/>
  <c r="AX6" i="271"/>
  <c r="AX17" i="271"/>
  <c r="AX5" i="271"/>
  <c r="U200" i="265"/>
  <c r="U187" i="265"/>
  <c r="U186" i="265"/>
  <c r="AR333" i="264"/>
  <c r="K332" i="266"/>
  <c r="T333" i="265"/>
  <c r="AS304" i="264"/>
  <c r="S13" i="268"/>
  <c r="AW13" i="35"/>
  <c r="AY37" i="34"/>
  <c r="AX77" i="264"/>
  <c r="AY33" i="34"/>
  <c r="AX69" i="264"/>
  <c r="AY29" i="34"/>
  <c r="V61" i="265"/>
  <c r="AY25" i="34"/>
  <c r="AX53" i="264"/>
  <c r="AY9" i="34"/>
  <c r="BD422" i="264"/>
  <c r="L421" i="266"/>
  <c r="BD83" i="35"/>
  <c r="BD80" i="35"/>
  <c r="BG265" i="34"/>
  <c r="BF454" i="264"/>
  <c r="BG261" i="34"/>
  <c r="BF446" i="264"/>
  <c r="BG257" i="34"/>
  <c r="BF438" i="264"/>
  <c r="BE84" i="35"/>
  <c r="BG235" i="34"/>
  <c r="BG253" i="34"/>
  <c r="BF430" i="264"/>
  <c r="BF239" i="34"/>
  <c r="BE396" i="264"/>
  <c r="BE446" i="264"/>
  <c r="BF249" i="34"/>
  <c r="BF245" i="34"/>
  <c r="BD437" i="264"/>
  <c r="BD436" i="264"/>
  <c r="L436" i="266"/>
  <c r="X437" i="265"/>
  <c r="X436" i="265"/>
  <c r="BD453" i="264"/>
  <c r="BD452" i="264"/>
  <c r="L452" i="266"/>
  <c r="X453" i="265"/>
  <c r="X452" i="265"/>
  <c r="BE238" i="34"/>
  <c r="X402" i="265"/>
  <c r="BD395" i="264"/>
  <c r="BD394" i="264"/>
  <c r="L394" i="266"/>
  <c r="X395" i="265"/>
  <c r="X394" i="265"/>
  <c r="AW204" i="264"/>
  <c r="AX68" i="34"/>
  <c r="AW125" i="264"/>
  <c r="AW106" i="264"/>
  <c r="AW224" i="264"/>
  <c r="AV125" i="264"/>
  <c r="AX240" i="34"/>
  <c r="AW405" i="264"/>
  <c r="AW398" i="264"/>
  <c r="AW221" i="264"/>
  <c r="AX65" i="34"/>
  <c r="AW122" i="264"/>
  <c r="AW103" i="264"/>
  <c r="AW241" i="264"/>
  <c r="AW197" i="264"/>
  <c r="AW196" i="264"/>
  <c r="AW177" i="264"/>
  <c r="AW176" i="264"/>
  <c r="AW217" i="264"/>
  <c r="AW216" i="264"/>
  <c r="AV118" i="264"/>
  <c r="AV117" i="264"/>
  <c r="AR73" i="35"/>
  <c r="AQ13" i="24"/>
  <c r="AQ125" i="24"/>
  <c r="AQ129" i="24"/>
  <c r="AX37" i="35"/>
  <c r="AZ142" i="34"/>
  <c r="AZ114" i="34"/>
  <c r="AZ44" i="34"/>
  <c r="AZ100" i="34"/>
  <c r="AZ128" i="34"/>
  <c r="AY58" i="34"/>
  <c r="AX94" i="264"/>
  <c r="AX192" i="264"/>
  <c r="V192" i="265"/>
  <c r="AX12" i="34"/>
  <c r="AW22" i="264"/>
  <c r="K15" i="266"/>
  <c r="AW441" i="264"/>
  <c r="AW439" i="264"/>
  <c r="AW435" i="264"/>
  <c r="AW434" i="264"/>
  <c r="K225" i="266"/>
  <c r="AX46" i="35"/>
  <c r="AZ151" i="34"/>
  <c r="AZ123" i="34"/>
  <c r="AZ53" i="34"/>
  <c r="AZ109" i="34"/>
  <c r="AZ137" i="34"/>
  <c r="AX223" i="264"/>
  <c r="V223" i="265"/>
  <c r="AX183" i="264"/>
  <c r="V183" i="265"/>
  <c r="AV112" i="264"/>
  <c r="AU205" i="264"/>
  <c r="AU200" i="264"/>
  <c r="AU187" i="264"/>
  <c r="AU186" i="264"/>
  <c r="BP386" i="264"/>
  <c r="M385" i="266"/>
  <c r="AB386" i="265"/>
  <c r="AU45" i="35"/>
  <c r="AW136" i="34"/>
  <c r="AW52" i="34"/>
  <c r="AW108" i="34"/>
  <c r="AW122" i="34"/>
  <c r="AW150" i="34"/>
  <c r="AU242" i="264"/>
  <c r="U242" i="265"/>
  <c r="AW169" i="264"/>
  <c r="AW168" i="264"/>
  <c r="AW189" i="264"/>
  <c r="AW188" i="264"/>
  <c r="S18" i="268"/>
  <c r="S17" i="268"/>
  <c r="AW35" i="35"/>
  <c r="AY140" i="34"/>
  <c r="AY112" i="34"/>
  <c r="AX189" i="264"/>
  <c r="AX188" i="264"/>
  <c r="AY98" i="34"/>
  <c r="AX169" i="264"/>
  <c r="AX168" i="264"/>
  <c r="AY42" i="34"/>
  <c r="AY126" i="34"/>
  <c r="AS275" i="264"/>
  <c r="AV30" i="264"/>
  <c r="AV405" i="264"/>
  <c r="AX172" i="34"/>
  <c r="AW267" i="264"/>
  <c r="AW266" i="264"/>
  <c r="AX164" i="34"/>
  <c r="AW270" i="264"/>
  <c r="AW269" i="264"/>
  <c r="AW256" i="264"/>
  <c r="AW255" i="264"/>
  <c r="AX40" i="35"/>
  <c r="AZ131" i="34"/>
  <c r="AZ47" i="34"/>
  <c r="AZ103" i="34"/>
  <c r="AZ145" i="34"/>
  <c r="AZ117" i="34"/>
  <c r="AY61" i="34"/>
  <c r="AX97" i="264"/>
  <c r="V97" i="265"/>
  <c r="AV114" i="264"/>
  <c r="AU168" i="34"/>
  <c r="AT275" i="264"/>
  <c r="AT261" i="264"/>
  <c r="AQ185" i="24"/>
  <c r="V69" i="265"/>
  <c r="AW59" i="264"/>
  <c r="AW56" i="264"/>
  <c r="AW55" i="264"/>
  <c r="AV51" i="264"/>
  <c r="X422" i="265"/>
  <c r="AQ187" i="24"/>
  <c r="AQ189" i="24"/>
  <c r="U111" i="265"/>
  <c r="AW190" i="264"/>
  <c r="AW170" i="264"/>
  <c r="AW210" i="264"/>
  <c r="U28" i="265"/>
  <c r="U25" i="265"/>
  <c r="U17" i="265"/>
  <c r="U16" i="265"/>
  <c r="U15" i="265"/>
  <c r="AU28" i="264"/>
  <c r="AU25" i="264"/>
  <c r="AU17" i="264"/>
  <c r="AU16" i="264"/>
  <c r="AU15" i="264"/>
  <c r="AU180" i="264"/>
  <c r="AU167" i="264"/>
  <c r="AU166" i="264"/>
  <c r="AT121" i="264"/>
  <c r="AT108" i="264"/>
  <c r="V189" i="265"/>
  <c r="V188" i="265"/>
  <c r="AV397" i="264"/>
  <c r="AV393" i="264"/>
  <c r="AV59" i="264"/>
  <c r="AV56" i="264"/>
  <c r="AV55" i="264"/>
  <c r="V215" i="265"/>
  <c r="V195" i="265"/>
  <c r="AS13" i="264"/>
  <c r="K165" i="266"/>
  <c r="K185" i="266"/>
  <c r="AS168" i="24"/>
  <c r="AT157" i="24"/>
  <c r="AS159" i="24"/>
  <c r="AW78" i="264"/>
  <c r="AW75" i="264"/>
  <c r="AW72" i="264"/>
  <c r="AW71" i="264"/>
  <c r="S14" i="268"/>
  <c r="AW14" i="35"/>
  <c r="AY10" i="34"/>
  <c r="AY38" i="34"/>
  <c r="AX78" i="264"/>
  <c r="AY34" i="34"/>
  <c r="AX70" i="264"/>
  <c r="AY30" i="34"/>
  <c r="AX62" i="264"/>
  <c r="AY26" i="34"/>
  <c r="AX54" i="264"/>
  <c r="AS167" i="34"/>
  <c r="AR260" i="264"/>
  <c r="K259" i="266"/>
  <c r="T260" i="265"/>
  <c r="AR363" i="264"/>
  <c r="K362" i="266"/>
  <c r="T363" i="265"/>
  <c r="AV110" i="264"/>
  <c r="AV109" i="264"/>
  <c r="AR163" i="24"/>
  <c r="R55" i="268"/>
  <c r="AS63" i="35"/>
  <c r="AV159" i="34"/>
  <c r="AV195" i="34"/>
  <c r="AV213" i="34"/>
  <c r="AV204" i="34"/>
  <c r="AV222" i="34"/>
  <c r="AW54" i="264"/>
  <c r="AW51" i="264"/>
  <c r="AW48" i="264"/>
  <c r="AW47" i="264"/>
  <c r="AX14" i="34"/>
  <c r="AW24" i="264"/>
  <c r="AR184" i="24"/>
  <c r="AR175" i="24"/>
  <c r="AR179" i="24"/>
  <c r="AS172" i="24"/>
  <c r="AR318" i="264"/>
  <c r="K317" i="266"/>
  <c r="AR348" i="264"/>
  <c r="K347" i="266"/>
  <c r="AS176" i="34"/>
  <c r="AS185" i="34"/>
  <c r="AS290" i="264"/>
  <c r="AX13" i="34"/>
  <c r="AW23" i="264"/>
  <c r="BD415" i="264"/>
  <c r="L414" i="266"/>
  <c r="BD403" i="264"/>
  <c r="L402" i="266"/>
  <c r="BE430" i="264"/>
  <c r="BE438" i="264"/>
  <c r="BE454" i="264"/>
  <c r="BC79" i="35"/>
  <c r="BF234" i="34"/>
  <c r="BF264" i="34"/>
  <c r="BF260" i="34"/>
  <c r="BF256" i="34"/>
  <c r="BF252" i="34"/>
  <c r="BD445" i="264"/>
  <c r="BD444" i="264"/>
  <c r="L444" i="266"/>
  <c r="X445" i="265"/>
  <c r="X444" i="265"/>
  <c r="BD429" i="264"/>
  <c r="BD428" i="264"/>
  <c r="L428" i="266"/>
  <c r="X429" i="265"/>
  <c r="X428" i="265"/>
  <c r="BE248" i="34"/>
  <c r="X421" i="265"/>
  <c r="BE244" i="34"/>
  <c r="AY138" i="34"/>
  <c r="AX224" i="264"/>
  <c r="AY54" i="34"/>
  <c r="AY110" i="34"/>
  <c r="AX184" i="264"/>
  <c r="AY152" i="34"/>
  <c r="AX244" i="264"/>
  <c r="AY124" i="34"/>
  <c r="AX204" i="264"/>
  <c r="AW47" i="35"/>
  <c r="S33" i="268"/>
  <c r="S70" i="268"/>
  <c r="AW87" i="35"/>
  <c r="AY236" i="34"/>
  <c r="AY254" i="34"/>
  <c r="AY266" i="34"/>
  <c r="AX456" i="264"/>
  <c r="AY262" i="34"/>
  <c r="AX448" i="264"/>
  <c r="AY258" i="34"/>
  <c r="AX440" i="264"/>
  <c r="AY149" i="34"/>
  <c r="AX241" i="264"/>
  <c r="AY121" i="34"/>
  <c r="AY107" i="34"/>
  <c r="AX181" i="264"/>
  <c r="AY51" i="34"/>
  <c r="AY135" i="34"/>
  <c r="AX221" i="264"/>
  <c r="AW44" i="35"/>
  <c r="S30" i="268"/>
  <c r="AX62" i="34"/>
  <c r="AW99" i="264"/>
  <c r="AW98" i="264"/>
  <c r="AY132" i="34"/>
  <c r="AX217" i="264"/>
  <c r="AX216" i="264"/>
  <c r="AY104" i="34"/>
  <c r="AX177" i="264"/>
  <c r="AX176" i="264"/>
  <c r="AY48" i="34"/>
  <c r="AY146" i="34"/>
  <c r="AY118" i="34"/>
  <c r="AX197" i="264"/>
  <c r="AX196" i="264"/>
  <c r="S26" i="268"/>
  <c r="S25" i="268"/>
  <c r="AW41" i="35"/>
  <c r="AS26" i="24"/>
  <c r="K205" i="266"/>
  <c r="K107" i="266"/>
  <c r="K87" i="266"/>
  <c r="AV281" i="264"/>
  <c r="AV280" i="264"/>
  <c r="AV270" i="264"/>
  <c r="AV269" i="264"/>
  <c r="S12" i="268"/>
  <c r="AW12" i="35"/>
  <c r="AY8" i="34"/>
  <c r="AY24" i="34"/>
  <c r="AX52" i="264"/>
  <c r="AY36" i="34"/>
  <c r="AX76" i="264"/>
  <c r="AX75" i="264"/>
  <c r="AY32" i="34"/>
  <c r="AY28" i="34"/>
  <c r="AX60" i="264"/>
  <c r="AX39" i="35"/>
  <c r="AZ144" i="34"/>
  <c r="AZ116" i="34"/>
  <c r="AZ46" i="34"/>
  <c r="AZ102" i="34"/>
  <c r="AZ130" i="34"/>
  <c r="AX214" i="264"/>
  <c r="V214" i="265"/>
  <c r="AY60" i="34"/>
  <c r="AX96" i="264"/>
  <c r="V96" i="265"/>
  <c r="AX234" i="264"/>
  <c r="V234" i="265"/>
  <c r="AW115" i="264"/>
  <c r="AV31" i="264"/>
  <c r="AX241" i="34"/>
  <c r="AW406" i="264"/>
  <c r="AW399" i="264"/>
  <c r="AW449" i="264"/>
  <c r="AW447" i="264"/>
  <c r="AW443" i="264"/>
  <c r="AW442" i="264"/>
  <c r="S71" i="268"/>
  <c r="AW88" i="35"/>
  <c r="AY267" i="34"/>
  <c r="AY263" i="34"/>
  <c r="AX449" i="264"/>
  <c r="AY259" i="34"/>
  <c r="AY237" i="34"/>
  <c r="AY255" i="34"/>
  <c r="AV406" i="264"/>
  <c r="AY67" i="34"/>
  <c r="AX124" i="264"/>
  <c r="AX105" i="264"/>
  <c r="V105" i="265"/>
  <c r="AX243" i="264"/>
  <c r="V243" i="265"/>
  <c r="AW231" i="264"/>
  <c r="AW230" i="264"/>
  <c r="AX57" i="34"/>
  <c r="AW112" i="264"/>
  <c r="AW93" i="264"/>
  <c r="S20" i="268"/>
  <c r="AW36" i="35"/>
  <c r="AY127" i="34"/>
  <c r="AY99" i="34"/>
  <c r="AY43" i="34"/>
  <c r="AY141" i="34"/>
  <c r="AY113" i="34"/>
  <c r="AU48" i="35"/>
  <c r="AW153" i="34"/>
  <c r="AW125" i="34"/>
  <c r="AW55" i="34"/>
  <c r="AW111" i="34"/>
  <c r="AW139" i="34"/>
  <c r="AU225" i="264"/>
  <c r="AU220" i="264"/>
  <c r="AU207" i="264"/>
  <c r="AU206" i="264"/>
  <c r="U225" i="265"/>
  <c r="U220" i="265"/>
  <c r="U207" i="265"/>
  <c r="U206" i="265"/>
  <c r="AV69" i="34"/>
  <c r="AU126" i="264"/>
  <c r="AU107" i="264"/>
  <c r="U107" i="265"/>
  <c r="U102" i="265"/>
  <c r="U89" i="265"/>
  <c r="AU245" i="264"/>
  <c r="U245" i="265"/>
  <c r="AR389" i="264"/>
  <c r="AR388" i="264"/>
  <c r="AR387" i="264"/>
  <c r="K388" i="266"/>
  <c r="T389" i="265"/>
  <c r="T388" i="265"/>
  <c r="T387" i="265"/>
  <c r="AE191" i="24"/>
  <c r="AF231" i="34"/>
  <c r="AV66" i="34"/>
  <c r="AU104" i="264"/>
  <c r="AU102" i="264"/>
  <c r="AU89" i="264"/>
  <c r="AX56" i="34"/>
  <c r="AW110" i="264"/>
  <c r="AW109" i="264"/>
  <c r="AW91" i="264"/>
  <c r="AW90" i="264"/>
  <c r="AS389" i="264"/>
  <c r="AS388" i="264"/>
  <c r="AS387" i="264"/>
  <c r="AV122" i="264"/>
  <c r="AQ62" i="35"/>
  <c r="AT221" i="34"/>
  <c r="AT212" i="34"/>
  <c r="AT203" i="34"/>
  <c r="AT194" i="34"/>
  <c r="AT158" i="34"/>
  <c r="AX11" i="34"/>
  <c r="AW20" i="264"/>
  <c r="AW19" i="264"/>
  <c r="AW66" i="264"/>
  <c r="AW65" i="264"/>
  <c r="S10" i="268"/>
  <c r="S9" i="268"/>
  <c r="AW11" i="35"/>
  <c r="AY35" i="34"/>
  <c r="AY31" i="34"/>
  <c r="AX66" i="264"/>
  <c r="AX65" i="264"/>
  <c r="AY27" i="34"/>
  <c r="AY7" i="34"/>
  <c r="AY23" i="34"/>
  <c r="AV27" i="264"/>
  <c r="AV26" i="264"/>
  <c r="S61" i="268"/>
  <c r="S60" i="268"/>
  <c r="AW78" i="35"/>
  <c r="AY226" i="34"/>
  <c r="AY217" i="34"/>
  <c r="AY208" i="34"/>
  <c r="AY199" i="34"/>
  <c r="AX325" i="264"/>
  <c r="AX324" i="264"/>
  <c r="AY163" i="34"/>
  <c r="AW314" i="264"/>
  <c r="AW313" i="264"/>
  <c r="S49" i="268"/>
  <c r="S48" i="268"/>
  <c r="AW68" i="35"/>
  <c r="AY155" i="34"/>
  <c r="AY191" i="34"/>
  <c r="AX314" i="264"/>
  <c r="AX313" i="264"/>
  <c r="AY218" i="34"/>
  <c r="AY209" i="34"/>
  <c r="AY200" i="34"/>
  <c r="AV29" i="264"/>
  <c r="AX59" i="34"/>
  <c r="AW95" i="264"/>
  <c r="AY129" i="34"/>
  <c r="AY101" i="34"/>
  <c r="AY45" i="34"/>
  <c r="V95" i="265"/>
  <c r="AY143" i="34"/>
  <c r="AY115" i="34"/>
  <c r="AW38" i="35"/>
  <c r="S22" i="268"/>
  <c r="AU177" i="34"/>
  <c r="AT290" i="264"/>
  <c r="AU186" i="34"/>
  <c r="AT304" i="264"/>
  <c r="V78" i="265"/>
  <c r="AR167" i="24"/>
  <c r="V62" i="265"/>
  <c r="AQ183" i="24"/>
  <c r="AT13" i="264"/>
  <c r="V53" i="265"/>
  <c r="V106" i="265"/>
  <c r="V244" i="265"/>
  <c r="AV431" i="264"/>
  <c r="AV427" i="264"/>
  <c r="AV426" i="264"/>
  <c r="V99" i="265"/>
  <c r="V98" i="265"/>
  <c r="AV48" i="264"/>
  <c r="AV47" i="264"/>
  <c r="V124" i="265"/>
  <c r="AW67" i="264"/>
  <c r="V52" i="265"/>
  <c r="AV67" i="264"/>
  <c r="AV64" i="264"/>
  <c r="AV63" i="264"/>
  <c r="AS88" i="264"/>
  <c r="AS87" i="264"/>
  <c r="AS86" i="264"/>
  <c r="T348" i="265"/>
  <c r="X403" i="265"/>
  <c r="V172" i="265"/>
  <c r="BC411" i="264"/>
  <c r="AU111" i="264"/>
  <c r="V93" i="265"/>
  <c r="R29" i="268"/>
  <c r="R16" i="268"/>
  <c r="R15" i="268"/>
  <c r="AT102" i="264"/>
  <c r="AT89" i="264"/>
  <c r="AT88" i="264"/>
  <c r="AT87" i="264"/>
  <c r="AT86" i="264"/>
  <c r="V77" i="265"/>
  <c r="V23" i="265"/>
  <c r="V398" i="265"/>
  <c r="AV455" i="264"/>
  <c r="AV451" i="264"/>
  <c r="AV450" i="264"/>
  <c r="AV439" i="264"/>
  <c r="AV435" i="264"/>
  <c r="AV434" i="264"/>
  <c r="V217" i="265"/>
  <c r="V216" i="265"/>
  <c r="V197" i="265"/>
  <c r="V196" i="265"/>
  <c r="V325" i="265"/>
  <c r="V324" i="265"/>
  <c r="V116" i="265"/>
  <c r="BB411" i="264"/>
  <c r="AV21" i="264"/>
  <c r="AV18" i="264"/>
  <c r="AV75" i="264"/>
  <c r="AV72" i="264"/>
  <c r="AV71" i="264"/>
  <c r="V175" i="265"/>
  <c r="V203" i="265"/>
  <c r="V94" i="265"/>
  <c r="AP141" i="24"/>
  <c r="AP130" i="24"/>
  <c r="AP127" i="24"/>
  <c r="AP10" i="24"/>
  <c r="AQ128" i="24"/>
  <c r="AQ124" i="24"/>
  <c r="AQ126" i="24"/>
  <c r="AR9" i="24"/>
  <c r="AS77" i="24"/>
  <c r="AX12" i="271"/>
  <c r="AX24" i="271"/>
  <c r="V169" i="265"/>
  <c r="V168" i="265"/>
  <c r="AQ123" i="24"/>
  <c r="V314" i="265"/>
  <c r="V313" i="265"/>
  <c r="V66" i="265"/>
  <c r="V65" i="265"/>
  <c r="V184" i="265"/>
  <c r="V449" i="265"/>
  <c r="AQ87" i="24"/>
  <c r="AQ86" i="24"/>
  <c r="S360" i="265"/>
  <c r="S330" i="265"/>
  <c r="AS10" i="264"/>
  <c r="AM43" i="271"/>
  <c r="AL25" i="271"/>
  <c r="K9" i="266"/>
  <c r="T10" i="265"/>
  <c r="AP138" i="24"/>
  <c r="AP137" i="24"/>
  <c r="AP136" i="24"/>
  <c r="AP140" i="24"/>
  <c r="AR116" i="24"/>
  <c r="AS33" i="24"/>
  <c r="AS25" i="24"/>
  <c r="AS24" i="24"/>
  <c r="AQ115" i="24"/>
  <c r="AQ107" i="24"/>
  <c r="AQ109" i="24"/>
  <c r="AQ108" i="24"/>
  <c r="S315" i="265"/>
  <c r="AP345" i="264"/>
  <c r="AP408" i="264"/>
  <c r="AP407" i="264"/>
  <c r="AP392" i="264"/>
  <c r="AP391" i="264"/>
  <c r="AP390" i="264"/>
  <c r="K379" i="266"/>
  <c r="K378" i="266"/>
  <c r="K377" i="266"/>
  <c r="K376" i="266"/>
  <c r="K375" i="266"/>
  <c r="AO257" i="264"/>
  <c r="T380" i="265"/>
  <c r="T379" i="265"/>
  <c r="T378" i="265"/>
  <c r="T377" i="265"/>
  <c r="T376" i="265"/>
  <c r="AP360" i="264"/>
  <c r="AP330" i="264"/>
  <c r="AP257" i="264"/>
  <c r="S257" i="265"/>
  <c r="AP315" i="264"/>
  <c r="AR97" i="24"/>
  <c r="AO301" i="264"/>
  <c r="S301" i="265"/>
  <c r="AO287" i="264"/>
  <c r="S287" i="265"/>
  <c r="AP273" i="264"/>
  <c r="AO61" i="35"/>
  <c r="AR227" i="34"/>
  <c r="AR210" i="34"/>
  <c r="AR219" i="34"/>
  <c r="AR192" i="34"/>
  <c r="AO59" i="35"/>
  <c r="AR156" i="34"/>
  <c r="AR201" i="34"/>
  <c r="AR202" i="34"/>
  <c r="AR211" i="34"/>
  <c r="AO60" i="35"/>
  <c r="AR193" i="34"/>
  <c r="AR220" i="34"/>
  <c r="AR157" i="34"/>
  <c r="AO409" i="264"/>
  <c r="S409" i="265"/>
  <c r="AO410" i="264"/>
  <c r="S410" i="265"/>
  <c r="AO273" i="264"/>
  <c r="S273" i="265"/>
  <c r="AP272" i="264"/>
  <c r="AP287" i="264"/>
  <c r="AP301" i="264"/>
  <c r="AP375" i="264"/>
  <c r="AP374" i="264"/>
  <c r="AP373" i="264"/>
  <c r="AP372" i="264"/>
  <c r="AP371" i="264"/>
  <c r="AO133" i="24"/>
  <c r="AP135" i="24"/>
  <c r="AT230" i="34"/>
  <c r="AQ69" i="35"/>
  <c r="AO272" i="264"/>
  <c r="S272" i="265"/>
  <c r="AP288" i="264"/>
  <c r="AP302" i="264"/>
  <c r="AP71" i="35"/>
  <c r="AP70" i="35"/>
  <c r="AP72" i="35"/>
  <c r="AO160" i="24"/>
  <c r="AO166" i="24"/>
  <c r="T9" i="265"/>
  <c r="AO176" i="24"/>
  <c r="AO182" i="24"/>
  <c r="AQ9" i="264"/>
  <c r="AQ8" i="264"/>
  <c r="AN7" i="24"/>
  <c r="AQ12" i="264"/>
  <c r="AQ11" i="264"/>
  <c r="K11" i="266"/>
  <c r="K10" i="266"/>
  <c r="AS147" i="24"/>
  <c r="AO302" i="264"/>
  <c r="S302" i="265"/>
  <c r="AO288" i="264"/>
  <c r="S288" i="265"/>
  <c r="AQ96" i="24"/>
  <c r="AQ85" i="24"/>
  <c r="AP139" i="24"/>
  <c r="V448" i="265"/>
  <c r="V177" i="265"/>
  <c r="V176" i="265"/>
  <c r="V60" i="265"/>
  <c r="V59" i="265"/>
  <c r="V221" i="265"/>
  <c r="V204" i="265"/>
  <c r="V181" i="265"/>
  <c r="AV28" i="264"/>
  <c r="AX51" i="264"/>
  <c r="AY5" i="271"/>
  <c r="AY17" i="271"/>
  <c r="AY4" i="271"/>
  <c r="AY16" i="271"/>
  <c r="AY19" i="271"/>
  <c r="AY7" i="271"/>
  <c r="AX13" i="271"/>
  <c r="AY6" i="271"/>
  <c r="AY18" i="271"/>
  <c r="AY20" i="271"/>
  <c r="AY8" i="271"/>
  <c r="X420" i="265"/>
  <c r="X419" i="265"/>
  <c r="S11" i="268"/>
  <c r="S8" i="268"/>
  <c r="S7" i="268"/>
  <c r="AX193" i="264"/>
  <c r="V193" i="265"/>
  <c r="AY59" i="34"/>
  <c r="AX114" i="264"/>
  <c r="AX95" i="264"/>
  <c r="AX213" i="264"/>
  <c r="V213" i="265"/>
  <c r="AX329" i="264"/>
  <c r="AX328" i="264"/>
  <c r="V329" i="265"/>
  <c r="V328" i="265"/>
  <c r="AX359" i="264"/>
  <c r="AX358" i="264"/>
  <c r="V359" i="265"/>
  <c r="V358" i="265"/>
  <c r="AY164" i="34"/>
  <c r="AX256" i="264"/>
  <c r="AX255" i="264"/>
  <c r="V256" i="265"/>
  <c r="V255" i="265"/>
  <c r="AX355" i="264"/>
  <c r="AX354" i="264"/>
  <c r="V355" i="265"/>
  <c r="V354" i="265"/>
  <c r="AX78" i="35"/>
  <c r="AZ226" i="34"/>
  <c r="AZ217" i="34"/>
  <c r="AZ208" i="34"/>
  <c r="AZ199" i="34"/>
  <c r="AZ163" i="34"/>
  <c r="AX50" i="264"/>
  <c r="AX49" i="264"/>
  <c r="V50" i="265"/>
  <c r="V49" i="265"/>
  <c r="AX58" i="264"/>
  <c r="AX57" i="264"/>
  <c r="V58" i="265"/>
  <c r="V57" i="265"/>
  <c r="AX74" i="264"/>
  <c r="AX73" i="264"/>
  <c r="AX72" i="264"/>
  <c r="AX71" i="264"/>
  <c r="V74" i="265"/>
  <c r="V73" i="265"/>
  <c r="AW27" i="264"/>
  <c r="AW26" i="264"/>
  <c r="AS318" i="264"/>
  <c r="AS348" i="264"/>
  <c r="AT176" i="34"/>
  <c r="AT185" i="34"/>
  <c r="AU123" i="264"/>
  <c r="AU121" i="264"/>
  <c r="AU108" i="264"/>
  <c r="AU88" i="264"/>
  <c r="U123" i="265"/>
  <c r="AF191" i="24"/>
  <c r="AG231" i="34"/>
  <c r="P385" i="265"/>
  <c r="P384" i="265"/>
  <c r="P383" i="265"/>
  <c r="P382" i="265"/>
  <c r="P381" i="265"/>
  <c r="K387" i="266"/>
  <c r="AV185" i="264"/>
  <c r="AV205" i="264"/>
  <c r="AV48" i="35"/>
  <c r="AX153" i="34"/>
  <c r="AW245" i="264"/>
  <c r="AX125" i="34"/>
  <c r="AW205" i="264"/>
  <c r="AX55" i="34"/>
  <c r="AX111" i="34"/>
  <c r="AW185" i="264"/>
  <c r="AX139" i="34"/>
  <c r="AW225" i="264"/>
  <c r="AX231" i="264"/>
  <c r="V231" i="265"/>
  <c r="AX171" i="264"/>
  <c r="V171" i="265"/>
  <c r="AX36" i="35"/>
  <c r="AZ127" i="34"/>
  <c r="AZ43" i="34"/>
  <c r="AZ99" i="34"/>
  <c r="AZ141" i="34"/>
  <c r="AZ113" i="34"/>
  <c r="AY241" i="34"/>
  <c r="AX399" i="264"/>
  <c r="V399" i="265"/>
  <c r="V397" i="265"/>
  <c r="V393" i="265"/>
  <c r="AX88" i="35"/>
  <c r="AZ267" i="34"/>
  <c r="AZ263" i="34"/>
  <c r="AZ259" i="34"/>
  <c r="AZ237" i="34"/>
  <c r="AZ255" i="34"/>
  <c r="AX115" i="264"/>
  <c r="V115" i="265"/>
  <c r="AY214" i="264"/>
  <c r="AZ60" i="34"/>
  <c r="AY96" i="264"/>
  <c r="AY234" i="264"/>
  <c r="AY12" i="34"/>
  <c r="AX22" i="264"/>
  <c r="AT26" i="24"/>
  <c r="AX41" i="35"/>
  <c r="AZ132" i="34"/>
  <c r="AZ48" i="34"/>
  <c r="AZ104" i="34"/>
  <c r="AZ146" i="34"/>
  <c r="AZ118" i="34"/>
  <c r="AY62" i="34"/>
  <c r="AX118" i="264"/>
  <c r="AX117" i="264"/>
  <c r="AX99" i="264"/>
  <c r="AX98" i="264"/>
  <c r="AW118" i="264"/>
  <c r="AW117" i="264"/>
  <c r="AX44" i="35"/>
  <c r="AZ149" i="34"/>
  <c r="AZ121" i="34"/>
  <c r="AZ51" i="34"/>
  <c r="AZ107" i="34"/>
  <c r="AZ135" i="34"/>
  <c r="AY65" i="34"/>
  <c r="AX103" i="264"/>
  <c r="AX201" i="264"/>
  <c r="V201" i="265"/>
  <c r="AY240" i="34"/>
  <c r="AX398" i="264"/>
  <c r="AX47" i="35"/>
  <c r="AZ138" i="34"/>
  <c r="AZ54" i="34"/>
  <c r="AZ110" i="34"/>
  <c r="AZ152" i="34"/>
  <c r="AZ124" i="34"/>
  <c r="AY68" i="34"/>
  <c r="AX106" i="264"/>
  <c r="BD414" i="264"/>
  <c r="BD413" i="264"/>
  <c r="BD412" i="264"/>
  <c r="L413" i="266"/>
  <c r="L443" i="266"/>
  <c r="BE429" i="264"/>
  <c r="BE428" i="264"/>
  <c r="BE445" i="264"/>
  <c r="BE444" i="264"/>
  <c r="BF238" i="34"/>
  <c r="BE395" i="264"/>
  <c r="BE394" i="264"/>
  <c r="AW30" i="264"/>
  <c r="AR303" i="264"/>
  <c r="K302" i="266"/>
  <c r="T303" i="265"/>
  <c r="AS184" i="24"/>
  <c r="AT172" i="24"/>
  <c r="AS175" i="24"/>
  <c r="AS179" i="24"/>
  <c r="AU364" i="264"/>
  <c r="U364" i="265"/>
  <c r="AU349" i="264"/>
  <c r="U349" i="265"/>
  <c r="AV168" i="34"/>
  <c r="AU275" i="264"/>
  <c r="AU261" i="264"/>
  <c r="U261" i="265"/>
  <c r="AR274" i="264"/>
  <c r="K273" i="266"/>
  <c r="AX14" i="35"/>
  <c r="AZ10" i="34"/>
  <c r="AZ38" i="34"/>
  <c r="AZ34" i="34"/>
  <c r="AZ30" i="34"/>
  <c r="AZ26" i="34"/>
  <c r="AS163" i="24"/>
  <c r="AQ188" i="24"/>
  <c r="AU233" i="34"/>
  <c r="AX116" i="264"/>
  <c r="AY235" i="264"/>
  <c r="AZ61" i="34"/>
  <c r="AY97" i="264"/>
  <c r="AY40" i="35"/>
  <c r="BA131" i="34"/>
  <c r="AZ215" i="264"/>
  <c r="BA47" i="34"/>
  <c r="BA103" i="34"/>
  <c r="AZ175" i="264"/>
  <c r="BA145" i="34"/>
  <c r="BA117" i="34"/>
  <c r="AZ195" i="264"/>
  <c r="AY56" i="34"/>
  <c r="AX110" i="264"/>
  <c r="AX109" i="264"/>
  <c r="AX91" i="264"/>
  <c r="AX90" i="264"/>
  <c r="V91" i="265"/>
  <c r="V90" i="265"/>
  <c r="AX35" i="35"/>
  <c r="AZ140" i="34"/>
  <c r="AZ112" i="34"/>
  <c r="AZ42" i="34"/>
  <c r="AZ98" i="34"/>
  <c r="AZ126" i="34"/>
  <c r="AV242" i="264"/>
  <c r="AV182" i="264"/>
  <c r="AV222" i="264"/>
  <c r="AY223" i="264"/>
  <c r="AZ67" i="34"/>
  <c r="AY105" i="264"/>
  <c r="AY243" i="264"/>
  <c r="AY212" i="264"/>
  <c r="AZ58" i="34"/>
  <c r="AY94" i="264"/>
  <c r="AY232" i="264"/>
  <c r="L393" i="266"/>
  <c r="BD402" i="264"/>
  <c r="BD401" i="264"/>
  <c r="L401" i="266"/>
  <c r="L451" i="266"/>
  <c r="BE422" i="264"/>
  <c r="BE403" i="264"/>
  <c r="BE80" i="35"/>
  <c r="BH265" i="34"/>
  <c r="BH261" i="34"/>
  <c r="BH257" i="34"/>
  <c r="BH235" i="34"/>
  <c r="BH253" i="34"/>
  <c r="BF84" i="35"/>
  <c r="BE83" i="35"/>
  <c r="V66" i="268"/>
  <c r="BG245" i="34"/>
  <c r="BF415" i="264"/>
  <c r="BG249" i="34"/>
  <c r="BF422" i="264"/>
  <c r="AY13" i="34"/>
  <c r="AX30" i="264"/>
  <c r="AX23" i="264"/>
  <c r="AX61" i="264"/>
  <c r="AX59" i="264"/>
  <c r="AV25" i="264"/>
  <c r="AV17" i="264"/>
  <c r="AV16" i="264"/>
  <c r="AV15" i="264"/>
  <c r="AW64" i="264"/>
  <c r="AW63" i="264"/>
  <c r="S69" i="268"/>
  <c r="S63" i="268"/>
  <c r="S62" i="268"/>
  <c r="AR185" i="24"/>
  <c r="AT74" i="35"/>
  <c r="AS169" i="24"/>
  <c r="AS167" i="24"/>
  <c r="X414" i="265"/>
  <c r="X413" i="265"/>
  <c r="X412" i="265"/>
  <c r="U126" i="265"/>
  <c r="V103" i="265"/>
  <c r="V440" i="265"/>
  <c r="T274" i="265"/>
  <c r="AV404" i="264"/>
  <c r="AV400" i="264"/>
  <c r="U240" i="265"/>
  <c r="U227" i="265"/>
  <c r="U226" i="265"/>
  <c r="AW21" i="264"/>
  <c r="AW18" i="264"/>
  <c r="AW404" i="264"/>
  <c r="AW400" i="264"/>
  <c r="V54" i="265"/>
  <c r="V51" i="265"/>
  <c r="AX38" i="35"/>
  <c r="AZ129" i="34"/>
  <c r="AZ45" i="34"/>
  <c r="AZ101" i="34"/>
  <c r="AZ143" i="34"/>
  <c r="AZ115" i="34"/>
  <c r="AX233" i="264"/>
  <c r="AX173" i="264"/>
  <c r="V173" i="265"/>
  <c r="AW114" i="264"/>
  <c r="AW111" i="264"/>
  <c r="AX344" i="264"/>
  <c r="AX343" i="264"/>
  <c r="V344" i="265"/>
  <c r="V343" i="265"/>
  <c r="AX68" i="35"/>
  <c r="AZ155" i="34"/>
  <c r="AZ191" i="34"/>
  <c r="AZ218" i="34"/>
  <c r="AZ209" i="34"/>
  <c r="AZ200" i="34"/>
  <c r="AY172" i="34"/>
  <c r="AX267" i="264"/>
  <c r="AX266" i="264"/>
  <c r="V267" i="265"/>
  <c r="V266" i="265"/>
  <c r="AX340" i="264"/>
  <c r="AX339" i="264"/>
  <c r="V340" i="265"/>
  <c r="V339" i="265"/>
  <c r="AX370" i="264"/>
  <c r="AX369" i="264"/>
  <c r="V370" i="265"/>
  <c r="V369" i="265"/>
  <c r="AY11" i="34"/>
  <c r="AX20" i="264"/>
  <c r="AX19" i="264"/>
  <c r="V20" i="265"/>
  <c r="V19" i="265"/>
  <c r="AX11" i="35"/>
  <c r="AZ35" i="34"/>
  <c r="AZ31" i="34"/>
  <c r="AZ27" i="34"/>
  <c r="AZ7" i="34"/>
  <c r="AZ23" i="34"/>
  <c r="AT167" i="34"/>
  <c r="AS260" i="264"/>
  <c r="AS333" i="264"/>
  <c r="AS363" i="264"/>
  <c r="AE385" i="264"/>
  <c r="AE384" i="264"/>
  <c r="AE383" i="264"/>
  <c r="AE382" i="264"/>
  <c r="AE381" i="264"/>
  <c r="AV225" i="264"/>
  <c r="AW69" i="34"/>
  <c r="AV107" i="264"/>
  <c r="AV245" i="264"/>
  <c r="AX191" i="264"/>
  <c r="V191" i="265"/>
  <c r="AY57" i="34"/>
  <c r="AX93" i="264"/>
  <c r="AX211" i="264"/>
  <c r="V211" i="265"/>
  <c r="AX433" i="264"/>
  <c r="V433" i="265"/>
  <c r="AX441" i="264"/>
  <c r="AX439" i="264"/>
  <c r="AX435" i="264"/>
  <c r="AX434" i="264"/>
  <c r="V441" i="265"/>
  <c r="AX457" i="264"/>
  <c r="AX455" i="264"/>
  <c r="AX451" i="264"/>
  <c r="AX450" i="264"/>
  <c r="V457" i="265"/>
  <c r="AY174" i="264"/>
  <c r="AY194" i="264"/>
  <c r="AY39" i="35"/>
  <c r="BA144" i="34"/>
  <c r="BA116" i="34"/>
  <c r="AZ194" i="264"/>
  <c r="BA46" i="34"/>
  <c r="BA102" i="34"/>
  <c r="AZ174" i="264"/>
  <c r="BA130" i="34"/>
  <c r="AX68" i="264"/>
  <c r="AX67" i="264"/>
  <c r="AX64" i="264"/>
  <c r="AX63" i="264"/>
  <c r="V68" i="265"/>
  <c r="AX12" i="35"/>
  <c r="AZ8" i="34"/>
  <c r="AZ24" i="34"/>
  <c r="AZ36" i="34"/>
  <c r="AZ32" i="34"/>
  <c r="AZ28" i="34"/>
  <c r="K86" i="266"/>
  <c r="AS73" i="35"/>
  <c r="AR13" i="24"/>
  <c r="AR125" i="24"/>
  <c r="AR129" i="24"/>
  <c r="AX237" i="264"/>
  <c r="AX236" i="264"/>
  <c r="V237" i="265"/>
  <c r="V236" i="265"/>
  <c r="AX432" i="264"/>
  <c r="V432" i="265"/>
  <c r="AX87" i="35"/>
  <c r="AZ236" i="34"/>
  <c r="AZ254" i="34"/>
  <c r="AZ266" i="34"/>
  <c r="AZ262" i="34"/>
  <c r="AZ258" i="34"/>
  <c r="BD421" i="264"/>
  <c r="BD420" i="264"/>
  <c r="BD419" i="264"/>
  <c r="L420" i="266"/>
  <c r="L427" i="266"/>
  <c r="BE437" i="264"/>
  <c r="BE436" i="264"/>
  <c r="BE453" i="264"/>
  <c r="BE452" i="264"/>
  <c r="BF248" i="34"/>
  <c r="BF244" i="34"/>
  <c r="AR289" i="264"/>
  <c r="K288" i="266"/>
  <c r="T289" i="265"/>
  <c r="AW31" i="264"/>
  <c r="AU334" i="264"/>
  <c r="U334" i="265"/>
  <c r="AU319" i="264"/>
  <c r="U319" i="265"/>
  <c r="AV186" i="34"/>
  <c r="AU304" i="264"/>
  <c r="AV177" i="34"/>
  <c r="AU290" i="264"/>
  <c r="AY14" i="34"/>
  <c r="AX24" i="264"/>
  <c r="AT168" i="24"/>
  <c r="AU74" i="35"/>
  <c r="AU157" i="24"/>
  <c r="AT159" i="24"/>
  <c r="AY195" i="264"/>
  <c r="AY175" i="264"/>
  <c r="AY215" i="264"/>
  <c r="AW281" i="264"/>
  <c r="AW280" i="264"/>
  <c r="AX209" i="264"/>
  <c r="AX208" i="264"/>
  <c r="V209" i="265"/>
  <c r="V208" i="265"/>
  <c r="AX229" i="264"/>
  <c r="AX228" i="264"/>
  <c r="V229" i="265"/>
  <c r="V228" i="265"/>
  <c r="AV202" i="264"/>
  <c r="AW66" i="34"/>
  <c r="AV104" i="264"/>
  <c r="AV45" i="35"/>
  <c r="AX136" i="34"/>
  <c r="AW222" i="264"/>
  <c r="AX108" i="34"/>
  <c r="AW182" i="264"/>
  <c r="AX52" i="34"/>
  <c r="AX150" i="34"/>
  <c r="AW242" i="264"/>
  <c r="AW240" i="264"/>
  <c r="AW227" i="264"/>
  <c r="AW226" i="264"/>
  <c r="AX122" i="34"/>
  <c r="AW202" i="264"/>
  <c r="AY183" i="264"/>
  <c r="AY203" i="264"/>
  <c r="AY46" i="35"/>
  <c r="BA151" i="34"/>
  <c r="BA123" i="34"/>
  <c r="AZ203" i="264"/>
  <c r="BA53" i="34"/>
  <c r="BA109" i="34"/>
  <c r="BA137" i="34"/>
  <c r="AZ223" i="264"/>
  <c r="K14" i="266"/>
  <c r="AW29" i="264"/>
  <c r="AX113" i="264"/>
  <c r="V113" i="265"/>
  <c r="AY172" i="264"/>
  <c r="AY192" i="264"/>
  <c r="AY37" i="35"/>
  <c r="BA142" i="34"/>
  <c r="BA114" i="34"/>
  <c r="AZ192" i="264"/>
  <c r="BA44" i="34"/>
  <c r="BA100" i="34"/>
  <c r="AZ172" i="264"/>
  <c r="BA128" i="34"/>
  <c r="AZ212" i="264"/>
  <c r="AR62" i="35"/>
  <c r="AU221" i="34"/>
  <c r="AT363" i="264"/>
  <c r="AU212" i="34"/>
  <c r="AT348" i="264"/>
  <c r="AU203" i="34"/>
  <c r="AT333" i="264"/>
  <c r="AU194" i="34"/>
  <c r="AT318" i="264"/>
  <c r="AU158" i="34"/>
  <c r="L435" i="266"/>
  <c r="BE415" i="264"/>
  <c r="BG239" i="34"/>
  <c r="BF403" i="264"/>
  <c r="BF396" i="264"/>
  <c r="BD79" i="35"/>
  <c r="BG252" i="34"/>
  <c r="BF429" i="264"/>
  <c r="BF428" i="264"/>
  <c r="BG264" i="34"/>
  <c r="BF453" i="264"/>
  <c r="BF452" i="264"/>
  <c r="BG260" i="34"/>
  <c r="BF445" i="264"/>
  <c r="BF444" i="264"/>
  <c r="BG256" i="34"/>
  <c r="BF437" i="264"/>
  <c r="BF436" i="264"/>
  <c r="BG234" i="34"/>
  <c r="AX13" i="35"/>
  <c r="AZ37" i="34"/>
  <c r="AZ33" i="34"/>
  <c r="AZ29" i="34"/>
  <c r="AZ25" i="34"/>
  <c r="AZ9" i="34"/>
  <c r="V92" i="265"/>
  <c r="S19" i="268"/>
  <c r="AW92" i="264"/>
  <c r="AX447" i="264"/>
  <c r="AX443" i="264"/>
  <c r="AX442" i="264"/>
  <c r="AR183" i="24"/>
  <c r="AU13" i="264"/>
  <c r="AR187" i="24"/>
  <c r="AR189" i="24"/>
  <c r="V233" i="265"/>
  <c r="V76" i="265"/>
  <c r="V75" i="265"/>
  <c r="V22" i="265"/>
  <c r="X401" i="265"/>
  <c r="V241" i="265"/>
  <c r="V456" i="265"/>
  <c r="V224" i="265"/>
  <c r="V70" i="265"/>
  <c r="V30" i="265"/>
  <c r="AU240" i="264"/>
  <c r="AU227" i="264"/>
  <c r="AU226" i="264"/>
  <c r="AV111" i="264"/>
  <c r="AW397" i="264"/>
  <c r="AW393" i="264"/>
  <c r="V24" i="265"/>
  <c r="AQ141" i="24"/>
  <c r="AP131" i="24"/>
  <c r="AQ130" i="24"/>
  <c r="AQ127" i="24"/>
  <c r="AQ10" i="24"/>
  <c r="AR128" i="24"/>
  <c r="AR124" i="24"/>
  <c r="AR126" i="24"/>
  <c r="AW220" i="264"/>
  <c r="AW207" i="264"/>
  <c r="AW206" i="264"/>
  <c r="AV200" i="264"/>
  <c r="AV187" i="264"/>
  <c r="AV186" i="264"/>
  <c r="AX210" i="264"/>
  <c r="AX190" i="264"/>
  <c r="AX397" i="264"/>
  <c r="AX393" i="264"/>
  <c r="AT77" i="24"/>
  <c r="AS9" i="24"/>
  <c r="AY12" i="271"/>
  <c r="AY24" i="271"/>
  <c r="V447" i="265"/>
  <c r="V443" i="265"/>
  <c r="V442" i="265"/>
  <c r="AR123" i="24"/>
  <c r="AP271" i="264"/>
  <c r="AW200" i="264"/>
  <c r="AW187" i="264"/>
  <c r="AW186" i="264"/>
  <c r="AV102" i="264"/>
  <c r="AV89" i="264"/>
  <c r="AX92" i="264"/>
  <c r="AO271" i="264"/>
  <c r="AR87" i="24"/>
  <c r="AR86" i="24"/>
  <c r="T8" i="265"/>
  <c r="AM25" i="271"/>
  <c r="AN43" i="271"/>
  <c r="AQ138" i="24"/>
  <c r="AQ137" i="24"/>
  <c r="AQ136" i="24"/>
  <c r="AQ140" i="24"/>
  <c r="AQ139" i="24"/>
  <c r="V118" i="265"/>
  <c r="V117" i="265"/>
  <c r="AS116" i="24"/>
  <c r="AR115" i="24"/>
  <c r="AR107" i="24"/>
  <c r="AR109" i="24"/>
  <c r="AR108" i="24"/>
  <c r="AT33" i="24"/>
  <c r="AT25" i="24"/>
  <c r="AT24" i="24"/>
  <c r="AS187" i="24"/>
  <c r="AQ7" i="264"/>
  <c r="AS97" i="24"/>
  <c r="AT147" i="24"/>
  <c r="AQ362" i="264"/>
  <c r="AQ332" i="264"/>
  <c r="AQ316" i="264"/>
  <c r="AQ346" i="264"/>
  <c r="S271" i="265"/>
  <c r="AO408" i="264"/>
  <c r="AO407" i="264"/>
  <c r="AO392" i="264"/>
  <c r="AO391" i="264"/>
  <c r="AO390" i="264"/>
  <c r="S286" i="265"/>
  <c r="AO300" i="264"/>
  <c r="AQ317" i="264"/>
  <c r="AQ347" i="264"/>
  <c r="AQ331" i="264"/>
  <c r="AQ361" i="264"/>
  <c r="AQ375" i="264"/>
  <c r="AQ374" i="264"/>
  <c r="AQ373" i="264"/>
  <c r="AQ372" i="264"/>
  <c r="AQ371" i="264"/>
  <c r="AP300" i="264"/>
  <c r="AP286" i="264"/>
  <c r="S408" i="265"/>
  <c r="S407" i="265"/>
  <c r="S392" i="265"/>
  <c r="S391" i="265"/>
  <c r="S390" i="265"/>
  <c r="AO286" i="264"/>
  <c r="S300" i="265"/>
  <c r="AP133" i="24"/>
  <c r="AU230" i="34"/>
  <c r="AT380" i="264"/>
  <c r="AT379" i="264"/>
  <c r="AT378" i="264"/>
  <c r="AT377" i="264"/>
  <c r="AT376" i="264"/>
  <c r="AQ135" i="24"/>
  <c r="AR69" i="35"/>
  <c r="AR242" i="34"/>
  <c r="AR243" i="34"/>
  <c r="T12" i="265"/>
  <c r="T11" i="265"/>
  <c r="AR12" i="264"/>
  <c r="AR11" i="264"/>
  <c r="K8" i="266"/>
  <c r="K7" i="266"/>
  <c r="K6" i="266"/>
  <c r="K15" i="267"/>
  <c r="AR9" i="264"/>
  <c r="AR8" i="264"/>
  <c r="AR7" i="264"/>
  <c r="AO7" i="24"/>
  <c r="H52" i="269"/>
  <c r="AS227" i="34"/>
  <c r="AP61" i="35"/>
  <c r="Q53" i="268"/>
  <c r="AS201" i="34"/>
  <c r="AR331" i="264"/>
  <c r="AS210" i="34"/>
  <c r="AR346" i="264"/>
  <c r="AS219" i="34"/>
  <c r="AR361" i="264"/>
  <c r="AP59" i="35"/>
  <c r="Q51" i="268"/>
  <c r="H50" i="269"/>
  <c r="AS192" i="34"/>
  <c r="AR316" i="264"/>
  <c r="AS156" i="34"/>
  <c r="T258" i="265"/>
  <c r="AS211" i="34"/>
  <c r="AR347" i="264"/>
  <c r="AS220" i="34"/>
  <c r="AR362" i="264"/>
  <c r="AS157" i="34"/>
  <c r="K258" i="266"/>
  <c r="AP60" i="35"/>
  <c r="Q52" i="268"/>
  <c r="H51" i="269"/>
  <c r="AS193" i="34"/>
  <c r="AR317" i="264"/>
  <c r="AS202" i="34"/>
  <c r="AR332" i="264"/>
  <c r="AP176" i="24"/>
  <c r="AP182" i="24"/>
  <c r="AP160" i="24"/>
  <c r="AP166" i="24"/>
  <c r="AQ71" i="35"/>
  <c r="AQ72" i="35"/>
  <c r="AQ70" i="35"/>
  <c r="AS380" i="264"/>
  <c r="AS379" i="264"/>
  <c r="AS378" i="264"/>
  <c r="AS377" i="264"/>
  <c r="AS376" i="264"/>
  <c r="AQ259" i="264"/>
  <c r="AR166" i="34"/>
  <c r="AR184" i="34"/>
  <c r="AR175" i="34"/>
  <c r="AR165" i="34"/>
  <c r="AQ258" i="264"/>
  <c r="AR183" i="34"/>
  <c r="AR174" i="34"/>
  <c r="AR96" i="24"/>
  <c r="AR85" i="24"/>
  <c r="AX48" i="264"/>
  <c r="AX47" i="264"/>
  <c r="U275" i="265"/>
  <c r="V110" i="265"/>
  <c r="V109" i="265"/>
  <c r="AX431" i="264"/>
  <c r="AX427" i="264"/>
  <c r="AX426" i="264"/>
  <c r="V431" i="265"/>
  <c r="V427" i="265"/>
  <c r="V426" i="265"/>
  <c r="AW28" i="264"/>
  <c r="AW180" i="264"/>
  <c r="AW167" i="264"/>
  <c r="AW166" i="264"/>
  <c r="AV180" i="264"/>
  <c r="AV167" i="264"/>
  <c r="AV166" i="264"/>
  <c r="AZ18" i="271"/>
  <c r="AZ6" i="271"/>
  <c r="AZ19" i="271"/>
  <c r="AZ7" i="271"/>
  <c r="AZ16" i="271"/>
  <c r="AZ4" i="271"/>
  <c r="AZ20" i="271"/>
  <c r="AZ8" i="271"/>
  <c r="AZ17" i="271"/>
  <c r="AZ5" i="271"/>
  <c r="AY13" i="271"/>
  <c r="V56" i="265"/>
  <c r="V55" i="265"/>
  <c r="X411" i="265"/>
  <c r="V455" i="265"/>
  <c r="V451" i="265"/>
  <c r="V450" i="265"/>
  <c r="V210" i="265"/>
  <c r="V190" i="265"/>
  <c r="AU87" i="264"/>
  <c r="AU86" i="264"/>
  <c r="AZ13" i="34"/>
  <c r="AY23" i="264"/>
  <c r="AY61" i="264"/>
  <c r="AY77" i="264"/>
  <c r="AU185" i="34"/>
  <c r="AT303" i="264"/>
  <c r="AU176" i="34"/>
  <c r="AT289" i="264"/>
  <c r="BB114" i="34"/>
  <c r="BA192" i="264"/>
  <c r="BB142" i="34"/>
  <c r="BA232" i="264"/>
  <c r="BB100" i="34"/>
  <c r="BA172" i="264"/>
  <c r="BB44" i="34"/>
  <c r="BB128" i="34"/>
  <c r="BA212" i="264"/>
  <c r="AZ37" i="35"/>
  <c r="T21" i="268"/>
  <c r="AZ183" i="264"/>
  <c r="BB123" i="34"/>
  <c r="BA203" i="264"/>
  <c r="BB151" i="34"/>
  <c r="BA243" i="264"/>
  <c r="BB53" i="34"/>
  <c r="W105" i="265"/>
  <c r="BB109" i="34"/>
  <c r="BA183" i="264"/>
  <c r="BB137" i="34"/>
  <c r="BA223" i="264"/>
  <c r="AZ46" i="35"/>
  <c r="T32" i="268"/>
  <c r="AX66" i="34"/>
  <c r="AW123" i="264"/>
  <c r="AW104" i="264"/>
  <c r="AU168" i="24"/>
  <c r="AV157" i="24"/>
  <c r="AU159" i="24"/>
  <c r="AU169" i="24"/>
  <c r="BE414" i="264"/>
  <c r="BE413" i="264"/>
  <c r="BE412" i="264"/>
  <c r="L419" i="266"/>
  <c r="AY440" i="264"/>
  <c r="AY456" i="264"/>
  <c r="AZ240" i="34"/>
  <c r="AY398" i="264"/>
  <c r="R54" i="268"/>
  <c r="AS62" i="35"/>
  <c r="AV221" i="34"/>
  <c r="AU363" i="264"/>
  <c r="AV212" i="34"/>
  <c r="AU348" i="264"/>
  <c r="AV203" i="34"/>
  <c r="AU333" i="264"/>
  <c r="AV194" i="34"/>
  <c r="AU318" i="264"/>
  <c r="AV158" i="34"/>
  <c r="U260" i="265"/>
  <c r="K85" i="266"/>
  <c r="AY68" i="264"/>
  <c r="AY52" i="264"/>
  <c r="AY12" i="35"/>
  <c r="BA8" i="34"/>
  <c r="BA24" i="34"/>
  <c r="AZ52" i="264"/>
  <c r="BA36" i="34"/>
  <c r="AZ76" i="264"/>
  <c r="BA32" i="34"/>
  <c r="AZ68" i="264"/>
  <c r="BA28" i="34"/>
  <c r="AZ60" i="264"/>
  <c r="AZ214" i="264"/>
  <c r="BA60" i="34"/>
  <c r="AZ115" i="264"/>
  <c r="AZ96" i="264"/>
  <c r="AZ234" i="264"/>
  <c r="AX112" i="264"/>
  <c r="AX111" i="264"/>
  <c r="AV126" i="264"/>
  <c r="AS274" i="264"/>
  <c r="AY50" i="264"/>
  <c r="AY49" i="264"/>
  <c r="AY58" i="264"/>
  <c r="AY57" i="264"/>
  <c r="AY74" i="264"/>
  <c r="AY73" i="264"/>
  <c r="AX281" i="264"/>
  <c r="AX280" i="264"/>
  <c r="V281" i="265"/>
  <c r="V280" i="265"/>
  <c r="AY344" i="264"/>
  <c r="AY343" i="264"/>
  <c r="AY314" i="264"/>
  <c r="AY313" i="264"/>
  <c r="AY68" i="35"/>
  <c r="BA155" i="34"/>
  <c r="BA191" i="34"/>
  <c r="BA218" i="34"/>
  <c r="AZ359" i="264"/>
  <c r="AZ358" i="264"/>
  <c r="BA209" i="34"/>
  <c r="AZ344" i="264"/>
  <c r="AZ343" i="264"/>
  <c r="BA200" i="34"/>
  <c r="AZ329" i="264"/>
  <c r="AZ328" i="264"/>
  <c r="AY233" i="264"/>
  <c r="AZ59" i="34"/>
  <c r="AY95" i="264"/>
  <c r="AY38" i="35"/>
  <c r="BA129" i="34"/>
  <c r="AZ213" i="264"/>
  <c r="BA45" i="34"/>
  <c r="BA101" i="34"/>
  <c r="BA143" i="34"/>
  <c r="AZ233" i="264"/>
  <c r="BA115" i="34"/>
  <c r="AZ193" i="264"/>
  <c r="V65" i="268"/>
  <c r="V64" i="268"/>
  <c r="BE79" i="35"/>
  <c r="BH252" i="34"/>
  <c r="BG429" i="264"/>
  <c r="BH234" i="34"/>
  <c r="Y395" i="265"/>
  <c r="BH264" i="34"/>
  <c r="BG453" i="264"/>
  <c r="BH260" i="34"/>
  <c r="BG445" i="264"/>
  <c r="BH256" i="34"/>
  <c r="BG437" i="264"/>
  <c r="BG430" i="264"/>
  <c r="Y430" i="265"/>
  <c r="BG438" i="264"/>
  <c r="Y438" i="265"/>
  <c r="BG454" i="264"/>
  <c r="Y454" i="265"/>
  <c r="L400" i="266"/>
  <c r="AY113" i="264"/>
  <c r="AY124" i="264"/>
  <c r="AY169" i="264"/>
  <c r="AY168" i="264"/>
  <c r="AY189" i="264"/>
  <c r="AY188" i="264"/>
  <c r="AY35" i="35"/>
  <c r="BA140" i="34"/>
  <c r="AZ229" i="264"/>
  <c r="AZ228" i="264"/>
  <c r="BA112" i="34"/>
  <c r="AZ189" i="264"/>
  <c r="AZ188" i="264"/>
  <c r="BA42" i="34"/>
  <c r="BA98" i="34"/>
  <c r="BA126" i="34"/>
  <c r="AZ209" i="264"/>
  <c r="AZ208" i="264"/>
  <c r="AZ235" i="264"/>
  <c r="BA61" i="34"/>
  <c r="AZ97" i="264"/>
  <c r="BB131" i="34"/>
  <c r="BB47" i="34"/>
  <c r="BB103" i="34"/>
  <c r="BB145" i="34"/>
  <c r="BA235" i="264"/>
  <c r="BB117" i="34"/>
  <c r="AZ40" i="35"/>
  <c r="T24" i="268"/>
  <c r="AT389" i="264"/>
  <c r="AT388" i="264"/>
  <c r="AT387" i="264"/>
  <c r="AY62" i="264"/>
  <c r="AY78" i="264"/>
  <c r="AY14" i="35"/>
  <c r="BA10" i="34"/>
  <c r="BA38" i="34"/>
  <c r="AZ78" i="264"/>
  <c r="BA34" i="34"/>
  <c r="AZ70" i="264"/>
  <c r="BA30" i="34"/>
  <c r="AZ62" i="264"/>
  <c r="BA26" i="34"/>
  <c r="AT184" i="24"/>
  <c r="AT175" i="24"/>
  <c r="AT179" i="24"/>
  <c r="AU172" i="24"/>
  <c r="BE402" i="264"/>
  <c r="BE401" i="264"/>
  <c r="AY204" i="264"/>
  <c r="AY184" i="264"/>
  <c r="AY224" i="264"/>
  <c r="AX122" i="264"/>
  <c r="V122" i="265"/>
  <c r="AY181" i="264"/>
  <c r="AY201" i="264"/>
  <c r="AY44" i="35"/>
  <c r="BA149" i="34"/>
  <c r="BA121" i="34"/>
  <c r="BA51" i="34"/>
  <c r="BA107" i="34"/>
  <c r="AZ181" i="264"/>
  <c r="BA135" i="34"/>
  <c r="AY237" i="264"/>
  <c r="AY236" i="264"/>
  <c r="AZ62" i="34"/>
  <c r="AY99" i="264"/>
  <c r="AY98" i="264"/>
  <c r="AY41" i="35"/>
  <c r="BA132" i="34"/>
  <c r="BA48" i="34"/>
  <c r="BA104" i="34"/>
  <c r="BA146" i="34"/>
  <c r="AZ237" i="264"/>
  <c r="AZ236" i="264"/>
  <c r="BA118" i="34"/>
  <c r="AT73" i="35"/>
  <c r="AS13" i="24"/>
  <c r="AS125" i="24"/>
  <c r="AS129" i="24"/>
  <c r="AX29" i="264"/>
  <c r="V29" i="265"/>
  <c r="AY433" i="264"/>
  <c r="AY441" i="264"/>
  <c r="AY457" i="264"/>
  <c r="AY191" i="264"/>
  <c r="AY171" i="264"/>
  <c r="AY211" i="264"/>
  <c r="AY153" i="34"/>
  <c r="AY125" i="34"/>
  <c r="AY111" i="34"/>
  <c r="AX185" i="264"/>
  <c r="AY55" i="34"/>
  <c r="AY139" i="34"/>
  <c r="AW48" i="35"/>
  <c r="S34" i="268"/>
  <c r="K386" i="266"/>
  <c r="AG191" i="24"/>
  <c r="AH231" i="34"/>
  <c r="AS289" i="264"/>
  <c r="AZ172" i="34"/>
  <c r="AY267" i="264"/>
  <c r="AY266" i="264"/>
  <c r="AY340" i="264"/>
  <c r="AY339" i="264"/>
  <c r="AY370" i="264"/>
  <c r="AY369" i="264"/>
  <c r="AX270" i="264"/>
  <c r="AX269" i="264"/>
  <c r="V270" i="265"/>
  <c r="V269" i="265"/>
  <c r="V21" i="265"/>
  <c r="V18" i="265"/>
  <c r="V67" i="265"/>
  <c r="V64" i="265"/>
  <c r="V63" i="265"/>
  <c r="V112" i="265"/>
  <c r="U290" i="265"/>
  <c r="W97" i="265"/>
  <c r="BD411" i="264"/>
  <c r="AX170" i="264"/>
  <c r="AX230" i="264"/>
  <c r="V205" i="265"/>
  <c r="U121" i="265"/>
  <c r="U108" i="265"/>
  <c r="U88" i="265"/>
  <c r="U87" i="265"/>
  <c r="U86" i="265"/>
  <c r="AW25" i="264"/>
  <c r="AW17" i="264"/>
  <c r="AW16" i="264"/>
  <c r="AW15" i="264"/>
  <c r="V72" i="265"/>
  <c r="V71" i="265"/>
  <c r="AX56" i="264"/>
  <c r="AX55" i="264"/>
  <c r="V48" i="265"/>
  <c r="V47" i="265"/>
  <c r="V114" i="265"/>
  <c r="BG238" i="34"/>
  <c r="BF402" i="264"/>
  <c r="BF401" i="264"/>
  <c r="BF395" i="264"/>
  <c r="BF394" i="264"/>
  <c r="AR188" i="24"/>
  <c r="AV233" i="34"/>
  <c r="AU389" i="264"/>
  <c r="AU388" i="264"/>
  <c r="AU387" i="264"/>
  <c r="AY53" i="264"/>
  <c r="AY69" i="264"/>
  <c r="AY13" i="35"/>
  <c r="BA37" i="34"/>
  <c r="AZ77" i="264"/>
  <c r="BA33" i="34"/>
  <c r="AZ69" i="264"/>
  <c r="BA29" i="34"/>
  <c r="AZ61" i="264"/>
  <c r="BA25" i="34"/>
  <c r="AZ53" i="264"/>
  <c r="BA9" i="34"/>
  <c r="BG248" i="34"/>
  <c r="BF421" i="264"/>
  <c r="BF420" i="264"/>
  <c r="BF419" i="264"/>
  <c r="BG244" i="34"/>
  <c r="BF414" i="264"/>
  <c r="BF413" i="264"/>
  <c r="BF412" i="264"/>
  <c r="AU167" i="34"/>
  <c r="AT274" i="264"/>
  <c r="AT260" i="264"/>
  <c r="BA58" i="34"/>
  <c r="AZ94" i="264"/>
  <c r="AZ232" i="264"/>
  <c r="BA67" i="34"/>
  <c r="AZ124" i="264"/>
  <c r="AZ105" i="264"/>
  <c r="AZ243" i="264"/>
  <c r="AY136" i="34"/>
  <c r="AX222" i="264"/>
  <c r="AY52" i="34"/>
  <c r="AY108" i="34"/>
  <c r="AX182" i="264"/>
  <c r="AY150" i="34"/>
  <c r="AX242" i="264"/>
  <c r="AY122" i="34"/>
  <c r="AX202" i="264"/>
  <c r="AW45" i="35"/>
  <c r="S31" i="268"/>
  <c r="AV123" i="264"/>
  <c r="AV121" i="264"/>
  <c r="AV108" i="264"/>
  <c r="AV88" i="264"/>
  <c r="AT163" i="24"/>
  <c r="AT187" i="24"/>
  <c r="AT189" i="24"/>
  <c r="AU63" i="35"/>
  <c r="AX159" i="34"/>
  <c r="AX204" i="34"/>
  <c r="AW334" i="264"/>
  <c r="AX222" i="34"/>
  <c r="AW364" i="264"/>
  <c r="AX195" i="34"/>
  <c r="AW319" i="264"/>
  <c r="AX213" i="34"/>
  <c r="AW349" i="264"/>
  <c r="AX31" i="264"/>
  <c r="V31" i="265"/>
  <c r="BE421" i="264"/>
  <c r="BE420" i="264"/>
  <c r="BE419" i="264"/>
  <c r="AY448" i="264"/>
  <c r="AY432" i="264"/>
  <c r="AY87" i="35"/>
  <c r="BA236" i="34"/>
  <c r="BA254" i="34"/>
  <c r="BA266" i="34"/>
  <c r="AZ456" i="264"/>
  <c r="BA262" i="34"/>
  <c r="AZ448" i="264"/>
  <c r="BA258" i="34"/>
  <c r="AZ440" i="264"/>
  <c r="AY60" i="264"/>
  <c r="AY76" i="264"/>
  <c r="AZ12" i="34"/>
  <c r="AY22" i="264"/>
  <c r="BB144" i="34"/>
  <c r="BA234" i="264"/>
  <c r="BB116" i="34"/>
  <c r="BB102" i="34"/>
  <c r="BA174" i="264"/>
  <c r="BB46" i="34"/>
  <c r="BB130" i="34"/>
  <c r="BA214" i="264"/>
  <c r="AZ39" i="35"/>
  <c r="T23" i="268"/>
  <c r="AZ11" i="34"/>
  <c r="AY20" i="264"/>
  <c r="AY19" i="264"/>
  <c r="AY66" i="264"/>
  <c r="AY65" i="264"/>
  <c r="AY11" i="35"/>
  <c r="BA35" i="34"/>
  <c r="AZ74" i="264"/>
  <c r="AZ73" i="264"/>
  <c r="BA31" i="34"/>
  <c r="BA27" i="34"/>
  <c r="AZ58" i="264"/>
  <c r="AZ57" i="264"/>
  <c r="BA7" i="34"/>
  <c r="BA23" i="34"/>
  <c r="AZ50" i="264"/>
  <c r="AZ49" i="264"/>
  <c r="AX27" i="264"/>
  <c r="AX26" i="264"/>
  <c r="V27" i="265"/>
  <c r="V26" i="265"/>
  <c r="AY329" i="264"/>
  <c r="AY328" i="264"/>
  <c r="AY359" i="264"/>
  <c r="AY358" i="264"/>
  <c r="AZ164" i="34"/>
  <c r="AY256" i="264"/>
  <c r="AY255" i="264"/>
  <c r="AY193" i="264"/>
  <c r="AY173" i="264"/>
  <c r="AY213" i="264"/>
  <c r="AT63" i="35"/>
  <c r="AW159" i="34"/>
  <c r="AW195" i="34"/>
  <c r="AW213" i="34"/>
  <c r="AW204" i="34"/>
  <c r="AW222" i="34"/>
  <c r="BF83" i="35"/>
  <c r="BF80" i="35"/>
  <c r="BI265" i="34"/>
  <c r="BI261" i="34"/>
  <c r="BI257" i="34"/>
  <c r="BI235" i="34"/>
  <c r="BI253" i="34"/>
  <c r="BG84" i="35"/>
  <c r="BH239" i="34"/>
  <c r="BG403" i="264"/>
  <c r="BG396" i="264"/>
  <c r="Y396" i="265"/>
  <c r="BG446" i="264"/>
  <c r="Y446" i="265"/>
  <c r="BH249" i="34"/>
  <c r="BG422" i="264"/>
  <c r="BH245" i="34"/>
  <c r="AY209" i="264"/>
  <c r="AY208" i="264"/>
  <c r="AZ56" i="34"/>
  <c r="AY91" i="264"/>
  <c r="AY90" i="264"/>
  <c r="AY229" i="264"/>
  <c r="AY228" i="264"/>
  <c r="AY116" i="264"/>
  <c r="AY54" i="264"/>
  <c r="AY70" i="264"/>
  <c r="AZ14" i="34"/>
  <c r="AY24" i="264"/>
  <c r="L412" i="266"/>
  <c r="AX125" i="264"/>
  <c r="V125" i="265"/>
  <c r="AY244" i="264"/>
  <c r="AZ68" i="34"/>
  <c r="AY106" i="264"/>
  <c r="AY47" i="35"/>
  <c r="BA138" i="34"/>
  <c r="BA54" i="34"/>
  <c r="BA110" i="34"/>
  <c r="AZ184" i="264"/>
  <c r="BA152" i="34"/>
  <c r="AZ244" i="264"/>
  <c r="BA124" i="34"/>
  <c r="AX405" i="264"/>
  <c r="V405" i="265"/>
  <c r="AY221" i="264"/>
  <c r="AZ65" i="34"/>
  <c r="AY103" i="264"/>
  <c r="AY241" i="264"/>
  <c r="AY197" i="264"/>
  <c r="AY196" i="264"/>
  <c r="AY177" i="264"/>
  <c r="AY176" i="264"/>
  <c r="AY217" i="264"/>
  <c r="AY216" i="264"/>
  <c r="AU26" i="24"/>
  <c r="AY115" i="264"/>
  <c r="AZ241" i="34"/>
  <c r="AY399" i="264"/>
  <c r="AY449" i="264"/>
  <c r="AY88" i="35"/>
  <c r="BA267" i="34"/>
  <c r="BA263" i="34"/>
  <c r="AZ449" i="264"/>
  <c r="BA259" i="34"/>
  <c r="AZ441" i="264"/>
  <c r="BA237" i="34"/>
  <c r="BA255" i="34"/>
  <c r="AX406" i="264"/>
  <c r="V406" i="265"/>
  <c r="AY231" i="264"/>
  <c r="AY230" i="264"/>
  <c r="AZ57" i="34"/>
  <c r="AY93" i="264"/>
  <c r="AY92" i="264"/>
  <c r="AY36" i="35"/>
  <c r="BA127" i="34"/>
  <c r="BA43" i="34"/>
  <c r="BA99" i="34"/>
  <c r="AZ171" i="264"/>
  <c r="BA141" i="34"/>
  <c r="AZ231" i="264"/>
  <c r="BA113" i="34"/>
  <c r="AX69" i="34"/>
  <c r="AW126" i="264"/>
  <c r="AW107" i="264"/>
  <c r="AF385" i="264"/>
  <c r="AF384" i="264"/>
  <c r="AF383" i="264"/>
  <c r="AF382" i="264"/>
  <c r="AF381" i="264"/>
  <c r="J384" i="266"/>
  <c r="AS303" i="264"/>
  <c r="AY325" i="264"/>
  <c r="AY324" i="264"/>
  <c r="AY355" i="264"/>
  <c r="AY354" i="264"/>
  <c r="AY78" i="35"/>
  <c r="BA226" i="34"/>
  <c r="BA217" i="34"/>
  <c r="AZ355" i="264"/>
  <c r="AZ354" i="264"/>
  <c r="BA208" i="34"/>
  <c r="BA199" i="34"/>
  <c r="AZ325" i="264"/>
  <c r="AZ324" i="264"/>
  <c r="BA163" i="34"/>
  <c r="W183" i="265"/>
  <c r="AT169" i="24"/>
  <c r="AT167" i="24"/>
  <c r="U304" i="265"/>
  <c r="V439" i="265"/>
  <c r="V435" i="265"/>
  <c r="V434" i="265"/>
  <c r="U13" i="265"/>
  <c r="W94" i="265"/>
  <c r="AV220" i="264"/>
  <c r="AV207" i="264"/>
  <c r="AV206" i="264"/>
  <c r="AV240" i="264"/>
  <c r="AV227" i="264"/>
  <c r="AV226" i="264"/>
  <c r="AS189" i="24"/>
  <c r="AS185" i="24"/>
  <c r="AS183" i="24"/>
  <c r="AX21" i="264"/>
  <c r="AX18" i="264"/>
  <c r="V170" i="265"/>
  <c r="V230" i="265"/>
  <c r="AR141" i="24"/>
  <c r="AQ131" i="24"/>
  <c r="AR130" i="24"/>
  <c r="AR127" i="24"/>
  <c r="AR10" i="24"/>
  <c r="AS128" i="24"/>
  <c r="V185" i="265"/>
  <c r="AS124" i="24"/>
  <c r="AS126" i="24"/>
  <c r="AU77" i="24"/>
  <c r="AT9" i="24"/>
  <c r="AZ12" i="271"/>
  <c r="AZ24" i="271"/>
  <c r="AS123" i="24"/>
  <c r="U318" i="265"/>
  <c r="W232" i="265"/>
  <c r="AY75" i="264"/>
  <c r="AY72" i="264"/>
  <c r="AY71" i="264"/>
  <c r="T7" i="265"/>
  <c r="AS87" i="24"/>
  <c r="AS86" i="24"/>
  <c r="AY431" i="264"/>
  <c r="AY427" i="264"/>
  <c r="AY426" i="264"/>
  <c r="AX180" i="264"/>
  <c r="AX167" i="264"/>
  <c r="AX166" i="264"/>
  <c r="AU10" i="264"/>
  <c r="AO43" i="271"/>
  <c r="AN25" i="271"/>
  <c r="AT10" i="264"/>
  <c r="K84" i="267"/>
  <c r="AR138" i="24"/>
  <c r="AR137" i="24"/>
  <c r="AR136" i="24"/>
  <c r="AR140" i="24"/>
  <c r="AR139" i="24"/>
  <c r="W235" i="265"/>
  <c r="V182" i="265"/>
  <c r="W223" i="265"/>
  <c r="U363" i="265"/>
  <c r="W203" i="265"/>
  <c r="W172" i="265"/>
  <c r="AZ230" i="264"/>
  <c r="U333" i="265"/>
  <c r="W192" i="265"/>
  <c r="AQ257" i="264"/>
  <c r="AT116" i="24"/>
  <c r="AU33" i="24"/>
  <c r="AU25" i="24"/>
  <c r="AU24" i="24"/>
  <c r="AS115" i="24"/>
  <c r="AS107" i="24"/>
  <c r="AS109" i="24"/>
  <c r="AS108" i="24"/>
  <c r="AQ360" i="264"/>
  <c r="AQ330" i="264"/>
  <c r="S29" i="268"/>
  <c r="S16" i="268"/>
  <c r="S15" i="268"/>
  <c r="K387" i="267"/>
  <c r="K219" i="267"/>
  <c r="K312" i="267"/>
  <c r="K332" i="267"/>
  <c r="K17" i="267"/>
  <c r="K172" i="267"/>
  <c r="K206" i="267"/>
  <c r="K392" i="267"/>
  <c r="K404" i="267"/>
  <c r="K75" i="267"/>
  <c r="K440" i="267"/>
  <c r="K187" i="267"/>
  <c r="K236" i="267"/>
  <c r="K170" i="267"/>
  <c r="K420" i="267"/>
  <c r="K10" i="267"/>
  <c r="K70" i="267"/>
  <c r="K348" i="267"/>
  <c r="K108" i="267"/>
  <c r="K110" i="267"/>
  <c r="K229" i="267"/>
  <c r="K56" i="267"/>
  <c r="K20" i="267"/>
  <c r="K228" i="267"/>
  <c r="K94" i="267"/>
  <c r="K439" i="267"/>
  <c r="K354" i="267"/>
  <c r="K104" i="267"/>
  <c r="K161" i="267"/>
  <c r="K77" i="267"/>
  <c r="K194" i="267"/>
  <c r="K119" i="267"/>
  <c r="K83" i="267"/>
  <c r="K45" i="267"/>
  <c r="K226" i="267"/>
  <c r="K7" i="267"/>
  <c r="K441" i="267"/>
  <c r="K62" i="267"/>
  <c r="K318" i="267"/>
  <c r="K184" i="267"/>
  <c r="K268" i="267"/>
  <c r="K201" i="267"/>
  <c r="K269" i="267"/>
  <c r="K323" i="267"/>
  <c r="K368" i="267"/>
  <c r="K111" i="267"/>
  <c r="K64" i="267"/>
  <c r="K124" i="267"/>
  <c r="K215" i="267"/>
  <c r="K196" i="267"/>
  <c r="K240" i="267"/>
  <c r="K358" i="267"/>
  <c r="K203" i="267"/>
  <c r="K61" i="267"/>
  <c r="K168" i="267"/>
  <c r="K447" i="267"/>
  <c r="K243" i="267"/>
  <c r="K76" i="267"/>
  <c r="K242" i="267"/>
  <c r="K173" i="267"/>
  <c r="K95" i="267"/>
  <c r="K127" i="267"/>
  <c r="K151" i="267"/>
  <c r="K139" i="267"/>
  <c r="K437" i="267"/>
  <c r="K41" i="267"/>
  <c r="K288" i="267"/>
  <c r="K317" i="267"/>
  <c r="K86" i="267"/>
  <c r="K14" i="267"/>
  <c r="K205" i="267"/>
  <c r="K186" i="267"/>
  <c r="K289" i="267"/>
  <c r="K12" i="267"/>
  <c r="K9" i="267"/>
  <c r="K333" i="267"/>
  <c r="K125" i="267"/>
  <c r="K122" i="267"/>
  <c r="K11" i="267"/>
  <c r="K425" i="267"/>
  <c r="K221" i="267"/>
  <c r="K224" i="267"/>
  <c r="K244" i="267"/>
  <c r="K450" i="267"/>
  <c r="K25" i="267"/>
  <c r="K55" i="267"/>
  <c r="K106" i="267"/>
  <c r="K89" i="267"/>
  <c r="K117" i="267"/>
  <c r="K189" i="267"/>
  <c r="K50" i="267"/>
  <c r="K66" i="267"/>
  <c r="K26" i="267"/>
  <c r="K327" i="267"/>
  <c r="K254" i="267"/>
  <c r="K227" i="267"/>
  <c r="K121" i="267"/>
  <c r="K454" i="267"/>
  <c r="K91" i="267"/>
  <c r="K58" i="267"/>
  <c r="K338" i="267"/>
  <c r="K339" i="267"/>
  <c r="K216" i="267"/>
  <c r="K57" i="267"/>
  <c r="K92" i="267"/>
  <c r="K102" i="267"/>
  <c r="K190" i="267"/>
  <c r="K53" i="267"/>
  <c r="K69" i="267"/>
  <c r="K115" i="267"/>
  <c r="K180" i="267"/>
  <c r="K431" i="267"/>
  <c r="K343" i="267"/>
  <c r="K59" i="267"/>
  <c r="K21" i="267"/>
  <c r="K65" i="267"/>
  <c r="K60" i="267"/>
  <c r="K183" i="267"/>
  <c r="K432" i="267"/>
  <c r="K213" i="267"/>
  <c r="K174" i="267"/>
  <c r="K191" i="267"/>
  <c r="K182" i="267"/>
  <c r="K231" i="267"/>
  <c r="K418" i="267"/>
  <c r="K385" i="267"/>
  <c r="K40" i="267"/>
  <c r="K415" i="267"/>
  <c r="K298" i="267"/>
  <c r="K156" i="267"/>
  <c r="K142" i="267"/>
  <c r="K462" i="267"/>
  <c r="K159" i="267"/>
  <c r="K131" i="267"/>
  <c r="K43" i="267"/>
  <c r="K436" i="267"/>
  <c r="K386" i="267"/>
  <c r="K85" i="267"/>
  <c r="K259" i="267"/>
  <c r="K120" i="267"/>
  <c r="K166" i="267"/>
  <c r="K303" i="267"/>
  <c r="K88" i="267"/>
  <c r="K16" i="267"/>
  <c r="K274" i="267"/>
  <c r="K179" i="267"/>
  <c r="K363" i="267"/>
  <c r="K46" i="267"/>
  <c r="K260" i="267"/>
  <c r="K449" i="267"/>
  <c r="K199" i="267"/>
  <c r="K101" i="267"/>
  <c r="K239" i="267"/>
  <c r="K399" i="267"/>
  <c r="K54" i="267"/>
  <c r="K24" i="267"/>
  <c r="K433" i="267"/>
  <c r="K103" i="267"/>
  <c r="K403" i="267"/>
  <c r="K63" i="267"/>
  <c r="K116" i="267"/>
  <c r="K27" i="267"/>
  <c r="K8" i="267"/>
  <c r="K434" i="267"/>
  <c r="K426" i="267"/>
  <c r="K442" i="267"/>
  <c r="K241" i="267"/>
  <c r="K47" i="267"/>
  <c r="K71" i="267"/>
  <c r="K181" i="267"/>
  <c r="K204" i="267"/>
  <c r="K279" i="267"/>
  <c r="K396" i="267"/>
  <c r="K167" i="267"/>
  <c r="K109" i="267"/>
  <c r="K209" i="267"/>
  <c r="K235" i="267"/>
  <c r="K29" i="267"/>
  <c r="K405" i="267"/>
  <c r="K97" i="267"/>
  <c r="K175" i="267"/>
  <c r="K265" i="267"/>
  <c r="K28" i="267"/>
  <c r="K357" i="267"/>
  <c r="K207" i="267"/>
  <c r="K446" i="267"/>
  <c r="K72" i="267"/>
  <c r="K48" i="267"/>
  <c r="K280" i="267"/>
  <c r="K18" i="267"/>
  <c r="K342" i="267"/>
  <c r="K430" i="267"/>
  <c r="K438" i="267"/>
  <c r="K113" i="267"/>
  <c r="K353" i="267"/>
  <c r="K30" i="267"/>
  <c r="K169" i="267"/>
  <c r="K195" i="267"/>
  <c r="K74" i="267"/>
  <c r="K266" i="267"/>
  <c r="K369" i="267"/>
  <c r="K176" i="267"/>
  <c r="K90" i="267"/>
  <c r="K49" i="267"/>
  <c r="K73" i="267"/>
  <c r="K397" i="267"/>
  <c r="K200" i="267"/>
  <c r="K255" i="267"/>
  <c r="K328" i="267"/>
  <c r="K313" i="267"/>
  <c r="K210" i="267"/>
  <c r="K114" i="267"/>
  <c r="K212" i="267"/>
  <c r="K448" i="267"/>
  <c r="K22" i="267"/>
  <c r="K456" i="267"/>
  <c r="K105" i="267"/>
  <c r="K52" i="267"/>
  <c r="K67" i="267"/>
  <c r="K455" i="267"/>
  <c r="K98" i="267"/>
  <c r="K188" i="267"/>
  <c r="K230" i="267"/>
  <c r="K220" i="267"/>
  <c r="K51" i="267"/>
  <c r="K208" i="267"/>
  <c r="K324" i="267"/>
  <c r="K19" i="267"/>
  <c r="K232" i="267"/>
  <c r="K123" i="267"/>
  <c r="K192" i="267"/>
  <c r="K398" i="267"/>
  <c r="K23" i="267"/>
  <c r="K112" i="267"/>
  <c r="K223" i="267"/>
  <c r="K68" i="267"/>
  <c r="K233" i="267"/>
  <c r="K96" i="267"/>
  <c r="K171" i="267"/>
  <c r="K193" i="267"/>
  <c r="K202" i="267"/>
  <c r="K211" i="267"/>
  <c r="K93" i="267"/>
  <c r="K214" i="267"/>
  <c r="K222" i="267"/>
  <c r="K410" i="267"/>
  <c r="K400" i="267"/>
  <c r="K429" i="267"/>
  <c r="K377" i="267"/>
  <c r="K39" i="267"/>
  <c r="K130" i="267"/>
  <c r="K283" i="267"/>
  <c r="K162" i="267"/>
  <c r="K238" i="267"/>
  <c r="K141" i="267"/>
  <c r="K134" i="267"/>
  <c r="K158" i="267"/>
  <c r="K164" i="267"/>
  <c r="K416" i="267"/>
  <c r="K458" i="267"/>
  <c r="K393" i="267"/>
  <c r="K32" i="267"/>
  <c r="K147" i="267"/>
  <c r="K99" i="267"/>
  <c r="K143" i="267"/>
  <c r="K218" i="267"/>
  <c r="K249" i="267"/>
  <c r="K413" i="267"/>
  <c r="K444" i="267"/>
  <c r="K388" i="267"/>
  <c r="K234" i="267"/>
  <c r="K411" i="267"/>
  <c r="K412" i="267"/>
  <c r="K419" i="267"/>
  <c r="K394" i="267"/>
  <c r="K395" i="267"/>
  <c r="K375" i="267"/>
  <c r="K126" i="267"/>
  <c r="K378" i="267"/>
  <c r="K140" i="267"/>
  <c r="K118" i="267"/>
  <c r="K35" i="267"/>
  <c r="K128" i="267"/>
  <c r="K297" i="267"/>
  <c r="K38" i="267"/>
  <c r="K178" i="267"/>
  <c r="K132" i="267"/>
  <c r="K217" i="267"/>
  <c r="K295" i="267"/>
  <c r="K237" i="267"/>
  <c r="K100" i="267"/>
  <c r="K284" i="267"/>
  <c r="K34" i="267"/>
  <c r="K138" i="267"/>
  <c r="K423" i="267"/>
  <c r="K153" i="267"/>
  <c r="K417" i="267"/>
  <c r="K137" i="267"/>
  <c r="K247" i="267"/>
  <c r="K80" i="267"/>
  <c r="K443" i="267"/>
  <c r="K453" i="267"/>
  <c r="K31" i="267"/>
  <c r="K294" i="267"/>
  <c r="K308" i="267"/>
  <c r="K136" i="267"/>
  <c r="K163" i="267"/>
  <c r="K36" i="267"/>
  <c r="K152" i="267"/>
  <c r="K160" i="267"/>
  <c r="K135" i="267"/>
  <c r="K133" i="267"/>
  <c r="K129" i="267"/>
  <c r="K460" i="267"/>
  <c r="K246" i="267"/>
  <c r="K451" i="267"/>
  <c r="K402" i="267"/>
  <c r="K302" i="267"/>
  <c r="K185" i="267"/>
  <c r="K107" i="267"/>
  <c r="K87" i="267"/>
  <c r="K79" i="267"/>
  <c r="K461" i="267"/>
  <c r="K82" i="267"/>
  <c r="K248" i="267"/>
  <c r="K457" i="267"/>
  <c r="K435" i="267"/>
  <c r="K401" i="267"/>
  <c r="K445" i="267"/>
  <c r="K376" i="267"/>
  <c r="K146" i="267"/>
  <c r="K155" i="267"/>
  <c r="K33" i="267"/>
  <c r="K149" i="267"/>
  <c r="K422" i="267"/>
  <c r="K379" i="267"/>
  <c r="K42" i="267"/>
  <c r="K157" i="267"/>
  <c r="K144" i="267"/>
  <c r="K424" i="267"/>
  <c r="K150" i="267"/>
  <c r="K197" i="267"/>
  <c r="K145" i="267"/>
  <c r="K44" i="267"/>
  <c r="K148" i="267"/>
  <c r="K154" i="267"/>
  <c r="K198" i="267"/>
  <c r="K177" i="267"/>
  <c r="K37" i="267"/>
  <c r="K309" i="267"/>
  <c r="K81" i="267"/>
  <c r="K245" i="267"/>
  <c r="K6" i="267"/>
  <c r="K78" i="267"/>
  <c r="K459" i="267"/>
  <c r="K427" i="267"/>
  <c r="K421" i="267"/>
  <c r="K452" i="267"/>
  <c r="K414" i="267"/>
  <c r="K428" i="267"/>
  <c r="K273" i="267"/>
  <c r="K225" i="267"/>
  <c r="K165" i="267"/>
  <c r="K258" i="267"/>
  <c r="AT97" i="24"/>
  <c r="AQ287" i="264"/>
  <c r="AQ288" i="264"/>
  <c r="AQ273" i="264"/>
  <c r="AS9" i="264"/>
  <c r="AS8" i="264"/>
  <c r="AP7" i="24"/>
  <c r="AR375" i="264"/>
  <c r="AR374" i="264"/>
  <c r="AR373" i="264"/>
  <c r="AR372" i="264"/>
  <c r="AR371" i="264"/>
  <c r="T375" i="265"/>
  <c r="T374" i="265"/>
  <c r="T373" i="265"/>
  <c r="T372" i="265"/>
  <c r="T371" i="265"/>
  <c r="K347" i="267"/>
  <c r="K362" i="267"/>
  <c r="AQ409" i="264"/>
  <c r="AQ160" i="24"/>
  <c r="AQ166" i="24"/>
  <c r="AQ176" i="24"/>
  <c r="AQ182" i="24"/>
  <c r="AT12" i="264"/>
  <c r="AT11" i="264"/>
  <c r="AS96" i="24"/>
  <c r="AS85" i="24"/>
  <c r="H49" i="269"/>
  <c r="AR345" i="264"/>
  <c r="K374" i="266"/>
  <c r="K360" i="266"/>
  <c r="T331" i="265"/>
  <c r="T347" i="265"/>
  <c r="K316" i="266"/>
  <c r="K316" i="267"/>
  <c r="T259" i="265"/>
  <c r="T257" i="265"/>
  <c r="T346" i="265"/>
  <c r="T316" i="265"/>
  <c r="AQ315" i="264"/>
  <c r="K257" i="266"/>
  <c r="T332" i="265"/>
  <c r="T362" i="265"/>
  <c r="AQ301" i="264"/>
  <c r="AQ272" i="264"/>
  <c r="AQ302" i="264"/>
  <c r="AS12" i="264"/>
  <c r="AS11" i="264"/>
  <c r="AQ410" i="264"/>
  <c r="AU147" i="24"/>
  <c r="AR315" i="264"/>
  <c r="Q50" i="268"/>
  <c r="AR360" i="264"/>
  <c r="AR330" i="264"/>
  <c r="T361" i="265"/>
  <c r="K330" i="266"/>
  <c r="K346" i="266"/>
  <c r="K346" i="267"/>
  <c r="T317" i="265"/>
  <c r="K345" i="266"/>
  <c r="AQ345" i="264"/>
  <c r="K315" i="266"/>
  <c r="K331" i="266"/>
  <c r="K331" i="267"/>
  <c r="K361" i="266"/>
  <c r="K361" i="267"/>
  <c r="AS69" i="35"/>
  <c r="AR135" i="24"/>
  <c r="AV230" i="34"/>
  <c r="AR133" i="24"/>
  <c r="AT219" i="34"/>
  <c r="AT210" i="34"/>
  <c r="AQ59" i="35"/>
  <c r="AT192" i="34"/>
  <c r="AT201" i="34"/>
  <c r="AT156" i="34"/>
  <c r="AQ61" i="35"/>
  <c r="AT227" i="34"/>
  <c r="AT220" i="34"/>
  <c r="AT193" i="34"/>
  <c r="AT202" i="34"/>
  <c r="AT157" i="34"/>
  <c r="AQ60" i="35"/>
  <c r="AT211" i="34"/>
  <c r="AS175" i="34"/>
  <c r="AR288" i="264"/>
  <c r="AS184" i="34"/>
  <c r="AR302" i="264"/>
  <c r="AS166" i="34"/>
  <c r="AR273" i="264"/>
  <c r="AR259" i="264"/>
  <c r="AR258" i="264"/>
  <c r="AS165" i="34"/>
  <c r="AR272" i="264"/>
  <c r="AS183" i="34"/>
  <c r="AR301" i="264"/>
  <c r="AS174" i="34"/>
  <c r="AR287" i="264"/>
  <c r="AS243" i="34"/>
  <c r="AR410" i="264"/>
  <c r="AS242" i="34"/>
  <c r="AR409" i="264"/>
  <c r="AQ133" i="24"/>
  <c r="AR71" i="35"/>
  <c r="AR72" i="35"/>
  <c r="AR70" i="35"/>
  <c r="AY59" i="264"/>
  <c r="AY56" i="264"/>
  <c r="AY55" i="264"/>
  <c r="U348" i="265"/>
  <c r="W212" i="265"/>
  <c r="W214" i="265"/>
  <c r="W174" i="265"/>
  <c r="BA20" i="271"/>
  <c r="BA8" i="271"/>
  <c r="BA19" i="271"/>
  <c r="BA7" i="271"/>
  <c r="BA5" i="271"/>
  <c r="BA17" i="271"/>
  <c r="BA4" i="271"/>
  <c r="BA16" i="271"/>
  <c r="BA6" i="271"/>
  <c r="BA18" i="271"/>
  <c r="AZ13" i="271"/>
  <c r="Y445" i="265"/>
  <c r="Y444" i="265"/>
  <c r="Y437" i="265"/>
  <c r="Y436" i="265"/>
  <c r="Y429" i="265"/>
  <c r="Y428" i="265"/>
  <c r="Y453" i="265"/>
  <c r="Y452" i="265"/>
  <c r="Y403" i="265"/>
  <c r="AV87" i="264"/>
  <c r="AV86" i="264"/>
  <c r="BF411" i="264"/>
  <c r="Y394" i="265"/>
  <c r="AV13" i="264"/>
  <c r="AZ340" i="264"/>
  <c r="AZ339" i="264"/>
  <c r="J383" i="266"/>
  <c r="J384" i="267"/>
  <c r="AZ191" i="264"/>
  <c r="AZ190" i="264"/>
  <c r="AZ211" i="264"/>
  <c r="AZ210" i="264"/>
  <c r="AY112" i="264"/>
  <c r="BA241" i="34"/>
  <c r="AZ399" i="264"/>
  <c r="T71" i="268"/>
  <c r="AZ88" i="35"/>
  <c r="BB267" i="34"/>
  <c r="BA457" i="264"/>
  <c r="BB263" i="34"/>
  <c r="BA449" i="264"/>
  <c r="BB259" i="34"/>
  <c r="BA441" i="264"/>
  <c r="BB237" i="34"/>
  <c r="W399" i="265"/>
  <c r="BB255" i="34"/>
  <c r="BA433" i="264"/>
  <c r="AU73" i="35"/>
  <c r="AT13" i="24"/>
  <c r="AT125" i="24"/>
  <c r="AT129" i="24"/>
  <c r="BA68" i="34"/>
  <c r="AZ106" i="264"/>
  <c r="BB138" i="34"/>
  <c r="BA224" i="264"/>
  <c r="BB110" i="34"/>
  <c r="BA184" i="264"/>
  <c r="BB54" i="34"/>
  <c r="W106" i="265"/>
  <c r="BB152" i="34"/>
  <c r="BA244" i="264"/>
  <c r="BB124" i="34"/>
  <c r="BA204" i="264"/>
  <c r="AZ47" i="35"/>
  <c r="T33" i="268"/>
  <c r="AY31" i="264"/>
  <c r="BG415" i="264"/>
  <c r="Y415" i="265"/>
  <c r="BH430" i="264"/>
  <c r="BH438" i="264"/>
  <c r="BH454" i="264"/>
  <c r="BF79" i="35"/>
  <c r="BI234" i="34"/>
  <c r="BI252" i="34"/>
  <c r="BI264" i="34"/>
  <c r="BI260" i="34"/>
  <c r="BI256" i="34"/>
  <c r="AV334" i="264"/>
  <c r="AV319" i="264"/>
  <c r="AW177" i="34"/>
  <c r="AW186" i="34"/>
  <c r="AY27" i="264"/>
  <c r="AY26" i="264"/>
  <c r="BA39" i="35"/>
  <c r="BC144" i="34"/>
  <c r="BC116" i="34"/>
  <c r="BC46" i="34"/>
  <c r="BC102" i="34"/>
  <c r="BC130" i="34"/>
  <c r="BB60" i="34"/>
  <c r="BA96" i="264"/>
  <c r="BA194" i="264"/>
  <c r="W194" i="265"/>
  <c r="AY29" i="264"/>
  <c r="BA240" i="34"/>
  <c r="AZ398" i="264"/>
  <c r="AZ397" i="264"/>
  <c r="AZ393" i="264"/>
  <c r="AX168" i="34"/>
  <c r="AW275" i="264"/>
  <c r="AW261" i="264"/>
  <c r="AT188" i="24"/>
  <c r="AX233" i="34"/>
  <c r="AW389" i="264"/>
  <c r="AW388" i="264"/>
  <c r="AW387" i="264"/>
  <c r="AX45" i="35"/>
  <c r="AZ136" i="34"/>
  <c r="AZ52" i="34"/>
  <c r="AZ108" i="34"/>
  <c r="AZ122" i="34"/>
  <c r="AZ150" i="34"/>
  <c r="AY66" i="34"/>
  <c r="AX104" i="264"/>
  <c r="BA13" i="34"/>
  <c r="AZ23" i="264"/>
  <c r="AY281" i="264"/>
  <c r="AY280" i="264"/>
  <c r="AH191" i="24"/>
  <c r="AI231" i="34"/>
  <c r="AH385" i="264"/>
  <c r="AH384" i="264"/>
  <c r="AH383" i="264"/>
  <c r="AH382" i="264"/>
  <c r="AH381" i="264"/>
  <c r="AX225" i="264"/>
  <c r="AX220" i="264"/>
  <c r="AX207" i="264"/>
  <c r="AX206" i="264"/>
  <c r="V225" i="265"/>
  <c r="AX245" i="264"/>
  <c r="AX240" i="264"/>
  <c r="AX227" i="264"/>
  <c r="AX226" i="264"/>
  <c r="V245" i="265"/>
  <c r="AT62" i="35"/>
  <c r="AW221" i="34"/>
  <c r="AW212" i="34"/>
  <c r="AW203" i="34"/>
  <c r="AW194" i="34"/>
  <c r="AW158" i="34"/>
  <c r="BA62" i="34"/>
  <c r="AZ99" i="264"/>
  <c r="AZ98" i="264"/>
  <c r="BB132" i="34"/>
  <c r="BB48" i="34"/>
  <c r="W99" i="265"/>
  <c r="W98" i="265"/>
  <c r="BB104" i="34"/>
  <c r="BB146" i="34"/>
  <c r="BA237" i="264"/>
  <c r="BA236" i="264"/>
  <c r="BB118" i="34"/>
  <c r="AZ41" i="35"/>
  <c r="T26" i="268"/>
  <c r="T25" i="268"/>
  <c r="AZ221" i="264"/>
  <c r="BA65" i="34"/>
  <c r="AZ122" i="264"/>
  <c r="AZ103" i="264"/>
  <c r="AZ241" i="264"/>
  <c r="AU184" i="24"/>
  <c r="AV172" i="24"/>
  <c r="AU175" i="24"/>
  <c r="AU179" i="24"/>
  <c r="T14" i="268"/>
  <c r="AZ14" i="35"/>
  <c r="BB10" i="34"/>
  <c r="BB38" i="34"/>
  <c r="BA78" i="264"/>
  <c r="BB34" i="34"/>
  <c r="BB30" i="34"/>
  <c r="BA62" i="264"/>
  <c r="BB26" i="34"/>
  <c r="BA195" i="264"/>
  <c r="W195" i="265"/>
  <c r="BA175" i="264"/>
  <c r="W175" i="265"/>
  <c r="BA215" i="264"/>
  <c r="W215" i="265"/>
  <c r="BA56" i="34"/>
  <c r="AZ110" i="264"/>
  <c r="AZ109" i="264"/>
  <c r="AZ91" i="264"/>
  <c r="AZ90" i="264"/>
  <c r="BA59" i="34"/>
  <c r="AZ114" i="264"/>
  <c r="AZ95" i="264"/>
  <c r="BB129" i="34"/>
  <c r="BB45" i="34"/>
  <c r="W95" i="265"/>
  <c r="BB101" i="34"/>
  <c r="BB143" i="34"/>
  <c r="BA233" i="264"/>
  <c r="BB115" i="34"/>
  <c r="T22" i="268"/>
  <c r="AZ38" i="35"/>
  <c r="BA164" i="34"/>
  <c r="AZ270" i="264"/>
  <c r="AZ269" i="264"/>
  <c r="AZ256" i="264"/>
  <c r="AZ255" i="264"/>
  <c r="T12" i="268"/>
  <c r="AZ12" i="35"/>
  <c r="BB8" i="34"/>
  <c r="BB24" i="34"/>
  <c r="BA52" i="264"/>
  <c r="BB36" i="34"/>
  <c r="BB32" i="34"/>
  <c r="BA68" i="264"/>
  <c r="BB28" i="34"/>
  <c r="AV176" i="34"/>
  <c r="AV185" i="34"/>
  <c r="L418" i="266"/>
  <c r="AU163" i="24"/>
  <c r="AU187" i="24"/>
  <c r="AU189" i="24"/>
  <c r="BA46" i="35"/>
  <c r="BC123" i="34"/>
  <c r="BC151" i="34"/>
  <c r="BC109" i="34"/>
  <c r="BC53" i="34"/>
  <c r="BC137" i="34"/>
  <c r="W449" i="265"/>
  <c r="AX404" i="264"/>
  <c r="AX400" i="264"/>
  <c r="AY21" i="264"/>
  <c r="AY18" i="264"/>
  <c r="AZ439" i="264"/>
  <c r="AZ435" i="264"/>
  <c r="AZ434" i="264"/>
  <c r="W96" i="265"/>
  <c r="V242" i="265"/>
  <c r="V222" i="265"/>
  <c r="V202" i="265"/>
  <c r="V200" i="265"/>
  <c r="V187" i="265"/>
  <c r="V186" i="265"/>
  <c r="V104" i="265"/>
  <c r="AX28" i="264"/>
  <c r="AX25" i="264"/>
  <c r="AX17" i="264"/>
  <c r="AX16" i="264"/>
  <c r="AX15" i="264"/>
  <c r="AT185" i="24"/>
  <c r="U389" i="265"/>
  <c r="U388" i="265"/>
  <c r="U387" i="265"/>
  <c r="BG436" i="264"/>
  <c r="BG452" i="264"/>
  <c r="BG428" i="264"/>
  <c r="AZ67" i="264"/>
  <c r="AY455" i="264"/>
  <c r="AY451" i="264"/>
  <c r="AY450" i="264"/>
  <c r="AU167" i="24"/>
  <c r="AV74" i="35"/>
  <c r="AW121" i="264"/>
  <c r="AW108" i="264"/>
  <c r="BA172" i="34"/>
  <c r="AZ281" i="264"/>
  <c r="AZ280" i="264"/>
  <c r="AZ267" i="264"/>
  <c r="AZ266" i="264"/>
  <c r="AZ370" i="264"/>
  <c r="AZ369" i="264"/>
  <c r="AS188" i="24"/>
  <c r="AW233" i="34"/>
  <c r="T61" i="268"/>
  <c r="T60" i="268"/>
  <c r="AZ78" i="35"/>
  <c r="BB226" i="34"/>
  <c r="BA370" i="264"/>
  <c r="BA369" i="264"/>
  <c r="BB217" i="34"/>
  <c r="BA355" i="264"/>
  <c r="BA354" i="264"/>
  <c r="BB208" i="34"/>
  <c r="BA340" i="264"/>
  <c r="BA339" i="264"/>
  <c r="BB199" i="34"/>
  <c r="BB163" i="34"/>
  <c r="W267" i="265"/>
  <c r="W266" i="265"/>
  <c r="BA57" i="34"/>
  <c r="AZ112" i="264"/>
  <c r="AZ93" i="264"/>
  <c r="T20" i="268"/>
  <c r="AZ36" i="35"/>
  <c r="BB127" i="34"/>
  <c r="BA211" i="264"/>
  <c r="BB43" i="34"/>
  <c r="W93" i="265"/>
  <c r="BB99" i="34"/>
  <c r="BA171" i="264"/>
  <c r="BB141" i="34"/>
  <c r="BA231" i="264"/>
  <c r="BB113" i="34"/>
  <c r="BA191" i="264"/>
  <c r="AZ433" i="264"/>
  <c r="AZ457" i="264"/>
  <c r="AZ455" i="264"/>
  <c r="AZ451" i="264"/>
  <c r="AZ450" i="264"/>
  <c r="AY406" i="264"/>
  <c r="AV26" i="24"/>
  <c r="AY122" i="264"/>
  <c r="AZ204" i="264"/>
  <c r="AZ224" i="264"/>
  <c r="AY125" i="264"/>
  <c r="L411" i="266"/>
  <c r="AY110" i="264"/>
  <c r="AY109" i="264"/>
  <c r="BG83" i="35"/>
  <c r="BG80" i="35"/>
  <c r="BJ265" i="34"/>
  <c r="BI454" i="264"/>
  <c r="BJ261" i="34"/>
  <c r="BJ257" i="34"/>
  <c r="BI438" i="264"/>
  <c r="BJ235" i="34"/>
  <c r="BJ253" i="34"/>
  <c r="BI430" i="264"/>
  <c r="BH84" i="35"/>
  <c r="BI239" i="34"/>
  <c r="BH396" i="264"/>
  <c r="BH446" i="264"/>
  <c r="BI249" i="34"/>
  <c r="BI245" i="34"/>
  <c r="AV364" i="264"/>
  <c r="AV349" i="264"/>
  <c r="AW168" i="34"/>
  <c r="AV261" i="264"/>
  <c r="AY270" i="264"/>
  <c r="AY269" i="264"/>
  <c r="BA11" i="34"/>
  <c r="AZ20" i="264"/>
  <c r="AZ19" i="264"/>
  <c r="AZ66" i="264"/>
  <c r="AZ65" i="264"/>
  <c r="T10" i="268"/>
  <c r="T9" i="268"/>
  <c r="AZ11" i="35"/>
  <c r="BB35" i="34"/>
  <c r="BA74" i="264"/>
  <c r="BA73" i="264"/>
  <c r="BB31" i="34"/>
  <c r="BA66" i="264"/>
  <c r="BA65" i="264"/>
  <c r="BB27" i="34"/>
  <c r="BA58" i="264"/>
  <c r="BA57" i="264"/>
  <c r="BB7" i="34"/>
  <c r="BB23" i="34"/>
  <c r="BA50" i="264"/>
  <c r="BA49" i="264"/>
  <c r="AZ432" i="264"/>
  <c r="T70" i="268"/>
  <c r="AZ87" i="35"/>
  <c r="BB236" i="34"/>
  <c r="BB254" i="34"/>
  <c r="BA432" i="264"/>
  <c r="BB266" i="34"/>
  <c r="BA456" i="264"/>
  <c r="BB262" i="34"/>
  <c r="BB258" i="34"/>
  <c r="BA440" i="264"/>
  <c r="AX186" i="34"/>
  <c r="AW304" i="264"/>
  <c r="AX177" i="34"/>
  <c r="AW290" i="264"/>
  <c r="AZ113" i="264"/>
  <c r="T13" i="268"/>
  <c r="AZ13" i="35"/>
  <c r="BB37" i="34"/>
  <c r="BA77" i="264"/>
  <c r="BB33" i="34"/>
  <c r="BA69" i="264"/>
  <c r="BB29" i="34"/>
  <c r="BA61" i="264"/>
  <c r="BB25" i="34"/>
  <c r="BB9" i="34"/>
  <c r="AG385" i="264"/>
  <c r="AG384" i="264"/>
  <c r="AG383" i="264"/>
  <c r="AG382" i="264"/>
  <c r="AG381" i="264"/>
  <c r="AX48" i="35"/>
  <c r="AZ153" i="34"/>
  <c r="AZ125" i="34"/>
  <c r="AZ55" i="34"/>
  <c r="AZ111" i="34"/>
  <c r="AZ139" i="34"/>
  <c r="AY69" i="34"/>
  <c r="AX126" i="264"/>
  <c r="AX107" i="264"/>
  <c r="V107" i="265"/>
  <c r="AX205" i="264"/>
  <c r="AX200" i="264"/>
  <c r="AX187" i="264"/>
  <c r="AX186" i="264"/>
  <c r="AZ197" i="264"/>
  <c r="AZ196" i="264"/>
  <c r="AZ177" i="264"/>
  <c r="AZ176" i="264"/>
  <c r="AZ217" i="264"/>
  <c r="AZ216" i="264"/>
  <c r="AY118" i="264"/>
  <c r="AY117" i="264"/>
  <c r="AZ201" i="264"/>
  <c r="BB149" i="34"/>
  <c r="BB121" i="34"/>
  <c r="BA201" i="264"/>
  <c r="BB51" i="34"/>
  <c r="BB107" i="34"/>
  <c r="BA181" i="264"/>
  <c r="BB135" i="34"/>
  <c r="AZ44" i="35"/>
  <c r="T30" i="268"/>
  <c r="AZ54" i="264"/>
  <c r="AZ51" i="264"/>
  <c r="AZ48" i="264"/>
  <c r="AZ47" i="264"/>
  <c r="BA14" i="34"/>
  <c r="AZ31" i="264"/>
  <c r="AZ24" i="264"/>
  <c r="BA40" i="35"/>
  <c r="BC131" i="34"/>
  <c r="BC103" i="34"/>
  <c r="BC47" i="34"/>
  <c r="BC145" i="34"/>
  <c r="BC117" i="34"/>
  <c r="BB61" i="34"/>
  <c r="BA97" i="264"/>
  <c r="AZ116" i="264"/>
  <c r="AZ169" i="264"/>
  <c r="AZ168" i="264"/>
  <c r="T18" i="268"/>
  <c r="T17" i="268"/>
  <c r="AZ35" i="35"/>
  <c r="BB140" i="34"/>
  <c r="BB112" i="34"/>
  <c r="BA189" i="264"/>
  <c r="BA188" i="264"/>
  <c r="BB42" i="34"/>
  <c r="BB98" i="34"/>
  <c r="BA169" i="264"/>
  <c r="BA168" i="264"/>
  <c r="BB126" i="34"/>
  <c r="BH238" i="34"/>
  <c r="BG402" i="264"/>
  <c r="BG401" i="264"/>
  <c r="BG395" i="264"/>
  <c r="BG394" i="264"/>
  <c r="BH244" i="34"/>
  <c r="BG414" i="264"/>
  <c r="BH248" i="34"/>
  <c r="AZ173" i="264"/>
  <c r="AZ170" i="264"/>
  <c r="AY114" i="264"/>
  <c r="AZ314" i="264"/>
  <c r="AZ313" i="264"/>
  <c r="T49" i="268"/>
  <c r="T48" i="268"/>
  <c r="AZ68" i="35"/>
  <c r="BB155" i="34"/>
  <c r="BB191" i="34"/>
  <c r="BA314" i="264"/>
  <c r="BA313" i="264"/>
  <c r="BB218" i="34"/>
  <c r="BB209" i="34"/>
  <c r="BA344" i="264"/>
  <c r="BA343" i="264"/>
  <c r="BB200" i="34"/>
  <c r="BA12" i="34"/>
  <c r="AZ29" i="264"/>
  <c r="AZ22" i="264"/>
  <c r="AV167" i="34"/>
  <c r="AU274" i="264"/>
  <c r="AU260" i="264"/>
  <c r="AY405" i="264"/>
  <c r="AV168" i="24"/>
  <c r="AW74" i="35"/>
  <c r="AW157" i="24"/>
  <c r="AV159" i="24"/>
  <c r="BB67" i="34"/>
  <c r="BA124" i="264"/>
  <c r="BA105" i="264"/>
  <c r="BA37" i="35"/>
  <c r="BC114" i="34"/>
  <c r="BC142" i="34"/>
  <c r="BC44" i="34"/>
  <c r="BC100" i="34"/>
  <c r="BC128" i="34"/>
  <c r="BB58" i="34"/>
  <c r="BA113" i="264"/>
  <c r="BA94" i="264"/>
  <c r="AY30" i="264"/>
  <c r="V404" i="265"/>
  <c r="V400" i="265"/>
  <c r="W20" i="265"/>
  <c r="W19" i="265"/>
  <c r="AZ447" i="264"/>
  <c r="AZ443" i="264"/>
  <c r="AZ442" i="264"/>
  <c r="AY447" i="264"/>
  <c r="AY443" i="264"/>
  <c r="AY442" i="264"/>
  <c r="W234" i="265"/>
  <c r="Y422" i="265"/>
  <c r="V111" i="265"/>
  <c r="AY210" i="264"/>
  <c r="AY170" i="264"/>
  <c r="AY190" i="264"/>
  <c r="V28" i="265"/>
  <c r="V25" i="265"/>
  <c r="V17" i="265"/>
  <c r="V16" i="265"/>
  <c r="V15" i="265"/>
  <c r="AT183" i="24"/>
  <c r="AW13" i="264"/>
  <c r="BG444" i="264"/>
  <c r="W233" i="265"/>
  <c r="AZ59" i="264"/>
  <c r="AZ56" i="264"/>
  <c r="AZ55" i="264"/>
  <c r="AZ75" i="264"/>
  <c r="AZ72" i="264"/>
  <c r="AZ71" i="264"/>
  <c r="AY51" i="264"/>
  <c r="AY48" i="264"/>
  <c r="AY47" i="264"/>
  <c r="AY67" i="264"/>
  <c r="AY64" i="264"/>
  <c r="AY63" i="264"/>
  <c r="AY397" i="264"/>
  <c r="AY393" i="264"/>
  <c r="AY439" i="264"/>
  <c r="AY435" i="264"/>
  <c r="AY434" i="264"/>
  <c r="BE411" i="264"/>
  <c r="AW102" i="264"/>
  <c r="AW89" i="264"/>
  <c r="AW88" i="264"/>
  <c r="AW87" i="264"/>
  <c r="AW86" i="264"/>
  <c r="W243" i="265"/>
  <c r="AS141" i="24"/>
  <c r="AR131" i="24"/>
  <c r="AS130" i="24"/>
  <c r="AS127" i="24"/>
  <c r="AS10" i="24"/>
  <c r="AT128" i="24"/>
  <c r="V180" i="265"/>
  <c r="V167" i="265"/>
  <c r="V166" i="265"/>
  <c r="AT124" i="24"/>
  <c r="AT126" i="24"/>
  <c r="AV77" i="24"/>
  <c r="AU9" i="24"/>
  <c r="BA12" i="271"/>
  <c r="BA24" i="271"/>
  <c r="AT123" i="24"/>
  <c r="W340" i="265"/>
  <c r="W339" i="265"/>
  <c r="AS7" i="264"/>
  <c r="T345" i="265"/>
  <c r="AR286" i="264"/>
  <c r="AR271" i="264"/>
  <c r="AT87" i="24"/>
  <c r="AT86" i="24"/>
  <c r="U10" i="265"/>
  <c r="AO25" i="271"/>
  <c r="AV10" i="264"/>
  <c r="AP43" i="271"/>
  <c r="AR408" i="264"/>
  <c r="AR407" i="264"/>
  <c r="AR392" i="264"/>
  <c r="AR391" i="264"/>
  <c r="AR390" i="264"/>
  <c r="AS138" i="24"/>
  <c r="AS137" i="24"/>
  <c r="AS136" i="24"/>
  <c r="AS140" i="24"/>
  <c r="AS139" i="24"/>
  <c r="W50" i="265"/>
  <c r="W49" i="265"/>
  <c r="W237" i="265"/>
  <c r="W236" i="265"/>
  <c r="W62" i="265"/>
  <c r="W224" i="265"/>
  <c r="W78" i="265"/>
  <c r="AQ271" i="264"/>
  <c r="AU116" i="24"/>
  <c r="AT115" i="24"/>
  <c r="AT107" i="24"/>
  <c r="AT109" i="24"/>
  <c r="AT108" i="24"/>
  <c r="AV33" i="24"/>
  <c r="AV25" i="24"/>
  <c r="AV24" i="24"/>
  <c r="W74" i="265"/>
  <c r="W73" i="265"/>
  <c r="AY404" i="264"/>
  <c r="AY400" i="264"/>
  <c r="W441" i="265"/>
  <c r="T360" i="265"/>
  <c r="T410" i="265"/>
  <c r="T302" i="265"/>
  <c r="T272" i="265"/>
  <c r="K300" i="266"/>
  <c r="K300" i="267"/>
  <c r="T409" i="265"/>
  <c r="T408" i="265"/>
  <c r="T407" i="265"/>
  <c r="T392" i="265"/>
  <c r="T391" i="265"/>
  <c r="T390" i="265"/>
  <c r="AQ408" i="264"/>
  <c r="AQ407" i="264"/>
  <c r="AQ392" i="264"/>
  <c r="AQ391" i="264"/>
  <c r="AQ390" i="264"/>
  <c r="T273" i="265"/>
  <c r="T288" i="265"/>
  <c r="K286" i="266"/>
  <c r="K286" i="267"/>
  <c r="AR300" i="264"/>
  <c r="AR257" i="264"/>
  <c r="K409" i="266"/>
  <c r="K409" i="267"/>
  <c r="K301" i="266"/>
  <c r="K301" i="267"/>
  <c r="K271" i="266"/>
  <c r="K271" i="267"/>
  <c r="T301" i="265"/>
  <c r="AQ300" i="264"/>
  <c r="T315" i="265"/>
  <c r="T330" i="265"/>
  <c r="K408" i="266"/>
  <c r="K408" i="267"/>
  <c r="K272" i="266"/>
  <c r="K272" i="267"/>
  <c r="K287" i="266"/>
  <c r="K287" i="267"/>
  <c r="T287" i="265"/>
  <c r="T286" i="265"/>
  <c r="AQ286" i="264"/>
  <c r="AU97" i="24"/>
  <c r="AU380" i="264"/>
  <c r="AU379" i="264"/>
  <c r="AU378" i="264"/>
  <c r="AU377" i="264"/>
  <c r="AU376" i="264"/>
  <c r="U380" i="265"/>
  <c r="U379" i="265"/>
  <c r="U378" i="265"/>
  <c r="U377" i="265"/>
  <c r="U376" i="265"/>
  <c r="AR176" i="24"/>
  <c r="AR182" i="24"/>
  <c r="AR160" i="24"/>
  <c r="AR166" i="24"/>
  <c r="U9" i="265"/>
  <c r="U8" i="265"/>
  <c r="K314" i="266"/>
  <c r="K315" i="267"/>
  <c r="K344" i="266"/>
  <c r="K345" i="267"/>
  <c r="K329" i="266"/>
  <c r="K330" i="267"/>
  <c r="AV147" i="24"/>
  <c r="K270" i="266"/>
  <c r="K270" i="267"/>
  <c r="K256" i="266"/>
  <c r="K257" i="267"/>
  <c r="K359" i="266"/>
  <c r="K360" i="267"/>
  <c r="K373" i="266"/>
  <c r="K374" i="267"/>
  <c r="AW230" i="34"/>
  <c r="AS135" i="24"/>
  <c r="AT69" i="35"/>
  <c r="AT9" i="264"/>
  <c r="AT8" i="264"/>
  <c r="AT7" i="264"/>
  <c r="AQ7" i="24"/>
  <c r="AT243" i="34"/>
  <c r="AT242" i="34"/>
  <c r="AT96" i="24"/>
  <c r="AT85" i="24"/>
  <c r="AU210" i="34"/>
  <c r="AT346" i="264"/>
  <c r="AU192" i="34"/>
  <c r="AT316" i="264"/>
  <c r="AU156" i="34"/>
  <c r="AU219" i="34"/>
  <c r="AT361" i="264"/>
  <c r="AR59" i="35"/>
  <c r="AU201" i="34"/>
  <c r="AT331" i="264"/>
  <c r="AU211" i="34"/>
  <c r="AT347" i="264"/>
  <c r="AU202" i="34"/>
  <c r="AT332" i="264"/>
  <c r="AU193" i="34"/>
  <c r="AT317" i="264"/>
  <c r="AR60" i="35"/>
  <c r="AU157" i="34"/>
  <c r="AU220" i="34"/>
  <c r="AT362" i="264"/>
  <c r="AU227" i="34"/>
  <c r="AT375" i="264"/>
  <c r="AT374" i="264"/>
  <c r="AT373" i="264"/>
  <c r="AT372" i="264"/>
  <c r="AT371" i="264"/>
  <c r="AR61" i="35"/>
  <c r="AS347" i="264"/>
  <c r="AT184" i="34"/>
  <c r="AT175" i="34"/>
  <c r="AT166" i="34"/>
  <c r="AS259" i="264"/>
  <c r="AS332" i="264"/>
  <c r="AS317" i="264"/>
  <c r="AS362" i="264"/>
  <c r="AS375" i="264"/>
  <c r="AS374" i="264"/>
  <c r="AS373" i="264"/>
  <c r="AS372" i="264"/>
  <c r="AS371" i="264"/>
  <c r="AS258" i="264"/>
  <c r="AT165" i="34"/>
  <c r="AS331" i="264"/>
  <c r="AS330" i="264"/>
  <c r="AS316" i="264"/>
  <c r="AS315" i="264"/>
  <c r="AT174" i="34"/>
  <c r="AT183" i="34"/>
  <c r="AS346" i="264"/>
  <c r="AS361" i="264"/>
  <c r="AS70" i="35"/>
  <c r="AS71" i="35"/>
  <c r="AS72" i="35"/>
  <c r="W344" i="265"/>
  <c r="W343" i="265"/>
  <c r="W456" i="265"/>
  <c r="W58" i="265"/>
  <c r="W57" i="265"/>
  <c r="W69" i="265"/>
  <c r="W231" i="265"/>
  <c r="W230" i="265"/>
  <c r="W355" i="265"/>
  <c r="W354" i="265"/>
  <c r="BA431" i="264"/>
  <c r="BA427" i="264"/>
  <c r="BA426" i="264"/>
  <c r="AZ431" i="264"/>
  <c r="AZ427" i="264"/>
  <c r="AZ426" i="264"/>
  <c r="AZ64" i="264"/>
  <c r="AZ63" i="264"/>
  <c r="W68" i="265"/>
  <c r="BB18" i="271"/>
  <c r="BB6" i="271"/>
  <c r="BB16" i="271"/>
  <c r="BB4" i="271"/>
  <c r="BB20" i="271"/>
  <c r="BB8" i="271"/>
  <c r="BB17" i="271"/>
  <c r="BB5" i="271"/>
  <c r="BB19" i="271"/>
  <c r="BB7" i="271"/>
  <c r="BA13" i="271"/>
  <c r="T19" i="268"/>
  <c r="V240" i="265"/>
  <c r="V227" i="265"/>
  <c r="V226" i="265"/>
  <c r="V126" i="265"/>
  <c r="W370" i="265"/>
  <c r="W369" i="265"/>
  <c r="W432" i="265"/>
  <c r="W66" i="265"/>
  <c r="W65" i="265"/>
  <c r="BA439" i="264"/>
  <c r="BA435" i="264"/>
  <c r="BA434" i="264"/>
  <c r="BA455" i="264"/>
  <c r="BA451" i="264"/>
  <c r="BA450" i="264"/>
  <c r="AZ92" i="264"/>
  <c r="W184" i="265"/>
  <c r="W244" i="265"/>
  <c r="T69" i="268"/>
  <c r="T63" i="268"/>
  <c r="T62" i="268"/>
  <c r="W189" i="265"/>
  <c r="W188" i="265"/>
  <c r="W201" i="265"/>
  <c r="BA230" i="264"/>
  <c r="W52" i="265"/>
  <c r="W92" i="265"/>
  <c r="BG413" i="264"/>
  <c r="BG412" i="264"/>
  <c r="V220" i="265"/>
  <c r="V207" i="265"/>
  <c r="V206" i="265"/>
  <c r="U274" i="265"/>
  <c r="BB195" i="264"/>
  <c r="BB215" i="264"/>
  <c r="BA241" i="264"/>
  <c r="W241" i="265"/>
  <c r="BB172" i="264"/>
  <c r="BB232" i="264"/>
  <c r="BB37" i="35"/>
  <c r="BD142" i="34"/>
  <c r="BC232" i="264"/>
  <c r="BD114" i="34"/>
  <c r="BC192" i="264"/>
  <c r="BD44" i="34"/>
  <c r="BD100" i="34"/>
  <c r="BC172" i="264"/>
  <c r="BD128" i="34"/>
  <c r="BC212" i="264"/>
  <c r="AW168" i="24"/>
  <c r="AW159" i="24"/>
  <c r="AX157" i="24"/>
  <c r="BA329" i="264"/>
  <c r="BA328" i="264"/>
  <c r="W329" i="265"/>
  <c r="W328" i="265"/>
  <c r="BA359" i="264"/>
  <c r="BA358" i="264"/>
  <c r="W359" i="265"/>
  <c r="W358" i="265"/>
  <c r="BB164" i="34"/>
  <c r="BA256" i="264"/>
  <c r="BA255" i="264"/>
  <c r="W256" i="265"/>
  <c r="W255" i="265"/>
  <c r="BG421" i="264"/>
  <c r="BG420" i="264"/>
  <c r="BG419" i="264"/>
  <c r="Y421" i="265"/>
  <c r="Y420" i="265"/>
  <c r="Y419" i="265"/>
  <c r="BA209" i="264"/>
  <c r="BA208" i="264"/>
  <c r="W209" i="265"/>
  <c r="W208" i="265"/>
  <c r="BB56" i="34"/>
  <c r="BA91" i="264"/>
  <c r="BA90" i="264"/>
  <c r="W91" i="265"/>
  <c r="W90" i="265"/>
  <c r="BA229" i="264"/>
  <c r="BA228" i="264"/>
  <c r="W229" i="265"/>
  <c r="W228" i="265"/>
  <c r="BA116" i="264"/>
  <c r="W116" i="265"/>
  <c r="BB235" i="264"/>
  <c r="BB175" i="264"/>
  <c r="BB40" i="35"/>
  <c r="BD131" i="34"/>
  <c r="BC215" i="264"/>
  <c r="BD47" i="34"/>
  <c r="BD103" i="34"/>
  <c r="BC175" i="264"/>
  <c r="BD145" i="34"/>
  <c r="BC235" i="264"/>
  <c r="BD117" i="34"/>
  <c r="BC195" i="264"/>
  <c r="BA44" i="35"/>
  <c r="BC149" i="34"/>
  <c r="BC121" i="34"/>
  <c r="BC107" i="34"/>
  <c r="BC51" i="34"/>
  <c r="BC135" i="34"/>
  <c r="AY185" i="264"/>
  <c r="AY205" i="264"/>
  <c r="AY48" i="35"/>
  <c r="BA153" i="34"/>
  <c r="AZ245" i="264"/>
  <c r="BA125" i="34"/>
  <c r="BA55" i="34"/>
  <c r="BA111" i="34"/>
  <c r="AZ185" i="264"/>
  <c r="BA139" i="34"/>
  <c r="AZ225" i="264"/>
  <c r="BB13" i="34"/>
  <c r="BA23" i="264"/>
  <c r="BA448" i="264"/>
  <c r="BA447" i="264"/>
  <c r="BA443" i="264"/>
  <c r="BA442" i="264"/>
  <c r="W448" i="265"/>
  <c r="W447" i="265"/>
  <c r="W443" i="265"/>
  <c r="W442" i="265"/>
  <c r="BA87" i="35"/>
  <c r="BC236" i="34"/>
  <c r="BC254" i="34"/>
  <c r="BC266" i="34"/>
  <c r="BC262" i="34"/>
  <c r="BC258" i="34"/>
  <c r="BH415" i="264"/>
  <c r="BH403" i="264"/>
  <c r="BG79" i="35"/>
  <c r="BJ264" i="34"/>
  <c r="BI453" i="264"/>
  <c r="BI452" i="264"/>
  <c r="BJ260" i="34"/>
  <c r="BI445" i="264"/>
  <c r="BJ256" i="34"/>
  <c r="BI437" i="264"/>
  <c r="BI436" i="264"/>
  <c r="BJ234" i="34"/>
  <c r="BJ252" i="34"/>
  <c r="BI429" i="264"/>
  <c r="BI428" i="264"/>
  <c r="AW26" i="24"/>
  <c r="BB172" i="34"/>
  <c r="BA281" i="264"/>
  <c r="BA280" i="264"/>
  <c r="BA267" i="264"/>
  <c r="BA266" i="264"/>
  <c r="S55" i="268"/>
  <c r="AV63" i="35"/>
  <c r="AY159" i="34"/>
  <c r="AY204" i="34"/>
  <c r="AY222" i="34"/>
  <c r="AY195" i="34"/>
  <c r="AY213" i="34"/>
  <c r="BB223" i="264"/>
  <c r="BB183" i="264"/>
  <c r="BB203" i="264"/>
  <c r="AU188" i="24"/>
  <c r="AY233" i="34"/>
  <c r="V389" i="265"/>
  <c r="V388" i="265"/>
  <c r="V387" i="265"/>
  <c r="AU303" i="264"/>
  <c r="U303" i="265"/>
  <c r="BA60" i="264"/>
  <c r="BA59" i="264"/>
  <c r="BA56" i="264"/>
  <c r="BA55" i="264"/>
  <c r="W60" i="265"/>
  <c r="BA76" i="264"/>
  <c r="BA75" i="264"/>
  <c r="W76" i="265"/>
  <c r="BB12" i="34"/>
  <c r="BA29" i="264"/>
  <c r="BA22" i="264"/>
  <c r="W22" i="265"/>
  <c r="BA38" i="35"/>
  <c r="BC129" i="34"/>
  <c r="BC101" i="34"/>
  <c r="BC45" i="34"/>
  <c r="BC143" i="34"/>
  <c r="BC115" i="34"/>
  <c r="BA193" i="264"/>
  <c r="BA190" i="264"/>
  <c r="W193" i="265"/>
  <c r="BA173" i="264"/>
  <c r="BA170" i="264"/>
  <c r="W173" i="265"/>
  <c r="BA213" i="264"/>
  <c r="BA210" i="264"/>
  <c r="W213" i="265"/>
  <c r="BA54" i="264"/>
  <c r="W54" i="265"/>
  <c r="BA70" i="264"/>
  <c r="BA67" i="264"/>
  <c r="BA64" i="264"/>
  <c r="BA63" i="264"/>
  <c r="W70" i="265"/>
  <c r="BB14" i="34"/>
  <c r="BA31" i="264"/>
  <c r="BA24" i="264"/>
  <c r="W24" i="265"/>
  <c r="AV184" i="24"/>
  <c r="AW172" i="24"/>
  <c r="AV175" i="24"/>
  <c r="AV179" i="24"/>
  <c r="BA197" i="264"/>
  <c r="BA196" i="264"/>
  <c r="W197" i="265"/>
  <c r="W196" i="265"/>
  <c r="BA177" i="264"/>
  <c r="BA176" i="264"/>
  <c r="W177" i="265"/>
  <c r="W176" i="265"/>
  <c r="BA217" i="264"/>
  <c r="BA216" i="264"/>
  <c r="W217" i="265"/>
  <c r="W216" i="265"/>
  <c r="AZ118" i="264"/>
  <c r="AZ117" i="264"/>
  <c r="AV318" i="264"/>
  <c r="AV348" i="264"/>
  <c r="AW176" i="34"/>
  <c r="AW185" i="34"/>
  <c r="AZ30" i="264"/>
  <c r="AX123" i="264"/>
  <c r="AX121" i="264"/>
  <c r="AX108" i="264"/>
  <c r="V123" i="265"/>
  <c r="AY202" i="264"/>
  <c r="AY200" i="264"/>
  <c r="AY187" i="264"/>
  <c r="AY186" i="264"/>
  <c r="AZ66" i="34"/>
  <c r="AY104" i="264"/>
  <c r="AY45" i="35"/>
  <c r="BA136" i="34"/>
  <c r="AZ222" i="264"/>
  <c r="AZ220" i="264"/>
  <c r="AZ207" i="264"/>
  <c r="AZ206" i="264"/>
  <c r="BA52" i="34"/>
  <c r="BA108" i="34"/>
  <c r="AZ182" i="264"/>
  <c r="AZ180" i="264"/>
  <c r="AZ167" i="264"/>
  <c r="AZ166" i="264"/>
  <c r="BA122" i="34"/>
  <c r="AZ202" i="264"/>
  <c r="BA150" i="34"/>
  <c r="AZ242" i="264"/>
  <c r="AZ240" i="264"/>
  <c r="AZ227" i="264"/>
  <c r="AZ226" i="264"/>
  <c r="BA115" i="264"/>
  <c r="W115" i="265"/>
  <c r="BB174" i="264"/>
  <c r="BB194" i="264"/>
  <c r="BB39" i="35"/>
  <c r="BD144" i="34"/>
  <c r="BC234" i="264"/>
  <c r="BD116" i="34"/>
  <c r="BC194" i="264"/>
  <c r="BD46" i="34"/>
  <c r="BD102" i="34"/>
  <c r="BC174" i="264"/>
  <c r="BD130" i="34"/>
  <c r="BC214" i="264"/>
  <c r="AV290" i="264"/>
  <c r="BH445" i="264"/>
  <c r="BH444" i="264"/>
  <c r="BH429" i="264"/>
  <c r="BH428" i="264"/>
  <c r="BI248" i="34"/>
  <c r="BI244" i="34"/>
  <c r="BA47" i="35"/>
  <c r="BC138" i="34"/>
  <c r="BC54" i="34"/>
  <c r="BC110" i="34"/>
  <c r="BC152" i="34"/>
  <c r="BC124" i="34"/>
  <c r="AZ125" i="264"/>
  <c r="AU62" i="35"/>
  <c r="AX221" i="34"/>
  <c r="AW363" i="264"/>
  <c r="AX212" i="34"/>
  <c r="AW348" i="264"/>
  <c r="AX203" i="34"/>
  <c r="AW333" i="264"/>
  <c r="AX194" i="34"/>
  <c r="AW318" i="264"/>
  <c r="AX158" i="34"/>
  <c r="BB241" i="34"/>
  <c r="BA399" i="264"/>
  <c r="BA88" i="35"/>
  <c r="BC267" i="34"/>
  <c r="BC263" i="34"/>
  <c r="BC259" i="34"/>
  <c r="BC237" i="34"/>
  <c r="BC255" i="34"/>
  <c r="W314" i="265"/>
  <c r="W313" i="265"/>
  <c r="W169" i="265"/>
  <c r="W168" i="265"/>
  <c r="AZ21" i="264"/>
  <c r="AZ18" i="264"/>
  <c r="BA72" i="264"/>
  <c r="BA71" i="264"/>
  <c r="AZ111" i="264"/>
  <c r="W23" i="265"/>
  <c r="W77" i="265"/>
  <c r="Y414" i="265"/>
  <c r="Y413" i="265"/>
  <c r="Y412" i="265"/>
  <c r="Y402" i="265"/>
  <c r="Y401" i="265"/>
  <c r="W191" i="265"/>
  <c r="W211" i="265"/>
  <c r="V102" i="265"/>
  <c r="V89" i="265"/>
  <c r="T11" i="268"/>
  <c r="T8" i="268"/>
  <c r="T7" i="268"/>
  <c r="W29" i="265"/>
  <c r="AY111" i="264"/>
  <c r="W457" i="265"/>
  <c r="BB212" i="264"/>
  <c r="BC58" i="34"/>
  <c r="BB94" i="264"/>
  <c r="BB192" i="264"/>
  <c r="AV163" i="24"/>
  <c r="AV187" i="24"/>
  <c r="AV189" i="24"/>
  <c r="AW63" i="35"/>
  <c r="AZ159" i="34"/>
  <c r="AZ195" i="34"/>
  <c r="AZ213" i="34"/>
  <c r="AZ204" i="34"/>
  <c r="AZ222" i="34"/>
  <c r="BA68" i="35"/>
  <c r="BC155" i="34"/>
  <c r="BC191" i="34"/>
  <c r="BC218" i="34"/>
  <c r="BC209" i="34"/>
  <c r="BC200" i="34"/>
  <c r="BA35" i="35"/>
  <c r="BC140" i="34"/>
  <c r="BC112" i="34"/>
  <c r="BC98" i="34"/>
  <c r="BC42" i="34"/>
  <c r="BC126" i="34"/>
  <c r="BC61" i="34"/>
  <c r="BB97" i="264"/>
  <c r="BA221" i="264"/>
  <c r="W221" i="265"/>
  <c r="BB65" i="34"/>
  <c r="BA103" i="264"/>
  <c r="W103" i="265"/>
  <c r="AY225" i="264"/>
  <c r="AZ69" i="34"/>
  <c r="AY107" i="264"/>
  <c r="AY245" i="264"/>
  <c r="BA53" i="264"/>
  <c r="W53" i="265"/>
  <c r="BA13" i="35"/>
  <c r="BC37" i="34"/>
  <c r="BC33" i="34"/>
  <c r="BC29" i="34"/>
  <c r="BC25" i="34"/>
  <c r="BC9" i="34"/>
  <c r="BB240" i="34"/>
  <c r="BA398" i="264"/>
  <c r="BA397" i="264"/>
  <c r="BA393" i="264"/>
  <c r="BB11" i="34"/>
  <c r="BA27" i="264"/>
  <c r="BA26" i="264"/>
  <c r="BA20" i="264"/>
  <c r="BA19" i="264"/>
  <c r="BA11" i="35"/>
  <c r="BC35" i="34"/>
  <c r="BC31" i="34"/>
  <c r="BC27" i="34"/>
  <c r="BC7" i="34"/>
  <c r="BC23" i="34"/>
  <c r="AZ27" i="264"/>
  <c r="AZ26" i="264"/>
  <c r="AV275" i="264"/>
  <c r="BH422" i="264"/>
  <c r="BH80" i="35"/>
  <c r="BK265" i="34"/>
  <c r="BK261" i="34"/>
  <c r="BK257" i="34"/>
  <c r="Z438" i="265"/>
  <c r="BI84" i="35"/>
  <c r="BK235" i="34"/>
  <c r="BK253" i="34"/>
  <c r="W66" i="268"/>
  <c r="BH83" i="35"/>
  <c r="BJ239" i="34"/>
  <c r="BI403" i="264"/>
  <c r="BI396" i="264"/>
  <c r="BI446" i="264"/>
  <c r="BJ249" i="34"/>
  <c r="BI422" i="264"/>
  <c r="BJ245" i="34"/>
  <c r="BI415" i="264"/>
  <c r="L410" i="266"/>
  <c r="AV73" i="35"/>
  <c r="AU13" i="24"/>
  <c r="AU125" i="24"/>
  <c r="AU129" i="24"/>
  <c r="BB57" i="34"/>
  <c r="BA112" i="264"/>
  <c r="BA93" i="264"/>
  <c r="BA36" i="35"/>
  <c r="BC127" i="34"/>
  <c r="BC99" i="34"/>
  <c r="BC43" i="34"/>
  <c r="BC141" i="34"/>
  <c r="BC113" i="34"/>
  <c r="BA325" i="264"/>
  <c r="BA324" i="264"/>
  <c r="W325" i="265"/>
  <c r="W324" i="265"/>
  <c r="BA78" i="35"/>
  <c r="BC226" i="34"/>
  <c r="BC217" i="34"/>
  <c r="BC208" i="34"/>
  <c r="BC199" i="34"/>
  <c r="BC163" i="34"/>
  <c r="AV389" i="264"/>
  <c r="AV388" i="264"/>
  <c r="AV387" i="264"/>
  <c r="BC67" i="34"/>
  <c r="BB105" i="264"/>
  <c r="BB243" i="264"/>
  <c r="BB46" i="35"/>
  <c r="BD151" i="34"/>
  <c r="BC243" i="264"/>
  <c r="BD123" i="34"/>
  <c r="BC203" i="264"/>
  <c r="BD53" i="34"/>
  <c r="BD109" i="34"/>
  <c r="BC183" i="264"/>
  <c r="BD137" i="34"/>
  <c r="BC223" i="264"/>
  <c r="AU289" i="264"/>
  <c r="U289" i="265"/>
  <c r="BA12" i="35"/>
  <c r="BC8" i="34"/>
  <c r="BC24" i="34"/>
  <c r="BC36" i="34"/>
  <c r="BC32" i="34"/>
  <c r="BC28" i="34"/>
  <c r="BB59" i="34"/>
  <c r="BA95" i="264"/>
  <c r="BA14" i="35"/>
  <c r="BC10" i="34"/>
  <c r="BC38" i="34"/>
  <c r="BC34" i="34"/>
  <c r="BC30" i="34"/>
  <c r="BC26" i="34"/>
  <c r="BA41" i="35"/>
  <c r="BC132" i="34"/>
  <c r="BC104" i="34"/>
  <c r="BC48" i="34"/>
  <c r="BC146" i="34"/>
  <c r="BC118" i="34"/>
  <c r="BB62" i="34"/>
  <c r="BA99" i="264"/>
  <c r="BA98" i="264"/>
  <c r="AW167" i="34"/>
  <c r="AV260" i="264"/>
  <c r="AV333" i="264"/>
  <c r="AV363" i="264"/>
  <c r="AI191" i="24"/>
  <c r="AJ231" i="34"/>
  <c r="AY242" i="264"/>
  <c r="AY240" i="264"/>
  <c r="AY227" i="264"/>
  <c r="AY226" i="264"/>
  <c r="AY182" i="264"/>
  <c r="AY222" i="264"/>
  <c r="AZ405" i="264"/>
  <c r="BB214" i="264"/>
  <c r="BC60" i="34"/>
  <c r="BB96" i="264"/>
  <c r="BB234" i="264"/>
  <c r="AV304" i="264"/>
  <c r="BH437" i="264"/>
  <c r="BH436" i="264"/>
  <c r="BH453" i="264"/>
  <c r="BH452" i="264"/>
  <c r="BI238" i="34"/>
  <c r="BH395" i="264"/>
  <c r="BH394" i="264"/>
  <c r="BB68" i="34"/>
  <c r="BA106" i="264"/>
  <c r="AZ406" i="264"/>
  <c r="J382" i="266"/>
  <c r="J383" i="267"/>
  <c r="AV169" i="24"/>
  <c r="AV167" i="24"/>
  <c r="AZ28" i="264"/>
  <c r="W61" i="265"/>
  <c r="W440" i="265"/>
  <c r="W398" i="265"/>
  <c r="W397" i="265"/>
  <c r="W393" i="265"/>
  <c r="W124" i="265"/>
  <c r="W181" i="265"/>
  <c r="W171" i="265"/>
  <c r="AU185" i="24"/>
  <c r="AU183" i="24"/>
  <c r="AX102" i="264"/>
  <c r="AX89" i="264"/>
  <c r="AY28" i="264"/>
  <c r="AY25" i="264"/>
  <c r="AY17" i="264"/>
  <c r="AY16" i="264"/>
  <c r="AY15" i="264"/>
  <c r="W433" i="265"/>
  <c r="W113" i="265"/>
  <c r="W204" i="265"/>
  <c r="AT141" i="24"/>
  <c r="AS131" i="24"/>
  <c r="AT130" i="24"/>
  <c r="AT127" i="24"/>
  <c r="AT10" i="24"/>
  <c r="AU128" i="24"/>
  <c r="AU123" i="24"/>
  <c r="AU124" i="24"/>
  <c r="AU126" i="24"/>
  <c r="AV9" i="24"/>
  <c r="AW77" i="24"/>
  <c r="BB12" i="271"/>
  <c r="BB24" i="271"/>
  <c r="AY220" i="264"/>
  <c r="AY207" i="264"/>
  <c r="AY206" i="264"/>
  <c r="AS360" i="264"/>
  <c r="AU87" i="24"/>
  <c r="AU86" i="24"/>
  <c r="AP25" i="271"/>
  <c r="AQ43" i="271"/>
  <c r="AT138" i="24"/>
  <c r="AT137" i="24"/>
  <c r="AT136" i="24"/>
  <c r="AT140" i="24"/>
  <c r="AT139" i="24"/>
  <c r="AV116" i="24"/>
  <c r="AW33" i="24"/>
  <c r="AW25" i="24"/>
  <c r="AW24" i="24"/>
  <c r="AU115" i="24"/>
  <c r="AU107" i="24"/>
  <c r="AU109" i="24"/>
  <c r="AU108" i="24"/>
  <c r="BA51" i="264"/>
  <c r="BA48" i="264"/>
  <c r="BA47" i="264"/>
  <c r="K299" i="266"/>
  <c r="K407" i="266"/>
  <c r="K407" i="267"/>
  <c r="K285" i="266"/>
  <c r="K285" i="267"/>
  <c r="W439" i="265"/>
  <c r="W435" i="265"/>
  <c r="W434" i="265"/>
  <c r="AS345" i="264"/>
  <c r="V121" i="265"/>
  <c r="V108" i="265"/>
  <c r="V88" i="265"/>
  <c r="V87" i="265"/>
  <c r="V86" i="265"/>
  <c r="T300" i="265"/>
  <c r="AS257" i="264"/>
  <c r="AV97" i="24"/>
  <c r="AS133" i="24"/>
  <c r="AS409" i="264"/>
  <c r="AT71" i="35"/>
  <c r="AT72" i="35"/>
  <c r="AT70" i="35"/>
  <c r="AW147" i="24"/>
  <c r="K329" i="267"/>
  <c r="K344" i="267"/>
  <c r="K314" i="267"/>
  <c r="AU12" i="264"/>
  <c r="AU11" i="264"/>
  <c r="U12" i="265"/>
  <c r="U11" i="265"/>
  <c r="U7" i="265"/>
  <c r="AT345" i="264"/>
  <c r="T271" i="265"/>
  <c r="AS410" i="264"/>
  <c r="AV380" i="264"/>
  <c r="AV379" i="264"/>
  <c r="AV378" i="264"/>
  <c r="AV377" i="264"/>
  <c r="AV376" i="264"/>
  <c r="K359" i="267"/>
  <c r="K256" i="267"/>
  <c r="AT330" i="264"/>
  <c r="AT360" i="264"/>
  <c r="AT315" i="264"/>
  <c r="AT135" i="24"/>
  <c r="AU69" i="35"/>
  <c r="AX230" i="34"/>
  <c r="AW380" i="264"/>
  <c r="AW379" i="264"/>
  <c r="AW378" i="264"/>
  <c r="AW377" i="264"/>
  <c r="AW376" i="264"/>
  <c r="AU243" i="34"/>
  <c r="AT410" i="264"/>
  <c r="AU242" i="34"/>
  <c r="AT409" i="264"/>
  <c r="AS160" i="24"/>
  <c r="AS166" i="24"/>
  <c r="AS176" i="24"/>
  <c r="AS182" i="24"/>
  <c r="K372" i="266"/>
  <c r="K373" i="267"/>
  <c r="AU9" i="264"/>
  <c r="AU8" i="264"/>
  <c r="AR7" i="24"/>
  <c r="AU96" i="24"/>
  <c r="AU85" i="24"/>
  <c r="R52" i="268"/>
  <c r="AV157" i="34"/>
  <c r="AV211" i="34"/>
  <c r="AV193" i="34"/>
  <c r="AV202" i="34"/>
  <c r="AS60" i="35"/>
  <c r="AV220" i="34"/>
  <c r="AV219" i="34"/>
  <c r="AV192" i="34"/>
  <c r="AS59" i="35"/>
  <c r="AV210" i="34"/>
  <c r="AV156" i="34"/>
  <c r="R51" i="268"/>
  <c r="AV201" i="34"/>
  <c r="R53" i="268"/>
  <c r="AV227" i="34"/>
  <c r="AS61" i="35"/>
  <c r="AS301" i="264"/>
  <c r="AS287" i="264"/>
  <c r="AS272" i="264"/>
  <c r="AS273" i="264"/>
  <c r="AS288" i="264"/>
  <c r="AS302" i="264"/>
  <c r="AU166" i="34"/>
  <c r="AT273" i="264"/>
  <c r="AT259" i="264"/>
  <c r="AU184" i="34"/>
  <c r="AT302" i="264"/>
  <c r="AU175" i="34"/>
  <c r="AT288" i="264"/>
  <c r="AU174" i="34"/>
  <c r="AT287" i="264"/>
  <c r="AU183" i="34"/>
  <c r="AT301" i="264"/>
  <c r="AT258" i="264"/>
  <c r="AU165" i="34"/>
  <c r="AT272" i="264"/>
  <c r="W210" i="265"/>
  <c r="AX88" i="264"/>
  <c r="AX87" i="264"/>
  <c r="AX86" i="264"/>
  <c r="AY180" i="264"/>
  <c r="AY167" i="264"/>
  <c r="AY166" i="264"/>
  <c r="W455" i="265"/>
  <c r="W451" i="265"/>
  <c r="W450" i="265"/>
  <c r="W31" i="265"/>
  <c r="W281" i="265"/>
  <c r="W280" i="265"/>
  <c r="W67" i="265"/>
  <c r="W64" i="265"/>
  <c r="W63" i="265"/>
  <c r="BC19" i="271"/>
  <c r="BC7" i="271"/>
  <c r="BC6" i="271"/>
  <c r="BC18" i="271"/>
  <c r="BC5" i="271"/>
  <c r="BC17" i="271"/>
  <c r="BC20" i="271"/>
  <c r="BC8" i="271"/>
  <c r="BC4" i="271"/>
  <c r="BC16" i="271"/>
  <c r="BB13" i="271"/>
  <c r="W51" i="265"/>
  <c r="W48" i="265"/>
  <c r="W47" i="265"/>
  <c r="W431" i="265"/>
  <c r="W427" i="265"/>
  <c r="W426" i="265"/>
  <c r="Y411" i="265"/>
  <c r="W112" i="265"/>
  <c r="BG411" i="264"/>
  <c r="W170" i="265"/>
  <c r="W190" i="265"/>
  <c r="AX13" i="264"/>
  <c r="V13" i="265"/>
  <c r="BA125" i="264"/>
  <c r="W125" i="265"/>
  <c r="AJ191" i="24"/>
  <c r="AK231" i="34"/>
  <c r="AV274" i="264"/>
  <c r="BA118" i="264"/>
  <c r="BA117" i="264"/>
  <c r="W118" i="265"/>
  <c r="W117" i="265"/>
  <c r="BB237" i="264"/>
  <c r="BB236" i="264"/>
  <c r="BB177" i="264"/>
  <c r="BB176" i="264"/>
  <c r="BB41" i="35"/>
  <c r="BD132" i="34"/>
  <c r="BC217" i="264"/>
  <c r="BC216" i="264"/>
  <c r="BD48" i="34"/>
  <c r="BD104" i="34"/>
  <c r="BC177" i="264"/>
  <c r="BC176" i="264"/>
  <c r="BD146" i="34"/>
  <c r="BC237" i="264"/>
  <c r="BC236" i="264"/>
  <c r="BD118" i="34"/>
  <c r="BC197" i="264"/>
  <c r="BC196" i="264"/>
  <c r="BB62" i="264"/>
  <c r="BB78" i="264"/>
  <c r="BB14" i="35"/>
  <c r="BD10" i="34"/>
  <c r="BD38" i="34"/>
  <c r="BC78" i="264"/>
  <c r="BD34" i="34"/>
  <c r="BC70" i="264"/>
  <c r="BD30" i="34"/>
  <c r="BC62" i="264"/>
  <c r="BD26" i="34"/>
  <c r="BC54" i="264"/>
  <c r="BA114" i="264"/>
  <c r="W114" i="265"/>
  <c r="BB68" i="264"/>
  <c r="BB52" i="264"/>
  <c r="BB12" i="35"/>
  <c r="BD8" i="34"/>
  <c r="BD24" i="34"/>
  <c r="BC52" i="264"/>
  <c r="BD36" i="34"/>
  <c r="BC76" i="264"/>
  <c r="BD32" i="34"/>
  <c r="BC68" i="264"/>
  <c r="BD28" i="34"/>
  <c r="BC60" i="264"/>
  <c r="BD67" i="34"/>
  <c r="BC124" i="264"/>
  <c r="BC105" i="264"/>
  <c r="BB124" i="264"/>
  <c r="BB325" i="264"/>
  <c r="BB324" i="264"/>
  <c r="BB355" i="264"/>
  <c r="BB354" i="264"/>
  <c r="BB78" i="35"/>
  <c r="BD226" i="34"/>
  <c r="BC370" i="264"/>
  <c r="BC369" i="264"/>
  <c r="BD217" i="34"/>
  <c r="BC355" i="264"/>
  <c r="BC354" i="264"/>
  <c r="BD208" i="34"/>
  <c r="BC340" i="264"/>
  <c r="BC339" i="264"/>
  <c r="BD199" i="34"/>
  <c r="BC325" i="264"/>
  <c r="BC324" i="264"/>
  <c r="BD163" i="34"/>
  <c r="BB231" i="264"/>
  <c r="BB171" i="264"/>
  <c r="BB36" i="35"/>
  <c r="BD127" i="34"/>
  <c r="BC211" i="264"/>
  <c r="BD43" i="34"/>
  <c r="BD99" i="34"/>
  <c r="BC171" i="264"/>
  <c r="BD141" i="34"/>
  <c r="BC231" i="264"/>
  <c r="BD113" i="34"/>
  <c r="BC191" i="264"/>
  <c r="S54" i="268"/>
  <c r="AV62" i="35"/>
  <c r="AY221" i="34"/>
  <c r="AY212" i="34"/>
  <c r="AX348" i="264"/>
  <c r="AY203" i="34"/>
  <c r="AY194" i="34"/>
  <c r="AX318" i="264"/>
  <c r="AY158" i="34"/>
  <c r="W65" i="268"/>
  <c r="W64" i="268"/>
  <c r="BH79" i="35"/>
  <c r="BK234" i="34"/>
  <c r="BK252" i="34"/>
  <c r="BK264" i="34"/>
  <c r="BK260" i="34"/>
  <c r="BK256" i="34"/>
  <c r="BJ430" i="264"/>
  <c r="BI83" i="35"/>
  <c r="BI80" i="35"/>
  <c r="BL265" i="34"/>
  <c r="BL261" i="34"/>
  <c r="BL257" i="34"/>
  <c r="BL235" i="34"/>
  <c r="BL253" i="34"/>
  <c r="BJ84" i="35"/>
  <c r="BJ446" i="264"/>
  <c r="Z446" i="265"/>
  <c r="BK245" i="34"/>
  <c r="Z415" i="265"/>
  <c r="BK249" i="34"/>
  <c r="BJ422" i="264"/>
  <c r="BC11" i="34"/>
  <c r="BB20" i="264"/>
  <c r="BB19" i="264"/>
  <c r="BB66" i="264"/>
  <c r="BB65" i="264"/>
  <c r="BB11" i="35"/>
  <c r="BD35" i="34"/>
  <c r="BC74" i="264"/>
  <c r="BC73" i="264"/>
  <c r="BD31" i="34"/>
  <c r="BC66" i="264"/>
  <c r="BC65" i="264"/>
  <c r="BD27" i="34"/>
  <c r="BC58" i="264"/>
  <c r="BC57" i="264"/>
  <c r="BD7" i="34"/>
  <c r="BD23" i="34"/>
  <c r="BC50" i="264"/>
  <c r="BC49" i="264"/>
  <c r="BA405" i="264"/>
  <c r="W405" i="265"/>
  <c r="BB53" i="264"/>
  <c r="BB69" i="264"/>
  <c r="BB13" i="35"/>
  <c r="BD37" i="34"/>
  <c r="BC77" i="264"/>
  <c r="BD33" i="34"/>
  <c r="BC69" i="264"/>
  <c r="BD29" i="34"/>
  <c r="BC61" i="264"/>
  <c r="BD25" i="34"/>
  <c r="BC53" i="264"/>
  <c r="BD9" i="34"/>
  <c r="BA122" i="264"/>
  <c r="W122" i="265"/>
  <c r="BB209" i="264"/>
  <c r="BB208" i="264"/>
  <c r="BB169" i="264"/>
  <c r="BB168" i="264"/>
  <c r="BB229" i="264"/>
  <c r="BB228" i="264"/>
  <c r="BB329" i="264"/>
  <c r="BB328" i="264"/>
  <c r="BB359" i="264"/>
  <c r="BB358" i="264"/>
  <c r="BC164" i="34"/>
  <c r="BB256" i="264"/>
  <c r="BB255" i="264"/>
  <c r="AY334" i="264"/>
  <c r="AY319" i="264"/>
  <c r="AZ186" i="34"/>
  <c r="AZ177" i="34"/>
  <c r="BB433" i="264"/>
  <c r="BB441" i="264"/>
  <c r="BB457" i="264"/>
  <c r="AX167" i="34"/>
  <c r="AW274" i="264"/>
  <c r="AW260" i="264"/>
  <c r="BB204" i="264"/>
  <c r="BB184" i="264"/>
  <c r="BB224" i="264"/>
  <c r="BH414" i="264"/>
  <c r="BH413" i="264"/>
  <c r="BH412" i="264"/>
  <c r="BE144" i="34"/>
  <c r="BE116" i="34"/>
  <c r="X194" i="265"/>
  <c r="BE46" i="34"/>
  <c r="BE102" i="34"/>
  <c r="X174" i="265"/>
  <c r="BE130" i="34"/>
  <c r="BC39" i="35"/>
  <c r="U23" i="268"/>
  <c r="I22" i="269"/>
  <c r="AY123" i="264"/>
  <c r="AV303" i="264"/>
  <c r="BB233" i="264"/>
  <c r="BB173" i="264"/>
  <c r="BB38" i="35"/>
  <c r="BD129" i="34"/>
  <c r="BC213" i="264"/>
  <c r="BD45" i="34"/>
  <c r="BD101" i="34"/>
  <c r="BC173" i="264"/>
  <c r="BD143" i="34"/>
  <c r="BC233" i="264"/>
  <c r="BD115" i="34"/>
  <c r="BC193" i="264"/>
  <c r="AX349" i="264"/>
  <c r="V349" i="265"/>
  <c r="AX364" i="264"/>
  <c r="V364" i="265"/>
  <c r="AY168" i="34"/>
  <c r="AX261" i="264"/>
  <c r="V261" i="265"/>
  <c r="AW73" i="35"/>
  <c r="AV13" i="24"/>
  <c r="AV125" i="24"/>
  <c r="AV129" i="24"/>
  <c r="BJ238" i="34"/>
  <c r="BI402" i="264"/>
  <c r="BI401" i="264"/>
  <c r="BI395" i="264"/>
  <c r="BI394" i="264"/>
  <c r="BJ248" i="34"/>
  <c r="BI421" i="264"/>
  <c r="BI420" i="264"/>
  <c r="BI419" i="264"/>
  <c r="BJ244" i="34"/>
  <c r="BI414" i="264"/>
  <c r="BI413" i="264"/>
  <c r="BI412" i="264"/>
  <c r="BB448" i="264"/>
  <c r="BB432" i="264"/>
  <c r="BB87" i="35"/>
  <c r="BD236" i="34"/>
  <c r="BD254" i="34"/>
  <c r="BC432" i="264"/>
  <c r="BD266" i="34"/>
  <c r="BC456" i="264"/>
  <c r="BD262" i="34"/>
  <c r="BC448" i="264"/>
  <c r="BD258" i="34"/>
  <c r="BC440" i="264"/>
  <c r="BA30" i="264"/>
  <c r="BA28" i="264"/>
  <c r="BA25" i="264"/>
  <c r="W30" i="265"/>
  <c r="BA69" i="34"/>
  <c r="AZ126" i="264"/>
  <c r="AZ107" i="264"/>
  <c r="BC65" i="34"/>
  <c r="BB103" i="264"/>
  <c r="BB201" i="264"/>
  <c r="BB44" i="35"/>
  <c r="BD149" i="34"/>
  <c r="BC241" i="264"/>
  <c r="BD121" i="34"/>
  <c r="BC201" i="264"/>
  <c r="BD51" i="34"/>
  <c r="BD107" i="34"/>
  <c r="BC181" i="264"/>
  <c r="BD135" i="34"/>
  <c r="BC221" i="264"/>
  <c r="BD61" i="34"/>
  <c r="BC116" i="264"/>
  <c r="BC97" i="264"/>
  <c r="BE131" i="34"/>
  <c r="X215" i="265"/>
  <c r="BE47" i="34"/>
  <c r="BE103" i="34"/>
  <c r="X175" i="265"/>
  <c r="BE145" i="34"/>
  <c r="X235" i="265"/>
  <c r="BE117" i="34"/>
  <c r="X195" i="265"/>
  <c r="BC40" i="35"/>
  <c r="I23" i="269"/>
  <c r="U24" i="268"/>
  <c r="AW163" i="24"/>
  <c r="BD58" i="34"/>
  <c r="BC113" i="264"/>
  <c r="BC94" i="264"/>
  <c r="BA111" i="264"/>
  <c r="AZ25" i="264"/>
  <c r="AZ17" i="264"/>
  <c r="AZ16" i="264"/>
  <c r="AZ15" i="264"/>
  <c r="AY102" i="264"/>
  <c r="AY89" i="264"/>
  <c r="V348" i="265"/>
  <c r="AV185" i="24"/>
  <c r="BA21" i="264"/>
  <c r="BA18" i="264"/>
  <c r="W75" i="265"/>
  <c r="W72" i="265"/>
  <c r="W71" i="265"/>
  <c r="W59" i="265"/>
  <c r="W56" i="265"/>
  <c r="W55" i="265"/>
  <c r="BI444" i="264"/>
  <c r="J381" i="266"/>
  <c r="J382" i="267"/>
  <c r="BH402" i="264"/>
  <c r="BH401" i="264"/>
  <c r="BB115" i="264"/>
  <c r="AI385" i="264"/>
  <c r="AI384" i="264"/>
  <c r="AI383" i="264"/>
  <c r="AI382" i="264"/>
  <c r="AI381" i="264"/>
  <c r="Q385" i="265"/>
  <c r="Q384" i="265"/>
  <c r="Q383" i="265"/>
  <c r="Q382" i="265"/>
  <c r="Q381" i="265"/>
  <c r="BB197" i="264"/>
  <c r="BB196" i="264"/>
  <c r="BC62" i="34"/>
  <c r="BB99" i="264"/>
  <c r="BB98" i="264"/>
  <c r="BB217" i="264"/>
  <c r="BB216" i="264"/>
  <c r="BB54" i="264"/>
  <c r="BB70" i="264"/>
  <c r="BC14" i="34"/>
  <c r="BB24" i="264"/>
  <c r="BB60" i="264"/>
  <c r="BB76" i="264"/>
  <c r="BC12" i="34"/>
  <c r="BB22" i="264"/>
  <c r="BE151" i="34"/>
  <c r="BE123" i="34"/>
  <c r="BE53" i="34"/>
  <c r="BE109" i="34"/>
  <c r="X183" i="265"/>
  <c r="BE137" i="34"/>
  <c r="X223" i="265"/>
  <c r="I31" i="269"/>
  <c r="U32" i="268"/>
  <c r="BC46" i="35"/>
  <c r="BC172" i="34"/>
  <c r="BB267" i="264"/>
  <c r="BB266" i="264"/>
  <c r="BB340" i="264"/>
  <c r="BB339" i="264"/>
  <c r="BB370" i="264"/>
  <c r="BB369" i="264"/>
  <c r="BB191" i="264"/>
  <c r="BC57" i="34"/>
  <c r="BB93" i="264"/>
  <c r="BB211" i="264"/>
  <c r="BK239" i="34"/>
  <c r="BJ396" i="264"/>
  <c r="Z396" i="265"/>
  <c r="BJ438" i="264"/>
  <c r="BJ454" i="264"/>
  <c r="BB50" i="264"/>
  <c r="BB49" i="264"/>
  <c r="BB58" i="264"/>
  <c r="BB57" i="264"/>
  <c r="BB74" i="264"/>
  <c r="BB73" i="264"/>
  <c r="BC13" i="34"/>
  <c r="BB23" i="264"/>
  <c r="BB61" i="264"/>
  <c r="BB77" i="264"/>
  <c r="AY126" i="264"/>
  <c r="BB116" i="264"/>
  <c r="BC56" i="34"/>
  <c r="BB91" i="264"/>
  <c r="BB90" i="264"/>
  <c r="BB189" i="264"/>
  <c r="BB188" i="264"/>
  <c r="BB35" i="35"/>
  <c r="BD140" i="34"/>
  <c r="BC229" i="264"/>
  <c r="BC228" i="264"/>
  <c r="BD112" i="34"/>
  <c r="BC189" i="264"/>
  <c r="BC188" i="264"/>
  <c r="BD42" i="34"/>
  <c r="BD98" i="34"/>
  <c r="BC169" i="264"/>
  <c r="BC168" i="264"/>
  <c r="BD126" i="34"/>
  <c r="BC209" i="264"/>
  <c r="BC208" i="264"/>
  <c r="BB344" i="264"/>
  <c r="BB343" i="264"/>
  <c r="BB314" i="264"/>
  <c r="BB313" i="264"/>
  <c r="BB68" i="35"/>
  <c r="BD155" i="34"/>
  <c r="BD191" i="34"/>
  <c r="BC314" i="264"/>
  <c r="BC313" i="264"/>
  <c r="BD218" i="34"/>
  <c r="BC359" i="264"/>
  <c r="BC358" i="264"/>
  <c r="BD209" i="34"/>
  <c r="BC344" i="264"/>
  <c r="BC343" i="264"/>
  <c r="BD200" i="34"/>
  <c r="BC329" i="264"/>
  <c r="BC328" i="264"/>
  <c r="AY364" i="264"/>
  <c r="AY349" i="264"/>
  <c r="AZ168" i="34"/>
  <c r="AY261" i="264"/>
  <c r="AV188" i="24"/>
  <c r="AZ233" i="34"/>
  <c r="BB113" i="264"/>
  <c r="BC241" i="34"/>
  <c r="BB399" i="264"/>
  <c r="BB449" i="264"/>
  <c r="BB88" i="35"/>
  <c r="BD267" i="34"/>
  <c r="BC457" i="264"/>
  <c r="BD263" i="34"/>
  <c r="BC449" i="264"/>
  <c r="BD259" i="34"/>
  <c r="BC441" i="264"/>
  <c r="BD237" i="34"/>
  <c r="BD255" i="34"/>
  <c r="BC433" i="264"/>
  <c r="BA406" i="264"/>
  <c r="W406" i="265"/>
  <c r="AX176" i="34"/>
  <c r="AX185" i="34"/>
  <c r="AW303" i="264"/>
  <c r="BB244" i="264"/>
  <c r="BC68" i="34"/>
  <c r="BB106" i="264"/>
  <c r="BB47" i="35"/>
  <c r="BD138" i="34"/>
  <c r="BC224" i="264"/>
  <c r="BD54" i="34"/>
  <c r="BD110" i="34"/>
  <c r="BC184" i="264"/>
  <c r="BD152" i="34"/>
  <c r="BC244" i="264"/>
  <c r="BD124" i="34"/>
  <c r="BC204" i="264"/>
  <c r="BH421" i="264"/>
  <c r="BH420" i="264"/>
  <c r="BH419" i="264"/>
  <c r="BD60" i="34"/>
  <c r="BC115" i="264"/>
  <c r="BC96" i="264"/>
  <c r="BA66" i="34"/>
  <c r="AZ104" i="264"/>
  <c r="AZ102" i="264"/>
  <c r="AZ89" i="264"/>
  <c r="BB136" i="34"/>
  <c r="BB108" i="34"/>
  <c r="BB52" i="34"/>
  <c r="W104" i="265"/>
  <c r="BB150" i="34"/>
  <c r="BB122" i="34"/>
  <c r="BA202" i="264"/>
  <c r="T31" i="268"/>
  <c r="AZ45" i="35"/>
  <c r="AV289" i="264"/>
  <c r="AW184" i="24"/>
  <c r="AX172" i="24"/>
  <c r="AW175" i="24"/>
  <c r="AW179" i="24"/>
  <c r="BB193" i="264"/>
  <c r="BC59" i="34"/>
  <c r="BB95" i="264"/>
  <c r="BB213" i="264"/>
  <c r="AX389" i="264"/>
  <c r="AX388" i="264"/>
  <c r="AX387" i="264"/>
  <c r="AX319" i="264"/>
  <c r="V319" i="265"/>
  <c r="AX334" i="264"/>
  <c r="V334" i="265"/>
  <c r="AY177" i="34"/>
  <c r="AY186" i="34"/>
  <c r="AX26" i="24"/>
  <c r="BB440" i="264"/>
  <c r="BB439" i="264"/>
  <c r="BB435" i="264"/>
  <c r="BB434" i="264"/>
  <c r="BB456" i="264"/>
  <c r="BC240" i="34"/>
  <c r="BB398" i="264"/>
  <c r="AZ205" i="264"/>
  <c r="AZ200" i="264"/>
  <c r="AZ187" i="264"/>
  <c r="AZ186" i="264"/>
  <c r="BB153" i="34"/>
  <c r="BB125" i="34"/>
  <c r="BA205" i="264"/>
  <c r="BB55" i="34"/>
  <c r="BB111" i="34"/>
  <c r="BA185" i="264"/>
  <c r="BB139" i="34"/>
  <c r="AZ48" i="35"/>
  <c r="T34" i="268"/>
  <c r="BB221" i="264"/>
  <c r="BB181" i="264"/>
  <c r="BB241" i="264"/>
  <c r="BA110" i="264"/>
  <c r="BA109" i="264"/>
  <c r="W110" i="265"/>
  <c r="W109" i="265"/>
  <c r="BA270" i="264"/>
  <c r="BA269" i="264"/>
  <c r="W270" i="265"/>
  <c r="W269" i="265"/>
  <c r="AY74" i="35"/>
  <c r="AX168" i="24"/>
  <c r="AY157" i="24"/>
  <c r="AX159" i="24"/>
  <c r="BE142" i="34"/>
  <c r="X232" i="265"/>
  <c r="BE114" i="34"/>
  <c r="BE44" i="34"/>
  <c r="BE100" i="34"/>
  <c r="BE128" i="34"/>
  <c r="I20" i="269"/>
  <c r="BC37" i="35"/>
  <c r="U21" i="268"/>
  <c r="AZ404" i="264"/>
  <c r="AZ400" i="264"/>
  <c r="X105" i="265"/>
  <c r="BA92" i="264"/>
  <c r="Z430" i="265"/>
  <c r="Z454" i="265"/>
  <c r="AV183" i="24"/>
  <c r="W21" i="265"/>
  <c r="W18" i="265"/>
  <c r="X203" i="265"/>
  <c r="AX74" i="35"/>
  <c r="AW169" i="24"/>
  <c r="AW167" i="24"/>
  <c r="W27" i="265"/>
  <c r="W26" i="265"/>
  <c r="AV141" i="24"/>
  <c r="AU141" i="24"/>
  <c r="AT131" i="24"/>
  <c r="AU7" i="264"/>
  <c r="AU130" i="24"/>
  <c r="AU127" i="24"/>
  <c r="AU10" i="24"/>
  <c r="AV128" i="24"/>
  <c r="AV123" i="24"/>
  <c r="AV124" i="24"/>
  <c r="AV126" i="24"/>
  <c r="AW9" i="24"/>
  <c r="AX77" i="24"/>
  <c r="BC12" i="271"/>
  <c r="BC24" i="271"/>
  <c r="AV96" i="24"/>
  <c r="AV85" i="24"/>
  <c r="AV87" i="24"/>
  <c r="AV86" i="24"/>
  <c r="V318" i="265"/>
  <c r="AX10" i="264"/>
  <c r="AR43" i="271"/>
  <c r="AQ25" i="271"/>
  <c r="AW10" i="264"/>
  <c r="V10" i="265"/>
  <c r="AU138" i="24"/>
  <c r="AU137" i="24"/>
  <c r="AU136" i="24"/>
  <c r="AU140" i="24"/>
  <c r="AU139" i="24"/>
  <c r="AV138" i="24"/>
  <c r="AV137" i="24"/>
  <c r="AV136" i="24"/>
  <c r="BB455" i="264"/>
  <c r="BB451" i="264"/>
  <c r="BB450" i="264"/>
  <c r="AT257" i="264"/>
  <c r="AW116" i="24"/>
  <c r="AV115" i="24"/>
  <c r="AV107" i="24"/>
  <c r="AV109" i="24"/>
  <c r="AV108" i="24"/>
  <c r="AX33" i="24"/>
  <c r="AX25" i="24"/>
  <c r="AX24" i="24"/>
  <c r="AT271" i="264"/>
  <c r="AT300" i="264"/>
  <c r="AT286" i="264"/>
  <c r="K406" i="266"/>
  <c r="K391" i="266"/>
  <c r="K299" i="267"/>
  <c r="AS300" i="264"/>
  <c r="BB431" i="264"/>
  <c r="BB427" i="264"/>
  <c r="BB426" i="264"/>
  <c r="AT408" i="264"/>
  <c r="AT407" i="264"/>
  <c r="AT392" i="264"/>
  <c r="AT391" i="264"/>
  <c r="AT390" i="264"/>
  <c r="AV140" i="24"/>
  <c r="AW97" i="24"/>
  <c r="AU375" i="264"/>
  <c r="AU374" i="264"/>
  <c r="AU373" i="264"/>
  <c r="AU372" i="264"/>
  <c r="AU371" i="264"/>
  <c r="U375" i="265"/>
  <c r="U374" i="265"/>
  <c r="U373" i="265"/>
  <c r="U372" i="265"/>
  <c r="U371" i="265"/>
  <c r="AU331" i="264"/>
  <c r="U331" i="265"/>
  <c r="U258" i="265"/>
  <c r="AU361" i="264"/>
  <c r="U361" i="265"/>
  <c r="AU317" i="264"/>
  <c r="U317" i="265"/>
  <c r="U259" i="265"/>
  <c r="AU135" i="24"/>
  <c r="AY230" i="34"/>
  <c r="AV69" i="35"/>
  <c r="AV12" i="264"/>
  <c r="AV11" i="264"/>
  <c r="AT160" i="24"/>
  <c r="AT166" i="24"/>
  <c r="AT176" i="24"/>
  <c r="AT182" i="24"/>
  <c r="AW12" i="264"/>
  <c r="AW11" i="264"/>
  <c r="AU71" i="35"/>
  <c r="AU72" i="35"/>
  <c r="AU70" i="35"/>
  <c r="AW201" i="34"/>
  <c r="AT59" i="35"/>
  <c r="AW156" i="34"/>
  <c r="AW219" i="34"/>
  <c r="AW192" i="34"/>
  <c r="AW210" i="34"/>
  <c r="AW220" i="34"/>
  <c r="AW157" i="34"/>
  <c r="AW193" i="34"/>
  <c r="AT60" i="35"/>
  <c r="AW202" i="34"/>
  <c r="AW211" i="34"/>
  <c r="AS271" i="264"/>
  <c r="AS286" i="264"/>
  <c r="AS408" i="264"/>
  <c r="AS407" i="264"/>
  <c r="AS392" i="264"/>
  <c r="AS391" i="264"/>
  <c r="AS390" i="264"/>
  <c r="AU346" i="264"/>
  <c r="U346" i="265"/>
  <c r="AU316" i="264"/>
  <c r="U316" i="265"/>
  <c r="AU362" i="264"/>
  <c r="U362" i="265"/>
  <c r="AU332" i="264"/>
  <c r="U332" i="265"/>
  <c r="AU347" i="264"/>
  <c r="U347" i="265"/>
  <c r="AU133" i="24"/>
  <c r="AV9" i="264"/>
  <c r="AV8" i="264"/>
  <c r="AS7" i="24"/>
  <c r="AX147" i="24"/>
  <c r="AW227" i="34"/>
  <c r="AT61" i="35"/>
  <c r="R50" i="268"/>
  <c r="V380" i="265"/>
  <c r="V379" i="265"/>
  <c r="V378" i="265"/>
  <c r="V377" i="265"/>
  <c r="V376" i="265"/>
  <c r="AV135" i="24"/>
  <c r="AV242" i="34"/>
  <c r="AU409" i="264"/>
  <c r="AV243" i="34"/>
  <c r="AU410" i="264"/>
  <c r="K371" i="266"/>
  <c r="K372" i="267"/>
  <c r="AT133" i="24"/>
  <c r="AU258" i="264"/>
  <c r="AV165" i="34"/>
  <c r="AU272" i="264"/>
  <c r="AV183" i="34"/>
  <c r="AU301" i="264"/>
  <c r="AV174" i="34"/>
  <c r="AU287" i="264"/>
  <c r="AV184" i="34"/>
  <c r="AU302" i="264"/>
  <c r="AV175" i="34"/>
  <c r="AU288" i="264"/>
  <c r="AU259" i="264"/>
  <c r="AV166" i="34"/>
  <c r="AU273" i="264"/>
  <c r="W28" i="265"/>
  <c r="W25" i="265"/>
  <c r="W17" i="265"/>
  <c r="W16" i="265"/>
  <c r="W15" i="265"/>
  <c r="W205" i="265"/>
  <c r="BC13" i="271"/>
  <c r="BD20" i="271"/>
  <c r="BD8" i="271"/>
  <c r="BD19" i="271"/>
  <c r="BD7" i="271"/>
  <c r="BD16" i="271"/>
  <c r="BD4" i="271"/>
  <c r="BD17" i="271"/>
  <c r="BD5" i="271"/>
  <c r="BD18" i="271"/>
  <c r="BD6" i="271"/>
  <c r="W111" i="265"/>
  <c r="Z422" i="265"/>
  <c r="BB397" i="264"/>
  <c r="BB393" i="264"/>
  <c r="BD192" i="264"/>
  <c r="L191" i="266"/>
  <c r="X192" i="265"/>
  <c r="AX163" i="24"/>
  <c r="T55" i="268"/>
  <c r="AY63" i="35"/>
  <c r="BB159" i="34"/>
  <c r="BB204" i="34"/>
  <c r="BA334" i="264"/>
  <c r="BB222" i="34"/>
  <c r="BA364" i="264"/>
  <c r="BB195" i="34"/>
  <c r="BA319" i="264"/>
  <c r="BB213" i="34"/>
  <c r="BA349" i="264"/>
  <c r="BA225" i="264"/>
  <c r="W225" i="265"/>
  <c r="BB69" i="34"/>
  <c r="BA107" i="264"/>
  <c r="W107" i="265"/>
  <c r="W102" i="265"/>
  <c r="W89" i="265"/>
  <c r="BA245" i="264"/>
  <c r="W245" i="265"/>
  <c r="BB405" i="264"/>
  <c r="AX73" i="35"/>
  <c r="AW13" i="24"/>
  <c r="AW125" i="24"/>
  <c r="AW129" i="24"/>
  <c r="AX290" i="264"/>
  <c r="V290" i="265"/>
  <c r="BA45" i="35"/>
  <c r="BC136" i="34"/>
  <c r="BC52" i="34"/>
  <c r="BC108" i="34"/>
  <c r="BC150" i="34"/>
  <c r="BC122" i="34"/>
  <c r="BB66" i="34"/>
  <c r="BA123" i="264"/>
  <c r="BA104" i="264"/>
  <c r="BA102" i="264"/>
  <c r="BA89" i="264"/>
  <c r="BA222" i="264"/>
  <c r="BA220" i="264"/>
  <c r="BA207" i="264"/>
  <c r="BA206" i="264"/>
  <c r="W222" i="265"/>
  <c r="W220" i="265"/>
  <c r="W207" i="265"/>
  <c r="W206" i="265"/>
  <c r="AZ123" i="264"/>
  <c r="AZ121" i="264"/>
  <c r="AZ108" i="264"/>
  <c r="AZ88" i="264"/>
  <c r="AZ87" i="264"/>
  <c r="AZ86" i="264"/>
  <c r="BD68" i="34"/>
  <c r="BC125" i="264"/>
  <c r="BC106" i="264"/>
  <c r="BE138" i="34"/>
  <c r="BE54" i="34"/>
  <c r="BE110" i="34"/>
  <c r="X184" i="265"/>
  <c r="BE152" i="34"/>
  <c r="X244" i="265"/>
  <c r="BE124" i="34"/>
  <c r="I32" i="269"/>
  <c r="BC47" i="35"/>
  <c r="U33" i="268"/>
  <c r="BB406" i="264"/>
  <c r="AY275" i="264"/>
  <c r="BC68" i="35"/>
  <c r="BE155" i="34"/>
  <c r="BE191" i="34"/>
  <c r="X314" i="265"/>
  <c r="X313" i="265"/>
  <c r="U49" i="268"/>
  <c r="U48" i="268"/>
  <c r="BE218" i="34"/>
  <c r="X359" i="265"/>
  <c r="X358" i="265"/>
  <c r="BE209" i="34"/>
  <c r="BE200" i="34"/>
  <c r="X329" i="265"/>
  <c r="X328" i="265"/>
  <c r="I48" i="269"/>
  <c r="I47" i="269"/>
  <c r="BC35" i="35"/>
  <c r="BE140" i="34"/>
  <c r="X229" i="265"/>
  <c r="X228" i="265"/>
  <c r="BE112" i="34"/>
  <c r="X189" i="265"/>
  <c r="X188" i="265"/>
  <c r="BE42" i="34"/>
  <c r="X91" i="265"/>
  <c r="X90" i="265"/>
  <c r="BE98" i="34"/>
  <c r="X169" i="265"/>
  <c r="X168" i="265"/>
  <c r="BE126" i="34"/>
  <c r="U18" i="268"/>
  <c r="U17" i="268"/>
  <c r="I17" i="269"/>
  <c r="I16" i="269"/>
  <c r="BJ403" i="264"/>
  <c r="BB281" i="264"/>
  <c r="BB280" i="264"/>
  <c r="BD223" i="264"/>
  <c r="L222" i="266"/>
  <c r="BE67" i="34"/>
  <c r="BD105" i="264"/>
  <c r="L104" i="266"/>
  <c r="BD243" i="264"/>
  <c r="L242" i="266"/>
  <c r="X243" i="265"/>
  <c r="BB31" i="264"/>
  <c r="BD195" i="264"/>
  <c r="L194" i="266"/>
  <c r="BD175" i="264"/>
  <c r="L174" i="266"/>
  <c r="BD215" i="264"/>
  <c r="L214" i="266"/>
  <c r="BE149" i="34"/>
  <c r="BE121" i="34"/>
  <c r="X201" i="265"/>
  <c r="BE51" i="34"/>
  <c r="BE107" i="34"/>
  <c r="BE135" i="34"/>
  <c r="I29" i="269"/>
  <c r="U30" i="268"/>
  <c r="BC44" i="35"/>
  <c r="BD240" i="34"/>
  <c r="BC405" i="264"/>
  <c r="BC398" i="264"/>
  <c r="BD59" i="34"/>
  <c r="BC114" i="264"/>
  <c r="BC95" i="264"/>
  <c r="BE129" i="34"/>
  <c r="BE45" i="34"/>
  <c r="BE101" i="34"/>
  <c r="X173" i="265"/>
  <c r="BE143" i="34"/>
  <c r="X233" i="265"/>
  <c r="BE115" i="34"/>
  <c r="I21" i="269"/>
  <c r="U22" i="268"/>
  <c r="BC38" i="35"/>
  <c r="BD214" i="264"/>
  <c r="L213" i="266"/>
  <c r="X214" i="265"/>
  <c r="BE60" i="34"/>
  <c r="X115" i="265"/>
  <c r="BD96" i="264"/>
  <c r="L95" i="266"/>
  <c r="X96" i="265"/>
  <c r="BD234" i="264"/>
  <c r="L233" i="266"/>
  <c r="X234" i="265"/>
  <c r="AY304" i="264"/>
  <c r="BC13" i="35"/>
  <c r="BE37" i="34"/>
  <c r="BE33" i="34"/>
  <c r="X69" i="265"/>
  <c r="BE29" i="34"/>
  <c r="BE25" i="34"/>
  <c r="BE9" i="34"/>
  <c r="U13" i="268"/>
  <c r="I12" i="269"/>
  <c r="BD11" i="34"/>
  <c r="BC27" i="264"/>
  <c r="BC26" i="264"/>
  <c r="BC20" i="264"/>
  <c r="BC19" i="264"/>
  <c r="BC11" i="35"/>
  <c r="BE35" i="34"/>
  <c r="BE31" i="34"/>
  <c r="BE27" i="34"/>
  <c r="BE7" i="34"/>
  <c r="X20" i="265"/>
  <c r="X19" i="265"/>
  <c r="BE23" i="34"/>
  <c r="U10" i="268"/>
  <c r="U9" i="268"/>
  <c r="I9" i="269"/>
  <c r="I8" i="269"/>
  <c r="BJ83" i="35"/>
  <c r="BJ80" i="35"/>
  <c r="BM265" i="34"/>
  <c r="BM261" i="34"/>
  <c r="BM257" i="34"/>
  <c r="BM235" i="34"/>
  <c r="BM253" i="34"/>
  <c r="BL430" i="264"/>
  <c r="BK84" i="35"/>
  <c r="BL239" i="34"/>
  <c r="BK396" i="264"/>
  <c r="BK446" i="264"/>
  <c r="BL249" i="34"/>
  <c r="BL245" i="34"/>
  <c r="BJ437" i="264"/>
  <c r="BJ436" i="264"/>
  <c r="Z437" i="265"/>
  <c r="Z436" i="265"/>
  <c r="BJ453" i="264"/>
  <c r="BJ452" i="264"/>
  <c r="Z453" i="265"/>
  <c r="Z452" i="265"/>
  <c r="BK238" i="34"/>
  <c r="BJ395" i="264"/>
  <c r="BJ394" i="264"/>
  <c r="Z395" i="265"/>
  <c r="Z394" i="265"/>
  <c r="AY185" i="34"/>
  <c r="V303" i="265"/>
  <c r="AY176" i="34"/>
  <c r="BD172" i="34"/>
  <c r="BC281" i="264"/>
  <c r="BC280" i="264"/>
  <c r="BC267" i="264"/>
  <c r="BC266" i="264"/>
  <c r="BD12" i="34"/>
  <c r="BC29" i="264"/>
  <c r="BC22" i="264"/>
  <c r="BC14" i="35"/>
  <c r="BE10" i="34"/>
  <c r="BE38" i="34"/>
  <c r="X78" i="265"/>
  <c r="BE34" i="34"/>
  <c r="BE30" i="34"/>
  <c r="X62" i="265"/>
  <c r="BE26" i="34"/>
  <c r="I13" i="269"/>
  <c r="U14" i="268"/>
  <c r="BD62" i="34"/>
  <c r="BC118" i="264"/>
  <c r="BC117" i="264"/>
  <c r="BC99" i="264"/>
  <c r="BC98" i="264"/>
  <c r="BE132" i="34"/>
  <c r="BE48" i="34"/>
  <c r="BE104" i="34"/>
  <c r="X177" i="265"/>
  <c r="X176" i="265"/>
  <c r="BE146" i="34"/>
  <c r="X237" i="265"/>
  <c r="X236" i="265"/>
  <c r="BE118" i="34"/>
  <c r="I25" i="269"/>
  <c r="I24" i="269"/>
  <c r="U26" i="268"/>
  <c r="U25" i="268"/>
  <c r="BC41" i="35"/>
  <c r="AK191" i="24"/>
  <c r="AL231" i="34"/>
  <c r="BA17" i="264"/>
  <c r="BA16" i="264"/>
  <c r="BA15" i="264"/>
  <c r="AW185" i="24"/>
  <c r="BA200" i="264"/>
  <c r="BA187" i="264"/>
  <c r="BA186" i="264"/>
  <c r="X106" i="265"/>
  <c r="X344" i="265"/>
  <c r="X343" i="265"/>
  <c r="BB190" i="264"/>
  <c r="BB75" i="264"/>
  <c r="BB72" i="264"/>
  <c r="BB71" i="264"/>
  <c r="BB59" i="264"/>
  <c r="BB56" i="264"/>
  <c r="BB55" i="264"/>
  <c r="Z403" i="265"/>
  <c r="W202" i="265"/>
  <c r="BC439" i="264"/>
  <c r="BC435" i="264"/>
  <c r="BC434" i="264"/>
  <c r="BC455" i="264"/>
  <c r="BC451" i="264"/>
  <c r="BC450" i="264"/>
  <c r="BB447" i="264"/>
  <c r="BB443" i="264"/>
  <c r="BB442" i="264"/>
  <c r="BI411" i="264"/>
  <c r="BH411" i="264"/>
  <c r="X53" i="265"/>
  <c r="BA404" i="264"/>
  <c r="BA400" i="264"/>
  <c r="X66" i="265"/>
  <c r="X65" i="265"/>
  <c r="BC190" i="264"/>
  <c r="BC170" i="264"/>
  <c r="BC210" i="264"/>
  <c r="BB170" i="264"/>
  <c r="BB230" i="264"/>
  <c r="BC59" i="264"/>
  <c r="BC56" i="264"/>
  <c r="BC55" i="264"/>
  <c r="BC75" i="264"/>
  <c r="BC72" i="264"/>
  <c r="BC71" i="264"/>
  <c r="BB51" i="264"/>
  <c r="BB48" i="264"/>
  <c r="BB47" i="264"/>
  <c r="BB67" i="264"/>
  <c r="BB64" i="264"/>
  <c r="BB63" i="264"/>
  <c r="AX63" i="35"/>
  <c r="BA159" i="34"/>
  <c r="BA195" i="34"/>
  <c r="BA213" i="34"/>
  <c r="BA204" i="34"/>
  <c r="BA222" i="34"/>
  <c r="BD172" i="264"/>
  <c r="L171" i="266"/>
  <c r="AY13" i="264"/>
  <c r="BD37" i="35"/>
  <c r="BF114" i="34"/>
  <c r="BF142" i="34"/>
  <c r="BF44" i="34"/>
  <c r="BF128" i="34"/>
  <c r="BF100" i="34"/>
  <c r="BD212" i="264"/>
  <c r="L211" i="266"/>
  <c r="X212" i="265"/>
  <c r="BE58" i="34"/>
  <c r="BD94" i="264"/>
  <c r="L93" i="266"/>
  <c r="X94" i="265"/>
  <c r="BD232" i="264"/>
  <c r="L231" i="266"/>
  <c r="AY168" i="24"/>
  <c r="AY159" i="24"/>
  <c r="AY169" i="24"/>
  <c r="AZ157" i="24"/>
  <c r="BA48" i="35"/>
  <c r="BC153" i="34"/>
  <c r="BC125" i="34"/>
  <c r="BC111" i="34"/>
  <c r="BC55" i="34"/>
  <c r="BC139" i="34"/>
  <c r="AY26" i="24"/>
  <c r="AX304" i="264"/>
  <c r="V304" i="265"/>
  <c r="BB114" i="264"/>
  <c r="AX184" i="24"/>
  <c r="AY172" i="24"/>
  <c r="AZ74" i="35"/>
  <c r="AX175" i="24"/>
  <c r="AX179" i="24"/>
  <c r="BA242" i="264"/>
  <c r="BA240" i="264"/>
  <c r="BA227" i="264"/>
  <c r="BA226" i="264"/>
  <c r="W242" i="265"/>
  <c r="BA182" i="264"/>
  <c r="BA180" i="264"/>
  <c r="BA167" i="264"/>
  <c r="BA166" i="264"/>
  <c r="W182" i="265"/>
  <c r="BB125" i="264"/>
  <c r="AW289" i="264"/>
  <c r="BD241" i="34"/>
  <c r="BC406" i="264"/>
  <c r="BC399" i="264"/>
  <c r="BC88" i="35"/>
  <c r="BE267" i="34"/>
  <c r="BE263" i="34"/>
  <c r="BE259" i="34"/>
  <c r="X441" i="265"/>
  <c r="BE237" i="34"/>
  <c r="X399" i="265"/>
  <c r="BE255" i="34"/>
  <c r="X433" i="265"/>
  <c r="I70" i="269"/>
  <c r="U71" i="268"/>
  <c r="AY389" i="264"/>
  <c r="AY388" i="264"/>
  <c r="AY387" i="264"/>
  <c r="BD164" i="34"/>
  <c r="BC270" i="264"/>
  <c r="BC269" i="264"/>
  <c r="BC256" i="264"/>
  <c r="BC255" i="264"/>
  <c r="BD56" i="34"/>
  <c r="BC110" i="264"/>
  <c r="BC109" i="264"/>
  <c r="BC91" i="264"/>
  <c r="BC90" i="264"/>
  <c r="BB110" i="264"/>
  <c r="BB109" i="264"/>
  <c r="BB30" i="264"/>
  <c r="BB112" i="264"/>
  <c r="BD46" i="35"/>
  <c r="BF123" i="34"/>
  <c r="BF151" i="34"/>
  <c r="BF53" i="34"/>
  <c r="BF137" i="34"/>
  <c r="BF109" i="34"/>
  <c r="BD183" i="264"/>
  <c r="L182" i="266"/>
  <c r="BD203" i="264"/>
  <c r="L202" i="266"/>
  <c r="BB29" i="264"/>
  <c r="BB118" i="264"/>
  <c r="BB117" i="264"/>
  <c r="J380" i="266"/>
  <c r="J381" i="267"/>
  <c r="BD40" i="35"/>
  <c r="BF131" i="34"/>
  <c r="BF47" i="34"/>
  <c r="BF145" i="34"/>
  <c r="BF117" i="34"/>
  <c r="BF103" i="34"/>
  <c r="BD235" i="264"/>
  <c r="L234" i="266"/>
  <c r="BE61" i="34"/>
  <c r="BD97" i="264"/>
  <c r="L96" i="266"/>
  <c r="X97" i="265"/>
  <c r="BD65" i="34"/>
  <c r="BC122" i="264"/>
  <c r="BC103" i="264"/>
  <c r="BB122" i="264"/>
  <c r="BC87" i="35"/>
  <c r="BE236" i="34"/>
  <c r="BE254" i="34"/>
  <c r="X432" i="265"/>
  <c r="I69" i="269"/>
  <c r="BE266" i="34"/>
  <c r="BE262" i="34"/>
  <c r="X448" i="265"/>
  <c r="BE258" i="34"/>
  <c r="U70" i="268"/>
  <c r="AW62" i="35"/>
  <c r="AZ221" i="34"/>
  <c r="AZ212" i="34"/>
  <c r="AZ203" i="34"/>
  <c r="AZ194" i="34"/>
  <c r="AZ158" i="34"/>
  <c r="AX275" i="264"/>
  <c r="V275" i="265"/>
  <c r="BD39" i="35"/>
  <c r="BF144" i="34"/>
  <c r="BF116" i="34"/>
  <c r="BF46" i="34"/>
  <c r="BF102" i="34"/>
  <c r="BF130" i="34"/>
  <c r="BD174" i="264"/>
  <c r="L173" i="266"/>
  <c r="BD194" i="264"/>
  <c r="L193" i="266"/>
  <c r="AY290" i="264"/>
  <c r="BB270" i="264"/>
  <c r="BB269" i="264"/>
  <c r="BD13" i="34"/>
  <c r="BC30" i="264"/>
  <c r="BC23" i="264"/>
  <c r="BB27" i="264"/>
  <c r="BB26" i="264"/>
  <c r="BJ415" i="264"/>
  <c r="BK430" i="264"/>
  <c r="BK438" i="264"/>
  <c r="BK454" i="264"/>
  <c r="BI79" i="35"/>
  <c r="BL252" i="34"/>
  <c r="BL234" i="34"/>
  <c r="BL264" i="34"/>
  <c r="BL260" i="34"/>
  <c r="BL256" i="34"/>
  <c r="BJ445" i="264"/>
  <c r="BJ444" i="264"/>
  <c r="Z445" i="265"/>
  <c r="Z444" i="265"/>
  <c r="BJ429" i="264"/>
  <c r="BJ428" i="264"/>
  <c r="Z429" i="265"/>
  <c r="Z428" i="265"/>
  <c r="BK248" i="34"/>
  <c r="BK244" i="34"/>
  <c r="BJ414" i="264"/>
  <c r="AY167" i="34"/>
  <c r="AX260" i="264"/>
  <c r="V260" i="265"/>
  <c r="AX333" i="264"/>
  <c r="V333" i="265"/>
  <c r="AX363" i="264"/>
  <c r="V363" i="265"/>
  <c r="BD57" i="34"/>
  <c r="BC112" i="264"/>
  <c r="BC111" i="264"/>
  <c r="BC93" i="264"/>
  <c r="BC36" i="35"/>
  <c r="BE127" i="34"/>
  <c r="BE43" i="34"/>
  <c r="BE99" i="34"/>
  <c r="X171" i="265"/>
  <c r="U20" i="268"/>
  <c r="BE141" i="34"/>
  <c r="BE113" i="34"/>
  <c r="I19" i="269"/>
  <c r="BC78" i="35"/>
  <c r="BE226" i="34"/>
  <c r="BE217" i="34"/>
  <c r="X355" i="265"/>
  <c r="X354" i="265"/>
  <c r="BE208" i="34"/>
  <c r="BE199" i="34"/>
  <c r="X325" i="265"/>
  <c r="X324" i="265"/>
  <c r="BE163" i="34"/>
  <c r="U61" i="268"/>
  <c r="U60" i="268"/>
  <c r="I60" i="269"/>
  <c r="I59" i="269"/>
  <c r="BC12" i="35"/>
  <c r="BE8" i="34"/>
  <c r="BE24" i="34"/>
  <c r="X52" i="265"/>
  <c r="I11" i="269"/>
  <c r="BE36" i="34"/>
  <c r="BE32" i="34"/>
  <c r="X68" i="265"/>
  <c r="BE28" i="34"/>
  <c r="U12" i="268"/>
  <c r="BD14" i="34"/>
  <c r="BC31" i="264"/>
  <c r="BC24" i="264"/>
  <c r="AJ385" i="264"/>
  <c r="AJ384" i="264"/>
  <c r="AJ383" i="264"/>
  <c r="AJ382" i="264"/>
  <c r="AJ381" i="264"/>
  <c r="X172" i="265"/>
  <c r="AX169" i="24"/>
  <c r="AX167" i="24"/>
  <c r="AW183" i="24"/>
  <c r="AZ13" i="264"/>
  <c r="T29" i="268"/>
  <c r="T16" i="268"/>
  <c r="T15" i="268"/>
  <c r="X449" i="265"/>
  <c r="BB210" i="264"/>
  <c r="BB92" i="264"/>
  <c r="BB21" i="264"/>
  <c r="BB18" i="264"/>
  <c r="W185" i="265"/>
  <c r="AW187" i="24"/>
  <c r="AW189" i="24"/>
  <c r="BC447" i="264"/>
  <c r="BC443" i="264"/>
  <c r="BC442" i="264"/>
  <c r="BC431" i="264"/>
  <c r="BC427" i="264"/>
  <c r="BC426" i="264"/>
  <c r="AY121" i="264"/>
  <c r="AY108" i="264"/>
  <c r="AY88" i="264"/>
  <c r="AY87" i="264"/>
  <c r="AY86" i="264"/>
  <c r="X224" i="265"/>
  <c r="X204" i="265"/>
  <c r="X457" i="265"/>
  <c r="X209" i="265"/>
  <c r="X208" i="265"/>
  <c r="W404" i="265"/>
  <c r="W400" i="265"/>
  <c r="BC230" i="264"/>
  <c r="BC67" i="264"/>
  <c r="BC64" i="264"/>
  <c r="BC63" i="264"/>
  <c r="BC51" i="264"/>
  <c r="BC48" i="264"/>
  <c r="BC47" i="264"/>
  <c r="AU131" i="24"/>
  <c r="AV130" i="24"/>
  <c r="AV127" i="24"/>
  <c r="AV10" i="24"/>
  <c r="AW128" i="24"/>
  <c r="AW123" i="24"/>
  <c r="BB111" i="264"/>
  <c r="AW124" i="24"/>
  <c r="AW126" i="24"/>
  <c r="AY77" i="24"/>
  <c r="AX9" i="24"/>
  <c r="BD12" i="271"/>
  <c r="BD24" i="271"/>
  <c r="U69" i="268"/>
  <c r="U63" i="268"/>
  <c r="U62" i="268"/>
  <c r="AW69" i="35"/>
  <c r="AW71" i="35"/>
  <c r="AW72" i="35"/>
  <c r="AZ230" i="34"/>
  <c r="AW87" i="24"/>
  <c r="AW86" i="24"/>
  <c r="AR25" i="271"/>
  <c r="AY10" i="264"/>
  <c r="AS43" i="271"/>
  <c r="AX116" i="24"/>
  <c r="AY33" i="24"/>
  <c r="AY25" i="24"/>
  <c r="AY24" i="24"/>
  <c r="AW115" i="24"/>
  <c r="AW107" i="24"/>
  <c r="AW109" i="24"/>
  <c r="AW108" i="24"/>
  <c r="W123" i="265"/>
  <c r="AU315" i="264"/>
  <c r="K406" i="267"/>
  <c r="BC92" i="264"/>
  <c r="BB28" i="264"/>
  <c r="W240" i="265"/>
  <c r="W227" i="265"/>
  <c r="W226" i="265"/>
  <c r="U315" i="265"/>
  <c r="AU408" i="264"/>
  <c r="AU407" i="264"/>
  <c r="AU392" i="264"/>
  <c r="AU391" i="264"/>
  <c r="AU390" i="264"/>
  <c r="AX97" i="24"/>
  <c r="AV160" i="24"/>
  <c r="AV166" i="24"/>
  <c r="AV176" i="24"/>
  <c r="AV182" i="24"/>
  <c r="AY12" i="264"/>
  <c r="AY11" i="264"/>
  <c r="AY147" i="24"/>
  <c r="AW243" i="34"/>
  <c r="AW242" i="34"/>
  <c r="AV332" i="264"/>
  <c r="AV317" i="264"/>
  <c r="AV362" i="264"/>
  <c r="AV316" i="264"/>
  <c r="AV315" i="264"/>
  <c r="AW165" i="34"/>
  <c r="AV258" i="264"/>
  <c r="AV331" i="264"/>
  <c r="AV330" i="264"/>
  <c r="AX220" i="34"/>
  <c r="AX157" i="34"/>
  <c r="AX193" i="34"/>
  <c r="AW317" i="264"/>
  <c r="AU60" i="35"/>
  <c r="AX202" i="34"/>
  <c r="AX211" i="34"/>
  <c r="AV70" i="35"/>
  <c r="AV71" i="35"/>
  <c r="AU176" i="24"/>
  <c r="AU182" i="24"/>
  <c r="AX12" i="264"/>
  <c r="AX11" i="264"/>
  <c r="AU160" i="24"/>
  <c r="AU166" i="24"/>
  <c r="AV139" i="24"/>
  <c r="AU286" i="264"/>
  <c r="AU271" i="264"/>
  <c r="U272" i="265"/>
  <c r="U273" i="265"/>
  <c r="AU345" i="264"/>
  <c r="U410" i="265"/>
  <c r="U301" i="265"/>
  <c r="V12" i="265"/>
  <c r="V11" i="265"/>
  <c r="U330" i="265"/>
  <c r="AU330" i="264"/>
  <c r="AY380" i="264"/>
  <c r="AY379" i="264"/>
  <c r="AY378" i="264"/>
  <c r="AY377" i="264"/>
  <c r="AY376" i="264"/>
  <c r="AV375" i="264"/>
  <c r="AV374" i="264"/>
  <c r="AV373" i="264"/>
  <c r="AV372" i="264"/>
  <c r="AV371" i="264"/>
  <c r="AV347" i="264"/>
  <c r="AW175" i="34"/>
  <c r="AW184" i="34"/>
  <c r="AV259" i="264"/>
  <c r="AW166" i="34"/>
  <c r="AV346" i="264"/>
  <c r="AV361" i="264"/>
  <c r="AV360" i="264"/>
  <c r="AW174" i="34"/>
  <c r="AW183" i="34"/>
  <c r="AX156" i="34"/>
  <c r="AX201" i="34"/>
  <c r="AW331" i="264"/>
  <c r="AU59" i="35"/>
  <c r="AX192" i="34"/>
  <c r="AX210" i="34"/>
  <c r="AX219" i="34"/>
  <c r="AW361" i="264"/>
  <c r="AU61" i="35"/>
  <c r="AX227" i="34"/>
  <c r="AW375" i="264"/>
  <c r="AW374" i="264"/>
  <c r="AW373" i="264"/>
  <c r="AW372" i="264"/>
  <c r="AW371" i="264"/>
  <c r="AW9" i="264"/>
  <c r="AW8" i="264"/>
  <c r="AW7" i="264"/>
  <c r="AT7" i="24"/>
  <c r="K390" i="266"/>
  <c r="K391" i="267"/>
  <c r="AX380" i="264"/>
  <c r="AX379" i="264"/>
  <c r="AX378" i="264"/>
  <c r="AX377" i="264"/>
  <c r="AX376" i="264"/>
  <c r="AW96" i="24"/>
  <c r="AW85" i="24"/>
  <c r="AU300" i="264"/>
  <c r="AU257" i="264"/>
  <c r="U409" i="265"/>
  <c r="U287" i="265"/>
  <c r="U288" i="265"/>
  <c r="U302" i="265"/>
  <c r="U345" i="265"/>
  <c r="AV7" i="264"/>
  <c r="U360" i="265"/>
  <c r="AU360" i="264"/>
  <c r="U257" i="265"/>
  <c r="K370" i="266"/>
  <c r="K370" i="267"/>
  <c r="K371" i="267"/>
  <c r="W200" i="265"/>
  <c r="W187" i="265"/>
  <c r="W186" i="265"/>
  <c r="BE5" i="271"/>
  <c r="BE17" i="271"/>
  <c r="BE4" i="271"/>
  <c r="BE16" i="271"/>
  <c r="BE20" i="271"/>
  <c r="BE8" i="271"/>
  <c r="BD13" i="271"/>
  <c r="BE6" i="271"/>
  <c r="BE18" i="271"/>
  <c r="BE19" i="271"/>
  <c r="BE7" i="271"/>
  <c r="BB25" i="264"/>
  <c r="BB17" i="264"/>
  <c r="BB16" i="264"/>
  <c r="BB15" i="264"/>
  <c r="X170" i="265"/>
  <c r="U11" i="268"/>
  <c r="U8" i="268"/>
  <c r="U7" i="268"/>
  <c r="I10" i="269"/>
  <c r="I7" i="269"/>
  <c r="I6" i="269"/>
  <c r="I18" i="269"/>
  <c r="I68" i="269"/>
  <c r="I62" i="269"/>
  <c r="I61" i="269"/>
  <c r="U19" i="268"/>
  <c r="Z414" i="265"/>
  <c r="Z413" i="265"/>
  <c r="Z412" i="265"/>
  <c r="BJ413" i="264"/>
  <c r="BJ412" i="264"/>
  <c r="J380" i="267"/>
  <c r="AZ63" i="35"/>
  <c r="BC159" i="34"/>
  <c r="BC204" i="34"/>
  <c r="BC222" i="34"/>
  <c r="BC195" i="34"/>
  <c r="BC213" i="34"/>
  <c r="BE172" i="34"/>
  <c r="X281" i="265"/>
  <c r="X280" i="265"/>
  <c r="BD267" i="264"/>
  <c r="BD266" i="264"/>
  <c r="L266" i="266"/>
  <c r="X267" i="265"/>
  <c r="X266" i="265"/>
  <c r="BD370" i="264"/>
  <c r="BD369" i="264"/>
  <c r="L369" i="266"/>
  <c r="X370" i="265"/>
  <c r="X369" i="265"/>
  <c r="BD231" i="264"/>
  <c r="L230" i="266"/>
  <c r="BD171" i="264"/>
  <c r="L170" i="266"/>
  <c r="BD211" i="264"/>
  <c r="L210" i="266"/>
  <c r="X211" i="265"/>
  <c r="BK437" i="264"/>
  <c r="BK436" i="264"/>
  <c r="BD60" i="264"/>
  <c r="L59" i="266"/>
  <c r="X60" i="265"/>
  <c r="BD76" i="264"/>
  <c r="L75" i="266"/>
  <c r="X76" i="265"/>
  <c r="BD52" i="264"/>
  <c r="L51" i="266"/>
  <c r="BD12" i="35"/>
  <c r="BF8" i="34"/>
  <c r="BF24" i="34"/>
  <c r="BF36" i="34"/>
  <c r="BF32" i="34"/>
  <c r="BF28" i="34"/>
  <c r="BD325" i="264"/>
  <c r="BD324" i="264"/>
  <c r="L324" i="266"/>
  <c r="BD355" i="264"/>
  <c r="BD354" i="264"/>
  <c r="L354" i="266"/>
  <c r="BD78" i="35"/>
  <c r="BF226" i="34"/>
  <c r="BF217" i="34"/>
  <c r="BF208" i="34"/>
  <c r="BF199" i="34"/>
  <c r="BF163" i="34"/>
  <c r="BD191" i="264"/>
  <c r="L190" i="266"/>
  <c r="X191" i="265"/>
  <c r="BE57" i="34"/>
  <c r="X112" i="265"/>
  <c r="BD93" i="264"/>
  <c r="L92" i="266"/>
  <c r="X93" i="265"/>
  <c r="BD36" i="35"/>
  <c r="BF127" i="34"/>
  <c r="BF43" i="34"/>
  <c r="BF141" i="34"/>
  <c r="BF113" i="34"/>
  <c r="BF99" i="34"/>
  <c r="AX274" i="264"/>
  <c r="BJ421" i="264"/>
  <c r="BJ420" i="264"/>
  <c r="BJ419" i="264"/>
  <c r="Z421" i="265"/>
  <c r="Z420" i="265"/>
  <c r="Z419" i="265"/>
  <c r="BK445" i="264"/>
  <c r="BK444" i="264"/>
  <c r="BL238" i="34"/>
  <c r="BK395" i="264"/>
  <c r="BK394" i="264"/>
  <c r="BL244" i="34"/>
  <c r="BL248" i="34"/>
  <c r="BE174" i="264"/>
  <c r="BE194" i="264"/>
  <c r="BE39" i="35"/>
  <c r="BG144" i="34"/>
  <c r="BF234" i="264"/>
  <c r="BG116" i="34"/>
  <c r="BF194" i="264"/>
  <c r="BG46" i="34"/>
  <c r="BG102" i="34"/>
  <c r="BF174" i="264"/>
  <c r="BG130" i="34"/>
  <c r="BF214" i="264"/>
  <c r="AZ167" i="34"/>
  <c r="AY260" i="264"/>
  <c r="AY333" i="264"/>
  <c r="AY363" i="264"/>
  <c r="BD448" i="264"/>
  <c r="L447" i="266"/>
  <c r="BE240" i="34"/>
  <c r="X405" i="265"/>
  <c r="BD398" i="264"/>
  <c r="L397" i="266"/>
  <c r="X398" i="265"/>
  <c r="X397" i="265"/>
  <c r="X393" i="265"/>
  <c r="BE175" i="264"/>
  <c r="BE235" i="264"/>
  <c r="BE215" i="264"/>
  <c r="BE223" i="264"/>
  <c r="BE243" i="264"/>
  <c r="BE46" i="35"/>
  <c r="BG123" i="34"/>
  <c r="BF203" i="264"/>
  <c r="BG151" i="34"/>
  <c r="BF243" i="264"/>
  <c r="BG53" i="34"/>
  <c r="BG109" i="34"/>
  <c r="BF183" i="264"/>
  <c r="BG137" i="34"/>
  <c r="BF223" i="264"/>
  <c r="BD433" i="264"/>
  <c r="L432" i="266"/>
  <c r="BD441" i="264"/>
  <c r="L440" i="266"/>
  <c r="BD457" i="264"/>
  <c r="L456" i="266"/>
  <c r="AY73" i="35"/>
  <c r="AX13" i="24"/>
  <c r="AX125" i="24"/>
  <c r="AX129" i="24"/>
  <c r="BC69" i="34"/>
  <c r="BB107" i="264"/>
  <c r="BB205" i="264"/>
  <c r="BB48" i="35"/>
  <c r="BD153" i="34"/>
  <c r="BC245" i="264"/>
  <c r="BD125" i="34"/>
  <c r="BC205" i="264"/>
  <c r="BD55" i="34"/>
  <c r="BD111" i="34"/>
  <c r="BC185" i="264"/>
  <c r="BD139" i="34"/>
  <c r="BC225" i="264"/>
  <c r="AZ168" i="24"/>
  <c r="BA157" i="24"/>
  <c r="AZ159" i="24"/>
  <c r="BD113" i="264"/>
  <c r="L112" i="266"/>
  <c r="X113" i="265"/>
  <c r="BE172" i="264"/>
  <c r="BF58" i="34"/>
  <c r="BE94" i="264"/>
  <c r="BE192" i="264"/>
  <c r="AZ364" i="264"/>
  <c r="W364" i="265"/>
  <c r="AZ349" i="264"/>
  <c r="W349" i="265"/>
  <c r="BA168" i="34"/>
  <c r="AZ261" i="264"/>
  <c r="W261" i="265"/>
  <c r="AL191" i="24"/>
  <c r="AM231" i="34"/>
  <c r="BD197" i="264"/>
  <c r="BD196" i="264"/>
  <c r="L196" i="266"/>
  <c r="X197" i="265"/>
  <c r="X196" i="265"/>
  <c r="BD177" i="264"/>
  <c r="BD176" i="264"/>
  <c r="L176" i="266"/>
  <c r="BD217" i="264"/>
  <c r="BD216" i="264"/>
  <c r="L216" i="266"/>
  <c r="X217" i="265"/>
  <c r="X216" i="265"/>
  <c r="BD62" i="264"/>
  <c r="L61" i="266"/>
  <c r="BD78" i="264"/>
  <c r="L77" i="266"/>
  <c r="BD14" i="35"/>
  <c r="BF10" i="34"/>
  <c r="BF38" i="34"/>
  <c r="BF34" i="34"/>
  <c r="BF30" i="34"/>
  <c r="BF26" i="34"/>
  <c r="AX303" i="264"/>
  <c r="BJ402" i="264"/>
  <c r="BJ401" i="264"/>
  <c r="Z402" i="265"/>
  <c r="Z401" i="265"/>
  <c r="BK422" i="264"/>
  <c r="BK403" i="264"/>
  <c r="BL438" i="264"/>
  <c r="BL454" i="264"/>
  <c r="BJ79" i="35"/>
  <c r="BM234" i="34"/>
  <c r="BM252" i="34"/>
  <c r="BM264" i="34"/>
  <c r="BL453" i="264"/>
  <c r="BL452" i="264"/>
  <c r="BM260" i="34"/>
  <c r="BM256" i="34"/>
  <c r="BL437" i="264"/>
  <c r="BE11" i="34"/>
  <c r="BD20" i="264"/>
  <c r="BD19" i="264"/>
  <c r="L19" i="266"/>
  <c r="BD66" i="264"/>
  <c r="BD65" i="264"/>
  <c r="L65" i="266"/>
  <c r="BD11" i="35"/>
  <c r="BF35" i="34"/>
  <c r="BF31" i="34"/>
  <c r="BF27" i="34"/>
  <c r="BF7" i="34"/>
  <c r="BF23" i="34"/>
  <c r="BD53" i="264"/>
  <c r="L52" i="266"/>
  <c r="BD69" i="264"/>
  <c r="L68" i="266"/>
  <c r="BD13" i="35"/>
  <c r="BF37" i="34"/>
  <c r="BF33" i="34"/>
  <c r="BF29" i="34"/>
  <c r="BF25" i="34"/>
  <c r="BF9" i="34"/>
  <c r="BD193" i="264"/>
  <c r="L192" i="266"/>
  <c r="X193" i="265"/>
  <c r="BD173" i="264"/>
  <c r="L172" i="266"/>
  <c r="BD213" i="264"/>
  <c r="L212" i="266"/>
  <c r="X213" i="265"/>
  <c r="BD221" i="264"/>
  <c r="L220" i="266"/>
  <c r="X221" i="265"/>
  <c r="BE65" i="34"/>
  <c r="BD103" i="264"/>
  <c r="L102" i="266"/>
  <c r="BD241" i="264"/>
  <c r="L240" i="266"/>
  <c r="X241" i="265"/>
  <c r="BD124" i="264"/>
  <c r="L123" i="266"/>
  <c r="X124" i="265"/>
  <c r="BD169" i="264"/>
  <c r="BD168" i="264"/>
  <c r="L168" i="266"/>
  <c r="BD189" i="264"/>
  <c r="BD188" i="264"/>
  <c r="L188" i="266"/>
  <c r="BD35" i="35"/>
  <c r="BF140" i="34"/>
  <c r="BF112" i="34"/>
  <c r="BF42" i="34"/>
  <c r="BF98" i="34"/>
  <c r="BF126" i="34"/>
  <c r="BD329" i="264"/>
  <c r="BD328" i="264"/>
  <c r="L328" i="266"/>
  <c r="BD359" i="264"/>
  <c r="BD358" i="264"/>
  <c r="L358" i="266"/>
  <c r="BD314" i="264"/>
  <c r="BD313" i="264"/>
  <c r="L313" i="266"/>
  <c r="BD68" i="35"/>
  <c r="BF155" i="34"/>
  <c r="BF191" i="34"/>
  <c r="BF218" i="34"/>
  <c r="BF209" i="34"/>
  <c r="BF200" i="34"/>
  <c r="BD244" i="264"/>
  <c r="L243" i="266"/>
  <c r="BE68" i="34"/>
  <c r="BD106" i="264"/>
  <c r="L105" i="266"/>
  <c r="BB202" i="264"/>
  <c r="BB182" i="264"/>
  <c r="BB222" i="264"/>
  <c r="AX62" i="35"/>
  <c r="BA221" i="34"/>
  <c r="BA212" i="34"/>
  <c r="AZ348" i="264"/>
  <c r="BA203" i="34"/>
  <c r="BA194" i="34"/>
  <c r="AZ318" i="264"/>
  <c r="BA158" i="34"/>
  <c r="BA126" i="264"/>
  <c r="BA121" i="264"/>
  <c r="BA108" i="264"/>
  <c r="BA88" i="264"/>
  <c r="BA87" i="264"/>
  <c r="BA86" i="264"/>
  <c r="W126" i="265"/>
  <c r="BB186" i="34"/>
  <c r="BA304" i="264"/>
  <c r="BB177" i="34"/>
  <c r="BA290" i="264"/>
  <c r="X231" i="265"/>
  <c r="X230" i="265"/>
  <c r="X447" i="265"/>
  <c r="X443" i="265"/>
  <c r="X442" i="265"/>
  <c r="W180" i="265"/>
  <c r="W167" i="265"/>
  <c r="W166" i="265"/>
  <c r="AX185" i="24"/>
  <c r="BC28" i="264"/>
  <c r="BC25" i="264"/>
  <c r="BC404" i="264"/>
  <c r="BC400" i="264"/>
  <c r="AX187" i="24"/>
  <c r="AX189" i="24"/>
  <c r="X103" i="265"/>
  <c r="AW188" i="24"/>
  <c r="BA233" i="34"/>
  <c r="BD68" i="264"/>
  <c r="L67" i="266"/>
  <c r="BE12" i="34"/>
  <c r="BD22" i="264"/>
  <c r="L21" i="266"/>
  <c r="X22" i="265"/>
  <c r="BD340" i="264"/>
  <c r="BD339" i="264"/>
  <c r="L339" i="266"/>
  <c r="X340" i="265"/>
  <c r="X339" i="265"/>
  <c r="BK453" i="264"/>
  <c r="BK452" i="264"/>
  <c r="BK429" i="264"/>
  <c r="BK428" i="264"/>
  <c r="BE214" i="264"/>
  <c r="BF60" i="34"/>
  <c r="BE96" i="264"/>
  <c r="BE234" i="264"/>
  <c r="AY318" i="264"/>
  <c r="AY348" i="264"/>
  <c r="AZ176" i="34"/>
  <c r="AZ185" i="34"/>
  <c r="BD440" i="264"/>
  <c r="BD439" i="264"/>
  <c r="BD435" i="264"/>
  <c r="BD434" i="264"/>
  <c r="L439" i="266"/>
  <c r="X440" i="265"/>
  <c r="X439" i="265"/>
  <c r="X435" i="265"/>
  <c r="X434" i="265"/>
  <c r="BD456" i="264"/>
  <c r="L455" i="266"/>
  <c r="X456" i="265"/>
  <c r="X455" i="265"/>
  <c r="X451" i="265"/>
  <c r="X450" i="265"/>
  <c r="BD432" i="264"/>
  <c r="BD431" i="264"/>
  <c r="BD427" i="264"/>
  <c r="BD426" i="264"/>
  <c r="L431" i="266"/>
  <c r="BD87" i="35"/>
  <c r="BF236" i="34"/>
  <c r="BF254" i="34"/>
  <c r="BF266" i="34"/>
  <c r="BF262" i="34"/>
  <c r="BF258" i="34"/>
  <c r="BD116" i="264"/>
  <c r="L115" i="266"/>
  <c r="X116" i="265"/>
  <c r="BE195" i="264"/>
  <c r="BF61" i="34"/>
  <c r="BE97" i="264"/>
  <c r="BE40" i="35"/>
  <c r="BG131" i="34"/>
  <c r="BF215" i="264"/>
  <c r="BG47" i="34"/>
  <c r="BG103" i="34"/>
  <c r="BF175" i="264"/>
  <c r="BG145" i="34"/>
  <c r="BF235" i="264"/>
  <c r="BG117" i="34"/>
  <c r="BF195" i="264"/>
  <c r="BE183" i="264"/>
  <c r="BF67" i="34"/>
  <c r="BE105" i="264"/>
  <c r="BE203" i="264"/>
  <c r="BE241" i="34"/>
  <c r="X406" i="265"/>
  <c r="BD399" i="264"/>
  <c r="L398" i="266"/>
  <c r="BD449" i="264"/>
  <c r="L448" i="266"/>
  <c r="BD88" i="35"/>
  <c r="BF267" i="34"/>
  <c r="BF263" i="34"/>
  <c r="BF259" i="34"/>
  <c r="BF237" i="34"/>
  <c r="BF255" i="34"/>
  <c r="AY184" i="24"/>
  <c r="AZ172" i="24"/>
  <c r="BA74" i="35"/>
  <c r="AY175" i="24"/>
  <c r="AY179" i="24"/>
  <c r="AZ26" i="24"/>
  <c r="BB225" i="264"/>
  <c r="BB185" i="264"/>
  <c r="BB245" i="264"/>
  <c r="AY163" i="24"/>
  <c r="BE212" i="264"/>
  <c r="BE232" i="264"/>
  <c r="BE37" i="35"/>
  <c r="BG114" i="34"/>
  <c r="BF192" i="264"/>
  <c r="BG142" i="34"/>
  <c r="BF232" i="264"/>
  <c r="BG44" i="34"/>
  <c r="BG128" i="34"/>
  <c r="BF212" i="264"/>
  <c r="BG100" i="34"/>
  <c r="BF172" i="264"/>
  <c r="AZ334" i="264"/>
  <c r="W334" i="265"/>
  <c r="AZ319" i="264"/>
  <c r="W319" i="265"/>
  <c r="BA177" i="34"/>
  <c r="BA186" i="34"/>
  <c r="AK385" i="264"/>
  <c r="AK384" i="264"/>
  <c r="AK383" i="264"/>
  <c r="AK382" i="264"/>
  <c r="AK381" i="264"/>
  <c r="BD41" i="35"/>
  <c r="BF132" i="34"/>
  <c r="BF48" i="34"/>
  <c r="BF146" i="34"/>
  <c r="BF118" i="34"/>
  <c r="BF104" i="34"/>
  <c r="BD237" i="264"/>
  <c r="BD236" i="264"/>
  <c r="L236" i="266"/>
  <c r="BE62" i="34"/>
  <c r="BD99" i="264"/>
  <c r="BD98" i="264"/>
  <c r="L98" i="266"/>
  <c r="X99" i="265"/>
  <c r="X98" i="265"/>
  <c r="BD54" i="264"/>
  <c r="L53" i="266"/>
  <c r="X54" i="265"/>
  <c r="X51" i="265"/>
  <c r="BD70" i="264"/>
  <c r="L69" i="266"/>
  <c r="X70" i="265"/>
  <c r="X67" i="265"/>
  <c r="X64" i="265"/>
  <c r="X63" i="265"/>
  <c r="BE14" i="34"/>
  <c r="BD24" i="264"/>
  <c r="L23" i="266"/>
  <c r="X24" i="265"/>
  <c r="AX289" i="264"/>
  <c r="V289" i="265"/>
  <c r="BK415" i="264"/>
  <c r="BK80" i="35"/>
  <c r="BN265" i="34"/>
  <c r="BN261" i="34"/>
  <c r="BM446" i="264"/>
  <c r="BN257" i="34"/>
  <c r="BN235" i="34"/>
  <c r="BN253" i="34"/>
  <c r="BL84" i="35"/>
  <c r="BK83" i="35"/>
  <c r="X66" i="268"/>
  <c r="BM239" i="34"/>
  <c r="BL403" i="264"/>
  <c r="BL396" i="264"/>
  <c r="BL446" i="264"/>
  <c r="BM249" i="34"/>
  <c r="BL422" i="264"/>
  <c r="BM245" i="34"/>
  <c r="BD50" i="264"/>
  <c r="BD49" i="264"/>
  <c r="L49" i="266"/>
  <c r="X50" i="265"/>
  <c r="X49" i="265"/>
  <c r="BD58" i="264"/>
  <c r="BD57" i="264"/>
  <c r="L57" i="266"/>
  <c r="X58" i="265"/>
  <c r="X57" i="265"/>
  <c r="BD74" i="264"/>
  <c r="BD73" i="264"/>
  <c r="L73" i="266"/>
  <c r="X74" i="265"/>
  <c r="X73" i="265"/>
  <c r="BE13" i="34"/>
  <c r="BD23" i="264"/>
  <c r="L22" i="266"/>
  <c r="X23" i="265"/>
  <c r="BD61" i="264"/>
  <c r="L60" i="266"/>
  <c r="X61" i="265"/>
  <c r="BD77" i="264"/>
  <c r="L76" i="266"/>
  <c r="X77" i="265"/>
  <c r="BD115" i="264"/>
  <c r="L114" i="266"/>
  <c r="BD38" i="35"/>
  <c r="BF129" i="34"/>
  <c r="BF45" i="34"/>
  <c r="BF101" i="34"/>
  <c r="BF143" i="34"/>
  <c r="BF115" i="34"/>
  <c r="BD233" i="264"/>
  <c r="L232" i="266"/>
  <c r="BE59" i="34"/>
  <c r="BD95" i="264"/>
  <c r="L94" i="266"/>
  <c r="X95" i="265"/>
  <c r="BD44" i="35"/>
  <c r="BF149" i="34"/>
  <c r="BF121" i="34"/>
  <c r="BF51" i="34"/>
  <c r="BF107" i="34"/>
  <c r="BF135" i="34"/>
  <c r="BD181" i="264"/>
  <c r="L180" i="266"/>
  <c r="X181" i="265"/>
  <c r="BD201" i="264"/>
  <c r="L200" i="266"/>
  <c r="BD209" i="264"/>
  <c r="BD208" i="264"/>
  <c r="L208" i="266"/>
  <c r="BE56" i="34"/>
  <c r="BD91" i="264"/>
  <c r="BD90" i="264"/>
  <c r="L90" i="266"/>
  <c r="BD229" i="264"/>
  <c r="BD228" i="264"/>
  <c r="L228" i="266"/>
  <c r="BD344" i="264"/>
  <c r="BD343" i="264"/>
  <c r="L343" i="266"/>
  <c r="BE164" i="34"/>
  <c r="BD256" i="264"/>
  <c r="BD255" i="264"/>
  <c r="L255" i="266"/>
  <c r="BD47" i="35"/>
  <c r="BF138" i="34"/>
  <c r="BF54" i="34"/>
  <c r="BF152" i="34"/>
  <c r="BF124" i="34"/>
  <c r="BF110" i="34"/>
  <c r="BD204" i="264"/>
  <c r="L203" i="266"/>
  <c r="BD184" i="264"/>
  <c r="L183" i="266"/>
  <c r="BD224" i="264"/>
  <c r="L223" i="266"/>
  <c r="BB242" i="264"/>
  <c r="BC66" i="34"/>
  <c r="BB104" i="264"/>
  <c r="BB102" i="264"/>
  <c r="BB89" i="264"/>
  <c r="BB45" i="35"/>
  <c r="BD136" i="34"/>
  <c r="BC222" i="264"/>
  <c r="BC220" i="264"/>
  <c r="BC207" i="264"/>
  <c r="BC206" i="264"/>
  <c r="BD52" i="34"/>
  <c r="BD108" i="34"/>
  <c r="BC182" i="264"/>
  <c r="BC180" i="264"/>
  <c r="BC167" i="264"/>
  <c r="BC166" i="264"/>
  <c r="BD122" i="34"/>
  <c r="BC202" i="264"/>
  <c r="BC200" i="264"/>
  <c r="BC187" i="264"/>
  <c r="BC186" i="264"/>
  <c r="BD150" i="34"/>
  <c r="BC242" i="264"/>
  <c r="BC240" i="264"/>
  <c r="BC227" i="264"/>
  <c r="BC226" i="264"/>
  <c r="BB168" i="34"/>
  <c r="BA275" i="264"/>
  <c r="BA261" i="264"/>
  <c r="X431" i="265"/>
  <c r="X427" i="265"/>
  <c r="X426" i="265"/>
  <c r="AX183" i="24"/>
  <c r="BA13" i="264"/>
  <c r="AY167" i="24"/>
  <c r="W13" i="265"/>
  <c r="V274" i="265"/>
  <c r="BC21" i="264"/>
  <c r="BC18" i="264"/>
  <c r="BC397" i="264"/>
  <c r="BC393" i="264"/>
  <c r="BB404" i="264"/>
  <c r="BB400" i="264"/>
  <c r="X256" i="265"/>
  <c r="X255" i="265"/>
  <c r="AW141" i="24"/>
  <c r="AV131" i="24"/>
  <c r="AW130" i="24"/>
  <c r="AW127" i="24"/>
  <c r="AW10" i="24"/>
  <c r="AW70" i="35"/>
  <c r="AX128" i="24"/>
  <c r="AX124" i="24"/>
  <c r="AX126" i="24"/>
  <c r="AX127" i="24"/>
  <c r="AX10" i="24"/>
  <c r="W121" i="265"/>
  <c r="W108" i="265"/>
  <c r="W88" i="265"/>
  <c r="W87" i="265"/>
  <c r="W86" i="265"/>
  <c r="AY9" i="24"/>
  <c r="AZ77" i="24"/>
  <c r="BE12" i="271"/>
  <c r="BE24" i="271"/>
  <c r="AX123" i="24"/>
  <c r="BB200" i="264"/>
  <c r="BB187" i="264"/>
  <c r="BB186" i="264"/>
  <c r="AX87" i="24"/>
  <c r="AX86" i="24"/>
  <c r="U408" i="265"/>
  <c r="U407" i="265"/>
  <c r="U392" i="265"/>
  <c r="U391" i="265"/>
  <c r="U390" i="265"/>
  <c r="AT43" i="271"/>
  <c r="AS25" i="271"/>
  <c r="AY187" i="24"/>
  <c r="AY189" i="24"/>
  <c r="AW138" i="24"/>
  <c r="AW137" i="24"/>
  <c r="AW136" i="24"/>
  <c r="AW140" i="24"/>
  <c r="AY116" i="24"/>
  <c r="AX115" i="24"/>
  <c r="AX107" i="24"/>
  <c r="AX109" i="24"/>
  <c r="AX108" i="24"/>
  <c r="AZ33" i="24"/>
  <c r="AZ25" i="24"/>
  <c r="AZ24" i="24"/>
  <c r="BB240" i="264"/>
  <c r="BB227" i="264"/>
  <c r="BB226" i="264"/>
  <c r="AY97" i="24"/>
  <c r="AZ227" i="34"/>
  <c r="AX242" i="34"/>
  <c r="AW409" i="264"/>
  <c r="AX243" i="34"/>
  <c r="AW410" i="264"/>
  <c r="AW316" i="264"/>
  <c r="AW315" i="264"/>
  <c r="AV301" i="264"/>
  <c r="AV288" i="264"/>
  <c r="AX9" i="264"/>
  <c r="AX8" i="264"/>
  <c r="AX7" i="264"/>
  <c r="AU7" i="24"/>
  <c r="V9" i="265"/>
  <c r="V8" i="265"/>
  <c r="V7" i="265"/>
  <c r="AY202" i="34"/>
  <c r="AX332" i="264"/>
  <c r="S52" i="268"/>
  <c r="AY211" i="34"/>
  <c r="AY157" i="34"/>
  <c r="AY193" i="34"/>
  <c r="V317" i="265"/>
  <c r="AV60" i="35"/>
  <c r="AY220" i="34"/>
  <c r="AX362" i="264"/>
  <c r="AY192" i="34"/>
  <c r="AX316" i="264"/>
  <c r="AV59" i="35"/>
  <c r="AY156" i="34"/>
  <c r="AY210" i="34"/>
  <c r="AX346" i="264"/>
  <c r="S51" i="268"/>
  <c r="AY219" i="34"/>
  <c r="AX361" i="264"/>
  <c r="AX360" i="264"/>
  <c r="AY201" i="34"/>
  <c r="V331" i="265"/>
  <c r="AW332" i="264"/>
  <c r="AW330" i="264"/>
  <c r="AW362" i="264"/>
  <c r="AW360" i="264"/>
  <c r="AV272" i="264"/>
  <c r="AV409" i="264"/>
  <c r="AZ147" i="24"/>
  <c r="AY9" i="264"/>
  <c r="AY8" i="264"/>
  <c r="AY7" i="264"/>
  <c r="AV7" i="24"/>
  <c r="AX96" i="24"/>
  <c r="AX85" i="24"/>
  <c r="AW139" i="24"/>
  <c r="U300" i="265"/>
  <c r="V362" i="265"/>
  <c r="AW135" i="24"/>
  <c r="BA230" i="34"/>
  <c r="AX69" i="35"/>
  <c r="K389" i="266"/>
  <c r="K389" i="267"/>
  <c r="K390" i="267"/>
  <c r="AW346" i="264"/>
  <c r="AX183" i="34"/>
  <c r="AX174" i="34"/>
  <c r="AW287" i="264"/>
  <c r="AW258" i="264"/>
  <c r="AX165" i="34"/>
  <c r="AV287" i="264"/>
  <c r="AV286" i="264"/>
  <c r="AV273" i="264"/>
  <c r="AV302" i="264"/>
  <c r="AV133" i="24"/>
  <c r="AW347" i="264"/>
  <c r="AX175" i="34"/>
  <c r="AW288" i="264"/>
  <c r="AX184" i="34"/>
  <c r="AW302" i="264"/>
  <c r="AX166" i="34"/>
  <c r="AW259" i="264"/>
  <c r="AV410" i="264"/>
  <c r="AZ211" i="34"/>
  <c r="AZ202" i="34"/>
  <c r="AZ193" i="34"/>
  <c r="AW60" i="35"/>
  <c r="AZ157" i="34"/>
  <c r="AZ220" i="34"/>
  <c r="AZ156" i="34"/>
  <c r="AW59" i="35"/>
  <c r="AZ210" i="34"/>
  <c r="AZ201" i="34"/>
  <c r="AZ192" i="34"/>
  <c r="AZ219" i="34"/>
  <c r="U286" i="265"/>
  <c r="V361" i="265"/>
  <c r="AV345" i="264"/>
  <c r="U271" i="265"/>
  <c r="AV72" i="35"/>
  <c r="AV257" i="264"/>
  <c r="V258" i="265"/>
  <c r="V332" i="265"/>
  <c r="BD455" i="264"/>
  <c r="BD451" i="264"/>
  <c r="BD450" i="264"/>
  <c r="BF19" i="271"/>
  <c r="BF7" i="271"/>
  <c r="BF17" i="271"/>
  <c r="BF5" i="271"/>
  <c r="BE13" i="271"/>
  <c r="BF18" i="271"/>
  <c r="BF6" i="271"/>
  <c r="BF20" i="271"/>
  <c r="BF8" i="271"/>
  <c r="BF16" i="271"/>
  <c r="BF4" i="271"/>
  <c r="BC17" i="264"/>
  <c r="BC16" i="264"/>
  <c r="BC15" i="264"/>
  <c r="BJ411" i="264"/>
  <c r="Z411" i="265"/>
  <c r="BL436" i="264"/>
  <c r="BA63" i="35"/>
  <c r="BD159" i="34"/>
  <c r="BD195" i="34"/>
  <c r="BC319" i="264"/>
  <c r="BD213" i="34"/>
  <c r="BC349" i="264"/>
  <c r="BD204" i="34"/>
  <c r="BC334" i="264"/>
  <c r="BD222" i="34"/>
  <c r="BC364" i="264"/>
  <c r="BD66" i="34"/>
  <c r="BC123" i="264"/>
  <c r="BC104" i="264"/>
  <c r="BE136" i="34"/>
  <c r="X222" i="265"/>
  <c r="BE52" i="34"/>
  <c r="X104" i="265"/>
  <c r="BE108" i="34"/>
  <c r="BE122" i="34"/>
  <c r="BE150" i="34"/>
  <c r="X242" i="265"/>
  <c r="BC45" i="35"/>
  <c r="U31" i="268"/>
  <c r="I30" i="269"/>
  <c r="BE184" i="264"/>
  <c r="BE244" i="264"/>
  <c r="BE224" i="264"/>
  <c r="L254" i="266"/>
  <c r="BD270" i="264"/>
  <c r="BD269" i="264"/>
  <c r="L269" i="266"/>
  <c r="X270" i="265"/>
  <c r="X269" i="265"/>
  <c r="L207" i="266"/>
  <c r="BE181" i="264"/>
  <c r="BE201" i="264"/>
  <c r="BE44" i="35"/>
  <c r="BG149" i="34"/>
  <c r="BF241" i="264"/>
  <c r="BG121" i="34"/>
  <c r="BF201" i="264"/>
  <c r="BG51" i="34"/>
  <c r="BG107" i="34"/>
  <c r="BF181" i="264"/>
  <c r="BG135" i="34"/>
  <c r="BF221" i="264"/>
  <c r="BD114" i="264"/>
  <c r="L113" i="266"/>
  <c r="X114" i="265"/>
  <c r="X111" i="265"/>
  <c r="BE233" i="264"/>
  <c r="BF59" i="34"/>
  <c r="BE95" i="264"/>
  <c r="BE38" i="35"/>
  <c r="BG129" i="34"/>
  <c r="BF213" i="264"/>
  <c r="BG45" i="34"/>
  <c r="BG101" i="34"/>
  <c r="BF173" i="264"/>
  <c r="BG143" i="34"/>
  <c r="BF233" i="264"/>
  <c r="BG115" i="34"/>
  <c r="BF193" i="264"/>
  <c r="BD30" i="264"/>
  <c r="L29" i="266"/>
  <c r="L72" i="266"/>
  <c r="L48" i="266"/>
  <c r="BL415" i="264"/>
  <c r="BL83" i="35"/>
  <c r="BL80" i="35"/>
  <c r="BO265" i="34"/>
  <c r="BO261" i="34"/>
  <c r="BO257" i="34"/>
  <c r="BM84" i="35"/>
  <c r="BO235" i="34"/>
  <c r="BO253" i="34"/>
  <c r="BN239" i="34"/>
  <c r="BM403" i="264"/>
  <c r="BM396" i="264"/>
  <c r="AA396" i="265"/>
  <c r="BN249" i="34"/>
  <c r="BM422" i="264"/>
  <c r="BN245" i="34"/>
  <c r="BM415" i="264"/>
  <c r="BD31" i="264"/>
  <c r="L30" i="266"/>
  <c r="L97" i="266"/>
  <c r="BD118" i="264"/>
  <c r="BD117" i="264"/>
  <c r="L117" i="266"/>
  <c r="X118" i="265"/>
  <c r="X117" i="265"/>
  <c r="BE197" i="264"/>
  <c r="BE196" i="264"/>
  <c r="BF62" i="34"/>
  <c r="BE99" i="264"/>
  <c r="BE98" i="264"/>
  <c r="BE41" i="35"/>
  <c r="BG132" i="34"/>
  <c r="BF217" i="264"/>
  <c r="BF216" i="264"/>
  <c r="BG48" i="34"/>
  <c r="BG146" i="34"/>
  <c r="BF237" i="264"/>
  <c r="BF236" i="264"/>
  <c r="BG118" i="34"/>
  <c r="BF197" i="264"/>
  <c r="BF196" i="264"/>
  <c r="BG104" i="34"/>
  <c r="BF177" i="264"/>
  <c r="BF176" i="264"/>
  <c r="AZ290" i="264"/>
  <c r="W290" i="265"/>
  <c r="BH142" i="34"/>
  <c r="BG232" i="264"/>
  <c r="BH114" i="34"/>
  <c r="BG192" i="264"/>
  <c r="BH44" i="34"/>
  <c r="BH100" i="34"/>
  <c r="BG172" i="264"/>
  <c r="BH128" i="34"/>
  <c r="BG212" i="264"/>
  <c r="BF37" i="35"/>
  <c r="V21" i="268"/>
  <c r="BA26" i="24"/>
  <c r="BE433" i="264"/>
  <c r="BE441" i="264"/>
  <c r="BE457" i="264"/>
  <c r="BD406" i="264"/>
  <c r="L405" i="266"/>
  <c r="BE116" i="264"/>
  <c r="BE440" i="264"/>
  <c r="BE456" i="264"/>
  <c r="BF240" i="34"/>
  <c r="BE398" i="264"/>
  <c r="L430" i="266"/>
  <c r="L438" i="266"/>
  <c r="AY303" i="264"/>
  <c r="BE115" i="264"/>
  <c r="L20" i="266"/>
  <c r="BD29" i="264"/>
  <c r="L28" i="266"/>
  <c r="X29" i="265"/>
  <c r="AX188" i="24"/>
  <c r="BB233" i="34"/>
  <c r="BA389" i="264"/>
  <c r="BA388" i="264"/>
  <c r="BA387" i="264"/>
  <c r="BA167" i="34"/>
  <c r="AZ274" i="264"/>
  <c r="AZ260" i="264"/>
  <c r="AZ333" i="264"/>
  <c r="AZ363" i="264"/>
  <c r="BD125" i="264"/>
  <c r="L124" i="266"/>
  <c r="X125" i="265"/>
  <c r="BE344" i="264"/>
  <c r="BE343" i="264"/>
  <c r="BE314" i="264"/>
  <c r="BE313" i="264"/>
  <c r="BE68" i="35"/>
  <c r="BG218" i="34"/>
  <c r="BF359" i="264"/>
  <c r="BF358" i="264"/>
  <c r="BG209" i="34"/>
  <c r="BF344" i="264"/>
  <c r="BF343" i="264"/>
  <c r="BG200" i="34"/>
  <c r="BF329" i="264"/>
  <c r="BF328" i="264"/>
  <c r="BG155" i="34"/>
  <c r="BG191" i="34"/>
  <c r="BF314" i="264"/>
  <c r="BF313" i="264"/>
  <c r="BE169" i="264"/>
  <c r="BE168" i="264"/>
  <c r="BE189" i="264"/>
  <c r="BE188" i="264"/>
  <c r="BE35" i="35"/>
  <c r="BG140" i="34"/>
  <c r="BF229" i="264"/>
  <c r="BF228" i="264"/>
  <c r="BG112" i="34"/>
  <c r="BF189" i="264"/>
  <c r="BF188" i="264"/>
  <c r="BG42" i="34"/>
  <c r="BG98" i="34"/>
  <c r="BF169" i="264"/>
  <c r="BF168" i="264"/>
  <c r="BG126" i="34"/>
  <c r="BF209" i="264"/>
  <c r="BF208" i="264"/>
  <c r="BD122" i="264"/>
  <c r="L121" i="266"/>
  <c r="X122" i="265"/>
  <c r="BF13" i="34"/>
  <c r="BE23" i="264"/>
  <c r="BE61" i="264"/>
  <c r="BE77" i="264"/>
  <c r="BE50" i="264"/>
  <c r="BE49" i="264"/>
  <c r="BE58" i="264"/>
  <c r="BE57" i="264"/>
  <c r="BE74" i="264"/>
  <c r="BE73" i="264"/>
  <c r="L64" i="266"/>
  <c r="L18" i="266"/>
  <c r="BD27" i="264"/>
  <c r="BD26" i="264"/>
  <c r="L26" i="266"/>
  <c r="X27" i="265"/>
  <c r="X26" i="265"/>
  <c r="BL445" i="264"/>
  <c r="BL444" i="264"/>
  <c r="BL429" i="264"/>
  <c r="BL428" i="264"/>
  <c r="BM248" i="34"/>
  <c r="BL421" i="264"/>
  <c r="BL420" i="264"/>
  <c r="BL419" i="264"/>
  <c r="BM244" i="34"/>
  <c r="BL414" i="264"/>
  <c r="BE62" i="264"/>
  <c r="BE78" i="264"/>
  <c r="BE14" i="35"/>
  <c r="BG10" i="34"/>
  <c r="BG38" i="34"/>
  <c r="BF78" i="264"/>
  <c r="BG34" i="34"/>
  <c r="BF70" i="264"/>
  <c r="BG30" i="34"/>
  <c r="BF62" i="264"/>
  <c r="BG26" i="34"/>
  <c r="BF54" i="264"/>
  <c r="L215" i="266"/>
  <c r="L175" i="266"/>
  <c r="AM191" i="24"/>
  <c r="AN231" i="34"/>
  <c r="AZ275" i="264"/>
  <c r="W275" i="265"/>
  <c r="AZ163" i="24"/>
  <c r="BD69" i="34"/>
  <c r="BC126" i="264"/>
  <c r="BC107" i="264"/>
  <c r="BB126" i="264"/>
  <c r="T54" i="268"/>
  <c r="AY62" i="35"/>
  <c r="BB221" i="34"/>
  <c r="BA363" i="264"/>
  <c r="BB212" i="34"/>
  <c r="BB203" i="34"/>
  <c r="BA333" i="264"/>
  <c r="BB194" i="34"/>
  <c r="BB158" i="34"/>
  <c r="BH151" i="34"/>
  <c r="BG243" i="264"/>
  <c r="BH123" i="34"/>
  <c r="BH109" i="34"/>
  <c r="BH53" i="34"/>
  <c r="BH137" i="34"/>
  <c r="BG223" i="264"/>
  <c r="V32" i="268"/>
  <c r="BF46" i="35"/>
  <c r="L446" i="266"/>
  <c r="AY274" i="264"/>
  <c r="BH144" i="34"/>
  <c r="BH116" i="34"/>
  <c r="BG194" i="264"/>
  <c r="BH46" i="34"/>
  <c r="BH102" i="34"/>
  <c r="BG174" i="264"/>
  <c r="BH130" i="34"/>
  <c r="V23" i="268"/>
  <c r="BF39" i="35"/>
  <c r="BK414" i="264"/>
  <c r="BK413" i="264"/>
  <c r="BK412" i="264"/>
  <c r="BE191" i="264"/>
  <c r="BF57" i="34"/>
  <c r="BE93" i="264"/>
  <c r="BE36" i="35"/>
  <c r="BG127" i="34"/>
  <c r="BF211" i="264"/>
  <c r="BG43" i="34"/>
  <c r="BG99" i="34"/>
  <c r="BF171" i="264"/>
  <c r="BG141" i="34"/>
  <c r="BF231" i="264"/>
  <c r="BG113" i="34"/>
  <c r="BF191" i="264"/>
  <c r="L91" i="266"/>
  <c r="BD112" i="264"/>
  <c r="L111" i="266"/>
  <c r="L189" i="266"/>
  <c r="BF172" i="34"/>
  <c r="BE267" i="264"/>
  <c r="BE266" i="264"/>
  <c r="BE340" i="264"/>
  <c r="BE339" i="264"/>
  <c r="BE370" i="264"/>
  <c r="BE369" i="264"/>
  <c r="L353" i="266"/>
  <c r="L323" i="266"/>
  <c r="BE60" i="264"/>
  <c r="BE76" i="264"/>
  <c r="BF12" i="34"/>
  <c r="BE22" i="264"/>
  <c r="L50" i="266"/>
  <c r="L58" i="266"/>
  <c r="L368" i="266"/>
  <c r="BB319" i="264"/>
  <c r="BB334" i="264"/>
  <c r="BC177" i="34"/>
  <c r="BC186" i="34"/>
  <c r="Y232" i="265"/>
  <c r="AY185" i="24"/>
  <c r="BD67" i="264"/>
  <c r="BD64" i="264"/>
  <c r="BD63" i="264"/>
  <c r="X31" i="265"/>
  <c r="BB220" i="264"/>
  <c r="BB207" i="264"/>
  <c r="BB206" i="264"/>
  <c r="BB180" i="264"/>
  <c r="BB167" i="264"/>
  <c r="BB166" i="264"/>
  <c r="AZ169" i="24"/>
  <c r="AZ167" i="24"/>
  <c r="BD397" i="264"/>
  <c r="BD393" i="264"/>
  <c r="X75" i="265"/>
  <c r="X72" i="265"/>
  <c r="X71" i="265"/>
  <c r="BD75" i="264"/>
  <c r="X210" i="265"/>
  <c r="BD210" i="264"/>
  <c r="BD170" i="264"/>
  <c r="BD230" i="264"/>
  <c r="BB123" i="264"/>
  <c r="BE204" i="264"/>
  <c r="BF68" i="34"/>
  <c r="BE106" i="264"/>
  <c r="BE47" i="35"/>
  <c r="BG138" i="34"/>
  <c r="BF224" i="264"/>
  <c r="BG54" i="34"/>
  <c r="BG152" i="34"/>
  <c r="BF244" i="264"/>
  <c r="BG124" i="34"/>
  <c r="BF204" i="264"/>
  <c r="BG110" i="34"/>
  <c r="BF184" i="264"/>
  <c r="L342" i="266"/>
  <c r="L227" i="266"/>
  <c r="L89" i="266"/>
  <c r="BD110" i="264"/>
  <c r="BD109" i="264"/>
  <c r="L109" i="266"/>
  <c r="X110" i="265"/>
  <c r="X109" i="265"/>
  <c r="BE221" i="264"/>
  <c r="BF65" i="34"/>
  <c r="BE103" i="264"/>
  <c r="BE241" i="264"/>
  <c r="BE193" i="264"/>
  <c r="BE173" i="264"/>
  <c r="BE213" i="264"/>
  <c r="L56" i="266"/>
  <c r="X65" i="268"/>
  <c r="X64" i="268"/>
  <c r="BK79" i="35"/>
  <c r="BN234" i="34"/>
  <c r="AA395" i="265"/>
  <c r="BN264" i="34"/>
  <c r="BN260" i="34"/>
  <c r="BM445" i="264"/>
  <c r="BM444" i="264"/>
  <c r="BN256" i="34"/>
  <c r="BM437" i="264"/>
  <c r="BN252" i="34"/>
  <c r="BM430" i="264"/>
  <c r="AA430" i="265"/>
  <c r="BM438" i="264"/>
  <c r="AA438" i="265"/>
  <c r="BM454" i="264"/>
  <c r="AA454" i="265"/>
  <c r="L235" i="266"/>
  <c r="BE177" i="264"/>
  <c r="BE176" i="264"/>
  <c r="BE237" i="264"/>
  <c r="BE236" i="264"/>
  <c r="BE217" i="264"/>
  <c r="BE216" i="264"/>
  <c r="AZ304" i="264"/>
  <c r="W304" i="265"/>
  <c r="BG58" i="34"/>
  <c r="BF113" i="264"/>
  <c r="BF94" i="264"/>
  <c r="AY188" i="24"/>
  <c r="BC233" i="34"/>
  <c r="AZ73" i="35"/>
  <c r="AY13" i="24"/>
  <c r="AY125" i="24"/>
  <c r="AY129" i="24"/>
  <c r="AZ184" i="24"/>
  <c r="BA172" i="24"/>
  <c r="AZ175" i="24"/>
  <c r="AZ179" i="24"/>
  <c r="BF241" i="34"/>
  <c r="BE399" i="264"/>
  <c r="BE449" i="264"/>
  <c r="BE88" i="35"/>
  <c r="BG267" i="34"/>
  <c r="BF457" i="264"/>
  <c r="BG263" i="34"/>
  <c r="BF449" i="264"/>
  <c r="BG259" i="34"/>
  <c r="BF441" i="264"/>
  <c r="BG237" i="34"/>
  <c r="BG255" i="34"/>
  <c r="BF433" i="264"/>
  <c r="BE124" i="264"/>
  <c r="BG61" i="34"/>
  <c r="BF116" i="264"/>
  <c r="BF97" i="264"/>
  <c r="BH131" i="34"/>
  <c r="BG215" i="264"/>
  <c r="BH103" i="34"/>
  <c r="BG175" i="264"/>
  <c r="BH47" i="34"/>
  <c r="BH145" i="34"/>
  <c r="BG235" i="264"/>
  <c r="BH117" i="34"/>
  <c r="BG195" i="264"/>
  <c r="V24" i="268"/>
  <c r="BF40" i="35"/>
  <c r="BE448" i="264"/>
  <c r="BE432" i="264"/>
  <c r="BE87" i="35"/>
  <c r="BG266" i="34"/>
  <c r="BF456" i="264"/>
  <c r="BG262" i="34"/>
  <c r="BF448" i="264"/>
  <c r="BG258" i="34"/>
  <c r="BF440" i="264"/>
  <c r="BG236" i="34"/>
  <c r="BG254" i="34"/>
  <c r="BF432" i="264"/>
  <c r="L454" i="266"/>
  <c r="AY289" i="264"/>
  <c r="L338" i="266"/>
  <c r="L66" i="266"/>
  <c r="AZ389" i="264"/>
  <c r="AZ388" i="264"/>
  <c r="AZ387" i="264"/>
  <c r="BA176" i="34"/>
  <c r="AZ289" i="264"/>
  <c r="BA185" i="34"/>
  <c r="AZ303" i="264"/>
  <c r="BE329" i="264"/>
  <c r="BE328" i="264"/>
  <c r="BE359" i="264"/>
  <c r="BE358" i="264"/>
  <c r="BF164" i="34"/>
  <c r="BE256" i="264"/>
  <c r="BE255" i="264"/>
  <c r="L312" i="266"/>
  <c r="L357" i="266"/>
  <c r="L327" i="266"/>
  <c r="BE209" i="264"/>
  <c r="BE208" i="264"/>
  <c r="BF56" i="34"/>
  <c r="BE91" i="264"/>
  <c r="BE90" i="264"/>
  <c r="BE229" i="264"/>
  <c r="BE228" i="264"/>
  <c r="L187" i="266"/>
  <c r="L167" i="266"/>
  <c r="BE53" i="264"/>
  <c r="BE69" i="264"/>
  <c r="BE13" i="35"/>
  <c r="BG37" i="34"/>
  <c r="BF77" i="264"/>
  <c r="BG33" i="34"/>
  <c r="BF69" i="264"/>
  <c r="BG29" i="34"/>
  <c r="BF61" i="264"/>
  <c r="BG25" i="34"/>
  <c r="BF53" i="264"/>
  <c r="BG9" i="34"/>
  <c r="BF11" i="34"/>
  <c r="BE20" i="264"/>
  <c r="BE19" i="264"/>
  <c r="BE66" i="264"/>
  <c r="BE65" i="264"/>
  <c r="BE11" i="35"/>
  <c r="BG35" i="34"/>
  <c r="BF74" i="264"/>
  <c r="BF73" i="264"/>
  <c r="BG31" i="34"/>
  <c r="BF66" i="264"/>
  <c r="BF65" i="264"/>
  <c r="BG27" i="34"/>
  <c r="BF58" i="264"/>
  <c r="BF57" i="264"/>
  <c r="BG7" i="34"/>
  <c r="BG23" i="34"/>
  <c r="BF50" i="264"/>
  <c r="BF49" i="264"/>
  <c r="BM238" i="34"/>
  <c r="BL395" i="264"/>
  <c r="BL394" i="264"/>
  <c r="BE54" i="264"/>
  <c r="BE70" i="264"/>
  <c r="BF14" i="34"/>
  <c r="BE24" i="264"/>
  <c r="L195" i="266"/>
  <c r="AL385" i="264"/>
  <c r="AL384" i="264"/>
  <c r="AL383" i="264"/>
  <c r="AL382" i="264"/>
  <c r="AL381" i="264"/>
  <c r="R385" i="265"/>
  <c r="R384" i="265"/>
  <c r="R383" i="265"/>
  <c r="R382" i="265"/>
  <c r="R381" i="265"/>
  <c r="BE113" i="264"/>
  <c r="BB74" i="35"/>
  <c r="BA168" i="24"/>
  <c r="BA159" i="24"/>
  <c r="BB157" i="24"/>
  <c r="BE153" i="34"/>
  <c r="BE125" i="34"/>
  <c r="X205" i="265"/>
  <c r="BE55" i="34"/>
  <c r="X107" i="265"/>
  <c r="BE111" i="34"/>
  <c r="BE139" i="34"/>
  <c r="BC48" i="35"/>
  <c r="I33" i="269"/>
  <c r="U34" i="268"/>
  <c r="BG67" i="34"/>
  <c r="BF124" i="264"/>
  <c r="BF105" i="264"/>
  <c r="L396" i="266"/>
  <c r="BD405" i="264"/>
  <c r="BD404" i="264"/>
  <c r="BD400" i="264"/>
  <c r="L404" i="266"/>
  <c r="BG60" i="34"/>
  <c r="BF115" i="264"/>
  <c r="BF96" i="264"/>
  <c r="BK421" i="264"/>
  <c r="BK420" i="264"/>
  <c r="BK419" i="264"/>
  <c r="BK402" i="264"/>
  <c r="BK401" i="264"/>
  <c r="BE171" i="264"/>
  <c r="BE170" i="264"/>
  <c r="BE231" i="264"/>
  <c r="BE211" i="264"/>
  <c r="BE325" i="264"/>
  <c r="BE324" i="264"/>
  <c r="BE355" i="264"/>
  <c r="BE354" i="264"/>
  <c r="BE78" i="35"/>
  <c r="BG226" i="34"/>
  <c r="BF370" i="264"/>
  <c r="BF369" i="264"/>
  <c r="BG217" i="34"/>
  <c r="BF355" i="264"/>
  <c r="BF354" i="264"/>
  <c r="BG208" i="34"/>
  <c r="BF340" i="264"/>
  <c r="BF339" i="264"/>
  <c r="BG199" i="34"/>
  <c r="BF325" i="264"/>
  <c r="BF324" i="264"/>
  <c r="BG163" i="34"/>
  <c r="BE68" i="264"/>
  <c r="BE52" i="264"/>
  <c r="BE12" i="35"/>
  <c r="BG8" i="34"/>
  <c r="BG24" i="34"/>
  <c r="BF52" i="264"/>
  <c r="BG36" i="34"/>
  <c r="BF76" i="264"/>
  <c r="BG32" i="34"/>
  <c r="BF68" i="264"/>
  <c r="BG28" i="34"/>
  <c r="BF60" i="264"/>
  <c r="L74" i="266"/>
  <c r="L209" i="266"/>
  <c r="L169" i="266"/>
  <c r="L229" i="266"/>
  <c r="L265" i="266"/>
  <c r="BD281" i="264"/>
  <c r="BD280" i="264"/>
  <c r="L280" i="266"/>
  <c r="BB349" i="264"/>
  <c r="BB364" i="264"/>
  <c r="BC168" i="34"/>
  <c r="BB261" i="264"/>
  <c r="BD72" i="264"/>
  <c r="BD71" i="264"/>
  <c r="X48" i="265"/>
  <c r="X47" i="265"/>
  <c r="AY183" i="24"/>
  <c r="Y97" i="265"/>
  <c r="X21" i="265"/>
  <c r="X18" i="265"/>
  <c r="BD21" i="264"/>
  <c r="BD18" i="264"/>
  <c r="X404" i="265"/>
  <c r="X400" i="265"/>
  <c r="X30" i="265"/>
  <c r="X182" i="265"/>
  <c r="X202" i="265"/>
  <c r="Y94" i="265"/>
  <c r="BD447" i="264"/>
  <c r="BD443" i="264"/>
  <c r="BD442" i="264"/>
  <c r="W363" i="265"/>
  <c r="W260" i="265"/>
  <c r="X92" i="265"/>
  <c r="BD92" i="264"/>
  <c r="X190" i="265"/>
  <c r="BD190" i="264"/>
  <c r="BD51" i="264"/>
  <c r="BD48" i="264"/>
  <c r="BD47" i="264"/>
  <c r="X59" i="265"/>
  <c r="X56" i="265"/>
  <c r="X55" i="265"/>
  <c r="BD59" i="264"/>
  <c r="BD56" i="264"/>
  <c r="BD55" i="264"/>
  <c r="AA446" i="265"/>
  <c r="AX141" i="24"/>
  <c r="AW131" i="24"/>
  <c r="AX131" i="24"/>
  <c r="AX130" i="24"/>
  <c r="AY128" i="24"/>
  <c r="AY124" i="24"/>
  <c r="AY126" i="24"/>
  <c r="Y235" i="265"/>
  <c r="AZ9" i="24"/>
  <c r="BA77" i="24"/>
  <c r="BF12" i="271"/>
  <c r="BF24" i="271"/>
  <c r="BE447" i="264"/>
  <c r="BE443" i="264"/>
  <c r="BE442" i="264"/>
  <c r="Y172" i="265"/>
  <c r="BD111" i="264"/>
  <c r="AY123" i="24"/>
  <c r="AY87" i="24"/>
  <c r="AY86" i="24"/>
  <c r="AZ10" i="264"/>
  <c r="AT25" i="271"/>
  <c r="BA10" i="264"/>
  <c r="AU43" i="271"/>
  <c r="AX138" i="24"/>
  <c r="AX137" i="24"/>
  <c r="AX136" i="24"/>
  <c r="AX140" i="24"/>
  <c r="AX139" i="24"/>
  <c r="V316" i="265"/>
  <c r="V315" i="265"/>
  <c r="AZ116" i="24"/>
  <c r="BA33" i="24"/>
  <c r="BA25" i="24"/>
  <c r="BA24" i="24"/>
  <c r="AY115" i="24"/>
  <c r="AY107" i="24"/>
  <c r="AY109" i="24"/>
  <c r="AY108" i="24"/>
  <c r="V360" i="265"/>
  <c r="Y174" i="265"/>
  <c r="W333" i="265"/>
  <c r="Y223" i="265"/>
  <c r="Y212" i="265"/>
  <c r="BF67" i="264"/>
  <c r="BF64" i="264"/>
  <c r="BF63" i="264"/>
  <c r="BF51" i="264"/>
  <c r="BE230" i="264"/>
  <c r="W389" i="265"/>
  <c r="W388" i="265"/>
  <c r="W387" i="265"/>
  <c r="BE75" i="264"/>
  <c r="BF190" i="264"/>
  <c r="BF170" i="264"/>
  <c r="BF210" i="264"/>
  <c r="BE92" i="264"/>
  <c r="AW257" i="264"/>
  <c r="AZ97" i="24"/>
  <c r="S53" i="268"/>
  <c r="S50" i="268"/>
  <c r="AY227" i="34"/>
  <c r="AV61" i="35"/>
  <c r="AY316" i="264"/>
  <c r="AY346" i="264"/>
  <c r="AZ165" i="34"/>
  <c r="AY258" i="264"/>
  <c r="AY259" i="264"/>
  <c r="AZ166" i="34"/>
  <c r="AY317" i="264"/>
  <c r="AY347" i="264"/>
  <c r="AW273" i="264"/>
  <c r="AW301" i="264"/>
  <c r="AW300" i="264"/>
  <c r="AX70" i="35"/>
  <c r="AX71" i="35"/>
  <c r="AX72" i="35"/>
  <c r="AY69" i="35"/>
  <c r="BB230" i="34"/>
  <c r="BA380" i="264"/>
  <c r="BA379" i="264"/>
  <c r="BA378" i="264"/>
  <c r="BA377" i="264"/>
  <c r="BA376" i="264"/>
  <c r="AX135" i="24"/>
  <c r="AZ243" i="34"/>
  <c r="AY410" i="264"/>
  <c r="AZ242" i="34"/>
  <c r="AY409" i="264"/>
  <c r="BA147" i="24"/>
  <c r="AY183" i="34"/>
  <c r="AX301" i="264"/>
  <c r="AY174" i="34"/>
  <c r="AX317" i="264"/>
  <c r="AX315" i="264"/>
  <c r="AX347" i="264"/>
  <c r="V347" i="265"/>
  <c r="AY243" i="34"/>
  <c r="AY242" i="34"/>
  <c r="AY375" i="264"/>
  <c r="AY374" i="264"/>
  <c r="AY373" i="264"/>
  <c r="AY372" i="264"/>
  <c r="AY371" i="264"/>
  <c r="AW345" i="264"/>
  <c r="V330" i="265"/>
  <c r="AV408" i="264"/>
  <c r="AV407" i="264"/>
  <c r="AV392" i="264"/>
  <c r="AV391" i="264"/>
  <c r="AV390" i="264"/>
  <c r="AX345" i="264"/>
  <c r="AV300" i="264"/>
  <c r="V346" i="265"/>
  <c r="AY361" i="264"/>
  <c r="AY331" i="264"/>
  <c r="AZ183" i="34"/>
  <c r="AZ174" i="34"/>
  <c r="AY362" i="264"/>
  <c r="AZ184" i="34"/>
  <c r="AZ175" i="34"/>
  <c r="AY332" i="264"/>
  <c r="AW272" i="264"/>
  <c r="AW271" i="264"/>
  <c r="AW176" i="24"/>
  <c r="AW182" i="24"/>
  <c r="AW160" i="24"/>
  <c r="AW166" i="24"/>
  <c r="AZ380" i="264"/>
  <c r="AZ379" i="264"/>
  <c r="AZ378" i="264"/>
  <c r="AZ377" i="264"/>
  <c r="AZ376" i="264"/>
  <c r="W380" i="265"/>
  <c r="W379" i="265"/>
  <c r="W378" i="265"/>
  <c r="W377" i="265"/>
  <c r="W376" i="265"/>
  <c r="AW133" i="24"/>
  <c r="AX331" i="264"/>
  <c r="AX330" i="264"/>
  <c r="AY165" i="34"/>
  <c r="AX272" i="264"/>
  <c r="AX258" i="264"/>
  <c r="AY184" i="34"/>
  <c r="AY175" i="34"/>
  <c r="AY166" i="34"/>
  <c r="AX273" i="264"/>
  <c r="AX259" i="264"/>
  <c r="V259" i="265"/>
  <c r="V257" i="265"/>
  <c r="AY96" i="24"/>
  <c r="AY85" i="24"/>
  <c r="AW286" i="264"/>
  <c r="AV271" i="264"/>
  <c r="AW408" i="264"/>
  <c r="AW407" i="264"/>
  <c r="AW392" i="264"/>
  <c r="AW391" i="264"/>
  <c r="AW390" i="264"/>
  <c r="AW61" i="35"/>
  <c r="BE431" i="264"/>
  <c r="BE427" i="264"/>
  <c r="BE426" i="264"/>
  <c r="Y192" i="265"/>
  <c r="BB121" i="264"/>
  <c r="BB108" i="264"/>
  <c r="BB88" i="264"/>
  <c r="BB87" i="264"/>
  <c r="BB86" i="264"/>
  <c r="X102" i="265"/>
  <c r="X89" i="265"/>
  <c r="AA403" i="265"/>
  <c r="AA415" i="265"/>
  <c r="BE67" i="264"/>
  <c r="BF431" i="264"/>
  <c r="BF427" i="264"/>
  <c r="BF426" i="264"/>
  <c r="BF439" i="264"/>
  <c r="BF435" i="264"/>
  <c r="BF434" i="264"/>
  <c r="BF455" i="264"/>
  <c r="BF451" i="264"/>
  <c r="BF450" i="264"/>
  <c r="Y194" i="265"/>
  <c r="Y243" i="265"/>
  <c r="BF59" i="264"/>
  <c r="BF75" i="264"/>
  <c r="BF72" i="264"/>
  <c r="BF71" i="264"/>
  <c r="BF230" i="264"/>
  <c r="BF13" i="271"/>
  <c r="BG4" i="271"/>
  <c r="BG16" i="271"/>
  <c r="BG6" i="271"/>
  <c r="BG18" i="271"/>
  <c r="BG19" i="271"/>
  <c r="BG7" i="271"/>
  <c r="BG20" i="271"/>
  <c r="BG8" i="271"/>
  <c r="BG5" i="271"/>
  <c r="BG17" i="271"/>
  <c r="Y195" i="265"/>
  <c r="BE51" i="264"/>
  <c r="BE48" i="264"/>
  <c r="BE47" i="264"/>
  <c r="BE210" i="264"/>
  <c r="BF447" i="264"/>
  <c r="BF443" i="264"/>
  <c r="BF442" i="264"/>
  <c r="BE59" i="264"/>
  <c r="BE56" i="264"/>
  <c r="BE55" i="264"/>
  <c r="BD28" i="264"/>
  <c r="BD25" i="264"/>
  <c r="BD17" i="264"/>
  <c r="BD16" i="264"/>
  <c r="BD15" i="264"/>
  <c r="BE439" i="264"/>
  <c r="BE435" i="264"/>
  <c r="BE434" i="264"/>
  <c r="AA394" i="265"/>
  <c r="AA437" i="265"/>
  <c r="AA436" i="265"/>
  <c r="AA422" i="265"/>
  <c r="BL413" i="264"/>
  <c r="BL412" i="264"/>
  <c r="BL411" i="264"/>
  <c r="BE455" i="264"/>
  <c r="BE451" i="264"/>
  <c r="BE450" i="264"/>
  <c r="AA445" i="265"/>
  <c r="AA444" i="265"/>
  <c r="L279" i="266"/>
  <c r="BG12" i="34"/>
  <c r="BF29" i="264"/>
  <c r="BF22" i="264"/>
  <c r="L392" i="266"/>
  <c r="BD225" i="264"/>
  <c r="L224" i="266"/>
  <c r="X225" i="265"/>
  <c r="X220" i="265"/>
  <c r="X207" i="265"/>
  <c r="X206" i="265"/>
  <c r="BB275" i="264"/>
  <c r="V12" i="268"/>
  <c r="BF12" i="35"/>
  <c r="BH8" i="34"/>
  <c r="Y22" i="265"/>
  <c r="BH24" i="34"/>
  <c r="BH36" i="34"/>
  <c r="BG76" i="264"/>
  <c r="BH32" i="34"/>
  <c r="BH28" i="34"/>
  <c r="BG60" i="264"/>
  <c r="V61" i="268"/>
  <c r="V60" i="268"/>
  <c r="BF78" i="35"/>
  <c r="BH226" i="34"/>
  <c r="BG370" i="264"/>
  <c r="BG369" i="264"/>
  <c r="BH217" i="34"/>
  <c r="BH208" i="34"/>
  <c r="BG340" i="264"/>
  <c r="BG339" i="264"/>
  <c r="BH199" i="34"/>
  <c r="BH163" i="34"/>
  <c r="Y267" i="265"/>
  <c r="Y266" i="265"/>
  <c r="L403" i="266"/>
  <c r="BD48" i="35"/>
  <c r="BF153" i="34"/>
  <c r="BF125" i="34"/>
  <c r="BF55" i="34"/>
  <c r="BF111" i="34"/>
  <c r="BF139" i="34"/>
  <c r="BD185" i="264"/>
  <c r="L184" i="266"/>
  <c r="X185" i="265"/>
  <c r="X180" i="265"/>
  <c r="X167" i="265"/>
  <c r="X166" i="265"/>
  <c r="BD205" i="264"/>
  <c r="L204" i="266"/>
  <c r="BB168" i="24"/>
  <c r="BB159" i="24"/>
  <c r="BB169" i="24"/>
  <c r="BC157" i="24"/>
  <c r="BB63" i="35"/>
  <c r="BE159" i="34"/>
  <c r="BE195" i="34"/>
  <c r="BE213" i="34"/>
  <c r="U55" i="268"/>
  <c r="BE204" i="34"/>
  <c r="BE222" i="34"/>
  <c r="I54" i="269"/>
  <c r="BE27" i="264"/>
  <c r="BE26" i="264"/>
  <c r="V13" i="268"/>
  <c r="BF13" i="35"/>
  <c r="BH37" i="34"/>
  <c r="BG77" i="264"/>
  <c r="BH33" i="34"/>
  <c r="BG69" i="264"/>
  <c r="BH29" i="34"/>
  <c r="BG61" i="264"/>
  <c r="BH25" i="34"/>
  <c r="BG53" i="264"/>
  <c r="BH9" i="34"/>
  <c r="Y23" i="265"/>
  <c r="BE110" i="264"/>
  <c r="BE109" i="264"/>
  <c r="L450" i="266"/>
  <c r="BG240" i="34"/>
  <c r="BF405" i="264"/>
  <c r="BF398" i="264"/>
  <c r="V70" i="268"/>
  <c r="BF87" i="35"/>
  <c r="BH236" i="34"/>
  <c r="Y398" i="265"/>
  <c r="BH254" i="34"/>
  <c r="BG432" i="264"/>
  <c r="BH266" i="34"/>
  <c r="BG456" i="264"/>
  <c r="BH262" i="34"/>
  <c r="BG448" i="264"/>
  <c r="BH258" i="34"/>
  <c r="BG440" i="264"/>
  <c r="BG241" i="34"/>
  <c r="BF406" i="264"/>
  <c r="BF399" i="264"/>
  <c r="V71" i="268"/>
  <c r="BF88" i="35"/>
  <c r="BH267" i="34"/>
  <c r="BG457" i="264"/>
  <c r="BH263" i="34"/>
  <c r="BG449" i="264"/>
  <c r="BH259" i="34"/>
  <c r="BG441" i="264"/>
  <c r="BH237" i="34"/>
  <c r="BH255" i="34"/>
  <c r="BG433" i="264"/>
  <c r="BB389" i="264"/>
  <c r="BB388" i="264"/>
  <c r="BB387" i="264"/>
  <c r="BM453" i="264"/>
  <c r="BM452" i="264"/>
  <c r="AA453" i="265"/>
  <c r="AA452" i="265"/>
  <c r="BN248" i="34"/>
  <c r="BN244" i="34"/>
  <c r="BE122" i="264"/>
  <c r="L108" i="266"/>
  <c r="BB290" i="264"/>
  <c r="BE29" i="264"/>
  <c r="BG57" i="34"/>
  <c r="BF112" i="264"/>
  <c r="BF93" i="264"/>
  <c r="V20" i="268"/>
  <c r="BF36" i="35"/>
  <c r="BH127" i="34"/>
  <c r="BH99" i="34"/>
  <c r="BH43" i="34"/>
  <c r="Y93" i="265"/>
  <c r="BH141" i="34"/>
  <c r="BH113" i="34"/>
  <c r="BG39" i="35"/>
  <c r="BI144" i="34"/>
  <c r="BI116" i="34"/>
  <c r="BI46" i="34"/>
  <c r="BI102" i="34"/>
  <c r="BI130" i="34"/>
  <c r="BG214" i="264"/>
  <c r="Y214" i="265"/>
  <c r="BH60" i="34"/>
  <c r="BG115" i="264"/>
  <c r="BG96" i="264"/>
  <c r="Y96" i="265"/>
  <c r="BG234" i="264"/>
  <c r="Y234" i="265"/>
  <c r="L442" i="266"/>
  <c r="BH67" i="34"/>
  <c r="BG124" i="264"/>
  <c r="BG105" i="264"/>
  <c r="Y105" i="265"/>
  <c r="BG203" i="264"/>
  <c r="Y203" i="265"/>
  <c r="BB167" i="34"/>
  <c r="BA260" i="264"/>
  <c r="AN191" i="24"/>
  <c r="AO231" i="34"/>
  <c r="AN385" i="264"/>
  <c r="AN384" i="264"/>
  <c r="AN383" i="264"/>
  <c r="AN382" i="264"/>
  <c r="AN381" i="264"/>
  <c r="V14" i="268"/>
  <c r="BF14" i="35"/>
  <c r="BH10" i="34"/>
  <c r="BH38" i="34"/>
  <c r="Y78" i="265"/>
  <c r="BH34" i="34"/>
  <c r="BH30" i="34"/>
  <c r="BG62" i="264"/>
  <c r="BH26" i="34"/>
  <c r="L25" i="266"/>
  <c r="BG56" i="34"/>
  <c r="BF110" i="264"/>
  <c r="BF109" i="264"/>
  <c r="BF91" i="264"/>
  <c r="BF90" i="264"/>
  <c r="L27" i="266"/>
  <c r="L434" i="266"/>
  <c r="L426" i="266"/>
  <c r="BA73" i="35"/>
  <c r="AZ13" i="24"/>
  <c r="AZ125" i="24"/>
  <c r="AZ129" i="24"/>
  <c r="BH58" i="34"/>
  <c r="BG94" i="264"/>
  <c r="BE118" i="264"/>
  <c r="BE117" i="264"/>
  <c r="L116" i="266"/>
  <c r="BN430" i="264"/>
  <c r="BM83" i="35"/>
  <c r="BM80" i="35"/>
  <c r="BP265" i="34"/>
  <c r="BO454" i="264"/>
  <c r="BP261" i="34"/>
  <c r="BO446" i="264"/>
  <c r="BP257" i="34"/>
  <c r="BO438" i="264"/>
  <c r="BN84" i="35"/>
  <c r="BP235" i="34"/>
  <c r="BP253" i="34"/>
  <c r="BO430" i="264"/>
  <c r="BN446" i="264"/>
  <c r="BO245" i="34"/>
  <c r="BO249" i="34"/>
  <c r="BE114" i="264"/>
  <c r="BG65" i="34"/>
  <c r="BF122" i="264"/>
  <c r="BF103" i="264"/>
  <c r="BD45" i="35"/>
  <c r="BF136" i="34"/>
  <c r="BF52" i="34"/>
  <c r="BF150" i="34"/>
  <c r="BF108" i="34"/>
  <c r="BF122" i="34"/>
  <c r="BD202" i="264"/>
  <c r="L201" i="266"/>
  <c r="BE66" i="34"/>
  <c r="BD104" i="264"/>
  <c r="L103" i="266"/>
  <c r="BD186" i="34"/>
  <c r="BC304" i="264"/>
  <c r="BD177" i="34"/>
  <c r="BC290" i="264"/>
  <c r="X200" i="265"/>
  <c r="X187" i="265"/>
  <c r="X186" i="265"/>
  <c r="Y52" i="265"/>
  <c r="Y355" i="265"/>
  <c r="Y354" i="265"/>
  <c r="BF48" i="264"/>
  <c r="BF47" i="264"/>
  <c r="BF56" i="264"/>
  <c r="BF55" i="264"/>
  <c r="BE64" i="264"/>
  <c r="BE63" i="264"/>
  <c r="Y432" i="265"/>
  <c r="AZ185" i="24"/>
  <c r="AZ183" i="24"/>
  <c r="BC13" i="264"/>
  <c r="BM436" i="264"/>
  <c r="Y175" i="265"/>
  <c r="Y215" i="265"/>
  <c r="Y370" i="265"/>
  <c r="Y369" i="265"/>
  <c r="BK411" i="264"/>
  <c r="AZ187" i="24"/>
  <c r="AZ189" i="24"/>
  <c r="BE72" i="264"/>
  <c r="BE71" i="264"/>
  <c r="Y77" i="265"/>
  <c r="Y456" i="265"/>
  <c r="Y441" i="265"/>
  <c r="I28" i="269"/>
  <c r="I15" i="269"/>
  <c r="I14" i="269"/>
  <c r="BC102" i="264"/>
  <c r="BC89" i="264"/>
  <c r="BB13" i="264"/>
  <c r="BG172" i="34"/>
  <c r="BF281" i="264"/>
  <c r="BF280" i="264"/>
  <c r="BF267" i="264"/>
  <c r="BF266" i="264"/>
  <c r="BE69" i="34"/>
  <c r="BD107" i="264"/>
  <c r="L106" i="266"/>
  <c r="BD245" i="264"/>
  <c r="L244" i="266"/>
  <c r="X245" i="265"/>
  <c r="X240" i="265"/>
  <c r="X227" i="265"/>
  <c r="X226" i="265"/>
  <c r="BA163" i="24"/>
  <c r="BE31" i="264"/>
  <c r="BL402" i="264"/>
  <c r="BL401" i="264"/>
  <c r="BG11" i="34"/>
  <c r="BF27" i="264"/>
  <c r="BF26" i="264"/>
  <c r="BF20" i="264"/>
  <c r="BF19" i="264"/>
  <c r="V10" i="268"/>
  <c r="V9" i="268"/>
  <c r="BF11" i="35"/>
  <c r="BH35" i="34"/>
  <c r="BG74" i="264"/>
  <c r="BG73" i="264"/>
  <c r="BH31" i="34"/>
  <c r="BH27" i="34"/>
  <c r="BG58" i="264"/>
  <c r="BG57" i="264"/>
  <c r="BH7" i="34"/>
  <c r="BH23" i="34"/>
  <c r="BG50" i="264"/>
  <c r="BG49" i="264"/>
  <c r="BG13" i="34"/>
  <c r="BF30" i="264"/>
  <c r="BF23" i="264"/>
  <c r="BE270" i="264"/>
  <c r="BE269" i="264"/>
  <c r="BG40" i="35"/>
  <c r="BI131" i="34"/>
  <c r="BI47" i="34"/>
  <c r="BI103" i="34"/>
  <c r="BI145" i="34"/>
  <c r="BI117" i="34"/>
  <c r="BH61" i="34"/>
  <c r="BG116" i="264"/>
  <c r="BG97" i="264"/>
  <c r="BE406" i="264"/>
  <c r="BA184" i="24"/>
  <c r="BB172" i="24"/>
  <c r="BA175" i="24"/>
  <c r="BA179" i="24"/>
  <c r="AZ62" i="35"/>
  <c r="BC221" i="34"/>
  <c r="BC212" i="34"/>
  <c r="BC203" i="34"/>
  <c r="BC194" i="34"/>
  <c r="BC158" i="34"/>
  <c r="BM429" i="264"/>
  <c r="BM428" i="264"/>
  <c r="AA429" i="265"/>
  <c r="AA428" i="265"/>
  <c r="BN238" i="34"/>
  <c r="BM395" i="264"/>
  <c r="BM394" i="264"/>
  <c r="L55" i="266"/>
  <c r="BG68" i="34"/>
  <c r="BF125" i="264"/>
  <c r="BF106" i="264"/>
  <c r="BH138" i="34"/>
  <c r="BG224" i="264"/>
  <c r="BH54" i="34"/>
  <c r="Y106" i="265"/>
  <c r="BH110" i="34"/>
  <c r="BG184" i="264"/>
  <c r="BH152" i="34"/>
  <c r="BG244" i="264"/>
  <c r="BH124" i="34"/>
  <c r="V33" i="268"/>
  <c r="BF47" i="35"/>
  <c r="BE125" i="264"/>
  <c r="BB304" i="264"/>
  <c r="BE281" i="264"/>
  <c r="BE280" i="264"/>
  <c r="L110" i="266"/>
  <c r="BE112" i="264"/>
  <c r="BG46" i="35"/>
  <c r="BI151" i="34"/>
  <c r="BI123" i="34"/>
  <c r="BI53" i="34"/>
  <c r="BI109" i="34"/>
  <c r="BI137" i="34"/>
  <c r="BG183" i="264"/>
  <c r="Y183" i="265"/>
  <c r="BA318" i="264"/>
  <c r="W318" i="265"/>
  <c r="BA348" i="264"/>
  <c r="W348" i="265"/>
  <c r="BB176" i="34"/>
  <c r="BA289" i="264"/>
  <c r="BB185" i="34"/>
  <c r="BA303" i="264"/>
  <c r="AM385" i="264"/>
  <c r="AM384" i="264"/>
  <c r="AM383" i="264"/>
  <c r="AM382" i="264"/>
  <c r="AM381" i="264"/>
  <c r="BG14" i="34"/>
  <c r="BF31" i="264"/>
  <c r="BF24" i="264"/>
  <c r="L17" i="266"/>
  <c r="L63" i="266"/>
  <c r="BE30" i="264"/>
  <c r="V18" i="268"/>
  <c r="V17" i="268"/>
  <c r="BF35" i="35"/>
  <c r="BH140" i="34"/>
  <c r="BH112" i="34"/>
  <c r="BG189" i="264"/>
  <c r="BG188" i="264"/>
  <c r="BH42" i="34"/>
  <c r="BH98" i="34"/>
  <c r="BG169" i="264"/>
  <c r="BG168" i="264"/>
  <c r="BH126" i="34"/>
  <c r="BG164" i="34"/>
  <c r="BF270" i="264"/>
  <c r="BF269" i="264"/>
  <c r="BF256" i="264"/>
  <c r="BF255" i="264"/>
  <c r="V49" i="268"/>
  <c r="V48" i="268"/>
  <c r="BF68" i="35"/>
  <c r="BH155" i="34"/>
  <c r="BH191" i="34"/>
  <c r="BG314" i="264"/>
  <c r="BG313" i="264"/>
  <c r="BH218" i="34"/>
  <c r="BH209" i="34"/>
  <c r="BG344" i="264"/>
  <c r="BG343" i="264"/>
  <c r="BH200" i="34"/>
  <c r="BE405" i="264"/>
  <c r="BB26" i="24"/>
  <c r="BG37" i="35"/>
  <c r="BI142" i="34"/>
  <c r="BI114" i="34"/>
  <c r="BI44" i="34"/>
  <c r="BI100" i="34"/>
  <c r="BI128" i="34"/>
  <c r="BG62" i="34"/>
  <c r="BF118" i="264"/>
  <c r="BF117" i="264"/>
  <c r="BF99" i="264"/>
  <c r="BF98" i="264"/>
  <c r="BH132" i="34"/>
  <c r="BH48" i="34"/>
  <c r="Y99" i="265"/>
  <c r="Y98" i="265"/>
  <c r="BH104" i="34"/>
  <c r="BH146" i="34"/>
  <c r="BH118" i="34"/>
  <c r="BG197" i="264"/>
  <c r="BG196" i="264"/>
  <c r="BF41" i="35"/>
  <c r="V26" i="268"/>
  <c r="V25" i="268"/>
  <c r="BO239" i="34"/>
  <c r="BN396" i="264"/>
  <c r="BN438" i="264"/>
  <c r="BN454" i="264"/>
  <c r="BL79" i="35"/>
  <c r="BO252" i="34"/>
  <c r="BO264" i="34"/>
  <c r="BO260" i="34"/>
  <c r="BO256" i="34"/>
  <c r="BO234" i="34"/>
  <c r="L47" i="266"/>
  <c r="L71" i="266"/>
  <c r="BG59" i="34"/>
  <c r="BF114" i="264"/>
  <c r="BF95" i="264"/>
  <c r="BH129" i="34"/>
  <c r="BH45" i="34"/>
  <c r="Y95" i="265"/>
  <c r="BH101" i="34"/>
  <c r="BH143" i="34"/>
  <c r="BG233" i="264"/>
  <c r="BH115" i="34"/>
  <c r="BF38" i="35"/>
  <c r="V22" i="268"/>
  <c r="BH149" i="34"/>
  <c r="BH121" i="34"/>
  <c r="BG201" i="264"/>
  <c r="BH51" i="34"/>
  <c r="BH135" i="34"/>
  <c r="BH107" i="34"/>
  <c r="BG181" i="264"/>
  <c r="V30" i="268"/>
  <c r="BF44" i="35"/>
  <c r="L268" i="266"/>
  <c r="BD242" i="264"/>
  <c r="L241" i="266"/>
  <c r="BD182" i="264"/>
  <c r="BD180" i="264"/>
  <c r="BD167" i="264"/>
  <c r="BD166" i="264"/>
  <c r="L181" i="266"/>
  <c r="BD222" i="264"/>
  <c r="L221" i="266"/>
  <c r="BD168" i="34"/>
  <c r="BC275" i="264"/>
  <c r="BC261" i="264"/>
  <c r="BA169" i="24"/>
  <c r="BA167" i="24"/>
  <c r="Y66" i="265"/>
  <c r="Y65" i="265"/>
  <c r="Y399" i="265"/>
  <c r="Y204" i="265"/>
  <c r="BE21" i="264"/>
  <c r="BE18" i="264"/>
  <c r="Y340" i="265"/>
  <c r="Y339" i="265"/>
  <c r="BE190" i="264"/>
  <c r="Y74" i="265"/>
  <c r="Y73" i="265"/>
  <c r="X28" i="265"/>
  <c r="X25" i="265"/>
  <c r="X17" i="265"/>
  <c r="X16" i="265"/>
  <c r="X15" i="265"/>
  <c r="BE397" i="264"/>
  <c r="BE393" i="264"/>
  <c r="Y433" i="265"/>
  <c r="Y244" i="265"/>
  <c r="U29" i="268"/>
  <c r="U16" i="268"/>
  <c r="U15" i="268"/>
  <c r="BC121" i="264"/>
  <c r="BC108" i="264"/>
  <c r="AY141" i="24"/>
  <c r="AY130" i="24"/>
  <c r="AY127" i="24"/>
  <c r="AY10" i="24"/>
  <c r="AZ128" i="24"/>
  <c r="AZ123" i="24"/>
  <c r="AZ124" i="24"/>
  <c r="AZ126" i="24"/>
  <c r="BB77" i="24"/>
  <c r="BA9" i="24"/>
  <c r="BG12" i="271"/>
  <c r="BG24" i="271"/>
  <c r="Y448" i="265"/>
  <c r="AZ87" i="24"/>
  <c r="AZ86" i="24"/>
  <c r="AU25" i="271"/>
  <c r="W10" i="265"/>
  <c r="BB10" i="264"/>
  <c r="AV43" i="271"/>
  <c r="AY138" i="24"/>
  <c r="AY137" i="24"/>
  <c r="AY136" i="24"/>
  <c r="AY140" i="24"/>
  <c r="Y189" i="265"/>
  <c r="Y188" i="265"/>
  <c r="BA116" i="24"/>
  <c r="AZ115" i="24"/>
  <c r="AZ107" i="24"/>
  <c r="Y314" i="265"/>
  <c r="Y313" i="265"/>
  <c r="AZ109" i="24"/>
  <c r="AZ108" i="24"/>
  <c r="BB33" i="24"/>
  <c r="BB25" i="24"/>
  <c r="BB24" i="24"/>
  <c r="V301" i="265"/>
  <c r="Y440" i="265"/>
  <c r="Y439" i="265"/>
  <c r="Y435" i="265"/>
  <c r="Y434" i="265"/>
  <c r="Y115" i="265"/>
  <c r="Y50" i="265"/>
  <c r="Y49" i="265"/>
  <c r="Y62" i="265"/>
  <c r="Y124" i="265"/>
  <c r="Y53" i="265"/>
  <c r="Y449" i="265"/>
  <c r="Y69" i="265"/>
  <c r="V345" i="265"/>
  <c r="AY408" i="264"/>
  <c r="AY407" i="264"/>
  <c r="AY392" i="264"/>
  <c r="AY391" i="264"/>
  <c r="AY390" i="264"/>
  <c r="AY345" i="264"/>
  <c r="BA97" i="24"/>
  <c r="AX61" i="35"/>
  <c r="BA227" i="34"/>
  <c r="AY135" i="24"/>
  <c r="AZ69" i="35"/>
  <c r="BC230" i="34"/>
  <c r="AX288" i="264"/>
  <c r="AZ12" i="264"/>
  <c r="AZ11" i="264"/>
  <c r="AY302" i="264"/>
  <c r="AY301" i="264"/>
  <c r="AX409" i="264"/>
  <c r="V409" i="265"/>
  <c r="AX287" i="264"/>
  <c r="AX286" i="264"/>
  <c r="V287" i="265"/>
  <c r="BB147" i="24"/>
  <c r="AX176" i="24"/>
  <c r="AX182" i="24"/>
  <c r="BA12" i="264"/>
  <c r="BA11" i="264"/>
  <c r="AX160" i="24"/>
  <c r="AX166" i="24"/>
  <c r="AY70" i="35"/>
  <c r="AY71" i="35"/>
  <c r="AY72" i="35"/>
  <c r="AY273" i="264"/>
  <c r="AX257" i="264"/>
  <c r="AY360" i="264"/>
  <c r="V288" i="265"/>
  <c r="V273" i="265"/>
  <c r="AY257" i="264"/>
  <c r="AY315" i="264"/>
  <c r="AX133" i="24"/>
  <c r="AX302" i="264"/>
  <c r="AX300" i="264"/>
  <c r="V302" i="265"/>
  <c r="AZ9" i="264"/>
  <c r="AZ8" i="264"/>
  <c r="AW7" i="24"/>
  <c r="AY288" i="264"/>
  <c r="AY287" i="264"/>
  <c r="AX410" i="264"/>
  <c r="V410" i="265"/>
  <c r="BA202" i="34"/>
  <c r="BA157" i="34"/>
  <c r="BA211" i="34"/>
  <c r="BA193" i="34"/>
  <c r="BA220" i="34"/>
  <c r="AX60" i="35"/>
  <c r="BA219" i="34"/>
  <c r="BA201" i="34"/>
  <c r="BA192" i="34"/>
  <c r="AX59" i="35"/>
  <c r="BA210" i="34"/>
  <c r="BA156" i="34"/>
  <c r="AY272" i="264"/>
  <c r="AY271" i="264"/>
  <c r="AX375" i="264"/>
  <c r="AX374" i="264"/>
  <c r="AX373" i="264"/>
  <c r="AX372" i="264"/>
  <c r="AX371" i="264"/>
  <c r="V375" i="265"/>
  <c r="V374" i="265"/>
  <c r="V373" i="265"/>
  <c r="V372" i="265"/>
  <c r="V371" i="265"/>
  <c r="AZ96" i="24"/>
  <c r="AZ85" i="24"/>
  <c r="AY139" i="24"/>
  <c r="AX271" i="264"/>
  <c r="AY330" i="264"/>
  <c r="V272" i="265"/>
  <c r="Y197" i="265"/>
  <c r="Y196" i="265"/>
  <c r="Y457" i="265"/>
  <c r="Y455" i="265"/>
  <c r="Y451" i="265"/>
  <c r="Y450" i="265"/>
  <c r="Y61" i="265"/>
  <c r="Y60" i="265"/>
  <c r="BE404" i="264"/>
  <c r="BE400" i="264"/>
  <c r="BE111" i="264"/>
  <c r="Y76" i="265"/>
  <c r="Y75" i="265"/>
  <c r="Y72" i="265"/>
  <c r="Y71" i="265"/>
  <c r="BD220" i="264"/>
  <c r="BD207" i="264"/>
  <c r="BD206" i="264"/>
  <c r="BD240" i="264"/>
  <c r="BD227" i="264"/>
  <c r="BD226" i="264"/>
  <c r="BD200" i="264"/>
  <c r="BD187" i="264"/>
  <c r="BD186" i="264"/>
  <c r="BH20" i="271"/>
  <c r="BH8" i="271"/>
  <c r="BH18" i="271"/>
  <c r="BH6" i="271"/>
  <c r="BH16" i="271"/>
  <c r="BH4" i="271"/>
  <c r="BH17" i="271"/>
  <c r="BH5" i="271"/>
  <c r="BH19" i="271"/>
  <c r="BH7" i="271"/>
  <c r="BG13" i="271"/>
  <c r="Y233" i="265"/>
  <c r="BG455" i="264"/>
  <c r="BG451" i="264"/>
  <c r="BG450" i="264"/>
  <c r="BG439" i="264"/>
  <c r="BG435" i="264"/>
  <c r="BG434" i="264"/>
  <c r="V69" i="268"/>
  <c r="V63" i="268"/>
  <c r="V62" i="268"/>
  <c r="BF404" i="264"/>
  <c r="BF400" i="264"/>
  <c r="BG193" i="264"/>
  <c r="Y193" i="265"/>
  <c r="BG173" i="264"/>
  <c r="Y173" i="265"/>
  <c r="BG213" i="264"/>
  <c r="Y213" i="265"/>
  <c r="L70" i="266"/>
  <c r="L46" i="266"/>
  <c r="BN437" i="264"/>
  <c r="BN436" i="264"/>
  <c r="BN453" i="264"/>
  <c r="BN452" i="264"/>
  <c r="BO248" i="34"/>
  <c r="BO244" i="34"/>
  <c r="BG177" i="264"/>
  <c r="BG176" i="264"/>
  <c r="Y177" i="265"/>
  <c r="Y176" i="265"/>
  <c r="BG217" i="264"/>
  <c r="BG216" i="264"/>
  <c r="Y217" i="265"/>
  <c r="Y216" i="265"/>
  <c r="BH172" i="264"/>
  <c r="BH192" i="264"/>
  <c r="BH37" i="35"/>
  <c r="BJ114" i="34"/>
  <c r="BI192" i="264"/>
  <c r="BJ142" i="34"/>
  <c r="BI232" i="264"/>
  <c r="BJ44" i="34"/>
  <c r="BJ100" i="34"/>
  <c r="BI172" i="264"/>
  <c r="BJ128" i="34"/>
  <c r="BI212" i="264"/>
  <c r="BB73" i="35"/>
  <c r="BA13" i="24"/>
  <c r="BA125" i="24"/>
  <c r="BA129" i="24"/>
  <c r="BG329" i="264"/>
  <c r="BG328" i="264"/>
  <c r="Y329" i="265"/>
  <c r="Y328" i="265"/>
  <c r="BG359" i="264"/>
  <c r="BG358" i="264"/>
  <c r="Y359" i="265"/>
  <c r="Y358" i="265"/>
  <c r="BH164" i="34"/>
  <c r="BG270" i="264"/>
  <c r="BG269" i="264"/>
  <c r="BG256" i="264"/>
  <c r="BG255" i="264"/>
  <c r="Y256" i="265"/>
  <c r="Y255" i="265"/>
  <c r="BG35" i="35"/>
  <c r="BI140" i="34"/>
  <c r="BI112" i="34"/>
  <c r="BI42" i="34"/>
  <c r="BI98" i="34"/>
  <c r="BI126" i="34"/>
  <c r="L62" i="266"/>
  <c r="BH223" i="264"/>
  <c r="BI67" i="34"/>
  <c r="BH105" i="264"/>
  <c r="BH243" i="264"/>
  <c r="BH68" i="34"/>
  <c r="BG106" i="264"/>
  <c r="BB318" i="264"/>
  <c r="BB348" i="264"/>
  <c r="BC185" i="34"/>
  <c r="BC176" i="34"/>
  <c r="BB184" i="24"/>
  <c r="BC172" i="24"/>
  <c r="BB175" i="24"/>
  <c r="BB179" i="24"/>
  <c r="BH235" i="264"/>
  <c r="BI61" i="34"/>
  <c r="BH97" i="264"/>
  <c r="BH40" i="35"/>
  <c r="BJ131" i="34"/>
  <c r="BI215" i="264"/>
  <c r="BJ47" i="34"/>
  <c r="BJ103" i="34"/>
  <c r="BI175" i="264"/>
  <c r="BJ145" i="34"/>
  <c r="BJ117" i="34"/>
  <c r="BI195" i="264"/>
  <c r="L199" i="266"/>
  <c r="BE202" i="264"/>
  <c r="BE242" i="264"/>
  <c r="BE222" i="264"/>
  <c r="BN415" i="264"/>
  <c r="BP239" i="34"/>
  <c r="BO403" i="264"/>
  <c r="BO396" i="264"/>
  <c r="BM79" i="35"/>
  <c r="BP234" i="34"/>
  <c r="BP252" i="34"/>
  <c r="BO429" i="264"/>
  <c r="BO428" i="264"/>
  <c r="BP264" i="34"/>
  <c r="BO453" i="264"/>
  <c r="BO452" i="264"/>
  <c r="BP260" i="34"/>
  <c r="BO445" i="264"/>
  <c r="BO444" i="264"/>
  <c r="BP256" i="34"/>
  <c r="BO437" i="264"/>
  <c r="BO436" i="264"/>
  <c r="L425" i="266"/>
  <c r="L433" i="266"/>
  <c r="BG54" i="264"/>
  <c r="Y54" i="265"/>
  <c r="BG70" i="264"/>
  <c r="Y70" i="265"/>
  <c r="BH14" i="34"/>
  <c r="BG31" i="264"/>
  <c r="BG24" i="264"/>
  <c r="Y24" i="265"/>
  <c r="Y21" i="265"/>
  <c r="AO191" i="24"/>
  <c r="AQ231" i="34"/>
  <c r="AP231" i="34"/>
  <c r="BA274" i="264"/>
  <c r="W274" i="265"/>
  <c r="L441" i="266"/>
  <c r="BH214" i="264"/>
  <c r="BI60" i="34"/>
  <c r="BH96" i="264"/>
  <c r="BH234" i="264"/>
  <c r="BG191" i="264"/>
  <c r="Y191" i="265"/>
  <c r="BH57" i="34"/>
  <c r="BG93" i="264"/>
  <c r="BG211" i="264"/>
  <c r="Y211" i="265"/>
  <c r="BM421" i="264"/>
  <c r="BM420" i="264"/>
  <c r="BM419" i="264"/>
  <c r="AA421" i="265"/>
  <c r="AA420" i="265"/>
  <c r="AA419" i="265"/>
  <c r="BH241" i="34"/>
  <c r="BG399" i="264"/>
  <c r="BG88" i="35"/>
  <c r="BI267" i="34"/>
  <c r="BI263" i="34"/>
  <c r="BI259" i="34"/>
  <c r="BI237" i="34"/>
  <c r="BI255" i="34"/>
  <c r="BH240" i="34"/>
  <c r="BG398" i="264"/>
  <c r="BG397" i="264"/>
  <c r="BG393" i="264"/>
  <c r="BH13" i="34"/>
  <c r="BG23" i="264"/>
  <c r="BD334" i="264"/>
  <c r="L333" i="266"/>
  <c r="X334" i="265"/>
  <c r="BD349" i="264"/>
  <c r="L348" i="266"/>
  <c r="X349" i="265"/>
  <c r="BE168" i="34"/>
  <c r="X275" i="265"/>
  <c r="BD261" i="264"/>
  <c r="L260" i="266"/>
  <c r="X261" i="265"/>
  <c r="BC168" i="24"/>
  <c r="BD74" i="35"/>
  <c r="BC159" i="24"/>
  <c r="BD157" i="24"/>
  <c r="BE225" i="264"/>
  <c r="BF69" i="34"/>
  <c r="BE107" i="264"/>
  <c r="BE245" i="264"/>
  <c r="BH172" i="34"/>
  <c r="BG267" i="264"/>
  <c r="BG266" i="264"/>
  <c r="BG68" i="264"/>
  <c r="BG67" i="264"/>
  <c r="Y68" i="265"/>
  <c r="BG52" i="264"/>
  <c r="BG51" i="264"/>
  <c r="BG12" i="35"/>
  <c r="BI8" i="34"/>
  <c r="BI24" i="34"/>
  <c r="BI36" i="34"/>
  <c r="BI32" i="34"/>
  <c r="BI28" i="34"/>
  <c r="Y270" i="265"/>
  <c r="Y269" i="265"/>
  <c r="BG48" i="264"/>
  <c r="BG47" i="264"/>
  <c r="BA187" i="24"/>
  <c r="BA189" i="24"/>
  <c r="Y181" i="265"/>
  <c r="W303" i="265"/>
  <c r="Y344" i="265"/>
  <c r="Y343" i="265"/>
  <c r="Y169" i="265"/>
  <c r="Y168" i="265"/>
  <c r="Y58" i="265"/>
  <c r="Y57" i="265"/>
  <c r="Y92" i="265"/>
  <c r="Y431" i="265"/>
  <c r="Y427" i="265"/>
  <c r="Y426" i="265"/>
  <c r="BD102" i="264"/>
  <c r="BD89" i="264"/>
  <c r="V19" i="268"/>
  <c r="BF111" i="264"/>
  <c r="BC74" i="35"/>
  <c r="BF28" i="264"/>
  <c r="BF25" i="264"/>
  <c r="BG221" i="264"/>
  <c r="Y221" i="265"/>
  <c r="L219" i="266"/>
  <c r="L179" i="266"/>
  <c r="L239" i="266"/>
  <c r="BG44" i="35"/>
  <c r="BI149" i="34"/>
  <c r="BI121" i="34"/>
  <c r="BI51" i="34"/>
  <c r="BI107" i="34"/>
  <c r="BI135" i="34"/>
  <c r="BH65" i="34"/>
  <c r="BG122" i="264"/>
  <c r="BG103" i="264"/>
  <c r="Y103" i="265"/>
  <c r="BG241" i="264"/>
  <c r="Y241" i="265"/>
  <c r="BG38" i="35"/>
  <c r="BI129" i="34"/>
  <c r="BI45" i="34"/>
  <c r="BI101" i="34"/>
  <c r="BI143" i="34"/>
  <c r="BI115" i="34"/>
  <c r="BH59" i="34"/>
  <c r="BG114" i="264"/>
  <c r="BG95" i="264"/>
  <c r="BO238" i="34"/>
  <c r="BN395" i="264"/>
  <c r="BN394" i="264"/>
  <c r="BN445" i="264"/>
  <c r="BN444" i="264"/>
  <c r="BN429" i="264"/>
  <c r="BN428" i="264"/>
  <c r="BN403" i="264"/>
  <c r="BG41" i="35"/>
  <c r="BI132" i="34"/>
  <c r="BI48" i="34"/>
  <c r="BI104" i="34"/>
  <c r="BI146" i="34"/>
  <c r="BI118" i="34"/>
  <c r="BG237" i="264"/>
  <c r="BG236" i="264"/>
  <c r="Y237" i="265"/>
  <c r="Y236" i="265"/>
  <c r="BH62" i="34"/>
  <c r="BG118" i="264"/>
  <c r="BG117" i="264"/>
  <c r="BG99" i="264"/>
  <c r="BG98" i="264"/>
  <c r="BH212" i="264"/>
  <c r="BI58" i="34"/>
  <c r="BH94" i="264"/>
  <c r="BH232" i="264"/>
  <c r="BC26" i="24"/>
  <c r="BG68" i="35"/>
  <c r="BI155" i="34"/>
  <c r="BI191" i="34"/>
  <c r="BI218" i="34"/>
  <c r="BI209" i="34"/>
  <c r="BI200" i="34"/>
  <c r="BG209" i="264"/>
  <c r="BG208" i="264"/>
  <c r="Y209" i="265"/>
  <c r="Y208" i="265"/>
  <c r="BH56" i="34"/>
  <c r="BG110" i="264"/>
  <c r="BG109" i="264"/>
  <c r="BG91" i="264"/>
  <c r="BG90" i="264"/>
  <c r="Y91" i="265"/>
  <c r="Y90" i="265"/>
  <c r="BG229" i="264"/>
  <c r="BG228" i="264"/>
  <c r="Y229" i="265"/>
  <c r="Y228" i="265"/>
  <c r="BH183" i="264"/>
  <c r="BH203" i="264"/>
  <c r="BH46" i="35"/>
  <c r="BJ123" i="34"/>
  <c r="BI203" i="264"/>
  <c r="BJ151" i="34"/>
  <c r="BI243" i="264"/>
  <c r="BJ53" i="34"/>
  <c r="BJ109" i="34"/>
  <c r="BJ137" i="34"/>
  <c r="BI223" i="264"/>
  <c r="BG47" i="35"/>
  <c r="BI138" i="34"/>
  <c r="BI54" i="34"/>
  <c r="BI110" i="34"/>
  <c r="BI152" i="34"/>
  <c r="BI124" i="34"/>
  <c r="BG204" i="264"/>
  <c r="L54" i="266"/>
  <c r="BM402" i="264"/>
  <c r="BM401" i="264"/>
  <c r="AA402" i="265"/>
  <c r="AA401" i="265"/>
  <c r="BC167" i="34"/>
  <c r="BB260" i="264"/>
  <c r="BB333" i="264"/>
  <c r="BB363" i="264"/>
  <c r="BH195" i="264"/>
  <c r="BH175" i="264"/>
  <c r="BH215" i="264"/>
  <c r="BH11" i="34"/>
  <c r="BG27" i="264"/>
  <c r="BG26" i="264"/>
  <c r="BG20" i="264"/>
  <c r="BG19" i="264"/>
  <c r="Y20" i="265"/>
  <c r="Y19" i="265"/>
  <c r="BG66" i="264"/>
  <c r="BG65" i="264"/>
  <c r="BG64" i="264"/>
  <c r="BG63" i="264"/>
  <c r="BG11" i="35"/>
  <c r="BI35" i="34"/>
  <c r="BI31" i="34"/>
  <c r="BI27" i="34"/>
  <c r="BI7" i="34"/>
  <c r="BI23" i="34"/>
  <c r="BD126" i="264"/>
  <c r="L125" i="266"/>
  <c r="X126" i="265"/>
  <c r="AZ188" i="24"/>
  <c r="BD233" i="34"/>
  <c r="L101" i="266"/>
  <c r="BD123" i="264"/>
  <c r="BD121" i="264"/>
  <c r="BD108" i="264"/>
  <c r="L122" i="266"/>
  <c r="X123" i="265"/>
  <c r="X121" i="265"/>
  <c r="X108" i="265"/>
  <c r="X88" i="265"/>
  <c r="X87" i="265"/>
  <c r="X86" i="265"/>
  <c r="BE182" i="264"/>
  <c r="BF66" i="34"/>
  <c r="BE104" i="264"/>
  <c r="BE45" i="35"/>
  <c r="BG136" i="34"/>
  <c r="BF222" i="264"/>
  <c r="BG52" i="34"/>
  <c r="BG108" i="34"/>
  <c r="BF182" i="264"/>
  <c r="BG150" i="34"/>
  <c r="BF242" i="264"/>
  <c r="BG122" i="34"/>
  <c r="BF202" i="264"/>
  <c r="BN422" i="264"/>
  <c r="BN80" i="35"/>
  <c r="BQ265" i="34"/>
  <c r="BQ261" i="34"/>
  <c r="BQ257" i="34"/>
  <c r="BQ235" i="34"/>
  <c r="BQ253" i="34"/>
  <c r="BN83" i="35"/>
  <c r="Y66" i="268"/>
  <c r="J65" i="269"/>
  <c r="BP249" i="34"/>
  <c r="BO422" i="264"/>
  <c r="BP245" i="34"/>
  <c r="BO415" i="264"/>
  <c r="BG113" i="264"/>
  <c r="Y113" i="265"/>
  <c r="BA62" i="35"/>
  <c r="BD221" i="34"/>
  <c r="BC363" i="264"/>
  <c r="BD212" i="34"/>
  <c r="BC348" i="264"/>
  <c r="BD203" i="34"/>
  <c r="BC333" i="264"/>
  <c r="BD194" i="34"/>
  <c r="BC318" i="264"/>
  <c r="BD158" i="34"/>
  <c r="L24" i="266"/>
  <c r="BG78" i="264"/>
  <c r="BG75" i="264"/>
  <c r="BG72" i="264"/>
  <c r="BG71" i="264"/>
  <c r="BG14" i="35"/>
  <c r="BI10" i="34"/>
  <c r="BI38" i="34"/>
  <c r="BI34" i="34"/>
  <c r="BI30" i="34"/>
  <c r="BI26" i="34"/>
  <c r="BH174" i="264"/>
  <c r="BH194" i="264"/>
  <c r="BH39" i="35"/>
  <c r="BJ144" i="34"/>
  <c r="BJ116" i="34"/>
  <c r="BI194" i="264"/>
  <c r="BJ46" i="34"/>
  <c r="BJ102" i="34"/>
  <c r="BI174" i="264"/>
  <c r="BJ130" i="34"/>
  <c r="BG231" i="264"/>
  <c r="BG230" i="264"/>
  <c r="Y231" i="265"/>
  <c r="BG171" i="264"/>
  <c r="BG170" i="264"/>
  <c r="Y171" i="265"/>
  <c r="BG36" i="35"/>
  <c r="BI127" i="34"/>
  <c r="BI43" i="34"/>
  <c r="BI99" i="34"/>
  <c r="BI141" i="34"/>
  <c r="BI113" i="34"/>
  <c r="BM414" i="264"/>
  <c r="BM413" i="264"/>
  <c r="BM412" i="264"/>
  <c r="AA414" i="265"/>
  <c r="AA413" i="265"/>
  <c r="AA412" i="265"/>
  <c r="BG87" i="35"/>
  <c r="BI236" i="34"/>
  <c r="BI254" i="34"/>
  <c r="BI266" i="34"/>
  <c r="BI262" i="34"/>
  <c r="BI258" i="34"/>
  <c r="L449" i="266"/>
  <c r="BG13" i="35"/>
  <c r="BI37" i="34"/>
  <c r="BI33" i="34"/>
  <c r="BI29" i="34"/>
  <c r="BI25" i="34"/>
  <c r="BI9" i="34"/>
  <c r="BD364" i="264"/>
  <c r="L363" i="266"/>
  <c r="X364" i="265"/>
  <c r="BD319" i="264"/>
  <c r="L318" i="266"/>
  <c r="X319" i="265"/>
  <c r="BE177" i="34"/>
  <c r="X290" i="265"/>
  <c r="BE186" i="34"/>
  <c r="BB163" i="24"/>
  <c r="BB187" i="24"/>
  <c r="BB189" i="24"/>
  <c r="BE185" i="264"/>
  <c r="BE205" i="264"/>
  <c r="BE48" i="35"/>
  <c r="BG153" i="34"/>
  <c r="BF245" i="264"/>
  <c r="BG125" i="34"/>
  <c r="BF205" i="264"/>
  <c r="BG111" i="34"/>
  <c r="BF185" i="264"/>
  <c r="BG55" i="34"/>
  <c r="BG139" i="34"/>
  <c r="BF225" i="264"/>
  <c r="L399" i="266"/>
  <c r="BG325" i="264"/>
  <c r="BG324" i="264"/>
  <c r="Y325" i="265"/>
  <c r="Y324" i="265"/>
  <c r="BG355" i="264"/>
  <c r="BG354" i="264"/>
  <c r="BG78" i="35"/>
  <c r="BI226" i="34"/>
  <c r="BI217" i="34"/>
  <c r="BI208" i="34"/>
  <c r="BI199" i="34"/>
  <c r="BI163" i="34"/>
  <c r="BH12" i="34"/>
  <c r="BG22" i="264"/>
  <c r="BG21" i="264"/>
  <c r="Y201" i="265"/>
  <c r="BA185" i="24"/>
  <c r="BA183" i="24"/>
  <c r="BC88" i="264"/>
  <c r="BC87" i="264"/>
  <c r="BC86" i="264"/>
  <c r="Y184" i="265"/>
  <c r="Y224" i="265"/>
  <c r="Y116" i="265"/>
  <c r="Y397" i="265"/>
  <c r="Y393" i="265"/>
  <c r="W289" i="265"/>
  <c r="BF92" i="264"/>
  <c r="BE28" i="264"/>
  <c r="BE25" i="264"/>
  <c r="BE17" i="264"/>
  <c r="BE16" i="264"/>
  <c r="BE15" i="264"/>
  <c r="BG447" i="264"/>
  <c r="BG443" i="264"/>
  <c r="BG442" i="264"/>
  <c r="BG431" i="264"/>
  <c r="BG427" i="264"/>
  <c r="BG426" i="264"/>
  <c r="BF397" i="264"/>
  <c r="BF393" i="264"/>
  <c r="BB167" i="24"/>
  <c r="BG59" i="264"/>
  <c r="BG56" i="264"/>
  <c r="BG55" i="264"/>
  <c r="V11" i="268"/>
  <c r="V8" i="268"/>
  <c r="V7" i="268"/>
  <c r="BF21" i="264"/>
  <c r="BF18" i="264"/>
  <c r="AZ141" i="24"/>
  <c r="AY131" i="24"/>
  <c r="AZ130" i="24"/>
  <c r="AZ127" i="24"/>
  <c r="AZ10" i="24"/>
  <c r="BA128" i="24"/>
  <c r="BA123" i="24"/>
  <c r="BA124" i="24"/>
  <c r="BA126" i="24"/>
  <c r="BC77" i="24"/>
  <c r="BB9" i="24"/>
  <c r="BH12" i="271"/>
  <c r="BH24" i="271"/>
  <c r="Y122" i="265"/>
  <c r="BG210" i="264"/>
  <c r="BG190" i="264"/>
  <c r="Y447" i="265"/>
  <c r="Y443" i="265"/>
  <c r="Y442" i="265"/>
  <c r="BA87" i="24"/>
  <c r="BA86" i="24"/>
  <c r="AV25" i="271"/>
  <c r="AW43" i="271"/>
  <c r="AZ138" i="24"/>
  <c r="AZ137" i="24"/>
  <c r="AZ136" i="24"/>
  <c r="AZ140" i="24"/>
  <c r="AZ139" i="24"/>
  <c r="Y114" i="265"/>
  <c r="BM411" i="264"/>
  <c r="Y31" i="265"/>
  <c r="AY300" i="264"/>
  <c r="BB116" i="24"/>
  <c r="BC33" i="24"/>
  <c r="BC25" i="24"/>
  <c r="BC24" i="24"/>
  <c r="BA115" i="24"/>
  <c r="BA107" i="24"/>
  <c r="BA109" i="24"/>
  <c r="BA108" i="24"/>
  <c r="V300" i="265"/>
  <c r="Y210" i="265"/>
  <c r="Y190" i="265"/>
  <c r="Y51" i="265"/>
  <c r="Y48" i="265"/>
  <c r="Y47" i="265"/>
  <c r="Y59" i="265"/>
  <c r="Y56" i="265"/>
  <c r="Y55" i="265"/>
  <c r="V271" i="265"/>
  <c r="AX408" i="264"/>
  <c r="AX407" i="264"/>
  <c r="AX392" i="264"/>
  <c r="AX391" i="264"/>
  <c r="AX390" i="264"/>
  <c r="BB97" i="24"/>
  <c r="AZ346" i="264"/>
  <c r="AZ316" i="264"/>
  <c r="AZ361" i="264"/>
  <c r="AZ362" i="264"/>
  <c r="AZ347" i="264"/>
  <c r="AZ332" i="264"/>
  <c r="BB211" i="34"/>
  <c r="BA347" i="264"/>
  <c r="BB220" i="34"/>
  <c r="BA362" i="264"/>
  <c r="BB157" i="34"/>
  <c r="T52" i="268"/>
  <c r="AY60" i="35"/>
  <c r="BB202" i="34"/>
  <c r="BA332" i="264"/>
  <c r="BB193" i="34"/>
  <c r="BA317" i="264"/>
  <c r="BB156" i="34"/>
  <c r="W258" i="265"/>
  <c r="T51" i="268"/>
  <c r="BB192" i="34"/>
  <c r="BA316" i="264"/>
  <c r="BB210" i="34"/>
  <c r="BA346" i="264"/>
  <c r="BA345" i="264"/>
  <c r="BB201" i="34"/>
  <c r="BA331" i="264"/>
  <c r="BA330" i="264"/>
  <c r="BB219" i="34"/>
  <c r="BA361" i="264"/>
  <c r="AY59" i="35"/>
  <c r="AY176" i="24"/>
  <c r="AY182" i="24"/>
  <c r="AY160" i="24"/>
  <c r="AY166" i="24"/>
  <c r="AZ70" i="35"/>
  <c r="AZ71" i="35"/>
  <c r="AY286" i="264"/>
  <c r="AZ7" i="264"/>
  <c r="V286" i="265"/>
  <c r="V408" i="265"/>
  <c r="V407" i="265"/>
  <c r="V392" i="265"/>
  <c r="V391" i="265"/>
  <c r="V390" i="265"/>
  <c r="W12" i="265"/>
  <c r="W11" i="265"/>
  <c r="AY133" i="24"/>
  <c r="AZ135" i="24"/>
  <c r="BD230" i="34"/>
  <c r="BC380" i="264"/>
  <c r="BC379" i="264"/>
  <c r="BC378" i="264"/>
  <c r="BC377" i="264"/>
  <c r="BC376" i="264"/>
  <c r="BA69" i="35"/>
  <c r="AZ258" i="264"/>
  <c r="BA165" i="34"/>
  <c r="BA183" i="34"/>
  <c r="BA174" i="34"/>
  <c r="AZ331" i="264"/>
  <c r="BA184" i="34"/>
  <c r="BA175" i="34"/>
  <c r="AZ317" i="264"/>
  <c r="W317" i="265"/>
  <c r="BA166" i="34"/>
  <c r="AZ259" i="264"/>
  <c r="W259" i="265"/>
  <c r="BA243" i="34"/>
  <c r="BA242" i="34"/>
  <c r="BB227" i="34"/>
  <c r="T53" i="268"/>
  <c r="AY61" i="35"/>
  <c r="W9" i="265"/>
  <c r="W8" i="265"/>
  <c r="BA9" i="264"/>
  <c r="BA8" i="264"/>
  <c r="BA7" i="264"/>
  <c r="AX7" i="24"/>
  <c r="BC147" i="24"/>
  <c r="BB380" i="264"/>
  <c r="BB379" i="264"/>
  <c r="BB378" i="264"/>
  <c r="BB377" i="264"/>
  <c r="BB376" i="264"/>
  <c r="AZ375" i="264"/>
  <c r="AZ374" i="264"/>
  <c r="AZ373" i="264"/>
  <c r="AZ372" i="264"/>
  <c r="AZ371" i="264"/>
  <c r="BA96" i="24"/>
  <c r="BA85" i="24"/>
  <c r="BE102" i="264"/>
  <c r="BE89" i="264"/>
  <c r="BI19" i="271"/>
  <c r="BI7" i="271"/>
  <c r="BI4" i="271"/>
  <c r="BI16" i="271"/>
  <c r="BI20" i="271"/>
  <c r="BI8" i="271"/>
  <c r="BH13" i="271"/>
  <c r="BI5" i="271"/>
  <c r="BI17" i="271"/>
  <c r="BI6" i="271"/>
  <c r="BI18" i="271"/>
  <c r="Y230" i="265"/>
  <c r="Y170" i="265"/>
  <c r="AA411" i="265"/>
  <c r="Y18" i="265"/>
  <c r="Y67" i="265"/>
  <c r="Y64" i="265"/>
  <c r="Y63" i="265"/>
  <c r="BD13" i="264"/>
  <c r="L12" i="266"/>
  <c r="X13" i="265"/>
  <c r="BI172" i="34"/>
  <c r="BH267" i="264"/>
  <c r="BH266" i="264"/>
  <c r="BH370" i="264"/>
  <c r="BH369" i="264"/>
  <c r="BB188" i="24"/>
  <c r="BF233" i="34"/>
  <c r="BD304" i="264"/>
  <c r="L303" i="266"/>
  <c r="X304" i="265"/>
  <c r="BI13" i="34"/>
  <c r="BH23" i="264"/>
  <c r="BH61" i="264"/>
  <c r="BH77" i="264"/>
  <c r="BH440" i="264"/>
  <c r="BH456" i="264"/>
  <c r="BI240" i="34"/>
  <c r="BH398" i="264"/>
  <c r="BH191" i="264"/>
  <c r="BH171" i="264"/>
  <c r="BH211" i="264"/>
  <c r="BI214" i="264"/>
  <c r="BJ60" i="34"/>
  <c r="BI115" i="264"/>
  <c r="BI96" i="264"/>
  <c r="BI234" i="264"/>
  <c r="BH54" i="264"/>
  <c r="BH70" i="264"/>
  <c r="BI14" i="34"/>
  <c r="BH24" i="264"/>
  <c r="BD167" i="34"/>
  <c r="BC274" i="264"/>
  <c r="BC260" i="264"/>
  <c r="BP430" i="264"/>
  <c r="M429" i="266"/>
  <c r="AB430" i="265"/>
  <c r="BP438" i="264"/>
  <c r="M437" i="266"/>
  <c r="AB438" i="265"/>
  <c r="BP454" i="264"/>
  <c r="M453" i="266"/>
  <c r="AB454" i="265"/>
  <c r="L120" i="266"/>
  <c r="L88" i="266"/>
  <c r="BC389" i="264"/>
  <c r="BC388" i="264"/>
  <c r="BC387" i="264"/>
  <c r="BH50" i="264"/>
  <c r="BH49" i="264"/>
  <c r="BH58" i="264"/>
  <c r="BH57" i="264"/>
  <c r="BH74" i="264"/>
  <c r="BH73" i="264"/>
  <c r="BB274" i="264"/>
  <c r="BH244" i="264"/>
  <c r="BI68" i="34"/>
  <c r="BH106" i="264"/>
  <c r="BH47" i="35"/>
  <c r="BJ138" i="34"/>
  <c r="BI224" i="264"/>
  <c r="BJ54" i="34"/>
  <c r="BJ110" i="34"/>
  <c r="BI184" i="264"/>
  <c r="BJ152" i="34"/>
  <c r="BI244" i="264"/>
  <c r="BJ124" i="34"/>
  <c r="BI183" i="264"/>
  <c r="BK123" i="34"/>
  <c r="BK151" i="34"/>
  <c r="BJ243" i="264"/>
  <c r="BK53" i="34"/>
  <c r="BK137" i="34"/>
  <c r="BJ223" i="264"/>
  <c r="BK109" i="34"/>
  <c r="BJ183" i="264"/>
  <c r="BI46" i="35"/>
  <c r="W32" i="268"/>
  <c r="BH344" i="264"/>
  <c r="BH343" i="264"/>
  <c r="BH314" i="264"/>
  <c r="BH313" i="264"/>
  <c r="BH68" i="35"/>
  <c r="BJ155" i="34"/>
  <c r="BJ191" i="34"/>
  <c r="BJ218" i="34"/>
  <c r="BI359" i="264"/>
  <c r="BI358" i="264"/>
  <c r="BJ209" i="34"/>
  <c r="BI344" i="264"/>
  <c r="BI343" i="264"/>
  <c r="BJ200" i="34"/>
  <c r="BI329" i="264"/>
  <c r="BI328" i="264"/>
  <c r="BC73" i="35"/>
  <c r="BB13" i="24"/>
  <c r="BB125" i="24"/>
  <c r="BB129" i="24"/>
  <c r="BH113" i="264"/>
  <c r="BH237" i="264"/>
  <c r="BH236" i="264"/>
  <c r="BI62" i="34"/>
  <c r="BH99" i="264"/>
  <c r="BH98" i="264"/>
  <c r="BH41" i="35"/>
  <c r="BJ132" i="34"/>
  <c r="BI217" i="264"/>
  <c r="BI216" i="264"/>
  <c r="BJ48" i="34"/>
  <c r="BJ104" i="34"/>
  <c r="BI177" i="264"/>
  <c r="BI176" i="264"/>
  <c r="BJ146" i="34"/>
  <c r="BI237" i="264"/>
  <c r="BI236" i="264"/>
  <c r="BJ118" i="34"/>
  <c r="BI197" i="264"/>
  <c r="BI196" i="264"/>
  <c r="BH193" i="264"/>
  <c r="BH173" i="264"/>
  <c r="BH213" i="264"/>
  <c r="BH181" i="264"/>
  <c r="BH201" i="264"/>
  <c r="BH44" i="35"/>
  <c r="BJ149" i="34"/>
  <c r="BJ121" i="34"/>
  <c r="BJ51" i="34"/>
  <c r="BJ107" i="34"/>
  <c r="BI181" i="264"/>
  <c r="BJ135" i="34"/>
  <c r="BI221" i="264"/>
  <c r="BC63" i="35"/>
  <c r="BF159" i="34"/>
  <c r="BF204" i="34"/>
  <c r="BF222" i="34"/>
  <c r="BF195" i="34"/>
  <c r="BF213" i="34"/>
  <c r="BH68" i="264"/>
  <c r="BH52" i="264"/>
  <c r="BH12" i="35"/>
  <c r="BJ8" i="34"/>
  <c r="BJ24" i="34"/>
  <c r="BI52" i="264"/>
  <c r="BJ36" i="34"/>
  <c r="BI76" i="264"/>
  <c r="BJ32" i="34"/>
  <c r="BI68" i="264"/>
  <c r="BJ28" i="34"/>
  <c r="BI60" i="264"/>
  <c r="BG281" i="264"/>
  <c r="BG280" i="264"/>
  <c r="Y281" i="265"/>
  <c r="Y280" i="265"/>
  <c r="BE126" i="264"/>
  <c r="BC163" i="24"/>
  <c r="BH433" i="264"/>
  <c r="BH441" i="264"/>
  <c r="BH457" i="264"/>
  <c r="BG112" i="264"/>
  <c r="BG111" i="264"/>
  <c r="Y112" i="265"/>
  <c r="AO385" i="264"/>
  <c r="AO384" i="264"/>
  <c r="AO383" i="264"/>
  <c r="AO382" i="264"/>
  <c r="AO381" i="264"/>
  <c r="S385" i="265"/>
  <c r="S384" i="265"/>
  <c r="S383" i="265"/>
  <c r="S382" i="265"/>
  <c r="S381" i="265"/>
  <c r="BP238" i="34"/>
  <c r="BO402" i="264"/>
  <c r="BO401" i="264"/>
  <c r="BO395" i="264"/>
  <c r="BO394" i="264"/>
  <c r="BI235" i="264"/>
  <c r="BJ61" i="34"/>
  <c r="BI116" i="264"/>
  <c r="BI97" i="264"/>
  <c r="BK131" i="34"/>
  <c r="BK47" i="34"/>
  <c r="BK145" i="34"/>
  <c r="BJ235" i="264"/>
  <c r="BK117" i="34"/>
  <c r="BK103" i="34"/>
  <c r="BI40" i="35"/>
  <c r="W24" i="268"/>
  <c r="BH116" i="264"/>
  <c r="BB289" i="264"/>
  <c r="BG125" i="264"/>
  <c r="Y125" i="265"/>
  <c r="BH124" i="264"/>
  <c r="BH169" i="264"/>
  <c r="BH168" i="264"/>
  <c r="BH189" i="264"/>
  <c r="BH188" i="264"/>
  <c r="BH35" i="35"/>
  <c r="BJ140" i="34"/>
  <c r="BJ112" i="34"/>
  <c r="BJ42" i="34"/>
  <c r="BJ98" i="34"/>
  <c r="BI169" i="264"/>
  <c r="BI168" i="264"/>
  <c r="BJ126" i="34"/>
  <c r="BB62" i="35"/>
  <c r="BE221" i="34"/>
  <c r="X363" i="265"/>
  <c r="BE212" i="34"/>
  <c r="BE203" i="34"/>
  <c r="X333" i="265"/>
  <c r="BE194" i="34"/>
  <c r="X318" i="265"/>
  <c r="BE158" i="34"/>
  <c r="X260" i="265"/>
  <c r="U54" i="268"/>
  <c r="I53" i="269"/>
  <c r="BK114" i="34"/>
  <c r="BJ192" i="264"/>
  <c r="BK142" i="34"/>
  <c r="BK44" i="34"/>
  <c r="BK100" i="34"/>
  <c r="BJ172" i="264"/>
  <c r="BK128" i="34"/>
  <c r="BI37" i="35"/>
  <c r="W21" i="268"/>
  <c r="BN421" i="264"/>
  <c r="BN420" i="264"/>
  <c r="BN419" i="264"/>
  <c r="BF200" i="264"/>
  <c r="BF187" i="264"/>
  <c r="BF186" i="264"/>
  <c r="BF180" i="264"/>
  <c r="BF167" i="264"/>
  <c r="BF166" i="264"/>
  <c r="BF220" i="264"/>
  <c r="BF207" i="264"/>
  <c r="BF206" i="264"/>
  <c r="BE180" i="264"/>
  <c r="BE167" i="264"/>
  <c r="BE166" i="264"/>
  <c r="Z203" i="265"/>
  <c r="Z183" i="265"/>
  <c r="Y110" i="265"/>
  <c r="Y109" i="265"/>
  <c r="BD88" i="264"/>
  <c r="BD87" i="264"/>
  <c r="BD86" i="264"/>
  <c r="BE220" i="264"/>
  <c r="BE207" i="264"/>
  <c r="BE206" i="264"/>
  <c r="BE200" i="264"/>
  <c r="BE187" i="264"/>
  <c r="BE186" i="264"/>
  <c r="BB185" i="24"/>
  <c r="L16" i="266"/>
  <c r="BH340" i="264"/>
  <c r="BH339" i="264"/>
  <c r="BG29" i="264"/>
  <c r="Y29" i="265"/>
  <c r="BH325" i="264"/>
  <c r="BH324" i="264"/>
  <c r="BH355" i="264"/>
  <c r="BH354" i="264"/>
  <c r="BH78" i="35"/>
  <c r="BJ226" i="34"/>
  <c r="BI370" i="264"/>
  <c r="BI369" i="264"/>
  <c r="BJ217" i="34"/>
  <c r="BJ208" i="34"/>
  <c r="BI340" i="264"/>
  <c r="BI339" i="264"/>
  <c r="BJ199" i="34"/>
  <c r="BI325" i="264"/>
  <c r="BI324" i="264"/>
  <c r="BJ163" i="34"/>
  <c r="BG69" i="34"/>
  <c r="BF126" i="264"/>
  <c r="BF107" i="264"/>
  <c r="BH153" i="34"/>
  <c r="BG245" i="264"/>
  <c r="BH125" i="34"/>
  <c r="Y205" i="265"/>
  <c r="BH55" i="34"/>
  <c r="BH111" i="34"/>
  <c r="BG185" i="264"/>
  <c r="BH139" i="34"/>
  <c r="BG225" i="264"/>
  <c r="BF48" i="35"/>
  <c r="V34" i="268"/>
  <c r="BD290" i="264"/>
  <c r="L289" i="266"/>
  <c r="BH53" i="264"/>
  <c r="BH69" i="264"/>
  <c r="BH13" i="35"/>
  <c r="BJ37" i="34"/>
  <c r="BI77" i="264"/>
  <c r="BJ33" i="34"/>
  <c r="BI69" i="264"/>
  <c r="BJ29" i="34"/>
  <c r="BI61" i="264"/>
  <c r="BJ25" i="34"/>
  <c r="BI53" i="264"/>
  <c r="BJ9" i="34"/>
  <c r="BH448" i="264"/>
  <c r="BH432" i="264"/>
  <c r="BH87" i="35"/>
  <c r="BJ236" i="34"/>
  <c r="BJ254" i="34"/>
  <c r="BI432" i="264"/>
  <c r="BJ266" i="34"/>
  <c r="BI456" i="264"/>
  <c r="BJ262" i="34"/>
  <c r="BI448" i="264"/>
  <c r="BJ258" i="34"/>
  <c r="BI440" i="264"/>
  <c r="BH231" i="264"/>
  <c r="BI57" i="34"/>
  <c r="BH93" i="264"/>
  <c r="BH36" i="35"/>
  <c r="BJ127" i="34"/>
  <c r="BI211" i="264"/>
  <c r="BJ43" i="34"/>
  <c r="BJ99" i="34"/>
  <c r="BI171" i="264"/>
  <c r="BJ141" i="34"/>
  <c r="BJ113" i="34"/>
  <c r="BI191" i="264"/>
  <c r="BK144" i="34"/>
  <c r="BJ234" i="264"/>
  <c r="BK116" i="34"/>
  <c r="BK46" i="34"/>
  <c r="BK102" i="34"/>
  <c r="BJ174" i="264"/>
  <c r="BK130" i="34"/>
  <c r="BJ214" i="264"/>
  <c r="BI39" i="35"/>
  <c r="W23" i="268"/>
  <c r="BH62" i="264"/>
  <c r="BH78" i="264"/>
  <c r="BH14" i="35"/>
  <c r="BJ10" i="34"/>
  <c r="BJ38" i="34"/>
  <c r="BJ34" i="34"/>
  <c r="BI70" i="264"/>
  <c r="BJ30" i="34"/>
  <c r="BI62" i="264"/>
  <c r="BJ26" i="34"/>
  <c r="BI54" i="264"/>
  <c r="BD176" i="34"/>
  <c r="BC289" i="264"/>
  <c r="BD185" i="34"/>
  <c r="BC303" i="264"/>
  <c r="BN79" i="35"/>
  <c r="BQ234" i="34"/>
  <c r="BQ252" i="34"/>
  <c r="BQ264" i="34"/>
  <c r="AB453" i="265"/>
  <c r="BQ260" i="34"/>
  <c r="BQ256" i="34"/>
  <c r="Y65" i="268"/>
  <c r="Y64" i="268"/>
  <c r="J64" i="269"/>
  <c r="J63" i="269"/>
  <c r="BQ239" i="34"/>
  <c r="BP396" i="264"/>
  <c r="M395" i="266"/>
  <c r="AB396" i="265"/>
  <c r="BP446" i="264"/>
  <c r="M445" i="266"/>
  <c r="AB446" i="265"/>
  <c r="BQ249" i="34"/>
  <c r="AB422" i="265"/>
  <c r="BQ245" i="34"/>
  <c r="AB415" i="265"/>
  <c r="BG66" i="34"/>
  <c r="BF123" i="264"/>
  <c r="BF104" i="264"/>
  <c r="BH136" i="34"/>
  <c r="BG222" i="264"/>
  <c r="BH52" i="34"/>
  <c r="BH108" i="34"/>
  <c r="BG182" i="264"/>
  <c r="BH122" i="34"/>
  <c r="BG202" i="264"/>
  <c r="BH150" i="34"/>
  <c r="BG242" i="264"/>
  <c r="BF45" i="35"/>
  <c r="V31" i="268"/>
  <c r="BE123" i="264"/>
  <c r="BI11" i="34"/>
  <c r="BH20" i="264"/>
  <c r="BH19" i="264"/>
  <c r="BH66" i="264"/>
  <c r="BH65" i="264"/>
  <c r="BH11" i="35"/>
  <c r="BJ35" i="34"/>
  <c r="BJ31" i="34"/>
  <c r="BI66" i="264"/>
  <c r="BI65" i="264"/>
  <c r="BJ27" i="34"/>
  <c r="BI58" i="264"/>
  <c r="BI57" i="264"/>
  <c r="BJ7" i="34"/>
  <c r="BJ23" i="34"/>
  <c r="BI50" i="264"/>
  <c r="BI49" i="264"/>
  <c r="BH204" i="264"/>
  <c r="BH184" i="264"/>
  <c r="BH224" i="264"/>
  <c r="BJ67" i="34"/>
  <c r="BI124" i="264"/>
  <c r="BI105" i="264"/>
  <c r="BH329" i="264"/>
  <c r="BH328" i="264"/>
  <c r="BH359" i="264"/>
  <c r="BH358" i="264"/>
  <c r="BI164" i="34"/>
  <c r="BH256" i="264"/>
  <c r="BH255" i="264"/>
  <c r="BD26" i="24"/>
  <c r="BH197" i="264"/>
  <c r="BH196" i="264"/>
  <c r="BH177" i="264"/>
  <c r="BH176" i="264"/>
  <c r="BH217" i="264"/>
  <c r="BH216" i="264"/>
  <c r="BN402" i="264"/>
  <c r="BN401" i="264"/>
  <c r="BH233" i="264"/>
  <c r="BI59" i="34"/>
  <c r="BH95" i="264"/>
  <c r="BH38" i="35"/>
  <c r="BJ129" i="34"/>
  <c r="BI213" i="264"/>
  <c r="BJ45" i="34"/>
  <c r="BJ143" i="34"/>
  <c r="BJ115" i="34"/>
  <c r="BI193" i="264"/>
  <c r="BJ101" i="34"/>
  <c r="BI173" i="264"/>
  <c r="BH221" i="264"/>
  <c r="BI65" i="34"/>
  <c r="BH103" i="264"/>
  <c r="BH241" i="264"/>
  <c r="L226" i="266"/>
  <c r="L166" i="266"/>
  <c r="L206" i="266"/>
  <c r="BA188" i="24"/>
  <c r="AP191" i="24"/>
  <c r="BE233" i="34"/>
  <c r="X389" i="265"/>
  <c r="X388" i="265"/>
  <c r="X387" i="265"/>
  <c r="BH60" i="264"/>
  <c r="BH76" i="264"/>
  <c r="BI12" i="34"/>
  <c r="BH22" i="264"/>
  <c r="BD168" i="24"/>
  <c r="BD159" i="24"/>
  <c r="BE157" i="24"/>
  <c r="BD63" i="35"/>
  <c r="BG159" i="34"/>
  <c r="BG204" i="34"/>
  <c r="BF334" i="264"/>
  <c r="BG222" i="34"/>
  <c r="BF364" i="264"/>
  <c r="BG195" i="34"/>
  <c r="BF319" i="264"/>
  <c r="BG213" i="34"/>
  <c r="BF349" i="264"/>
  <c r="BD275" i="264"/>
  <c r="L274" i="266"/>
  <c r="BG30" i="264"/>
  <c r="Y30" i="265"/>
  <c r="BG405" i="264"/>
  <c r="Y405" i="265"/>
  <c r="BI241" i="34"/>
  <c r="BH399" i="264"/>
  <c r="BH449" i="264"/>
  <c r="BH88" i="35"/>
  <c r="BJ267" i="34"/>
  <c r="BI457" i="264"/>
  <c r="BJ263" i="34"/>
  <c r="BI449" i="264"/>
  <c r="BJ259" i="34"/>
  <c r="BI441" i="264"/>
  <c r="BJ237" i="34"/>
  <c r="BJ255" i="34"/>
  <c r="BI433" i="264"/>
  <c r="BG406" i="264"/>
  <c r="Y406" i="265"/>
  <c r="BH115" i="264"/>
  <c r="AP385" i="264"/>
  <c r="AP384" i="264"/>
  <c r="AP383" i="264"/>
  <c r="AP382" i="264"/>
  <c r="AP381" i="264"/>
  <c r="BP244" i="34"/>
  <c r="BO414" i="264"/>
  <c r="BO413" i="264"/>
  <c r="BO412" i="264"/>
  <c r="BP248" i="34"/>
  <c r="BO421" i="264"/>
  <c r="BO420" i="264"/>
  <c r="BO419" i="264"/>
  <c r="L186" i="266"/>
  <c r="BC184" i="24"/>
  <c r="BD172" i="24"/>
  <c r="BC175" i="24"/>
  <c r="BC179" i="24"/>
  <c r="BB303" i="264"/>
  <c r="BH209" i="264"/>
  <c r="BH208" i="264"/>
  <c r="BI56" i="34"/>
  <c r="BH91" i="264"/>
  <c r="BH90" i="264"/>
  <c r="BH229" i="264"/>
  <c r="BH228" i="264"/>
  <c r="BJ58" i="34"/>
  <c r="BI94" i="264"/>
  <c r="BN414" i="264"/>
  <c r="BN413" i="264"/>
  <c r="BN412" i="264"/>
  <c r="BF17" i="264"/>
  <c r="BF16" i="264"/>
  <c r="BF15" i="264"/>
  <c r="Z174" i="265"/>
  <c r="BF240" i="264"/>
  <c r="BF227" i="264"/>
  <c r="BF226" i="264"/>
  <c r="Y104" i="265"/>
  <c r="BG18" i="264"/>
  <c r="Y27" i="265"/>
  <c r="Y26" i="265"/>
  <c r="Y118" i="265"/>
  <c r="Y117" i="265"/>
  <c r="Y107" i="265"/>
  <c r="BC169" i="24"/>
  <c r="BC167" i="24"/>
  <c r="BG92" i="264"/>
  <c r="Y222" i="265"/>
  <c r="BE240" i="264"/>
  <c r="BE227" i="264"/>
  <c r="BE226" i="264"/>
  <c r="Z97" i="265"/>
  <c r="BB183" i="24"/>
  <c r="X348" i="265"/>
  <c r="Z105" i="265"/>
  <c r="Z192" i="265"/>
  <c r="BA141" i="24"/>
  <c r="AZ131" i="24"/>
  <c r="BA130" i="24"/>
  <c r="BA127" i="24"/>
  <c r="BA10" i="24"/>
  <c r="BB128" i="24"/>
  <c r="BB123" i="24"/>
  <c r="BB124" i="24"/>
  <c r="BB126" i="24"/>
  <c r="BC9" i="24"/>
  <c r="BD77" i="24"/>
  <c r="BI12" i="271"/>
  <c r="BI24" i="271"/>
  <c r="Z223" i="265"/>
  <c r="Z243" i="265"/>
  <c r="Y225" i="265"/>
  <c r="BH21" i="264"/>
  <c r="AZ330" i="264"/>
  <c r="BB87" i="24"/>
  <c r="BB86" i="24"/>
  <c r="BD10" i="264"/>
  <c r="AX43" i="271"/>
  <c r="AW25" i="271"/>
  <c r="BC10" i="264"/>
  <c r="Y111" i="265"/>
  <c r="BA138" i="24"/>
  <c r="BA137" i="24"/>
  <c r="BA136" i="24"/>
  <c r="BA140" i="24"/>
  <c r="BA139" i="24"/>
  <c r="Y202" i="265"/>
  <c r="Y200" i="265"/>
  <c r="Y187" i="265"/>
  <c r="Y186" i="265"/>
  <c r="BG180" i="264"/>
  <c r="BG167" i="264"/>
  <c r="BG166" i="264"/>
  <c r="BH431" i="264"/>
  <c r="BH427" i="264"/>
  <c r="BH426" i="264"/>
  <c r="W331" i="265"/>
  <c r="BA360" i="264"/>
  <c r="BC116" i="24"/>
  <c r="BD33" i="24"/>
  <c r="BD25" i="24"/>
  <c r="BD24" i="24"/>
  <c r="BB115" i="24"/>
  <c r="BB107" i="24"/>
  <c r="BB109" i="24"/>
  <c r="BB108" i="24"/>
  <c r="BA315" i="264"/>
  <c r="BC97" i="24"/>
  <c r="AZ133" i="24"/>
  <c r="BE230" i="34"/>
  <c r="BA135" i="24"/>
  <c r="BB69" i="35"/>
  <c r="BD147" i="24"/>
  <c r="BA375" i="264"/>
  <c r="BA374" i="264"/>
  <c r="BA373" i="264"/>
  <c r="BA372" i="264"/>
  <c r="BA371" i="264"/>
  <c r="AZ410" i="264"/>
  <c r="AZ273" i="264"/>
  <c r="AZ288" i="264"/>
  <c r="AZ301" i="264"/>
  <c r="AZ272" i="264"/>
  <c r="AZ176" i="24"/>
  <c r="AZ182" i="24"/>
  <c r="BC12" i="264"/>
  <c r="BC11" i="264"/>
  <c r="AZ160" i="24"/>
  <c r="AZ166" i="24"/>
  <c r="BC193" i="34"/>
  <c r="BC220" i="34"/>
  <c r="BC157" i="34"/>
  <c r="BC202" i="34"/>
  <c r="BC211" i="34"/>
  <c r="AZ60" i="35"/>
  <c r="BB12" i="264"/>
  <c r="BB11" i="264"/>
  <c r="BB175" i="34"/>
  <c r="BA288" i="264"/>
  <c r="BB184" i="34"/>
  <c r="BA302" i="264"/>
  <c r="BA259" i="264"/>
  <c r="BB166" i="34"/>
  <c r="BA273" i="264"/>
  <c r="AZ72" i="35"/>
  <c r="T50" i="268"/>
  <c r="W332" i="265"/>
  <c r="W361" i="265"/>
  <c r="AZ315" i="264"/>
  <c r="W346" i="265"/>
  <c r="BB242" i="34"/>
  <c r="BA409" i="264"/>
  <c r="BB243" i="34"/>
  <c r="BA410" i="264"/>
  <c r="AZ409" i="264"/>
  <c r="AZ302" i="264"/>
  <c r="AZ287" i="264"/>
  <c r="BA70" i="35"/>
  <c r="BA71" i="35"/>
  <c r="BA72" i="35"/>
  <c r="BC156" i="34"/>
  <c r="BC201" i="34"/>
  <c r="AZ59" i="35"/>
  <c r="BC192" i="34"/>
  <c r="BC210" i="34"/>
  <c r="BC219" i="34"/>
  <c r="BB9" i="264"/>
  <c r="BB8" i="264"/>
  <c r="BB7" i="264"/>
  <c r="AY7" i="24"/>
  <c r="BB183" i="34"/>
  <c r="BA301" i="264"/>
  <c r="BA300" i="264"/>
  <c r="BB174" i="34"/>
  <c r="BA287" i="264"/>
  <c r="BA258" i="264"/>
  <c r="BB165" i="34"/>
  <c r="BA272" i="264"/>
  <c r="BB96" i="24"/>
  <c r="BB85" i="24"/>
  <c r="W375" i="265"/>
  <c r="W374" i="265"/>
  <c r="W373" i="265"/>
  <c r="W372" i="265"/>
  <c r="W371" i="265"/>
  <c r="W257" i="265"/>
  <c r="AZ257" i="264"/>
  <c r="W7" i="265"/>
  <c r="W347" i="265"/>
  <c r="W362" i="265"/>
  <c r="AZ360" i="264"/>
  <c r="W316" i="265"/>
  <c r="W315" i="265"/>
  <c r="AZ345" i="264"/>
  <c r="Z214" i="265"/>
  <c r="Y182" i="265"/>
  <c r="BH75" i="264"/>
  <c r="BE121" i="264"/>
  <c r="BE108" i="264"/>
  <c r="BE88" i="264"/>
  <c r="BE87" i="264"/>
  <c r="BE86" i="264"/>
  <c r="BF102" i="264"/>
  <c r="BF89" i="264"/>
  <c r="Z235" i="265"/>
  <c r="BG220" i="264"/>
  <c r="BG207" i="264"/>
  <c r="BG206" i="264"/>
  <c r="BH59" i="264"/>
  <c r="BH56" i="264"/>
  <c r="BH55" i="264"/>
  <c r="BG240" i="264"/>
  <c r="BG227" i="264"/>
  <c r="BG226" i="264"/>
  <c r="BF121" i="264"/>
  <c r="BF108" i="264"/>
  <c r="BI13" i="271"/>
  <c r="BN411" i="264"/>
  <c r="V29" i="268"/>
  <c r="V16" i="268"/>
  <c r="V15" i="268"/>
  <c r="AB452" i="265"/>
  <c r="Y220" i="265"/>
  <c r="Y207" i="265"/>
  <c r="Y206" i="265"/>
  <c r="Y102" i="265"/>
  <c r="Y89" i="265"/>
  <c r="BE13" i="264"/>
  <c r="BD184" i="24"/>
  <c r="BE172" i="24"/>
  <c r="BD175" i="24"/>
  <c r="BD179" i="24"/>
  <c r="L185" i="266"/>
  <c r="BI113" i="264"/>
  <c r="BJ241" i="34"/>
  <c r="BI399" i="264"/>
  <c r="W71" i="268"/>
  <c r="BI88" i="35"/>
  <c r="BK267" i="34"/>
  <c r="BJ457" i="264"/>
  <c r="BK263" i="34"/>
  <c r="BK259" i="34"/>
  <c r="BJ441" i="264"/>
  <c r="BK237" i="34"/>
  <c r="BK255" i="34"/>
  <c r="BJ433" i="264"/>
  <c r="BG168" i="34"/>
  <c r="BF275" i="264"/>
  <c r="BF261" i="264"/>
  <c r="BE168" i="24"/>
  <c r="BF74" i="35"/>
  <c r="BE159" i="24"/>
  <c r="BE169" i="24"/>
  <c r="BF157" i="24"/>
  <c r="BH29" i="264"/>
  <c r="L205" i="266"/>
  <c r="L165" i="266"/>
  <c r="L225" i="266"/>
  <c r="BH122" i="264"/>
  <c r="BJ59" i="34"/>
  <c r="BI114" i="264"/>
  <c r="BI95" i="264"/>
  <c r="BK129" i="34"/>
  <c r="Z213" i="265"/>
  <c r="BK45" i="34"/>
  <c r="BK143" i="34"/>
  <c r="BJ233" i="264"/>
  <c r="BK115" i="34"/>
  <c r="Z193" i="265"/>
  <c r="BK101" i="34"/>
  <c r="Z173" i="265"/>
  <c r="BI38" i="35"/>
  <c r="W22" i="268"/>
  <c r="BH114" i="264"/>
  <c r="BD73" i="35"/>
  <c r="BC13" i="24"/>
  <c r="BC125" i="24"/>
  <c r="BC129" i="24"/>
  <c r="BI74" i="264"/>
  <c r="BI73" i="264"/>
  <c r="BG45" i="35"/>
  <c r="BI136" i="34"/>
  <c r="BI52" i="34"/>
  <c r="BI108" i="34"/>
  <c r="BI122" i="34"/>
  <c r="BI150" i="34"/>
  <c r="BH66" i="34"/>
  <c r="BG104" i="264"/>
  <c r="BP415" i="264"/>
  <c r="M414" i="266"/>
  <c r="BP403" i="264"/>
  <c r="M402" i="266"/>
  <c r="AB403" i="265"/>
  <c r="BP445" i="264"/>
  <c r="BP444" i="264"/>
  <c r="M444" i="266"/>
  <c r="AB445" i="265"/>
  <c r="AB444" i="265"/>
  <c r="BP429" i="264"/>
  <c r="BP428" i="264"/>
  <c r="M428" i="266"/>
  <c r="AB429" i="265"/>
  <c r="AB428" i="265"/>
  <c r="BQ248" i="34"/>
  <c r="AB421" i="265"/>
  <c r="AB420" i="265"/>
  <c r="AB419" i="265"/>
  <c r="BQ244" i="34"/>
  <c r="BI78" i="264"/>
  <c r="BI75" i="264"/>
  <c r="W14" i="268"/>
  <c r="BI14" i="35"/>
  <c r="BK10" i="34"/>
  <c r="BK38" i="34"/>
  <c r="BJ78" i="264"/>
  <c r="BK34" i="34"/>
  <c r="BJ70" i="264"/>
  <c r="BK30" i="34"/>
  <c r="BJ62" i="264"/>
  <c r="BK26" i="34"/>
  <c r="BJ54" i="264"/>
  <c r="BK60" i="34"/>
  <c r="BJ96" i="264"/>
  <c r="BI231" i="264"/>
  <c r="BJ57" i="34"/>
  <c r="BI112" i="264"/>
  <c r="BI93" i="264"/>
  <c r="W20" i="268"/>
  <c r="BI36" i="35"/>
  <c r="BK127" i="34"/>
  <c r="BJ211" i="264"/>
  <c r="BK43" i="34"/>
  <c r="Z93" i="265"/>
  <c r="BK141" i="34"/>
  <c r="BJ231" i="264"/>
  <c r="BK113" i="34"/>
  <c r="BJ191" i="264"/>
  <c r="BK99" i="34"/>
  <c r="BJ171" i="264"/>
  <c r="BH112" i="264"/>
  <c r="W70" i="268"/>
  <c r="BI87" i="35"/>
  <c r="BK266" i="34"/>
  <c r="BJ456" i="264"/>
  <c r="BK262" i="34"/>
  <c r="BJ448" i="264"/>
  <c r="BK258" i="34"/>
  <c r="BJ440" i="264"/>
  <c r="BK236" i="34"/>
  <c r="Z398" i="265"/>
  <c r="BK254" i="34"/>
  <c r="BJ432" i="264"/>
  <c r="W13" i="268"/>
  <c r="BI13" i="35"/>
  <c r="BK37" i="34"/>
  <c r="BJ77" i="264"/>
  <c r="BK33" i="34"/>
  <c r="BJ69" i="264"/>
  <c r="BK29" i="34"/>
  <c r="BJ61" i="264"/>
  <c r="BK25" i="34"/>
  <c r="BJ53" i="264"/>
  <c r="BK9" i="34"/>
  <c r="BG48" i="35"/>
  <c r="BI153" i="34"/>
  <c r="BI125" i="34"/>
  <c r="BI55" i="34"/>
  <c r="BI139" i="34"/>
  <c r="BI111" i="34"/>
  <c r="BG205" i="264"/>
  <c r="BG200" i="264"/>
  <c r="BG187" i="264"/>
  <c r="BG186" i="264"/>
  <c r="BJ172" i="34"/>
  <c r="BI267" i="264"/>
  <c r="BI266" i="264"/>
  <c r="BJ37" i="35"/>
  <c r="BL142" i="34"/>
  <c r="BL114" i="34"/>
  <c r="BL44" i="34"/>
  <c r="BL100" i="34"/>
  <c r="BL128" i="34"/>
  <c r="BJ232" i="264"/>
  <c r="Z232" i="265"/>
  <c r="BE167" i="34"/>
  <c r="BD260" i="264"/>
  <c r="L259" i="266"/>
  <c r="BD333" i="264"/>
  <c r="L332" i="266"/>
  <c r="BD363" i="264"/>
  <c r="L362" i="266"/>
  <c r="BI209" i="264"/>
  <c r="BI208" i="264"/>
  <c r="BJ56" i="34"/>
  <c r="BI110" i="264"/>
  <c r="BI109" i="264"/>
  <c r="BI91" i="264"/>
  <c r="BI90" i="264"/>
  <c r="BI229" i="264"/>
  <c r="BI228" i="264"/>
  <c r="BJ175" i="264"/>
  <c r="Z175" i="265"/>
  <c r="BJ215" i="264"/>
  <c r="Z215" i="265"/>
  <c r="BJ12" i="34"/>
  <c r="BI29" i="264"/>
  <c r="BI22" i="264"/>
  <c r="BE319" i="264"/>
  <c r="BE334" i="264"/>
  <c r="BF186" i="34"/>
  <c r="BF177" i="34"/>
  <c r="BI201" i="264"/>
  <c r="BK149" i="34"/>
  <c r="BK121" i="34"/>
  <c r="BJ201" i="264"/>
  <c r="BK51" i="34"/>
  <c r="BK107" i="34"/>
  <c r="BJ181" i="264"/>
  <c r="BK135" i="34"/>
  <c r="W30" i="268"/>
  <c r="BI44" i="35"/>
  <c r="BJ164" i="34"/>
  <c r="BI270" i="264"/>
  <c r="BI269" i="264"/>
  <c r="BI256" i="264"/>
  <c r="BI255" i="264"/>
  <c r="BJ46" i="35"/>
  <c r="BL151" i="34"/>
  <c r="BL123" i="34"/>
  <c r="BL53" i="34"/>
  <c r="BL109" i="34"/>
  <c r="BL137" i="34"/>
  <c r="BI204" i="264"/>
  <c r="BH125" i="264"/>
  <c r="L107" i="266"/>
  <c r="BH30" i="264"/>
  <c r="BE389" i="264"/>
  <c r="BE388" i="264"/>
  <c r="BE387" i="264"/>
  <c r="BH281" i="264"/>
  <c r="BH280" i="264"/>
  <c r="BC185" i="24"/>
  <c r="BC183" i="24"/>
  <c r="BO411" i="264"/>
  <c r="Z399" i="265"/>
  <c r="Y404" i="265"/>
  <c r="Y400" i="265"/>
  <c r="BG404" i="264"/>
  <c r="BG400" i="264"/>
  <c r="BE74" i="35"/>
  <c r="BH92" i="264"/>
  <c r="BI447" i="264"/>
  <c r="BI443" i="264"/>
  <c r="BI442" i="264"/>
  <c r="BI431" i="264"/>
  <c r="BI427" i="264"/>
  <c r="BI426" i="264"/>
  <c r="Z234" i="265"/>
  <c r="Y185" i="265"/>
  <c r="BC187" i="24"/>
  <c r="BC189" i="24"/>
  <c r="BI59" i="264"/>
  <c r="BI56" i="264"/>
  <c r="BI55" i="264"/>
  <c r="BH51" i="264"/>
  <c r="BH48" i="264"/>
  <c r="BH47" i="264"/>
  <c r="Z171" i="265"/>
  <c r="BH190" i="264"/>
  <c r="Z456" i="265"/>
  <c r="BH439" i="264"/>
  <c r="BH435" i="264"/>
  <c r="BH434" i="264"/>
  <c r="BH110" i="264"/>
  <c r="BH109" i="264"/>
  <c r="BH406" i="264"/>
  <c r="BG177" i="34"/>
  <c r="BF290" i="264"/>
  <c r="BG186" i="34"/>
  <c r="BF304" i="264"/>
  <c r="BD163" i="24"/>
  <c r="BD187" i="24"/>
  <c r="BD389" i="264"/>
  <c r="BD388" i="264"/>
  <c r="BD387" i="264"/>
  <c r="L388" i="266"/>
  <c r="AQ191" i="24"/>
  <c r="AR231" i="34"/>
  <c r="BI233" i="264"/>
  <c r="BE26" i="24"/>
  <c r="BH270" i="264"/>
  <c r="BH269" i="264"/>
  <c r="BJ11" i="34"/>
  <c r="BI27" i="264"/>
  <c r="BI26" i="264"/>
  <c r="BI20" i="264"/>
  <c r="BI19" i="264"/>
  <c r="W10" i="268"/>
  <c r="W9" i="268"/>
  <c r="BI11" i="35"/>
  <c r="BK35" i="34"/>
  <c r="BJ74" i="264"/>
  <c r="BJ73" i="264"/>
  <c r="BK31" i="34"/>
  <c r="BJ66" i="264"/>
  <c r="BJ65" i="264"/>
  <c r="BK27" i="34"/>
  <c r="BJ58" i="264"/>
  <c r="BJ57" i="264"/>
  <c r="BK7" i="34"/>
  <c r="BK23" i="34"/>
  <c r="BJ50" i="264"/>
  <c r="BJ49" i="264"/>
  <c r="BH27" i="264"/>
  <c r="BH26" i="264"/>
  <c r="BP422" i="264"/>
  <c r="M421" i="266"/>
  <c r="BP437" i="264"/>
  <c r="BP436" i="264"/>
  <c r="M436" i="266"/>
  <c r="BP453" i="264"/>
  <c r="BP452" i="264"/>
  <c r="M452" i="266"/>
  <c r="BQ238" i="34"/>
  <c r="BP395" i="264"/>
  <c r="BP394" i="264"/>
  <c r="M394" i="266"/>
  <c r="AB395" i="265"/>
  <c r="AB394" i="265"/>
  <c r="BJ14" i="34"/>
  <c r="BI31" i="264"/>
  <c r="BI24" i="264"/>
  <c r="BJ39" i="35"/>
  <c r="BL144" i="34"/>
  <c r="BL116" i="34"/>
  <c r="BL46" i="34"/>
  <c r="BL102" i="34"/>
  <c r="BL130" i="34"/>
  <c r="BJ194" i="264"/>
  <c r="Z194" i="265"/>
  <c r="BJ240" i="34"/>
  <c r="BI398" i="264"/>
  <c r="BI397" i="264"/>
  <c r="BI393" i="264"/>
  <c r="BJ13" i="34"/>
  <c r="BI23" i="264"/>
  <c r="BH69" i="34"/>
  <c r="BG126" i="264"/>
  <c r="BG107" i="264"/>
  <c r="BI355" i="264"/>
  <c r="BI354" i="264"/>
  <c r="W61" i="268"/>
  <c r="W60" i="268"/>
  <c r="BI78" i="35"/>
  <c r="BK226" i="34"/>
  <c r="BJ370" i="264"/>
  <c r="BJ369" i="264"/>
  <c r="BK217" i="34"/>
  <c r="BJ355" i="264"/>
  <c r="BJ354" i="264"/>
  <c r="BK208" i="34"/>
  <c r="BJ340" i="264"/>
  <c r="BJ339" i="264"/>
  <c r="BK199" i="34"/>
  <c r="BJ325" i="264"/>
  <c r="BJ324" i="264"/>
  <c r="BK163" i="34"/>
  <c r="L15" i="266"/>
  <c r="BJ212" i="264"/>
  <c r="Z212" i="265"/>
  <c r="BK58" i="34"/>
  <c r="BJ113" i="264"/>
  <c r="BJ94" i="264"/>
  <c r="Z94" i="265"/>
  <c r="BD318" i="264"/>
  <c r="L317" i="266"/>
  <c r="BD348" i="264"/>
  <c r="L347" i="266"/>
  <c r="BE176" i="34"/>
  <c r="X289" i="265"/>
  <c r="BE185" i="34"/>
  <c r="BI189" i="264"/>
  <c r="BI188" i="264"/>
  <c r="W18" i="268"/>
  <c r="W17" i="268"/>
  <c r="BI35" i="35"/>
  <c r="BK140" i="34"/>
  <c r="BK112" i="34"/>
  <c r="BJ189" i="264"/>
  <c r="BJ188" i="264"/>
  <c r="BK42" i="34"/>
  <c r="BK98" i="34"/>
  <c r="BJ169" i="264"/>
  <c r="BJ168" i="264"/>
  <c r="BK126" i="34"/>
  <c r="BJ40" i="35"/>
  <c r="BL131" i="34"/>
  <c r="BL47" i="34"/>
  <c r="BL103" i="34"/>
  <c r="BL145" i="34"/>
  <c r="BL117" i="34"/>
  <c r="BJ195" i="264"/>
  <c r="Z195" i="265"/>
  <c r="BK61" i="34"/>
  <c r="BJ97" i="264"/>
  <c r="W12" i="268"/>
  <c r="BI12" i="35"/>
  <c r="BK8" i="34"/>
  <c r="BK24" i="34"/>
  <c r="Z52" i="265"/>
  <c r="BK36" i="34"/>
  <c r="BK32" i="34"/>
  <c r="BJ68" i="264"/>
  <c r="BK28" i="34"/>
  <c r="BE349" i="264"/>
  <c r="BE364" i="264"/>
  <c r="BF168" i="34"/>
  <c r="BE261" i="264"/>
  <c r="BJ65" i="34"/>
  <c r="BI122" i="264"/>
  <c r="BI103" i="264"/>
  <c r="BI241" i="264"/>
  <c r="BJ62" i="34"/>
  <c r="BI118" i="264"/>
  <c r="BI117" i="264"/>
  <c r="BI99" i="264"/>
  <c r="BI98" i="264"/>
  <c r="BK132" i="34"/>
  <c r="BK48" i="34"/>
  <c r="BK104" i="34"/>
  <c r="BK146" i="34"/>
  <c r="Z237" i="265"/>
  <c r="Z236" i="265"/>
  <c r="BK118" i="34"/>
  <c r="W26" i="268"/>
  <c r="W25" i="268"/>
  <c r="BI41" i="35"/>
  <c r="BH118" i="264"/>
  <c r="BH117" i="264"/>
  <c r="BC62" i="35"/>
  <c r="BF221" i="34"/>
  <c r="BF212" i="34"/>
  <c r="BF203" i="34"/>
  <c r="BF194" i="34"/>
  <c r="BF158" i="34"/>
  <c r="BI314" i="264"/>
  <c r="BI313" i="264"/>
  <c r="W49" i="268"/>
  <c r="W48" i="268"/>
  <c r="BI68" i="35"/>
  <c r="BK218" i="34"/>
  <c r="BK209" i="34"/>
  <c r="BJ344" i="264"/>
  <c r="BJ343" i="264"/>
  <c r="BK200" i="34"/>
  <c r="BK155" i="34"/>
  <c r="BK191" i="34"/>
  <c r="BJ314" i="264"/>
  <c r="BJ313" i="264"/>
  <c r="BK67" i="34"/>
  <c r="BJ124" i="264"/>
  <c r="BJ105" i="264"/>
  <c r="BJ203" i="264"/>
  <c r="BJ68" i="34"/>
  <c r="BI106" i="264"/>
  <c r="BK138" i="34"/>
  <c r="BK54" i="34"/>
  <c r="Z106" i="265"/>
  <c r="BK110" i="34"/>
  <c r="BK152" i="34"/>
  <c r="BK124" i="34"/>
  <c r="W33" i="268"/>
  <c r="BI47" i="35"/>
  <c r="BH31" i="264"/>
  <c r="BH405" i="264"/>
  <c r="BD169" i="24"/>
  <c r="BD167" i="24"/>
  <c r="Z66" i="265"/>
  <c r="Z65" i="265"/>
  <c r="BH18" i="264"/>
  <c r="BI190" i="264"/>
  <c r="BI170" i="264"/>
  <c r="BI210" i="264"/>
  <c r="BH230" i="264"/>
  <c r="BI439" i="264"/>
  <c r="BI435" i="264"/>
  <c r="BI434" i="264"/>
  <c r="BI455" i="264"/>
  <c r="BI451" i="264"/>
  <c r="BI450" i="264"/>
  <c r="BH447" i="264"/>
  <c r="BH443" i="264"/>
  <c r="BH442" i="264"/>
  <c r="Z355" i="265"/>
  <c r="Z354" i="265"/>
  <c r="Y28" i="265"/>
  <c r="Y25" i="265"/>
  <c r="Y17" i="265"/>
  <c r="Y16" i="265"/>
  <c r="Y15" i="265"/>
  <c r="BG28" i="264"/>
  <c r="BG25" i="264"/>
  <c r="BG17" i="264"/>
  <c r="BG16" i="264"/>
  <c r="BG15" i="264"/>
  <c r="AB437" i="265"/>
  <c r="AB436" i="265"/>
  <c r="Z172" i="265"/>
  <c r="Y242" i="265"/>
  <c r="Z96" i="265"/>
  <c r="Y245" i="265"/>
  <c r="Z189" i="265"/>
  <c r="Z188" i="265"/>
  <c r="BI67" i="264"/>
  <c r="BI64" i="264"/>
  <c r="BI63" i="264"/>
  <c r="BI51" i="264"/>
  <c r="BI48" i="264"/>
  <c r="BI47" i="264"/>
  <c r="BH67" i="264"/>
  <c r="BH64" i="264"/>
  <c r="BH63" i="264"/>
  <c r="BH72" i="264"/>
  <c r="BH71" i="264"/>
  <c r="BH210" i="264"/>
  <c r="BH170" i="264"/>
  <c r="BH397" i="264"/>
  <c r="BH393" i="264"/>
  <c r="BH455" i="264"/>
  <c r="BH451" i="264"/>
  <c r="BH450" i="264"/>
  <c r="Z440" i="265"/>
  <c r="Z23" i="265"/>
  <c r="Z267" i="265"/>
  <c r="Z266" i="265"/>
  <c r="BB141" i="24"/>
  <c r="BH111" i="264"/>
  <c r="BI92" i="264"/>
  <c r="BA131" i="24"/>
  <c r="W302" i="265"/>
  <c r="BB130" i="24"/>
  <c r="BB127" i="24"/>
  <c r="BB10" i="24"/>
  <c r="BC128" i="24"/>
  <c r="BC123" i="24"/>
  <c r="BA286" i="264"/>
  <c r="AZ286" i="264"/>
  <c r="BC124" i="24"/>
  <c r="BC126" i="24"/>
  <c r="BE77" i="24"/>
  <c r="BD9" i="24"/>
  <c r="Z433" i="265"/>
  <c r="Z62" i="265"/>
  <c r="Z78" i="265"/>
  <c r="BJ431" i="264"/>
  <c r="BJ427" i="264"/>
  <c r="BJ426" i="264"/>
  <c r="BJ439" i="264"/>
  <c r="BJ435" i="264"/>
  <c r="BJ434" i="264"/>
  <c r="BJ455" i="264"/>
  <c r="BJ451" i="264"/>
  <c r="BJ450" i="264"/>
  <c r="W69" i="268"/>
  <c r="W63" i="268"/>
  <c r="W62" i="268"/>
  <c r="W19" i="268"/>
  <c r="Z54" i="265"/>
  <c r="Z113" i="265"/>
  <c r="BJ67" i="264"/>
  <c r="Z231" i="265"/>
  <c r="BC87" i="24"/>
  <c r="BC86" i="24"/>
  <c r="X10" i="265"/>
  <c r="L9" i="266"/>
  <c r="AX25" i="271"/>
  <c r="BE10" i="264"/>
  <c r="AY43" i="271"/>
  <c r="Y180" i="265"/>
  <c r="Y167" i="265"/>
  <c r="Y166" i="265"/>
  <c r="BB138" i="24"/>
  <c r="BB137" i="24"/>
  <c r="BB136" i="24"/>
  <c r="BB140" i="24"/>
  <c r="BB139" i="24"/>
  <c r="Z370" i="265"/>
  <c r="Z369" i="265"/>
  <c r="Z61" i="265"/>
  <c r="Z191" i="265"/>
  <c r="Z190" i="265"/>
  <c r="BH404" i="264"/>
  <c r="BH400" i="264"/>
  <c r="Z77" i="265"/>
  <c r="BI111" i="264"/>
  <c r="W330" i="265"/>
  <c r="BA271" i="264"/>
  <c r="BD116" i="24"/>
  <c r="BE33" i="24"/>
  <c r="BE25" i="24"/>
  <c r="BE24" i="24"/>
  <c r="BC115" i="24"/>
  <c r="BC107" i="24"/>
  <c r="BC109" i="24"/>
  <c r="BC108" i="24"/>
  <c r="AZ271" i="264"/>
  <c r="Z70" i="265"/>
  <c r="Z457" i="265"/>
  <c r="Z455" i="265"/>
  <c r="Z451" i="265"/>
  <c r="Z450" i="265"/>
  <c r="Z69" i="265"/>
  <c r="Z432" i="265"/>
  <c r="Z211" i="265"/>
  <c r="Z210" i="265"/>
  <c r="Z201" i="265"/>
  <c r="Z441" i="265"/>
  <c r="Z439" i="265"/>
  <c r="Z435" i="265"/>
  <c r="Z434" i="265"/>
  <c r="Z53" i="265"/>
  <c r="BA257" i="264"/>
  <c r="AZ408" i="264"/>
  <c r="AZ407" i="264"/>
  <c r="AZ392" i="264"/>
  <c r="AZ391" i="264"/>
  <c r="AZ390" i="264"/>
  <c r="BD189" i="24"/>
  <c r="BD97" i="24"/>
  <c r="BF230" i="34"/>
  <c r="BB135" i="24"/>
  <c r="BC69" i="35"/>
  <c r="BC243" i="34"/>
  <c r="BC242" i="34"/>
  <c r="BB361" i="264"/>
  <c r="BB316" i="264"/>
  <c r="BB331" i="264"/>
  <c r="BD220" i="34"/>
  <c r="BC362" i="264"/>
  <c r="BD193" i="34"/>
  <c r="BC317" i="264"/>
  <c r="BD202" i="34"/>
  <c r="BC332" i="264"/>
  <c r="BD157" i="34"/>
  <c r="BA60" i="35"/>
  <c r="BD211" i="34"/>
  <c r="BC347" i="264"/>
  <c r="BD156" i="34"/>
  <c r="BA59" i="35"/>
  <c r="BD210" i="34"/>
  <c r="BC346" i="264"/>
  <c r="BD201" i="34"/>
  <c r="BC331" i="264"/>
  <c r="BD192" i="34"/>
  <c r="BC316" i="264"/>
  <c r="BD219" i="34"/>
  <c r="BC361" i="264"/>
  <c r="BA133" i="24"/>
  <c r="BC175" i="34"/>
  <c r="BC184" i="34"/>
  <c r="BB332" i="264"/>
  <c r="BB362" i="264"/>
  <c r="BC9" i="264"/>
  <c r="BC8" i="264"/>
  <c r="BC7" i="264"/>
  <c r="AZ7" i="24"/>
  <c r="BE147" i="24"/>
  <c r="BB70" i="35"/>
  <c r="BB71" i="35"/>
  <c r="BB72" i="35"/>
  <c r="BD380" i="264"/>
  <c r="BD379" i="264"/>
  <c r="BD378" i="264"/>
  <c r="BD377" i="264"/>
  <c r="BD376" i="264"/>
  <c r="X380" i="265"/>
  <c r="X379" i="265"/>
  <c r="X378" i="265"/>
  <c r="X377" i="265"/>
  <c r="X376" i="265"/>
  <c r="L379" i="266"/>
  <c r="L378" i="266"/>
  <c r="L377" i="266"/>
  <c r="L376" i="266"/>
  <c r="L375" i="266"/>
  <c r="BF88" i="264"/>
  <c r="BF87" i="264"/>
  <c r="BF86" i="264"/>
  <c r="W409" i="265"/>
  <c r="BA408" i="264"/>
  <c r="BA407" i="264"/>
  <c r="BA392" i="264"/>
  <c r="BA391" i="264"/>
  <c r="BA390" i="264"/>
  <c r="W360" i="265"/>
  <c r="W301" i="265"/>
  <c r="W300" i="265"/>
  <c r="W288" i="265"/>
  <c r="W410" i="265"/>
  <c r="BB346" i="264"/>
  <c r="BC183" i="34"/>
  <c r="BC174" i="34"/>
  <c r="BB258" i="264"/>
  <c r="BC165" i="34"/>
  <c r="BA61" i="35"/>
  <c r="BD227" i="34"/>
  <c r="BC375" i="264"/>
  <c r="BC374" i="264"/>
  <c r="BC373" i="264"/>
  <c r="BC372" i="264"/>
  <c r="BC371" i="264"/>
  <c r="AZ61" i="35"/>
  <c r="BC227" i="34"/>
  <c r="BB347" i="264"/>
  <c r="BC166" i="34"/>
  <c r="BB259" i="264"/>
  <c r="BB317" i="264"/>
  <c r="BA160" i="24"/>
  <c r="BA166" i="24"/>
  <c r="BA176" i="24"/>
  <c r="BA182" i="24"/>
  <c r="BC96" i="24"/>
  <c r="BC85" i="24"/>
  <c r="W287" i="265"/>
  <c r="W345" i="265"/>
  <c r="W272" i="265"/>
  <c r="AZ300" i="264"/>
  <c r="W273" i="265"/>
  <c r="Z58" i="265"/>
  <c r="Z57" i="265"/>
  <c r="Y126" i="265"/>
  <c r="Z448" i="265"/>
  <c r="Z50" i="265"/>
  <c r="Z49" i="265"/>
  <c r="Z181" i="265"/>
  <c r="Z314" i="265"/>
  <c r="Z313" i="265"/>
  <c r="W11" i="268"/>
  <c r="W8" i="268"/>
  <c r="W7" i="268"/>
  <c r="Z397" i="265"/>
  <c r="Z393" i="265"/>
  <c r="BF13" i="264"/>
  <c r="BJ47" i="35"/>
  <c r="BL138" i="34"/>
  <c r="BL54" i="34"/>
  <c r="BL110" i="34"/>
  <c r="BL152" i="34"/>
  <c r="BL124" i="34"/>
  <c r="BJ184" i="264"/>
  <c r="Z184" i="265"/>
  <c r="BJ359" i="264"/>
  <c r="BJ358" i="264"/>
  <c r="Z359" i="265"/>
  <c r="Z358" i="265"/>
  <c r="BE348" i="264"/>
  <c r="BF176" i="34"/>
  <c r="BF185" i="34"/>
  <c r="BJ41" i="35"/>
  <c r="BL132" i="34"/>
  <c r="BL48" i="34"/>
  <c r="BL104" i="34"/>
  <c r="BL146" i="34"/>
  <c r="BL118" i="34"/>
  <c r="BJ177" i="264"/>
  <c r="BJ176" i="264"/>
  <c r="Z177" i="265"/>
  <c r="Z176" i="265"/>
  <c r="BJ244" i="264"/>
  <c r="BK68" i="34"/>
  <c r="BJ125" i="264"/>
  <c r="BJ106" i="264"/>
  <c r="BK164" i="34"/>
  <c r="BJ256" i="264"/>
  <c r="BJ255" i="264"/>
  <c r="Z256" i="265"/>
  <c r="Z255" i="265"/>
  <c r="BJ68" i="35"/>
  <c r="BL155" i="34"/>
  <c r="BL191" i="34"/>
  <c r="BL218" i="34"/>
  <c r="BL209" i="34"/>
  <c r="BL200" i="34"/>
  <c r="BF167" i="34"/>
  <c r="BE260" i="264"/>
  <c r="BE333" i="264"/>
  <c r="BE363" i="264"/>
  <c r="BJ237" i="264"/>
  <c r="BJ236" i="264"/>
  <c r="BK62" i="34"/>
  <c r="BJ118" i="264"/>
  <c r="BJ117" i="264"/>
  <c r="BJ99" i="264"/>
  <c r="BJ98" i="264"/>
  <c r="BJ52" i="264"/>
  <c r="BJ51" i="264"/>
  <c r="BJ48" i="264"/>
  <c r="BJ47" i="264"/>
  <c r="BJ12" i="35"/>
  <c r="BL8" i="34"/>
  <c r="BL24" i="34"/>
  <c r="BL36" i="34"/>
  <c r="BL32" i="34"/>
  <c r="BL28" i="34"/>
  <c r="BK235" i="264"/>
  <c r="BL61" i="34"/>
  <c r="BK97" i="264"/>
  <c r="BK40" i="35"/>
  <c r="BM131" i="34"/>
  <c r="BL215" i="264"/>
  <c r="BM47" i="34"/>
  <c r="BM103" i="34"/>
  <c r="BL175" i="264"/>
  <c r="BM145" i="34"/>
  <c r="BL235" i="264"/>
  <c r="BM117" i="34"/>
  <c r="BL195" i="264"/>
  <c r="BJ35" i="35"/>
  <c r="BL140" i="34"/>
  <c r="BL112" i="34"/>
  <c r="BL42" i="34"/>
  <c r="BL126" i="34"/>
  <c r="BL98" i="34"/>
  <c r="BD303" i="264"/>
  <c r="L302" i="266"/>
  <c r="X303" i="265"/>
  <c r="BK172" i="34"/>
  <c r="BJ267" i="264"/>
  <c r="BJ266" i="264"/>
  <c r="BI30" i="264"/>
  <c r="BI28" i="264"/>
  <c r="BI25" i="264"/>
  <c r="BI405" i="264"/>
  <c r="BK214" i="264"/>
  <c r="BL60" i="34"/>
  <c r="BK96" i="264"/>
  <c r="BK234" i="264"/>
  <c r="M451" i="266"/>
  <c r="M435" i="266"/>
  <c r="BK11" i="34"/>
  <c r="BJ27" i="264"/>
  <c r="BJ26" i="264"/>
  <c r="BJ20" i="264"/>
  <c r="BJ19" i="264"/>
  <c r="Z20" i="265"/>
  <c r="Z19" i="265"/>
  <c r="BJ11" i="35"/>
  <c r="BL35" i="34"/>
  <c r="BL31" i="34"/>
  <c r="BL27" i="34"/>
  <c r="BL7" i="34"/>
  <c r="BL23" i="34"/>
  <c r="BE73" i="35"/>
  <c r="BD13" i="24"/>
  <c r="BD125" i="24"/>
  <c r="BD129" i="24"/>
  <c r="AR191" i="24"/>
  <c r="AS231" i="34"/>
  <c r="T385" i="265"/>
  <c r="T384" i="265"/>
  <c r="T383" i="265"/>
  <c r="T382" i="265"/>
  <c r="T381" i="265"/>
  <c r="BK183" i="264"/>
  <c r="BK203" i="264"/>
  <c r="BK46" i="35"/>
  <c r="BM151" i="34"/>
  <c r="BL243" i="264"/>
  <c r="BM123" i="34"/>
  <c r="BM53" i="34"/>
  <c r="BM109" i="34"/>
  <c r="BM137" i="34"/>
  <c r="BL223" i="264"/>
  <c r="BE290" i="264"/>
  <c r="BK172" i="264"/>
  <c r="BK192" i="264"/>
  <c r="BK37" i="35"/>
  <c r="BM142" i="34"/>
  <c r="BL232" i="264"/>
  <c r="BM114" i="34"/>
  <c r="BL192" i="264"/>
  <c r="BM44" i="34"/>
  <c r="BM100" i="34"/>
  <c r="BL172" i="264"/>
  <c r="BM128" i="34"/>
  <c r="BI281" i="264"/>
  <c r="BI280" i="264"/>
  <c r="BH225" i="264"/>
  <c r="BH205" i="264"/>
  <c r="BH48" i="35"/>
  <c r="BJ153" i="34"/>
  <c r="BI245" i="264"/>
  <c r="BJ125" i="34"/>
  <c r="BJ55" i="34"/>
  <c r="BJ111" i="34"/>
  <c r="BI185" i="264"/>
  <c r="BJ139" i="34"/>
  <c r="BJ13" i="35"/>
  <c r="BL37" i="34"/>
  <c r="BL33" i="34"/>
  <c r="BL29" i="34"/>
  <c r="BL25" i="34"/>
  <c r="BL9" i="34"/>
  <c r="BK57" i="34"/>
  <c r="Z112" i="265"/>
  <c r="BJ93" i="264"/>
  <c r="BJ36" i="35"/>
  <c r="BL127" i="34"/>
  <c r="BL43" i="34"/>
  <c r="BL99" i="34"/>
  <c r="BL141" i="34"/>
  <c r="BL113" i="34"/>
  <c r="BK14" i="34"/>
  <c r="BJ24" i="264"/>
  <c r="BP421" i="264"/>
  <c r="BP420" i="264"/>
  <c r="BP419" i="264"/>
  <c r="M420" i="266"/>
  <c r="M427" i="266"/>
  <c r="BH242" i="264"/>
  <c r="BH182" i="264"/>
  <c r="BH222" i="264"/>
  <c r="BD62" i="35"/>
  <c r="BG221" i="34"/>
  <c r="BF363" i="264"/>
  <c r="BG212" i="34"/>
  <c r="BF348" i="264"/>
  <c r="BG203" i="34"/>
  <c r="BF333" i="264"/>
  <c r="BG194" i="34"/>
  <c r="BF318" i="264"/>
  <c r="BG158" i="34"/>
  <c r="BJ38" i="35"/>
  <c r="BL129" i="34"/>
  <c r="BL45" i="34"/>
  <c r="BL101" i="34"/>
  <c r="BL143" i="34"/>
  <c r="BL115" i="34"/>
  <c r="BJ193" i="264"/>
  <c r="BJ190" i="264"/>
  <c r="BK59" i="34"/>
  <c r="Z114" i="265"/>
  <c r="BJ95" i="264"/>
  <c r="Z95" i="265"/>
  <c r="Z92" i="265"/>
  <c r="BF168" i="24"/>
  <c r="BF159" i="24"/>
  <c r="BG157" i="24"/>
  <c r="BF63" i="35"/>
  <c r="BI159" i="34"/>
  <c r="BI195" i="34"/>
  <c r="BI213" i="34"/>
  <c r="BI204" i="34"/>
  <c r="BI222" i="34"/>
  <c r="BK241" i="34"/>
  <c r="BJ399" i="264"/>
  <c r="BJ449" i="264"/>
  <c r="Z449" i="265"/>
  <c r="BJ88" i="35"/>
  <c r="BL267" i="34"/>
  <c r="BL263" i="34"/>
  <c r="BL259" i="34"/>
  <c r="BL237" i="34"/>
  <c r="BL255" i="34"/>
  <c r="Y240" i="265"/>
  <c r="Y227" i="265"/>
  <c r="Y226" i="265"/>
  <c r="Z118" i="265"/>
  <c r="Z117" i="265"/>
  <c r="Z27" i="265"/>
  <c r="Z26" i="265"/>
  <c r="BJ64" i="264"/>
  <c r="BJ63" i="264"/>
  <c r="Z170" i="265"/>
  <c r="Z244" i="265"/>
  <c r="Z340" i="265"/>
  <c r="Z339" i="265"/>
  <c r="L87" i="266"/>
  <c r="BI21" i="264"/>
  <c r="BI18" i="264"/>
  <c r="BG102" i="264"/>
  <c r="BG89" i="264"/>
  <c r="BH28" i="264"/>
  <c r="BH25" i="264"/>
  <c r="BH17" i="264"/>
  <c r="BH16" i="264"/>
  <c r="BH15" i="264"/>
  <c r="BD185" i="24"/>
  <c r="BJ204" i="264"/>
  <c r="Z204" i="265"/>
  <c r="BJ224" i="264"/>
  <c r="Z224" i="265"/>
  <c r="BI125" i="264"/>
  <c r="BJ329" i="264"/>
  <c r="BJ328" i="264"/>
  <c r="Z329" i="265"/>
  <c r="Z328" i="265"/>
  <c r="BE318" i="264"/>
  <c r="BJ197" i="264"/>
  <c r="BJ196" i="264"/>
  <c r="Z197" i="265"/>
  <c r="Z196" i="265"/>
  <c r="BJ217" i="264"/>
  <c r="BJ216" i="264"/>
  <c r="Z217" i="265"/>
  <c r="Z216" i="265"/>
  <c r="BE275" i="264"/>
  <c r="BJ60" i="264"/>
  <c r="BJ59" i="264"/>
  <c r="BJ56" i="264"/>
  <c r="BJ55" i="264"/>
  <c r="Z60" i="265"/>
  <c r="BJ76" i="264"/>
  <c r="BJ75" i="264"/>
  <c r="BJ72" i="264"/>
  <c r="BJ71" i="264"/>
  <c r="Z76" i="265"/>
  <c r="BK12" i="34"/>
  <c r="Z29" i="265"/>
  <c r="BJ22" i="264"/>
  <c r="Z22" i="265"/>
  <c r="BJ116" i="264"/>
  <c r="Z116" i="265"/>
  <c r="BK195" i="264"/>
  <c r="BK175" i="264"/>
  <c r="BK215" i="264"/>
  <c r="BJ209" i="264"/>
  <c r="BJ208" i="264"/>
  <c r="Z209" i="265"/>
  <c r="Z208" i="265"/>
  <c r="BK56" i="34"/>
  <c r="BJ91" i="264"/>
  <c r="BJ90" i="264"/>
  <c r="Z91" i="265"/>
  <c r="Z90" i="265"/>
  <c r="BJ229" i="264"/>
  <c r="BJ228" i="264"/>
  <c r="Z229" i="265"/>
  <c r="Z228" i="265"/>
  <c r="BD289" i="264"/>
  <c r="L288" i="266"/>
  <c r="L14" i="266"/>
  <c r="BJ78" i="35"/>
  <c r="BL226" i="34"/>
  <c r="BL217" i="34"/>
  <c r="BL208" i="34"/>
  <c r="BL199" i="34"/>
  <c r="BL163" i="34"/>
  <c r="BK174" i="264"/>
  <c r="BK194" i="264"/>
  <c r="BK39" i="35"/>
  <c r="BM144" i="34"/>
  <c r="BL234" i="264"/>
  <c r="BM116" i="34"/>
  <c r="BM102" i="34"/>
  <c r="BL174" i="264"/>
  <c r="BM46" i="34"/>
  <c r="BM130" i="34"/>
  <c r="M393" i="266"/>
  <c r="BP402" i="264"/>
  <c r="BP401" i="264"/>
  <c r="M401" i="266"/>
  <c r="AB402" i="265"/>
  <c r="AB401" i="265"/>
  <c r="BF26" i="24"/>
  <c r="AQ385" i="264"/>
  <c r="AQ384" i="264"/>
  <c r="AQ383" i="264"/>
  <c r="AQ382" i="264"/>
  <c r="AQ381" i="264"/>
  <c r="L387" i="266"/>
  <c r="BD188" i="24"/>
  <c r="BH233" i="34"/>
  <c r="BG389" i="264"/>
  <c r="BG388" i="264"/>
  <c r="BG387" i="264"/>
  <c r="BC188" i="24"/>
  <c r="BG233" i="34"/>
  <c r="V55" i="268"/>
  <c r="BE63" i="35"/>
  <c r="BH195" i="34"/>
  <c r="BH213" i="34"/>
  <c r="BH159" i="34"/>
  <c r="BH204" i="34"/>
  <c r="BH222" i="34"/>
  <c r="BK223" i="264"/>
  <c r="BL67" i="34"/>
  <c r="BK105" i="264"/>
  <c r="BK243" i="264"/>
  <c r="BJ44" i="35"/>
  <c r="BL149" i="34"/>
  <c r="BL121" i="34"/>
  <c r="BL51" i="34"/>
  <c r="BL107" i="34"/>
  <c r="BL135" i="34"/>
  <c r="BJ221" i="264"/>
  <c r="Z221" i="265"/>
  <c r="BK65" i="34"/>
  <c r="BJ122" i="264"/>
  <c r="BJ103" i="264"/>
  <c r="Z103" i="265"/>
  <c r="BJ241" i="264"/>
  <c r="Z241" i="265"/>
  <c r="BE304" i="264"/>
  <c r="BD274" i="264"/>
  <c r="L273" i="266"/>
  <c r="X274" i="265"/>
  <c r="BK212" i="264"/>
  <c r="BL58" i="34"/>
  <c r="BK94" i="264"/>
  <c r="BK232" i="264"/>
  <c r="BH185" i="264"/>
  <c r="BI69" i="34"/>
  <c r="BH107" i="264"/>
  <c r="BH245" i="264"/>
  <c r="BK13" i="34"/>
  <c r="BJ30" i="264"/>
  <c r="BJ23" i="264"/>
  <c r="BK240" i="34"/>
  <c r="BJ398" i="264"/>
  <c r="BJ87" i="35"/>
  <c r="BL236" i="34"/>
  <c r="BL254" i="34"/>
  <c r="BL266" i="34"/>
  <c r="BL262" i="34"/>
  <c r="BL258" i="34"/>
  <c r="BJ115" i="264"/>
  <c r="Z115" i="265"/>
  <c r="BJ14" i="35"/>
  <c r="BL10" i="34"/>
  <c r="BL38" i="34"/>
  <c r="BL34" i="34"/>
  <c r="BL30" i="34"/>
  <c r="BL26" i="34"/>
  <c r="BP414" i="264"/>
  <c r="BP413" i="264"/>
  <c r="BP412" i="264"/>
  <c r="M413" i="266"/>
  <c r="AB414" i="265"/>
  <c r="AB413" i="265"/>
  <c r="AB412" i="265"/>
  <c r="AB411" i="265"/>
  <c r="M443" i="266"/>
  <c r="BG123" i="264"/>
  <c r="BG121" i="264"/>
  <c r="BG108" i="264"/>
  <c r="Y123" i="265"/>
  <c r="BH202" i="264"/>
  <c r="BH200" i="264"/>
  <c r="BH187" i="264"/>
  <c r="BH186" i="264"/>
  <c r="BI66" i="34"/>
  <c r="BH104" i="264"/>
  <c r="BH102" i="264"/>
  <c r="BH89" i="264"/>
  <c r="BH45" i="35"/>
  <c r="BJ136" i="34"/>
  <c r="BJ52" i="34"/>
  <c r="BJ108" i="34"/>
  <c r="BJ150" i="34"/>
  <c r="BI242" i="264"/>
  <c r="BJ122" i="34"/>
  <c r="BJ173" i="264"/>
  <c r="BJ170" i="264"/>
  <c r="BJ213" i="264"/>
  <c r="BJ210" i="264"/>
  <c r="BE163" i="24"/>
  <c r="BI406" i="264"/>
  <c r="BE184" i="24"/>
  <c r="BF172" i="24"/>
  <c r="BE175" i="24"/>
  <c r="BE179" i="24"/>
  <c r="Z74" i="265"/>
  <c r="Z73" i="265"/>
  <c r="Z344" i="265"/>
  <c r="Z343" i="265"/>
  <c r="Z68" i="265"/>
  <c r="Z124" i="265"/>
  <c r="Z169" i="265"/>
  <c r="Z168" i="265"/>
  <c r="Z325" i="265"/>
  <c r="Z324" i="265"/>
  <c r="BJ447" i="264"/>
  <c r="BJ443" i="264"/>
  <c r="BJ442" i="264"/>
  <c r="BJ230" i="264"/>
  <c r="BI230" i="264"/>
  <c r="BI72" i="264"/>
  <c r="BI71" i="264"/>
  <c r="BE167" i="24"/>
  <c r="BD183" i="24"/>
  <c r="BG13" i="264"/>
  <c r="Z99" i="265"/>
  <c r="Z98" i="265"/>
  <c r="Z24" i="265"/>
  <c r="Z233" i="265"/>
  <c r="Z230" i="265"/>
  <c r="BC141" i="24"/>
  <c r="BB131" i="24"/>
  <c r="BC360" i="264"/>
  <c r="BC330" i="264"/>
  <c r="BC130" i="24"/>
  <c r="BC127" i="24"/>
  <c r="BC10" i="24"/>
  <c r="Z75" i="265"/>
  <c r="Z59" i="265"/>
  <c r="Z56" i="265"/>
  <c r="Z55" i="265"/>
  <c r="BD128" i="24"/>
  <c r="BD123" i="24"/>
  <c r="BD124" i="24"/>
  <c r="BD126" i="24"/>
  <c r="BD127" i="24"/>
  <c r="BD10" i="24"/>
  <c r="BF77" i="24"/>
  <c r="BE9" i="24"/>
  <c r="Z431" i="265"/>
  <c r="Z427" i="265"/>
  <c r="Z426" i="265"/>
  <c r="Z447" i="265"/>
  <c r="Z443" i="265"/>
  <c r="Z442" i="265"/>
  <c r="Z51" i="265"/>
  <c r="Z48" i="265"/>
  <c r="Z47" i="265"/>
  <c r="BE87" i="24"/>
  <c r="BE86" i="24"/>
  <c r="BD87" i="24"/>
  <c r="BD86" i="24"/>
  <c r="AZ43" i="271"/>
  <c r="AY25" i="271"/>
  <c r="BC138" i="24"/>
  <c r="BC137" i="24"/>
  <c r="BC136" i="24"/>
  <c r="BC140" i="24"/>
  <c r="Z122" i="265"/>
  <c r="BE116" i="24"/>
  <c r="BF33" i="24"/>
  <c r="BF25" i="24"/>
  <c r="BF24" i="24"/>
  <c r="BD115" i="24"/>
  <c r="BD107" i="24"/>
  <c r="BD109" i="24"/>
  <c r="BD108" i="24"/>
  <c r="Z67" i="265"/>
  <c r="Z64" i="265"/>
  <c r="Z63" i="265"/>
  <c r="Y121" i="265"/>
  <c r="Y108" i="265"/>
  <c r="Y88" i="265"/>
  <c r="Y87" i="265"/>
  <c r="Y86" i="265"/>
  <c r="BC315" i="264"/>
  <c r="BC345" i="264"/>
  <c r="BE187" i="24"/>
  <c r="BE189" i="24"/>
  <c r="W286" i="265"/>
  <c r="BE97" i="24"/>
  <c r="BD12" i="264"/>
  <c r="BD11" i="264"/>
  <c r="X12" i="265"/>
  <c r="X11" i="265"/>
  <c r="L11" i="266"/>
  <c r="BB273" i="264"/>
  <c r="BB287" i="264"/>
  <c r="BB133" i="24"/>
  <c r="BE157" i="34"/>
  <c r="BE211" i="34"/>
  <c r="BE193" i="34"/>
  <c r="U52" i="268"/>
  <c r="BB60" i="35"/>
  <c r="BE220" i="34"/>
  <c r="I51" i="269"/>
  <c r="BE202" i="34"/>
  <c r="BE192" i="34"/>
  <c r="BB59" i="35"/>
  <c r="BE156" i="34"/>
  <c r="U51" i="268"/>
  <c r="BE219" i="34"/>
  <c r="X361" i="265"/>
  <c r="BE201" i="34"/>
  <c r="X331" i="265"/>
  <c r="BE210" i="34"/>
  <c r="I50" i="269"/>
  <c r="BD242" i="34"/>
  <c r="BC409" i="264"/>
  <c r="BD243" i="34"/>
  <c r="BC410" i="264"/>
  <c r="BB302" i="264"/>
  <c r="BD183" i="34"/>
  <c r="BC301" i="264"/>
  <c r="BD174" i="34"/>
  <c r="BC287" i="264"/>
  <c r="BD166" i="34"/>
  <c r="BC273" i="264"/>
  <c r="BC259" i="264"/>
  <c r="BB410" i="264"/>
  <c r="BB176" i="24"/>
  <c r="BB182" i="24"/>
  <c r="BB160" i="24"/>
  <c r="BB166" i="24"/>
  <c r="BE380" i="264"/>
  <c r="BE379" i="264"/>
  <c r="BE378" i="264"/>
  <c r="BE377" i="264"/>
  <c r="BE376" i="264"/>
  <c r="BB345" i="264"/>
  <c r="BB315" i="264"/>
  <c r="BD69" i="35"/>
  <c r="BC135" i="24"/>
  <c r="BG230" i="34"/>
  <c r="BF380" i="264"/>
  <c r="BF379" i="264"/>
  <c r="BF378" i="264"/>
  <c r="BF377" i="264"/>
  <c r="BF376" i="264"/>
  <c r="L8" i="266"/>
  <c r="BD9" i="264"/>
  <c r="BD8" i="264"/>
  <c r="BA7" i="24"/>
  <c r="X9" i="265"/>
  <c r="X8" i="265"/>
  <c r="BB375" i="264"/>
  <c r="BB374" i="264"/>
  <c r="BB373" i="264"/>
  <c r="BB372" i="264"/>
  <c r="BB371" i="264"/>
  <c r="BB272" i="264"/>
  <c r="BB301" i="264"/>
  <c r="BE227" i="34"/>
  <c r="X375" i="265"/>
  <c r="X374" i="265"/>
  <c r="X373" i="265"/>
  <c r="X372" i="265"/>
  <c r="X371" i="265"/>
  <c r="U53" i="268"/>
  <c r="BB61" i="35"/>
  <c r="I52" i="269"/>
  <c r="BF147" i="24"/>
  <c r="BB288" i="264"/>
  <c r="BC258" i="264"/>
  <c r="BD165" i="34"/>
  <c r="BC272" i="264"/>
  <c r="BD175" i="34"/>
  <c r="BC288" i="264"/>
  <c r="BD184" i="34"/>
  <c r="BC302" i="264"/>
  <c r="BB409" i="264"/>
  <c r="BC70" i="35"/>
  <c r="BC71" i="35"/>
  <c r="BC72" i="35"/>
  <c r="BC139" i="24"/>
  <c r="BD96" i="24"/>
  <c r="BD85" i="24"/>
  <c r="W271" i="265"/>
  <c r="BB257" i="264"/>
  <c r="W408" i="265"/>
  <c r="W407" i="265"/>
  <c r="W392" i="265"/>
  <c r="W391" i="265"/>
  <c r="W390" i="265"/>
  <c r="BB330" i="264"/>
  <c r="X316" i="265"/>
  <c r="BB360" i="264"/>
  <c r="BI240" i="264"/>
  <c r="BI227" i="264"/>
  <c r="BI226" i="264"/>
  <c r="BJ397" i="264"/>
  <c r="BJ393" i="264"/>
  <c r="BP411" i="264"/>
  <c r="Z72" i="265"/>
  <c r="Z71" i="265"/>
  <c r="BI17" i="264"/>
  <c r="BI16" i="264"/>
  <c r="BI15" i="264"/>
  <c r="BE188" i="24"/>
  <c r="BI233" i="34"/>
  <c r="BI182" i="264"/>
  <c r="BI180" i="264"/>
  <c r="BI167" i="264"/>
  <c r="BI166" i="264"/>
  <c r="BH123" i="264"/>
  <c r="BK78" i="264"/>
  <c r="BK14" i="35"/>
  <c r="BM10" i="34"/>
  <c r="BM38" i="34"/>
  <c r="BL78" i="264"/>
  <c r="BM34" i="34"/>
  <c r="BL70" i="264"/>
  <c r="BM30" i="34"/>
  <c r="BL62" i="264"/>
  <c r="BM26" i="34"/>
  <c r="BL54" i="264"/>
  <c r="BK456" i="264"/>
  <c r="BL240" i="34"/>
  <c r="BK398" i="264"/>
  <c r="BH126" i="264"/>
  <c r="BK113" i="264"/>
  <c r="BK181" i="264"/>
  <c r="BK201" i="264"/>
  <c r="BK44" i="35"/>
  <c r="BM149" i="34"/>
  <c r="BL241" i="264"/>
  <c r="BM121" i="34"/>
  <c r="BL201" i="264"/>
  <c r="BM51" i="34"/>
  <c r="BM107" i="34"/>
  <c r="BL181" i="264"/>
  <c r="BM135" i="34"/>
  <c r="BK124" i="264"/>
  <c r="BG364" i="264"/>
  <c r="Y364" i="265"/>
  <c r="BH168" i="34"/>
  <c r="BG261" i="264"/>
  <c r="Y261" i="265"/>
  <c r="BG319" i="264"/>
  <c r="Y319" i="265"/>
  <c r="L386" i="266"/>
  <c r="BF73" i="35"/>
  <c r="BE13" i="24"/>
  <c r="BE125" i="24"/>
  <c r="BE129" i="24"/>
  <c r="M400" i="266"/>
  <c r="BL214" i="264"/>
  <c r="BL172" i="34"/>
  <c r="BK267" i="264"/>
  <c r="BK266" i="264"/>
  <c r="BK340" i="264"/>
  <c r="BK339" i="264"/>
  <c r="BK370" i="264"/>
  <c r="BK369" i="264"/>
  <c r="BJ110" i="264"/>
  <c r="BJ109" i="264"/>
  <c r="Z110" i="265"/>
  <c r="Z109" i="265"/>
  <c r="BK433" i="264"/>
  <c r="BK441" i="264"/>
  <c r="BK457" i="264"/>
  <c r="BJ406" i="264"/>
  <c r="Z406" i="265"/>
  <c r="BH334" i="264"/>
  <c r="BH319" i="264"/>
  <c r="BI177" i="34"/>
  <c r="BI186" i="34"/>
  <c r="BF163" i="24"/>
  <c r="BK193" i="264"/>
  <c r="BK173" i="264"/>
  <c r="BK213" i="264"/>
  <c r="BG167" i="34"/>
  <c r="BF274" i="264"/>
  <c r="BF260" i="264"/>
  <c r="M419" i="266"/>
  <c r="BK191" i="264"/>
  <c r="BK171" i="264"/>
  <c r="BK211" i="264"/>
  <c r="BL13" i="34"/>
  <c r="BK23" i="264"/>
  <c r="BK61" i="264"/>
  <c r="BK77" i="264"/>
  <c r="BI225" i="264"/>
  <c r="BJ69" i="34"/>
  <c r="BI126" i="264"/>
  <c r="BI107" i="264"/>
  <c r="BL212" i="264"/>
  <c r="BM58" i="34"/>
  <c r="BL94" i="264"/>
  <c r="BL183" i="264"/>
  <c r="BL203" i="264"/>
  <c r="BN123" i="34"/>
  <c r="BM203" i="264"/>
  <c r="BN151" i="34"/>
  <c r="BN53" i="34"/>
  <c r="BN137" i="34"/>
  <c r="BN109" i="34"/>
  <c r="BM183" i="264"/>
  <c r="BL46" i="35"/>
  <c r="X32" i="268"/>
  <c r="AS191" i="24"/>
  <c r="AT231" i="34"/>
  <c r="V54" i="268"/>
  <c r="BE62" i="35"/>
  <c r="BH221" i="34"/>
  <c r="BG363" i="264"/>
  <c r="BH212" i="34"/>
  <c r="BG348" i="264"/>
  <c r="BH203" i="34"/>
  <c r="BG333" i="264"/>
  <c r="BH194" i="34"/>
  <c r="BH158" i="34"/>
  <c r="Y260" i="265"/>
  <c r="BL11" i="34"/>
  <c r="BK20" i="264"/>
  <c r="BK19" i="264"/>
  <c r="BK66" i="264"/>
  <c r="BK65" i="264"/>
  <c r="BK11" i="35"/>
  <c r="BM35" i="34"/>
  <c r="BL74" i="264"/>
  <c r="BL73" i="264"/>
  <c r="BM31" i="34"/>
  <c r="BL66" i="264"/>
  <c r="BL65" i="264"/>
  <c r="BM27" i="34"/>
  <c r="BL58" i="264"/>
  <c r="BL57" i="264"/>
  <c r="BM7" i="34"/>
  <c r="BM23" i="34"/>
  <c r="BL50" i="264"/>
  <c r="BL49" i="264"/>
  <c r="BJ281" i="264"/>
  <c r="BJ280" i="264"/>
  <c r="Z281" i="265"/>
  <c r="Z280" i="265"/>
  <c r="BK169" i="264"/>
  <c r="BK168" i="264"/>
  <c r="BL56" i="34"/>
  <c r="BK91" i="264"/>
  <c r="BK90" i="264"/>
  <c r="BK229" i="264"/>
  <c r="BK228" i="264"/>
  <c r="BK60" i="264"/>
  <c r="BK76" i="264"/>
  <c r="BL12" i="34"/>
  <c r="BK22" i="264"/>
  <c r="BE274" i="264"/>
  <c r="BK329" i="264"/>
  <c r="BK328" i="264"/>
  <c r="BK359" i="264"/>
  <c r="BK358" i="264"/>
  <c r="BL164" i="34"/>
  <c r="BK256" i="264"/>
  <c r="BK255" i="264"/>
  <c r="BJ270" i="264"/>
  <c r="BJ269" i="264"/>
  <c r="Z270" i="265"/>
  <c r="Z269" i="265"/>
  <c r="BK197" i="264"/>
  <c r="BK196" i="264"/>
  <c r="BK177" i="264"/>
  <c r="BK176" i="264"/>
  <c r="BK217" i="264"/>
  <c r="BK216" i="264"/>
  <c r="BE303" i="264"/>
  <c r="BK204" i="264"/>
  <c r="BK184" i="264"/>
  <c r="BK224" i="264"/>
  <c r="BJ21" i="264"/>
  <c r="BJ18" i="264"/>
  <c r="BG88" i="264"/>
  <c r="BG87" i="264"/>
  <c r="BG86" i="264"/>
  <c r="Z30" i="265"/>
  <c r="BH240" i="264"/>
  <c r="BH227" i="264"/>
  <c r="BH226" i="264"/>
  <c r="BJ92" i="264"/>
  <c r="AA203" i="265"/>
  <c r="Y13" i="265"/>
  <c r="BF184" i="24"/>
  <c r="BG172" i="24"/>
  <c r="BH74" i="35"/>
  <c r="BF175" i="24"/>
  <c r="BF179" i="24"/>
  <c r="BI202" i="264"/>
  <c r="BI222" i="264"/>
  <c r="BK62" i="264"/>
  <c r="BK440" i="264"/>
  <c r="BJ66" i="34"/>
  <c r="BI123" i="264"/>
  <c r="BI104" i="264"/>
  <c r="BI102" i="264"/>
  <c r="BI89" i="264"/>
  <c r="BK136" i="34"/>
  <c r="BJ222" i="264"/>
  <c r="BK52" i="34"/>
  <c r="BK150" i="34"/>
  <c r="BJ242" i="264"/>
  <c r="BK108" i="34"/>
  <c r="BJ182" i="264"/>
  <c r="BK122" i="34"/>
  <c r="BJ202" i="264"/>
  <c r="W31" i="268"/>
  <c r="BI45" i="35"/>
  <c r="M412" i="266"/>
  <c r="BK54" i="264"/>
  <c r="BK70" i="264"/>
  <c r="BL14" i="34"/>
  <c r="BK24" i="264"/>
  <c r="BK448" i="264"/>
  <c r="BK432" i="264"/>
  <c r="BK87" i="35"/>
  <c r="BM236" i="34"/>
  <c r="BM254" i="34"/>
  <c r="BL432" i="264"/>
  <c r="BM266" i="34"/>
  <c r="BL456" i="264"/>
  <c r="BM262" i="34"/>
  <c r="BL448" i="264"/>
  <c r="BM258" i="34"/>
  <c r="BL440" i="264"/>
  <c r="BJ405" i="264"/>
  <c r="Z405" i="265"/>
  <c r="BK221" i="264"/>
  <c r="BL65" i="34"/>
  <c r="BK103" i="264"/>
  <c r="BK241" i="264"/>
  <c r="BG334" i="264"/>
  <c r="Y334" i="265"/>
  <c r="BG349" i="264"/>
  <c r="Y349" i="265"/>
  <c r="BH186" i="34"/>
  <c r="BH177" i="34"/>
  <c r="BF389" i="264"/>
  <c r="BF388" i="264"/>
  <c r="BF387" i="264"/>
  <c r="Y389" i="265"/>
  <c r="Y388" i="265"/>
  <c r="Y387" i="265"/>
  <c r="BG26" i="24"/>
  <c r="BM60" i="34"/>
  <c r="BL96" i="264"/>
  <c r="BL194" i="264"/>
  <c r="BN144" i="34"/>
  <c r="BM234" i="264"/>
  <c r="BN116" i="34"/>
  <c r="BM194" i="264"/>
  <c r="BN46" i="34"/>
  <c r="AA96" i="265"/>
  <c r="BN102" i="34"/>
  <c r="BM174" i="264"/>
  <c r="BN130" i="34"/>
  <c r="BM214" i="264"/>
  <c r="X23" i="268"/>
  <c r="BL39" i="35"/>
  <c r="BK325" i="264"/>
  <c r="BK324" i="264"/>
  <c r="BK355" i="264"/>
  <c r="BK354" i="264"/>
  <c r="BK78" i="35"/>
  <c r="BM226" i="34"/>
  <c r="BL370" i="264"/>
  <c r="BL369" i="264"/>
  <c r="BM217" i="34"/>
  <c r="BM208" i="34"/>
  <c r="BL340" i="264"/>
  <c r="BL339" i="264"/>
  <c r="BM199" i="34"/>
  <c r="BL325" i="264"/>
  <c r="BL324" i="264"/>
  <c r="BM163" i="34"/>
  <c r="BJ29" i="264"/>
  <c r="L86" i="266"/>
  <c r="BL241" i="34"/>
  <c r="BK399" i="264"/>
  <c r="BK449" i="264"/>
  <c r="BK88" i="35"/>
  <c r="BM267" i="34"/>
  <c r="BL457" i="264"/>
  <c r="BM263" i="34"/>
  <c r="BM259" i="34"/>
  <c r="BL441" i="264"/>
  <c r="BM237" i="34"/>
  <c r="BM255" i="34"/>
  <c r="BL433" i="264"/>
  <c r="BH364" i="264"/>
  <c r="BH349" i="264"/>
  <c r="BI168" i="34"/>
  <c r="BH261" i="264"/>
  <c r="BG168" i="24"/>
  <c r="BG159" i="24"/>
  <c r="BH157" i="24"/>
  <c r="BJ114" i="264"/>
  <c r="BK233" i="264"/>
  <c r="BL59" i="34"/>
  <c r="BK95" i="264"/>
  <c r="BK38" i="35"/>
  <c r="BM129" i="34"/>
  <c r="BM45" i="34"/>
  <c r="BM101" i="34"/>
  <c r="BM143" i="34"/>
  <c r="BL233" i="264"/>
  <c r="BM115" i="34"/>
  <c r="BG185" i="34"/>
  <c r="BF303" i="264"/>
  <c r="BG176" i="34"/>
  <c r="BF289" i="264"/>
  <c r="BJ31" i="264"/>
  <c r="Z31" i="265"/>
  <c r="BK231" i="264"/>
  <c r="BL57" i="34"/>
  <c r="BK93" i="264"/>
  <c r="BK36" i="35"/>
  <c r="BM127" i="34"/>
  <c r="BL211" i="264"/>
  <c r="BM43" i="34"/>
  <c r="BM99" i="34"/>
  <c r="BL171" i="264"/>
  <c r="BM141" i="34"/>
  <c r="BM113" i="34"/>
  <c r="BL191" i="264"/>
  <c r="BJ112" i="264"/>
  <c r="BK53" i="264"/>
  <c r="BK69" i="264"/>
  <c r="BK13" i="35"/>
  <c r="BM37" i="34"/>
  <c r="BL77" i="264"/>
  <c r="BM33" i="34"/>
  <c r="BL69" i="264"/>
  <c r="BM29" i="34"/>
  <c r="BL61" i="264"/>
  <c r="BM25" i="34"/>
  <c r="BL53" i="264"/>
  <c r="BM9" i="34"/>
  <c r="BI205" i="264"/>
  <c r="BK153" i="34"/>
  <c r="BK125" i="34"/>
  <c r="BJ205" i="264"/>
  <c r="BK111" i="34"/>
  <c r="BK55" i="34"/>
  <c r="BK139" i="34"/>
  <c r="BJ225" i="264"/>
  <c r="BI48" i="35"/>
  <c r="W34" i="268"/>
  <c r="BN114" i="34"/>
  <c r="BN142" i="34"/>
  <c r="BN44" i="34"/>
  <c r="BN128" i="34"/>
  <c r="BN100" i="34"/>
  <c r="BM172" i="264"/>
  <c r="X21" i="268"/>
  <c r="BL37" i="35"/>
  <c r="BM67" i="34"/>
  <c r="BL124" i="264"/>
  <c r="BL105" i="264"/>
  <c r="AR385" i="264"/>
  <c r="AR384" i="264"/>
  <c r="AR383" i="264"/>
  <c r="AR382" i="264"/>
  <c r="AR381" i="264"/>
  <c r="K384" i="266"/>
  <c r="BK50" i="264"/>
  <c r="BK49" i="264"/>
  <c r="BK58" i="264"/>
  <c r="BK57" i="264"/>
  <c r="BK74" i="264"/>
  <c r="BK73" i="264"/>
  <c r="BK115" i="264"/>
  <c r="BK209" i="264"/>
  <c r="BK208" i="264"/>
  <c r="BK189" i="264"/>
  <c r="BK188" i="264"/>
  <c r="BK35" i="35"/>
  <c r="BM140" i="34"/>
  <c r="BL229" i="264"/>
  <c r="BL228" i="264"/>
  <c r="BM112" i="34"/>
  <c r="BL189" i="264"/>
  <c r="BL188" i="264"/>
  <c r="BM42" i="34"/>
  <c r="BM98" i="34"/>
  <c r="BL169" i="264"/>
  <c r="BL168" i="264"/>
  <c r="BM126" i="34"/>
  <c r="BM61" i="34"/>
  <c r="BL97" i="264"/>
  <c r="BN131" i="34"/>
  <c r="BN47" i="34"/>
  <c r="BN145" i="34"/>
  <c r="BM235" i="264"/>
  <c r="BN117" i="34"/>
  <c r="BN103" i="34"/>
  <c r="BL40" i="35"/>
  <c r="X24" i="268"/>
  <c r="BK116" i="264"/>
  <c r="BK68" i="264"/>
  <c r="BK52" i="264"/>
  <c r="BK12" i="35"/>
  <c r="BM8" i="34"/>
  <c r="BM24" i="34"/>
  <c r="BM36" i="34"/>
  <c r="BM32" i="34"/>
  <c r="BL68" i="264"/>
  <c r="BM28" i="34"/>
  <c r="BK344" i="264"/>
  <c r="BK343" i="264"/>
  <c r="BK314" i="264"/>
  <c r="BK313" i="264"/>
  <c r="BK68" i="35"/>
  <c r="BM155" i="34"/>
  <c r="BM191" i="34"/>
  <c r="BL314" i="264"/>
  <c r="BL313" i="264"/>
  <c r="BM218" i="34"/>
  <c r="BL359" i="264"/>
  <c r="BL358" i="264"/>
  <c r="BM209" i="34"/>
  <c r="BL344" i="264"/>
  <c r="BL343" i="264"/>
  <c r="BM200" i="34"/>
  <c r="BL329" i="264"/>
  <c r="BL328" i="264"/>
  <c r="BK237" i="264"/>
  <c r="BK236" i="264"/>
  <c r="BL62" i="34"/>
  <c r="BK99" i="264"/>
  <c r="BK98" i="264"/>
  <c r="BK41" i="35"/>
  <c r="BM132" i="34"/>
  <c r="BM48" i="34"/>
  <c r="BM104" i="34"/>
  <c r="BL177" i="264"/>
  <c r="BL176" i="264"/>
  <c r="BM146" i="34"/>
  <c r="BM118" i="34"/>
  <c r="BL197" i="264"/>
  <c r="BL196" i="264"/>
  <c r="BE289" i="264"/>
  <c r="BK244" i="264"/>
  <c r="BL68" i="34"/>
  <c r="BK106" i="264"/>
  <c r="BK47" i="35"/>
  <c r="BM138" i="34"/>
  <c r="BM54" i="34"/>
  <c r="BM110" i="34"/>
  <c r="BM152" i="34"/>
  <c r="BL244" i="264"/>
  <c r="BM124" i="34"/>
  <c r="BE185" i="24"/>
  <c r="BE183" i="24"/>
  <c r="Z104" i="265"/>
  <c r="Z21" i="265"/>
  <c r="Z18" i="265"/>
  <c r="Z111" i="265"/>
  <c r="BG74" i="35"/>
  <c r="BF169" i="24"/>
  <c r="BF167" i="24"/>
  <c r="BH220" i="264"/>
  <c r="BH207" i="264"/>
  <c r="BH206" i="264"/>
  <c r="BH180" i="264"/>
  <c r="BH167" i="264"/>
  <c r="BH166" i="264"/>
  <c r="Z205" i="265"/>
  <c r="AA214" i="265"/>
  <c r="BI404" i="264"/>
  <c r="BI400" i="264"/>
  <c r="Y348" i="265"/>
  <c r="Z125" i="265"/>
  <c r="BD141" i="24"/>
  <c r="BC271" i="264"/>
  <c r="BC131" i="24"/>
  <c r="BD131" i="24"/>
  <c r="BD130" i="24"/>
  <c r="BE128" i="24"/>
  <c r="BE123" i="24"/>
  <c r="BE124" i="24"/>
  <c r="BE126" i="24"/>
  <c r="BF9" i="24"/>
  <c r="BG77" i="24"/>
  <c r="Z242" i="265"/>
  <c r="BK51" i="264"/>
  <c r="BK75" i="264"/>
  <c r="BK72" i="264"/>
  <c r="BK71" i="264"/>
  <c r="AA235" i="265"/>
  <c r="BB271" i="264"/>
  <c r="BF87" i="24"/>
  <c r="BF86" i="24"/>
  <c r="AZ25" i="271"/>
  <c r="BF10" i="264"/>
  <c r="BG10" i="264"/>
  <c r="BA43" i="271"/>
  <c r="BD138" i="24"/>
  <c r="BD137" i="24"/>
  <c r="BD136" i="24"/>
  <c r="BD140" i="24"/>
  <c r="BD139" i="24"/>
  <c r="Y363" i="265"/>
  <c r="AA194" i="265"/>
  <c r="BI121" i="264"/>
  <c r="BI108" i="264"/>
  <c r="Y333" i="265"/>
  <c r="BB408" i="264"/>
  <c r="BB407" i="264"/>
  <c r="BB392" i="264"/>
  <c r="BB391" i="264"/>
  <c r="BB390" i="264"/>
  <c r="BC408" i="264"/>
  <c r="BC407" i="264"/>
  <c r="BC392" i="264"/>
  <c r="BC391" i="264"/>
  <c r="BC390" i="264"/>
  <c r="BF116" i="24"/>
  <c r="BG33" i="24"/>
  <c r="BG25" i="24"/>
  <c r="BG24" i="24"/>
  <c r="BE115" i="24"/>
  <c r="BE107" i="24"/>
  <c r="BE109" i="24"/>
  <c r="BE108" i="24"/>
  <c r="BK210" i="264"/>
  <c r="BK190" i="264"/>
  <c r="BB300" i="264"/>
  <c r="X7" i="265"/>
  <c r="BC257" i="264"/>
  <c r="BF97" i="24"/>
  <c r="BD135" i="24"/>
  <c r="BH230" i="34"/>
  <c r="BE69" i="35"/>
  <c r="BC133" i="24"/>
  <c r="BF193" i="34"/>
  <c r="BF157" i="34"/>
  <c r="BF211" i="34"/>
  <c r="BF220" i="34"/>
  <c r="BF202" i="34"/>
  <c r="BC60" i="35"/>
  <c r="BE12" i="264"/>
  <c r="BE11" i="264"/>
  <c r="BD331" i="264"/>
  <c r="L330" i="266"/>
  <c r="BE174" i="34"/>
  <c r="X287" i="265"/>
  <c r="BE183" i="34"/>
  <c r="BD332" i="264"/>
  <c r="L331" i="266"/>
  <c r="X332" i="265"/>
  <c r="X330" i="265"/>
  <c r="BD362" i="264"/>
  <c r="L361" i="266"/>
  <c r="X362" i="265"/>
  <c r="X360" i="265"/>
  <c r="BD347" i="264"/>
  <c r="L346" i="266"/>
  <c r="X347" i="265"/>
  <c r="L10" i="266"/>
  <c r="Y380" i="265"/>
  <c r="Y379" i="265"/>
  <c r="Y378" i="265"/>
  <c r="Y377" i="265"/>
  <c r="Y376" i="265"/>
  <c r="BC286" i="264"/>
  <c r="I49" i="269"/>
  <c r="U50" i="268"/>
  <c r="BD7" i="264"/>
  <c r="BF227" i="34"/>
  <c r="BC61" i="35"/>
  <c r="BF210" i="34"/>
  <c r="BF192" i="34"/>
  <c r="BF156" i="34"/>
  <c r="BF219" i="34"/>
  <c r="BC59" i="35"/>
  <c r="BF201" i="34"/>
  <c r="BG147" i="24"/>
  <c r="BD375" i="264"/>
  <c r="BD374" i="264"/>
  <c r="BD373" i="264"/>
  <c r="BD372" i="264"/>
  <c r="BD371" i="264"/>
  <c r="L374" i="266"/>
  <c r="BE242" i="34"/>
  <c r="BE243" i="34"/>
  <c r="L7" i="266"/>
  <c r="BC176" i="24"/>
  <c r="BC182" i="24"/>
  <c r="BF12" i="264"/>
  <c r="BF11" i="264"/>
  <c r="BC160" i="24"/>
  <c r="BC166" i="24"/>
  <c r="BD71" i="35"/>
  <c r="BD70" i="35"/>
  <c r="BD72" i="35"/>
  <c r="BE9" i="264"/>
  <c r="BE8" i="264"/>
  <c r="BB7" i="24"/>
  <c r="BD346" i="264"/>
  <c r="BD345" i="264"/>
  <c r="L345" i="266"/>
  <c r="X346" i="265"/>
  <c r="BD361" i="264"/>
  <c r="L360" i="266"/>
  <c r="BE165" i="34"/>
  <c r="BD258" i="264"/>
  <c r="L257" i="266"/>
  <c r="X258" i="265"/>
  <c r="BD316" i="264"/>
  <c r="L315" i="266"/>
  <c r="BE184" i="34"/>
  <c r="BE175" i="34"/>
  <c r="X288" i="265"/>
  <c r="BD317" i="264"/>
  <c r="X317" i="265"/>
  <c r="X315" i="265"/>
  <c r="L316" i="266"/>
  <c r="BE166" i="34"/>
  <c r="BD259" i="264"/>
  <c r="L258" i="266"/>
  <c r="X259" i="265"/>
  <c r="BE96" i="24"/>
  <c r="BE85" i="24"/>
  <c r="BC300" i="264"/>
  <c r="X302" i="265"/>
  <c r="BB286" i="264"/>
  <c r="AA183" i="265"/>
  <c r="BK431" i="264"/>
  <c r="BK427" i="264"/>
  <c r="BK426" i="264"/>
  <c r="BK67" i="264"/>
  <c r="BJ404" i="264"/>
  <c r="BJ400" i="264"/>
  <c r="BK439" i="264"/>
  <c r="BK435" i="264"/>
  <c r="BK434" i="264"/>
  <c r="BI220" i="264"/>
  <c r="BI207" i="264"/>
  <c r="BI206" i="264"/>
  <c r="AA172" i="265"/>
  <c r="BL67" i="264"/>
  <c r="BL64" i="264"/>
  <c r="BL63" i="264"/>
  <c r="Z28" i="265"/>
  <c r="Z25" i="265"/>
  <c r="Z404" i="265"/>
  <c r="Z400" i="265"/>
  <c r="BJ220" i="264"/>
  <c r="BJ207" i="264"/>
  <c r="BJ206" i="264"/>
  <c r="BK92" i="264"/>
  <c r="BK230" i="264"/>
  <c r="BI88" i="264"/>
  <c r="Z17" i="265"/>
  <c r="Z16" i="265"/>
  <c r="Z15" i="265"/>
  <c r="BH13" i="264"/>
  <c r="BG63" i="35"/>
  <c r="BJ204" i="34"/>
  <c r="BJ222" i="34"/>
  <c r="BJ159" i="34"/>
  <c r="BJ195" i="34"/>
  <c r="BJ213" i="34"/>
  <c r="BM68" i="34"/>
  <c r="BL125" i="264"/>
  <c r="BL106" i="264"/>
  <c r="BN138" i="34"/>
  <c r="BM224" i="264"/>
  <c r="BN54" i="34"/>
  <c r="BN152" i="34"/>
  <c r="BM244" i="264"/>
  <c r="BN124" i="34"/>
  <c r="BM204" i="264"/>
  <c r="BN110" i="34"/>
  <c r="BM184" i="264"/>
  <c r="BL47" i="35"/>
  <c r="X33" i="268"/>
  <c r="BM62" i="34"/>
  <c r="BL118" i="264"/>
  <c r="BL117" i="264"/>
  <c r="BL99" i="264"/>
  <c r="BL98" i="264"/>
  <c r="BN132" i="34"/>
  <c r="BM217" i="264"/>
  <c r="BM216" i="264"/>
  <c r="BN48" i="34"/>
  <c r="AA99" i="265"/>
  <c r="AA98" i="265"/>
  <c r="BN104" i="34"/>
  <c r="BM177" i="264"/>
  <c r="BM176" i="264"/>
  <c r="BN146" i="34"/>
  <c r="BM237" i="264"/>
  <c r="BM236" i="264"/>
  <c r="BN118" i="34"/>
  <c r="BM197" i="264"/>
  <c r="BM196" i="264"/>
  <c r="X26" i="268"/>
  <c r="X25" i="268"/>
  <c r="BL41" i="35"/>
  <c r="BL60" i="264"/>
  <c r="BL59" i="264"/>
  <c r="BL56" i="264"/>
  <c r="BL55" i="264"/>
  <c r="BM12" i="34"/>
  <c r="BL22" i="264"/>
  <c r="BM215" i="264"/>
  <c r="AA215" i="265"/>
  <c r="BL116" i="264"/>
  <c r="X18" i="268"/>
  <c r="X17" i="268"/>
  <c r="BL35" i="35"/>
  <c r="BN140" i="34"/>
  <c r="BM229" i="264"/>
  <c r="BM228" i="264"/>
  <c r="BN112" i="34"/>
  <c r="BM189" i="264"/>
  <c r="BM188" i="264"/>
  <c r="BN42" i="34"/>
  <c r="AA91" i="265"/>
  <c r="AA90" i="265"/>
  <c r="BN98" i="34"/>
  <c r="BM169" i="264"/>
  <c r="BM168" i="264"/>
  <c r="BN126" i="34"/>
  <c r="K383" i="266"/>
  <c r="K384" i="267"/>
  <c r="BM212" i="264"/>
  <c r="AA212" i="265"/>
  <c r="BL204" i="264"/>
  <c r="BL184" i="264"/>
  <c r="BL224" i="264"/>
  <c r="BK125" i="264"/>
  <c r="BL217" i="264"/>
  <c r="BL216" i="264"/>
  <c r="BK118" i="264"/>
  <c r="BK117" i="264"/>
  <c r="X49" i="268"/>
  <c r="X48" i="268"/>
  <c r="BL68" i="35"/>
  <c r="BN155" i="34"/>
  <c r="AA256" i="265"/>
  <c r="AA255" i="265"/>
  <c r="BN191" i="34"/>
  <c r="BM314" i="264"/>
  <c r="BM313" i="264"/>
  <c r="BN218" i="34"/>
  <c r="BM359" i="264"/>
  <c r="BM358" i="264"/>
  <c r="BN209" i="34"/>
  <c r="BM344" i="264"/>
  <c r="BM343" i="264"/>
  <c r="BN200" i="34"/>
  <c r="BM329" i="264"/>
  <c r="BM328" i="264"/>
  <c r="BL52" i="264"/>
  <c r="BL51" i="264"/>
  <c r="BL48" i="264"/>
  <c r="BL47" i="264"/>
  <c r="X12" i="268"/>
  <c r="BL12" i="35"/>
  <c r="BN8" i="34"/>
  <c r="BN24" i="34"/>
  <c r="BM52" i="264"/>
  <c r="BN36" i="34"/>
  <c r="BM76" i="264"/>
  <c r="BN32" i="34"/>
  <c r="BM68" i="264"/>
  <c r="BN28" i="34"/>
  <c r="BM60" i="264"/>
  <c r="BM40" i="35"/>
  <c r="BO131" i="34"/>
  <c r="BO47" i="34"/>
  <c r="BO103" i="34"/>
  <c r="BO145" i="34"/>
  <c r="BO117" i="34"/>
  <c r="BM195" i="264"/>
  <c r="AA195" i="265"/>
  <c r="BN61" i="34"/>
  <c r="BM116" i="264"/>
  <c r="BM97" i="264"/>
  <c r="AA97" i="265"/>
  <c r="BL209" i="264"/>
  <c r="BL208" i="264"/>
  <c r="BM56" i="34"/>
  <c r="BL110" i="264"/>
  <c r="BL109" i="264"/>
  <c r="BL91" i="264"/>
  <c r="BL90" i="264"/>
  <c r="BM37" i="35"/>
  <c r="BO114" i="34"/>
  <c r="BO142" i="34"/>
  <c r="BO44" i="34"/>
  <c r="BO100" i="34"/>
  <c r="BO128" i="34"/>
  <c r="BN58" i="34"/>
  <c r="BM113" i="264"/>
  <c r="BM94" i="264"/>
  <c r="AA94" i="265"/>
  <c r="BM192" i="264"/>
  <c r="AA192" i="265"/>
  <c r="BJ48" i="35"/>
  <c r="BL153" i="34"/>
  <c r="BL125" i="34"/>
  <c r="BL55" i="34"/>
  <c r="BL111" i="34"/>
  <c r="BL139" i="34"/>
  <c r="BK69" i="34"/>
  <c r="BJ107" i="264"/>
  <c r="Z107" i="265"/>
  <c r="Z102" i="265"/>
  <c r="Z89" i="265"/>
  <c r="X13" i="268"/>
  <c r="BL13" i="35"/>
  <c r="BN37" i="34"/>
  <c r="BM77" i="264"/>
  <c r="BN33" i="34"/>
  <c r="BN29" i="34"/>
  <c r="BM61" i="264"/>
  <c r="BN25" i="34"/>
  <c r="BM53" i="264"/>
  <c r="BN9" i="34"/>
  <c r="AA23" i="265"/>
  <c r="BL231" i="264"/>
  <c r="BL230" i="264"/>
  <c r="BM57" i="34"/>
  <c r="BL93" i="264"/>
  <c r="X20" i="268"/>
  <c r="BL36" i="35"/>
  <c r="BN127" i="34"/>
  <c r="BM211" i="264"/>
  <c r="BN43" i="34"/>
  <c r="BN141" i="34"/>
  <c r="BM231" i="264"/>
  <c r="BN113" i="34"/>
  <c r="BM191" i="264"/>
  <c r="BN99" i="34"/>
  <c r="BM171" i="264"/>
  <c r="BK112" i="264"/>
  <c r="BL193" i="264"/>
  <c r="BL190" i="264"/>
  <c r="BL173" i="264"/>
  <c r="BL170" i="264"/>
  <c r="BL213" i="264"/>
  <c r="BL210" i="264"/>
  <c r="BK114" i="264"/>
  <c r="BH168" i="24"/>
  <c r="BH159" i="24"/>
  <c r="BI157" i="24"/>
  <c r="W55" i="268"/>
  <c r="BH63" i="35"/>
  <c r="BK159" i="34"/>
  <c r="BK204" i="34"/>
  <c r="BJ334" i="264"/>
  <c r="BK222" i="34"/>
  <c r="BJ364" i="264"/>
  <c r="BK195" i="34"/>
  <c r="BJ319" i="264"/>
  <c r="BK213" i="34"/>
  <c r="BJ349" i="264"/>
  <c r="L85" i="266"/>
  <c r="BL355" i="264"/>
  <c r="BL354" i="264"/>
  <c r="X61" i="268"/>
  <c r="X60" i="268"/>
  <c r="BL78" i="35"/>
  <c r="BN226" i="34"/>
  <c r="BM370" i="264"/>
  <c r="BM369" i="264"/>
  <c r="BN217" i="34"/>
  <c r="BM355" i="264"/>
  <c r="BM354" i="264"/>
  <c r="BN208" i="34"/>
  <c r="BM340" i="264"/>
  <c r="BM339" i="264"/>
  <c r="BN199" i="34"/>
  <c r="BM325" i="264"/>
  <c r="BM324" i="264"/>
  <c r="BN163" i="34"/>
  <c r="BG73" i="35"/>
  <c r="BF13" i="24"/>
  <c r="BF125" i="24"/>
  <c r="BF129" i="24"/>
  <c r="BG290" i="264"/>
  <c r="Y290" i="265"/>
  <c r="BK122" i="264"/>
  <c r="X70" i="268"/>
  <c r="BL87" i="35"/>
  <c r="BN236" i="34"/>
  <c r="BN254" i="34"/>
  <c r="BN266" i="34"/>
  <c r="BM456" i="264"/>
  <c r="BN262" i="34"/>
  <c r="BM448" i="264"/>
  <c r="BN258" i="34"/>
  <c r="BM440" i="264"/>
  <c r="BK31" i="264"/>
  <c r="M411" i="266"/>
  <c r="BK66" i="34"/>
  <c r="Z123" i="265"/>
  <c r="BJ104" i="264"/>
  <c r="BK270" i="264"/>
  <c r="BK269" i="264"/>
  <c r="BK29" i="264"/>
  <c r="BK27" i="264"/>
  <c r="BK26" i="264"/>
  <c r="BH167" i="34"/>
  <c r="BG260" i="264"/>
  <c r="AT191" i="24"/>
  <c r="AU231" i="34"/>
  <c r="AT385" i="264"/>
  <c r="AT384" i="264"/>
  <c r="AT383" i="264"/>
  <c r="AT382" i="264"/>
  <c r="AT381" i="264"/>
  <c r="BM46" i="35"/>
  <c r="BO123" i="34"/>
  <c r="BO151" i="34"/>
  <c r="BO53" i="34"/>
  <c r="BO109" i="34"/>
  <c r="BO137" i="34"/>
  <c r="BM223" i="264"/>
  <c r="AA223" i="265"/>
  <c r="BM243" i="264"/>
  <c r="AA243" i="265"/>
  <c r="BK30" i="264"/>
  <c r="M418" i="266"/>
  <c r="BH304" i="264"/>
  <c r="BG275" i="264"/>
  <c r="Y275" i="265"/>
  <c r="BL221" i="264"/>
  <c r="BM65" i="34"/>
  <c r="BL122" i="264"/>
  <c r="BL103" i="264"/>
  <c r="BK405" i="264"/>
  <c r="BM14" i="34"/>
  <c r="BL24" i="264"/>
  <c r="BH389" i="264"/>
  <c r="BH388" i="264"/>
  <c r="BH387" i="264"/>
  <c r="AA106" i="265"/>
  <c r="AA189" i="265"/>
  <c r="AA188" i="265"/>
  <c r="BK48" i="264"/>
  <c r="BK47" i="264"/>
  <c r="Z225" i="265"/>
  <c r="AA344" i="265"/>
  <c r="AA343" i="265"/>
  <c r="AA53" i="265"/>
  <c r="BJ111" i="264"/>
  <c r="BJ28" i="264"/>
  <c r="BJ25" i="264"/>
  <c r="BJ17" i="264"/>
  <c r="BJ16" i="264"/>
  <c r="BJ15" i="264"/>
  <c r="BL431" i="264"/>
  <c r="BL427" i="264"/>
  <c r="BL426" i="264"/>
  <c r="W29" i="268"/>
  <c r="W16" i="268"/>
  <c r="W15" i="268"/>
  <c r="BF185" i="24"/>
  <c r="AA217" i="265"/>
  <c r="AA216" i="265"/>
  <c r="AA177" i="265"/>
  <c r="AA176" i="265"/>
  <c r="AA359" i="265"/>
  <c r="AA358" i="265"/>
  <c r="BK21" i="264"/>
  <c r="BK18" i="264"/>
  <c r="BK64" i="264"/>
  <c r="BK63" i="264"/>
  <c r="BF187" i="24"/>
  <c r="BF189" i="24"/>
  <c r="Z126" i="265"/>
  <c r="BK397" i="264"/>
  <c r="BK393" i="264"/>
  <c r="BK455" i="264"/>
  <c r="BK451" i="264"/>
  <c r="BK450" i="264"/>
  <c r="BH121" i="264"/>
  <c r="BH108" i="264"/>
  <c r="BH88" i="264"/>
  <c r="BH87" i="264"/>
  <c r="BH86" i="264"/>
  <c r="Z202" i="265"/>
  <c r="Z200" i="265"/>
  <c r="Z187" i="265"/>
  <c r="Z186" i="265"/>
  <c r="BL237" i="264"/>
  <c r="BL236" i="264"/>
  <c r="BM164" i="34"/>
  <c r="BL270" i="264"/>
  <c r="BL269" i="264"/>
  <c r="BL256" i="264"/>
  <c r="BL255" i="264"/>
  <c r="BL76" i="264"/>
  <c r="BL75" i="264"/>
  <c r="BL72" i="264"/>
  <c r="BL71" i="264"/>
  <c r="BM175" i="264"/>
  <c r="AA175" i="265"/>
  <c r="BM232" i="264"/>
  <c r="AA232" i="265"/>
  <c r="BJ185" i="264"/>
  <c r="BJ180" i="264"/>
  <c r="BJ167" i="264"/>
  <c r="BJ166" i="264"/>
  <c r="Z185" i="265"/>
  <c r="BJ245" i="264"/>
  <c r="BJ240" i="264"/>
  <c r="BJ227" i="264"/>
  <c r="BJ226" i="264"/>
  <c r="Z245" i="265"/>
  <c r="BM13" i="34"/>
  <c r="BL23" i="264"/>
  <c r="BM59" i="34"/>
  <c r="BL114" i="264"/>
  <c r="BL95" i="264"/>
  <c r="BN129" i="34"/>
  <c r="BM213" i="264"/>
  <c r="BN45" i="34"/>
  <c r="AA95" i="265"/>
  <c r="BN101" i="34"/>
  <c r="BM173" i="264"/>
  <c r="BN143" i="34"/>
  <c r="BM233" i="264"/>
  <c r="BN115" i="34"/>
  <c r="BM193" i="264"/>
  <c r="X22" i="268"/>
  <c r="BL38" i="35"/>
  <c r="BG163" i="24"/>
  <c r="BH275" i="264"/>
  <c r="BM241" i="34"/>
  <c r="BL406" i="264"/>
  <c r="BL399" i="264"/>
  <c r="BL449" i="264"/>
  <c r="BL447" i="264"/>
  <c r="BL443" i="264"/>
  <c r="BL442" i="264"/>
  <c r="X71" i="268"/>
  <c r="BL88" i="35"/>
  <c r="BN267" i="34"/>
  <c r="BM457" i="264"/>
  <c r="BN263" i="34"/>
  <c r="BM449" i="264"/>
  <c r="BN259" i="34"/>
  <c r="BM441" i="264"/>
  <c r="BN237" i="34"/>
  <c r="BN255" i="34"/>
  <c r="BM433" i="264"/>
  <c r="BK406" i="264"/>
  <c r="BM172" i="34"/>
  <c r="BL281" i="264"/>
  <c r="BL280" i="264"/>
  <c r="BL267" i="264"/>
  <c r="BL266" i="264"/>
  <c r="BM39" i="35"/>
  <c r="BO144" i="34"/>
  <c r="BO116" i="34"/>
  <c r="BO46" i="34"/>
  <c r="BO102" i="34"/>
  <c r="BO130" i="34"/>
  <c r="BN60" i="34"/>
  <c r="BM96" i="264"/>
  <c r="BL115" i="264"/>
  <c r="BH26" i="24"/>
  <c r="BG304" i="264"/>
  <c r="Y304" i="265"/>
  <c r="BM240" i="34"/>
  <c r="BL405" i="264"/>
  <c r="BL398" i="264"/>
  <c r="BJ45" i="35"/>
  <c r="BL136" i="34"/>
  <c r="BL52" i="34"/>
  <c r="BL108" i="34"/>
  <c r="BL122" i="34"/>
  <c r="BL150" i="34"/>
  <c r="BG184" i="24"/>
  <c r="BH172" i="24"/>
  <c r="BG175" i="24"/>
  <c r="BG179" i="24"/>
  <c r="BK110" i="264"/>
  <c r="BK109" i="264"/>
  <c r="BM11" i="34"/>
  <c r="BL27" i="264"/>
  <c r="BL26" i="264"/>
  <c r="BL20" i="264"/>
  <c r="BL19" i="264"/>
  <c r="X10" i="268"/>
  <c r="X9" i="268"/>
  <c r="BL11" i="35"/>
  <c r="BN35" i="34"/>
  <c r="BN31" i="34"/>
  <c r="BM66" i="264"/>
  <c r="BM65" i="264"/>
  <c r="BN27" i="34"/>
  <c r="BN7" i="34"/>
  <c r="BN23" i="34"/>
  <c r="BG318" i="264"/>
  <c r="Y318" i="265"/>
  <c r="BH176" i="34"/>
  <c r="BH185" i="34"/>
  <c r="BG303" i="264"/>
  <c r="AS385" i="264"/>
  <c r="AS384" i="264"/>
  <c r="AS383" i="264"/>
  <c r="AS382" i="264"/>
  <c r="AS381" i="264"/>
  <c r="BN67" i="34"/>
  <c r="BM124" i="264"/>
  <c r="BM105" i="264"/>
  <c r="AA105" i="265"/>
  <c r="BL113" i="264"/>
  <c r="BH290" i="264"/>
  <c r="BK281" i="264"/>
  <c r="BK280" i="264"/>
  <c r="BF62" i="35"/>
  <c r="BI221" i="34"/>
  <c r="BI212" i="34"/>
  <c r="BI203" i="34"/>
  <c r="BI194" i="34"/>
  <c r="BI158" i="34"/>
  <c r="BN149" i="34"/>
  <c r="BN121" i="34"/>
  <c r="BM201" i="264"/>
  <c r="BN51" i="34"/>
  <c r="BN107" i="34"/>
  <c r="BM181" i="264"/>
  <c r="BN135" i="34"/>
  <c r="BL44" i="35"/>
  <c r="X30" i="268"/>
  <c r="X14" i="268"/>
  <c r="BL14" i="35"/>
  <c r="BN10" i="34"/>
  <c r="BN38" i="34"/>
  <c r="BM78" i="264"/>
  <c r="BN34" i="34"/>
  <c r="BN30" i="34"/>
  <c r="BN26" i="34"/>
  <c r="BG169" i="24"/>
  <c r="BG167" i="24"/>
  <c r="BL439" i="264"/>
  <c r="BL435" i="264"/>
  <c r="BL434" i="264"/>
  <c r="BL455" i="264"/>
  <c r="BL451" i="264"/>
  <c r="BL450" i="264"/>
  <c r="BK447" i="264"/>
  <c r="BK443" i="264"/>
  <c r="BK442" i="264"/>
  <c r="BJ200" i="264"/>
  <c r="BJ187" i="264"/>
  <c r="BJ186" i="264"/>
  <c r="BI200" i="264"/>
  <c r="BI187" i="264"/>
  <c r="BI186" i="264"/>
  <c r="BI87" i="264"/>
  <c r="BI86" i="264"/>
  <c r="BF183" i="24"/>
  <c r="BI13" i="264"/>
  <c r="AA234" i="265"/>
  <c r="Z182" i="265"/>
  <c r="AA174" i="265"/>
  <c r="AA204" i="265"/>
  <c r="AA22" i="265"/>
  <c r="BK59" i="264"/>
  <c r="BK56" i="264"/>
  <c r="BK55" i="264"/>
  <c r="AA169" i="265"/>
  <c r="AA168" i="265"/>
  <c r="AA20" i="265"/>
  <c r="AA19" i="265"/>
  <c r="BK170" i="264"/>
  <c r="AA191" i="265"/>
  <c r="AA173" i="265"/>
  <c r="AA441" i="265"/>
  <c r="AA398" i="265"/>
  <c r="Z222" i="265"/>
  <c r="BE141" i="24"/>
  <c r="AA66" i="265"/>
  <c r="AA65" i="265"/>
  <c r="AA60" i="265"/>
  <c r="AA329" i="265"/>
  <c r="AA328" i="265"/>
  <c r="AA197" i="265"/>
  <c r="AA196" i="265"/>
  <c r="AA355" i="265"/>
  <c r="AA354" i="265"/>
  <c r="BE130" i="24"/>
  <c r="BE127" i="24"/>
  <c r="BE10" i="24"/>
  <c r="BF128" i="24"/>
  <c r="BF123" i="24"/>
  <c r="BF124" i="24"/>
  <c r="BF126" i="24"/>
  <c r="Z240" i="265"/>
  <c r="Z227" i="265"/>
  <c r="Z226" i="265"/>
  <c r="BH77" i="24"/>
  <c r="BG9" i="24"/>
  <c r="L6" i="266"/>
  <c r="L11" i="267"/>
  <c r="AA456" i="265"/>
  <c r="AA61" i="265"/>
  <c r="AA224" i="265"/>
  <c r="AA229" i="265"/>
  <c r="AA228" i="265"/>
  <c r="AA440" i="265"/>
  <c r="AA439" i="265"/>
  <c r="AA435" i="265"/>
  <c r="AA434" i="265"/>
  <c r="AA370" i="265"/>
  <c r="AA369" i="265"/>
  <c r="AA171" i="265"/>
  <c r="AA170" i="265"/>
  <c r="AA231" i="265"/>
  <c r="BG87" i="24"/>
  <c r="BG86" i="24"/>
  <c r="BH10" i="264"/>
  <c r="BB43" i="271"/>
  <c r="BA25" i="271"/>
  <c r="Y10" i="265"/>
  <c r="BE138" i="24"/>
  <c r="BE137" i="24"/>
  <c r="BE136" i="24"/>
  <c r="BE140" i="24"/>
  <c r="BE139" i="24"/>
  <c r="AA211" i="265"/>
  <c r="AA68" i="265"/>
  <c r="AA244" i="265"/>
  <c r="BG116" i="24"/>
  <c r="BH33" i="24"/>
  <c r="BH25" i="24"/>
  <c r="BH24" i="24"/>
  <c r="BF115" i="24"/>
  <c r="BF107" i="24"/>
  <c r="BF109" i="24"/>
  <c r="BF108" i="24"/>
  <c r="AA201" i="265"/>
  <c r="Y303" i="265"/>
  <c r="AA184" i="265"/>
  <c r="AA449" i="265"/>
  <c r="AA233" i="265"/>
  <c r="AA77" i="265"/>
  <c r="AA448" i="265"/>
  <c r="AA325" i="265"/>
  <c r="AA324" i="265"/>
  <c r="AA116" i="265"/>
  <c r="AA52" i="265"/>
  <c r="AA314" i="265"/>
  <c r="AA313" i="265"/>
  <c r="X345" i="265"/>
  <c r="BD360" i="264"/>
  <c r="L8" i="267"/>
  <c r="BG97" i="24"/>
  <c r="BD302" i="264"/>
  <c r="L301" i="266"/>
  <c r="L256" i="266"/>
  <c r="BD272" i="264"/>
  <c r="L271" i="266"/>
  <c r="L345" i="267"/>
  <c r="L344" i="266"/>
  <c r="BG201" i="34"/>
  <c r="BF331" i="264"/>
  <c r="BG156" i="34"/>
  <c r="BG192" i="34"/>
  <c r="BF316" i="264"/>
  <c r="BD59" i="35"/>
  <c r="BG219" i="34"/>
  <c r="BF361" i="264"/>
  <c r="BG210" i="34"/>
  <c r="BF346" i="264"/>
  <c r="BF9" i="264"/>
  <c r="BF8" i="264"/>
  <c r="BF7" i="264"/>
  <c r="BC7" i="24"/>
  <c r="BD410" i="264"/>
  <c r="X410" i="265"/>
  <c r="L409" i="266"/>
  <c r="L409" i="267"/>
  <c r="L373" i="266"/>
  <c r="L374" i="267"/>
  <c r="BH147" i="24"/>
  <c r="BF174" i="34"/>
  <c r="BF183" i="34"/>
  <c r="BF165" i="34"/>
  <c r="BE258" i="264"/>
  <c r="BE346" i="264"/>
  <c r="BE347" i="264"/>
  <c r="BE345" i="264"/>
  <c r="BE375" i="264"/>
  <c r="BE374" i="264"/>
  <c r="BE373" i="264"/>
  <c r="BE372" i="264"/>
  <c r="BE371" i="264"/>
  <c r="BD287" i="264"/>
  <c r="L286" i="266"/>
  <c r="BE332" i="264"/>
  <c r="BE317" i="264"/>
  <c r="BD176" i="24"/>
  <c r="BD182" i="24"/>
  <c r="BG12" i="264"/>
  <c r="BG11" i="264"/>
  <c r="BD160" i="24"/>
  <c r="BD166" i="24"/>
  <c r="BD315" i="264"/>
  <c r="X286" i="265"/>
  <c r="BD330" i="264"/>
  <c r="BE7" i="264"/>
  <c r="BI230" i="34"/>
  <c r="BE135" i="24"/>
  <c r="BF69" i="35"/>
  <c r="BD273" i="264"/>
  <c r="L272" i="266"/>
  <c r="L272" i="267"/>
  <c r="BD288" i="264"/>
  <c r="L287" i="266"/>
  <c r="L287" i="267"/>
  <c r="L314" i="266"/>
  <c r="L315" i="267"/>
  <c r="L359" i="266"/>
  <c r="L360" i="267"/>
  <c r="BF242" i="34"/>
  <c r="BF243" i="34"/>
  <c r="BG227" i="34"/>
  <c r="BF375" i="264"/>
  <c r="BF374" i="264"/>
  <c r="BF373" i="264"/>
  <c r="BF372" i="264"/>
  <c r="BF371" i="264"/>
  <c r="BD61" i="35"/>
  <c r="BG220" i="34"/>
  <c r="BF362" i="264"/>
  <c r="BG193" i="34"/>
  <c r="BF317" i="264"/>
  <c r="BG202" i="34"/>
  <c r="BF332" i="264"/>
  <c r="BG157" i="34"/>
  <c r="BD60" i="35"/>
  <c r="BG211" i="34"/>
  <c r="BF347" i="264"/>
  <c r="L289" i="267"/>
  <c r="L205" i="267"/>
  <c r="L16" i="267"/>
  <c r="L226" i="267"/>
  <c r="L186" i="267"/>
  <c r="L347" i="267"/>
  <c r="L436" i="267"/>
  <c r="L421" i="267"/>
  <c r="L461" i="267"/>
  <c r="L459" i="267"/>
  <c r="L6" i="267"/>
  <c r="L163" i="267"/>
  <c r="L45" i="267"/>
  <c r="L156" i="267"/>
  <c r="L134" i="267"/>
  <c r="L142" i="267"/>
  <c r="L164" i="267"/>
  <c r="L155" i="267"/>
  <c r="L128" i="267"/>
  <c r="L42" i="267"/>
  <c r="L127" i="267"/>
  <c r="L385" i="267"/>
  <c r="L435" i="267"/>
  <c r="L393" i="267"/>
  <c r="L249" i="267"/>
  <c r="L248" i="267"/>
  <c r="L36" i="267"/>
  <c r="L138" i="267"/>
  <c r="L34" i="267"/>
  <c r="L416" i="267"/>
  <c r="L217" i="267"/>
  <c r="L309" i="267"/>
  <c r="L218" i="267"/>
  <c r="L422" i="267"/>
  <c r="L40" i="267"/>
  <c r="L130" i="267"/>
  <c r="L445" i="267"/>
  <c r="L419" i="267"/>
  <c r="L418" i="267"/>
  <c r="L222" i="267"/>
  <c r="L214" i="267"/>
  <c r="L96" i="267"/>
  <c r="L182" i="267"/>
  <c r="L242" i="267"/>
  <c r="L76" i="267"/>
  <c r="L68" i="267"/>
  <c r="L232" i="267"/>
  <c r="L212" i="267"/>
  <c r="L19" i="267"/>
  <c r="L397" i="267"/>
  <c r="L94" i="267"/>
  <c r="L243" i="267"/>
  <c r="L432" i="267"/>
  <c r="L172" i="267"/>
  <c r="L49" i="267"/>
  <c r="L21" i="267"/>
  <c r="L176" i="267"/>
  <c r="L354" i="267"/>
  <c r="L369" i="267"/>
  <c r="L180" i="267"/>
  <c r="L313" i="267"/>
  <c r="L210" i="267"/>
  <c r="L29" i="267"/>
  <c r="L74" i="267"/>
  <c r="L353" i="267"/>
  <c r="L280" i="267"/>
  <c r="L357" i="267"/>
  <c r="L438" i="267"/>
  <c r="L48" i="267"/>
  <c r="L113" i="267"/>
  <c r="L235" i="267"/>
  <c r="L175" i="267"/>
  <c r="L396" i="267"/>
  <c r="L121" i="267"/>
  <c r="L227" i="267"/>
  <c r="L64" i="267"/>
  <c r="L106" i="267"/>
  <c r="L63" i="267"/>
  <c r="L55" i="267"/>
  <c r="L392" i="267"/>
  <c r="L116" i="267"/>
  <c r="L17" i="267"/>
  <c r="L181" i="267"/>
  <c r="L125" i="267"/>
  <c r="L363" i="267"/>
  <c r="L54" i="267"/>
  <c r="L24" i="267"/>
  <c r="L46" i="267"/>
  <c r="L239" i="267"/>
  <c r="L274" i="267"/>
  <c r="L388" i="267"/>
  <c r="L185" i="267"/>
  <c r="L166" i="267"/>
  <c r="L332" i="267"/>
  <c r="L428" i="267"/>
  <c r="L452" i="267"/>
  <c r="L458" i="267"/>
  <c r="L83" i="267"/>
  <c r="L84" i="267"/>
  <c r="L151" i="267"/>
  <c r="L158" i="267"/>
  <c r="L137" i="267"/>
  <c r="L37" i="267"/>
  <c r="L132" i="267"/>
  <c r="L177" i="267"/>
  <c r="L152" i="267"/>
  <c r="L297" i="267"/>
  <c r="L35" i="267"/>
  <c r="L32" i="267"/>
  <c r="L377" i="267"/>
  <c r="L443" i="267"/>
  <c r="L444" i="267"/>
  <c r="L245" i="267"/>
  <c r="L462" i="267"/>
  <c r="L295" i="267"/>
  <c r="L139" i="267"/>
  <c r="L38" i="267"/>
  <c r="L160" i="267"/>
  <c r="L131" i="267"/>
  <c r="L178" i="267"/>
  <c r="L237" i="267"/>
  <c r="L136" i="267"/>
  <c r="L379" i="267"/>
  <c r="L308" i="267"/>
  <c r="L126" i="267"/>
  <c r="L395" i="267"/>
  <c r="L412" i="267"/>
  <c r="L410" i="267"/>
  <c r="L202" i="267"/>
  <c r="L194" i="267"/>
  <c r="L231" i="267"/>
  <c r="L211" i="267"/>
  <c r="L191" i="267"/>
  <c r="L23" i="267"/>
  <c r="L77" i="267"/>
  <c r="L60" i="267"/>
  <c r="L208" i="267"/>
  <c r="L57" i="267"/>
  <c r="L328" i="267"/>
  <c r="L22" i="267"/>
  <c r="L52" i="267"/>
  <c r="L114" i="267"/>
  <c r="L255" i="267"/>
  <c r="L98" i="267"/>
  <c r="L102" i="267"/>
  <c r="L447" i="267"/>
  <c r="L324" i="267"/>
  <c r="L343" i="267"/>
  <c r="L236" i="267"/>
  <c r="L358" i="267"/>
  <c r="L170" i="267"/>
  <c r="L195" i="267"/>
  <c r="L338" i="267"/>
  <c r="L91" i="267"/>
  <c r="L404" i="267"/>
  <c r="L312" i="267"/>
  <c r="L430" i="267"/>
  <c r="L72" i="267"/>
  <c r="L229" i="267"/>
  <c r="L58" i="267"/>
  <c r="L124" i="267"/>
  <c r="L187" i="267"/>
  <c r="L28" i="267"/>
  <c r="L342" i="267"/>
  <c r="L269" i="267"/>
  <c r="L110" i="267"/>
  <c r="L201" i="267"/>
  <c r="L25" i="267"/>
  <c r="L403" i="267"/>
  <c r="L47" i="267"/>
  <c r="L221" i="267"/>
  <c r="L260" i="267"/>
  <c r="L425" i="267"/>
  <c r="L348" i="267"/>
  <c r="L399" i="267"/>
  <c r="L9" i="267"/>
  <c r="L179" i="267"/>
  <c r="L288" i="267"/>
  <c r="L87" i="267"/>
  <c r="L387" i="267"/>
  <c r="BD409" i="264"/>
  <c r="L408" i="266"/>
  <c r="X409" i="265"/>
  <c r="BE331" i="264"/>
  <c r="BE361" i="264"/>
  <c r="BE316" i="264"/>
  <c r="BD133" i="24"/>
  <c r="BD301" i="264"/>
  <c r="L300" i="266"/>
  <c r="X301" i="265"/>
  <c r="X300" i="265"/>
  <c r="L329" i="266"/>
  <c r="L330" i="267"/>
  <c r="BF175" i="34"/>
  <c r="BF184" i="34"/>
  <c r="BE362" i="264"/>
  <c r="BE259" i="264"/>
  <c r="BF166" i="34"/>
  <c r="BE71" i="35"/>
  <c r="BE70" i="35"/>
  <c r="BE72" i="35"/>
  <c r="BG380" i="264"/>
  <c r="BG379" i="264"/>
  <c r="BG378" i="264"/>
  <c r="BG377" i="264"/>
  <c r="BG376" i="264"/>
  <c r="BF96" i="24"/>
  <c r="BF85" i="24"/>
  <c r="X257" i="265"/>
  <c r="BD257" i="264"/>
  <c r="X273" i="265"/>
  <c r="X272" i="265"/>
  <c r="L346" i="267"/>
  <c r="Y12" i="265"/>
  <c r="Y11" i="265"/>
  <c r="BL404" i="264"/>
  <c r="BL400" i="264"/>
  <c r="BJ102" i="264"/>
  <c r="BJ89" i="264"/>
  <c r="AA124" i="265"/>
  <c r="AA193" i="265"/>
  <c r="AA213" i="265"/>
  <c r="BL397" i="264"/>
  <c r="BL393" i="264"/>
  <c r="AA340" i="265"/>
  <c r="AA339" i="265"/>
  <c r="AA78" i="265"/>
  <c r="Z220" i="265"/>
  <c r="Z207" i="265"/>
  <c r="Z206" i="265"/>
  <c r="Z121" i="265"/>
  <c r="Z108" i="265"/>
  <c r="Z88" i="265"/>
  <c r="Z180" i="265"/>
  <c r="Z167" i="265"/>
  <c r="Z166" i="265"/>
  <c r="AA190" i="265"/>
  <c r="AA210" i="265"/>
  <c r="BM54" i="264"/>
  <c r="AA54" i="265"/>
  <c r="BN14" i="34"/>
  <c r="BM31" i="264"/>
  <c r="BM24" i="264"/>
  <c r="AA24" i="265"/>
  <c r="AA21" i="265"/>
  <c r="AA18" i="265"/>
  <c r="BM44" i="35"/>
  <c r="BO149" i="34"/>
  <c r="BO121" i="34"/>
  <c r="BO51" i="34"/>
  <c r="BO107" i="34"/>
  <c r="BO135" i="34"/>
  <c r="BI167" i="34"/>
  <c r="BH260" i="264"/>
  <c r="BH333" i="264"/>
  <c r="BH363" i="264"/>
  <c r="BN11" i="34"/>
  <c r="BM27" i="264"/>
  <c r="BM26" i="264"/>
  <c r="BM20" i="264"/>
  <c r="BM19" i="264"/>
  <c r="BM11" i="35"/>
  <c r="BO35" i="34"/>
  <c r="BO31" i="34"/>
  <c r="BO27" i="34"/>
  <c r="BO7" i="34"/>
  <c r="BO23" i="34"/>
  <c r="BK242" i="264"/>
  <c r="BK182" i="264"/>
  <c r="BK222" i="264"/>
  <c r="BH73" i="35"/>
  <c r="BG13" i="24"/>
  <c r="BG125" i="24"/>
  <c r="BG129" i="24"/>
  <c r="BN214" i="264"/>
  <c r="BO60" i="34"/>
  <c r="BN96" i="264"/>
  <c r="BN234" i="264"/>
  <c r="BN241" i="34"/>
  <c r="BM399" i="264"/>
  <c r="BM88" i="35"/>
  <c r="BO267" i="34"/>
  <c r="BO263" i="34"/>
  <c r="BO259" i="34"/>
  <c r="BO237" i="34"/>
  <c r="BO255" i="34"/>
  <c r="BM38" i="35"/>
  <c r="BO129" i="34"/>
  <c r="BO45" i="34"/>
  <c r="BO101" i="34"/>
  <c r="BO143" i="34"/>
  <c r="BO115" i="34"/>
  <c r="BF188" i="24"/>
  <c r="BJ233" i="34"/>
  <c r="BL31" i="264"/>
  <c r="BN183" i="264"/>
  <c r="BN243" i="264"/>
  <c r="BN46" i="35"/>
  <c r="BP151" i="34"/>
  <c r="BO243" i="264"/>
  <c r="BP123" i="34"/>
  <c r="BO203" i="264"/>
  <c r="BP109" i="34"/>
  <c r="BO183" i="264"/>
  <c r="BP53" i="34"/>
  <c r="BP137" i="34"/>
  <c r="BO223" i="264"/>
  <c r="AU191" i="24"/>
  <c r="AV231" i="34"/>
  <c r="BG274" i="264"/>
  <c r="Y274" i="265"/>
  <c r="BJ123" i="264"/>
  <c r="M410" i="266"/>
  <c r="BM432" i="264"/>
  <c r="BM431" i="264"/>
  <c r="BM427" i="264"/>
  <c r="BM426" i="264"/>
  <c r="AA432" i="265"/>
  <c r="BM87" i="35"/>
  <c r="BO266" i="34"/>
  <c r="BO262" i="34"/>
  <c r="BO258" i="34"/>
  <c r="BO236" i="34"/>
  <c r="BO254" i="34"/>
  <c r="BG62" i="35"/>
  <c r="BJ221" i="34"/>
  <c r="BI363" i="264"/>
  <c r="BJ212" i="34"/>
  <c r="BI348" i="264"/>
  <c r="BJ203" i="34"/>
  <c r="BI333" i="264"/>
  <c r="BJ194" i="34"/>
  <c r="BI318" i="264"/>
  <c r="BJ158" i="34"/>
  <c r="BM78" i="35"/>
  <c r="BO226" i="34"/>
  <c r="BO217" i="34"/>
  <c r="BO208" i="34"/>
  <c r="BO199" i="34"/>
  <c r="BO163" i="34"/>
  <c r="BK168" i="34"/>
  <c r="BJ275" i="264"/>
  <c r="BJ261" i="264"/>
  <c r="BH163" i="24"/>
  <c r="BL112" i="264"/>
  <c r="BL111" i="264"/>
  <c r="BM69" i="264"/>
  <c r="AA69" i="265"/>
  <c r="BM13" i="35"/>
  <c r="BO37" i="34"/>
  <c r="BO33" i="34"/>
  <c r="BO29" i="34"/>
  <c r="BO25" i="34"/>
  <c r="BO9" i="34"/>
  <c r="BK225" i="264"/>
  <c r="BL69" i="34"/>
  <c r="BK107" i="264"/>
  <c r="BK245" i="264"/>
  <c r="BN172" i="264"/>
  <c r="BN232" i="264"/>
  <c r="BN37" i="35"/>
  <c r="BP142" i="34"/>
  <c r="BO232" i="264"/>
  <c r="BP114" i="34"/>
  <c r="BO192" i="264"/>
  <c r="BP44" i="34"/>
  <c r="BP100" i="34"/>
  <c r="BO172" i="264"/>
  <c r="BP128" i="34"/>
  <c r="BO212" i="264"/>
  <c r="BN235" i="264"/>
  <c r="BO61" i="34"/>
  <c r="BN97" i="264"/>
  <c r="BN40" i="35"/>
  <c r="BP131" i="34"/>
  <c r="BO215" i="264"/>
  <c r="BP103" i="34"/>
  <c r="BO175" i="264"/>
  <c r="BP47" i="34"/>
  <c r="BP145" i="34"/>
  <c r="BO235" i="264"/>
  <c r="BP117" i="34"/>
  <c r="BO195" i="264"/>
  <c r="BM12" i="35"/>
  <c r="BO8" i="34"/>
  <c r="BO24" i="34"/>
  <c r="BO36" i="34"/>
  <c r="BO32" i="34"/>
  <c r="BO28" i="34"/>
  <c r="BN164" i="34"/>
  <c r="BM270" i="264"/>
  <c r="BM269" i="264"/>
  <c r="BM256" i="264"/>
  <c r="BM255" i="264"/>
  <c r="K382" i="266"/>
  <c r="K383" i="267"/>
  <c r="BM209" i="264"/>
  <c r="BM208" i="264"/>
  <c r="AA209" i="265"/>
  <c r="AA208" i="265"/>
  <c r="BN56" i="34"/>
  <c r="BM91" i="264"/>
  <c r="BM90" i="264"/>
  <c r="BM41" i="35"/>
  <c r="BO132" i="34"/>
  <c r="BO48" i="34"/>
  <c r="BO146" i="34"/>
  <c r="BO118" i="34"/>
  <c r="BO104" i="34"/>
  <c r="BM47" i="35"/>
  <c r="BO138" i="34"/>
  <c r="BO54" i="34"/>
  <c r="BO110" i="34"/>
  <c r="BO152" i="34"/>
  <c r="BO124" i="34"/>
  <c r="BN68" i="34"/>
  <c r="BM106" i="264"/>
  <c r="BI319" i="264"/>
  <c r="Z319" i="265"/>
  <c r="BI364" i="264"/>
  <c r="Z364" i="265"/>
  <c r="BJ186" i="34"/>
  <c r="BJ177" i="34"/>
  <c r="BG185" i="24"/>
  <c r="BG187" i="24"/>
  <c r="BG189" i="24"/>
  <c r="AA433" i="265"/>
  <c r="BK28" i="264"/>
  <c r="BK25" i="264"/>
  <c r="BK17" i="264"/>
  <c r="BK16" i="264"/>
  <c r="BK15" i="264"/>
  <c r="BM447" i="264"/>
  <c r="BM443" i="264"/>
  <c r="BM442" i="264"/>
  <c r="BK111" i="264"/>
  <c r="BM170" i="264"/>
  <c r="BM230" i="264"/>
  <c r="BM210" i="264"/>
  <c r="X19" i="268"/>
  <c r="BM51" i="264"/>
  <c r="BL21" i="264"/>
  <c r="BL18" i="264"/>
  <c r="AA76" i="265"/>
  <c r="BM70" i="264"/>
  <c r="AA70" i="265"/>
  <c r="BM62" i="264"/>
  <c r="BM59" i="264"/>
  <c r="AA62" i="265"/>
  <c r="AA59" i="265"/>
  <c r="BM14" i="35"/>
  <c r="BO10" i="34"/>
  <c r="BO38" i="34"/>
  <c r="BO34" i="34"/>
  <c r="BO30" i="34"/>
  <c r="BO26" i="34"/>
  <c r="BM221" i="264"/>
  <c r="AA221" i="265"/>
  <c r="BN65" i="34"/>
  <c r="BM122" i="264"/>
  <c r="BM103" i="264"/>
  <c r="AA103" i="265"/>
  <c r="BM241" i="264"/>
  <c r="AA241" i="265"/>
  <c r="BH318" i="264"/>
  <c r="BH348" i="264"/>
  <c r="BI176" i="34"/>
  <c r="BI185" i="34"/>
  <c r="BG289" i="264"/>
  <c r="Y289" i="265"/>
  <c r="BM50" i="264"/>
  <c r="BM49" i="264"/>
  <c r="BM48" i="264"/>
  <c r="BM47" i="264"/>
  <c r="AA50" i="265"/>
  <c r="AA49" i="265"/>
  <c r="BM58" i="264"/>
  <c r="BM57" i="264"/>
  <c r="AA58" i="265"/>
  <c r="AA57" i="265"/>
  <c r="BM74" i="264"/>
  <c r="BM73" i="264"/>
  <c r="AA74" i="265"/>
  <c r="AA73" i="265"/>
  <c r="BH184" i="24"/>
  <c r="BI172" i="24"/>
  <c r="BH175" i="24"/>
  <c r="BH179" i="24"/>
  <c r="BK202" i="264"/>
  <c r="BL66" i="34"/>
  <c r="BK104" i="264"/>
  <c r="BK102" i="264"/>
  <c r="BK89" i="264"/>
  <c r="BK45" i="35"/>
  <c r="BM136" i="34"/>
  <c r="BL222" i="264"/>
  <c r="BM108" i="34"/>
  <c r="BL182" i="264"/>
  <c r="BM52" i="34"/>
  <c r="BM122" i="34"/>
  <c r="BL202" i="264"/>
  <c r="BM150" i="34"/>
  <c r="BL242" i="264"/>
  <c r="BI26" i="24"/>
  <c r="BM115" i="264"/>
  <c r="AA115" i="265"/>
  <c r="BN174" i="264"/>
  <c r="BN194" i="264"/>
  <c r="BN39" i="35"/>
  <c r="BP144" i="34"/>
  <c r="BO234" i="264"/>
  <c r="BP116" i="34"/>
  <c r="BO194" i="264"/>
  <c r="BP46" i="34"/>
  <c r="BP102" i="34"/>
  <c r="BO174" i="264"/>
  <c r="BP130" i="34"/>
  <c r="BO214" i="264"/>
  <c r="BN59" i="34"/>
  <c r="BM114" i="264"/>
  <c r="BM95" i="264"/>
  <c r="BL30" i="264"/>
  <c r="BN223" i="264"/>
  <c r="BO67" i="34"/>
  <c r="BN105" i="264"/>
  <c r="BN203" i="264"/>
  <c r="BN240" i="34"/>
  <c r="BM405" i="264"/>
  <c r="BM398" i="264"/>
  <c r="BN172" i="34"/>
  <c r="BM267" i="264"/>
  <c r="BM266" i="264"/>
  <c r="L85" i="267"/>
  <c r="BK177" i="34"/>
  <c r="BJ290" i="264"/>
  <c r="BK186" i="34"/>
  <c r="BJ304" i="264"/>
  <c r="BI168" i="24"/>
  <c r="BJ74" i="35"/>
  <c r="BI159" i="24"/>
  <c r="BI169" i="24"/>
  <c r="BJ157" i="24"/>
  <c r="BN57" i="34"/>
  <c r="BM93" i="264"/>
  <c r="AA93" i="265"/>
  <c r="AA92" i="265"/>
  <c r="BM36" i="35"/>
  <c r="BO127" i="34"/>
  <c r="BO43" i="34"/>
  <c r="BO99" i="34"/>
  <c r="BO141" i="34"/>
  <c r="BO113" i="34"/>
  <c r="BN13" i="34"/>
  <c r="BM30" i="264"/>
  <c r="BM23" i="264"/>
  <c r="BJ126" i="264"/>
  <c r="BK185" i="264"/>
  <c r="BK205" i="264"/>
  <c r="BK48" i="35"/>
  <c r="BM153" i="34"/>
  <c r="BM125" i="34"/>
  <c r="BM55" i="34"/>
  <c r="BM111" i="34"/>
  <c r="BM139" i="34"/>
  <c r="BL225" i="264"/>
  <c r="BN212" i="264"/>
  <c r="BO58" i="34"/>
  <c r="BN94" i="264"/>
  <c r="BN192" i="264"/>
  <c r="BN195" i="264"/>
  <c r="BN175" i="264"/>
  <c r="BN215" i="264"/>
  <c r="BN12" i="34"/>
  <c r="BM22" i="264"/>
  <c r="BM68" i="35"/>
  <c r="BO218" i="34"/>
  <c r="BO209" i="34"/>
  <c r="BO200" i="34"/>
  <c r="BO155" i="34"/>
  <c r="BO191" i="34"/>
  <c r="BM35" i="35"/>
  <c r="BO140" i="34"/>
  <c r="BO112" i="34"/>
  <c r="BO42" i="34"/>
  <c r="BO98" i="34"/>
  <c r="BO126" i="34"/>
  <c r="BL29" i="264"/>
  <c r="BN62" i="34"/>
  <c r="BM99" i="264"/>
  <c r="BM98" i="264"/>
  <c r="BI349" i="264"/>
  <c r="Z349" i="265"/>
  <c r="BJ168" i="34"/>
  <c r="BI261" i="264"/>
  <c r="Z261" i="265"/>
  <c r="BI334" i="264"/>
  <c r="Z334" i="265"/>
  <c r="BG183" i="24"/>
  <c r="BJ13" i="264"/>
  <c r="AA181" i="265"/>
  <c r="AA457" i="265"/>
  <c r="AA455" i="265"/>
  <c r="AA451" i="265"/>
  <c r="AA450" i="265"/>
  <c r="BK404" i="264"/>
  <c r="BK400" i="264"/>
  <c r="AA270" i="265"/>
  <c r="AA269" i="265"/>
  <c r="BM439" i="264"/>
  <c r="BM435" i="264"/>
  <c r="BM434" i="264"/>
  <c r="BM455" i="264"/>
  <c r="BM451" i="264"/>
  <c r="BM450" i="264"/>
  <c r="X69" i="268"/>
  <c r="X63" i="268"/>
  <c r="X62" i="268"/>
  <c r="BI74" i="35"/>
  <c r="BH169" i="24"/>
  <c r="BH167" i="24"/>
  <c r="BM190" i="264"/>
  <c r="BL92" i="264"/>
  <c r="BM75" i="264"/>
  <c r="X11" i="268"/>
  <c r="X8" i="268"/>
  <c r="X7" i="268"/>
  <c r="AA113" i="265"/>
  <c r="AA267" i="265"/>
  <c r="AA266" i="265"/>
  <c r="AA399" i="265"/>
  <c r="AA397" i="265"/>
  <c r="AA393" i="265"/>
  <c r="AA237" i="265"/>
  <c r="AA236" i="265"/>
  <c r="BF141" i="24"/>
  <c r="BE131" i="24"/>
  <c r="BF130" i="24"/>
  <c r="BF127" i="24"/>
  <c r="BF10" i="24"/>
  <c r="L331" i="267"/>
  <c r="L10" i="267"/>
  <c r="L14" i="267"/>
  <c r="L273" i="267"/>
  <c r="L302" i="267"/>
  <c r="L303" i="267"/>
  <c r="L101" i="267"/>
  <c r="L433" i="267"/>
  <c r="L318" i="267"/>
  <c r="L199" i="267"/>
  <c r="L449" i="267"/>
  <c r="L241" i="267"/>
  <c r="L426" i="267"/>
  <c r="L184" i="267"/>
  <c r="L450" i="267"/>
  <c r="L268" i="267"/>
  <c r="L224" i="267"/>
  <c r="L279" i="267"/>
  <c r="L18" i="267"/>
  <c r="L56" i="267"/>
  <c r="L446" i="267"/>
  <c r="L97" i="267"/>
  <c r="L189" i="267"/>
  <c r="L66" i="267"/>
  <c r="L30" i="267"/>
  <c r="L89" i="267"/>
  <c r="L26" i="267"/>
  <c r="L327" i="267"/>
  <c r="L20" i="267"/>
  <c r="L50" i="267"/>
  <c r="L169" i="267"/>
  <c r="L266" i="267"/>
  <c r="L75" i="267"/>
  <c r="L67" i="267"/>
  <c r="L90" i="267"/>
  <c r="L59" i="267"/>
  <c r="L190" i="267"/>
  <c r="L216" i="267"/>
  <c r="L439" i="267"/>
  <c r="L73" i="267"/>
  <c r="L123" i="267"/>
  <c r="L456" i="267"/>
  <c r="L398" i="267"/>
  <c r="L183" i="267"/>
  <c r="L196" i="267"/>
  <c r="L65" i="267"/>
  <c r="L105" i="267"/>
  <c r="L440" i="267"/>
  <c r="L192" i="267"/>
  <c r="L203" i="267"/>
  <c r="L174" i="267"/>
  <c r="L234" i="267"/>
  <c r="L193" i="267"/>
  <c r="L95" i="267"/>
  <c r="L171" i="267"/>
  <c r="L411" i="267"/>
  <c r="L427" i="267"/>
  <c r="L376" i="267"/>
  <c r="L146" i="267"/>
  <c r="L140" i="267"/>
  <c r="L147" i="267"/>
  <c r="L133" i="267"/>
  <c r="L153" i="267"/>
  <c r="L144" i="267"/>
  <c r="L44" i="267"/>
  <c r="L129" i="267"/>
  <c r="L154" i="267"/>
  <c r="L238" i="267"/>
  <c r="L80" i="267"/>
  <c r="L81" i="267"/>
  <c r="L401" i="267"/>
  <c r="L451" i="267"/>
  <c r="L437" i="267"/>
  <c r="L31" i="267"/>
  <c r="L119" i="267"/>
  <c r="L33" i="267"/>
  <c r="L149" i="267"/>
  <c r="L197" i="267"/>
  <c r="L148" i="267"/>
  <c r="L298" i="267"/>
  <c r="L284" i="267"/>
  <c r="L41" i="267"/>
  <c r="L135" i="267"/>
  <c r="L423" i="267"/>
  <c r="L246" i="267"/>
  <c r="L247" i="267"/>
  <c r="L402" i="267"/>
  <c r="L414" i="267"/>
  <c r="L259" i="267"/>
  <c r="L362" i="267"/>
  <c r="L120" i="267"/>
  <c r="L225" i="267"/>
  <c r="L15" i="267"/>
  <c r="L219" i="267"/>
  <c r="L122" i="267"/>
  <c r="L333" i="267"/>
  <c r="L62" i="267"/>
  <c r="L70" i="267"/>
  <c r="L441" i="267"/>
  <c r="L103" i="267"/>
  <c r="L434" i="267"/>
  <c r="L71" i="267"/>
  <c r="L204" i="267"/>
  <c r="L108" i="267"/>
  <c r="L442" i="267"/>
  <c r="L27" i="267"/>
  <c r="L244" i="267"/>
  <c r="L111" i="267"/>
  <c r="L117" i="267"/>
  <c r="L454" i="267"/>
  <c r="L405" i="267"/>
  <c r="L323" i="267"/>
  <c r="L209" i="267"/>
  <c r="L207" i="267"/>
  <c r="L254" i="267"/>
  <c r="L109" i="267"/>
  <c r="L167" i="267"/>
  <c r="L215" i="267"/>
  <c r="L368" i="267"/>
  <c r="L265" i="267"/>
  <c r="L230" i="267"/>
  <c r="L188" i="267"/>
  <c r="L339" i="267"/>
  <c r="L228" i="267"/>
  <c r="L51" i="267"/>
  <c r="L92" i="267"/>
  <c r="L220" i="267"/>
  <c r="L431" i="267"/>
  <c r="L200" i="267"/>
  <c r="L115" i="267"/>
  <c r="L61" i="267"/>
  <c r="L69" i="267"/>
  <c r="L168" i="267"/>
  <c r="L455" i="267"/>
  <c r="L240" i="267"/>
  <c r="L53" i="267"/>
  <c r="L112" i="267"/>
  <c r="L448" i="267"/>
  <c r="L223" i="267"/>
  <c r="L213" i="267"/>
  <c r="L233" i="267"/>
  <c r="L104" i="267"/>
  <c r="L93" i="267"/>
  <c r="L173" i="267"/>
  <c r="L400" i="267"/>
  <c r="L429" i="267"/>
  <c r="L378" i="267"/>
  <c r="L294" i="267"/>
  <c r="L283" i="267"/>
  <c r="L415" i="267"/>
  <c r="L145" i="267"/>
  <c r="L100" i="267"/>
  <c r="L99" i="267"/>
  <c r="L141" i="267"/>
  <c r="L162" i="267"/>
  <c r="L157" i="267"/>
  <c r="L82" i="267"/>
  <c r="L457" i="267"/>
  <c r="L460" i="267"/>
  <c r="L413" i="267"/>
  <c r="L453" i="267"/>
  <c r="L375" i="267"/>
  <c r="L39" i="267"/>
  <c r="L159" i="267"/>
  <c r="L118" i="267"/>
  <c r="L161" i="267"/>
  <c r="L43" i="267"/>
  <c r="L198" i="267"/>
  <c r="L417" i="267"/>
  <c r="L150" i="267"/>
  <c r="L143" i="267"/>
  <c r="L424" i="267"/>
  <c r="L78" i="267"/>
  <c r="L79" i="267"/>
  <c r="L420" i="267"/>
  <c r="L394" i="267"/>
  <c r="L317" i="267"/>
  <c r="L12" i="267"/>
  <c r="L206" i="267"/>
  <c r="L165" i="267"/>
  <c r="L107" i="267"/>
  <c r="L88" i="267"/>
  <c r="L7" i="267"/>
  <c r="L361" i="267"/>
  <c r="L257" i="267"/>
  <c r="L301" i="267"/>
  <c r="L316" i="267"/>
  <c r="L386" i="267"/>
  <c r="L86" i="267"/>
  <c r="BG128" i="24"/>
  <c r="BG123" i="24"/>
  <c r="BG124" i="24"/>
  <c r="BG126" i="24"/>
  <c r="AA230" i="265"/>
  <c r="BH9" i="24"/>
  <c r="BI77" i="24"/>
  <c r="L258" i="267"/>
  <c r="AA447" i="265"/>
  <c r="AA443" i="265"/>
  <c r="AA442" i="265"/>
  <c r="BD300" i="264"/>
  <c r="BD408" i="264"/>
  <c r="BD407" i="264"/>
  <c r="BD392" i="264"/>
  <c r="BD391" i="264"/>
  <c r="BD390" i="264"/>
  <c r="BH87" i="24"/>
  <c r="BH86" i="24"/>
  <c r="BB25" i="271"/>
  <c r="BC43" i="271"/>
  <c r="X271" i="265"/>
  <c r="BF138" i="24"/>
  <c r="BF137" i="24"/>
  <c r="BF136" i="24"/>
  <c r="BF140" i="24"/>
  <c r="AA27" i="265"/>
  <c r="AA26" i="265"/>
  <c r="BH116" i="24"/>
  <c r="BI33" i="24"/>
  <c r="BI25" i="24"/>
  <c r="BI24" i="24"/>
  <c r="BG115" i="24"/>
  <c r="BG107" i="24"/>
  <c r="BG109" i="24"/>
  <c r="BG108" i="24"/>
  <c r="AA51" i="265"/>
  <c r="AA48" i="265"/>
  <c r="AA47" i="265"/>
  <c r="AA122" i="265"/>
  <c r="BM92" i="264"/>
  <c r="X408" i="265"/>
  <c r="X407" i="265"/>
  <c r="X392" i="265"/>
  <c r="X391" i="265"/>
  <c r="X390" i="265"/>
  <c r="AA114" i="265"/>
  <c r="BE315" i="264"/>
  <c r="BE330" i="264"/>
  <c r="BD286" i="264"/>
  <c r="BH97" i="24"/>
  <c r="BF135" i="24"/>
  <c r="BJ230" i="34"/>
  <c r="BG69" i="35"/>
  <c r="BH201" i="34"/>
  <c r="BH192" i="34"/>
  <c r="BE59" i="35"/>
  <c r="BH210" i="34"/>
  <c r="BH156" i="34"/>
  <c r="V51" i="268"/>
  <c r="BH219" i="34"/>
  <c r="BE273" i="264"/>
  <c r="BE288" i="264"/>
  <c r="L329" i="267"/>
  <c r="L300" i="267"/>
  <c r="L299" i="266"/>
  <c r="L407" i="266"/>
  <c r="L408" i="267"/>
  <c r="BF259" i="264"/>
  <c r="BG166" i="34"/>
  <c r="BF273" i="264"/>
  <c r="BE410" i="264"/>
  <c r="BF70" i="35"/>
  <c r="BF71" i="35"/>
  <c r="BG9" i="264"/>
  <c r="BG8" i="264"/>
  <c r="BG7" i="264"/>
  <c r="BD7" i="24"/>
  <c r="Y9" i="265"/>
  <c r="Y8" i="265"/>
  <c r="Y7" i="265"/>
  <c r="BE272" i="264"/>
  <c r="BE287" i="264"/>
  <c r="L256" i="267"/>
  <c r="BF139" i="24"/>
  <c r="BF360" i="264"/>
  <c r="BF315" i="264"/>
  <c r="BF330" i="264"/>
  <c r="BD271" i="264"/>
  <c r="BH227" i="34"/>
  <c r="Y375" i="265"/>
  <c r="Y374" i="265"/>
  <c r="Y373" i="265"/>
  <c r="Y372" i="265"/>
  <c r="Y371" i="265"/>
  <c r="V53" i="268"/>
  <c r="BE61" i="35"/>
  <c r="BH202" i="34"/>
  <c r="BG332" i="264"/>
  <c r="V52" i="268"/>
  <c r="BH157" i="34"/>
  <c r="BH211" i="34"/>
  <c r="BG347" i="264"/>
  <c r="BH193" i="34"/>
  <c r="BG317" i="264"/>
  <c r="BE60" i="35"/>
  <c r="BH220" i="34"/>
  <c r="BE302" i="264"/>
  <c r="BG175" i="34"/>
  <c r="BF288" i="264"/>
  <c r="BG184" i="34"/>
  <c r="BF302" i="264"/>
  <c r="BE409" i="264"/>
  <c r="L359" i="267"/>
  <c r="L314" i="267"/>
  <c r="BE176" i="24"/>
  <c r="BE182" i="24"/>
  <c r="BE160" i="24"/>
  <c r="BE166" i="24"/>
  <c r="BH380" i="264"/>
  <c r="BH379" i="264"/>
  <c r="BH378" i="264"/>
  <c r="BH377" i="264"/>
  <c r="BH376" i="264"/>
  <c r="BE133" i="24"/>
  <c r="L286" i="267"/>
  <c r="L285" i="266"/>
  <c r="BE301" i="264"/>
  <c r="BI147" i="24"/>
  <c r="L372" i="266"/>
  <c r="L373" i="267"/>
  <c r="BG243" i="34"/>
  <c r="BF410" i="264"/>
  <c r="BG242" i="34"/>
  <c r="BF409" i="264"/>
  <c r="BG183" i="34"/>
  <c r="BF301" i="264"/>
  <c r="BG174" i="34"/>
  <c r="BF287" i="264"/>
  <c r="BG165" i="34"/>
  <c r="BF272" i="264"/>
  <c r="BF258" i="264"/>
  <c r="L344" i="267"/>
  <c r="L271" i="267"/>
  <c r="L270" i="266"/>
  <c r="BG96" i="24"/>
  <c r="BG85" i="24"/>
  <c r="BE360" i="264"/>
  <c r="Y317" i="265"/>
  <c r="Y347" i="265"/>
  <c r="BE257" i="264"/>
  <c r="BF345" i="264"/>
  <c r="BM397" i="264"/>
  <c r="BM393" i="264"/>
  <c r="BM67" i="264"/>
  <c r="BM64" i="264"/>
  <c r="BM63" i="264"/>
  <c r="AA31" i="265"/>
  <c r="BL28" i="264"/>
  <c r="BL25" i="264"/>
  <c r="BL17" i="264"/>
  <c r="BL16" i="264"/>
  <c r="BL15" i="264"/>
  <c r="AA67" i="265"/>
  <c r="AA64" i="265"/>
  <c r="AA63" i="265"/>
  <c r="BM21" i="264"/>
  <c r="BM18" i="264"/>
  <c r="AA75" i="265"/>
  <c r="AA72" i="265"/>
  <c r="AA71" i="265"/>
  <c r="Z87" i="265"/>
  <c r="Z86" i="265"/>
  <c r="BL220" i="264"/>
  <c r="BL207" i="264"/>
  <c r="BL206" i="264"/>
  <c r="BI63" i="35"/>
  <c r="BL195" i="34"/>
  <c r="BL213" i="34"/>
  <c r="BL159" i="34"/>
  <c r="BL204" i="34"/>
  <c r="BL222" i="34"/>
  <c r="BM118" i="264"/>
  <c r="BM117" i="264"/>
  <c r="AA118" i="265"/>
  <c r="AA117" i="265"/>
  <c r="BN169" i="264"/>
  <c r="BN168" i="264"/>
  <c r="BN189" i="264"/>
  <c r="BN188" i="264"/>
  <c r="BN35" i="35"/>
  <c r="BP140" i="34"/>
  <c r="BO229" i="264"/>
  <c r="BO228" i="264"/>
  <c r="BP112" i="34"/>
  <c r="BO189" i="264"/>
  <c r="BO188" i="264"/>
  <c r="BP42" i="34"/>
  <c r="BP98" i="34"/>
  <c r="BO169" i="264"/>
  <c r="BO168" i="264"/>
  <c r="BP126" i="34"/>
  <c r="BO209" i="264"/>
  <c r="BO208" i="264"/>
  <c r="BO164" i="34"/>
  <c r="BN256" i="264"/>
  <c r="BN255" i="264"/>
  <c r="BN344" i="264"/>
  <c r="BN343" i="264"/>
  <c r="BN68" i="35"/>
  <c r="BP155" i="34"/>
  <c r="BP191" i="34"/>
  <c r="BO314" i="264"/>
  <c r="BO313" i="264"/>
  <c r="BP218" i="34"/>
  <c r="BO359" i="264"/>
  <c r="BO358" i="264"/>
  <c r="BP209" i="34"/>
  <c r="BO344" i="264"/>
  <c r="BO343" i="264"/>
  <c r="BP200" i="34"/>
  <c r="BO329" i="264"/>
  <c r="BO328" i="264"/>
  <c r="BM29" i="264"/>
  <c r="BM28" i="264"/>
  <c r="AA29" i="265"/>
  <c r="BM69" i="34"/>
  <c r="BL126" i="264"/>
  <c r="BL107" i="264"/>
  <c r="BL245" i="264"/>
  <c r="BL240" i="264"/>
  <c r="BL227" i="264"/>
  <c r="BL226" i="264"/>
  <c r="BN191" i="264"/>
  <c r="BN171" i="264"/>
  <c r="BN211" i="264"/>
  <c r="BM112" i="264"/>
  <c r="BM111" i="264"/>
  <c r="AA112" i="265"/>
  <c r="BI163" i="24"/>
  <c r="BN124" i="264"/>
  <c r="BQ144" i="34"/>
  <c r="BQ116" i="34"/>
  <c r="AB194" i="265"/>
  <c r="BQ46" i="34"/>
  <c r="AB96" i="265"/>
  <c r="BQ130" i="34"/>
  <c r="AB214" i="265"/>
  <c r="BQ102" i="34"/>
  <c r="Y23" i="268"/>
  <c r="J22" i="269"/>
  <c r="BI73" i="35"/>
  <c r="BH13" i="24"/>
  <c r="BH125" i="24"/>
  <c r="BH129" i="24"/>
  <c r="BN136" i="34"/>
  <c r="BM222" i="264"/>
  <c r="BN52" i="34"/>
  <c r="BN150" i="34"/>
  <c r="BM242" i="264"/>
  <c r="BN108" i="34"/>
  <c r="BM182" i="264"/>
  <c r="BN122" i="34"/>
  <c r="BM202" i="264"/>
  <c r="X31" i="268"/>
  <c r="BL45" i="35"/>
  <c r="BI184" i="24"/>
  <c r="BJ172" i="24"/>
  <c r="BI175" i="24"/>
  <c r="BI179" i="24"/>
  <c r="BH303" i="264"/>
  <c r="BN54" i="264"/>
  <c r="BN70" i="264"/>
  <c r="BO14" i="34"/>
  <c r="BN24" i="264"/>
  <c r="BG188" i="24"/>
  <c r="BK233" i="34"/>
  <c r="BJ389" i="264"/>
  <c r="BJ388" i="264"/>
  <c r="BJ387" i="264"/>
  <c r="BI304" i="264"/>
  <c r="Z304" i="265"/>
  <c r="BM125" i="264"/>
  <c r="AA125" i="265"/>
  <c r="BN244" i="264"/>
  <c r="BO68" i="34"/>
  <c r="BN106" i="264"/>
  <c r="BN47" i="35"/>
  <c r="BP138" i="34"/>
  <c r="BO224" i="264"/>
  <c r="BP54" i="34"/>
  <c r="BP110" i="34"/>
  <c r="BO184" i="264"/>
  <c r="BP152" i="34"/>
  <c r="BO244" i="264"/>
  <c r="BP124" i="34"/>
  <c r="BO204" i="264"/>
  <c r="BN197" i="264"/>
  <c r="BN196" i="264"/>
  <c r="BO62" i="34"/>
  <c r="BN99" i="264"/>
  <c r="BN98" i="264"/>
  <c r="BN41" i="35"/>
  <c r="BP132" i="34"/>
  <c r="BO217" i="264"/>
  <c r="BO216" i="264"/>
  <c r="BP48" i="34"/>
  <c r="BP104" i="34"/>
  <c r="BO177" i="264"/>
  <c r="BO176" i="264"/>
  <c r="BP146" i="34"/>
  <c r="BO237" i="264"/>
  <c r="BO236" i="264"/>
  <c r="BP118" i="34"/>
  <c r="BO197" i="264"/>
  <c r="BO196" i="264"/>
  <c r="BM110" i="264"/>
  <c r="BM109" i="264"/>
  <c r="AA110" i="265"/>
  <c r="AA109" i="265"/>
  <c r="K381" i="266"/>
  <c r="K382" i="267"/>
  <c r="BN68" i="264"/>
  <c r="BN52" i="264"/>
  <c r="BN12" i="35"/>
  <c r="BP8" i="34"/>
  <c r="BP24" i="34"/>
  <c r="BO52" i="264"/>
  <c r="BP36" i="34"/>
  <c r="BO76" i="264"/>
  <c r="BP32" i="34"/>
  <c r="BO68" i="264"/>
  <c r="BP28" i="34"/>
  <c r="BO60" i="264"/>
  <c r="BQ131" i="34"/>
  <c r="BQ47" i="34"/>
  <c r="BQ103" i="34"/>
  <c r="BQ145" i="34"/>
  <c r="BQ117" i="34"/>
  <c r="Y24" i="268"/>
  <c r="J23" i="269"/>
  <c r="BQ142" i="34"/>
  <c r="BQ114" i="34"/>
  <c r="BQ44" i="34"/>
  <c r="BQ100" i="34"/>
  <c r="BQ128" i="34"/>
  <c r="Y21" i="268"/>
  <c r="J20" i="269"/>
  <c r="BO13" i="34"/>
  <c r="BN23" i="264"/>
  <c r="BN61" i="264"/>
  <c r="BN77" i="264"/>
  <c r="BO172" i="34"/>
  <c r="BN267" i="264"/>
  <c r="BN266" i="264"/>
  <c r="BN340" i="264"/>
  <c r="BN339" i="264"/>
  <c r="BN370" i="264"/>
  <c r="BN369" i="264"/>
  <c r="BJ167" i="34"/>
  <c r="BI260" i="264"/>
  <c r="BN432" i="264"/>
  <c r="BN440" i="264"/>
  <c r="BN456" i="264"/>
  <c r="AU385" i="264"/>
  <c r="AU384" i="264"/>
  <c r="AU383" i="264"/>
  <c r="AU382" i="264"/>
  <c r="AU381" i="264"/>
  <c r="U385" i="265"/>
  <c r="U384" i="265"/>
  <c r="U383" i="265"/>
  <c r="U382" i="265"/>
  <c r="U381" i="265"/>
  <c r="BI389" i="264"/>
  <c r="BI388" i="264"/>
  <c r="BI387" i="264"/>
  <c r="Z389" i="265"/>
  <c r="Z388" i="265"/>
  <c r="Z387" i="265"/>
  <c r="BN193" i="264"/>
  <c r="BN173" i="264"/>
  <c r="BN213" i="264"/>
  <c r="BN433" i="264"/>
  <c r="BN441" i="264"/>
  <c r="BN457" i="264"/>
  <c r="BN115" i="264"/>
  <c r="W54" i="268"/>
  <c r="BH62" i="35"/>
  <c r="BK221" i="34"/>
  <c r="BJ363" i="264"/>
  <c r="BK212" i="34"/>
  <c r="BK203" i="34"/>
  <c r="BJ333" i="264"/>
  <c r="BK194" i="34"/>
  <c r="BK158" i="34"/>
  <c r="Z260" i="265"/>
  <c r="BN50" i="264"/>
  <c r="BN49" i="264"/>
  <c r="BN58" i="264"/>
  <c r="BN57" i="264"/>
  <c r="BN74" i="264"/>
  <c r="BN73" i="264"/>
  <c r="BN221" i="264"/>
  <c r="BO65" i="34"/>
  <c r="BN103" i="264"/>
  <c r="BN241" i="264"/>
  <c r="Z13" i="265"/>
  <c r="BI167" i="24"/>
  <c r="AB174" i="265"/>
  <c r="BK200" i="264"/>
  <c r="BK187" i="264"/>
  <c r="BK186" i="264"/>
  <c r="BM72" i="264"/>
  <c r="BM71" i="264"/>
  <c r="BM56" i="264"/>
  <c r="BM55" i="264"/>
  <c r="AB172" i="265"/>
  <c r="BH187" i="24"/>
  <c r="BH189" i="24"/>
  <c r="AA431" i="265"/>
  <c r="AA427" i="265"/>
  <c r="AA426" i="265"/>
  <c r="BK240" i="264"/>
  <c r="BK227" i="264"/>
  <c r="BK226" i="264"/>
  <c r="AA30" i="265"/>
  <c r="BI275" i="264"/>
  <c r="Z275" i="265"/>
  <c r="BN209" i="264"/>
  <c r="BN208" i="264"/>
  <c r="BO56" i="34"/>
  <c r="BN91" i="264"/>
  <c r="BN90" i="264"/>
  <c r="BN229" i="264"/>
  <c r="BN228" i="264"/>
  <c r="BN314" i="264"/>
  <c r="BN313" i="264"/>
  <c r="BN329" i="264"/>
  <c r="BN328" i="264"/>
  <c r="BN359" i="264"/>
  <c r="BN358" i="264"/>
  <c r="BN113" i="264"/>
  <c r="BL185" i="264"/>
  <c r="BL180" i="264"/>
  <c r="BL167" i="264"/>
  <c r="BL166" i="264"/>
  <c r="BL205" i="264"/>
  <c r="BL200" i="264"/>
  <c r="BL187" i="264"/>
  <c r="BL186" i="264"/>
  <c r="BN153" i="34"/>
  <c r="BM245" i="264"/>
  <c r="BN125" i="34"/>
  <c r="BM205" i="264"/>
  <c r="BN55" i="34"/>
  <c r="AA107" i="265"/>
  <c r="BN111" i="34"/>
  <c r="BM185" i="264"/>
  <c r="BN139" i="34"/>
  <c r="BM225" i="264"/>
  <c r="X34" i="268"/>
  <c r="BL48" i="35"/>
  <c r="BN231" i="264"/>
  <c r="BO57" i="34"/>
  <c r="BN93" i="264"/>
  <c r="BN36" i="35"/>
  <c r="BP127" i="34"/>
  <c r="BO211" i="264"/>
  <c r="BP99" i="34"/>
  <c r="BO171" i="264"/>
  <c r="BP43" i="34"/>
  <c r="BP141" i="34"/>
  <c r="BO231" i="264"/>
  <c r="BP113" i="34"/>
  <c r="BO191" i="264"/>
  <c r="BK74" i="35"/>
  <c r="BJ168" i="24"/>
  <c r="BJ159" i="24"/>
  <c r="BK157" i="24"/>
  <c r="BJ63" i="35"/>
  <c r="BM159" i="34"/>
  <c r="BM195" i="34"/>
  <c r="BL319" i="264"/>
  <c r="BM213" i="34"/>
  <c r="BL349" i="264"/>
  <c r="BM204" i="34"/>
  <c r="BL334" i="264"/>
  <c r="BM222" i="34"/>
  <c r="BL364" i="264"/>
  <c r="BM281" i="264"/>
  <c r="BM280" i="264"/>
  <c r="AA281" i="265"/>
  <c r="AA280" i="265"/>
  <c r="BP60" i="34"/>
  <c r="BO115" i="264"/>
  <c r="BO96" i="264"/>
  <c r="BJ26" i="24"/>
  <c r="BM66" i="34"/>
  <c r="BL123" i="264"/>
  <c r="BL104" i="264"/>
  <c r="BL102" i="264"/>
  <c r="BL89" i="264"/>
  <c r="BK123" i="264"/>
  <c r="BH289" i="264"/>
  <c r="BN62" i="264"/>
  <c r="BN78" i="264"/>
  <c r="BN14" i="35"/>
  <c r="BP10" i="34"/>
  <c r="BP38" i="34"/>
  <c r="BO78" i="264"/>
  <c r="BP34" i="34"/>
  <c r="BO70" i="264"/>
  <c r="BP30" i="34"/>
  <c r="BO62" i="264"/>
  <c r="BP26" i="34"/>
  <c r="BO54" i="264"/>
  <c r="BI290" i="264"/>
  <c r="Z290" i="265"/>
  <c r="BN204" i="264"/>
  <c r="BN184" i="264"/>
  <c r="BN224" i="264"/>
  <c r="BN177" i="264"/>
  <c r="BN176" i="264"/>
  <c r="BN237" i="264"/>
  <c r="BN236" i="264"/>
  <c r="BN217" i="264"/>
  <c r="BN216" i="264"/>
  <c r="BN60" i="264"/>
  <c r="BN76" i="264"/>
  <c r="BO12" i="34"/>
  <c r="BN22" i="264"/>
  <c r="BP61" i="34"/>
  <c r="BO116" i="264"/>
  <c r="BO97" i="264"/>
  <c r="BN116" i="264"/>
  <c r="BP58" i="34"/>
  <c r="BO113" i="264"/>
  <c r="BO94" i="264"/>
  <c r="BK126" i="264"/>
  <c r="BN53" i="264"/>
  <c r="BN69" i="264"/>
  <c r="BN13" i="35"/>
  <c r="BP37" i="34"/>
  <c r="BO77" i="264"/>
  <c r="BP33" i="34"/>
  <c r="BO69" i="264"/>
  <c r="BP29" i="34"/>
  <c r="BO61" i="264"/>
  <c r="BP25" i="34"/>
  <c r="BO53" i="264"/>
  <c r="BP9" i="34"/>
  <c r="BN325" i="264"/>
  <c r="BN324" i="264"/>
  <c r="BN355" i="264"/>
  <c r="BN354" i="264"/>
  <c r="BN78" i="35"/>
  <c r="BP226" i="34"/>
  <c r="BO370" i="264"/>
  <c r="BO369" i="264"/>
  <c r="BP217" i="34"/>
  <c r="BO355" i="264"/>
  <c r="BO354" i="264"/>
  <c r="BP208" i="34"/>
  <c r="BO340" i="264"/>
  <c r="BO339" i="264"/>
  <c r="BP199" i="34"/>
  <c r="BO325" i="264"/>
  <c r="BO324" i="264"/>
  <c r="BP163" i="34"/>
  <c r="BJ176" i="34"/>
  <c r="BJ185" i="34"/>
  <c r="BI303" i="264"/>
  <c r="BO240" i="34"/>
  <c r="BN398" i="264"/>
  <c r="BN448" i="264"/>
  <c r="BN87" i="35"/>
  <c r="BP236" i="34"/>
  <c r="BP254" i="34"/>
  <c r="BO432" i="264"/>
  <c r="BP266" i="34"/>
  <c r="BO456" i="264"/>
  <c r="BP262" i="34"/>
  <c r="BO448" i="264"/>
  <c r="BP258" i="34"/>
  <c r="BO440" i="264"/>
  <c r="AV191" i="24"/>
  <c r="AW231" i="34"/>
  <c r="BP67" i="34"/>
  <c r="BO124" i="264"/>
  <c r="BO105" i="264"/>
  <c r="BQ151" i="34"/>
  <c r="AB243" i="265"/>
  <c r="BQ123" i="34"/>
  <c r="BQ53" i="34"/>
  <c r="BQ109" i="34"/>
  <c r="BQ137" i="34"/>
  <c r="Y32" i="268"/>
  <c r="J31" i="269"/>
  <c r="BN233" i="264"/>
  <c r="BO59" i="34"/>
  <c r="BN95" i="264"/>
  <c r="BN38" i="35"/>
  <c r="BP129" i="34"/>
  <c r="BO213" i="264"/>
  <c r="BP45" i="34"/>
  <c r="BP101" i="34"/>
  <c r="BO173" i="264"/>
  <c r="BP143" i="34"/>
  <c r="BO233" i="264"/>
  <c r="BP115" i="34"/>
  <c r="BO193" i="264"/>
  <c r="BO241" i="34"/>
  <c r="BN399" i="264"/>
  <c r="BN449" i="264"/>
  <c r="BN88" i="35"/>
  <c r="BP267" i="34"/>
  <c r="BO457" i="264"/>
  <c r="BP263" i="34"/>
  <c r="BO449" i="264"/>
  <c r="BP259" i="34"/>
  <c r="BO441" i="264"/>
  <c r="BP237" i="34"/>
  <c r="BP255" i="34"/>
  <c r="BO433" i="264"/>
  <c r="BM406" i="264"/>
  <c r="BM404" i="264"/>
  <c r="BM400" i="264"/>
  <c r="AA406" i="265"/>
  <c r="BO11" i="34"/>
  <c r="BN20" i="264"/>
  <c r="BN19" i="264"/>
  <c r="BN66" i="264"/>
  <c r="BN65" i="264"/>
  <c r="BN11" i="35"/>
  <c r="BP35" i="34"/>
  <c r="BO74" i="264"/>
  <c r="BO73" i="264"/>
  <c r="BP31" i="34"/>
  <c r="BO66" i="264"/>
  <c r="BO65" i="264"/>
  <c r="BP27" i="34"/>
  <c r="BO58" i="264"/>
  <c r="BO57" i="264"/>
  <c r="BP7" i="34"/>
  <c r="BP23" i="34"/>
  <c r="BO50" i="264"/>
  <c r="BO49" i="264"/>
  <c r="BH274" i="264"/>
  <c r="BN181" i="264"/>
  <c r="BN201" i="264"/>
  <c r="BN44" i="35"/>
  <c r="BP149" i="34"/>
  <c r="BO241" i="264"/>
  <c r="BP121" i="34"/>
  <c r="BO201" i="264"/>
  <c r="BP51" i="34"/>
  <c r="BP135" i="34"/>
  <c r="BO221" i="264"/>
  <c r="BP107" i="34"/>
  <c r="BO181" i="264"/>
  <c r="AA185" i="265"/>
  <c r="AA202" i="265"/>
  <c r="BH185" i="24"/>
  <c r="BH183" i="24"/>
  <c r="AA56" i="265"/>
  <c r="AA55" i="265"/>
  <c r="AA405" i="265"/>
  <c r="AB235" i="265"/>
  <c r="BJ121" i="264"/>
  <c r="BJ108" i="264"/>
  <c r="BJ88" i="264"/>
  <c r="BJ87" i="264"/>
  <c r="BJ86" i="264"/>
  <c r="AB183" i="265"/>
  <c r="AB234" i="265"/>
  <c r="BK220" i="264"/>
  <c r="BK207" i="264"/>
  <c r="BK206" i="264"/>
  <c r="BK180" i="264"/>
  <c r="BK167" i="264"/>
  <c r="BK166" i="264"/>
  <c r="BM25" i="264"/>
  <c r="BG141" i="24"/>
  <c r="BF131" i="24"/>
  <c r="BG130" i="24"/>
  <c r="BG127" i="24"/>
  <c r="BG10" i="24"/>
  <c r="BH128" i="24"/>
  <c r="BH124" i="24"/>
  <c r="BH126" i="24"/>
  <c r="BE271" i="264"/>
  <c r="BJ77" i="24"/>
  <c r="BI9" i="24"/>
  <c r="BH123" i="24"/>
  <c r="AA205" i="265"/>
  <c r="BE286" i="264"/>
  <c r="AA200" i="265"/>
  <c r="AA187" i="265"/>
  <c r="AA186" i="265"/>
  <c r="BL121" i="264"/>
  <c r="BL108" i="264"/>
  <c r="BI87" i="24"/>
  <c r="BI86" i="24"/>
  <c r="BJ10" i="264"/>
  <c r="BD43" i="271"/>
  <c r="BC25" i="271"/>
  <c r="BI10" i="264"/>
  <c r="BG138" i="24"/>
  <c r="BG137" i="24"/>
  <c r="BG136" i="24"/>
  <c r="BG140" i="24"/>
  <c r="BM240" i="264"/>
  <c r="BM227" i="264"/>
  <c r="BM226" i="264"/>
  <c r="Z333" i="265"/>
  <c r="AA242" i="265"/>
  <c r="AA225" i="265"/>
  <c r="AA222" i="265"/>
  <c r="BF257" i="264"/>
  <c r="AA182" i="265"/>
  <c r="AA180" i="265"/>
  <c r="AA167" i="265"/>
  <c r="AA166" i="265"/>
  <c r="BF271" i="264"/>
  <c r="BI116" i="24"/>
  <c r="BJ33" i="24"/>
  <c r="BJ25" i="24"/>
  <c r="BJ24" i="24"/>
  <c r="BH115" i="24"/>
  <c r="BH107" i="24"/>
  <c r="BH109" i="24"/>
  <c r="BH108" i="24"/>
  <c r="BF300" i="264"/>
  <c r="BE408" i="264"/>
  <c r="BE407" i="264"/>
  <c r="BE392" i="264"/>
  <c r="BE391" i="264"/>
  <c r="BE390" i="264"/>
  <c r="AA111" i="265"/>
  <c r="BI97" i="24"/>
  <c r="BK230" i="34"/>
  <c r="BG135" i="24"/>
  <c r="BH69" i="35"/>
  <c r="L371" i="266"/>
  <c r="L372" i="267"/>
  <c r="BH12" i="264"/>
  <c r="BH11" i="264"/>
  <c r="BG362" i="264"/>
  <c r="Y362" i="265"/>
  <c r="BG259" i="264"/>
  <c r="BH166" i="34"/>
  <c r="BG273" i="264"/>
  <c r="Y259" i="265"/>
  <c r="BI210" i="34"/>
  <c r="BF59" i="35"/>
  <c r="BI192" i="34"/>
  <c r="BI156" i="34"/>
  <c r="BI219" i="34"/>
  <c r="BI201" i="34"/>
  <c r="L299" i="267"/>
  <c r="BG361" i="264"/>
  <c r="Y361" i="265"/>
  <c r="BG258" i="264"/>
  <c r="BH165" i="34"/>
  <c r="BG272" i="264"/>
  <c r="BG271" i="264"/>
  <c r="Y258" i="265"/>
  <c r="BH183" i="34"/>
  <c r="BG301" i="264"/>
  <c r="BH174" i="34"/>
  <c r="BG287" i="264"/>
  <c r="BG331" i="264"/>
  <c r="BG330" i="264"/>
  <c r="Y331" i="265"/>
  <c r="BG71" i="35"/>
  <c r="BG72" i="35"/>
  <c r="BG70" i="35"/>
  <c r="BH96" i="24"/>
  <c r="BH85" i="24"/>
  <c r="BG139" i="24"/>
  <c r="L270" i="267"/>
  <c r="BJ147" i="24"/>
  <c r="L285" i="267"/>
  <c r="BH9" i="264"/>
  <c r="BH8" i="264"/>
  <c r="BE7" i="24"/>
  <c r="BH184" i="34"/>
  <c r="BG302" i="264"/>
  <c r="BH175" i="34"/>
  <c r="BG288" i="264"/>
  <c r="BG375" i="264"/>
  <c r="BG374" i="264"/>
  <c r="BG373" i="264"/>
  <c r="BG372" i="264"/>
  <c r="BG371" i="264"/>
  <c r="BF133" i="24"/>
  <c r="BH243" i="34"/>
  <c r="BG410" i="264"/>
  <c r="BH242" i="34"/>
  <c r="BG409" i="264"/>
  <c r="BI220" i="34"/>
  <c r="BI157" i="34"/>
  <c r="BI211" i="34"/>
  <c r="BI193" i="34"/>
  <c r="BI202" i="34"/>
  <c r="BF60" i="35"/>
  <c r="L406" i="266"/>
  <c r="L407" i="267"/>
  <c r="BG346" i="264"/>
  <c r="BG345" i="264"/>
  <c r="Y346" i="265"/>
  <c r="Y345" i="265"/>
  <c r="BG316" i="264"/>
  <c r="BG315" i="264"/>
  <c r="Y316" i="265"/>
  <c r="Y315" i="265"/>
  <c r="BF160" i="24"/>
  <c r="BF166" i="24"/>
  <c r="BF176" i="24"/>
  <c r="BF182" i="24"/>
  <c r="BI12" i="264"/>
  <c r="BI11" i="264"/>
  <c r="BI380" i="264"/>
  <c r="BI379" i="264"/>
  <c r="BI378" i="264"/>
  <c r="BI377" i="264"/>
  <c r="BI376" i="264"/>
  <c r="BF286" i="264"/>
  <c r="BF408" i="264"/>
  <c r="BF407" i="264"/>
  <c r="BF392" i="264"/>
  <c r="BF391" i="264"/>
  <c r="BF390" i="264"/>
  <c r="BE300" i="264"/>
  <c r="Y332" i="265"/>
  <c r="BF72" i="35"/>
  <c r="Y273" i="265"/>
  <c r="V50" i="268"/>
  <c r="Z363" i="265"/>
  <c r="BM220" i="264"/>
  <c r="BM207" i="264"/>
  <c r="BM206" i="264"/>
  <c r="BN21" i="264"/>
  <c r="BN18" i="264"/>
  <c r="BL88" i="264"/>
  <c r="BL87" i="264"/>
  <c r="BL86" i="264"/>
  <c r="AA404" i="265"/>
  <c r="AA400" i="265"/>
  <c r="BO447" i="264"/>
  <c r="BO443" i="264"/>
  <c r="BO442" i="264"/>
  <c r="BK121" i="264"/>
  <c r="BK108" i="264"/>
  <c r="BK88" i="264"/>
  <c r="BK87" i="264"/>
  <c r="BK86" i="264"/>
  <c r="BK13" i="264"/>
  <c r="BP65" i="34"/>
  <c r="BO122" i="264"/>
  <c r="BO103" i="264"/>
  <c r="BN27" i="264"/>
  <c r="BN26" i="264"/>
  <c r="BN406" i="264"/>
  <c r="BP59" i="34"/>
  <c r="BO114" i="264"/>
  <c r="BO95" i="264"/>
  <c r="BQ129" i="34"/>
  <c r="BQ45" i="34"/>
  <c r="BQ101" i="34"/>
  <c r="AB173" i="265"/>
  <c r="BQ143" i="34"/>
  <c r="AB233" i="265"/>
  <c r="BQ115" i="34"/>
  <c r="Y22" i="268"/>
  <c r="J21" i="269"/>
  <c r="BQ149" i="34"/>
  <c r="BQ121" i="34"/>
  <c r="AB201" i="265"/>
  <c r="BQ51" i="34"/>
  <c r="AB103" i="265"/>
  <c r="BQ107" i="34"/>
  <c r="AB181" i="265"/>
  <c r="BQ135" i="34"/>
  <c r="AB221" i="265"/>
  <c r="Y30" i="268"/>
  <c r="J29" i="269"/>
  <c r="BP11" i="34"/>
  <c r="BO27" i="264"/>
  <c r="BO26" i="264"/>
  <c r="BO20" i="264"/>
  <c r="BO19" i="264"/>
  <c r="BQ35" i="34"/>
  <c r="AB74" i="265"/>
  <c r="AB73" i="265"/>
  <c r="BQ31" i="34"/>
  <c r="AB66" i="265"/>
  <c r="AB65" i="265"/>
  <c r="BQ27" i="34"/>
  <c r="AB58" i="265"/>
  <c r="AB57" i="265"/>
  <c r="BQ7" i="34"/>
  <c r="AB20" i="265"/>
  <c r="AB19" i="265"/>
  <c r="BQ23" i="34"/>
  <c r="AB50" i="265"/>
  <c r="AB49" i="265"/>
  <c r="Y10" i="268"/>
  <c r="Y9" i="268"/>
  <c r="J9" i="269"/>
  <c r="J8" i="269"/>
  <c r="BP241" i="34"/>
  <c r="BO406" i="264"/>
  <c r="BO399" i="264"/>
  <c r="BQ267" i="34"/>
  <c r="AB457" i="265"/>
  <c r="BQ263" i="34"/>
  <c r="AB449" i="265"/>
  <c r="BQ259" i="34"/>
  <c r="AB441" i="265"/>
  <c r="J70" i="269"/>
  <c r="BQ237" i="34"/>
  <c r="AB399" i="265"/>
  <c r="BQ255" i="34"/>
  <c r="AB433" i="265"/>
  <c r="Y71" i="268"/>
  <c r="BN114" i="264"/>
  <c r="BP223" i="264"/>
  <c r="M222" i="266"/>
  <c r="AB223" i="265"/>
  <c r="BQ67" i="34"/>
  <c r="BP105" i="264"/>
  <c r="M104" i="266"/>
  <c r="AB105" i="265"/>
  <c r="BP243" i="264"/>
  <c r="M242" i="266"/>
  <c r="AW191" i="24"/>
  <c r="AX231" i="34"/>
  <c r="AW385" i="264"/>
  <c r="AW384" i="264"/>
  <c r="AW383" i="264"/>
  <c r="AW382" i="264"/>
  <c r="AW381" i="264"/>
  <c r="BP240" i="34"/>
  <c r="BO405" i="264"/>
  <c r="BO398" i="264"/>
  <c r="BN405" i="264"/>
  <c r="BI289" i="264"/>
  <c r="BQ226" i="34"/>
  <c r="AB370" i="265"/>
  <c r="AB369" i="265"/>
  <c r="BQ217" i="34"/>
  <c r="AB355" i="265"/>
  <c r="AB354" i="265"/>
  <c r="BQ208" i="34"/>
  <c r="AB340" i="265"/>
  <c r="AB339" i="265"/>
  <c r="BQ199" i="34"/>
  <c r="AB325" i="265"/>
  <c r="AB324" i="265"/>
  <c r="Y61" i="268"/>
  <c r="Y60" i="268"/>
  <c r="BQ163" i="34"/>
  <c r="AB267" i="265"/>
  <c r="AB266" i="265"/>
  <c r="J60" i="269"/>
  <c r="J59" i="269"/>
  <c r="BP13" i="34"/>
  <c r="BO30" i="264"/>
  <c r="BO23" i="264"/>
  <c r="BQ10" i="34"/>
  <c r="AB24" i="265"/>
  <c r="BQ38" i="34"/>
  <c r="AB78" i="265"/>
  <c r="BQ34" i="34"/>
  <c r="BQ30" i="34"/>
  <c r="AB62" i="265"/>
  <c r="BQ26" i="34"/>
  <c r="AB54" i="265"/>
  <c r="Y14" i="268"/>
  <c r="J13" i="269"/>
  <c r="BJ73" i="35"/>
  <c r="BI13" i="24"/>
  <c r="BI125" i="24"/>
  <c r="BI129" i="24"/>
  <c r="BM168" i="34"/>
  <c r="BL275" i="264"/>
  <c r="BL261" i="264"/>
  <c r="BK168" i="24"/>
  <c r="BK159" i="24"/>
  <c r="BL157" i="24"/>
  <c r="X55" i="268"/>
  <c r="BK63" i="35"/>
  <c r="BN159" i="34"/>
  <c r="AA261" i="265"/>
  <c r="BN204" i="34"/>
  <c r="BM334" i="264"/>
  <c r="BN222" i="34"/>
  <c r="BM364" i="264"/>
  <c r="BN195" i="34"/>
  <c r="BM319" i="264"/>
  <c r="BN213" i="34"/>
  <c r="BM349" i="264"/>
  <c r="BQ127" i="34"/>
  <c r="AB211" i="265"/>
  <c r="BQ43" i="34"/>
  <c r="BQ99" i="34"/>
  <c r="AB171" i="265"/>
  <c r="Y20" i="268"/>
  <c r="Y19" i="268"/>
  <c r="BQ141" i="34"/>
  <c r="BQ113" i="34"/>
  <c r="AB191" i="265"/>
  <c r="J19" i="269"/>
  <c r="J18" i="269"/>
  <c r="BM48" i="35"/>
  <c r="BO153" i="34"/>
  <c r="BO125" i="34"/>
  <c r="BO111" i="34"/>
  <c r="BO55" i="34"/>
  <c r="BO139" i="34"/>
  <c r="BN69" i="34"/>
  <c r="BM107" i="264"/>
  <c r="BH188" i="24"/>
  <c r="BL233" i="34"/>
  <c r="BN122" i="264"/>
  <c r="BJ318" i="264"/>
  <c r="Z318" i="265"/>
  <c r="BJ348" i="264"/>
  <c r="Z348" i="265"/>
  <c r="BK185" i="34"/>
  <c r="Z303" i="265"/>
  <c r="BK176" i="34"/>
  <c r="BJ289" i="264"/>
  <c r="BN281" i="264"/>
  <c r="BN280" i="264"/>
  <c r="BP212" i="264"/>
  <c r="M211" i="266"/>
  <c r="AB212" i="265"/>
  <c r="BQ58" i="34"/>
  <c r="AB113" i="265"/>
  <c r="BP94" i="264"/>
  <c r="M93" i="266"/>
  <c r="AB94" i="265"/>
  <c r="BP232" i="264"/>
  <c r="M231" i="266"/>
  <c r="AB232" i="265"/>
  <c r="BP195" i="264"/>
  <c r="M194" i="266"/>
  <c r="AB195" i="265"/>
  <c r="BP175" i="264"/>
  <c r="M174" i="266"/>
  <c r="AB175" i="265"/>
  <c r="BP215" i="264"/>
  <c r="M214" i="266"/>
  <c r="AB215" i="265"/>
  <c r="BQ8" i="34"/>
  <c r="BQ24" i="34"/>
  <c r="AB52" i="265"/>
  <c r="J11" i="269"/>
  <c r="BQ36" i="34"/>
  <c r="BQ32" i="34"/>
  <c r="AB68" i="265"/>
  <c r="BQ28" i="34"/>
  <c r="Y12" i="268"/>
  <c r="K380" i="266"/>
  <c r="K381" i="267"/>
  <c r="BP62" i="34"/>
  <c r="BO118" i="264"/>
  <c r="BO117" i="264"/>
  <c r="BO99" i="264"/>
  <c r="BO98" i="264"/>
  <c r="BQ132" i="34"/>
  <c r="BQ48" i="34"/>
  <c r="AB99" i="265"/>
  <c r="AB98" i="265"/>
  <c r="BQ104" i="34"/>
  <c r="BQ146" i="34"/>
  <c r="BQ118" i="34"/>
  <c r="J25" i="269"/>
  <c r="J24" i="269"/>
  <c r="Y26" i="268"/>
  <c r="Y25" i="268"/>
  <c r="BN125" i="264"/>
  <c r="BN31" i="264"/>
  <c r="BJ184" i="24"/>
  <c r="BK172" i="24"/>
  <c r="BJ175" i="24"/>
  <c r="BJ179" i="24"/>
  <c r="BN66" i="34"/>
  <c r="BM104" i="264"/>
  <c r="BP174" i="264"/>
  <c r="M173" i="266"/>
  <c r="BQ60" i="34"/>
  <c r="AB115" i="265"/>
  <c r="BP96" i="264"/>
  <c r="M95" i="266"/>
  <c r="BP234" i="264"/>
  <c r="M233" i="266"/>
  <c r="BQ155" i="34"/>
  <c r="BQ191" i="34"/>
  <c r="Y49" i="268"/>
  <c r="Y48" i="268"/>
  <c r="BQ218" i="34"/>
  <c r="BQ209" i="34"/>
  <c r="AB344" i="265"/>
  <c r="AB343" i="265"/>
  <c r="BQ200" i="34"/>
  <c r="J48" i="269"/>
  <c r="J47" i="269"/>
  <c r="BP56" i="34"/>
  <c r="BO110" i="264"/>
  <c r="BO109" i="264"/>
  <c r="BO91" i="264"/>
  <c r="BO90" i="264"/>
  <c r="BK364" i="264"/>
  <c r="BL168" i="34"/>
  <c r="BK261" i="264"/>
  <c r="AA319" i="265"/>
  <c r="BK319" i="264"/>
  <c r="AB95" i="265"/>
  <c r="BO439" i="264"/>
  <c r="BO435" i="264"/>
  <c r="BO434" i="264"/>
  <c r="BO455" i="264"/>
  <c r="BO451" i="264"/>
  <c r="BO450" i="264"/>
  <c r="BN447" i="264"/>
  <c r="BN443" i="264"/>
  <c r="BN442" i="264"/>
  <c r="BN397" i="264"/>
  <c r="BN393" i="264"/>
  <c r="BN75" i="264"/>
  <c r="BN72" i="264"/>
  <c r="BN71" i="264"/>
  <c r="BN59" i="264"/>
  <c r="BN56" i="264"/>
  <c r="BN55" i="264"/>
  <c r="BO230" i="264"/>
  <c r="BO170" i="264"/>
  <c r="BN230" i="264"/>
  <c r="AA245" i="265"/>
  <c r="BN455" i="264"/>
  <c r="BN451" i="264"/>
  <c r="BN450" i="264"/>
  <c r="BN439" i="264"/>
  <c r="BN435" i="264"/>
  <c r="BN434" i="264"/>
  <c r="BN431" i="264"/>
  <c r="BN427" i="264"/>
  <c r="BN426" i="264"/>
  <c r="BO67" i="264"/>
  <c r="BO64" i="264"/>
  <c r="BO63" i="264"/>
  <c r="BO51" i="264"/>
  <c r="BO48" i="264"/>
  <c r="BO47" i="264"/>
  <c r="AB70" i="265"/>
  <c r="X29" i="268"/>
  <c r="X16" i="268"/>
  <c r="X15" i="268"/>
  <c r="BM180" i="264"/>
  <c r="BM167" i="264"/>
  <c r="BM166" i="264"/>
  <c r="BI187" i="24"/>
  <c r="BI189" i="24"/>
  <c r="BN210" i="264"/>
  <c r="BN170" i="264"/>
  <c r="BN190" i="264"/>
  <c r="AA104" i="265"/>
  <c r="AA102" i="265"/>
  <c r="AA89" i="265"/>
  <c r="BP183" i="264"/>
  <c r="M182" i="266"/>
  <c r="BP203" i="264"/>
  <c r="M202" i="266"/>
  <c r="AB203" i="265"/>
  <c r="AV385" i="264"/>
  <c r="AV384" i="264"/>
  <c r="AV383" i="264"/>
  <c r="AV382" i="264"/>
  <c r="AV381" i="264"/>
  <c r="BQ236" i="34"/>
  <c r="BQ254" i="34"/>
  <c r="AB432" i="265"/>
  <c r="J69" i="269"/>
  <c r="BQ266" i="34"/>
  <c r="AB456" i="265"/>
  <c r="BQ262" i="34"/>
  <c r="AB448" i="265"/>
  <c r="BQ258" i="34"/>
  <c r="AB440" i="265"/>
  <c r="Y70" i="268"/>
  <c r="BP172" i="34"/>
  <c r="BO281" i="264"/>
  <c r="BO280" i="264"/>
  <c r="BO267" i="264"/>
  <c r="BO266" i="264"/>
  <c r="BQ37" i="34"/>
  <c r="BQ33" i="34"/>
  <c r="AB69" i="265"/>
  <c r="BQ29" i="34"/>
  <c r="AB61" i="265"/>
  <c r="BQ25" i="34"/>
  <c r="AB53" i="265"/>
  <c r="BQ9" i="34"/>
  <c r="Y13" i="268"/>
  <c r="J12" i="269"/>
  <c r="BN29" i="264"/>
  <c r="BP14" i="34"/>
  <c r="BO31" i="264"/>
  <c r="BO24" i="264"/>
  <c r="BK26" i="24"/>
  <c r="BM177" i="34"/>
  <c r="BL290" i="264"/>
  <c r="BM186" i="34"/>
  <c r="BL304" i="264"/>
  <c r="BJ163" i="24"/>
  <c r="BP57" i="34"/>
  <c r="BO112" i="264"/>
  <c r="BO93" i="264"/>
  <c r="BN112" i="264"/>
  <c r="BN110" i="264"/>
  <c r="BN109" i="264"/>
  <c r="BK167" i="34"/>
  <c r="BJ260" i="264"/>
  <c r="BI274" i="264"/>
  <c r="BN30" i="264"/>
  <c r="BP172" i="264"/>
  <c r="M171" i="266"/>
  <c r="BP192" i="264"/>
  <c r="M191" i="266"/>
  <c r="AB192" i="265"/>
  <c r="BP235" i="264"/>
  <c r="M234" i="266"/>
  <c r="BQ61" i="34"/>
  <c r="BP97" i="264"/>
  <c r="M96" i="266"/>
  <c r="AB97" i="265"/>
  <c r="BP12" i="34"/>
  <c r="BO29" i="264"/>
  <c r="BO22" i="264"/>
  <c r="BN118" i="264"/>
  <c r="BN117" i="264"/>
  <c r="BP68" i="34"/>
  <c r="BO125" i="264"/>
  <c r="BO106" i="264"/>
  <c r="BQ138" i="34"/>
  <c r="BQ54" i="34"/>
  <c r="AB106" i="265"/>
  <c r="BQ110" i="34"/>
  <c r="BQ152" i="34"/>
  <c r="BQ124" i="34"/>
  <c r="Y33" i="268"/>
  <c r="J32" i="269"/>
  <c r="BM45" i="35"/>
  <c r="BO136" i="34"/>
  <c r="BO52" i="34"/>
  <c r="BO108" i="34"/>
  <c r="BO150" i="34"/>
  <c r="BO122" i="34"/>
  <c r="BI62" i="35"/>
  <c r="BL221" i="34"/>
  <c r="BL212" i="34"/>
  <c r="BL203" i="34"/>
  <c r="BL194" i="34"/>
  <c r="BL158" i="34"/>
  <c r="BP214" i="264"/>
  <c r="M213" i="266"/>
  <c r="BP194" i="264"/>
  <c r="M193" i="266"/>
  <c r="BP164" i="34"/>
  <c r="BO270" i="264"/>
  <c r="BO269" i="264"/>
  <c r="BO256" i="264"/>
  <c r="BO255" i="264"/>
  <c r="BN270" i="264"/>
  <c r="BN269" i="264"/>
  <c r="BQ140" i="34"/>
  <c r="BQ112" i="34"/>
  <c r="AB189" i="265"/>
  <c r="AB188" i="265"/>
  <c r="BQ42" i="34"/>
  <c r="BQ98" i="34"/>
  <c r="AB169" i="265"/>
  <c r="AB168" i="265"/>
  <c r="BQ126" i="34"/>
  <c r="Y18" i="268"/>
  <c r="Y17" i="268"/>
  <c r="J17" i="269"/>
  <c r="J16" i="269"/>
  <c r="BK334" i="264"/>
  <c r="AA349" i="265"/>
  <c r="BK349" i="264"/>
  <c r="BL186" i="34"/>
  <c r="BL177" i="34"/>
  <c r="BO431" i="264"/>
  <c r="BO427" i="264"/>
  <c r="BO426" i="264"/>
  <c r="BJ169" i="24"/>
  <c r="BJ167" i="24"/>
  <c r="BO190" i="264"/>
  <c r="BO210" i="264"/>
  <c r="BN92" i="264"/>
  <c r="BM17" i="264"/>
  <c r="BM16" i="264"/>
  <c r="BM15" i="264"/>
  <c r="AB241" i="265"/>
  <c r="AB213" i="265"/>
  <c r="AB193" i="265"/>
  <c r="BO59" i="264"/>
  <c r="BO56" i="264"/>
  <c r="BO55" i="264"/>
  <c r="BO75" i="264"/>
  <c r="BO72" i="264"/>
  <c r="BO71" i="264"/>
  <c r="BN51" i="264"/>
  <c r="BN48" i="264"/>
  <c r="BN47" i="264"/>
  <c r="BN67" i="264"/>
  <c r="BN64" i="264"/>
  <c r="BN63" i="264"/>
  <c r="AB197" i="265"/>
  <c r="AB196" i="265"/>
  <c r="BI185" i="24"/>
  <c r="BI183" i="24"/>
  <c r="BM200" i="264"/>
  <c r="BM187" i="264"/>
  <c r="BM186" i="264"/>
  <c r="AB124" i="265"/>
  <c r="AA28" i="265"/>
  <c r="AA25" i="265"/>
  <c r="AA17" i="265"/>
  <c r="AA16" i="265"/>
  <c r="AA15" i="265"/>
  <c r="BH141" i="24"/>
  <c r="BG131" i="24"/>
  <c r="BJ187" i="24"/>
  <c r="BJ189" i="24"/>
  <c r="BH130" i="24"/>
  <c r="BH127" i="24"/>
  <c r="BH10" i="24"/>
  <c r="BI128" i="24"/>
  <c r="BI124" i="24"/>
  <c r="BI126" i="24"/>
  <c r="BI127" i="24"/>
  <c r="BI10" i="24"/>
  <c r="BH7" i="264"/>
  <c r="BJ9" i="24"/>
  <c r="BK77" i="24"/>
  <c r="BI123" i="24"/>
  <c r="BN111" i="264"/>
  <c r="BO111" i="264"/>
  <c r="Y409" i="265"/>
  <c r="AA240" i="265"/>
  <c r="AA227" i="265"/>
  <c r="AA226" i="265"/>
  <c r="BO28" i="264"/>
  <c r="Z289" i="265"/>
  <c r="Y272" i="265"/>
  <c r="Y271" i="265"/>
  <c r="Y302" i="265"/>
  <c r="BJ87" i="24"/>
  <c r="BJ86" i="24"/>
  <c r="Z10" i="265"/>
  <c r="BD25" i="271"/>
  <c r="BK10" i="264"/>
  <c r="BE43" i="271"/>
  <c r="BH138" i="24"/>
  <c r="BH137" i="24"/>
  <c r="BH136" i="24"/>
  <c r="BH140" i="24"/>
  <c r="AA220" i="265"/>
  <c r="AA207" i="265"/>
  <c r="AA206" i="265"/>
  <c r="AA334" i="265"/>
  <c r="BJ116" i="24"/>
  <c r="BK33" i="24"/>
  <c r="BK25" i="24"/>
  <c r="BK24" i="24"/>
  <c r="BI115" i="24"/>
  <c r="BI107" i="24"/>
  <c r="BI109" i="24"/>
  <c r="BI108" i="24"/>
  <c r="Y301" i="265"/>
  <c r="BG257" i="264"/>
  <c r="BG360" i="264"/>
  <c r="AB455" i="265"/>
  <c r="AB451" i="265"/>
  <c r="AB450" i="265"/>
  <c r="Y360" i="265"/>
  <c r="Y287" i="265"/>
  <c r="Y257" i="265"/>
  <c r="BO397" i="264"/>
  <c r="BO393" i="264"/>
  <c r="BJ97" i="24"/>
  <c r="BI227" i="34"/>
  <c r="BF61" i="35"/>
  <c r="BI9" i="264"/>
  <c r="BI8" i="264"/>
  <c r="BI7" i="264"/>
  <c r="BF7" i="24"/>
  <c r="L406" i="267"/>
  <c r="L391" i="266"/>
  <c r="BH332" i="264"/>
  <c r="BH347" i="264"/>
  <c r="BH362" i="264"/>
  <c r="BG133" i="24"/>
  <c r="BL230" i="34"/>
  <c r="BH135" i="24"/>
  <c r="BI69" i="35"/>
  <c r="BJ193" i="34"/>
  <c r="BI317" i="264"/>
  <c r="BG60" i="35"/>
  <c r="BJ211" i="34"/>
  <c r="BI347" i="264"/>
  <c r="BJ202" i="34"/>
  <c r="BI332" i="264"/>
  <c r="BJ157" i="34"/>
  <c r="BJ220" i="34"/>
  <c r="BI362" i="264"/>
  <c r="BH331" i="264"/>
  <c r="BH258" i="264"/>
  <c r="BI165" i="34"/>
  <c r="BI183" i="34"/>
  <c r="BI174" i="34"/>
  <c r="L370" i="266"/>
  <c r="L370" i="267"/>
  <c r="L371" i="267"/>
  <c r="BH71" i="35"/>
  <c r="BH72" i="35"/>
  <c r="BH70" i="35"/>
  <c r="BJ380" i="264"/>
  <c r="BJ379" i="264"/>
  <c r="BJ378" i="264"/>
  <c r="BJ377" i="264"/>
  <c r="BJ376" i="264"/>
  <c r="Z380" i="265"/>
  <c r="Z379" i="265"/>
  <c r="Z378" i="265"/>
  <c r="Z377" i="265"/>
  <c r="Z376" i="265"/>
  <c r="BI96" i="24"/>
  <c r="BI85" i="24"/>
  <c r="BH139" i="24"/>
  <c r="BG408" i="264"/>
  <c r="BG407" i="264"/>
  <c r="BG392" i="264"/>
  <c r="BG391" i="264"/>
  <c r="BG390" i="264"/>
  <c r="Y288" i="265"/>
  <c r="Y410" i="265"/>
  <c r="Y330" i="265"/>
  <c r="BG300" i="264"/>
  <c r="BI175" i="34"/>
  <c r="BI184" i="34"/>
  <c r="BH317" i="264"/>
  <c r="BI166" i="34"/>
  <c r="BH259" i="264"/>
  <c r="BI243" i="34"/>
  <c r="BH410" i="264"/>
  <c r="BI242" i="34"/>
  <c r="BK147" i="24"/>
  <c r="BJ210" i="34"/>
  <c r="BJ192" i="34"/>
  <c r="BJ156" i="34"/>
  <c r="BJ219" i="34"/>
  <c r="BG59" i="35"/>
  <c r="BJ201" i="34"/>
  <c r="BG61" i="35"/>
  <c r="BJ227" i="34"/>
  <c r="BI375" i="264"/>
  <c r="BI374" i="264"/>
  <c r="BI373" i="264"/>
  <c r="BI372" i="264"/>
  <c r="BI371" i="264"/>
  <c r="BH361" i="264"/>
  <c r="BH360" i="264"/>
  <c r="BH316" i="264"/>
  <c r="BH346" i="264"/>
  <c r="BH345" i="264"/>
  <c r="BG176" i="24"/>
  <c r="BG182" i="24"/>
  <c r="BJ12" i="264"/>
  <c r="BJ11" i="264"/>
  <c r="BG160" i="24"/>
  <c r="BG166" i="24"/>
  <c r="BG286" i="264"/>
  <c r="BM102" i="264"/>
  <c r="BM89" i="264"/>
  <c r="AB431" i="265"/>
  <c r="AB427" i="265"/>
  <c r="AB426" i="265"/>
  <c r="AB439" i="265"/>
  <c r="AB435" i="265"/>
  <c r="AB434" i="265"/>
  <c r="BO92" i="264"/>
  <c r="AA364" i="265"/>
  <c r="BN404" i="264"/>
  <c r="BN400" i="264"/>
  <c r="BO404" i="264"/>
  <c r="BO400" i="264"/>
  <c r="AB170" i="265"/>
  <c r="Y69" i="268"/>
  <c r="Y63" i="268"/>
  <c r="Y62" i="268"/>
  <c r="AB447" i="265"/>
  <c r="AB443" i="265"/>
  <c r="AB442" i="265"/>
  <c r="J68" i="269"/>
  <c r="J62" i="269"/>
  <c r="J61" i="269"/>
  <c r="K380" i="267"/>
  <c r="BL13" i="264"/>
  <c r="BP209" i="264"/>
  <c r="BP208" i="264"/>
  <c r="M208" i="266"/>
  <c r="AB209" i="265"/>
  <c r="AB208" i="265"/>
  <c r="BQ56" i="34"/>
  <c r="BP91" i="264"/>
  <c r="BP90" i="264"/>
  <c r="M90" i="266"/>
  <c r="AB91" i="265"/>
  <c r="AB90" i="265"/>
  <c r="BL167" i="34"/>
  <c r="BK260" i="264"/>
  <c r="BK363" i="264"/>
  <c r="BN182" i="264"/>
  <c r="BP204" i="264"/>
  <c r="M203" i="266"/>
  <c r="AB204" i="265"/>
  <c r="BK304" i="264"/>
  <c r="BP169" i="264"/>
  <c r="BP168" i="264"/>
  <c r="M168" i="266"/>
  <c r="BP189" i="264"/>
  <c r="BP188" i="264"/>
  <c r="M188" i="266"/>
  <c r="BK318" i="264"/>
  <c r="BK348" i="264"/>
  <c r="BL176" i="34"/>
  <c r="BL185" i="34"/>
  <c r="BN242" i="264"/>
  <c r="BO66" i="34"/>
  <c r="BN104" i="264"/>
  <c r="BN45" i="35"/>
  <c r="BP136" i="34"/>
  <c r="BO222" i="264"/>
  <c r="BP52" i="34"/>
  <c r="BP108" i="34"/>
  <c r="BO182" i="264"/>
  <c r="BP122" i="34"/>
  <c r="BO202" i="264"/>
  <c r="BP150" i="34"/>
  <c r="BO242" i="264"/>
  <c r="BP244" i="264"/>
  <c r="M243" i="266"/>
  <c r="BQ68" i="34"/>
  <c r="AB125" i="265"/>
  <c r="BP106" i="264"/>
  <c r="M105" i="266"/>
  <c r="BJ274" i="264"/>
  <c r="Z274" i="265"/>
  <c r="BK73" i="35"/>
  <c r="BJ13" i="24"/>
  <c r="BJ125" i="24"/>
  <c r="BJ129" i="24"/>
  <c r="BP53" i="264"/>
  <c r="M52" i="266"/>
  <c r="BP69" i="264"/>
  <c r="M68" i="266"/>
  <c r="BP448" i="264"/>
  <c r="M447" i="266"/>
  <c r="BQ240" i="34"/>
  <c r="BP398" i="264"/>
  <c r="M397" i="266"/>
  <c r="AB398" i="265"/>
  <c r="AB397" i="265"/>
  <c r="AB393" i="265"/>
  <c r="BP329" i="264"/>
  <c r="BP328" i="264"/>
  <c r="M328" i="266"/>
  <c r="AB329" i="265"/>
  <c r="AB328" i="265"/>
  <c r="BP359" i="264"/>
  <c r="BP358" i="264"/>
  <c r="M358" i="266"/>
  <c r="AB359" i="265"/>
  <c r="AB358" i="265"/>
  <c r="BP314" i="264"/>
  <c r="BP313" i="264"/>
  <c r="M313" i="266"/>
  <c r="AB314" i="265"/>
  <c r="AB313" i="265"/>
  <c r="BP197" i="264"/>
  <c r="BP196" i="264"/>
  <c r="M196" i="266"/>
  <c r="BP177" i="264"/>
  <c r="BP176" i="264"/>
  <c r="M176" i="266"/>
  <c r="AB177" i="265"/>
  <c r="AB176" i="265"/>
  <c r="BP217" i="264"/>
  <c r="BP216" i="264"/>
  <c r="M216" i="266"/>
  <c r="AB217" i="265"/>
  <c r="AB216" i="265"/>
  <c r="BP60" i="264"/>
  <c r="M59" i="266"/>
  <c r="AB60" i="265"/>
  <c r="AB59" i="265"/>
  <c r="AB56" i="265"/>
  <c r="AB55" i="265"/>
  <c r="BP76" i="264"/>
  <c r="M75" i="266"/>
  <c r="AB76" i="265"/>
  <c r="BP52" i="264"/>
  <c r="M51" i="266"/>
  <c r="BJ303" i="264"/>
  <c r="BK389" i="264"/>
  <c r="BK388" i="264"/>
  <c r="BK387" i="264"/>
  <c r="BM126" i="264"/>
  <c r="AA126" i="265"/>
  <c r="BO69" i="34"/>
  <c r="BN107" i="264"/>
  <c r="BN205" i="264"/>
  <c r="BN48" i="35"/>
  <c r="BP153" i="34"/>
  <c r="BO245" i="264"/>
  <c r="BP125" i="34"/>
  <c r="BO205" i="264"/>
  <c r="BP55" i="34"/>
  <c r="BP111" i="34"/>
  <c r="BO185" i="264"/>
  <c r="BP139" i="34"/>
  <c r="BO225" i="264"/>
  <c r="BP191" i="264"/>
  <c r="M190" i="266"/>
  <c r="BQ57" i="34"/>
  <c r="BP93" i="264"/>
  <c r="M92" i="266"/>
  <c r="BN168" i="34"/>
  <c r="BM275" i="264"/>
  <c r="BM261" i="264"/>
  <c r="BK163" i="24"/>
  <c r="BJ62" i="35"/>
  <c r="BM221" i="34"/>
  <c r="BL363" i="264"/>
  <c r="BM212" i="34"/>
  <c r="BL348" i="264"/>
  <c r="BM203" i="34"/>
  <c r="BL333" i="264"/>
  <c r="BM194" i="34"/>
  <c r="BL318" i="264"/>
  <c r="BM158" i="34"/>
  <c r="BP62" i="264"/>
  <c r="M61" i="266"/>
  <c r="BP78" i="264"/>
  <c r="M77" i="266"/>
  <c r="BP340" i="264"/>
  <c r="BP339" i="264"/>
  <c r="M339" i="266"/>
  <c r="BP370" i="264"/>
  <c r="BP369" i="264"/>
  <c r="M369" i="266"/>
  <c r="AX191" i="24"/>
  <c r="AY231" i="34"/>
  <c r="BP124" i="264"/>
  <c r="M123" i="266"/>
  <c r="BQ241" i="34"/>
  <c r="AB406" i="265"/>
  <c r="BP399" i="264"/>
  <c r="M398" i="266"/>
  <c r="BP441" i="264"/>
  <c r="M440" i="266"/>
  <c r="BP457" i="264"/>
  <c r="M456" i="266"/>
  <c r="BQ11" i="34"/>
  <c r="AB27" i="265"/>
  <c r="AB26" i="265"/>
  <c r="BP20" i="264"/>
  <c r="BP19" i="264"/>
  <c r="M19" i="266"/>
  <c r="BP66" i="264"/>
  <c r="BP65" i="264"/>
  <c r="M65" i="266"/>
  <c r="BP221" i="264"/>
  <c r="M220" i="266"/>
  <c r="BQ65" i="34"/>
  <c r="BP103" i="264"/>
  <c r="M102" i="266"/>
  <c r="BP241" i="264"/>
  <c r="M240" i="266"/>
  <c r="BP233" i="264"/>
  <c r="M232" i="266"/>
  <c r="BQ59" i="34"/>
  <c r="BP95" i="264"/>
  <c r="M94" i="266"/>
  <c r="AB190" i="265"/>
  <c r="AB210" i="265"/>
  <c r="BO21" i="264"/>
  <c r="BO18" i="264"/>
  <c r="AB244" i="265"/>
  <c r="AB51" i="265"/>
  <c r="AB48" i="265"/>
  <c r="AB47" i="265"/>
  <c r="BJ185" i="24"/>
  <c r="BJ183" i="24"/>
  <c r="BM13" i="264"/>
  <c r="BK290" i="264"/>
  <c r="BP229" i="264"/>
  <c r="BP228" i="264"/>
  <c r="M228" i="266"/>
  <c r="AB229" i="265"/>
  <c r="AB228" i="265"/>
  <c r="BK333" i="264"/>
  <c r="BN202" i="264"/>
  <c r="BN200" i="264"/>
  <c r="BN187" i="264"/>
  <c r="BN186" i="264"/>
  <c r="BN222" i="264"/>
  <c r="BP184" i="264"/>
  <c r="M183" i="266"/>
  <c r="AB184" i="265"/>
  <c r="BP224" i="264"/>
  <c r="M223" i="266"/>
  <c r="AB224" i="265"/>
  <c r="BP116" i="264"/>
  <c r="M115" i="266"/>
  <c r="AB116" i="265"/>
  <c r="BJ188" i="24"/>
  <c r="BN233" i="34"/>
  <c r="BM389" i="264"/>
  <c r="BM388" i="264"/>
  <c r="BM387" i="264"/>
  <c r="BL26" i="24"/>
  <c r="BQ13" i="34"/>
  <c r="BP23" i="264"/>
  <c r="M22" i="266"/>
  <c r="BP61" i="264"/>
  <c r="M60" i="266"/>
  <c r="BP77" i="264"/>
  <c r="M76" i="266"/>
  <c r="BP440" i="264"/>
  <c r="M439" i="266"/>
  <c r="BP456" i="264"/>
  <c r="M455" i="266"/>
  <c r="BP432" i="264"/>
  <c r="M431" i="266"/>
  <c r="BI188" i="24"/>
  <c r="BM233" i="34"/>
  <c r="BL389" i="264"/>
  <c r="BL388" i="264"/>
  <c r="BL387" i="264"/>
  <c r="BK275" i="264"/>
  <c r="BP344" i="264"/>
  <c r="BP343" i="264"/>
  <c r="M343" i="266"/>
  <c r="BQ164" i="34"/>
  <c r="BP256" i="264"/>
  <c r="BP255" i="264"/>
  <c r="M255" i="266"/>
  <c r="AB256" i="265"/>
  <c r="AB255" i="265"/>
  <c r="BP115" i="264"/>
  <c r="M114" i="266"/>
  <c r="BM123" i="264"/>
  <c r="AA123" i="265"/>
  <c r="BK184" i="24"/>
  <c r="BL172" i="24"/>
  <c r="BK175" i="24"/>
  <c r="BK179" i="24"/>
  <c r="BP237" i="264"/>
  <c r="BP236" i="264"/>
  <c r="M236" i="266"/>
  <c r="AB237" i="265"/>
  <c r="AB236" i="265"/>
  <c r="BQ62" i="34"/>
  <c r="BP99" i="264"/>
  <c r="BP98" i="264"/>
  <c r="M98" i="266"/>
  <c r="BP68" i="264"/>
  <c r="M67" i="266"/>
  <c r="BQ12" i="34"/>
  <c r="BP22" i="264"/>
  <c r="M21" i="266"/>
  <c r="AB22" i="265"/>
  <c r="BP113" i="264"/>
  <c r="M112" i="266"/>
  <c r="BN225" i="264"/>
  <c r="BN185" i="264"/>
  <c r="BN245" i="264"/>
  <c r="BP231" i="264"/>
  <c r="M230" i="266"/>
  <c r="AB231" i="265"/>
  <c r="AB230" i="265"/>
  <c r="BP171" i="264"/>
  <c r="M170" i="266"/>
  <c r="BP211" i="264"/>
  <c r="M210" i="266"/>
  <c r="BN186" i="34"/>
  <c r="BM304" i="264"/>
  <c r="BN177" i="34"/>
  <c r="BM290" i="264"/>
  <c r="BL168" i="24"/>
  <c r="BM74" i="35"/>
  <c r="BL159" i="24"/>
  <c r="BL169" i="24"/>
  <c r="BM157" i="24"/>
  <c r="BP54" i="264"/>
  <c r="M53" i="266"/>
  <c r="BP70" i="264"/>
  <c r="M69" i="266"/>
  <c r="BQ14" i="34"/>
  <c r="AB31" i="265"/>
  <c r="BP24" i="264"/>
  <c r="M23" i="266"/>
  <c r="BQ172" i="34"/>
  <c r="BP267" i="264"/>
  <c r="BP266" i="264"/>
  <c r="M266" i="266"/>
  <c r="BP325" i="264"/>
  <c r="BP324" i="264"/>
  <c r="M324" i="266"/>
  <c r="BP355" i="264"/>
  <c r="BP354" i="264"/>
  <c r="M354" i="266"/>
  <c r="BP433" i="264"/>
  <c r="M432" i="266"/>
  <c r="BP449" i="264"/>
  <c r="M448" i="266"/>
  <c r="BP50" i="264"/>
  <c r="BP49" i="264"/>
  <c r="M49" i="266"/>
  <c r="BP58" i="264"/>
  <c r="BP57" i="264"/>
  <c r="M57" i="266"/>
  <c r="BP74" i="264"/>
  <c r="BP73" i="264"/>
  <c r="M73" i="266"/>
  <c r="BP181" i="264"/>
  <c r="M180" i="266"/>
  <c r="BP201" i="264"/>
  <c r="M200" i="266"/>
  <c r="BP193" i="264"/>
  <c r="M192" i="266"/>
  <c r="BP173" i="264"/>
  <c r="M172" i="266"/>
  <c r="BP213" i="264"/>
  <c r="M212" i="266"/>
  <c r="BN28" i="264"/>
  <c r="BN25" i="264"/>
  <c r="BN17" i="264"/>
  <c r="BN16" i="264"/>
  <c r="BN15" i="264"/>
  <c r="AB67" i="265"/>
  <c r="AB64" i="265"/>
  <c r="AB63" i="265"/>
  <c r="AB23" i="265"/>
  <c r="AB77" i="265"/>
  <c r="Y11" i="268"/>
  <c r="Y8" i="268"/>
  <c r="Y7" i="268"/>
  <c r="J10" i="269"/>
  <c r="J7" i="269"/>
  <c r="J6" i="269"/>
  <c r="BL74" i="35"/>
  <c r="BK169" i="24"/>
  <c r="BK167" i="24"/>
  <c r="BO25" i="264"/>
  <c r="AB93" i="265"/>
  <c r="AB92" i="265"/>
  <c r="BI141" i="24"/>
  <c r="BH131" i="24"/>
  <c r="BI131" i="24"/>
  <c r="BI130" i="24"/>
  <c r="BJ128" i="24"/>
  <c r="BJ124" i="24"/>
  <c r="BJ126" i="24"/>
  <c r="BK9" i="24"/>
  <c r="BL77" i="24"/>
  <c r="Y408" i="265"/>
  <c r="Y407" i="265"/>
  <c r="Y392" i="265"/>
  <c r="Y391" i="265"/>
  <c r="Y390" i="265"/>
  <c r="BJ123" i="24"/>
  <c r="Y300" i="265"/>
  <c r="BK87" i="24"/>
  <c r="BK86" i="24"/>
  <c r="BE25" i="271"/>
  <c r="BF43" i="271"/>
  <c r="BI138" i="24"/>
  <c r="BI137" i="24"/>
  <c r="BI136" i="24"/>
  <c r="BI140" i="24"/>
  <c r="BK116" i="24"/>
  <c r="BL33" i="24"/>
  <c r="BL25" i="24"/>
  <c r="BL24" i="24"/>
  <c r="BJ115" i="24"/>
  <c r="BJ107" i="24"/>
  <c r="BJ109" i="24"/>
  <c r="BJ108" i="24"/>
  <c r="BH315" i="264"/>
  <c r="BH330" i="264"/>
  <c r="Y286" i="265"/>
  <c r="BP455" i="264"/>
  <c r="BP451" i="264"/>
  <c r="BP450" i="264"/>
  <c r="BP439" i="264"/>
  <c r="BP435" i="264"/>
  <c r="BP434" i="264"/>
  <c r="Z12" i="265"/>
  <c r="Z11" i="265"/>
  <c r="BK97" i="24"/>
  <c r="BK227" i="34"/>
  <c r="BJ375" i="264"/>
  <c r="BJ374" i="264"/>
  <c r="BJ373" i="264"/>
  <c r="BJ372" i="264"/>
  <c r="BJ371" i="264"/>
  <c r="BH61" i="35"/>
  <c r="W53" i="268"/>
  <c r="BJ183" i="34"/>
  <c r="BI301" i="264"/>
  <c r="BJ174" i="34"/>
  <c r="BI287" i="264"/>
  <c r="BI258" i="264"/>
  <c r="BJ165" i="34"/>
  <c r="BI272" i="264"/>
  <c r="BI346" i="264"/>
  <c r="BI345" i="264"/>
  <c r="BH409" i="264"/>
  <c r="BH408" i="264"/>
  <c r="BH407" i="264"/>
  <c r="BH392" i="264"/>
  <c r="BH391" i="264"/>
  <c r="BH390" i="264"/>
  <c r="BH273" i="264"/>
  <c r="BH288" i="264"/>
  <c r="BM230" i="34"/>
  <c r="BL380" i="264"/>
  <c r="BL379" i="264"/>
  <c r="BL378" i="264"/>
  <c r="BL377" i="264"/>
  <c r="BL376" i="264"/>
  <c r="BJ69" i="35"/>
  <c r="BI135" i="24"/>
  <c r="BH59" i="35"/>
  <c r="BK156" i="34"/>
  <c r="Z258" i="265"/>
  <c r="W51" i="268"/>
  <c r="BK219" i="34"/>
  <c r="BK201" i="34"/>
  <c r="BJ331" i="264"/>
  <c r="BK192" i="34"/>
  <c r="BK210" i="34"/>
  <c r="BH301" i="264"/>
  <c r="BJ175" i="34"/>
  <c r="BJ184" i="34"/>
  <c r="BI302" i="264"/>
  <c r="BI70" i="35"/>
  <c r="BI71" i="35"/>
  <c r="BH375" i="264"/>
  <c r="BH374" i="264"/>
  <c r="BH373" i="264"/>
  <c r="BH372" i="264"/>
  <c r="BH371" i="264"/>
  <c r="BJ96" i="24"/>
  <c r="BJ85" i="24"/>
  <c r="Z9" i="265"/>
  <c r="Z8" i="265"/>
  <c r="BJ9" i="264"/>
  <c r="BJ8" i="264"/>
  <c r="BJ7" i="264"/>
  <c r="BG7" i="24"/>
  <c r="BI331" i="264"/>
  <c r="BI330" i="264"/>
  <c r="BI361" i="264"/>
  <c r="BI360" i="264"/>
  <c r="BI316" i="264"/>
  <c r="BI315" i="264"/>
  <c r="BL147" i="24"/>
  <c r="BH302" i="264"/>
  <c r="BH133" i="24"/>
  <c r="BK202" i="34"/>
  <c r="BJ332" i="264"/>
  <c r="W52" i="268"/>
  <c r="BK157" i="34"/>
  <c r="BK193" i="34"/>
  <c r="BK211" i="34"/>
  <c r="BH60" i="35"/>
  <c r="BK220" i="34"/>
  <c r="BH287" i="264"/>
  <c r="BH286" i="264"/>
  <c r="BH272" i="264"/>
  <c r="BH271" i="264"/>
  <c r="BJ166" i="34"/>
  <c r="BI273" i="264"/>
  <c r="BI259" i="264"/>
  <c r="BH176" i="24"/>
  <c r="BH182" i="24"/>
  <c r="BH160" i="24"/>
  <c r="BH166" i="24"/>
  <c r="BK380" i="264"/>
  <c r="BK379" i="264"/>
  <c r="BK378" i="264"/>
  <c r="BK377" i="264"/>
  <c r="BK376" i="264"/>
  <c r="L390" i="266"/>
  <c r="L391" i="267"/>
  <c r="BJ243" i="34"/>
  <c r="BJ242" i="34"/>
  <c r="BI409" i="264"/>
  <c r="BI139" i="24"/>
  <c r="BH257" i="264"/>
  <c r="Z362" i="265"/>
  <c r="BM121" i="264"/>
  <c r="BM108" i="264"/>
  <c r="BM88" i="264"/>
  <c r="BM87" i="264"/>
  <c r="BM86" i="264"/>
  <c r="AA275" i="265"/>
  <c r="AA121" i="265"/>
  <c r="AA108" i="265"/>
  <c r="AA88" i="265"/>
  <c r="AA87" i="265"/>
  <c r="AA86" i="265"/>
  <c r="BP210" i="264"/>
  <c r="BP170" i="264"/>
  <c r="BO17" i="264"/>
  <c r="BO16" i="264"/>
  <c r="BO15" i="264"/>
  <c r="BP92" i="264"/>
  <c r="AB21" i="265"/>
  <c r="AB18" i="265"/>
  <c r="M72" i="266"/>
  <c r="M48" i="266"/>
  <c r="M323" i="266"/>
  <c r="M265" i="266"/>
  <c r="BP281" i="264"/>
  <c r="BP280" i="264"/>
  <c r="M280" i="266"/>
  <c r="M229" i="266"/>
  <c r="M66" i="266"/>
  <c r="M97" i="266"/>
  <c r="BP118" i="264"/>
  <c r="BP117" i="264"/>
  <c r="M117" i="266"/>
  <c r="AB118" i="265"/>
  <c r="AB117" i="265"/>
  <c r="M235" i="266"/>
  <c r="M254" i="266"/>
  <c r="BP270" i="264"/>
  <c r="BP269" i="264"/>
  <c r="M269" i="266"/>
  <c r="AB270" i="265"/>
  <c r="AB269" i="265"/>
  <c r="BM26" i="24"/>
  <c r="BP114" i="264"/>
  <c r="M113" i="266"/>
  <c r="AB114" i="265"/>
  <c r="M64" i="266"/>
  <c r="M18" i="266"/>
  <c r="BP27" i="264"/>
  <c r="BP26" i="264"/>
  <c r="M26" i="266"/>
  <c r="AX385" i="264"/>
  <c r="AX384" i="264"/>
  <c r="AX383" i="264"/>
  <c r="AX382" i="264"/>
  <c r="AX381" i="264"/>
  <c r="V385" i="265"/>
  <c r="V384" i="265"/>
  <c r="V383" i="265"/>
  <c r="V382" i="265"/>
  <c r="V381" i="265"/>
  <c r="M368" i="266"/>
  <c r="M338" i="266"/>
  <c r="BM167" i="34"/>
  <c r="BL274" i="264"/>
  <c r="BL260" i="264"/>
  <c r="M189" i="266"/>
  <c r="BP69" i="34"/>
  <c r="BO126" i="264"/>
  <c r="BO107" i="264"/>
  <c r="BN126" i="264"/>
  <c r="M50" i="266"/>
  <c r="M58" i="266"/>
  <c r="M175" i="266"/>
  <c r="M195" i="266"/>
  <c r="M312" i="266"/>
  <c r="M327" i="266"/>
  <c r="M446" i="266"/>
  <c r="BN123" i="264"/>
  <c r="BK289" i="264"/>
  <c r="BK274" i="264"/>
  <c r="M89" i="266"/>
  <c r="BP110" i="264"/>
  <c r="BP109" i="264"/>
  <c r="M109" i="266"/>
  <c r="AB110" i="265"/>
  <c r="AB109" i="265"/>
  <c r="M207" i="266"/>
  <c r="BP21" i="264"/>
  <c r="BP18" i="264"/>
  <c r="BK185" i="24"/>
  <c r="BK183" i="24"/>
  <c r="BP431" i="264"/>
  <c r="BP427" i="264"/>
  <c r="BP426" i="264"/>
  <c r="AB281" i="265"/>
  <c r="AB280" i="265"/>
  <c r="AB75" i="265"/>
  <c r="AB72" i="265"/>
  <c r="AB71" i="265"/>
  <c r="BP75" i="264"/>
  <c r="BP72" i="264"/>
  <c r="BP71" i="264"/>
  <c r="BP397" i="264"/>
  <c r="BP393" i="264"/>
  <c r="BO240" i="264"/>
  <c r="BO227" i="264"/>
  <c r="BO226" i="264"/>
  <c r="BO180" i="264"/>
  <c r="BO167" i="264"/>
  <c r="BO166" i="264"/>
  <c r="BO220" i="264"/>
  <c r="BO207" i="264"/>
  <c r="BO206" i="264"/>
  <c r="BN102" i="264"/>
  <c r="BN89" i="264"/>
  <c r="M56" i="266"/>
  <c r="M353" i="266"/>
  <c r="BM168" i="24"/>
  <c r="BM159" i="24"/>
  <c r="BM63" i="35"/>
  <c r="BP159" i="34"/>
  <c r="BP195" i="34"/>
  <c r="BO319" i="264"/>
  <c r="BP213" i="34"/>
  <c r="BO349" i="264"/>
  <c r="BP204" i="34"/>
  <c r="BO334" i="264"/>
  <c r="BP222" i="34"/>
  <c r="BO364" i="264"/>
  <c r="BL63" i="35"/>
  <c r="BO204" i="34"/>
  <c r="BO222" i="34"/>
  <c r="BO159" i="34"/>
  <c r="BO195" i="34"/>
  <c r="BO213" i="34"/>
  <c r="BP31" i="264"/>
  <c r="M30" i="266"/>
  <c r="BL163" i="24"/>
  <c r="M209" i="266"/>
  <c r="M169" i="266"/>
  <c r="M20" i="266"/>
  <c r="BP29" i="264"/>
  <c r="M28" i="266"/>
  <c r="BL184" i="24"/>
  <c r="BM172" i="24"/>
  <c r="BL175" i="24"/>
  <c r="BL179" i="24"/>
  <c r="M342" i="266"/>
  <c r="M430" i="266"/>
  <c r="M454" i="266"/>
  <c r="M438" i="266"/>
  <c r="BP30" i="264"/>
  <c r="M29" i="266"/>
  <c r="AB30" i="265"/>
  <c r="BL73" i="35"/>
  <c r="BK13" i="24"/>
  <c r="BK125" i="24"/>
  <c r="BK129" i="24"/>
  <c r="M227" i="266"/>
  <c r="BP122" i="264"/>
  <c r="M121" i="266"/>
  <c r="AB122" i="265"/>
  <c r="BP406" i="264"/>
  <c r="M405" i="266"/>
  <c r="AY191" i="24"/>
  <c r="AZ231" i="34"/>
  <c r="BM176" i="34"/>
  <c r="BM185" i="34"/>
  <c r="BL303" i="264"/>
  <c r="M91" i="266"/>
  <c r="BP112" i="264"/>
  <c r="BP111" i="264"/>
  <c r="M111" i="266"/>
  <c r="AB112" i="265"/>
  <c r="BQ153" i="34"/>
  <c r="BQ125" i="34"/>
  <c r="BQ55" i="34"/>
  <c r="AB107" i="265"/>
  <c r="BQ139" i="34"/>
  <c r="BQ111" i="34"/>
  <c r="J33" i="269"/>
  <c r="Y34" i="268"/>
  <c r="M74" i="266"/>
  <c r="M215" i="266"/>
  <c r="M357" i="266"/>
  <c r="M396" i="266"/>
  <c r="BP405" i="264"/>
  <c r="M404" i="266"/>
  <c r="AB405" i="265"/>
  <c r="AB404" i="265"/>
  <c r="AB400" i="265"/>
  <c r="X54" i="268"/>
  <c r="BK62" i="35"/>
  <c r="BN221" i="34"/>
  <c r="BM363" i="264"/>
  <c r="BN212" i="34"/>
  <c r="BM348" i="264"/>
  <c r="BN203" i="34"/>
  <c r="BM333" i="264"/>
  <c r="BN194" i="34"/>
  <c r="BM318" i="264"/>
  <c r="BN158" i="34"/>
  <c r="AA260" i="265"/>
  <c r="BP125" i="264"/>
  <c r="M124" i="266"/>
  <c r="BP66" i="34"/>
  <c r="BO123" i="264"/>
  <c r="BO104" i="264"/>
  <c r="BQ136" i="34"/>
  <c r="BQ52" i="34"/>
  <c r="AB104" i="265"/>
  <c r="BQ122" i="34"/>
  <c r="BQ108" i="34"/>
  <c r="BQ150" i="34"/>
  <c r="Y31" i="268"/>
  <c r="Y29" i="268"/>
  <c r="Y16" i="268"/>
  <c r="Y15" i="268"/>
  <c r="J30" i="269"/>
  <c r="J28" i="269"/>
  <c r="J15" i="269"/>
  <c r="J14" i="269"/>
  <c r="BK303" i="264"/>
  <c r="M187" i="266"/>
  <c r="M167" i="266"/>
  <c r="BL167" i="24"/>
  <c r="BP230" i="264"/>
  <c r="BP67" i="264"/>
  <c r="BP64" i="264"/>
  <c r="BP63" i="264"/>
  <c r="BN220" i="264"/>
  <c r="BN207" i="264"/>
  <c r="BN206" i="264"/>
  <c r="AA290" i="265"/>
  <c r="AB29" i="265"/>
  <c r="BK187" i="24"/>
  <c r="BK189" i="24"/>
  <c r="BP190" i="264"/>
  <c r="AB205" i="265"/>
  <c r="AA389" i="265"/>
  <c r="AA388" i="265"/>
  <c r="AA387" i="265"/>
  <c r="BP51" i="264"/>
  <c r="BP48" i="264"/>
  <c r="BP47" i="264"/>
  <c r="BP59" i="264"/>
  <c r="BP56" i="264"/>
  <c r="BP55" i="264"/>
  <c r="BP447" i="264"/>
  <c r="BP443" i="264"/>
  <c r="BP442" i="264"/>
  <c r="BO200" i="264"/>
  <c r="BO187" i="264"/>
  <c r="BO186" i="264"/>
  <c r="BN240" i="264"/>
  <c r="BN227" i="264"/>
  <c r="BN226" i="264"/>
  <c r="AA304" i="265"/>
  <c r="BN180" i="264"/>
  <c r="BN167" i="264"/>
  <c r="BN166" i="264"/>
  <c r="AA13" i="265"/>
  <c r="BJ141" i="24"/>
  <c r="BJ130" i="24"/>
  <c r="BJ127" i="24"/>
  <c r="BJ10" i="24"/>
  <c r="BK128" i="24"/>
  <c r="BK123" i="24"/>
  <c r="BK124" i="24"/>
  <c r="BK126" i="24"/>
  <c r="BM77" i="24"/>
  <c r="BM9" i="24"/>
  <c r="BL9" i="24"/>
  <c r="BP404" i="264"/>
  <c r="BP400" i="264"/>
  <c r="BL87" i="24"/>
  <c r="BL86" i="24"/>
  <c r="BL10" i="264"/>
  <c r="BF25" i="271"/>
  <c r="BM10" i="264"/>
  <c r="BG43" i="271"/>
  <c r="BJ138" i="24"/>
  <c r="BJ137" i="24"/>
  <c r="BJ136" i="24"/>
  <c r="BJ140" i="24"/>
  <c r="BL116" i="24"/>
  <c r="BM33" i="24"/>
  <c r="BM25" i="24"/>
  <c r="BM24" i="24"/>
  <c r="BK115" i="24"/>
  <c r="BK107" i="24"/>
  <c r="BK109" i="24"/>
  <c r="BK108" i="24"/>
  <c r="Z375" i="265"/>
  <c r="Z374" i="265"/>
  <c r="Z373" i="265"/>
  <c r="Z372" i="265"/>
  <c r="Z371" i="265"/>
  <c r="Z7" i="265"/>
  <c r="AB28" i="265"/>
  <c r="AB25" i="265"/>
  <c r="AB17" i="265"/>
  <c r="AB16" i="265"/>
  <c r="AB15" i="265"/>
  <c r="BL97" i="24"/>
  <c r="BK12" i="264"/>
  <c r="BK11" i="264"/>
  <c r="BK175" i="34"/>
  <c r="BJ288" i="264"/>
  <c r="BK184" i="34"/>
  <c r="BJ317" i="264"/>
  <c r="Z317" i="265"/>
  <c r="BK242" i="34"/>
  <c r="BJ409" i="264"/>
  <c r="BK243" i="34"/>
  <c r="BJ410" i="264"/>
  <c r="BN230" i="34"/>
  <c r="BJ135" i="24"/>
  <c r="BK69" i="35"/>
  <c r="BL157" i="34"/>
  <c r="BL202" i="34"/>
  <c r="BL193" i="34"/>
  <c r="BI60" i="35"/>
  <c r="BL211" i="34"/>
  <c r="BL220" i="34"/>
  <c r="BI288" i="264"/>
  <c r="BJ346" i="264"/>
  <c r="Z346" i="265"/>
  <c r="BK183" i="34"/>
  <c r="BK174" i="34"/>
  <c r="BJ71" i="35"/>
  <c r="BJ70" i="35"/>
  <c r="BJ72" i="35"/>
  <c r="BI160" i="24"/>
  <c r="BI166" i="24"/>
  <c r="BI176" i="24"/>
  <c r="BI182" i="24"/>
  <c r="BL12" i="264"/>
  <c r="BL11" i="264"/>
  <c r="BJ139" i="24"/>
  <c r="BI72" i="35"/>
  <c r="BJ330" i="264"/>
  <c r="W50" i="268"/>
  <c r="Z288" i="265"/>
  <c r="BI257" i="264"/>
  <c r="BI300" i="264"/>
  <c r="BI133" i="24"/>
  <c r="BI410" i="264"/>
  <c r="BI408" i="264"/>
  <c r="BI407" i="264"/>
  <c r="BI392" i="264"/>
  <c r="BI391" i="264"/>
  <c r="BI390" i="264"/>
  <c r="L389" i="266"/>
  <c r="L389" i="267"/>
  <c r="L390" i="267"/>
  <c r="BK9" i="264"/>
  <c r="BK8" i="264"/>
  <c r="BH7" i="24"/>
  <c r="BJ362" i="264"/>
  <c r="BJ347" i="264"/>
  <c r="BJ259" i="264"/>
  <c r="BK166" i="34"/>
  <c r="BJ273" i="264"/>
  <c r="Z259" i="265"/>
  <c r="Z257" i="265"/>
  <c r="BM147" i="24"/>
  <c r="BL156" i="34"/>
  <c r="BI59" i="35"/>
  <c r="BL210" i="34"/>
  <c r="BL201" i="34"/>
  <c r="BL192" i="34"/>
  <c r="BL219" i="34"/>
  <c r="BJ316" i="264"/>
  <c r="BJ315" i="264"/>
  <c r="Z316" i="265"/>
  <c r="BJ361" i="264"/>
  <c r="BJ360" i="264"/>
  <c r="Z361" i="265"/>
  <c r="Z360" i="265"/>
  <c r="BK165" i="34"/>
  <c r="BJ258" i="264"/>
  <c r="BK96" i="24"/>
  <c r="BK85" i="24"/>
  <c r="Z332" i="265"/>
  <c r="Z347" i="265"/>
  <c r="BH300" i="264"/>
  <c r="BI271" i="264"/>
  <c r="BI286" i="264"/>
  <c r="Z331" i="265"/>
  <c r="BO121" i="264"/>
  <c r="BO108" i="264"/>
  <c r="BO102" i="264"/>
  <c r="BO89" i="264"/>
  <c r="AB111" i="265"/>
  <c r="AA363" i="265"/>
  <c r="AA333" i="265"/>
  <c r="BN121" i="264"/>
  <c r="BN108" i="264"/>
  <c r="BN88" i="264"/>
  <c r="BN87" i="264"/>
  <c r="BN86" i="264"/>
  <c r="AB102" i="265"/>
  <c r="AB89" i="265"/>
  <c r="BP242" i="264"/>
  <c r="M241" i="266"/>
  <c r="BP202" i="264"/>
  <c r="M201" i="266"/>
  <c r="AB202" i="265"/>
  <c r="AB200" i="265"/>
  <c r="AB187" i="265"/>
  <c r="AB186" i="265"/>
  <c r="BP222" i="264"/>
  <c r="M221" i="266"/>
  <c r="AB222" i="265"/>
  <c r="BN13" i="264"/>
  <c r="BP182" i="264"/>
  <c r="M181" i="266"/>
  <c r="BQ66" i="34"/>
  <c r="BP104" i="264"/>
  <c r="M103" i="266"/>
  <c r="BN176" i="34"/>
  <c r="BM289" i="264"/>
  <c r="BN185" i="34"/>
  <c r="M392" i="266"/>
  <c r="BP185" i="264"/>
  <c r="M184" i="266"/>
  <c r="AB185" i="265"/>
  <c r="BQ69" i="34"/>
  <c r="BP107" i="264"/>
  <c r="M106" i="266"/>
  <c r="BP245" i="264"/>
  <c r="M244" i="266"/>
  <c r="AB245" i="265"/>
  <c r="M110" i="266"/>
  <c r="AY385" i="264"/>
  <c r="AY384" i="264"/>
  <c r="AY383" i="264"/>
  <c r="AY382" i="264"/>
  <c r="AY381" i="264"/>
  <c r="M434" i="266"/>
  <c r="M450" i="266"/>
  <c r="M426" i="266"/>
  <c r="BM184" i="24"/>
  <c r="BM175" i="24"/>
  <c r="BM179" i="24"/>
  <c r="BN349" i="264"/>
  <c r="BO168" i="34"/>
  <c r="BN261" i="264"/>
  <c r="BN334" i="264"/>
  <c r="BP168" i="34"/>
  <c r="BO275" i="264"/>
  <c r="BO261" i="264"/>
  <c r="BM163" i="24"/>
  <c r="M17" i="266"/>
  <c r="M63" i="266"/>
  <c r="BM73" i="35"/>
  <c r="BL13" i="24"/>
  <c r="BL125" i="24"/>
  <c r="BL129" i="24"/>
  <c r="M268" i="266"/>
  <c r="M47" i="266"/>
  <c r="M71" i="266"/>
  <c r="BP28" i="264"/>
  <c r="BP25" i="264"/>
  <c r="BP17" i="264"/>
  <c r="BP16" i="264"/>
  <c r="BP15" i="264"/>
  <c r="BM169" i="24"/>
  <c r="AB182" i="265"/>
  <c r="AA348" i="265"/>
  <c r="BK188" i="24"/>
  <c r="BO233" i="34"/>
  <c r="BN167" i="34"/>
  <c r="BM260" i="264"/>
  <c r="M403" i="266"/>
  <c r="BP225" i="264"/>
  <c r="M224" i="266"/>
  <c r="AB225" i="265"/>
  <c r="BP205" i="264"/>
  <c r="M204" i="266"/>
  <c r="BL289" i="264"/>
  <c r="AZ191" i="24"/>
  <c r="BA231" i="34"/>
  <c r="AZ385" i="264"/>
  <c r="AZ384" i="264"/>
  <c r="AZ383" i="264"/>
  <c r="AZ382" i="264"/>
  <c r="AZ381" i="264"/>
  <c r="BL62" i="35"/>
  <c r="BO221" i="34"/>
  <c r="BO212" i="34"/>
  <c r="BO203" i="34"/>
  <c r="BO194" i="34"/>
  <c r="BO158" i="34"/>
  <c r="M27" i="266"/>
  <c r="BN319" i="264"/>
  <c r="BN364" i="264"/>
  <c r="BO177" i="34"/>
  <c r="BO186" i="34"/>
  <c r="BP186" i="34"/>
  <c r="BO304" i="264"/>
  <c r="BP177" i="34"/>
  <c r="BO290" i="264"/>
  <c r="M55" i="266"/>
  <c r="M108" i="266"/>
  <c r="M442" i="266"/>
  <c r="M25" i="266"/>
  <c r="M116" i="266"/>
  <c r="M279" i="266"/>
  <c r="BL185" i="24"/>
  <c r="BL183" i="24"/>
  <c r="BL187" i="24"/>
  <c r="BL189" i="24"/>
  <c r="BM167" i="24"/>
  <c r="BN74" i="35"/>
  <c r="AA318" i="265"/>
  <c r="AB242" i="265"/>
  <c r="AB123" i="265"/>
  <c r="BK141" i="24"/>
  <c r="BJ131" i="24"/>
  <c r="BK130" i="24"/>
  <c r="BK127" i="24"/>
  <c r="BK10" i="24"/>
  <c r="BL128" i="24"/>
  <c r="BL124" i="24"/>
  <c r="BL126" i="24"/>
  <c r="BM13" i="24"/>
  <c r="BM125" i="24"/>
  <c r="BM129" i="24"/>
  <c r="BM128" i="24"/>
  <c r="BN73" i="35"/>
  <c r="BL123" i="24"/>
  <c r="BM87" i="24"/>
  <c r="BM86" i="24"/>
  <c r="BO88" i="264"/>
  <c r="BO87" i="264"/>
  <c r="BO86" i="264"/>
  <c r="Z410" i="265"/>
  <c r="AA10" i="265"/>
  <c r="BN10" i="264"/>
  <c r="BH43" i="271"/>
  <c r="BG25" i="271"/>
  <c r="BK138" i="24"/>
  <c r="BK137" i="24"/>
  <c r="BK136" i="24"/>
  <c r="BK140" i="24"/>
  <c r="BM116" i="24"/>
  <c r="BL115" i="24"/>
  <c r="BL107" i="24"/>
  <c r="BL109" i="24"/>
  <c r="BL108" i="24"/>
  <c r="AA289" i="265"/>
  <c r="Z315" i="265"/>
  <c r="Z409" i="265"/>
  <c r="AB240" i="265"/>
  <c r="AB227" i="265"/>
  <c r="AB226" i="265"/>
  <c r="Z330" i="265"/>
  <c r="BJ257" i="264"/>
  <c r="BM97" i="24"/>
  <c r="BJ272" i="264"/>
  <c r="BJ271" i="264"/>
  <c r="Z272" i="265"/>
  <c r="BK316" i="264"/>
  <c r="BK346" i="264"/>
  <c r="BL165" i="34"/>
  <c r="BK258" i="264"/>
  <c r="BL227" i="34"/>
  <c r="BI61" i="35"/>
  <c r="BJ133" i="24"/>
  <c r="BL9" i="264"/>
  <c r="BL8" i="264"/>
  <c r="BL7" i="264"/>
  <c r="BI7" i="24"/>
  <c r="BM156" i="34"/>
  <c r="BJ59" i="35"/>
  <c r="BM210" i="34"/>
  <c r="BL346" i="264"/>
  <c r="BM201" i="34"/>
  <c r="BL331" i="264"/>
  <c r="BM192" i="34"/>
  <c r="BL316" i="264"/>
  <c r="BM219" i="34"/>
  <c r="BL361" i="264"/>
  <c r="BJ287" i="264"/>
  <c r="BJ286" i="264"/>
  <c r="Z287" i="265"/>
  <c r="Z286" i="265"/>
  <c r="BK362" i="264"/>
  <c r="BL184" i="34"/>
  <c r="BL175" i="34"/>
  <c r="BK332" i="264"/>
  <c r="BJ160" i="24"/>
  <c r="BJ166" i="24"/>
  <c r="BJ176" i="24"/>
  <c r="BJ182" i="24"/>
  <c r="BM12" i="264"/>
  <c r="BM11" i="264"/>
  <c r="BJ302" i="264"/>
  <c r="Z302" i="265"/>
  <c r="BL96" i="24"/>
  <c r="BL85" i="24"/>
  <c r="BK139" i="24"/>
  <c r="Z273" i="265"/>
  <c r="Z345" i="265"/>
  <c r="BJ408" i="264"/>
  <c r="BJ407" i="264"/>
  <c r="BJ392" i="264"/>
  <c r="BJ391" i="264"/>
  <c r="BJ390" i="264"/>
  <c r="BL69" i="35"/>
  <c r="BK135" i="24"/>
  <c r="BO230" i="34"/>
  <c r="BK361" i="264"/>
  <c r="BK360" i="264"/>
  <c r="BK331" i="264"/>
  <c r="BK330" i="264"/>
  <c r="BL183" i="34"/>
  <c r="BL174" i="34"/>
  <c r="BN147" i="24"/>
  <c r="BL243" i="34"/>
  <c r="BL242" i="34"/>
  <c r="BJ61" i="35"/>
  <c r="BM227" i="34"/>
  <c r="BL375" i="264"/>
  <c r="BL374" i="264"/>
  <c r="BL373" i="264"/>
  <c r="BL372" i="264"/>
  <c r="BL371" i="264"/>
  <c r="BM202" i="34"/>
  <c r="BL332" i="264"/>
  <c r="BJ60" i="35"/>
  <c r="BM220" i="34"/>
  <c r="BM211" i="34"/>
  <c r="BL347" i="264"/>
  <c r="BM193" i="34"/>
  <c r="BL317" i="264"/>
  <c r="BM157" i="34"/>
  <c r="BJ301" i="264"/>
  <c r="Z301" i="265"/>
  <c r="BK347" i="264"/>
  <c r="BK317" i="264"/>
  <c r="BK259" i="264"/>
  <c r="BL166" i="34"/>
  <c r="BK71" i="35"/>
  <c r="BK72" i="35"/>
  <c r="BK70" i="35"/>
  <c r="BM380" i="264"/>
  <c r="BM379" i="264"/>
  <c r="BM378" i="264"/>
  <c r="BM377" i="264"/>
  <c r="BM376" i="264"/>
  <c r="AA380" i="265"/>
  <c r="AA379" i="265"/>
  <c r="AA378" i="265"/>
  <c r="AA377" i="265"/>
  <c r="AA376" i="265"/>
  <c r="BJ345" i="264"/>
  <c r="BK7" i="264"/>
  <c r="BM187" i="24"/>
  <c r="BM185" i="24"/>
  <c r="BM183" i="24"/>
  <c r="AB180" i="265"/>
  <c r="AB167" i="265"/>
  <c r="AB166" i="265"/>
  <c r="BO13" i="264"/>
  <c r="BN63" i="35"/>
  <c r="BQ159" i="34"/>
  <c r="BQ195" i="34"/>
  <c r="BQ213" i="34"/>
  <c r="Y55" i="268"/>
  <c r="BQ204" i="34"/>
  <c r="BQ222" i="34"/>
  <c r="J54" i="269"/>
  <c r="M54" i="266"/>
  <c r="BN290" i="264"/>
  <c r="BN318" i="264"/>
  <c r="BN348" i="264"/>
  <c r="BO185" i="34"/>
  <c r="BO176" i="34"/>
  <c r="BA191" i="24"/>
  <c r="BC231" i="34"/>
  <c r="BB231" i="34"/>
  <c r="BA385" i="264"/>
  <c r="BA384" i="264"/>
  <c r="BA383" i="264"/>
  <c r="BA382" i="264"/>
  <c r="BA381" i="264"/>
  <c r="M399" i="266"/>
  <c r="BN389" i="264"/>
  <c r="BN388" i="264"/>
  <c r="BN387" i="264"/>
  <c r="M425" i="266"/>
  <c r="M449" i="266"/>
  <c r="M433" i="266"/>
  <c r="M101" i="266"/>
  <c r="BP123" i="264"/>
  <c r="M122" i="266"/>
  <c r="M219" i="266"/>
  <c r="BP180" i="264"/>
  <c r="BP167" i="264"/>
  <c r="BP166" i="264"/>
  <c r="BP200" i="264"/>
  <c r="BP187" i="264"/>
  <c r="BP186" i="264"/>
  <c r="BP240" i="264"/>
  <c r="BP227" i="264"/>
  <c r="BP226" i="264"/>
  <c r="BN62" i="35"/>
  <c r="BQ221" i="34"/>
  <c r="BQ212" i="34"/>
  <c r="BQ203" i="34"/>
  <c r="BQ194" i="34"/>
  <c r="BQ158" i="34"/>
  <c r="Y54" i="268"/>
  <c r="J53" i="269"/>
  <c r="M24" i="266"/>
  <c r="M441" i="266"/>
  <c r="BL188" i="24"/>
  <c r="BP231" i="34"/>
  <c r="BO385" i="264"/>
  <c r="BO384" i="264"/>
  <c r="BO383" i="264"/>
  <c r="BP233" i="34"/>
  <c r="BO389" i="264"/>
  <c r="BO388" i="264"/>
  <c r="BO387" i="264"/>
  <c r="BN304" i="264"/>
  <c r="BO167" i="34"/>
  <c r="BN260" i="264"/>
  <c r="BN333" i="264"/>
  <c r="BN363" i="264"/>
  <c r="BM274" i="264"/>
  <c r="AA274" i="265"/>
  <c r="M70" i="266"/>
  <c r="M46" i="266"/>
  <c r="BM62" i="35"/>
  <c r="BP221" i="34"/>
  <c r="BO363" i="264"/>
  <c r="BP212" i="34"/>
  <c r="BO348" i="264"/>
  <c r="BP203" i="34"/>
  <c r="BO333" i="264"/>
  <c r="BP194" i="34"/>
  <c r="BO318" i="264"/>
  <c r="BP158" i="34"/>
  <c r="M62" i="266"/>
  <c r="BN275" i="264"/>
  <c r="BP126" i="264"/>
  <c r="M125" i="266"/>
  <c r="AB126" i="265"/>
  <c r="AB121" i="265"/>
  <c r="AB108" i="265"/>
  <c r="AB88" i="265"/>
  <c r="BM303" i="264"/>
  <c r="AA303" i="265"/>
  <c r="M179" i="266"/>
  <c r="M199" i="266"/>
  <c r="M239" i="266"/>
  <c r="BM189" i="24"/>
  <c r="BP102" i="264"/>
  <c r="BP89" i="264"/>
  <c r="AB220" i="265"/>
  <c r="AB207" i="265"/>
  <c r="AB206" i="265"/>
  <c r="BP220" i="264"/>
  <c r="BP207" i="264"/>
  <c r="BP206" i="264"/>
  <c r="BL141" i="24"/>
  <c r="BK131" i="24"/>
  <c r="BL130" i="24"/>
  <c r="BL127" i="24"/>
  <c r="BL10" i="24"/>
  <c r="BM124" i="24"/>
  <c r="BM126" i="24"/>
  <c r="BM123" i="24"/>
  <c r="Z408" i="265"/>
  <c r="Z407" i="265"/>
  <c r="Z392" i="265"/>
  <c r="Z391" i="265"/>
  <c r="Z390" i="265"/>
  <c r="BH25" i="271"/>
  <c r="BI43" i="271"/>
  <c r="BP10" i="264"/>
  <c r="BL138" i="24"/>
  <c r="BL137" i="24"/>
  <c r="BL136" i="24"/>
  <c r="BL140" i="24"/>
  <c r="BM115" i="24"/>
  <c r="BM107" i="24"/>
  <c r="BM109" i="24"/>
  <c r="BM108" i="24"/>
  <c r="Z300" i="265"/>
  <c r="BJ300" i="264"/>
  <c r="BN227" i="34"/>
  <c r="BM375" i="264"/>
  <c r="BM374" i="264"/>
  <c r="BM373" i="264"/>
  <c r="BM372" i="264"/>
  <c r="BM371" i="264"/>
  <c r="BK61" i="35"/>
  <c r="X53" i="268"/>
  <c r="BN219" i="34"/>
  <c r="BN192" i="34"/>
  <c r="BM316" i="264"/>
  <c r="BK59" i="35"/>
  <c r="BN210" i="34"/>
  <c r="BM346" i="264"/>
  <c r="BN156" i="34"/>
  <c r="X51" i="268"/>
  <c r="BN201" i="34"/>
  <c r="BL362" i="264"/>
  <c r="BL360" i="264"/>
  <c r="BK410" i="264"/>
  <c r="BK287" i="264"/>
  <c r="BN380" i="264"/>
  <c r="BN379" i="264"/>
  <c r="BN378" i="264"/>
  <c r="BN377" i="264"/>
  <c r="BN376" i="264"/>
  <c r="AA9" i="265"/>
  <c r="AA8" i="265"/>
  <c r="BM9" i="264"/>
  <c r="BM8" i="264"/>
  <c r="BM7" i="264"/>
  <c r="BJ7" i="24"/>
  <c r="BK302" i="264"/>
  <c r="BM174" i="34"/>
  <c r="BL287" i="264"/>
  <c r="BM183" i="34"/>
  <c r="BM243" i="34"/>
  <c r="BL410" i="264"/>
  <c r="BM242" i="34"/>
  <c r="BL409" i="264"/>
  <c r="BK272" i="264"/>
  <c r="AA12" i="265"/>
  <c r="AA11" i="265"/>
  <c r="BL330" i="264"/>
  <c r="BK345" i="264"/>
  <c r="BK315" i="264"/>
  <c r="Z271" i="265"/>
  <c r="X52" i="268"/>
  <c r="BN157" i="34"/>
  <c r="BN211" i="34"/>
  <c r="BM347" i="264"/>
  <c r="BN193" i="34"/>
  <c r="BN220" i="34"/>
  <c r="BM362" i="264"/>
  <c r="BK60" i="35"/>
  <c r="BN202" i="34"/>
  <c r="BM332" i="264"/>
  <c r="BK273" i="264"/>
  <c r="BL259" i="264"/>
  <c r="BM166" i="34"/>
  <c r="BL273" i="264"/>
  <c r="BM175" i="34"/>
  <c r="BL288" i="264"/>
  <c r="BM184" i="34"/>
  <c r="BK409" i="264"/>
  <c r="BK408" i="264"/>
  <c r="BK407" i="264"/>
  <c r="BK392" i="264"/>
  <c r="BK391" i="264"/>
  <c r="BK390" i="264"/>
  <c r="BK301" i="264"/>
  <c r="BK300" i="264"/>
  <c r="BK176" i="24"/>
  <c r="BK182" i="24"/>
  <c r="BK160" i="24"/>
  <c r="BK166" i="24"/>
  <c r="BL70" i="35"/>
  <c r="BL71" i="35"/>
  <c r="BL72" i="35"/>
  <c r="BK133" i="24"/>
  <c r="BM69" i="35"/>
  <c r="BL135" i="24"/>
  <c r="BP230" i="34"/>
  <c r="BO380" i="264"/>
  <c r="BO379" i="264"/>
  <c r="BO378" i="264"/>
  <c r="BO377" i="264"/>
  <c r="BO376" i="264"/>
  <c r="BK288" i="264"/>
  <c r="BM165" i="34"/>
  <c r="BL272" i="264"/>
  <c r="BL258" i="264"/>
  <c r="BK375" i="264"/>
  <c r="BK374" i="264"/>
  <c r="BK373" i="264"/>
  <c r="BK372" i="264"/>
  <c r="BK371" i="264"/>
  <c r="BM96" i="24"/>
  <c r="BM85" i="24"/>
  <c r="BL139" i="24"/>
  <c r="BL315" i="264"/>
  <c r="BL345" i="264"/>
  <c r="BK257" i="264"/>
  <c r="AA346" i="265"/>
  <c r="W385" i="265"/>
  <c r="W384" i="265"/>
  <c r="W383" i="265"/>
  <c r="W382" i="265"/>
  <c r="W381" i="265"/>
  <c r="AB87" i="265"/>
  <c r="AB86" i="265"/>
  <c r="BP13" i="264"/>
  <c r="M12" i="266"/>
  <c r="BM188" i="24"/>
  <c r="BB191" i="24"/>
  <c r="BQ231" i="34"/>
  <c r="BP385" i="264"/>
  <c r="BP384" i="264"/>
  <c r="BP383" i="264"/>
  <c r="BQ233" i="34"/>
  <c r="BP167" i="34"/>
  <c r="BO274" i="264"/>
  <c r="BO260" i="264"/>
  <c r="M226" i="266"/>
  <c r="M186" i="266"/>
  <c r="M166" i="266"/>
  <c r="BP176" i="34"/>
  <c r="BO289" i="264"/>
  <c r="BP185" i="34"/>
  <c r="BO303" i="264"/>
  <c r="BN274" i="264"/>
  <c r="BQ167" i="34"/>
  <c r="BP260" i="264"/>
  <c r="M259" i="266"/>
  <c r="BP333" i="264"/>
  <c r="M332" i="266"/>
  <c r="BP363" i="264"/>
  <c r="M362" i="266"/>
  <c r="M206" i="266"/>
  <c r="M120" i="266"/>
  <c r="M88" i="266"/>
  <c r="BB385" i="264"/>
  <c r="BB384" i="264"/>
  <c r="BB383" i="264"/>
  <c r="BB382" i="264"/>
  <c r="BB381" i="264"/>
  <c r="BN303" i="264"/>
  <c r="BP364" i="264"/>
  <c r="AB364" i="265"/>
  <c r="M363" i="266"/>
  <c r="BP319" i="264"/>
  <c r="AB319" i="265"/>
  <c r="M318" i="266"/>
  <c r="BQ177" i="34"/>
  <c r="BQ186" i="34"/>
  <c r="M16" i="266"/>
  <c r="BO382" i="264"/>
  <c r="BO381" i="264"/>
  <c r="AB389" i="265"/>
  <c r="AB388" i="265"/>
  <c r="AB387" i="265"/>
  <c r="AB348" i="265"/>
  <c r="AB318" i="265"/>
  <c r="BP318" i="264"/>
  <c r="M317" i="266"/>
  <c r="BP348" i="264"/>
  <c r="M347" i="266"/>
  <c r="BQ176" i="34"/>
  <c r="AB289" i="265"/>
  <c r="BQ185" i="34"/>
  <c r="AB303" i="265"/>
  <c r="BN289" i="264"/>
  <c r="BP334" i="264"/>
  <c r="AB334" i="265"/>
  <c r="M333" i="266"/>
  <c r="BP349" i="264"/>
  <c r="AB349" i="265"/>
  <c r="M348" i="266"/>
  <c r="BQ168" i="34"/>
  <c r="BP261" i="264"/>
  <c r="AB261" i="265"/>
  <c r="M260" i="266"/>
  <c r="AB363" i="265"/>
  <c r="AB333" i="265"/>
  <c r="AB260" i="265"/>
  <c r="BP121" i="264"/>
  <c r="BP108" i="264"/>
  <c r="BP88" i="264"/>
  <c r="BP87" i="264"/>
  <c r="BP86" i="264"/>
  <c r="AB13" i="265"/>
  <c r="BM141" i="24"/>
  <c r="BL131" i="24"/>
  <c r="BM130" i="24"/>
  <c r="BM127" i="24"/>
  <c r="BM10" i="24"/>
  <c r="BI25" i="271"/>
  <c r="BO10" i="264"/>
  <c r="M9" i="266"/>
  <c r="AB10" i="265"/>
  <c r="BM138" i="24"/>
  <c r="BM137" i="24"/>
  <c r="BM136" i="24"/>
  <c r="BM140" i="24"/>
  <c r="BL271" i="264"/>
  <c r="AA316" i="265"/>
  <c r="AA362" i="265"/>
  <c r="AA375" i="265"/>
  <c r="AA374" i="265"/>
  <c r="AA373" i="265"/>
  <c r="AA372" i="265"/>
  <c r="AA371" i="265"/>
  <c r="BL257" i="264"/>
  <c r="AA7" i="265"/>
  <c r="BL133" i="24"/>
  <c r="BM135" i="24"/>
  <c r="BQ230" i="34"/>
  <c r="BN69" i="35"/>
  <c r="BL176" i="24"/>
  <c r="BL182" i="24"/>
  <c r="BO12" i="264"/>
  <c r="BO11" i="264"/>
  <c r="BL160" i="24"/>
  <c r="BL166" i="24"/>
  <c r="BM70" i="35"/>
  <c r="BM71" i="35"/>
  <c r="BM72" i="35"/>
  <c r="BO211" i="34"/>
  <c r="BO157" i="34"/>
  <c r="BO193" i="34"/>
  <c r="BO220" i="34"/>
  <c r="BL60" i="35"/>
  <c r="BO202" i="34"/>
  <c r="BN9" i="264"/>
  <c r="BN8" i="264"/>
  <c r="BK7" i="24"/>
  <c r="BL302" i="264"/>
  <c r="BN184" i="34"/>
  <c r="BM302" i="264"/>
  <c r="BN175" i="34"/>
  <c r="BM288" i="264"/>
  <c r="BM317" i="264"/>
  <c r="AA317" i="265"/>
  <c r="BM259" i="264"/>
  <c r="BN166" i="34"/>
  <c r="BM273" i="264"/>
  <c r="BM331" i="264"/>
  <c r="BM330" i="264"/>
  <c r="AA331" i="265"/>
  <c r="BM258" i="264"/>
  <c r="BM257" i="264"/>
  <c r="BN165" i="34"/>
  <c r="BM272" i="264"/>
  <c r="BN183" i="34"/>
  <c r="BN174" i="34"/>
  <c r="BM287" i="264"/>
  <c r="BM286" i="264"/>
  <c r="BM361" i="264"/>
  <c r="BM360" i="264"/>
  <c r="AA361" i="265"/>
  <c r="BM139" i="24"/>
  <c r="AA273" i="265"/>
  <c r="BK271" i="264"/>
  <c r="BL286" i="264"/>
  <c r="AA302" i="265"/>
  <c r="AA258" i="265"/>
  <c r="BO227" i="34"/>
  <c r="BL61" i="35"/>
  <c r="BO192" i="34"/>
  <c r="BO156" i="34"/>
  <c r="BO201" i="34"/>
  <c r="BL59" i="35"/>
  <c r="BO219" i="34"/>
  <c r="BO210" i="34"/>
  <c r="BN12" i="264"/>
  <c r="BN11" i="264"/>
  <c r="BN7" i="264"/>
  <c r="BL301" i="264"/>
  <c r="BL300" i="264"/>
  <c r="BN242" i="34"/>
  <c r="BN243" i="34"/>
  <c r="BM410" i="264"/>
  <c r="AA332" i="265"/>
  <c r="AA347" i="265"/>
  <c r="AA345" i="265"/>
  <c r="AA272" i="265"/>
  <c r="BL408" i="264"/>
  <c r="BL407" i="264"/>
  <c r="BL392" i="264"/>
  <c r="BL391" i="264"/>
  <c r="BL390" i="264"/>
  <c r="AB380" i="265"/>
  <c r="AB379" i="265"/>
  <c r="AB378" i="265"/>
  <c r="AB377" i="265"/>
  <c r="AB376" i="265"/>
  <c r="BK286" i="264"/>
  <c r="X50" i="268"/>
  <c r="BM345" i="264"/>
  <c r="BM315" i="264"/>
  <c r="AA259" i="265"/>
  <c r="BP289" i="264"/>
  <c r="M288" i="266"/>
  <c r="BP290" i="264"/>
  <c r="M289" i="266"/>
  <c r="AB290" i="265"/>
  <c r="M107" i="266"/>
  <c r="M87" i="266"/>
  <c r="M205" i="266"/>
  <c r="BP274" i="264"/>
  <c r="M273" i="266"/>
  <c r="M165" i="266"/>
  <c r="M185" i="266"/>
  <c r="M225" i="266"/>
  <c r="BP389" i="264"/>
  <c r="BP388" i="264"/>
  <c r="BP387" i="264"/>
  <c r="BP382" i="264"/>
  <c r="BP381" i="264"/>
  <c r="M388" i="266"/>
  <c r="BC191" i="24"/>
  <c r="BD231" i="34"/>
  <c r="AB274" i="265"/>
  <c r="BP275" i="264"/>
  <c r="AB275" i="265"/>
  <c r="M274" i="266"/>
  <c r="BP303" i="264"/>
  <c r="M302" i="266"/>
  <c r="M15" i="266"/>
  <c r="BP304" i="264"/>
  <c r="M303" i="266"/>
  <c r="AB304" i="265"/>
  <c r="BM131" i="24"/>
  <c r="AA315" i="265"/>
  <c r="AA288" i="265"/>
  <c r="AA360" i="265"/>
  <c r="AA271" i="265"/>
  <c r="BM61" i="35"/>
  <c r="BP227" i="34"/>
  <c r="BO375" i="264"/>
  <c r="BO374" i="264"/>
  <c r="BO373" i="264"/>
  <c r="BO372" i="264"/>
  <c r="BO371" i="264"/>
  <c r="BN361" i="264"/>
  <c r="BN331" i="264"/>
  <c r="BN316" i="264"/>
  <c r="BN375" i="264"/>
  <c r="BN374" i="264"/>
  <c r="BN373" i="264"/>
  <c r="BN372" i="264"/>
  <c r="BN371" i="264"/>
  <c r="BM133" i="24"/>
  <c r="BO243" i="34"/>
  <c r="BO242" i="34"/>
  <c r="BN332" i="264"/>
  <c r="BN362" i="264"/>
  <c r="BN259" i="264"/>
  <c r="BO166" i="34"/>
  <c r="BP210" i="34"/>
  <c r="BO346" i="264"/>
  <c r="BP192" i="34"/>
  <c r="BO316" i="264"/>
  <c r="BP156" i="34"/>
  <c r="BP219" i="34"/>
  <c r="BO361" i="264"/>
  <c r="BM59" i="35"/>
  <c r="BP201" i="34"/>
  <c r="BO331" i="264"/>
  <c r="BM176" i="24"/>
  <c r="BM182" i="24"/>
  <c r="BM160" i="24"/>
  <c r="BM166" i="24"/>
  <c r="AA410" i="265"/>
  <c r="BM271" i="264"/>
  <c r="BM409" i="264"/>
  <c r="BM408" i="264"/>
  <c r="BM407" i="264"/>
  <c r="BM392" i="264"/>
  <c r="BM391" i="264"/>
  <c r="BM390" i="264"/>
  <c r="AA409" i="265"/>
  <c r="BN346" i="264"/>
  <c r="BO183" i="34"/>
  <c r="BO174" i="34"/>
  <c r="BO165" i="34"/>
  <c r="BN258" i="264"/>
  <c r="BN257" i="264"/>
  <c r="BM301" i="264"/>
  <c r="BM300" i="264"/>
  <c r="AA301" i="265"/>
  <c r="AA300" i="265"/>
  <c r="BO175" i="34"/>
  <c r="BO184" i="34"/>
  <c r="BN317" i="264"/>
  <c r="BN347" i="264"/>
  <c r="BP202" i="34"/>
  <c r="BO332" i="264"/>
  <c r="BM60" i="35"/>
  <c r="BP220" i="34"/>
  <c r="BO362" i="264"/>
  <c r="BP211" i="34"/>
  <c r="BO347" i="264"/>
  <c r="BP193" i="34"/>
  <c r="BO317" i="264"/>
  <c r="BP157" i="34"/>
  <c r="BO9" i="264"/>
  <c r="BO8" i="264"/>
  <c r="BO7" i="264"/>
  <c r="BL7" i="24"/>
  <c r="BN71" i="35"/>
  <c r="BN72" i="35"/>
  <c r="BN70" i="35"/>
  <c r="BP380" i="264"/>
  <c r="BP379" i="264"/>
  <c r="BP378" i="264"/>
  <c r="BP377" i="264"/>
  <c r="BP376" i="264"/>
  <c r="M379" i="266"/>
  <c r="M378" i="266"/>
  <c r="M377" i="266"/>
  <c r="M376" i="266"/>
  <c r="M375" i="266"/>
  <c r="AA257" i="265"/>
  <c r="AA287" i="265"/>
  <c r="AA286" i="265"/>
  <c r="AA330" i="265"/>
  <c r="M14" i="266"/>
  <c r="BD191" i="24"/>
  <c r="BE231" i="34"/>
  <c r="X385" i="265"/>
  <c r="X384" i="265"/>
  <c r="X383" i="265"/>
  <c r="X382" i="265"/>
  <c r="X381" i="265"/>
  <c r="M86" i="266"/>
  <c r="BC385" i="264"/>
  <c r="BC384" i="264"/>
  <c r="BC383" i="264"/>
  <c r="BC382" i="264"/>
  <c r="BC381" i="264"/>
  <c r="M387" i="266"/>
  <c r="BQ227" i="34"/>
  <c r="Y53" i="268"/>
  <c r="BN61" i="35"/>
  <c r="J52" i="269"/>
  <c r="BN60" i="35"/>
  <c r="BQ220" i="34"/>
  <c r="BQ202" i="34"/>
  <c r="J51" i="269"/>
  <c r="BQ211" i="34"/>
  <c r="Y52" i="268"/>
  <c r="BQ157" i="34"/>
  <c r="AB259" i="265"/>
  <c r="BQ193" i="34"/>
  <c r="BN59" i="35"/>
  <c r="BQ210" i="34"/>
  <c r="BQ156" i="34"/>
  <c r="J50" i="269"/>
  <c r="J49" i="269"/>
  <c r="BQ201" i="34"/>
  <c r="Y51" i="268"/>
  <c r="Y50" i="268"/>
  <c r="BQ219" i="34"/>
  <c r="AB361" i="265"/>
  <c r="BQ192" i="34"/>
  <c r="BP242" i="34"/>
  <c r="BO409" i="264"/>
  <c r="BP243" i="34"/>
  <c r="BO410" i="264"/>
  <c r="BO259" i="264"/>
  <c r="BP166" i="34"/>
  <c r="BO273" i="264"/>
  <c r="BP184" i="34"/>
  <c r="BO302" i="264"/>
  <c r="BP175" i="34"/>
  <c r="BO288" i="264"/>
  <c r="BN302" i="264"/>
  <c r="BN301" i="264"/>
  <c r="M8" i="266"/>
  <c r="M7" i="266"/>
  <c r="BP9" i="264"/>
  <c r="BP8" i="264"/>
  <c r="BM7" i="24"/>
  <c r="AB9" i="265"/>
  <c r="AB8" i="265"/>
  <c r="BN273" i="264"/>
  <c r="BN410" i="264"/>
  <c r="AB347" i="265"/>
  <c r="BN345" i="264"/>
  <c r="BO330" i="264"/>
  <c r="BO360" i="264"/>
  <c r="BO315" i="264"/>
  <c r="AB362" i="265"/>
  <c r="AB375" i="265"/>
  <c r="AB374" i="265"/>
  <c r="AB373" i="265"/>
  <c r="AB372" i="265"/>
  <c r="AB371" i="265"/>
  <c r="BN315" i="264"/>
  <c r="BN330" i="264"/>
  <c r="BN288" i="264"/>
  <c r="BN272" i="264"/>
  <c r="BN287" i="264"/>
  <c r="BN286" i="264"/>
  <c r="BP12" i="264"/>
  <c r="BP11" i="264"/>
  <c r="M11" i="266"/>
  <c r="M10" i="266"/>
  <c r="AB12" i="265"/>
  <c r="AB11" i="265"/>
  <c r="BP174" i="34"/>
  <c r="BO287" i="264"/>
  <c r="BO286" i="264"/>
  <c r="BP183" i="34"/>
  <c r="BO301" i="264"/>
  <c r="BP165" i="34"/>
  <c r="BO272" i="264"/>
  <c r="BO271" i="264"/>
  <c r="BO258" i="264"/>
  <c r="BO257" i="264"/>
  <c r="BN409" i="264"/>
  <c r="BN408" i="264"/>
  <c r="BN407" i="264"/>
  <c r="BN392" i="264"/>
  <c r="BN391" i="264"/>
  <c r="BN390" i="264"/>
  <c r="AB317" i="265"/>
  <c r="AA408" i="265"/>
  <c r="AA407" i="265"/>
  <c r="AA392" i="265"/>
  <c r="AA391" i="265"/>
  <c r="AA390" i="265"/>
  <c r="BO345" i="264"/>
  <c r="AB332" i="265"/>
  <c r="AB316" i="265"/>
  <c r="AB331" i="265"/>
  <c r="BN360" i="264"/>
  <c r="BE191" i="24"/>
  <c r="BF231" i="34"/>
  <c r="M386" i="266"/>
  <c r="M85" i="266"/>
  <c r="BD385" i="264"/>
  <c r="BD384" i="264"/>
  <c r="BD383" i="264"/>
  <c r="BD382" i="264"/>
  <c r="BD381" i="264"/>
  <c r="L384" i="266"/>
  <c r="BO408" i="264"/>
  <c r="BO407" i="264"/>
  <c r="BO392" i="264"/>
  <c r="BO391" i="264"/>
  <c r="BO390" i="264"/>
  <c r="AB330" i="265"/>
  <c r="AB360" i="265"/>
  <c r="BO300" i="264"/>
  <c r="BN271" i="264"/>
  <c r="AB315" i="265"/>
  <c r="BP316" i="264"/>
  <c r="M315" i="266"/>
  <c r="BP346" i="264"/>
  <c r="M345" i="266"/>
  <c r="AB346" i="265"/>
  <c r="AB345" i="265"/>
  <c r="BP317" i="264"/>
  <c r="M316" i="266"/>
  <c r="BP362" i="264"/>
  <c r="M361" i="266"/>
  <c r="AB7" i="265"/>
  <c r="BP7" i="264"/>
  <c r="BN300" i="264"/>
  <c r="BQ243" i="34"/>
  <c r="BQ242" i="34"/>
  <c r="BP361" i="264"/>
  <c r="BP360" i="264"/>
  <c r="M360" i="266"/>
  <c r="BP331" i="264"/>
  <c r="M330" i="266"/>
  <c r="BP258" i="264"/>
  <c r="BQ165" i="34"/>
  <c r="M257" i="266"/>
  <c r="AB258" i="265"/>
  <c r="AB257" i="265"/>
  <c r="BQ183" i="34"/>
  <c r="BQ174" i="34"/>
  <c r="AB287" i="265"/>
  <c r="BQ166" i="34"/>
  <c r="BP259" i="264"/>
  <c r="M258" i="266"/>
  <c r="BP347" i="264"/>
  <c r="M346" i="266"/>
  <c r="BP332" i="264"/>
  <c r="M331" i="266"/>
  <c r="BQ184" i="34"/>
  <c r="BQ175" i="34"/>
  <c r="BP375" i="264"/>
  <c r="BP374" i="264"/>
  <c r="BP373" i="264"/>
  <c r="BP372" i="264"/>
  <c r="BP371" i="264"/>
  <c r="M374" i="266"/>
  <c r="M6" i="266"/>
  <c r="AB301" i="265"/>
  <c r="BE385" i="264"/>
  <c r="BE384" i="264"/>
  <c r="BE383" i="264"/>
  <c r="BE382" i="264"/>
  <c r="BE381" i="264"/>
  <c r="L383" i="266"/>
  <c r="L384" i="267"/>
  <c r="BF191" i="24"/>
  <c r="BG231" i="34"/>
  <c r="BF385" i="264"/>
  <c r="BF384" i="264"/>
  <c r="BF383" i="264"/>
  <c r="BF382" i="264"/>
  <c r="BF381" i="264"/>
  <c r="M165" i="267"/>
  <c r="M15" i="267"/>
  <c r="M388" i="267"/>
  <c r="M225" i="267"/>
  <c r="M414" i="267"/>
  <c r="M421" i="267"/>
  <c r="M394" i="267"/>
  <c r="M443" i="267"/>
  <c r="M427" i="267"/>
  <c r="M84" i="267"/>
  <c r="M79" i="267"/>
  <c r="M248" i="267"/>
  <c r="M247" i="267"/>
  <c r="M137" i="267"/>
  <c r="M284" i="267"/>
  <c r="M142" i="267"/>
  <c r="M197" i="267"/>
  <c r="M423" i="267"/>
  <c r="M238" i="267"/>
  <c r="M34" i="267"/>
  <c r="M99" i="267"/>
  <c r="M157" i="267"/>
  <c r="M36" i="267"/>
  <c r="M154" i="267"/>
  <c r="M143" i="267"/>
  <c r="M151" i="267"/>
  <c r="M283" i="267"/>
  <c r="M140" i="267"/>
  <c r="M118" i="267"/>
  <c r="M147" i="267"/>
  <c r="M42" i="267"/>
  <c r="M33" i="267"/>
  <c r="M32" i="267"/>
  <c r="M377" i="267"/>
  <c r="M453" i="267"/>
  <c r="M429" i="267"/>
  <c r="M393" i="267"/>
  <c r="M436" i="267"/>
  <c r="M462" i="267"/>
  <c r="M82" i="267"/>
  <c r="M81" i="267"/>
  <c r="M459" i="267"/>
  <c r="M148" i="267"/>
  <c r="M141" i="267"/>
  <c r="M43" i="267"/>
  <c r="M133" i="267"/>
  <c r="M150" i="267"/>
  <c r="M246" i="267"/>
  <c r="M139" i="267"/>
  <c r="M416" i="267"/>
  <c r="M152" i="267"/>
  <c r="M163" i="267"/>
  <c r="M198" i="267"/>
  <c r="M164" i="267"/>
  <c r="M45" i="267"/>
  <c r="M177" i="267"/>
  <c r="M422" i="267"/>
  <c r="M159" i="267"/>
  <c r="M415" i="267"/>
  <c r="M245" i="267"/>
  <c r="M136" i="267"/>
  <c r="M40" i="267"/>
  <c r="M378" i="267"/>
  <c r="M126" i="267"/>
  <c r="M375" i="267"/>
  <c r="M385" i="267"/>
  <c r="M437" i="267"/>
  <c r="M412" i="267"/>
  <c r="M400" i="267"/>
  <c r="M96" i="267"/>
  <c r="M202" i="267"/>
  <c r="M93" i="267"/>
  <c r="M193" i="267"/>
  <c r="M95" i="267"/>
  <c r="M222" i="267"/>
  <c r="M182" i="267"/>
  <c r="M194" i="267"/>
  <c r="M174" i="267"/>
  <c r="M23" i="267"/>
  <c r="M105" i="267"/>
  <c r="M183" i="267"/>
  <c r="M255" i="267"/>
  <c r="M210" i="267"/>
  <c r="M431" i="267"/>
  <c r="M102" i="267"/>
  <c r="M92" i="267"/>
  <c r="M168" i="267"/>
  <c r="M223" i="267"/>
  <c r="M203" i="267"/>
  <c r="M94" i="267"/>
  <c r="M73" i="267"/>
  <c r="M230" i="267"/>
  <c r="M65" i="267"/>
  <c r="M51" i="267"/>
  <c r="M90" i="267"/>
  <c r="M405" i="267"/>
  <c r="M124" i="267"/>
  <c r="M58" i="267"/>
  <c r="M323" i="267"/>
  <c r="M87" i="267"/>
  <c r="M10" i="267"/>
  <c r="M452" i="267"/>
  <c r="M428" i="267"/>
  <c r="M402" i="267"/>
  <c r="M444" i="267"/>
  <c r="M401" i="267"/>
  <c r="M78" i="267"/>
  <c r="M6" i="267"/>
  <c r="M83" i="267"/>
  <c r="M460" i="267"/>
  <c r="M160" i="267"/>
  <c r="M156" i="267"/>
  <c r="M44" i="267"/>
  <c r="M153" i="267"/>
  <c r="M131" i="267"/>
  <c r="M217" i="267"/>
  <c r="M162" i="267"/>
  <c r="M417" i="267"/>
  <c r="M145" i="267"/>
  <c r="M218" i="267"/>
  <c r="M132" i="267"/>
  <c r="M135" i="267"/>
  <c r="M38" i="267"/>
  <c r="M457" i="267"/>
  <c r="M130" i="267"/>
  <c r="M297" i="267"/>
  <c r="M155" i="267"/>
  <c r="M294" i="267"/>
  <c r="M158" i="267"/>
  <c r="M35" i="267"/>
  <c r="M39" i="267"/>
  <c r="M31" i="267"/>
  <c r="M395" i="267"/>
  <c r="M451" i="267"/>
  <c r="M420" i="267"/>
  <c r="M413" i="267"/>
  <c r="M80" i="267"/>
  <c r="M249" i="267"/>
  <c r="M461" i="267"/>
  <c r="M458" i="267"/>
  <c r="M129" i="267"/>
  <c r="M309" i="267"/>
  <c r="M134" i="267"/>
  <c r="M237" i="267"/>
  <c r="M295" i="267"/>
  <c r="M424" i="267"/>
  <c r="M41" i="267"/>
  <c r="M37" i="267"/>
  <c r="M178" i="267"/>
  <c r="M298" i="267"/>
  <c r="M144" i="267"/>
  <c r="M138" i="267"/>
  <c r="M100" i="267"/>
  <c r="M161" i="267"/>
  <c r="M308" i="267"/>
  <c r="M379" i="267"/>
  <c r="M128" i="267"/>
  <c r="M149" i="267"/>
  <c r="M119" i="267"/>
  <c r="M146" i="267"/>
  <c r="M127" i="267"/>
  <c r="M376" i="267"/>
  <c r="M445" i="267"/>
  <c r="M435" i="267"/>
  <c r="M419" i="267"/>
  <c r="M411" i="267"/>
  <c r="M410" i="267"/>
  <c r="M171" i="267"/>
  <c r="M214" i="267"/>
  <c r="M242" i="267"/>
  <c r="M234" i="267"/>
  <c r="M231" i="267"/>
  <c r="M191" i="267"/>
  <c r="M173" i="267"/>
  <c r="M211" i="267"/>
  <c r="M233" i="267"/>
  <c r="M104" i="267"/>
  <c r="M448" i="267"/>
  <c r="M232" i="267"/>
  <c r="M52" i="267"/>
  <c r="M432" i="267"/>
  <c r="M22" i="267"/>
  <c r="M123" i="267"/>
  <c r="M236" i="267"/>
  <c r="M190" i="267"/>
  <c r="M328" i="267"/>
  <c r="M208" i="267"/>
  <c r="M170" i="267"/>
  <c r="M343" i="267"/>
  <c r="M455" i="267"/>
  <c r="M228" i="267"/>
  <c r="M358" i="267"/>
  <c r="M240" i="267"/>
  <c r="M75" i="267"/>
  <c r="M188" i="267"/>
  <c r="M192" i="267"/>
  <c r="M112" i="267"/>
  <c r="M456" i="267"/>
  <c r="M68" i="267"/>
  <c r="M172" i="267"/>
  <c r="M114" i="267"/>
  <c r="M115" i="267"/>
  <c r="M77" i="267"/>
  <c r="M200" i="267"/>
  <c r="M49" i="267"/>
  <c r="M266" i="267"/>
  <c r="M67" i="267"/>
  <c r="M220" i="267"/>
  <c r="M19" i="267"/>
  <c r="M339" i="267"/>
  <c r="M59" i="267"/>
  <c r="M196" i="267"/>
  <c r="M180" i="267"/>
  <c r="M354" i="267"/>
  <c r="M209" i="267"/>
  <c r="M113" i="267"/>
  <c r="M74" i="267"/>
  <c r="M195" i="267"/>
  <c r="M338" i="267"/>
  <c r="M229" i="267"/>
  <c r="M187" i="267"/>
  <c r="M438" i="267"/>
  <c r="M430" i="267"/>
  <c r="M18" i="267"/>
  <c r="M269" i="267"/>
  <c r="M72" i="267"/>
  <c r="M109" i="267"/>
  <c r="M312" i="267"/>
  <c r="M20" i="267"/>
  <c r="M235" i="267"/>
  <c r="M215" i="267"/>
  <c r="M353" i="267"/>
  <c r="M50" i="267"/>
  <c r="M66" i="267"/>
  <c r="M167" i="267"/>
  <c r="M111" i="267"/>
  <c r="M89" i="267"/>
  <c r="M121" i="267"/>
  <c r="M56" i="267"/>
  <c r="M26" i="267"/>
  <c r="M280" i="267"/>
  <c r="M116" i="267"/>
  <c r="M110" i="267"/>
  <c r="M108" i="267"/>
  <c r="M403" i="267"/>
  <c r="M221" i="267"/>
  <c r="M17" i="267"/>
  <c r="M279" i="267"/>
  <c r="M244" i="267"/>
  <c r="M426" i="267"/>
  <c r="M434" i="267"/>
  <c r="M442" i="267"/>
  <c r="M47" i="267"/>
  <c r="M392" i="267"/>
  <c r="M201" i="267"/>
  <c r="M399" i="267"/>
  <c r="M70" i="267"/>
  <c r="M433" i="267"/>
  <c r="M219" i="267"/>
  <c r="M101" i="267"/>
  <c r="M9" i="267"/>
  <c r="M11" i="267"/>
  <c r="M441" i="267"/>
  <c r="M239" i="267"/>
  <c r="M179" i="267"/>
  <c r="M332" i="267"/>
  <c r="M363" i="267"/>
  <c r="M318" i="267"/>
  <c r="M333" i="267"/>
  <c r="M317" i="267"/>
  <c r="M348" i="267"/>
  <c r="M88" i="267"/>
  <c r="M166" i="267"/>
  <c r="M226" i="267"/>
  <c r="M289" i="267"/>
  <c r="M205" i="267"/>
  <c r="M274" i="267"/>
  <c r="M302" i="267"/>
  <c r="M303" i="267"/>
  <c r="M418" i="267"/>
  <c r="M213" i="267"/>
  <c r="M212" i="267"/>
  <c r="M440" i="267"/>
  <c r="M76" i="267"/>
  <c r="M61" i="267"/>
  <c r="M313" i="267"/>
  <c r="M447" i="267"/>
  <c r="M21" i="267"/>
  <c r="M439" i="267"/>
  <c r="M397" i="267"/>
  <c r="M216" i="267"/>
  <c r="M69" i="267"/>
  <c r="M398" i="267"/>
  <c r="M53" i="267"/>
  <c r="M60" i="267"/>
  <c r="M243" i="267"/>
  <c r="M324" i="267"/>
  <c r="M98" i="267"/>
  <c r="M369" i="267"/>
  <c r="M176" i="267"/>
  <c r="M57" i="267"/>
  <c r="M30" i="267"/>
  <c r="M29" i="267"/>
  <c r="M97" i="267"/>
  <c r="M357" i="267"/>
  <c r="M342" i="267"/>
  <c r="M48" i="267"/>
  <c r="M446" i="267"/>
  <c r="M189" i="267"/>
  <c r="M91" i="267"/>
  <c r="M368" i="267"/>
  <c r="M396" i="267"/>
  <c r="M404" i="267"/>
  <c r="M327" i="267"/>
  <c r="M204" i="267"/>
  <c r="M106" i="267"/>
  <c r="M103" i="267"/>
  <c r="M8" i="267"/>
  <c r="M184" i="267"/>
  <c r="M25" i="267"/>
  <c r="M63" i="267"/>
  <c r="M241" i="267"/>
  <c r="M24" i="267"/>
  <c r="M122" i="267"/>
  <c r="M54" i="267"/>
  <c r="M449" i="267"/>
  <c r="M362" i="267"/>
  <c r="M260" i="267"/>
  <c r="M347" i="267"/>
  <c r="M12" i="267"/>
  <c r="M186" i="267"/>
  <c r="M273" i="267"/>
  <c r="M107" i="267"/>
  <c r="M86" i="267"/>
  <c r="M454" i="267"/>
  <c r="M64" i="267"/>
  <c r="M207" i="267"/>
  <c r="M254" i="267"/>
  <c r="M169" i="267"/>
  <c r="M175" i="267"/>
  <c r="M265" i="267"/>
  <c r="M227" i="267"/>
  <c r="M28" i="267"/>
  <c r="M117" i="267"/>
  <c r="M224" i="267"/>
  <c r="M55" i="267"/>
  <c r="M268" i="267"/>
  <c r="M27" i="267"/>
  <c r="M450" i="267"/>
  <c r="M71" i="267"/>
  <c r="M181" i="267"/>
  <c r="M62" i="267"/>
  <c r="M425" i="267"/>
  <c r="M125" i="267"/>
  <c r="M46" i="267"/>
  <c r="M199" i="267"/>
  <c r="M259" i="267"/>
  <c r="M120" i="267"/>
  <c r="M7" i="267"/>
  <c r="M206" i="267"/>
  <c r="M16" i="267"/>
  <c r="M185" i="267"/>
  <c r="M288" i="267"/>
  <c r="M14" i="267"/>
  <c r="M387" i="267"/>
  <c r="M373" i="266"/>
  <c r="M374" i="267"/>
  <c r="BP288" i="264"/>
  <c r="M287" i="266"/>
  <c r="M287" i="267"/>
  <c r="AB288" i="265"/>
  <c r="AB286" i="265"/>
  <c r="BP273" i="264"/>
  <c r="M272" i="266"/>
  <c r="M272" i="267"/>
  <c r="AB273" i="265"/>
  <c r="BP301" i="264"/>
  <c r="M300" i="266"/>
  <c r="M256" i="266"/>
  <c r="M257" i="267"/>
  <c r="BP410" i="264"/>
  <c r="AB410" i="265"/>
  <c r="M409" i="266"/>
  <c r="M409" i="267"/>
  <c r="M331" i="267"/>
  <c r="M346" i="267"/>
  <c r="M258" i="267"/>
  <c r="BP257" i="264"/>
  <c r="BP330" i="264"/>
  <c r="M386" i="267"/>
  <c r="M361" i="267"/>
  <c r="M316" i="267"/>
  <c r="BP345" i="264"/>
  <c r="BP315" i="264"/>
  <c r="BP302" i="264"/>
  <c r="M301" i="266"/>
  <c r="M301" i="267"/>
  <c r="BP287" i="264"/>
  <c r="M286" i="266"/>
  <c r="BP272" i="264"/>
  <c r="BP271" i="264"/>
  <c r="M271" i="266"/>
  <c r="M329" i="266"/>
  <c r="M330" i="267"/>
  <c r="M359" i="266"/>
  <c r="M360" i="267"/>
  <c r="BP409" i="264"/>
  <c r="M408" i="266"/>
  <c r="AB409" i="265"/>
  <c r="AB408" i="265"/>
  <c r="AB407" i="265"/>
  <c r="AB392" i="265"/>
  <c r="AB391" i="265"/>
  <c r="AB390" i="265"/>
  <c r="M344" i="266"/>
  <c r="M345" i="267"/>
  <c r="M314" i="266"/>
  <c r="M315" i="267"/>
  <c r="AB302" i="265"/>
  <c r="AB300" i="265"/>
  <c r="AB272" i="265"/>
  <c r="AB271" i="265"/>
  <c r="M85" i="267"/>
  <c r="BG191" i="24"/>
  <c r="BH231" i="34"/>
  <c r="BG385" i="264"/>
  <c r="BG384" i="264"/>
  <c r="BG383" i="264"/>
  <c r="BG382" i="264"/>
  <c r="BG381" i="264"/>
  <c r="L382" i="266"/>
  <c r="L383" i="267"/>
  <c r="BP408" i="264"/>
  <c r="BP407" i="264"/>
  <c r="BP392" i="264"/>
  <c r="BP391" i="264"/>
  <c r="BP390" i="264"/>
  <c r="BP286" i="264"/>
  <c r="M359" i="267"/>
  <c r="M329" i="267"/>
  <c r="M299" i="266"/>
  <c r="M300" i="267"/>
  <c r="M314" i="267"/>
  <c r="M344" i="267"/>
  <c r="M407" i="266"/>
  <c r="M408" i="267"/>
  <c r="M270" i="266"/>
  <c r="M271" i="267"/>
  <c r="M285" i="266"/>
  <c r="M286" i="267"/>
  <c r="M256" i="267"/>
  <c r="M372" i="266"/>
  <c r="M373" i="267"/>
  <c r="BP300" i="264"/>
  <c r="L381" i="266"/>
  <c r="L382" i="267"/>
  <c r="BH191" i="24"/>
  <c r="BI231" i="34"/>
  <c r="Y385" i="265"/>
  <c r="Y384" i="265"/>
  <c r="Y383" i="265"/>
  <c r="Y382" i="265"/>
  <c r="Y381" i="265"/>
  <c r="M371" i="266"/>
  <c r="M372" i="267"/>
  <c r="M285" i="267"/>
  <c r="M270" i="267"/>
  <c r="M406" i="266"/>
  <c r="M407" i="267"/>
  <c r="M299" i="267"/>
  <c r="BI191" i="24"/>
  <c r="BJ231" i="34"/>
  <c r="L380" i="266"/>
  <c r="L381" i="267"/>
  <c r="BH385" i="264"/>
  <c r="BH384" i="264"/>
  <c r="BH383" i="264"/>
  <c r="BH382" i="264"/>
  <c r="BH381" i="264"/>
  <c r="M406" i="267"/>
  <c r="M391" i="266"/>
  <c r="M370" i="266"/>
  <c r="M370" i="267"/>
  <c r="M371" i="267"/>
  <c r="L380" i="267"/>
  <c r="BJ191" i="24"/>
  <c r="BK231" i="34"/>
  <c r="BI385" i="264"/>
  <c r="BI384" i="264"/>
  <c r="BI383" i="264"/>
  <c r="BI382" i="264"/>
  <c r="BI381" i="264"/>
  <c r="M391" i="267"/>
  <c r="M390" i="266"/>
  <c r="BK191" i="24"/>
  <c r="BL231" i="34"/>
  <c r="BJ385" i="264"/>
  <c r="BJ384" i="264"/>
  <c r="BJ383" i="264"/>
  <c r="BJ382" i="264"/>
  <c r="BJ381" i="264"/>
  <c r="Z385" i="265"/>
  <c r="Z384" i="265"/>
  <c r="Z383" i="265"/>
  <c r="Z382" i="265"/>
  <c r="Z381" i="265"/>
  <c r="M389" i="266"/>
  <c r="M389" i="267"/>
  <c r="M390" i="267"/>
  <c r="BL191" i="24"/>
  <c r="BM231" i="34"/>
  <c r="BL385" i="264"/>
  <c r="BL384" i="264"/>
  <c r="BL383" i="264"/>
  <c r="BL382" i="264"/>
  <c r="BL381" i="264"/>
  <c r="BK385" i="264"/>
  <c r="BK384" i="264"/>
  <c r="BK383" i="264"/>
  <c r="BK382" i="264"/>
  <c r="BK381" i="264"/>
  <c r="BM191" i="24"/>
  <c r="BO231" i="34"/>
  <c r="BN231" i="34"/>
  <c r="AB385" i="265"/>
  <c r="AB384" i="265"/>
  <c r="AB383" i="265"/>
  <c r="AB382" i="265"/>
  <c r="AB381" i="265"/>
  <c r="BN385" i="264"/>
  <c r="BN384" i="264"/>
  <c r="BN383" i="264"/>
  <c r="BN382" i="264"/>
  <c r="BN381" i="264"/>
  <c r="M384" i="266"/>
  <c r="BM385" i="264"/>
  <c r="BM384" i="264"/>
  <c r="BM383" i="264"/>
  <c r="BM382" i="264"/>
  <c r="BM381" i="264"/>
  <c r="AA385" i="265"/>
  <c r="AA384" i="265"/>
  <c r="AA383" i="265"/>
  <c r="AA382" i="265"/>
  <c r="AA381" i="265"/>
  <c r="M384" i="267"/>
  <c r="M383" i="266"/>
  <c r="M382" i="266"/>
  <c r="M383" i="267"/>
  <c r="M381" i="266"/>
  <c r="M382" i="267"/>
  <c r="M380" i="266"/>
  <c r="M381" i="267"/>
  <c r="M380" i="267"/>
  <c r="C44" i="271"/>
  <c r="D44" i="271"/>
  <c r="E44" i="271"/>
  <c r="F44" i="271"/>
  <c r="G44" i="271"/>
  <c r="H44" i="271"/>
  <c r="I44" i="271"/>
  <c r="J44" i="271"/>
  <c r="K44" i="271"/>
  <c r="L44" i="271"/>
  <c r="M44" i="271"/>
  <c r="N44" i="271"/>
  <c r="O44" i="271"/>
  <c r="P44" i="271"/>
  <c r="Q44" i="271"/>
  <c r="R44" i="271"/>
  <c r="S44" i="271"/>
  <c r="T44" i="271"/>
  <c r="U44" i="271"/>
  <c r="V44" i="271"/>
  <c r="W44" i="271"/>
  <c r="X44" i="271"/>
  <c r="Y44" i="271"/>
  <c r="Z44" i="271"/>
  <c r="AA44" i="271"/>
  <c r="AB44" i="271"/>
  <c r="AC44" i="271"/>
  <c r="AD44" i="271"/>
  <c r="AE44" i="271"/>
  <c r="AF44" i="271"/>
  <c r="AG44" i="271"/>
  <c r="AH44" i="271"/>
  <c r="AI44" i="271"/>
  <c r="AJ44" i="271"/>
  <c r="AK44" i="271"/>
  <c r="AL44" i="271"/>
  <c r="AM44" i="271"/>
  <c r="AN44" i="271"/>
  <c r="AO44" i="271"/>
  <c r="AP44" i="271"/>
  <c r="AQ44" i="271"/>
  <c r="AR44" i="271"/>
  <c r="AS44" i="271"/>
  <c r="AT44" i="271"/>
  <c r="AU44" i="271"/>
  <c r="AV44" i="271"/>
  <c r="AW44" i="271"/>
  <c r="AX44" i="271"/>
  <c r="AY44" i="271"/>
  <c r="AZ44" i="271"/>
  <c r="BA44" i="271"/>
  <c r="BB44" i="271"/>
  <c r="BC44" i="271"/>
  <c r="BD44" i="271"/>
  <c r="BE44" i="271"/>
  <c r="BF44" i="271"/>
  <c r="BG44" i="271"/>
  <c r="BH44" i="271"/>
  <c r="BI44" i="271"/>
  <c r="G77" i="35"/>
  <c r="G76" i="35"/>
  <c r="F14" i="24"/>
  <c r="G75" i="35"/>
  <c r="J160" i="34"/>
  <c r="I263" i="264"/>
  <c r="H76" i="35"/>
  <c r="J206" i="34"/>
  <c r="J215" i="34"/>
  <c r="J161" i="34"/>
  <c r="G65" i="35"/>
  <c r="J224" i="34"/>
  <c r="J197" i="34"/>
  <c r="J196" i="34"/>
  <c r="G64" i="35"/>
  <c r="J205" i="34"/>
  <c r="J214" i="34"/>
  <c r="J223" i="34"/>
  <c r="H77" i="35"/>
  <c r="J198" i="34"/>
  <c r="G66" i="35"/>
  <c r="J216" i="34"/>
  <c r="J225" i="34"/>
  <c r="J162" i="34"/>
  <c r="J207" i="34"/>
  <c r="J169" i="34"/>
  <c r="I265" i="264"/>
  <c r="J171" i="34"/>
  <c r="I323" i="264"/>
  <c r="I338" i="264"/>
  <c r="I368" i="264"/>
  <c r="J189" i="34"/>
  <c r="J180" i="34"/>
  <c r="K198" i="34"/>
  <c r="J323" i="264"/>
  <c r="K225" i="34"/>
  <c r="J368" i="264"/>
  <c r="K207" i="34"/>
  <c r="J338" i="264"/>
  <c r="K216" i="34"/>
  <c r="J353" i="264"/>
  <c r="H66" i="35"/>
  <c r="K162" i="34"/>
  <c r="I77" i="35"/>
  <c r="I351" i="264"/>
  <c r="J178" i="34"/>
  <c r="J187" i="34"/>
  <c r="I322" i="264"/>
  <c r="J179" i="34"/>
  <c r="J188" i="34"/>
  <c r="I352" i="264"/>
  <c r="H65" i="35"/>
  <c r="K206" i="34"/>
  <c r="J337" i="264"/>
  <c r="K215" i="34"/>
  <c r="J352" i="264"/>
  <c r="K224" i="34"/>
  <c r="J367" i="264"/>
  <c r="K197" i="34"/>
  <c r="J322" i="264"/>
  <c r="K161" i="34"/>
  <c r="H75" i="35"/>
  <c r="I76" i="35"/>
  <c r="I353" i="264"/>
  <c r="I366" i="264"/>
  <c r="I336" i="264"/>
  <c r="I321" i="264"/>
  <c r="I320" i="264"/>
  <c r="I312" i="264"/>
  <c r="I311" i="264"/>
  <c r="I367" i="264"/>
  <c r="I264" i="264"/>
  <c r="I262" i="264"/>
  <c r="I254" i="264"/>
  <c r="J170" i="34"/>
  <c r="I337" i="264"/>
  <c r="I277" i="264"/>
  <c r="I278" i="264"/>
  <c r="F58" i="268"/>
  <c r="L161" i="34"/>
  <c r="L215" i="34"/>
  <c r="I65" i="35"/>
  <c r="L197" i="34"/>
  <c r="K322" i="264"/>
  <c r="L206" i="34"/>
  <c r="L224" i="34"/>
  <c r="I75" i="35"/>
  <c r="J76" i="35"/>
  <c r="I293" i="264"/>
  <c r="I306" i="264"/>
  <c r="K171" i="34"/>
  <c r="J279" i="264"/>
  <c r="J265" i="264"/>
  <c r="I294" i="264"/>
  <c r="I335" i="264"/>
  <c r="I327" i="264"/>
  <c r="I326" i="264"/>
  <c r="I352" i="265"/>
  <c r="I350" i="264"/>
  <c r="I342" i="264"/>
  <c r="I341" i="264"/>
  <c r="K170" i="34"/>
  <c r="J278" i="264"/>
  <c r="J264" i="264"/>
  <c r="K205" i="34"/>
  <c r="K214" i="34"/>
  <c r="K223" i="34"/>
  <c r="K196" i="34"/>
  <c r="H64" i="35"/>
  <c r="K160" i="34"/>
  <c r="K188" i="34"/>
  <c r="J307" i="264"/>
  <c r="K179" i="34"/>
  <c r="J293" i="264"/>
  <c r="I307" i="264"/>
  <c r="I292" i="264"/>
  <c r="F59" i="268"/>
  <c r="L225" i="34"/>
  <c r="K368" i="264"/>
  <c r="L216" i="34"/>
  <c r="I66" i="35"/>
  <c r="L162" i="34"/>
  <c r="I265" i="265"/>
  <c r="L207" i="34"/>
  <c r="K338" i="264"/>
  <c r="L198" i="34"/>
  <c r="K323" i="264"/>
  <c r="J77" i="35"/>
  <c r="K180" i="34"/>
  <c r="J294" i="264"/>
  <c r="K189" i="34"/>
  <c r="J308" i="264"/>
  <c r="I308" i="264"/>
  <c r="I279" i="264"/>
  <c r="I276" i="264"/>
  <c r="I268" i="264"/>
  <c r="I253" i="264"/>
  <c r="I264" i="265"/>
  <c r="I365" i="264"/>
  <c r="I357" i="264"/>
  <c r="I356" i="264"/>
  <c r="I322" i="265"/>
  <c r="I291" i="264"/>
  <c r="I283" i="264"/>
  <c r="I338" i="265"/>
  <c r="M207" i="34"/>
  <c r="M216" i="34"/>
  <c r="J66" i="35"/>
  <c r="M198" i="34"/>
  <c r="M225" i="34"/>
  <c r="M162" i="34"/>
  <c r="K77" i="35"/>
  <c r="L180" i="34"/>
  <c r="K294" i="264"/>
  <c r="L189" i="34"/>
  <c r="K308" i="264"/>
  <c r="K169" i="34"/>
  <c r="J263" i="264"/>
  <c r="J262" i="264"/>
  <c r="J254" i="264"/>
  <c r="J321" i="264"/>
  <c r="J320" i="264"/>
  <c r="J312" i="264"/>
  <c r="J311" i="264"/>
  <c r="J351" i="264"/>
  <c r="J350" i="264"/>
  <c r="J342" i="264"/>
  <c r="J341" i="264"/>
  <c r="M206" i="34"/>
  <c r="M161" i="34"/>
  <c r="M224" i="34"/>
  <c r="J65" i="35"/>
  <c r="M197" i="34"/>
  <c r="M215" i="34"/>
  <c r="J75" i="35"/>
  <c r="K76" i="35"/>
  <c r="K367" i="264"/>
  <c r="I367" i="265"/>
  <c r="K352" i="264"/>
  <c r="I323" i="265"/>
  <c r="I368" i="265"/>
  <c r="I305" i="264"/>
  <c r="I297" i="264"/>
  <c r="I282" i="264"/>
  <c r="I252" i="264"/>
  <c r="I251" i="264"/>
  <c r="I14" i="264"/>
  <c r="I465" i="264"/>
  <c r="K265" i="264"/>
  <c r="L171" i="34"/>
  <c r="K353" i="264"/>
  <c r="I353" i="265"/>
  <c r="K178" i="34"/>
  <c r="K187" i="34"/>
  <c r="J366" i="264"/>
  <c r="J365" i="264"/>
  <c r="J357" i="264"/>
  <c r="J356" i="264"/>
  <c r="J336" i="264"/>
  <c r="J335" i="264"/>
  <c r="J327" i="264"/>
  <c r="J326" i="264"/>
  <c r="L223" i="34"/>
  <c r="K366" i="264"/>
  <c r="K365" i="264"/>
  <c r="K357" i="264"/>
  <c r="K356" i="264"/>
  <c r="F57" i="268"/>
  <c r="F56" i="268"/>
  <c r="F47" i="268"/>
  <c r="F46" i="268"/>
  <c r="L196" i="34"/>
  <c r="K321" i="264"/>
  <c r="K320" i="264"/>
  <c r="K312" i="264"/>
  <c r="K311" i="264"/>
  <c r="L214" i="34"/>
  <c r="K351" i="264"/>
  <c r="I64" i="35"/>
  <c r="L205" i="34"/>
  <c r="K336" i="264"/>
  <c r="L160" i="34"/>
  <c r="K337" i="264"/>
  <c r="I337" i="265"/>
  <c r="L179" i="34"/>
  <c r="K293" i="264"/>
  <c r="L188" i="34"/>
  <c r="L170" i="34"/>
  <c r="K278" i="264"/>
  <c r="K264" i="264"/>
  <c r="I308" i="265"/>
  <c r="I294" i="265"/>
  <c r="I293" i="265"/>
  <c r="K350" i="264"/>
  <c r="K342" i="264"/>
  <c r="K341" i="264"/>
  <c r="K307" i="264"/>
  <c r="I307" i="265"/>
  <c r="J306" i="264"/>
  <c r="J305" i="264"/>
  <c r="J297" i="264"/>
  <c r="M214" i="34"/>
  <c r="M196" i="34"/>
  <c r="M205" i="34"/>
  <c r="M223" i="34"/>
  <c r="J64" i="35"/>
  <c r="M160" i="34"/>
  <c r="L322" i="264"/>
  <c r="L367" i="264"/>
  <c r="L337" i="264"/>
  <c r="J277" i="264"/>
  <c r="J276" i="264"/>
  <c r="J268" i="264"/>
  <c r="L265" i="264"/>
  <c r="M171" i="34"/>
  <c r="L323" i="264"/>
  <c r="L353" i="264"/>
  <c r="K335" i="264"/>
  <c r="K327" i="264"/>
  <c r="K326" i="264"/>
  <c r="I351" i="265"/>
  <c r="I350" i="265"/>
  <c r="I342" i="265"/>
  <c r="I341" i="265"/>
  <c r="I321" i="265"/>
  <c r="I320" i="265"/>
  <c r="I312" i="265"/>
  <c r="I311" i="265"/>
  <c r="L169" i="34"/>
  <c r="K277" i="264"/>
  <c r="K263" i="264"/>
  <c r="K262" i="264"/>
  <c r="K254" i="264"/>
  <c r="L178" i="34"/>
  <c r="K292" i="264"/>
  <c r="K291" i="264"/>
  <c r="K283" i="264"/>
  <c r="L187" i="34"/>
  <c r="K306" i="264"/>
  <c r="K305" i="264"/>
  <c r="K297" i="264"/>
  <c r="J292" i="264"/>
  <c r="J291" i="264"/>
  <c r="J283" i="264"/>
  <c r="J282" i="264"/>
  <c r="K279" i="264"/>
  <c r="I279" i="265"/>
  <c r="N206" i="34"/>
  <c r="N197" i="34"/>
  <c r="M322" i="264"/>
  <c r="K65" i="35"/>
  <c r="N224" i="34"/>
  <c r="N161" i="34"/>
  <c r="N215" i="34"/>
  <c r="K75" i="35"/>
  <c r="L76" i="35"/>
  <c r="L352" i="264"/>
  <c r="M179" i="34"/>
  <c r="M188" i="34"/>
  <c r="L264" i="264"/>
  <c r="M170" i="34"/>
  <c r="K66" i="35"/>
  <c r="N162" i="34"/>
  <c r="N225" i="34"/>
  <c r="N198" i="34"/>
  <c r="N207" i="34"/>
  <c r="M338" i="264"/>
  <c r="N216" i="34"/>
  <c r="L77" i="35"/>
  <c r="L368" i="264"/>
  <c r="M189" i="34"/>
  <c r="M180" i="34"/>
  <c r="L338" i="264"/>
  <c r="I336" i="265"/>
  <c r="I335" i="265"/>
  <c r="I327" i="265"/>
  <c r="I326" i="265"/>
  <c r="I366" i="265"/>
  <c r="I365" i="265"/>
  <c r="I357" i="265"/>
  <c r="I356" i="265"/>
  <c r="I278" i="265"/>
  <c r="I263" i="265"/>
  <c r="I262" i="265"/>
  <c r="I254" i="265"/>
  <c r="J253" i="264"/>
  <c r="J252" i="264"/>
  <c r="J251" i="264"/>
  <c r="J14" i="264"/>
  <c r="J465" i="264"/>
  <c r="K282" i="264"/>
  <c r="K276" i="264"/>
  <c r="K268" i="264"/>
  <c r="L293" i="264"/>
  <c r="N223" i="34"/>
  <c r="M366" i="264"/>
  <c r="N196" i="34"/>
  <c r="N205" i="34"/>
  <c r="N214" i="34"/>
  <c r="K64" i="35"/>
  <c r="N160" i="34"/>
  <c r="M337" i="264"/>
  <c r="M169" i="34"/>
  <c r="L263" i="264"/>
  <c r="L262" i="264"/>
  <c r="L254" i="264"/>
  <c r="L294" i="264"/>
  <c r="O216" i="34"/>
  <c r="N353" i="264"/>
  <c r="O225" i="34"/>
  <c r="G59" i="268"/>
  <c r="O198" i="34"/>
  <c r="L66" i="35"/>
  <c r="O162" i="34"/>
  <c r="O207" i="34"/>
  <c r="M77" i="35"/>
  <c r="M368" i="264"/>
  <c r="N189" i="34"/>
  <c r="M308" i="264"/>
  <c r="N180" i="34"/>
  <c r="M294" i="264"/>
  <c r="L278" i="264"/>
  <c r="N170" i="34"/>
  <c r="M278" i="264"/>
  <c r="M264" i="264"/>
  <c r="N179" i="34"/>
  <c r="M293" i="264"/>
  <c r="N188" i="34"/>
  <c r="M307" i="264"/>
  <c r="L279" i="264"/>
  <c r="L366" i="264"/>
  <c r="L365" i="264"/>
  <c r="L357" i="264"/>
  <c r="L356" i="264"/>
  <c r="L321" i="264"/>
  <c r="L320" i="264"/>
  <c r="L312" i="264"/>
  <c r="L311" i="264"/>
  <c r="L308" i="264"/>
  <c r="M353" i="264"/>
  <c r="M323" i="264"/>
  <c r="M265" i="264"/>
  <c r="N171" i="34"/>
  <c r="M279" i="264"/>
  <c r="L307" i="264"/>
  <c r="O215" i="34"/>
  <c r="O197" i="34"/>
  <c r="O161" i="34"/>
  <c r="L65" i="35"/>
  <c r="G58" i="268"/>
  <c r="O206" i="34"/>
  <c r="N337" i="264"/>
  <c r="O224" i="34"/>
  <c r="N367" i="264"/>
  <c r="L75" i="35"/>
  <c r="M76" i="35"/>
  <c r="M352" i="264"/>
  <c r="M367" i="264"/>
  <c r="M187" i="34"/>
  <c r="M178" i="34"/>
  <c r="L336" i="264"/>
  <c r="L335" i="264"/>
  <c r="L327" i="264"/>
  <c r="L326" i="264"/>
  <c r="L351" i="264"/>
  <c r="L350" i="264"/>
  <c r="L342" i="264"/>
  <c r="L341" i="264"/>
  <c r="I292" i="265"/>
  <c r="I291" i="265"/>
  <c r="I283" i="265"/>
  <c r="K253" i="264"/>
  <c r="K252" i="264"/>
  <c r="K251" i="264"/>
  <c r="K14" i="264"/>
  <c r="K465" i="264"/>
  <c r="J353" i="265"/>
  <c r="J265" i="265"/>
  <c r="I277" i="265"/>
  <c r="I276" i="265"/>
  <c r="I268" i="265"/>
  <c r="I253" i="265"/>
  <c r="J337" i="265"/>
  <c r="I306" i="265"/>
  <c r="I305" i="265"/>
  <c r="I297" i="265"/>
  <c r="L292" i="264"/>
  <c r="L291" i="264"/>
  <c r="L283" i="264"/>
  <c r="P206" i="34"/>
  <c r="P215" i="34"/>
  <c r="M65" i="35"/>
  <c r="P197" i="34"/>
  <c r="P224" i="34"/>
  <c r="P161" i="34"/>
  <c r="M75" i="35"/>
  <c r="N76" i="35"/>
  <c r="N264" i="264"/>
  <c r="O170" i="34"/>
  <c r="J264" i="265"/>
  <c r="N352" i="264"/>
  <c r="J352" i="265"/>
  <c r="N338" i="264"/>
  <c r="J338" i="265"/>
  <c r="O180" i="34"/>
  <c r="N294" i="264"/>
  <c r="O189" i="34"/>
  <c r="N169" i="34"/>
  <c r="M263" i="264"/>
  <c r="M262" i="264"/>
  <c r="M254" i="264"/>
  <c r="M351" i="264"/>
  <c r="M350" i="264"/>
  <c r="M342" i="264"/>
  <c r="M341" i="264"/>
  <c r="M321" i="264"/>
  <c r="M320" i="264"/>
  <c r="M312" i="264"/>
  <c r="M311" i="264"/>
  <c r="L306" i="264"/>
  <c r="L305" i="264"/>
  <c r="L297" i="264"/>
  <c r="O205" i="34"/>
  <c r="O223" i="34"/>
  <c r="G57" i="268"/>
  <c r="G56" i="268"/>
  <c r="G47" i="268"/>
  <c r="G46" i="268"/>
  <c r="O214" i="34"/>
  <c r="O196" i="34"/>
  <c r="L64" i="35"/>
  <c r="O160" i="34"/>
  <c r="O179" i="34"/>
  <c r="N293" i="264"/>
  <c r="O188" i="34"/>
  <c r="N322" i="264"/>
  <c r="J322" i="265"/>
  <c r="P207" i="34"/>
  <c r="P198" i="34"/>
  <c r="P162" i="34"/>
  <c r="M66" i="35"/>
  <c r="P225" i="34"/>
  <c r="P216" i="34"/>
  <c r="N77" i="35"/>
  <c r="N265" i="264"/>
  <c r="O171" i="34"/>
  <c r="N323" i="264"/>
  <c r="J323" i="265"/>
  <c r="N368" i="264"/>
  <c r="J368" i="265"/>
  <c r="L277" i="264"/>
  <c r="L276" i="264"/>
  <c r="L268" i="264"/>
  <c r="L253" i="264"/>
  <c r="N187" i="34"/>
  <c r="M306" i="264"/>
  <c r="M305" i="264"/>
  <c r="M297" i="264"/>
  <c r="N178" i="34"/>
  <c r="M292" i="264"/>
  <c r="M291" i="264"/>
  <c r="M283" i="264"/>
  <c r="M336" i="264"/>
  <c r="M335" i="264"/>
  <c r="M327" i="264"/>
  <c r="M326" i="264"/>
  <c r="J367" i="265"/>
  <c r="I282" i="265"/>
  <c r="I252" i="265"/>
  <c r="I251" i="265"/>
  <c r="I14" i="265"/>
  <c r="I465" i="265"/>
  <c r="J307" i="265"/>
  <c r="J279" i="265"/>
  <c r="J263" i="265"/>
  <c r="J262" i="265"/>
  <c r="J254" i="265"/>
  <c r="M365" i="264"/>
  <c r="M357" i="264"/>
  <c r="M356" i="264"/>
  <c r="J293" i="265"/>
  <c r="J294" i="265"/>
  <c r="O353" i="264"/>
  <c r="P180" i="34"/>
  <c r="P189" i="34"/>
  <c r="O323" i="264"/>
  <c r="N307" i="264"/>
  <c r="O169" i="34"/>
  <c r="N263" i="264"/>
  <c r="N262" i="264"/>
  <c r="N254" i="264"/>
  <c r="N321" i="264"/>
  <c r="N320" i="264"/>
  <c r="N312" i="264"/>
  <c r="N311" i="264"/>
  <c r="J321" i="265"/>
  <c r="J320" i="265"/>
  <c r="J312" i="265"/>
  <c r="J311" i="265"/>
  <c r="N336" i="264"/>
  <c r="N335" i="264"/>
  <c r="N327" i="264"/>
  <c r="N326" i="264"/>
  <c r="J336" i="265"/>
  <c r="J335" i="265"/>
  <c r="J327" i="265"/>
  <c r="J326" i="265"/>
  <c r="M277" i="264"/>
  <c r="M276" i="264"/>
  <c r="M268" i="264"/>
  <c r="N278" i="264"/>
  <c r="J278" i="265"/>
  <c r="Q215" i="34"/>
  <c r="P352" i="264"/>
  <c r="Q206" i="34"/>
  <c r="N65" i="35"/>
  <c r="Q161" i="34"/>
  <c r="Q224" i="34"/>
  <c r="Q197" i="34"/>
  <c r="P322" i="264"/>
  <c r="N75" i="35"/>
  <c r="O76" i="35"/>
  <c r="P170" i="34"/>
  <c r="O264" i="264"/>
  <c r="O322" i="264"/>
  <c r="O352" i="264"/>
  <c r="N279" i="264"/>
  <c r="Q198" i="34"/>
  <c r="P323" i="264"/>
  <c r="Q216" i="34"/>
  <c r="P353" i="264"/>
  <c r="Q225" i="34"/>
  <c r="P368" i="264"/>
  <c r="Q207" i="34"/>
  <c r="P338" i="264"/>
  <c r="Q162" i="34"/>
  <c r="N66" i="35"/>
  <c r="O77" i="35"/>
  <c r="O368" i="264"/>
  <c r="O265" i="264"/>
  <c r="P171" i="34"/>
  <c r="O338" i="264"/>
  <c r="O178" i="34"/>
  <c r="N292" i="264"/>
  <c r="N291" i="264"/>
  <c r="N283" i="264"/>
  <c r="O187" i="34"/>
  <c r="N306" i="264"/>
  <c r="N351" i="264"/>
  <c r="N350" i="264"/>
  <c r="N342" i="264"/>
  <c r="N341" i="264"/>
  <c r="J351" i="265"/>
  <c r="J350" i="265"/>
  <c r="J342" i="265"/>
  <c r="J341" i="265"/>
  <c r="N366" i="264"/>
  <c r="N365" i="264"/>
  <c r="N357" i="264"/>
  <c r="N356" i="264"/>
  <c r="J366" i="265"/>
  <c r="J365" i="265"/>
  <c r="J357" i="265"/>
  <c r="J356" i="265"/>
  <c r="N308" i="264"/>
  <c r="J308" i="265"/>
  <c r="P205" i="34"/>
  <c r="P214" i="34"/>
  <c r="P196" i="34"/>
  <c r="P223" i="34"/>
  <c r="M64" i="35"/>
  <c r="P160" i="34"/>
  <c r="O367" i="264"/>
  <c r="P179" i="34"/>
  <c r="P188" i="34"/>
  <c r="O337" i="264"/>
  <c r="M282" i="264"/>
  <c r="M253" i="264"/>
  <c r="L282" i="264"/>
  <c r="L252" i="264"/>
  <c r="L251" i="264"/>
  <c r="L14" i="264"/>
  <c r="L465" i="264"/>
  <c r="O307" i="264"/>
  <c r="P169" i="34"/>
  <c r="O263" i="264"/>
  <c r="O262" i="264"/>
  <c r="O254" i="264"/>
  <c r="O366" i="264"/>
  <c r="O365" i="264"/>
  <c r="O357" i="264"/>
  <c r="O356" i="264"/>
  <c r="O351" i="264"/>
  <c r="O350" i="264"/>
  <c r="O342" i="264"/>
  <c r="O341" i="264"/>
  <c r="O279" i="264"/>
  <c r="H59" i="268"/>
  <c r="R198" i="34"/>
  <c r="Q323" i="264"/>
  <c r="R216" i="34"/>
  <c r="Q353" i="264"/>
  <c r="R207" i="34"/>
  <c r="R225" i="34"/>
  <c r="R162" i="34"/>
  <c r="O66" i="35"/>
  <c r="P77" i="35"/>
  <c r="P265" i="264"/>
  <c r="Q171" i="34"/>
  <c r="P279" i="264"/>
  <c r="Q214" i="34"/>
  <c r="P351" i="264"/>
  <c r="P350" i="264"/>
  <c r="P342" i="264"/>
  <c r="P341" i="264"/>
  <c r="Q205" i="34"/>
  <c r="P336" i="264"/>
  <c r="Q196" i="34"/>
  <c r="P321" i="264"/>
  <c r="P320" i="264"/>
  <c r="P312" i="264"/>
  <c r="P311" i="264"/>
  <c r="N64" i="35"/>
  <c r="Q223" i="34"/>
  <c r="P366" i="264"/>
  <c r="Q160" i="34"/>
  <c r="P367" i="264"/>
  <c r="Q179" i="34"/>
  <c r="P293" i="264"/>
  <c r="Q188" i="34"/>
  <c r="P307" i="264"/>
  <c r="O294" i="264"/>
  <c r="N305" i="264"/>
  <c r="N297" i="264"/>
  <c r="O293" i="264"/>
  <c r="P187" i="34"/>
  <c r="P178" i="34"/>
  <c r="O321" i="264"/>
  <c r="O320" i="264"/>
  <c r="O312" i="264"/>
  <c r="O311" i="264"/>
  <c r="O336" i="264"/>
  <c r="O335" i="264"/>
  <c r="O327" i="264"/>
  <c r="O326" i="264"/>
  <c r="Q189" i="34"/>
  <c r="Q180" i="34"/>
  <c r="P294" i="264"/>
  <c r="O278" i="264"/>
  <c r="R215" i="34"/>
  <c r="R224" i="34"/>
  <c r="R161" i="34"/>
  <c r="H58" i="268"/>
  <c r="O65" i="35"/>
  <c r="R197" i="34"/>
  <c r="Q322" i="264"/>
  <c r="R206" i="34"/>
  <c r="O75" i="35"/>
  <c r="P76" i="35"/>
  <c r="Q170" i="34"/>
  <c r="P278" i="264"/>
  <c r="P264" i="264"/>
  <c r="P337" i="264"/>
  <c r="N277" i="264"/>
  <c r="N276" i="264"/>
  <c r="N268" i="264"/>
  <c r="N253" i="264"/>
  <c r="J277" i="265"/>
  <c r="J276" i="265"/>
  <c r="J268" i="265"/>
  <c r="J253" i="265"/>
  <c r="O308" i="264"/>
  <c r="M252" i="264"/>
  <c r="M251" i="264"/>
  <c r="M14" i="264"/>
  <c r="M465" i="264"/>
  <c r="N282" i="264"/>
  <c r="J292" i="265"/>
  <c r="J291" i="265"/>
  <c r="J283" i="265"/>
  <c r="J306" i="265"/>
  <c r="J305" i="265"/>
  <c r="J297" i="265"/>
  <c r="K323" i="265"/>
  <c r="K353" i="265"/>
  <c r="N252" i="264"/>
  <c r="N251" i="264"/>
  <c r="N14" i="264"/>
  <c r="N465" i="264"/>
  <c r="S206" i="34"/>
  <c r="S224" i="34"/>
  <c r="S161" i="34"/>
  <c r="S197" i="34"/>
  <c r="S215" i="34"/>
  <c r="P65" i="35"/>
  <c r="P75" i="35"/>
  <c r="Q76" i="35"/>
  <c r="Q264" i="264"/>
  <c r="R170" i="34"/>
  <c r="Q278" i="264"/>
  <c r="K264" i="265"/>
  <c r="Q352" i="264"/>
  <c r="K352" i="265"/>
  <c r="P308" i="264"/>
  <c r="O292" i="264"/>
  <c r="O291" i="264"/>
  <c r="O283" i="264"/>
  <c r="Q169" i="34"/>
  <c r="P277" i="264"/>
  <c r="P276" i="264"/>
  <c r="P268" i="264"/>
  <c r="P263" i="264"/>
  <c r="P262" i="264"/>
  <c r="P254" i="264"/>
  <c r="Q187" i="34"/>
  <c r="P306" i="264"/>
  <c r="P305" i="264"/>
  <c r="P297" i="264"/>
  <c r="Q178" i="34"/>
  <c r="P292" i="264"/>
  <c r="P291" i="264"/>
  <c r="P283" i="264"/>
  <c r="S216" i="34"/>
  <c r="S225" i="34"/>
  <c r="S162" i="34"/>
  <c r="S198" i="34"/>
  <c r="S207" i="34"/>
  <c r="P66" i="35"/>
  <c r="Q77" i="35"/>
  <c r="Q265" i="264"/>
  <c r="R171" i="34"/>
  <c r="Q279" i="264"/>
  <c r="K265" i="265"/>
  <c r="Q338" i="264"/>
  <c r="K338" i="265"/>
  <c r="O277" i="264"/>
  <c r="O276" i="264"/>
  <c r="O268" i="264"/>
  <c r="O253" i="264"/>
  <c r="K278" i="265"/>
  <c r="P335" i="264"/>
  <c r="P327" i="264"/>
  <c r="P326" i="264"/>
  <c r="Q337" i="264"/>
  <c r="K337" i="265"/>
  <c r="R179" i="34"/>
  <c r="R188" i="34"/>
  <c r="Q307" i="264"/>
  <c r="R214" i="34"/>
  <c r="Q351" i="264"/>
  <c r="Q350" i="264"/>
  <c r="Q342" i="264"/>
  <c r="Q341" i="264"/>
  <c r="R205" i="34"/>
  <c r="R223" i="34"/>
  <c r="Q366" i="264"/>
  <c r="H57" i="268"/>
  <c r="H56" i="268"/>
  <c r="H47" i="268"/>
  <c r="H46" i="268"/>
  <c r="R196" i="34"/>
  <c r="O64" i="35"/>
  <c r="R160" i="34"/>
  <c r="Q367" i="264"/>
  <c r="K367" i="265"/>
  <c r="O306" i="264"/>
  <c r="O305" i="264"/>
  <c r="O297" i="264"/>
  <c r="R189" i="34"/>
  <c r="R180" i="34"/>
  <c r="Q294" i="264"/>
  <c r="Q368" i="264"/>
  <c r="K368" i="265"/>
  <c r="J282" i="265"/>
  <c r="J252" i="265"/>
  <c r="J251" i="265"/>
  <c r="J14" i="265"/>
  <c r="J465" i="265"/>
  <c r="K322" i="265"/>
  <c r="P365" i="264"/>
  <c r="P357" i="264"/>
  <c r="P356" i="264"/>
  <c r="K279" i="265"/>
  <c r="K366" i="265"/>
  <c r="K365" i="265"/>
  <c r="K357" i="265"/>
  <c r="K356" i="265"/>
  <c r="Q308" i="264"/>
  <c r="K308" i="265"/>
  <c r="Q321" i="264"/>
  <c r="Q320" i="264"/>
  <c r="Q312" i="264"/>
  <c r="Q311" i="264"/>
  <c r="K321" i="265"/>
  <c r="K320" i="265"/>
  <c r="K312" i="265"/>
  <c r="K311" i="265"/>
  <c r="Q293" i="264"/>
  <c r="K293" i="265"/>
  <c r="Q66" i="35"/>
  <c r="T225" i="34"/>
  <c r="S368" i="264"/>
  <c r="T207" i="34"/>
  <c r="S338" i="264"/>
  <c r="T216" i="34"/>
  <c r="S353" i="264"/>
  <c r="T198" i="34"/>
  <c r="S323" i="264"/>
  <c r="T162" i="34"/>
  <c r="R77" i="35"/>
  <c r="R338" i="264"/>
  <c r="R265" i="264"/>
  <c r="S171" i="34"/>
  <c r="R353" i="264"/>
  <c r="P64" i="35"/>
  <c r="S214" i="34"/>
  <c r="S196" i="34"/>
  <c r="S223" i="34"/>
  <c r="S205" i="34"/>
  <c r="S160" i="34"/>
  <c r="R352" i="264"/>
  <c r="R264" i="264"/>
  <c r="S170" i="34"/>
  <c r="R337" i="264"/>
  <c r="R169" i="34"/>
  <c r="Q263" i="264"/>
  <c r="Q262" i="264"/>
  <c r="Q254" i="264"/>
  <c r="R187" i="34"/>
  <c r="R178" i="34"/>
  <c r="Q292" i="264"/>
  <c r="Q291" i="264"/>
  <c r="Q283" i="264"/>
  <c r="Q336" i="264"/>
  <c r="Q335" i="264"/>
  <c r="Q327" i="264"/>
  <c r="Q326" i="264"/>
  <c r="K336" i="265"/>
  <c r="K335" i="265"/>
  <c r="K327" i="265"/>
  <c r="K326" i="265"/>
  <c r="S180" i="34"/>
  <c r="S189" i="34"/>
  <c r="R323" i="264"/>
  <c r="R368" i="264"/>
  <c r="T215" i="34"/>
  <c r="S352" i="264"/>
  <c r="T224" i="34"/>
  <c r="S367" i="264"/>
  <c r="T197" i="34"/>
  <c r="S322" i="264"/>
  <c r="T206" i="34"/>
  <c r="S337" i="264"/>
  <c r="Q65" i="35"/>
  <c r="T161" i="34"/>
  <c r="Q75" i="35"/>
  <c r="R76" i="35"/>
  <c r="S188" i="34"/>
  <c r="S179" i="34"/>
  <c r="R322" i="264"/>
  <c r="R367" i="264"/>
  <c r="Q365" i="264"/>
  <c r="Q357" i="264"/>
  <c r="Q356" i="264"/>
  <c r="K263" i="265"/>
  <c r="K262" i="265"/>
  <c r="K254" i="265"/>
  <c r="K307" i="265"/>
  <c r="K351" i="265"/>
  <c r="K350" i="265"/>
  <c r="K342" i="265"/>
  <c r="K341" i="265"/>
  <c r="K294" i="265"/>
  <c r="P282" i="264"/>
  <c r="P253" i="264"/>
  <c r="O282" i="264"/>
  <c r="O252" i="264"/>
  <c r="O251" i="264"/>
  <c r="O14" i="264"/>
  <c r="O465" i="264"/>
  <c r="P252" i="264"/>
  <c r="P251" i="264"/>
  <c r="P14" i="264"/>
  <c r="P465" i="264"/>
  <c r="R293" i="264"/>
  <c r="F57" i="269"/>
  <c r="I58" i="268"/>
  <c r="U206" i="34"/>
  <c r="U197" i="34"/>
  <c r="U161" i="34"/>
  <c r="U215" i="34"/>
  <c r="U224" i="34"/>
  <c r="R65" i="35"/>
  <c r="R75" i="35"/>
  <c r="S76" i="35"/>
  <c r="S264" i="264"/>
  <c r="T170" i="34"/>
  <c r="S278" i="264"/>
  <c r="R308" i="264"/>
  <c r="R278" i="264"/>
  <c r="R336" i="264"/>
  <c r="R335" i="264"/>
  <c r="R327" i="264"/>
  <c r="R326" i="264"/>
  <c r="R321" i="264"/>
  <c r="R320" i="264"/>
  <c r="R312" i="264"/>
  <c r="R311" i="264"/>
  <c r="S187" i="34"/>
  <c r="S178" i="34"/>
  <c r="F58" i="269"/>
  <c r="I59" i="268"/>
  <c r="U225" i="34"/>
  <c r="U162" i="34"/>
  <c r="U198" i="34"/>
  <c r="U216" i="34"/>
  <c r="U207" i="34"/>
  <c r="R66" i="35"/>
  <c r="S77" i="35"/>
  <c r="T180" i="34"/>
  <c r="S294" i="264"/>
  <c r="T189" i="34"/>
  <c r="S308" i="264"/>
  <c r="K292" i="265"/>
  <c r="K291" i="265"/>
  <c r="K283" i="265"/>
  <c r="L337" i="265"/>
  <c r="R307" i="264"/>
  <c r="T205" i="34"/>
  <c r="S336" i="264"/>
  <c r="S335" i="264"/>
  <c r="S327" i="264"/>
  <c r="S326" i="264"/>
  <c r="T196" i="34"/>
  <c r="S321" i="264"/>
  <c r="S320" i="264"/>
  <c r="S312" i="264"/>
  <c r="S311" i="264"/>
  <c r="Q64" i="35"/>
  <c r="T223" i="34"/>
  <c r="S366" i="264"/>
  <c r="S365" i="264"/>
  <c r="S357" i="264"/>
  <c r="S356" i="264"/>
  <c r="T214" i="34"/>
  <c r="S351" i="264"/>
  <c r="S350" i="264"/>
  <c r="S342" i="264"/>
  <c r="S341" i="264"/>
  <c r="T160" i="34"/>
  <c r="T179" i="34"/>
  <c r="S293" i="264"/>
  <c r="T188" i="34"/>
  <c r="S307" i="264"/>
  <c r="R294" i="264"/>
  <c r="Q306" i="264"/>
  <c r="Q305" i="264"/>
  <c r="Q297" i="264"/>
  <c r="Q282" i="264"/>
  <c r="K306" i="265"/>
  <c r="K305" i="265"/>
  <c r="K297" i="265"/>
  <c r="Q277" i="264"/>
  <c r="Q276" i="264"/>
  <c r="Q268" i="264"/>
  <c r="Q253" i="264"/>
  <c r="Q252" i="264"/>
  <c r="Q251" i="264"/>
  <c r="Q14" i="264"/>
  <c r="Q465" i="264"/>
  <c r="K277" i="265"/>
  <c r="K276" i="265"/>
  <c r="K268" i="265"/>
  <c r="K253" i="265"/>
  <c r="S169" i="34"/>
  <c r="R263" i="264"/>
  <c r="R262" i="264"/>
  <c r="R254" i="264"/>
  <c r="R366" i="264"/>
  <c r="R365" i="264"/>
  <c r="R357" i="264"/>
  <c r="R356" i="264"/>
  <c r="R351" i="264"/>
  <c r="R350" i="264"/>
  <c r="R342" i="264"/>
  <c r="R341" i="264"/>
  <c r="R279" i="264"/>
  <c r="S265" i="264"/>
  <c r="T171" i="34"/>
  <c r="S279" i="264"/>
  <c r="L264" i="265"/>
  <c r="L352" i="265"/>
  <c r="R277" i="264"/>
  <c r="R276" i="264"/>
  <c r="R268" i="264"/>
  <c r="T169" i="34"/>
  <c r="S277" i="264"/>
  <c r="S276" i="264"/>
  <c r="S268" i="264"/>
  <c r="S263" i="264"/>
  <c r="S262" i="264"/>
  <c r="S254" i="264"/>
  <c r="U189" i="34"/>
  <c r="U180" i="34"/>
  <c r="T353" i="264"/>
  <c r="I352" i="266"/>
  <c r="I352" i="267"/>
  <c r="L353" i="265"/>
  <c r="T265" i="264"/>
  <c r="U171" i="34"/>
  <c r="I264" i="266"/>
  <c r="I264" i="267"/>
  <c r="R292" i="264"/>
  <c r="R291" i="264"/>
  <c r="R283" i="264"/>
  <c r="V197" i="34"/>
  <c r="V206" i="34"/>
  <c r="S65" i="35"/>
  <c r="V161" i="34"/>
  <c r="V224" i="34"/>
  <c r="V215" i="34"/>
  <c r="S75" i="35"/>
  <c r="T76" i="35"/>
  <c r="U179" i="34"/>
  <c r="U188" i="34"/>
  <c r="T352" i="264"/>
  <c r="I351" i="266"/>
  <c r="I351" i="267"/>
  <c r="T322" i="264"/>
  <c r="I321" i="266"/>
  <c r="I321" i="267"/>
  <c r="L322" i="265"/>
  <c r="L279" i="265"/>
  <c r="R253" i="264"/>
  <c r="L307" i="265"/>
  <c r="L308" i="265"/>
  <c r="L265" i="265"/>
  <c r="T178" i="34"/>
  <c r="S292" i="264"/>
  <c r="S291" i="264"/>
  <c r="S283" i="264"/>
  <c r="T187" i="34"/>
  <c r="S306" i="264"/>
  <c r="S305" i="264"/>
  <c r="S297" i="264"/>
  <c r="V216" i="34"/>
  <c r="V207" i="34"/>
  <c r="V225" i="34"/>
  <c r="V198" i="34"/>
  <c r="S66" i="35"/>
  <c r="V162" i="34"/>
  <c r="T77" i="35"/>
  <c r="T338" i="264"/>
  <c r="I337" i="266"/>
  <c r="I337" i="267"/>
  <c r="L338" i="265"/>
  <c r="T323" i="264"/>
  <c r="I322" i="266"/>
  <c r="I322" i="267"/>
  <c r="L323" i="265"/>
  <c r="T368" i="264"/>
  <c r="I367" i="266"/>
  <c r="I367" i="267"/>
  <c r="L368" i="265"/>
  <c r="R306" i="264"/>
  <c r="R305" i="264"/>
  <c r="R297" i="264"/>
  <c r="F56" i="269"/>
  <c r="F55" i="269"/>
  <c r="F46" i="269"/>
  <c r="F45" i="269"/>
  <c r="I57" i="268"/>
  <c r="I56" i="268"/>
  <c r="I47" i="268"/>
  <c r="I46" i="268"/>
  <c r="U223" i="34"/>
  <c r="R64" i="35"/>
  <c r="U196" i="34"/>
  <c r="U214" i="34"/>
  <c r="U205" i="34"/>
  <c r="L336" i="265"/>
  <c r="L335" i="265"/>
  <c r="L327" i="265"/>
  <c r="L326" i="265"/>
  <c r="U160" i="34"/>
  <c r="T367" i="264"/>
  <c r="I366" i="266"/>
  <c r="I366" i="267"/>
  <c r="L367" i="265"/>
  <c r="T264" i="264"/>
  <c r="U170" i="34"/>
  <c r="I263" i="266"/>
  <c r="I263" i="267"/>
  <c r="T337" i="264"/>
  <c r="I336" i="266"/>
  <c r="I336" i="267"/>
  <c r="K282" i="265"/>
  <c r="K252" i="265"/>
  <c r="K251" i="265"/>
  <c r="K14" i="265"/>
  <c r="K465" i="265"/>
  <c r="L293" i="265"/>
  <c r="U169" i="34"/>
  <c r="T263" i="264"/>
  <c r="T262" i="264"/>
  <c r="T254" i="264"/>
  <c r="I262" i="266"/>
  <c r="L263" i="265"/>
  <c r="L262" i="265"/>
  <c r="L254" i="265"/>
  <c r="T351" i="264"/>
  <c r="T350" i="264"/>
  <c r="T342" i="264"/>
  <c r="T341" i="264"/>
  <c r="I350" i="266"/>
  <c r="L351" i="265"/>
  <c r="L350" i="265"/>
  <c r="L342" i="265"/>
  <c r="L341" i="265"/>
  <c r="U187" i="34"/>
  <c r="U178" i="34"/>
  <c r="L292" i="265"/>
  <c r="U265" i="264"/>
  <c r="V171" i="34"/>
  <c r="U323" i="264"/>
  <c r="U338" i="264"/>
  <c r="T307" i="264"/>
  <c r="I306" i="266"/>
  <c r="I306" i="267"/>
  <c r="W215" i="34"/>
  <c r="V352" i="264"/>
  <c r="W224" i="34"/>
  <c r="V367" i="264"/>
  <c r="T65" i="35"/>
  <c r="W197" i="34"/>
  <c r="V322" i="264"/>
  <c r="W206" i="34"/>
  <c r="V337" i="264"/>
  <c r="W161" i="34"/>
  <c r="T75" i="35"/>
  <c r="U76" i="35"/>
  <c r="U352" i="264"/>
  <c r="U264" i="264"/>
  <c r="V170" i="34"/>
  <c r="U337" i="264"/>
  <c r="T294" i="264"/>
  <c r="I293" i="266"/>
  <c r="I293" i="267"/>
  <c r="L294" i="265"/>
  <c r="R282" i="264"/>
  <c r="S253" i="264"/>
  <c r="L277" i="265"/>
  <c r="T278" i="264"/>
  <c r="I277" i="266"/>
  <c r="I277" i="267"/>
  <c r="L278" i="265"/>
  <c r="T336" i="264"/>
  <c r="T335" i="264"/>
  <c r="T327" i="264"/>
  <c r="T326" i="264"/>
  <c r="I335" i="266"/>
  <c r="T321" i="264"/>
  <c r="T320" i="264"/>
  <c r="T312" i="264"/>
  <c r="T311" i="264"/>
  <c r="I320" i="266"/>
  <c r="T366" i="264"/>
  <c r="T365" i="264"/>
  <c r="T357" i="264"/>
  <c r="T356" i="264"/>
  <c r="I365" i="266"/>
  <c r="L366" i="265"/>
  <c r="L365" i="265"/>
  <c r="L357" i="265"/>
  <c r="L356" i="265"/>
  <c r="W207" i="34"/>
  <c r="V338" i="264"/>
  <c r="W198" i="34"/>
  <c r="V323" i="264"/>
  <c r="W225" i="34"/>
  <c r="V368" i="264"/>
  <c r="W216" i="34"/>
  <c r="V353" i="264"/>
  <c r="T66" i="35"/>
  <c r="W162" i="34"/>
  <c r="U77" i="35"/>
  <c r="V189" i="34"/>
  <c r="V180" i="34"/>
  <c r="U368" i="264"/>
  <c r="U353" i="264"/>
  <c r="T293" i="264"/>
  <c r="I292" i="266"/>
  <c r="I292" i="267"/>
  <c r="V214" i="34"/>
  <c r="S64" i="35"/>
  <c r="V196" i="34"/>
  <c r="V205" i="34"/>
  <c r="V223" i="34"/>
  <c r="V160" i="34"/>
  <c r="U367" i="264"/>
  <c r="V179" i="34"/>
  <c r="V188" i="34"/>
  <c r="U322" i="264"/>
  <c r="T279" i="264"/>
  <c r="I278" i="266"/>
  <c r="I278" i="267"/>
  <c r="T308" i="264"/>
  <c r="I307" i="266"/>
  <c r="I307" i="267"/>
  <c r="S282" i="264"/>
  <c r="L321" i="265"/>
  <c r="L320" i="265"/>
  <c r="L312" i="265"/>
  <c r="L311" i="265"/>
  <c r="R252" i="264"/>
  <c r="R251" i="264"/>
  <c r="R14" i="264"/>
  <c r="R465" i="264"/>
  <c r="L291" i="265"/>
  <c r="L283" i="265"/>
  <c r="L276" i="265"/>
  <c r="L268" i="265"/>
  <c r="U366" i="264"/>
  <c r="U365" i="264"/>
  <c r="U357" i="264"/>
  <c r="U356" i="264"/>
  <c r="U351" i="264"/>
  <c r="U350" i="264"/>
  <c r="U342" i="264"/>
  <c r="U341" i="264"/>
  <c r="U308" i="264"/>
  <c r="V265" i="264"/>
  <c r="W171" i="34"/>
  <c r="V279" i="264"/>
  <c r="U278" i="264"/>
  <c r="J58" i="268"/>
  <c r="X206" i="34"/>
  <c r="X224" i="34"/>
  <c r="X215" i="34"/>
  <c r="X197" i="34"/>
  <c r="X161" i="34"/>
  <c r="U65" i="35"/>
  <c r="U75" i="35"/>
  <c r="V76" i="35"/>
  <c r="V264" i="264"/>
  <c r="W170" i="34"/>
  <c r="V278" i="264"/>
  <c r="U279" i="264"/>
  <c r="T292" i="264"/>
  <c r="T291" i="264"/>
  <c r="T283" i="264"/>
  <c r="I291" i="266"/>
  <c r="I262" i="267"/>
  <c r="I261" i="266"/>
  <c r="T277" i="264"/>
  <c r="T276" i="264"/>
  <c r="T268" i="264"/>
  <c r="I276" i="266"/>
  <c r="U307" i="264"/>
  <c r="U321" i="264"/>
  <c r="U320" i="264"/>
  <c r="U312" i="264"/>
  <c r="U311" i="264"/>
  <c r="U293" i="264"/>
  <c r="U263" i="264"/>
  <c r="U262" i="264"/>
  <c r="U254" i="264"/>
  <c r="V169" i="34"/>
  <c r="U336" i="264"/>
  <c r="U335" i="264"/>
  <c r="U327" i="264"/>
  <c r="U326" i="264"/>
  <c r="V187" i="34"/>
  <c r="V178" i="34"/>
  <c r="U294" i="264"/>
  <c r="J59" i="268"/>
  <c r="X207" i="34"/>
  <c r="W338" i="264"/>
  <c r="X225" i="34"/>
  <c r="X198" i="34"/>
  <c r="W323" i="264"/>
  <c r="X216" i="34"/>
  <c r="U66" i="35"/>
  <c r="X162" i="34"/>
  <c r="V77" i="35"/>
  <c r="W189" i="34"/>
  <c r="V308" i="264"/>
  <c r="W180" i="34"/>
  <c r="V294" i="264"/>
  <c r="I365" i="267"/>
  <c r="I364" i="266"/>
  <c r="I320" i="267"/>
  <c r="I319" i="266"/>
  <c r="I335" i="267"/>
  <c r="I334" i="266"/>
  <c r="W205" i="34"/>
  <c r="V336" i="264"/>
  <c r="V335" i="264"/>
  <c r="V327" i="264"/>
  <c r="V326" i="264"/>
  <c r="W196" i="34"/>
  <c r="V321" i="264"/>
  <c r="V320" i="264"/>
  <c r="V312" i="264"/>
  <c r="V311" i="264"/>
  <c r="T64" i="35"/>
  <c r="W223" i="34"/>
  <c r="V366" i="264"/>
  <c r="V365" i="264"/>
  <c r="V357" i="264"/>
  <c r="V356" i="264"/>
  <c r="W214" i="34"/>
  <c r="V351" i="264"/>
  <c r="V350" i="264"/>
  <c r="V342" i="264"/>
  <c r="V341" i="264"/>
  <c r="W160" i="34"/>
  <c r="W179" i="34"/>
  <c r="V293" i="264"/>
  <c r="W188" i="34"/>
  <c r="V307" i="264"/>
  <c r="T306" i="264"/>
  <c r="T305" i="264"/>
  <c r="T297" i="264"/>
  <c r="I305" i="266"/>
  <c r="L306" i="265"/>
  <c r="L305" i="265"/>
  <c r="L297" i="265"/>
  <c r="I350" i="267"/>
  <c r="I349" i="266"/>
  <c r="S252" i="264"/>
  <c r="S251" i="264"/>
  <c r="S14" i="264"/>
  <c r="S465" i="264"/>
  <c r="M338" i="265"/>
  <c r="M323" i="265"/>
  <c r="M265" i="265"/>
  <c r="L253" i="265"/>
  <c r="T253" i="264"/>
  <c r="L282" i="265"/>
  <c r="I305" i="267"/>
  <c r="I304" i="266"/>
  <c r="I341" i="266"/>
  <c r="I349" i="267"/>
  <c r="W178" i="34"/>
  <c r="V292" i="264"/>
  <c r="V291" i="264"/>
  <c r="V283" i="264"/>
  <c r="W187" i="34"/>
  <c r="V306" i="264"/>
  <c r="V305" i="264"/>
  <c r="V297" i="264"/>
  <c r="W265" i="264"/>
  <c r="X171" i="34"/>
  <c r="W353" i="264"/>
  <c r="M353" i="265"/>
  <c r="W368" i="264"/>
  <c r="M368" i="265"/>
  <c r="U292" i="264"/>
  <c r="U291" i="264"/>
  <c r="U283" i="264"/>
  <c r="Y224" i="34"/>
  <c r="Y215" i="34"/>
  <c r="Y206" i="34"/>
  <c r="Y161" i="34"/>
  <c r="Y197" i="34"/>
  <c r="V65" i="35"/>
  <c r="V75" i="35"/>
  <c r="W76" i="35"/>
  <c r="X188" i="34"/>
  <c r="W307" i="264"/>
  <c r="X179" i="34"/>
  <c r="W293" i="264"/>
  <c r="W322" i="264"/>
  <c r="M322" i="265"/>
  <c r="W367" i="264"/>
  <c r="M367" i="265"/>
  <c r="L252" i="265"/>
  <c r="L251" i="265"/>
  <c r="L14" i="265"/>
  <c r="L465" i="265"/>
  <c r="T282" i="264"/>
  <c r="T252" i="264"/>
  <c r="T251" i="264"/>
  <c r="T14" i="264"/>
  <c r="T465" i="264"/>
  <c r="W169" i="34"/>
  <c r="V277" i="264"/>
  <c r="V276" i="264"/>
  <c r="V268" i="264"/>
  <c r="V263" i="264"/>
  <c r="V262" i="264"/>
  <c r="V254" i="264"/>
  <c r="I334" i="267"/>
  <c r="I326" i="266"/>
  <c r="I319" i="267"/>
  <c r="I311" i="266"/>
  <c r="I364" i="267"/>
  <c r="I356" i="266"/>
  <c r="Y216" i="34"/>
  <c r="Y162" i="34"/>
  <c r="Y198" i="34"/>
  <c r="Y225" i="34"/>
  <c r="Y207" i="34"/>
  <c r="V66" i="35"/>
  <c r="W77" i="35"/>
  <c r="X189" i="34"/>
  <c r="W308" i="264"/>
  <c r="X180" i="34"/>
  <c r="W294" i="264"/>
  <c r="U306" i="264"/>
  <c r="U305" i="264"/>
  <c r="U297" i="264"/>
  <c r="U277" i="264"/>
  <c r="U276" i="264"/>
  <c r="U268" i="264"/>
  <c r="U253" i="264"/>
  <c r="I276" i="267"/>
  <c r="I275" i="266"/>
  <c r="I261" i="267"/>
  <c r="I253" i="266"/>
  <c r="I291" i="267"/>
  <c r="I290" i="266"/>
  <c r="J57" i="268"/>
  <c r="J56" i="268"/>
  <c r="J47" i="268"/>
  <c r="J46" i="268"/>
  <c r="X223" i="34"/>
  <c r="W366" i="264"/>
  <c r="W365" i="264"/>
  <c r="W357" i="264"/>
  <c r="W356" i="264"/>
  <c r="X205" i="34"/>
  <c r="W336" i="264"/>
  <c r="X214" i="34"/>
  <c r="W351" i="264"/>
  <c r="X196" i="34"/>
  <c r="W321" i="264"/>
  <c r="U64" i="35"/>
  <c r="X160" i="34"/>
  <c r="W264" i="264"/>
  <c r="X170" i="34"/>
  <c r="W278" i="264"/>
  <c r="M264" i="265"/>
  <c r="W352" i="264"/>
  <c r="M352" i="265"/>
  <c r="W337" i="264"/>
  <c r="M337" i="265"/>
  <c r="M336" i="265"/>
  <c r="M293" i="265"/>
  <c r="M321" i="265"/>
  <c r="M308" i="265"/>
  <c r="M335" i="265"/>
  <c r="M327" i="265"/>
  <c r="M326" i="265"/>
  <c r="M307" i="265"/>
  <c r="M294" i="265"/>
  <c r="W320" i="264"/>
  <c r="W312" i="264"/>
  <c r="W311" i="264"/>
  <c r="V282" i="264"/>
  <c r="M320" i="265"/>
  <c r="M312" i="265"/>
  <c r="M311" i="265"/>
  <c r="M366" i="265"/>
  <c r="M365" i="265"/>
  <c r="M357" i="265"/>
  <c r="M356" i="265"/>
  <c r="V253" i="264"/>
  <c r="X169" i="34"/>
  <c r="W263" i="264"/>
  <c r="W262" i="264"/>
  <c r="W254" i="264"/>
  <c r="X178" i="34"/>
  <c r="X187" i="34"/>
  <c r="I290" i="267"/>
  <c r="I282" i="266"/>
  <c r="I253" i="267"/>
  <c r="I267" i="266"/>
  <c r="I267" i="267"/>
  <c r="I275" i="267"/>
  <c r="Z207" i="34"/>
  <c r="Y338" i="264"/>
  <c r="Z198" i="34"/>
  <c r="Y323" i="264"/>
  <c r="Z216" i="34"/>
  <c r="Y353" i="264"/>
  <c r="W66" i="35"/>
  <c r="Z162" i="34"/>
  <c r="Z225" i="34"/>
  <c r="Y368" i="264"/>
  <c r="X77" i="35"/>
  <c r="X338" i="264"/>
  <c r="X323" i="264"/>
  <c r="X353" i="264"/>
  <c r="Z224" i="34"/>
  <c r="Z215" i="34"/>
  <c r="Z206" i="34"/>
  <c r="W65" i="35"/>
  <c r="Z161" i="34"/>
  <c r="Z197" i="34"/>
  <c r="W75" i="35"/>
  <c r="X76" i="35"/>
  <c r="Y179" i="34"/>
  <c r="Y188" i="34"/>
  <c r="X264" i="264"/>
  <c r="Y170" i="34"/>
  <c r="X352" i="264"/>
  <c r="W279" i="264"/>
  <c r="M279" i="265"/>
  <c r="I304" i="267"/>
  <c r="I296" i="266"/>
  <c r="I296" i="267"/>
  <c r="W350" i="264"/>
  <c r="W342" i="264"/>
  <c r="W341" i="264"/>
  <c r="M351" i="265"/>
  <c r="M350" i="265"/>
  <c r="M342" i="265"/>
  <c r="M341" i="265"/>
  <c r="M278" i="265"/>
  <c r="M263" i="265"/>
  <c r="M262" i="265"/>
  <c r="M254" i="265"/>
  <c r="Y180" i="34"/>
  <c r="Y189" i="34"/>
  <c r="X368" i="264"/>
  <c r="X265" i="264"/>
  <c r="Y171" i="34"/>
  <c r="I356" i="267"/>
  <c r="I355" i="266"/>
  <c r="I355" i="267"/>
  <c r="I310" i="266"/>
  <c r="I310" i="267"/>
  <c r="I311" i="267"/>
  <c r="I326" i="267"/>
  <c r="I325" i="266"/>
  <c r="I325" i="267"/>
  <c r="Y223" i="34"/>
  <c r="Y214" i="34"/>
  <c r="V64" i="35"/>
  <c r="Y196" i="34"/>
  <c r="Y205" i="34"/>
  <c r="Y160" i="34"/>
  <c r="X322" i="264"/>
  <c r="X337" i="264"/>
  <c r="X367" i="264"/>
  <c r="I341" i="267"/>
  <c r="I340" i="266"/>
  <c r="I340" i="267"/>
  <c r="W335" i="264"/>
  <c r="W327" i="264"/>
  <c r="W326" i="264"/>
  <c r="U282" i="264"/>
  <c r="U252" i="264"/>
  <c r="U251" i="264"/>
  <c r="U14" i="264"/>
  <c r="U465" i="264"/>
  <c r="V252" i="264"/>
  <c r="V251" i="264"/>
  <c r="V14" i="264"/>
  <c r="V465" i="264"/>
  <c r="X336" i="264"/>
  <c r="X335" i="264"/>
  <c r="X327" i="264"/>
  <c r="X326" i="264"/>
  <c r="Y187" i="34"/>
  <c r="Y178" i="34"/>
  <c r="X366" i="264"/>
  <c r="X365" i="264"/>
  <c r="X357" i="264"/>
  <c r="X356" i="264"/>
  <c r="X279" i="264"/>
  <c r="X294" i="264"/>
  <c r="X278" i="264"/>
  <c r="X293" i="264"/>
  <c r="Z223" i="34"/>
  <c r="Z214" i="34"/>
  <c r="Y351" i="264"/>
  <c r="Z205" i="34"/>
  <c r="Z196" i="34"/>
  <c r="W64" i="35"/>
  <c r="Z160" i="34"/>
  <c r="Y264" i="264"/>
  <c r="Z170" i="34"/>
  <c r="Y337" i="264"/>
  <c r="Y367" i="264"/>
  <c r="Z189" i="34"/>
  <c r="Z180" i="34"/>
  <c r="Y294" i="264"/>
  <c r="I282" i="267"/>
  <c r="I281" i="266"/>
  <c r="I281" i="267"/>
  <c r="W306" i="264"/>
  <c r="W305" i="264"/>
  <c r="W297" i="264"/>
  <c r="M306" i="265"/>
  <c r="M305" i="265"/>
  <c r="M297" i="265"/>
  <c r="I252" i="266"/>
  <c r="Y169" i="34"/>
  <c r="X263" i="264"/>
  <c r="X262" i="264"/>
  <c r="X254" i="264"/>
  <c r="X321" i="264"/>
  <c r="X320" i="264"/>
  <c r="X312" i="264"/>
  <c r="X311" i="264"/>
  <c r="X351" i="264"/>
  <c r="X350" i="264"/>
  <c r="X342" i="264"/>
  <c r="X341" i="264"/>
  <c r="X308" i="264"/>
  <c r="X307" i="264"/>
  <c r="X65" i="35"/>
  <c r="K58" i="268"/>
  <c r="AA206" i="34"/>
  <c r="AA161" i="34"/>
  <c r="AA197" i="34"/>
  <c r="AA215" i="34"/>
  <c r="AA224" i="34"/>
  <c r="X75" i="35"/>
  <c r="Y76" i="35"/>
  <c r="Y322" i="264"/>
  <c r="Z188" i="34"/>
  <c r="Y307" i="264"/>
  <c r="Z179" i="34"/>
  <c r="Y293" i="264"/>
  <c r="Y352" i="264"/>
  <c r="K59" i="268"/>
  <c r="AA207" i="34"/>
  <c r="AA225" i="34"/>
  <c r="AA216" i="34"/>
  <c r="AA198" i="34"/>
  <c r="AA162" i="34"/>
  <c r="X66" i="35"/>
  <c r="Y77" i="35"/>
  <c r="Y265" i="264"/>
  <c r="Z171" i="34"/>
  <c r="Y279" i="264"/>
  <c r="W292" i="264"/>
  <c r="W291" i="264"/>
  <c r="W283" i="264"/>
  <c r="W282" i="264"/>
  <c r="M292" i="265"/>
  <c r="M291" i="265"/>
  <c r="M283" i="265"/>
  <c r="M282" i="265"/>
  <c r="W277" i="264"/>
  <c r="W276" i="264"/>
  <c r="W268" i="264"/>
  <c r="W253" i="264"/>
  <c r="W252" i="264"/>
  <c r="W251" i="264"/>
  <c r="W14" i="264"/>
  <c r="W465" i="264"/>
  <c r="M277" i="265"/>
  <c r="M276" i="265"/>
  <c r="M268" i="265"/>
  <c r="M253" i="265"/>
  <c r="M252" i="265"/>
  <c r="M251" i="265"/>
  <c r="M14" i="265"/>
  <c r="M465" i="265"/>
  <c r="AA189" i="34"/>
  <c r="AA180" i="34"/>
  <c r="Z294" i="264"/>
  <c r="Z323" i="264"/>
  <c r="N323" i="265"/>
  <c r="Z368" i="264"/>
  <c r="N368" i="265"/>
  <c r="AA223" i="34"/>
  <c r="Z366" i="264"/>
  <c r="AA205" i="34"/>
  <c r="Z336" i="264"/>
  <c r="K57" i="268"/>
  <c r="K56" i="268"/>
  <c r="K47" i="268"/>
  <c r="K46" i="268"/>
  <c r="AA196" i="34"/>
  <c r="AA214" i="34"/>
  <c r="X64" i="35"/>
  <c r="AA160" i="34"/>
  <c r="Z352" i="264"/>
  <c r="N352" i="265"/>
  <c r="AA170" i="34"/>
  <c r="Z278" i="264"/>
  <c r="Z264" i="264"/>
  <c r="N264" i="265"/>
  <c r="X277" i="264"/>
  <c r="X276" i="264"/>
  <c r="X268" i="264"/>
  <c r="I252" i="267"/>
  <c r="I251" i="266"/>
  <c r="Y278" i="264"/>
  <c r="Z169" i="34"/>
  <c r="Y263" i="264"/>
  <c r="Y262" i="264"/>
  <c r="Y254" i="264"/>
  <c r="Y321" i="264"/>
  <c r="Y320" i="264"/>
  <c r="Y312" i="264"/>
  <c r="Y311" i="264"/>
  <c r="X292" i="264"/>
  <c r="X291" i="264"/>
  <c r="X283" i="264"/>
  <c r="Y350" i="264"/>
  <c r="Y342" i="264"/>
  <c r="Y341" i="264"/>
  <c r="N278" i="265"/>
  <c r="N294" i="265"/>
  <c r="AB207" i="34"/>
  <c r="AB162" i="34"/>
  <c r="AB225" i="34"/>
  <c r="AB198" i="34"/>
  <c r="AB216" i="34"/>
  <c r="Y66" i="35"/>
  <c r="Z77" i="35"/>
  <c r="Z265" i="264"/>
  <c r="AA171" i="34"/>
  <c r="Z279" i="264"/>
  <c r="N265" i="265"/>
  <c r="Z353" i="264"/>
  <c r="Z338" i="264"/>
  <c r="N338" i="265"/>
  <c r="AB224" i="34"/>
  <c r="AB197" i="34"/>
  <c r="AB215" i="34"/>
  <c r="Y65" i="35"/>
  <c r="AB161" i="34"/>
  <c r="AB206" i="34"/>
  <c r="Y75" i="35"/>
  <c r="Z76" i="35"/>
  <c r="Z367" i="264"/>
  <c r="N367" i="265"/>
  <c r="Z322" i="264"/>
  <c r="N322" i="265"/>
  <c r="Z337" i="264"/>
  <c r="N337" i="265"/>
  <c r="AA188" i="34"/>
  <c r="Z307" i="264"/>
  <c r="AA179" i="34"/>
  <c r="Z293" i="264"/>
  <c r="Y308" i="264"/>
  <c r="Z187" i="34"/>
  <c r="Z178" i="34"/>
  <c r="Y336" i="264"/>
  <c r="Y335" i="264"/>
  <c r="Y327" i="264"/>
  <c r="Y326" i="264"/>
  <c r="Y366" i="264"/>
  <c r="Y365" i="264"/>
  <c r="Y357" i="264"/>
  <c r="Y356" i="264"/>
  <c r="X306" i="264"/>
  <c r="X305" i="264"/>
  <c r="X297" i="264"/>
  <c r="X253" i="264"/>
  <c r="N353" i="265"/>
  <c r="N279" i="265"/>
  <c r="N366" i="265"/>
  <c r="N365" i="265"/>
  <c r="N357" i="265"/>
  <c r="N356" i="265"/>
  <c r="AB214" i="34"/>
  <c r="AB223" i="34"/>
  <c r="AB196" i="34"/>
  <c r="AB205" i="34"/>
  <c r="Y64" i="35"/>
  <c r="AB160" i="34"/>
  <c r="Y292" i="264"/>
  <c r="Y291" i="264"/>
  <c r="Y283" i="264"/>
  <c r="AC161" i="34"/>
  <c r="AC197" i="34"/>
  <c r="AB322" i="264"/>
  <c r="AC215" i="34"/>
  <c r="AC206" i="34"/>
  <c r="AB337" i="264"/>
  <c r="Z65" i="35"/>
  <c r="AC224" i="34"/>
  <c r="AB367" i="264"/>
  <c r="Z75" i="35"/>
  <c r="AA76" i="35"/>
  <c r="AA337" i="264"/>
  <c r="AB188" i="34"/>
  <c r="AB179" i="34"/>
  <c r="AA322" i="264"/>
  <c r="AB180" i="34"/>
  <c r="AB189" i="34"/>
  <c r="AA323" i="264"/>
  <c r="AA265" i="264"/>
  <c r="AB171" i="34"/>
  <c r="Y277" i="264"/>
  <c r="Y276" i="264"/>
  <c r="Y268" i="264"/>
  <c r="AA187" i="34"/>
  <c r="Z306" i="264"/>
  <c r="AA178" i="34"/>
  <c r="Z292" i="264"/>
  <c r="Z291" i="264"/>
  <c r="Z283" i="264"/>
  <c r="Z321" i="264"/>
  <c r="Z320" i="264"/>
  <c r="Z312" i="264"/>
  <c r="Z311" i="264"/>
  <c r="N321" i="265"/>
  <c r="N320" i="265"/>
  <c r="N312" i="265"/>
  <c r="N311" i="265"/>
  <c r="N307" i="265"/>
  <c r="N293" i="265"/>
  <c r="X282" i="264"/>
  <c r="X252" i="264"/>
  <c r="X251" i="264"/>
  <c r="X14" i="264"/>
  <c r="X465" i="264"/>
  <c r="Z335" i="264"/>
  <c r="Z327" i="264"/>
  <c r="Z326" i="264"/>
  <c r="N336" i="265"/>
  <c r="N335" i="265"/>
  <c r="N327" i="265"/>
  <c r="N326" i="265"/>
  <c r="Y306" i="264"/>
  <c r="Y305" i="264"/>
  <c r="Y297" i="264"/>
  <c r="AA264" i="264"/>
  <c r="AB170" i="34"/>
  <c r="AA352" i="264"/>
  <c r="AA367" i="264"/>
  <c r="AC225" i="34"/>
  <c r="AB368" i="264"/>
  <c r="AC216" i="34"/>
  <c r="AC198" i="34"/>
  <c r="AB323" i="264"/>
  <c r="AC162" i="34"/>
  <c r="Z66" i="35"/>
  <c r="AC207" i="34"/>
  <c r="AB338" i="264"/>
  <c r="AA77" i="35"/>
  <c r="AA353" i="264"/>
  <c r="AA368" i="264"/>
  <c r="AA338" i="264"/>
  <c r="I251" i="267"/>
  <c r="I250" i="266"/>
  <c r="AA169" i="34"/>
  <c r="Z263" i="264"/>
  <c r="Z262" i="264"/>
  <c r="Z254" i="264"/>
  <c r="N263" i="265"/>
  <c r="N262" i="265"/>
  <c r="N254" i="265"/>
  <c r="Z351" i="264"/>
  <c r="Z350" i="264"/>
  <c r="Z342" i="264"/>
  <c r="Z341" i="264"/>
  <c r="N351" i="265"/>
  <c r="N350" i="265"/>
  <c r="N342" i="265"/>
  <c r="N341" i="265"/>
  <c r="Z308" i="264"/>
  <c r="N308" i="265"/>
  <c r="N292" i="265"/>
  <c r="N291" i="265"/>
  <c r="N283" i="265"/>
  <c r="Y253" i="264"/>
  <c r="Z365" i="264"/>
  <c r="Z357" i="264"/>
  <c r="Z356" i="264"/>
  <c r="AB353" i="264"/>
  <c r="I13" i="266"/>
  <c r="I250" i="267"/>
  <c r="AD216" i="34"/>
  <c r="AC353" i="264"/>
  <c r="AD207" i="34"/>
  <c r="AC338" i="264"/>
  <c r="AD225" i="34"/>
  <c r="AA66" i="35"/>
  <c r="L59" i="268"/>
  <c r="AD198" i="34"/>
  <c r="AC323" i="264"/>
  <c r="AD162" i="34"/>
  <c r="AB77" i="35"/>
  <c r="AC189" i="34"/>
  <c r="AB308" i="264"/>
  <c r="AC180" i="34"/>
  <c r="AB294" i="264"/>
  <c r="AA279" i="264"/>
  <c r="AA308" i="264"/>
  <c r="AA307" i="264"/>
  <c r="AC214" i="34"/>
  <c r="AC205" i="34"/>
  <c r="AB336" i="264"/>
  <c r="AB335" i="264"/>
  <c r="AB327" i="264"/>
  <c r="AB326" i="264"/>
  <c r="AC223" i="34"/>
  <c r="AB366" i="264"/>
  <c r="AB365" i="264"/>
  <c r="AB357" i="264"/>
  <c r="AB356" i="264"/>
  <c r="AC196" i="34"/>
  <c r="AB321" i="264"/>
  <c r="AB320" i="264"/>
  <c r="AB312" i="264"/>
  <c r="AB311" i="264"/>
  <c r="Z64" i="35"/>
  <c r="AC160" i="34"/>
  <c r="AC188" i="34"/>
  <c r="AB307" i="264"/>
  <c r="AC179" i="34"/>
  <c r="AB293" i="264"/>
  <c r="AB352" i="264"/>
  <c r="AC170" i="34"/>
  <c r="AB278" i="264"/>
  <c r="AB264" i="264"/>
  <c r="AB178" i="34"/>
  <c r="AB187" i="34"/>
  <c r="AA321" i="264"/>
  <c r="AA320" i="264"/>
  <c r="AA312" i="264"/>
  <c r="AA311" i="264"/>
  <c r="AA351" i="264"/>
  <c r="AA350" i="264"/>
  <c r="AA342" i="264"/>
  <c r="AA341" i="264"/>
  <c r="O338" i="265"/>
  <c r="O353" i="265"/>
  <c r="Z305" i="264"/>
  <c r="Z297" i="264"/>
  <c r="O323" i="265"/>
  <c r="Y282" i="264"/>
  <c r="Y252" i="264"/>
  <c r="Y251" i="264"/>
  <c r="Y14" i="264"/>
  <c r="Y465" i="264"/>
  <c r="N306" i="265"/>
  <c r="N305" i="265"/>
  <c r="N297" i="265"/>
  <c r="N282" i="265"/>
  <c r="Z277" i="264"/>
  <c r="Z276" i="264"/>
  <c r="Z268" i="264"/>
  <c r="Z253" i="264"/>
  <c r="N277" i="265"/>
  <c r="N276" i="265"/>
  <c r="N268" i="265"/>
  <c r="N253" i="265"/>
  <c r="AC171" i="34"/>
  <c r="AB279" i="264"/>
  <c r="AB265" i="264"/>
  <c r="AA278" i="264"/>
  <c r="AA294" i="264"/>
  <c r="AA293" i="264"/>
  <c r="L58" i="268"/>
  <c r="AD206" i="34"/>
  <c r="AD224" i="34"/>
  <c r="AD215" i="34"/>
  <c r="AD197" i="34"/>
  <c r="AA65" i="35"/>
  <c r="AD161" i="34"/>
  <c r="AA75" i="35"/>
  <c r="AB76" i="35"/>
  <c r="AB169" i="34"/>
  <c r="AA263" i="264"/>
  <c r="AA262" i="264"/>
  <c r="AA254" i="264"/>
  <c r="AA336" i="264"/>
  <c r="AA335" i="264"/>
  <c r="AA327" i="264"/>
  <c r="AA326" i="264"/>
  <c r="AA366" i="264"/>
  <c r="AA365" i="264"/>
  <c r="AA357" i="264"/>
  <c r="AA356" i="264"/>
  <c r="Z282" i="264"/>
  <c r="O265" i="265"/>
  <c r="N252" i="265"/>
  <c r="N251" i="265"/>
  <c r="N14" i="265"/>
  <c r="N465" i="265"/>
  <c r="Z252" i="264"/>
  <c r="Z251" i="264"/>
  <c r="Z14" i="264"/>
  <c r="Z465" i="264"/>
  <c r="AC352" i="264"/>
  <c r="O352" i="265"/>
  <c r="AC337" i="264"/>
  <c r="O337" i="265"/>
  <c r="AA306" i="264"/>
  <c r="AA305" i="264"/>
  <c r="AA297" i="264"/>
  <c r="AC169" i="34"/>
  <c r="AB263" i="264"/>
  <c r="AB262" i="264"/>
  <c r="AB254" i="264"/>
  <c r="AC265" i="264"/>
  <c r="AD171" i="34"/>
  <c r="AC279" i="264"/>
  <c r="AC368" i="264"/>
  <c r="O368" i="265"/>
  <c r="I13" i="267"/>
  <c r="I464" i="266"/>
  <c r="I464" i="267"/>
  <c r="AA277" i="264"/>
  <c r="AA276" i="264"/>
  <c r="AA268" i="264"/>
  <c r="AD196" i="34"/>
  <c r="AD214" i="34"/>
  <c r="AA64" i="35"/>
  <c r="AD223" i="34"/>
  <c r="AD205" i="34"/>
  <c r="L57" i="268"/>
  <c r="L56" i="268"/>
  <c r="L47" i="268"/>
  <c r="L46" i="268"/>
  <c r="AD160" i="34"/>
  <c r="AD179" i="34"/>
  <c r="AC293" i="264"/>
  <c r="AD188" i="34"/>
  <c r="AC307" i="264"/>
  <c r="AE161" i="34"/>
  <c r="AE206" i="34"/>
  <c r="AE224" i="34"/>
  <c r="AB65" i="35"/>
  <c r="AE197" i="34"/>
  <c r="AE215" i="34"/>
  <c r="AB75" i="35"/>
  <c r="AC76" i="35"/>
  <c r="AC264" i="264"/>
  <c r="AD170" i="34"/>
  <c r="O264" i="265"/>
  <c r="AC322" i="264"/>
  <c r="O322" i="265"/>
  <c r="AC367" i="264"/>
  <c r="O367" i="265"/>
  <c r="AA292" i="264"/>
  <c r="AA291" i="264"/>
  <c r="AA283" i="264"/>
  <c r="AA282" i="264"/>
  <c r="AC178" i="34"/>
  <c r="AC187" i="34"/>
  <c r="AB306" i="264"/>
  <c r="AB305" i="264"/>
  <c r="AB297" i="264"/>
  <c r="AB351" i="264"/>
  <c r="AB350" i="264"/>
  <c r="AB342" i="264"/>
  <c r="AB341" i="264"/>
  <c r="AE216" i="34"/>
  <c r="AE198" i="34"/>
  <c r="AE162" i="34"/>
  <c r="AE225" i="34"/>
  <c r="AE207" i="34"/>
  <c r="AB66" i="35"/>
  <c r="AC77" i="35"/>
  <c r="AD180" i="34"/>
  <c r="AD189" i="34"/>
  <c r="AC308" i="264"/>
  <c r="AA253" i="264"/>
  <c r="O293" i="265"/>
  <c r="O279" i="265"/>
  <c r="AA252" i="264"/>
  <c r="AA251" i="264"/>
  <c r="AA14" i="264"/>
  <c r="AA465" i="264"/>
  <c r="AC294" i="264"/>
  <c r="O294" i="265"/>
  <c r="AE180" i="34"/>
  <c r="AE189" i="34"/>
  <c r="AD368" i="264"/>
  <c r="AD323" i="264"/>
  <c r="AC278" i="264"/>
  <c r="O278" i="265"/>
  <c r="AF224" i="34"/>
  <c r="AE367" i="264"/>
  <c r="AF215" i="34"/>
  <c r="AE352" i="264"/>
  <c r="AF206" i="34"/>
  <c r="AE337" i="264"/>
  <c r="AF197" i="34"/>
  <c r="AE322" i="264"/>
  <c r="AC65" i="35"/>
  <c r="AF161" i="34"/>
  <c r="AC75" i="35"/>
  <c r="AD76" i="35"/>
  <c r="AD352" i="264"/>
  <c r="AE188" i="34"/>
  <c r="AE179" i="34"/>
  <c r="AD337" i="264"/>
  <c r="AD169" i="34"/>
  <c r="AC263" i="264"/>
  <c r="AC262" i="264"/>
  <c r="AC254" i="264"/>
  <c r="O263" i="265"/>
  <c r="O262" i="265"/>
  <c r="O254" i="265"/>
  <c r="AC336" i="264"/>
  <c r="AC335" i="264"/>
  <c r="AC327" i="264"/>
  <c r="AC326" i="264"/>
  <c r="O336" i="265"/>
  <c r="O335" i="265"/>
  <c r="O327" i="265"/>
  <c r="O326" i="265"/>
  <c r="AD187" i="34"/>
  <c r="AC306" i="264"/>
  <c r="AC305" i="264"/>
  <c r="AC297" i="264"/>
  <c r="AD178" i="34"/>
  <c r="AC292" i="264"/>
  <c r="AC291" i="264"/>
  <c r="AC283" i="264"/>
  <c r="AC321" i="264"/>
  <c r="AC320" i="264"/>
  <c r="AC312" i="264"/>
  <c r="AC311" i="264"/>
  <c r="O321" i="265"/>
  <c r="O320" i="265"/>
  <c r="O312" i="265"/>
  <c r="O311" i="265"/>
  <c r="O308" i="265"/>
  <c r="AF198" i="34"/>
  <c r="AE323" i="264"/>
  <c r="AF207" i="34"/>
  <c r="AE338" i="264"/>
  <c r="AF216" i="34"/>
  <c r="AE353" i="264"/>
  <c r="AF225" i="34"/>
  <c r="AE368" i="264"/>
  <c r="AC66" i="35"/>
  <c r="AF162" i="34"/>
  <c r="AD77" i="35"/>
  <c r="AD338" i="264"/>
  <c r="AD265" i="264"/>
  <c r="AE171" i="34"/>
  <c r="AD353" i="264"/>
  <c r="AB292" i="264"/>
  <c r="AB291" i="264"/>
  <c r="AB283" i="264"/>
  <c r="AB282" i="264"/>
  <c r="AE196" i="34"/>
  <c r="AE223" i="34"/>
  <c r="AE214" i="34"/>
  <c r="AE205" i="34"/>
  <c r="AB64" i="35"/>
  <c r="AE160" i="34"/>
  <c r="AD322" i="264"/>
  <c r="AD367" i="264"/>
  <c r="AD264" i="264"/>
  <c r="AE170" i="34"/>
  <c r="AC366" i="264"/>
  <c r="AC365" i="264"/>
  <c r="AC357" i="264"/>
  <c r="AC356" i="264"/>
  <c r="O366" i="265"/>
  <c r="O365" i="265"/>
  <c r="O357" i="265"/>
  <c r="O356" i="265"/>
  <c r="AC351" i="264"/>
  <c r="AC350" i="264"/>
  <c r="AC342" i="264"/>
  <c r="AC341" i="264"/>
  <c r="O351" i="265"/>
  <c r="O350" i="265"/>
  <c r="O342" i="265"/>
  <c r="O341" i="265"/>
  <c r="AB277" i="264"/>
  <c r="AB276" i="264"/>
  <c r="AB268" i="264"/>
  <c r="AB253" i="264"/>
  <c r="O307" i="265"/>
  <c r="O306" i="265"/>
  <c r="AB252" i="264"/>
  <c r="AB251" i="264"/>
  <c r="AB14" i="264"/>
  <c r="AB465" i="264"/>
  <c r="AD336" i="264"/>
  <c r="AD335" i="264"/>
  <c r="AD327" i="264"/>
  <c r="AD326" i="264"/>
  <c r="AD366" i="264"/>
  <c r="AD365" i="264"/>
  <c r="AD357" i="264"/>
  <c r="AD356" i="264"/>
  <c r="AD279" i="264"/>
  <c r="AE265" i="264"/>
  <c r="AF171" i="34"/>
  <c r="AE279" i="264"/>
  <c r="AD293" i="264"/>
  <c r="M58" i="268"/>
  <c r="G57" i="269"/>
  <c r="AG206" i="34"/>
  <c r="AG215" i="34"/>
  <c r="AG197" i="34"/>
  <c r="AG224" i="34"/>
  <c r="AD65" i="35"/>
  <c r="AG161" i="34"/>
  <c r="AD75" i="35"/>
  <c r="AE76" i="35"/>
  <c r="AF170" i="34"/>
  <c r="AE278" i="264"/>
  <c r="AE264" i="264"/>
  <c r="AD308" i="264"/>
  <c r="O292" i="265"/>
  <c r="O291" i="265"/>
  <c r="O283" i="265"/>
  <c r="AE169" i="34"/>
  <c r="AD263" i="264"/>
  <c r="AD262" i="264"/>
  <c r="AD254" i="264"/>
  <c r="AD278" i="264"/>
  <c r="AE187" i="34"/>
  <c r="AE178" i="34"/>
  <c r="AD351" i="264"/>
  <c r="AD350" i="264"/>
  <c r="AD342" i="264"/>
  <c r="AD341" i="264"/>
  <c r="AD321" i="264"/>
  <c r="AD320" i="264"/>
  <c r="AD312" i="264"/>
  <c r="AD311" i="264"/>
  <c r="G58" i="269"/>
  <c r="AG198" i="34"/>
  <c r="M59" i="268"/>
  <c r="AG216" i="34"/>
  <c r="AG225" i="34"/>
  <c r="AG207" i="34"/>
  <c r="AD66" i="35"/>
  <c r="AG162" i="34"/>
  <c r="AE77" i="35"/>
  <c r="AF180" i="34"/>
  <c r="AE294" i="264"/>
  <c r="AF189" i="34"/>
  <c r="AE308" i="264"/>
  <c r="AC277" i="264"/>
  <c r="AC276" i="264"/>
  <c r="AC268" i="264"/>
  <c r="AC253" i="264"/>
  <c r="O277" i="265"/>
  <c r="O276" i="265"/>
  <c r="O268" i="265"/>
  <c r="O253" i="265"/>
  <c r="AD307" i="264"/>
  <c r="AF214" i="34"/>
  <c r="AE351" i="264"/>
  <c r="AE350" i="264"/>
  <c r="AE342" i="264"/>
  <c r="AE341" i="264"/>
  <c r="AF196" i="34"/>
  <c r="AE321" i="264"/>
  <c r="AE320" i="264"/>
  <c r="AE312" i="264"/>
  <c r="AE311" i="264"/>
  <c r="AF205" i="34"/>
  <c r="AE336" i="264"/>
  <c r="AE335" i="264"/>
  <c r="AE327" i="264"/>
  <c r="AE326" i="264"/>
  <c r="AC64" i="35"/>
  <c r="AF223" i="34"/>
  <c r="AE366" i="264"/>
  <c r="AE365" i="264"/>
  <c r="AE357" i="264"/>
  <c r="AE356" i="264"/>
  <c r="AF160" i="34"/>
  <c r="AF179" i="34"/>
  <c r="AE293" i="264"/>
  <c r="AF188" i="34"/>
  <c r="AE307" i="264"/>
  <c r="AD294" i="264"/>
  <c r="O305" i="265"/>
  <c r="O297" i="265"/>
  <c r="AC282" i="264"/>
  <c r="P368" i="265"/>
  <c r="AC252" i="264"/>
  <c r="AC251" i="264"/>
  <c r="AC14" i="264"/>
  <c r="AC465" i="264"/>
  <c r="AF169" i="34"/>
  <c r="AE277" i="264"/>
  <c r="AE276" i="264"/>
  <c r="AE268" i="264"/>
  <c r="AE263" i="264"/>
  <c r="AE262" i="264"/>
  <c r="AE254" i="264"/>
  <c r="AF187" i="34"/>
  <c r="AE306" i="264"/>
  <c r="AE305" i="264"/>
  <c r="AE297" i="264"/>
  <c r="AF178" i="34"/>
  <c r="AE292" i="264"/>
  <c r="AE291" i="264"/>
  <c r="AE283" i="264"/>
  <c r="AH207" i="34"/>
  <c r="AH198" i="34"/>
  <c r="AE66" i="35"/>
  <c r="AH162" i="34"/>
  <c r="AH225" i="34"/>
  <c r="AH216" i="34"/>
  <c r="AF77" i="35"/>
  <c r="AG180" i="34"/>
  <c r="AG189" i="34"/>
  <c r="P308" i="265"/>
  <c r="AF368" i="264"/>
  <c r="J367" i="266"/>
  <c r="J367" i="267"/>
  <c r="AD306" i="264"/>
  <c r="AD305" i="264"/>
  <c r="AD297" i="264"/>
  <c r="AG205" i="34"/>
  <c r="AG223" i="34"/>
  <c r="AG214" i="34"/>
  <c r="AG196" i="34"/>
  <c r="G56" i="269"/>
  <c r="G55" i="269"/>
  <c r="G46" i="269"/>
  <c r="G45" i="269"/>
  <c r="M57" i="268"/>
  <c r="M56" i="268"/>
  <c r="M47" i="268"/>
  <c r="M46" i="268"/>
  <c r="AD64" i="35"/>
  <c r="AG160" i="34"/>
  <c r="AG179" i="34"/>
  <c r="P293" i="265"/>
  <c r="AG188" i="34"/>
  <c r="AF322" i="264"/>
  <c r="J321" i="266"/>
  <c r="J321" i="267"/>
  <c r="P322" i="265"/>
  <c r="AF337" i="264"/>
  <c r="J336" i="266"/>
  <c r="J336" i="267"/>
  <c r="P337" i="265"/>
  <c r="O282" i="265"/>
  <c r="O252" i="265"/>
  <c r="O251" i="265"/>
  <c r="O14" i="265"/>
  <c r="O465" i="265"/>
  <c r="AF265" i="264"/>
  <c r="AG171" i="34"/>
  <c r="J264" i="266"/>
  <c r="J264" i="267"/>
  <c r="P265" i="265"/>
  <c r="AF338" i="264"/>
  <c r="J337" i="266"/>
  <c r="J337" i="267"/>
  <c r="P338" i="265"/>
  <c r="AF353" i="264"/>
  <c r="J352" i="266"/>
  <c r="J352" i="267"/>
  <c r="P353" i="265"/>
  <c r="AF323" i="264"/>
  <c r="J322" i="266"/>
  <c r="J322" i="267"/>
  <c r="AD292" i="264"/>
  <c r="AD291" i="264"/>
  <c r="AD283" i="264"/>
  <c r="AD282" i="264"/>
  <c r="AD277" i="264"/>
  <c r="AD276" i="264"/>
  <c r="AD268" i="264"/>
  <c r="AD253" i="264"/>
  <c r="AH197" i="34"/>
  <c r="AH161" i="34"/>
  <c r="AH215" i="34"/>
  <c r="AH224" i="34"/>
  <c r="AH206" i="34"/>
  <c r="AE65" i="35"/>
  <c r="AE75" i="35"/>
  <c r="AF76" i="35"/>
  <c r="AF264" i="264"/>
  <c r="AG170" i="34"/>
  <c r="J263" i="266"/>
  <c r="J263" i="267"/>
  <c r="P264" i="265"/>
  <c r="AF367" i="264"/>
  <c r="J366" i="266"/>
  <c r="J366" i="267"/>
  <c r="P367" i="265"/>
  <c r="AF352" i="264"/>
  <c r="J351" i="266"/>
  <c r="J351" i="267"/>
  <c r="P352" i="265"/>
  <c r="P321" i="265"/>
  <c r="P351" i="265"/>
  <c r="P263" i="265"/>
  <c r="P323" i="265"/>
  <c r="P366" i="265"/>
  <c r="P336" i="265"/>
  <c r="P262" i="265"/>
  <c r="P254" i="265"/>
  <c r="AD252" i="264"/>
  <c r="AD251" i="264"/>
  <c r="AD14" i="264"/>
  <c r="AD465" i="264"/>
  <c r="P335" i="265"/>
  <c r="P327" i="265"/>
  <c r="P326" i="265"/>
  <c r="P365" i="265"/>
  <c r="P357" i="265"/>
  <c r="P356" i="265"/>
  <c r="AE282" i="264"/>
  <c r="P350" i="265"/>
  <c r="P342" i="265"/>
  <c r="P341" i="265"/>
  <c r="AH196" i="34"/>
  <c r="AH205" i="34"/>
  <c r="AH214" i="34"/>
  <c r="AE64" i="35"/>
  <c r="AH223" i="34"/>
  <c r="AH160" i="34"/>
  <c r="AG337" i="264"/>
  <c r="AG352" i="264"/>
  <c r="AG322" i="264"/>
  <c r="AF307" i="264"/>
  <c r="J306" i="266"/>
  <c r="J306" i="267"/>
  <c r="P307" i="265"/>
  <c r="AG169" i="34"/>
  <c r="AF263" i="264"/>
  <c r="AF262" i="264"/>
  <c r="AF254" i="264"/>
  <c r="J262" i="266"/>
  <c r="AF321" i="264"/>
  <c r="AF320" i="264"/>
  <c r="AF312" i="264"/>
  <c r="AF311" i="264"/>
  <c r="J320" i="266"/>
  <c r="AF366" i="264"/>
  <c r="AF365" i="264"/>
  <c r="AF357" i="264"/>
  <c r="AF356" i="264"/>
  <c r="J365" i="266"/>
  <c r="AF308" i="264"/>
  <c r="J307" i="266"/>
  <c r="J307" i="267"/>
  <c r="AI198" i="34"/>
  <c r="AH323" i="264"/>
  <c r="AI207" i="34"/>
  <c r="AH338" i="264"/>
  <c r="AF66" i="35"/>
  <c r="AI162" i="34"/>
  <c r="AI216" i="34"/>
  <c r="AH353" i="264"/>
  <c r="AI225" i="34"/>
  <c r="AH368" i="264"/>
  <c r="AG77" i="35"/>
  <c r="AG368" i="264"/>
  <c r="AH180" i="34"/>
  <c r="AH189" i="34"/>
  <c r="AG338" i="264"/>
  <c r="AF278" i="264"/>
  <c r="J277" i="266"/>
  <c r="J277" i="267"/>
  <c r="P278" i="265"/>
  <c r="AI206" i="34"/>
  <c r="AH337" i="264"/>
  <c r="AI197" i="34"/>
  <c r="AH322" i="264"/>
  <c r="AI224" i="34"/>
  <c r="AH367" i="264"/>
  <c r="AI215" i="34"/>
  <c r="AH352" i="264"/>
  <c r="AI161" i="34"/>
  <c r="AF65" i="35"/>
  <c r="AF75" i="35"/>
  <c r="AG76" i="35"/>
  <c r="AH179" i="34"/>
  <c r="AH188" i="34"/>
  <c r="AG367" i="264"/>
  <c r="AG264" i="264"/>
  <c r="AH170" i="34"/>
  <c r="AF279" i="264"/>
  <c r="J278" i="266"/>
  <c r="J278" i="267"/>
  <c r="AF293" i="264"/>
  <c r="J292" i="266"/>
  <c r="J292" i="267"/>
  <c r="AG178" i="34"/>
  <c r="AG187" i="34"/>
  <c r="AF351" i="264"/>
  <c r="AF350" i="264"/>
  <c r="AF342" i="264"/>
  <c r="AF341" i="264"/>
  <c r="J350" i="266"/>
  <c r="AF336" i="264"/>
  <c r="AF335" i="264"/>
  <c r="AF327" i="264"/>
  <c r="AF326" i="264"/>
  <c r="J335" i="266"/>
  <c r="AF294" i="264"/>
  <c r="J293" i="266"/>
  <c r="J293" i="267"/>
  <c r="P294" i="265"/>
  <c r="AG353" i="264"/>
  <c r="AG265" i="264"/>
  <c r="AH171" i="34"/>
  <c r="AG323" i="264"/>
  <c r="P320" i="265"/>
  <c r="P312" i="265"/>
  <c r="P311" i="265"/>
  <c r="P279" i="265"/>
  <c r="AE253" i="264"/>
  <c r="AE252" i="264"/>
  <c r="AE251" i="264"/>
  <c r="AE14" i="264"/>
  <c r="AE465" i="264"/>
  <c r="AF292" i="264"/>
  <c r="AF291" i="264"/>
  <c r="AF283" i="264"/>
  <c r="J291" i="266"/>
  <c r="P292" i="265"/>
  <c r="P291" i="265"/>
  <c r="P283" i="265"/>
  <c r="AI171" i="34"/>
  <c r="AH279" i="264"/>
  <c r="AH265" i="264"/>
  <c r="J365" i="267"/>
  <c r="J364" i="266"/>
  <c r="J320" i="267"/>
  <c r="J319" i="266"/>
  <c r="J262" i="267"/>
  <c r="J261" i="266"/>
  <c r="AF277" i="264"/>
  <c r="AF276" i="264"/>
  <c r="AF268" i="264"/>
  <c r="J276" i="266"/>
  <c r="P277" i="265"/>
  <c r="P276" i="265"/>
  <c r="P268" i="265"/>
  <c r="P253" i="265"/>
  <c r="AG366" i="264"/>
  <c r="AG365" i="264"/>
  <c r="AG357" i="264"/>
  <c r="AG356" i="264"/>
  <c r="AG351" i="264"/>
  <c r="AG350" i="264"/>
  <c r="AG342" i="264"/>
  <c r="AG341" i="264"/>
  <c r="AG321" i="264"/>
  <c r="AG320" i="264"/>
  <c r="AG312" i="264"/>
  <c r="AG311" i="264"/>
  <c r="AG307" i="264"/>
  <c r="AJ224" i="34"/>
  <c r="N58" i="268"/>
  <c r="AJ206" i="34"/>
  <c r="AI337" i="264"/>
  <c r="AJ161" i="34"/>
  <c r="AG65" i="35"/>
  <c r="AJ197" i="34"/>
  <c r="AI322" i="264"/>
  <c r="AJ215" i="34"/>
  <c r="AI352" i="264"/>
  <c r="AG75" i="35"/>
  <c r="AH76" i="35"/>
  <c r="AI179" i="34"/>
  <c r="AH293" i="264"/>
  <c r="AI188" i="34"/>
  <c r="AH307" i="264"/>
  <c r="AG308" i="264"/>
  <c r="AG279" i="264"/>
  <c r="J335" i="267"/>
  <c r="J334" i="266"/>
  <c r="J350" i="267"/>
  <c r="J349" i="266"/>
  <c r="AF306" i="264"/>
  <c r="AF305" i="264"/>
  <c r="AF297" i="264"/>
  <c r="J305" i="266"/>
  <c r="P306" i="265"/>
  <c r="P305" i="265"/>
  <c r="P297" i="265"/>
  <c r="AG278" i="264"/>
  <c r="AG293" i="264"/>
  <c r="AI214" i="34"/>
  <c r="AH351" i="264"/>
  <c r="AH350" i="264"/>
  <c r="AH342" i="264"/>
  <c r="AH341" i="264"/>
  <c r="AI223" i="34"/>
  <c r="AH366" i="264"/>
  <c r="AH365" i="264"/>
  <c r="AH357" i="264"/>
  <c r="AH356" i="264"/>
  <c r="AI196" i="34"/>
  <c r="AH321" i="264"/>
  <c r="AH320" i="264"/>
  <c r="AH312" i="264"/>
  <c r="AH311" i="264"/>
  <c r="AI205" i="34"/>
  <c r="AH336" i="264"/>
  <c r="AH335" i="264"/>
  <c r="AH327" i="264"/>
  <c r="AH326" i="264"/>
  <c r="AF64" i="35"/>
  <c r="AI160" i="34"/>
  <c r="AI170" i="34"/>
  <c r="AH278" i="264"/>
  <c r="AH264" i="264"/>
  <c r="AG294" i="264"/>
  <c r="N59" i="268"/>
  <c r="AJ162" i="34"/>
  <c r="AJ198" i="34"/>
  <c r="AJ216" i="34"/>
  <c r="AJ207" i="34"/>
  <c r="AJ225" i="34"/>
  <c r="AG66" i="35"/>
  <c r="AH77" i="35"/>
  <c r="AI180" i="34"/>
  <c r="AH294" i="264"/>
  <c r="AI189" i="34"/>
  <c r="AH308" i="264"/>
  <c r="AG263" i="264"/>
  <c r="AG262" i="264"/>
  <c r="AG254" i="264"/>
  <c r="AH169" i="34"/>
  <c r="AH187" i="34"/>
  <c r="AH178" i="34"/>
  <c r="AG336" i="264"/>
  <c r="AG335" i="264"/>
  <c r="AG327" i="264"/>
  <c r="AG326" i="264"/>
  <c r="Q265" i="265"/>
  <c r="Q368" i="265"/>
  <c r="AF253" i="264"/>
  <c r="Q322" i="265"/>
  <c r="AG292" i="264"/>
  <c r="AG291" i="264"/>
  <c r="AG283" i="264"/>
  <c r="AK207" i="34"/>
  <c r="AK225" i="34"/>
  <c r="AK162" i="34"/>
  <c r="AK198" i="34"/>
  <c r="AK216" i="34"/>
  <c r="AH66" i="35"/>
  <c r="AI77" i="35"/>
  <c r="AI368" i="264"/>
  <c r="AI353" i="264"/>
  <c r="Q353" i="265"/>
  <c r="AI265" i="264"/>
  <c r="AJ171" i="34"/>
  <c r="AI187" i="34"/>
  <c r="AH306" i="264"/>
  <c r="AH305" i="264"/>
  <c r="AH297" i="264"/>
  <c r="AI178" i="34"/>
  <c r="AH292" i="264"/>
  <c r="AH291" i="264"/>
  <c r="AH283" i="264"/>
  <c r="AH282" i="264"/>
  <c r="J305" i="267"/>
  <c r="J304" i="266"/>
  <c r="J349" i="267"/>
  <c r="J341" i="266"/>
  <c r="J334" i="267"/>
  <c r="J326" i="266"/>
  <c r="AK161" i="34"/>
  <c r="AK224" i="34"/>
  <c r="AK215" i="34"/>
  <c r="AK197" i="34"/>
  <c r="AK206" i="34"/>
  <c r="AH65" i="35"/>
  <c r="AH75" i="35"/>
  <c r="AI76" i="35"/>
  <c r="AJ179" i="34"/>
  <c r="AJ188" i="34"/>
  <c r="AI307" i="264"/>
  <c r="AI367" i="264"/>
  <c r="Q367" i="265"/>
  <c r="J276" i="267"/>
  <c r="J275" i="266"/>
  <c r="J261" i="267"/>
  <c r="J253" i="266"/>
  <c r="J319" i="267"/>
  <c r="J311" i="266"/>
  <c r="J364" i="267"/>
  <c r="J356" i="266"/>
  <c r="Q337" i="265"/>
  <c r="Q352" i="265"/>
  <c r="P282" i="265"/>
  <c r="AF282" i="264"/>
  <c r="AF252" i="264"/>
  <c r="AF251" i="264"/>
  <c r="AF14" i="264"/>
  <c r="AF465" i="264"/>
  <c r="AG306" i="264"/>
  <c r="AG305" i="264"/>
  <c r="AG297" i="264"/>
  <c r="AG277" i="264"/>
  <c r="AG276" i="264"/>
  <c r="AG268" i="264"/>
  <c r="AJ180" i="34"/>
  <c r="AI294" i="264"/>
  <c r="AJ189" i="34"/>
  <c r="AI308" i="264"/>
  <c r="AI338" i="264"/>
  <c r="Q338" i="265"/>
  <c r="AI323" i="264"/>
  <c r="Q323" i="265"/>
  <c r="AI169" i="34"/>
  <c r="AH277" i="264"/>
  <c r="AH276" i="264"/>
  <c r="AH268" i="264"/>
  <c r="AH263" i="264"/>
  <c r="AH262" i="264"/>
  <c r="AH254" i="264"/>
  <c r="N57" i="268"/>
  <c r="N56" i="268"/>
  <c r="N47" i="268"/>
  <c r="N46" i="268"/>
  <c r="AJ196" i="34"/>
  <c r="AI321" i="264"/>
  <c r="AJ205" i="34"/>
  <c r="AJ223" i="34"/>
  <c r="AI366" i="264"/>
  <c r="AI365" i="264"/>
  <c r="AI357" i="264"/>
  <c r="AI356" i="264"/>
  <c r="AJ214" i="34"/>
  <c r="AI351" i="264"/>
  <c r="AI350" i="264"/>
  <c r="AI342" i="264"/>
  <c r="AI341" i="264"/>
  <c r="AG64" i="35"/>
  <c r="AJ160" i="34"/>
  <c r="AI264" i="264"/>
  <c r="AJ170" i="34"/>
  <c r="AI278" i="264"/>
  <c r="Q264" i="265"/>
  <c r="J291" i="267"/>
  <c r="J290" i="266"/>
  <c r="AG253" i="264"/>
  <c r="P252" i="265"/>
  <c r="P251" i="265"/>
  <c r="P14" i="265"/>
  <c r="P465" i="265"/>
  <c r="Q307" i="265"/>
  <c r="AI320" i="264"/>
  <c r="AI312" i="264"/>
  <c r="AI311" i="264"/>
  <c r="J290" i="267"/>
  <c r="J282" i="266"/>
  <c r="AJ169" i="34"/>
  <c r="AI277" i="264"/>
  <c r="AI263" i="264"/>
  <c r="AI262" i="264"/>
  <c r="AI254" i="264"/>
  <c r="Q263" i="265"/>
  <c r="Q262" i="265"/>
  <c r="Q254" i="265"/>
  <c r="AJ187" i="34"/>
  <c r="AJ178" i="34"/>
  <c r="AI292" i="264"/>
  <c r="J356" i="267"/>
  <c r="J355" i="266"/>
  <c r="J355" i="267"/>
  <c r="J310" i="266"/>
  <c r="J310" i="267"/>
  <c r="J311" i="267"/>
  <c r="J253" i="267"/>
  <c r="J275" i="267"/>
  <c r="J267" i="266"/>
  <c r="J267" i="267"/>
  <c r="AI293" i="264"/>
  <c r="Q293" i="265"/>
  <c r="AK205" i="34"/>
  <c r="AK196" i="34"/>
  <c r="AK214" i="34"/>
  <c r="AK223" i="34"/>
  <c r="AH64" i="35"/>
  <c r="AK160" i="34"/>
  <c r="AJ337" i="264"/>
  <c r="AJ352" i="264"/>
  <c r="AJ264" i="264"/>
  <c r="AK170" i="34"/>
  <c r="AI279" i="264"/>
  <c r="Q279" i="265"/>
  <c r="AK180" i="34"/>
  <c r="AK189" i="34"/>
  <c r="AJ323" i="264"/>
  <c r="AJ368" i="264"/>
  <c r="Q351" i="265"/>
  <c r="Q350" i="265"/>
  <c r="Q342" i="265"/>
  <c r="Q341" i="265"/>
  <c r="Q278" i="265"/>
  <c r="AH253" i="264"/>
  <c r="AH252" i="264"/>
  <c r="AH251" i="264"/>
  <c r="AH14" i="264"/>
  <c r="AH465" i="264"/>
  <c r="Q366" i="265"/>
  <c r="Q365" i="265"/>
  <c r="Q357" i="265"/>
  <c r="Q356" i="265"/>
  <c r="Q308" i="265"/>
  <c r="Q294" i="265"/>
  <c r="AG282" i="264"/>
  <c r="AG252" i="264"/>
  <c r="AG251" i="264"/>
  <c r="AG14" i="264"/>
  <c r="AG465" i="264"/>
  <c r="AI336" i="264"/>
  <c r="AI335" i="264"/>
  <c r="AI327" i="264"/>
  <c r="AI326" i="264"/>
  <c r="Q336" i="265"/>
  <c r="Q335" i="265"/>
  <c r="Q327" i="265"/>
  <c r="Q326" i="265"/>
  <c r="AL215" i="34"/>
  <c r="AK352" i="264"/>
  <c r="AL224" i="34"/>
  <c r="AL161" i="34"/>
  <c r="AL206" i="34"/>
  <c r="AL197" i="34"/>
  <c r="AI65" i="35"/>
  <c r="AI75" i="35"/>
  <c r="AJ76" i="35"/>
  <c r="AK188" i="34"/>
  <c r="AK179" i="34"/>
  <c r="AJ322" i="264"/>
  <c r="AJ367" i="264"/>
  <c r="J326" i="267"/>
  <c r="J325" i="266"/>
  <c r="J325" i="267"/>
  <c r="J340" i="266"/>
  <c r="J340" i="267"/>
  <c r="J341" i="267"/>
  <c r="J304" i="267"/>
  <c r="J296" i="266"/>
  <c r="J296" i="267"/>
  <c r="AL162" i="34"/>
  <c r="AL207" i="34"/>
  <c r="AL216" i="34"/>
  <c r="AK353" i="264"/>
  <c r="AL198" i="34"/>
  <c r="AL225" i="34"/>
  <c r="AI66" i="35"/>
  <c r="AJ77" i="35"/>
  <c r="AJ353" i="264"/>
  <c r="AJ265" i="264"/>
  <c r="AK171" i="34"/>
  <c r="AJ338" i="264"/>
  <c r="Q321" i="265"/>
  <c r="Q320" i="265"/>
  <c r="Q312" i="265"/>
  <c r="Q311" i="265"/>
  <c r="Q292" i="265"/>
  <c r="Q291" i="265"/>
  <c r="Q283" i="265"/>
  <c r="Q277" i="265"/>
  <c r="Q276" i="265"/>
  <c r="Q268" i="265"/>
  <c r="Q253" i="265"/>
  <c r="AI291" i="264"/>
  <c r="AI283" i="264"/>
  <c r="AJ279" i="264"/>
  <c r="AL189" i="34"/>
  <c r="AK308" i="264"/>
  <c r="AL180" i="34"/>
  <c r="AM162" i="34"/>
  <c r="AJ66" i="35"/>
  <c r="AM207" i="34"/>
  <c r="AM225" i="34"/>
  <c r="AL368" i="264"/>
  <c r="O59" i="268"/>
  <c r="AM198" i="34"/>
  <c r="AL323" i="264"/>
  <c r="AM216" i="34"/>
  <c r="AK77" i="35"/>
  <c r="AK368" i="264"/>
  <c r="AK265" i="264"/>
  <c r="AL171" i="34"/>
  <c r="AK279" i="264"/>
  <c r="AJ307" i="264"/>
  <c r="AI64" i="35"/>
  <c r="AL223" i="34"/>
  <c r="AK366" i="264"/>
  <c r="AL214" i="34"/>
  <c r="AK351" i="264"/>
  <c r="AK350" i="264"/>
  <c r="AK342" i="264"/>
  <c r="AK341" i="264"/>
  <c r="AL196" i="34"/>
  <c r="AK321" i="264"/>
  <c r="AL205" i="34"/>
  <c r="AL160" i="34"/>
  <c r="AK322" i="264"/>
  <c r="AK264" i="264"/>
  <c r="AL170" i="34"/>
  <c r="AJ308" i="264"/>
  <c r="AK178" i="34"/>
  <c r="AK187" i="34"/>
  <c r="AJ351" i="264"/>
  <c r="AJ350" i="264"/>
  <c r="AJ342" i="264"/>
  <c r="AJ341" i="264"/>
  <c r="AJ336" i="264"/>
  <c r="AJ335" i="264"/>
  <c r="AJ327" i="264"/>
  <c r="AJ326" i="264"/>
  <c r="J282" i="267"/>
  <c r="J281" i="266"/>
  <c r="J281" i="267"/>
  <c r="J252" i="266"/>
  <c r="AK323" i="264"/>
  <c r="AK338" i="264"/>
  <c r="AJ293" i="264"/>
  <c r="O58" i="268"/>
  <c r="AM197" i="34"/>
  <c r="AJ65" i="35"/>
  <c r="AM161" i="34"/>
  <c r="R264" i="265"/>
  <c r="AM215" i="34"/>
  <c r="AL352" i="264"/>
  <c r="AM206" i="34"/>
  <c r="AL337" i="264"/>
  <c r="AM224" i="34"/>
  <c r="AJ75" i="35"/>
  <c r="AK76" i="35"/>
  <c r="AL179" i="34"/>
  <c r="AK293" i="264"/>
  <c r="AL188" i="34"/>
  <c r="AK307" i="264"/>
  <c r="AK337" i="264"/>
  <c r="AK367" i="264"/>
  <c r="AJ294" i="264"/>
  <c r="AJ278" i="264"/>
  <c r="AK169" i="34"/>
  <c r="AJ263" i="264"/>
  <c r="AJ262" i="264"/>
  <c r="AJ254" i="264"/>
  <c r="AJ366" i="264"/>
  <c r="AJ365" i="264"/>
  <c r="AJ357" i="264"/>
  <c r="AJ356" i="264"/>
  <c r="AJ321" i="264"/>
  <c r="AJ320" i="264"/>
  <c r="AJ312" i="264"/>
  <c r="AJ311" i="264"/>
  <c r="AI306" i="264"/>
  <c r="AI305" i="264"/>
  <c r="AI297" i="264"/>
  <c r="Q306" i="265"/>
  <c r="Q305" i="265"/>
  <c r="Q297" i="265"/>
  <c r="R368" i="265"/>
  <c r="R323" i="265"/>
  <c r="AI276" i="264"/>
  <c r="AI268" i="264"/>
  <c r="AI253" i="264"/>
  <c r="Q282" i="265"/>
  <c r="Q252" i="265"/>
  <c r="Q251" i="265"/>
  <c r="Q14" i="265"/>
  <c r="Q465" i="265"/>
  <c r="R352" i="265"/>
  <c r="AI282" i="264"/>
  <c r="R337" i="265"/>
  <c r="AI252" i="264"/>
  <c r="AI251" i="264"/>
  <c r="AI14" i="264"/>
  <c r="AI465" i="264"/>
  <c r="AJ277" i="264"/>
  <c r="AJ276" i="264"/>
  <c r="AJ268" i="264"/>
  <c r="AN206" i="34"/>
  <c r="AN224" i="34"/>
  <c r="AN161" i="34"/>
  <c r="AK65" i="35"/>
  <c r="AN215" i="34"/>
  <c r="AN197" i="34"/>
  <c r="AK75" i="35"/>
  <c r="AL76" i="35"/>
  <c r="AL367" i="264"/>
  <c r="R367" i="265"/>
  <c r="AM188" i="34"/>
  <c r="AL307" i="264"/>
  <c r="AM179" i="34"/>
  <c r="AL293" i="264"/>
  <c r="J252" i="267"/>
  <c r="J251" i="266"/>
  <c r="AJ306" i="264"/>
  <c r="AJ305" i="264"/>
  <c r="AJ297" i="264"/>
  <c r="AK278" i="264"/>
  <c r="AL169" i="34"/>
  <c r="AK277" i="264"/>
  <c r="AK263" i="264"/>
  <c r="AK262" i="264"/>
  <c r="AK254" i="264"/>
  <c r="AN207" i="34"/>
  <c r="AN225" i="34"/>
  <c r="AN198" i="34"/>
  <c r="AN162" i="34"/>
  <c r="AN216" i="34"/>
  <c r="AK66" i="35"/>
  <c r="AL77" i="35"/>
  <c r="AM189" i="34"/>
  <c r="AM180" i="34"/>
  <c r="AK294" i="264"/>
  <c r="AJ253" i="264"/>
  <c r="AK320" i="264"/>
  <c r="AK312" i="264"/>
  <c r="AK311" i="264"/>
  <c r="AK365" i="264"/>
  <c r="AK357" i="264"/>
  <c r="AK356" i="264"/>
  <c r="AM205" i="34"/>
  <c r="AM196" i="34"/>
  <c r="AM214" i="34"/>
  <c r="O57" i="268"/>
  <c r="O56" i="268"/>
  <c r="O47" i="268"/>
  <c r="O46" i="268"/>
  <c r="AM160" i="34"/>
  <c r="AM223" i="34"/>
  <c r="AJ64" i="35"/>
  <c r="AL264" i="264"/>
  <c r="AM170" i="34"/>
  <c r="AL322" i="264"/>
  <c r="R322" i="265"/>
  <c r="AJ292" i="264"/>
  <c r="AJ291" i="264"/>
  <c r="AJ283" i="264"/>
  <c r="AK336" i="264"/>
  <c r="AK335" i="264"/>
  <c r="AK327" i="264"/>
  <c r="AK326" i="264"/>
  <c r="AL178" i="34"/>
  <c r="AK292" i="264"/>
  <c r="AK291" i="264"/>
  <c r="AK283" i="264"/>
  <c r="AL187" i="34"/>
  <c r="AL353" i="264"/>
  <c r="R353" i="265"/>
  <c r="AL338" i="264"/>
  <c r="R338" i="265"/>
  <c r="AM171" i="34"/>
  <c r="AL265" i="264"/>
  <c r="R265" i="265"/>
  <c r="R293" i="265"/>
  <c r="R307" i="265"/>
  <c r="AJ282" i="264"/>
  <c r="AK276" i="264"/>
  <c r="AK268" i="264"/>
  <c r="AK253" i="264"/>
  <c r="AL279" i="264"/>
  <c r="AL278" i="264"/>
  <c r="R278" i="265"/>
  <c r="AM178" i="34"/>
  <c r="AL292" i="264"/>
  <c r="AM187" i="34"/>
  <c r="AL306" i="264"/>
  <c r="AM169" i="34"/>
  <c r="AL277" i="264"/>
  <c r="AL276" i="264"/>
  <c r="AL268" i="264"/>
  <c r="AL263" i="264"/>
  <c r="AL262" i="264"/>
  <c r="AL254" i="264"/>
  <c r="R263" i="265"/>
  <c r="R262" i="265"/>
  <c r="R254" i="265"/>
  <c r="AL351" i="264"/>
  <c r="AL350" i="264"/>
  <c r="AL342" i="264"/>
  <c r="AL341" i="264"/>
  <c r="R351" i="265"/>
  <c r="R350" i="265"/>
  <c r="R342" i="265"/>
  <c r="R341" i="265"/>
  <c r="AL336" i="264"/>
  <c r="AL335" i="264"/>
  <c r="AL327" i="264"/>
  <c r="AL326" i="264"/>
  <c r="R336" i="265"/>
  <c r="R335" i="265"/>
  <c r="R327" i="265"/>
  <c r="R326" i="265"/>
  <c r="AL308" i="264"/>
  <c r="R308" i="265"/>
  <c r="AN189" i="34"/>
  <c r="AN180" i="34"/>
  <c r="AM265" i="264"/>
  <c r="AN171" i="34"/>
  <c r="AM368" i="264"/>
  <c r="J250" i="266"/>
  <c r="J251" i="267"/>
  <c r="AO215" i="34"/>
  <c r="AN352" i="264"/>
  <c r="AO197" i="34"/>
  <c r="AN322" i="264"/>
  <c r="AO224" i="34"/>
  <c r="AN367" i="264"/>
  <c r="AO206" i="34"/>
  <c r="AN337" i="264"/>
  <c r="AO161" i="34"/>
  <c r="AL75" i="35"/>
  <c r="AL65" i="35"/>
  <c r="AM76" i="35"/>
  <c r="AM322" i="264"/>
  <c r="AN179" i="34"/>
  <c r="AN188" i="34"/>
  <c r="AM367" i="264"/>
  <c r="R292" i="265"/>
  <c r="R279" i="265"/>
  <c r="AJ252" i="264"/>
  <c r="AJ251" i="264"/>
  <c r="AJ14" i="264"/>
  <c r="AJ465" i="264"/>
  <c r="AK306" i="264"/>
  <c r="AK305" i="264"/>
  <c r="AK297" i="264"/>
  <c r="AK282" i="264"/>
  <c r="AL366" i="264"/>
  <c r="AL365" i="264"/>
  <c r="AL357" i="264"/>
  <c r="AL356" i="264"/>
  <c r="R366" i="265"/>
  <c r="R365" i="265"/>
  <c r="R357" i="265"/>
  <c r="R356" i="265"/>
  <c r="AL321" i="264"/>
  <c r="AL320" i="264"/>
  <c r="AL312" i="264"/>
  <c r="AL311" i="264"/>
  <c r="R321" i="265"/>
  <c r="R320" i="265"/>
  <c r="R312" i="265"/>
  <c r="R311" i="265"/>
  <c r="AL294" i="264"/>
  <c r="R294" i="265"/>
  <c r="AO216" i="34"/>
  <c r="AN353" i="264"/>
  <c r="AO225" i="34"/>
  <c r="AN368" i="264"/>
  <c r="AO162" i="34"/>
  <c r="AO198" i="34"/>
  <c r="AN323" i="264"/>
  <c r="AO207" i="34"/>
  <c r="AN338" i="264"/>
  <c r="AL66" i="35"/>
  <c r="AM77" i="35"/>
  <c r="AM353" i="264"/>
  <c r="AM323" i="264"/>
  <c r="AM338" i="264"/>
  <c r="AN214" i="34"/>
  <c r="AK64" i="35"/>
  <c r="AN205" i="34"/>
  <c r="AN196" i="34"/>
  <c r="AN223" i="34"/>
  <c r="AN160" i="34"/>
  <c r="AM352" i="264"/>
  <c r="AM264" i="264"/>
  <c r="AN170" i="34"/>
  <c r="AM337" i="264"/>
  <c r="R277" i="265"/>
  <c r="R276" i="265"/>
  <c r="R268" i="265"/>
  <c r="R253" i="265"/>
  <c r="AK252" i="264"/>
  <c r="AK251" i="264"/>
  <c r="AK14" i="264"/>
  <c r="AK465" i="264"/>
  <c r="R291" i="265"/>
  <c r="R283" i="265"/>
  <c r="AM321" i="264"/>
  <c r="AM320" i="264"/>
  <c r="AM312" i="264"/>
  <c r="AM311" i="264"/>
  <c r="AP198" i="34"/>
  <c r="AP216" i="34"/>
  <c r="AP225" i="34"/>
  <c r="AO368" i="264"/>
  <c r="P59" i="268"/>
  <c r="AP162" i="34"/>
  <c r="AM66" i="35"/>
  <c r="AP207" i="34"/>
  <c r="AN77" i="35"/>
  <c r="AN265" i="264"/>
  <c r="AO171" i="34"/>
  <c r="AN279" i="264"/>
  <c r="AM278" i="264"/>
  <c r="AM366" i="264"/>
  <c r="AM365" i="264"/>
  <c r="AM357" i="264"/>
  <c r="AM356" i="264"/>
  <c r="AM336" i="264"/>
  <c r="AM335" i="264"/>
  <c r="AM327" i="264"/>
  <c r="AM326" i="264"/>
  <c r="AM351" i="264"/>
  <c r="AM350" i="264"/>
  <c r="AM342" i="264"/>
  <c r="AM341" i="264"/>
  <c r="AO189" i="34"/>
  <c r="AO180" i="34"/>
  <c r="AN294" i="264"/>
  <c r="AM307" i="264"/>
  <c r="P58" i="268"/>
  <c r="AP197" i="34"/>
  <c r="AP215" i="34"/>
  <c r="AM65" i="35"/>
  <c r="AP161" i="34"/>
  <c r="AP206" i="34"/>
  <c r="AP224" i="34"/>
  <c r="AM75" i="35"/>
  <c r="AN76" i="35"/>
  <c r="AO196" i="34"/>
  <c r="AN321" i="264"/>
  <c r="AN320" i="264"/>
  <c r="AN312" i="264"/>
  <c r="AN311" i="264"/>
  <c r="AO223" i="34"/>
  <c r="AN366" i="264"/>
  <c r="AN365" i="264"/>
  <c r="AN357" i="264"/>
  <c r="AN356" i="264"/>
  <c r="AO214" i="34"/>
  <c r="AN351" i="264"/>
  <c r="AN350" i="264"/>
  <c r="AN342" i="264"/>
  <c r="AN341" i="264"/>
  <c r="AO205" i="34"/>
  <c r="AN336" i="264"/>
  <c r="AN335" i="264"/>
  <c r="AN327" i="264"/>
  <c r="AN326" i="264"/>
  <c r="AL64" i="35"/>
  <c r="AO160" i="34"/>
  <c r="AM279" i="264"/>
  <c r="AM308" i="264"/>
  <c r="S338" i="265"/>
  <c r="S367" i="265"/>
  <c r="S265" i="265"/>
  <c r="AL253" i="264"/>
  <c r="AL305" i="264"/>
  <c r="AL297" i="264"/>
  <c r="R306" i="265"/>
  <c r="R305" i="265"/>
  <c r="R297" i="265"/>
  <c r="AM263" i="264"/>
  <c r="AM262" i="264"/>
  <c r="AM254" i="264"/>
  <c r="AN169" i="34"/>
  <c r="AN187" i="34"/>
  <c r="AN178" i="34"/>
  <c r="AM293" i="264"/>
  <c r="AO188" i="34"/>
  <c r="AN307" i="264"/>
  <c r="AO179" i="34"/>
  <c r="AN293" i="264"/>
  <c r="AO170" i="34"/>
  <c r="AN278" i="264"/>
  <c r="AN264" i="264"/>
  <c r="J250" i="267"/>
  <c r="J13" i="266"/>
  <c r="AM294" i="264"/>
  <c r="S368" i="265"/>
  <c r="AL291" i="264"/>
  <c r="AL283" i="264"/>
  <c r="AL282" i="264"/>
  <c r="R282" i="265"/>
  <c r="AO169" i="34"/>
  <c r="AN277" i="264"/>
  <c r="AN276" i="264"/>
  <c r="AN268" i="264"/>
  <c r="AN263" i="264"/>
  <c r="AN262" i="264"/>
  <c r="AN254" i="264"/>
  <c r="AQ206" i="34"/>
  <c r="AQ161" i="34"/>
  <c r="AQ197" i="34"/>
  <c r="AN65" i="35"/>
  <c r="AN75" i="35"/>
  <c r="AQ215" i="34"/>
  <c r="AQ224" i="34"/>
  <c r="AO76" i="35"/>
  <c r="AO367" i="264"/>
  <c r="AO264" i="264"/>
  <c r="AP170" i="34"/>
  <c r="AO278" i="264"/>
  <c r="S264" i="265"/>
  <c r="AO352" i="264"/>
  <c r="S352" i="265"/>
  <c r="AO338" i="264"/>
  <c r="AP171" i="34"/>
  <c r="AO265" i="264"/>
  <c r="AO323" i="264"/>
  <c r="S323" i="265"/>
  <c r="AM306" i="264"/>
  <c r="AM305" i="264"/>
  <c r="AM297" i="264"/>
  <c r="J13" i="267"/>
  <c r="J464" i="266"/>
  <c r="J464" i="267"/>
  <c r="AM292" i="264"/>
  <c r="AM291" i="264"/>
  <c r="AM283" i="264"/>
  <c r="AM277" i="264"/>
  <c r="AM276" i="264"/>
  <c r="AM268" i="264"/>
  <c r="AO187" i="34"/>
  <c r="AN306" i="264"/>
  <c r="AO178" i="34"/>
  <c r="AN292" i="264"/>
  <c r="AN291" i="264"/>
  <c r="AN283" i="264"/>
  <c r="AP223" i="34"/>
  <c r="AO366" i="264"/>
  <c r="AO365" i="264"/>
  <c r="AO357" i="264"/>
  <c r="AO356" i="264"/>
  <c r="AP160" i="34"/>
  <c r="AP214" i="34"/>
  <c r="AO351" i="264"/>
  <c r="AP205" i="34"/>
  <c r="AO336" i="264"/>
  <c r="AP196" i="34"/>
  <c r="AO321" i="264"/>
  <c r="P57" i="268"/>
  <c r="P56" i="268"/>
  <c r="P47" i="268"/>
  <c r="P46" i="268"/>
  <c r="AM64" i="35"/>
  <c r="AO337" i="264"/>
  <c r="S337" i="265"/>
  <c r="AP179" i="34"/>
  <c r="AO293" i="264"/>
  <c r="AP188" i="34"/>
  <c r="AO307" i="264"/>
  <c r="AO322" i="264"/>
  <c r="S322" i="265"/>
  <c r="AN308" i="264"/>
  <c r="AQ216" i="34"/>
  <c r="AQ225" i="34"/>
  <c r="AQ162" i="34"/>
  <c r="AQ198" i="34"/>
  <c r="AQ207" i="34"/>
  <c r="AN66" i="35"/>
  <c r="AO77" i="35"/>
  <c r="AP189" i="34"/>
  <c r="AP180" i="34"/>
  <c r="AO353" i="264"/>
  <c r="S353" i="265"/>
  <c r="R252" i="265"/>
  <c r="R251" i="265"/>
  <c r="R14" i="265"/>
  <c r="R465" i="265"/>
  <c r="AM253" i="264"/>
  <c r="AL252" i="264"/>
  <c r="AL251" i="264"/>
  <c r="AL14" i="264"/>
  <c r="AL465" i="264"/>
  <c r="S307" i="265"/>
  <c r="S336" i="265"/>
  <c r="S321" i="265"/>
  <c r="S320" i="265"/>
  <c r="S312" i="265"/>
  <c r="S311" i="265"/>
  <c r="S335" i="265"/>
  <c r="S327" i="265"/>
  <c r="S326" i="265"/>
  <c r="AM282" i="264"/>
  <c r="AM252" i="264"/>
  <c r="AM251" i="264"/>
  <c r="AM14" i="264"/>
  <c r="AM465" i="264"/>
  <c r="S278" i="265"/>
  <c r="AO294" i="264"/>
  <c r="S294" i="265"/>
  <c r="AO66" i="35"/>
  <c r="AR162" i="34"/>
  <c r="AR216" i="34"/>
  <c r="AQ353" i="264"/>
  <c r="AR198" i="34"/>
  <c r="AQ323" i="264"/>
  <c r="AR225" i="34"/>
  <c r="AQ368" i="264"/>
  <c r="AR207" i="34"/>
  <c r="AQ338" i="264"/>
  <c r="AP77" i="35"/>
  <c r="AO308" i="264"/>
  <c r="S308" i="265"/>
  <c r="AQ180" i="34"/>
  <c r="AQ189" i="34"/>
  <c r="AP323" i="264"/>
  <c r="AP368" i="264"/>
  <c r="AP187" i="34"/>
  <c r="AO306" i="264"/>
  <c r="AO305" i="264"/>
  <c r="AO297" i="264"/>
  <c r="AP178" i="34"/>
  <c r="AO292" i="264"/>
  <c r="AO291" i="264"/>
  <c r="AO283" i="264"/>
  <c r="AP367" i="264"/>
  <c r="AQ214" i="34"/>
  <c r="AQ205" i="34"/>
  <c r="AQ196" i="34"/>
  <c r="AQ223" i="34"/>
  <c r="AN64" i="35"/>
  <c r="AQ160" i="34"/>
  <c r="AP322" i="264"/>
  <c r="AP337" i="264"/>
  <c r="AO320" i="264"/>
  <c r="AO312" i="264"/>
  <c r="AO311" i="264"/>
  <c r="AO350" i="264"/>
  <c r="AO342" i="264"/>
  <c r="AO341" i="264"/>
  <c r="AN305" i="264"/>
  <c r="AN297" i="264"/>
  <c r="S292" i="265"/>
  <c r="S293" i="265"/>
  <c r="AP338" i="264"/>
  <c r="AP265" i="264"/>
  <c r="AQ171" i="34"/>
  <c r="AP353" i="264"/>
  <c r="AP169" i="34"/>
  <c r="AO263" i="264"/>
  <c r="AO262" i="264"/>
  <c r="AO254" i="264"/>
  <c r="S263" i="265"/>
  <c r="S262" i="265"/>
  <c r="S254" i="265"/>
  <c r="AO279" i="264"/>
  <c r="S279" i="265"/>
  <c r="AO65" i="35"/>
  <c r="AR215" i="34"/>
  <c r="AQ352" i="264"/>
  <c r="AR197" i="34"/>
  <c r="AQ322" i="264"/>
  <c r="AR224" i="34"/>
  <c r="AQ367" i="264"/>
  <c r="AR206" i="34"/>
  <c r="AQ337" i="264"/>
  <c r="AO75" i="35"/>
  <c r="AR161" i="34"/>
  <c r="AP76" i="35"/>
  <c r="AP352" i="264"/>
  <c r="AQ188" i="34"/>
  <c r="AQ179" i="34"/>
  <c r="AQ170" i="34"/>
  <c r="AP264" i="264"/>
  <c r="AO335" i="264"/>
  <c r="AO327" i="264"/>
  <c r="AO326" i="264"/>
  <c r="AN282" i="264"/>
  <c r="S366" i="265"/>
  <c r="S365" i="265"/>
  <c r="S357" i="265"/>
  <c r="S356" i="265"/>
  <c r="S351" i="265"/>
  <c r="S350" i="265"/>
  <c r="S342" i="265"/>
  <c r="S341" i="265"/>
  <c r="AN253" i="264"/>
  <c r="S306" i="265"/>
  <c r="S305" i="265"/>
  <c r="S297" i="265"/>
  <c r="AN252" i="264"/>
  <c r="AN251" i="264"/>
  <c r="AN14" i="264"/>
  <c r="AN465" i="264"/>
  <c r="AP293" i="264"/>
  <c r="Q58" i="268"/>
  <c r="H57" i="269"/>
  <c r="AP75" i="35"/>
  <c r="AS161" i="34"/>
  <c r="AS215" i="34"/>
  <c r="AS206" i="34"/>
  <c r="AS224" i="34"/>
  <c r="AS197" i="34"/>
  <c r="AP65" i="35"/>
  <c r="AQ76" i="35"/>
  <c r="AR196" i="34"/>
  <c r="AQ321" i="264"/>
  <c r="AQ320" i="264"/>
  <c r="AQ312" i="264"/>
  <c r="AQ311" i="264"/>
  <c r="AR205" i="34"/>
  <c r="AQ336" i="264"/>
  <c r="AQ335" i="264"/>
  <c r="AQ327" i="264"/>
  <c r="AQ326" i="264"/>
  <c r="AR223" i="34"/>
  <c r="AQ366" i="264"/>
  <c r="AQ365" i="264"/>
  <c r="AQ357" i="264"/>
  <c r="AQ356" i="264"/>
  <c r="AR214" i="34"/>
  <c r="AQ351" i="264"/>
  <c r="AQ350" i="264"/>
  <c r="AQ342" i="264"/>
  <c r="AQ341" i="264"/>
  <c r="AO64" i="35"/>
  <c r="AR160" i="34"/>
  <c r="AO277" i="264"/>
  <c r="AO276" i="264"/>
  <c r="AO268" i="264"/>
  <c r="S277" i="265"/>
  <c r="S276" i="265"/>
  <c r="S268" i="265"/>
  <c r="S253" i="265"/>
  <c r="AP263" i="264"/>
  <c r="AP262" i="264"/>
  <c r="AP254" i="264"/>
  <c r="AQ169" i="34"/>
  <c r="AP366" i="264"/>
  <c r="AP365" i="264"/>
  <c r="AP357" i="264"/>
  <c r="AP356" i="264"/>
  <c r="AP336" i="264"/>
  <c r="AP335" i="264"/>
  <c r="AP327" i="264"/>
  <c r="AP326" i="264"/>
  <c r="AP308" i="264"/>
  <c r="H58" i="269"/>
  <c r="Q59" i="268"/>
  <c r="AS216" i="34"/>
  <c r="AS162" i="34"/>
  <c r="AS207" i="34"/>
  <c r="AS198" i="34"/>
  <c r="AS225" i="34"/>
  <c r="AP66" i="35"/>
  <c r="AQ77" i="35"/>
  <c r="AR180" i="34"/>
  <c r="AQ294" i="264"/>
  <c r="AR189" i="34"/>
  <c r="AQ308" i="264"/>
  <c r="S291" i="265"/>
  <c r="S283" i="265"/>
  <c r="T322" i="265"/>
  <c r="T367" i="265"/>
  <c r="AO282" i="264"/>
  <c r="AP278" i="264"/>
  <c r="AP307" i="264"/>
  <c r="AQ264" i="264"/>
  <c r="AR170" i="34"/>
  <c r="AQ278" i="264"/>
  <c r="AR188" i="34"/>
  <c r="AQ307" i="264"/>
  <c r="AR179" i="34"/>
  <c r="AQ293" i="264"/>
  <c r="AP279" i="264"/>
  <c r="AQ187" i="34"/>
  <c r="AQ178" i="34"/>
  <c r="AP321" i="264"/>
  <c r="AP320" i="264"/>
  <c r="AP312" i="264"/>
  <c r="AP311" i="264"/>
  <c r="AP351" i="264"/>
  <c r="AP350" i="264"/>
  <c r="AP342" i="264"/>
  <c r="AP341" i="264"/>
  <c r="AP294" i="264"/>
  <c r="AR171" i="34"/>
  <c r="AQ279" i="264"/>
  <c r="AQ265" i="264"/>
  <c r="AO253" i="264"/>
  <c r="T337" i="265"/>
  <c r="AO252" i="264"/>
  <c r="AO251" i="264"/>
  <c r="AO14" i="264"/>
  <c r="AO465" i="264"/>
  <c r="S282" i="265"/>
  <c r="S252" i="265"/>
  <c r="S251" i="265"/>
  <c r="S14" i="265"/>
  <c r="S465" i="265"/>
  <c r="AP292" i="264"/>
  <c r="AP291" i="264"/>
  <c r="AP283" i="264"/>
  <c r="AS180" i="34"/>
  <c r="AS189" i="34"/>
  <c r="AR323" i="264"/>
  <c r="K322" i="266"/>
  <c r="K322" i="267"/>
  <c r="T323" i="265"/>
  <c r="AR265" i="264"/>
  <c r="AS171" i="34"/>
  <c r="K264" i="266"/>
  <c r="K264" i="267"/>
  <c r="T265" i="265"/>
  <c r="AP277" i="264"/>
  <c r="AP276" i="264"/>
  <c r="AP268" i="264"/>
  <c r="AR178" i="34"/>
  <c r="AQ292" i="264"/>
  <c r="AQ291" i="264"/>
  <c r="AQ283" i="264"/>
  <c r="AR187" i="34"/>
  <c r="AQ306" i="264"/>
  <c r="AQ305" i="264"/>
  <c r="AQ297" i="264"/>
  <c r="AS179" i="34"/>
  <c r="T293" i="265"/>
  <c r="AS188" i="34"/>
  <c r="T307" i="265"/>
  <c r="AR367" i="264"/>
  <c r="K366" i="266"/>
  <c r="K366" i="267"/>
  <c r="AR352" i="264"/>
  <c r="K351" i="266"/>
  <c r="K351" i="267"/>
  <c r="T352" i="265"/>
  <c r="AS205" i="34"/>
  <c r="AS214" i="34"/>
  <c r="AS223" i="34"/>
  <c r="AS196" i="34"/>
  <c r="H56" i="269"/>
  <c r="H55" i="269"/>
  <c r="H46" i="269"/>
  <c r="H45" i="269"/>
  <c r="AP64" i="35"/>
  <c r="Q57" i="268"/>
  <c r="Q56" i="268"/>
  <c r="Q47" i="268"/>
  <c r="Q46" i="268"/>
  <c r="AS160" i="34"/>
  <c r="AP253" i="264"/>
  <c r="AP306" i="264"/>
  <c r="AP305" i="264"/>
  <c r="AP297" i="264"/>
  <c r="AT162" i="34"/>
  <c r="AT225" i="34"/>
  <c r="AT207" i="34"/>
  <c r="AT216" i="34"/>
  <c r="AT198" i="34"/>
  <c r="AQ66" i="35"/>
  <c r="AR77" i="35"/>
  <c r="AR368" i="264"/>
  <c r="K367" i="266"/>
  <c r="K367" i="267"/>
  <c r="T368" i="265"/>
  <c r="AR338" i="264"/>
  <c r="K337" i="266"/>
  <c r="K337" i="267"/>
  <c r="T338" i="265"/>
  <c r="AR353" i="264"/>
  <c r="K352" i="266"/>
  <c r="K352" i="267"/>
  <c r="T353" i="265"/>
  <c r="AQ263" i="264"/>
  <c r="AQ262" i="264"/>
  <c r="AQ254" i="264"/>
  <c r="AR169" i="34"/>
  <c r="AQ277" i="264"/>
  <c r="AQ276" i="264"/>
  <c r="AQ268" i="264"/>
  <c r="AT197" i="34"/>
  <c r="AT224" i="34"/>
  <c r="AT215" i="34"/>
  <c r="AT206" i="34"/>
  <c r="AQ65" i="35"/>
  <c r="AT161" i="34"/>
  <c r="AQ75" i="35"/>
  <c r="AR76" i="35"/>
  <c r="AR322" i="264"/>
  <c r="K321" i="266"/>
  <c r="K321" i="267"/>
  <c r="AR337" i="264"/>
  <c r="K336" i="266"/>
  <c r="K336" i="267"/>
  <c r="AR264" i="264"/>
  <c r="AS170" i="34"/>
  <c r="T278" i="265"/>
  <c r="K263" i="266"/>
  <c r="K263" i="267"/>
  <c r="T264" i="265"/>
  <c r="T279" i="265"/>
  <c r="T308" i="265"/>
  <c r="AS264" i="264"/>
  <c r="AT170" i="34"/>
  <c r="AT214" i="34"/>
  <c r="AT205" i="34"/>
  <c r="AQ64" i="35"/>
  <c r="AT196" i="34"/>
  <c r="AT223" i="34"/>
  <c r="AT160" i="34"/>
  <c r="AT188" i="34"/>
  <c r="AT179" i="34"/>
  <c r="AS352" i="264"/>
  <c r="AS322" i="264"/>
  <c r="AU225" i="34"/>
  <c r="AT368" i="264"/>
  <c r="AU216" i="34"/>
  <c r="AT353" i="264"/>
  <c r="AR66" i="35"/>
  <c r="AU207" i="34"/>
  <c r="AT338" i="264"/>
  <c r="AU198" i="34"/>
  <c r="AT323" i="264"/>
  <c r="AU162" i="34"/>
  <c r="AS77" i="35"/>
  <c r="AS323" i="264"/>
  <c r="AS338" i="264"/>
  <c r="AS265" i="264"/>
  <c r="AT171" i="34"/>
  <c r="AR366" i="264"/>
  <c r="AR365" i="264"/>
  <c r="AR357" i="264"/>
  <c r="AR356" i="264"/>
  <c r="K365" i="266"/>
  <c r="T366" i="265"/>
  <c r="T365" i="265"/>
  <c r="T357" i="265"/>
  <c r="T356" i="265"/>
  <c r="AR336" i="264"/>
  <c r="AR335" i="264"/>
  <c r="AR327" i="264"/>
  <c r="AR326" i="264"/>
  <c r="K335" i="266"/>
  <c r="T336" i="265"/>
  <c r="T335" i="265"/>
  <c r="T327" i="265"/>
  <c r="T326" i="265"/>
  <c r="AR307" i="264"/>
  <c r="K306" i="266"/>
  <c r="K306" i="267"/>
  <c r="AR279" i="264"/>
  <c r="K278" i="266"/>
  <c r="K278" i="267"/>
  <c r="AR294" i="264"/>
  <c r="K293" i="266"/>
  <c r="K293" i="267"/>
  <c r="T294" i="265"/>
  <c r="AQ253" i="264"/>
  <c r="AR278" i="264"/>
  <c r="K277" i="266"/>
  <c r="K277" i="267"/>
  <c r="AU215" i="34"/>
  <c r="AT352" i="264"/>
  <c r="AU224" i="34"/>
  <c r="AT367" i="264"/>
  <c r="AR65" i="35"/>
  <c r="AU197" i="34"/>
  <c r="AT322" i="264"/>
  <c r="AU206" i="34"/>
  <c r="AT337" i="264"/>
  <c r="AU161" i="34"/>
  <c r="AR75" i="35"/>
  <c r="AS76" i="35"/>
  <c r="AS337" i="264"/>
  <c r="AS367" i="264"/>
  <c r="AT180" i="34"/>
  <c r="AT189" i="34"/>
  <c r="AS353" i="264"/>
  <c r="AS368" i="264"/>
  <c r="AS169" i="34"/>
  <c r="AR263" i="264"/>
  <c r="AR262" i="264"/>
  <c r="AR254" i="264"/>
  <c r="K262" i="266"/>
  <c r="T263" i="265"/>
  <c r="T262" i="265"/>
  <c r="T254" i="265"/>
  <c r="AS187" i="34"/>
  <c r="AS178" i="34"/>
  <c r="AR321" i="264"/>
  <c r="AR320" i="264"/>
  <c r="AR312" i="264"/>
  <c r="AR311" i="264"/>
  <c r="K320" i="266"/>
  <c r="T321" i="265"/>
  <c r="T320" i="265"/>
  <c r="T312" i="265"/>
  <c r="T311" i="265"/>
  <c r="AR351" i="264"/>
  <c r="AR350" i="264"/>
  <c r="AR342" i="264"/>
  <c r="AR341" i="264"/>
  <c r="K350" i="266"/>
  <c r="T351" i="265"/>
  <c r="T350" i="265"/>
  <c r="T342" i="265"/>
  <c r="T341" i="265"/>
  <c r="AR293" i="264"/>
  <c r="K292" i="266"/>
  <c r="K292" i="267"/>
  <c r="AR308" i="264"/>
  <c r="K307" i="266"/>
  <c r="K307" i="267"/>
  <c r="AQ282" i="264"/>
  <c r="AP282" i="264"/>
  <c r="AP252" i="264"/>
  <c r="AP251" i="264"/>
  <c r="AP14" i="264"/>
  <c r="AP465" i="264"/>
  <c r="AR292" i="264"/>
  <c r="AR291" i="264"/>
  <c r="AR283" i="264"/>
  <c r="K291" i="266"/>
  <c r="K350" i="267"/>
  <c r="K349" i="266"/>
  <c r="AR306" i="264"/>
  <c r="AR305" i="264"/>
  <c r="AR297" i="264"/>
  <c r="K305" i="266"/>
  <c r="T306" i="265"/>
  <c r="T305" i="265"/>
  <c r="T297" i="265"/>
  <c r="K262" i="267"/>
  <c r="K261" i="266"/>
  <c r="AR277" i="264"/>
  <c r="AR276" i="264"/>
  <c r="AR268" i="264"/>
  <c r="K276" i="266"/>
  <c r="AS294" i="264"/>
  <c r="AU223" i="34"/>
  <c r="AT366" i="264"/>
  <c r="AT365" i="264"/>
  <c r="AT357" i="264"/>
  <c r="AT356" i="264"/>
  <c r="AU205" i="34"/>
  <c r="AT336" i="264"/>
  <c r="AT335" i="264"/>
  <c r="AT327" i="264"/>
  <c r="AT326" i="264"/>
  <c r="AR64" i="35"/>
  <c r="AU196" i="34"/>
  <c r="AT321" i="264"/>
  <c r="AT320" i="264"/>
  <c r="AT312" i="264"/>
  <c r="AT311" i="264"/>
  <c r="AU214" i="34"/>
  <c r="AT351" i="264"/>
  <c r="AT350" i="264"/>
  <c r="AT342" i="264"/>
  <c r="AT341" i="264"/>
  <c r="AU160" i="34"/>
  <c r="AU188" i="34"/>
  <c r="AT307" i="264"/>
  <c r="AU179" i="34"/>
  <c r="AT293" i="264"/>
  <c r="K365" i="267"/>
  <c r="K364" i="266"/>
  <c r="AS279" i="264"/>
  <c r="R59" i="268"/>
  <c r="AV225" i="34"/>
  <c r="AV216" i="34"/>
  <c r="AV162" i="34"/>
  <c r="AV207" i="34"/>
  <c r="AU338" i="264"/>
  <c r="AV198" i="34"/>
  <c r="AS66" i="35"/>
  <c r="AT77" i="35"/>
  <c r="AU189" i="34"/>
  <c r="AT308" i="264"/>
  <c r="AU180" i="34"/>
  <c r="AT294" i="264"/>
  <c r="AS307" i="264"/>
  <c r="AS366" i="264"/>
  <c r="AS365" i="264"/>
  <c r="AS357" i="264"/>
  <c r="AS356" i="264"/>
  <c r="AT187" i="34"/>
  <c r="AT178" i="34"/>
  <c r="AS351" i="264"/>
  <c r="AS350" i="264"/>
  <c r="AS342" i="264"/>
  <c r="AS341" i="264"/>
  <c r="AS278" i="264"/>
  <c r="AR253" i="264"/>
  <c r="T277" i="265"/>
  <c r="T276" i="265"/>
  <c r="T268" i="265"/>
  <c r="T253" i="265"/>
  <c r="AQ252" i="264"/>
  <c r="AQ251" i="264"/>
  <c r="AQ14" i="264"/>
  <c r="AQ465" i="264"/>
  <c r="U338" i="265"/>
  <c r="K320" i="267"/>
  <c r="K319" i="266"/>
  <c r="AS308" i="264"/>
  <c r="R58" i="268"/>
  <c r="AV197" i="34"/>
  <c r="AU322" i="264"/>
  <c r="AV215" i="34"/>
  <c r="AU352" i="264"/>
  <c r="AV224" i="34"/>
  <c r="AV206" i="34"/>
  <c r="AV161" i="34"/>
  <c r="U264" i="265"/>
  <c r="AS65" i="35"/>
  <c r="AS75" i="35"/>
  <c r="AT76" i="35"/>
  <c r="AU170" i="34"/>
  <c r="AT278" i="264"/>
  <c r="AT264" i="264"/>
  <c r="K335" i="267"/>
  <c r="K334" i="266"/>
  <c r="AU171" i="34"/>
  <c r="AT279" i="264"/>
  <c r="AT265" i="264"/>
  <c r="AS293" i="264"/>
  <c r="AS263" i="264"/>
  <c r="AS262" i="264"/>
  <c r="AS254" i="264"/>
  <c r="AT169" i="34"/>
  <c r="AS321" i="264"/>
  <c r="AS320" i="264"/>
  <c r="AS312" i="264"/>
  <c r="AS311" i="264"/>
  <c r="AS336" i="264"/>
  <c r="AS335" i="264"/>
  <c r="AS327" i="264"/>
  <c r="AS326" i="264"/>
  <c r="T292" i="265"/>
  <c r="T291" i="265"/>
  <c r="T283" i="265"/>
  <c r="T282" i="265"/>
  <c r="U352" i="265"/>
  <c r="U322" i="265"/>
  <c r="T252" i="265"/>
  <c r="T251" i="265"/>
  <c r="T14" i="265"/>
  <c r="T465" i="265"/>
  <c r="AS277" i="264"/>
  <c r="AS276" i="264"/>
  <c r="AS268" i="264"/>
  <c r="K334" i="267"/>
  <c r="K326" i="266"/>
  <c r="AW224" i="34"/>
  <c r="AW197" i="34"/>
  <c r="AW215" i="34"/>
  <c r="AW161" i="34"/>
  <c r="AW206" i="34"/>
  <c r="AT65" i="35"/>
  <c r="AT75" i="35"/>
  <c r="AU76" i="35"/>
  <c r="AV179" i="34"/>
  <c r="AV188" i="34"/>
  <c r="AU337" i="264"/>
  <c r="U337" i="265"/>
  <c r="K319" i="267"/>
  <c r="K311" i="266"/>
  <c r="AS292" i="264"/>
  <c r="AS291" i="264"/>
  <c r="AS283" i="264"/>
  <c r="AW225" i="34"/>
  <c r="AW207" i="34"/>
  <c r="AW162" i="34"/>
  <c r="AW198" i="34"/>
  <c r="AW216" i="34"/>
  <c r="AT66" i="35"/>
  <c r="AU77" i="35"/>
  <c r="AU323" i="264"/>
  <c r="U323" i="265"/>
  <c r="AU265" i="264"/>
  <c r="AV171" i="34"/>
  <c r="AU279" i="264"/>
  <c r="U265" i="265"/>
  <c r="AU368" i="264"/>
  <c r="U368" i="265"/>
  <c r="AU187" i="34"/>
  <c r="AT306" i="264"/>
  <c r="AT305" i="264"/>
  <c r="AT297" i="264"/>
  <c r="AU178" i="34"/>
  <c r="AT292" i="264"/>
  <c r="AT291" i="264"/>
  <c r="AT283" i="264"/>
  <c r="AT282" i="264"/>
  <c r="K276" i="267"/>
  <c r="K275" i="266"/>
  <c r="K261" i="267"/>
  <c r="K253" i="266"/>
  <c r="U279" i="265"/>
  <c r="AR282" i="264"/>
  <c r="AR252" i="264"/>
  <c r="AR251" i="264"/>
  <c r="AR14" i="264"/>
  <c r="AR465" i="264"/>
  <c r="AV223" i="34"/>
  <c r="AS64" i="35"/>
  <c r="AV214" i="34"/>
  <c r="AV205" i="34"/>
  <c r="R57" i="268"/>
  <c r="R56" i="268"/>
  <c r="R47" i="268"/>
  <c r="R46" i="268"/>
  <c r="AV196" i="34"/>
  <c r="AV160" i="34"/>
  <c r="AU264" i="264"/>
  <c r="AV170" i="34"/>
  <c r="AU278" i="264"/>
  <c r="AU367" i="264"/>
  <c r="AS306" i="264"/>
  <c r="AS305" i="264"/>
  <c r="AS297" i="264"/>
  <c r="AV189" i="34"/>
  <c r="AV180" i="34"/>
  <c r="AU294" i="264"/>
  <c r="AU353" i="264"/>
  <c r="U353" i="265"/>
  <c r="K364" i="267"/>
  <c r="K356" i="266"/>
  <c r="AU169" i="34"/>
  <c r="AT277" i="264"/>
  <c r="AT276" i="264"/>
  <c r="AT268" i="264"/>
  <c r="AT263" i="264"/>
  <c r="AT262" i="264"/>
  <c r="AT254" i="264"/>
  <c r="K304" i="266"/>
  <c r="K305" i="267"/>
  <c r="K349" i="267"/>
  <c r="K341" i="266"/>
  <c r="K291" i="267"/>
  <c r="K290" i="266"/>
  <c r="AS253" i="264"/>
  <c r="U367" i="265"/>
  <c r="AT253" i="264"/>
  <c r="AT252" i="264"/>
  <c r="AT251" i="264"/>
  <c r="AT14" i="264"/>
  <c r="AT465" i="264"/>
  <c r="U294" i="265"/>
  <c r="K282" i="266"/>
  <c r="K290" i="267"/>
  <c r="K340" i="266"/>
  <c r="K340" i="267"/>
  <c r="K341" i="267"/>
  <c r="K356" i="267"/>
  <c r="K355" i="266"/>
  <c r="K355" i="267"/>
  <c r="AU308" i="264"/>
  <c r="U308" i="265"/>
  <c r="AU351" i="264"/>
  <c r="AU350" i="264"/>
  <c r="AU342" i="264"/>
  <c r="AU341" i="264"/>
  <c r="U351" i="265"/>
  <c r="U350" i="265"/>
  <c r="U342" i="265"/>
  <c r="U341" i="265"/>
  <c r="K304" i="267"/>
  <c r="K296" i="266"/>
  <c r="K296" i="267"/>
  <c r="AU321" i="264"/>
  <c r="AU320" i="264"/>
  <c r="AU312" i="264"/>
  <c r="AU311" i="264"/>
  <c r="U321" i="265"/>
  <c r="U320" i="265"/>
  <c r="U312" i="265"/>
  <c r="U311" i="265"/>
  <c r="AU336" i="264"/>
  <c r="AU335" i="264"/>
  <c r="AU327" i="264"/>
  <c r="AU326" i="264"/>
  <c r="U336" i="265"/>
  <c r="U335" i="265"/>
  <c r="U327" i="265"/>
  <c r="U326" i="265"/>
  <c r="AV187" i="34"/>
  <c r="AV178" i="34"/>
  <c r="AU292" i="264"/>
  <c r="AW189" i="34"/>
  <c r="AW180" i="34"/>
  <c r="AV323" i="264"/>
  <c r="AV338" i="264"/>
  <c r="AU307" i="264"/>
  <c r="U307" i="265"/>
  <c r="AX224" i="34"/>
  <c r="AX197" i="34"/>
  <c r="AW322" i="264"/>
  <c r="AX161" i="34"/>
  <c r="AX206" i="34"/>
  <c r="AU65" i="35"/>
  <c r="AX215" i="34"/>
  <c r="AU75" i="35"/>
  <c r="AV76" i="35"/>
  <c r="AW188" i="34"/>
  <c r="AW179" i="34"/>
  <c r="AV264" i="264"/>
  <c r="AW170" i="34"/>
  <c r="AV322" i="264"/>
  <c r="K326" i="267"/>
  <c r="K325" i="266"/>
  <c r="K325" i="267"/>
  <c r="U278" i="265"/>
  <c r="AS282" i="264"/>
  <c r="AS252" i="264"/>
  <c r="AS251" i="264"/>
  <c r="AS14" i="264"/>
  <c r="AS465" i="264"/>
  <c r="AV169" i="34"/>
  <c r="AU277" i="264"/>
  <c r="AU276" i="264"/>
  <c r="AU268" i="264"/>
  <c r="AU263" i="264"/>
  <c r="AU262" i="264"/>
  <c r="AU254" i="264"/>
  <c r="U263" i="265"/>
  <c r="U262" i="265"/>
  <c r="U254" i="265"/>
  <c r="AU366" i="264"/>
  <c r="AU365" i="264"/>
  <c r="AU357" i="264"/>
  <c r="AU356" i="264"/>
  <c r="U366" i="265"/>
  <c r="U365" i="265"/>
  <c r="U357" i="265"/>
  <c r="U356" i="265"/>
  <c r="K253" i="267"/>
  <c r="K275" i="267"/>
  <c r="K267" i="266"/>
  <c r="K267" i="267"/>
  <c r="AX198" i="34"/>
  <c r="AX207" i="34"/>
  <c r="AW338" i="264"/>
  <c r="AX216" i="34"/>
  <c r="AX225" i="34"/>
  <c r="AU66" i="35"/>
  <c r="AX162" i="34"/>
  <c r="AV77" i="35"/>
  <c r="AV353" i="264"/>
  <c r="AV265" i="264"/>
  <c r="AW171" i="34"/>
  <c r="AV368" i="264"/>
  <c r="K311" i="267"/>
  <c r="K310" i="266"/>
  <c r="K310" i="267"/>
  <c r="AU293" i="264"/>
  <c r="U293" i="265"/>
  <c r="AW196" i="34"/>
  <c r="AW214" i="34"/>
  <c r="AW205" i="34"/>
  <c r="AW223" i="34"/>
  <c r="AT64" i="35"/>
  <c r="AW160" i="34"/>
  <c r="AV337" i="264"/>
  <c r="AV352" i="264"/>
  <c r="AV367" i="264"/>
  <c r="U292" i="265"/>
  <c r="U291" i="265"/>
  <c r="U283" i="265"/>
  <c r="U277" i="265"/>
  <c r="U276" i="265"/>
  <c r="U268" i="265"/>
  <c r="U253" i="265"/>
  <c r="AU253" i="264"/>
  <c r="AW187" i="34"/>
  <c r="AW178" i="34"/>
  <c r="AV336" i="264"/>
  <c r="AV335" i="264"/>
  <c r="AV327" i="264"/>
  <c r="AV326" i="264"/>
  <c r="AV321" i="264"/>
  <c r="AV320" i="264"/>
  <c r="AV312" i="264"/>
  <c r="AV311" i="264"/>
  <c r="AV279" i="264"/>
  <c r="AX171" i="34"/>
  <c r="AW279" i="264"/>
  <c r="AW265" i="264"/>
  <c r="AW368" i="264"/>
  <c r="AV293" i="264"/>
  <c r="S58" i="268"/>
  <c r="AY161" i="34"/>
  <c r="AY224" i="34"/>
  <c r="AY215" i="34"/>
  <c r="AY206" i="34"/>
  <c r="AV65" i="35"/>
  <c r="AY197" i="34"/>
  <c r="AV75" i="35"/>
  <c r="AW76" i="35"/>
  <c r="AW352" i="264"/>
  <c r="AW337" i="264"/>
  <c r="AV294" i="264"/>
  <c r="K252" i="266"/>
  <c r="AU291" i="264"/>
  <c r="AU283" i="264"/>
  <c r="AW169" i="34"/>
  <c r="AV263" i="264"/>
  <c r="AV262" i="264"/>
  <c r="AV254" i="264"/>
  <c r="AV366" i="264"/>
  <c r="AV365" i="264"/>
  <c r="AV357" i="264"/>
  <c r="AV356" i="264"/>
  <c r="AV351" i="264"/>
  <c r="AV350" i="264"/>
  <c r="AV342" i="264"/>
  <c r="AV341" i="264"/>
  <c r="AY198" i="34"/>
  <c r="AX323" i="264"/>
  <c r="AY216" i="34"/>
  <c r="AY207" i="34"/>
  <c r="AX338" i="264"/>
  <c r="AY162" i="34"/>
  <c r="AV66" i="35"/>
  <c r="S59" i="268"/>
  <c r="AY225" i="34"/>
  <c r="AW77" i="35"/>
  <c r="AX189" i="34"/>
  <c r="AW308" i="264"/>
  <c r="AX180" i="34"/>
  <c r="AW294" i="264"/>
  <c r="AW353" i="264"/>
  <c r="AW323" i="264"/>
  <c r="AV278" i="264"/>
  <c r="AV307" i="264"/>
  <c r="AX223" i="34"/>
  <c r="AW366" i="264"/>
  <c r="AX205" i="34"/>
  <c r="AW336" i="264"/>
  <c r="AW335" i="264"/>
  <c r="AW327" i="264"/>
  <c r="AW326" i="264"/>
  <c r="AX214" i="34"/>
  <c r="AW351" i="264"/>
  <c r="AW350" i="264"/>
  <c r="AW342" i="264"/>
  <c r="AW341" i="264"/>
  <c r="AX196" i="34"/>
  <c r="AW321" i="264"/>
  <c r="AW320" i="264"/>
  <c r="AW312" i="264"/>
  <c r="AW311" i="264"/>
  <c r="AU64" i="35"/>
  <c r="AX160" i="34"/>
  <c r="AX179" i="34"/>
  <c r="AX188" i="34"/>
  <c r="AW307" i="264"/>
  <c r="AX170" i="34"/>
  <c r="AW278" i="264"/>
  <c r="AW264" i="264"/>
  <c r="AW367" i="264"/>
  <c r="AV308" i="264"/>
  <c r="AU306" i="264"/>
  <c r="AU305" i="264"/>
  <c r="AU297" i="264"/>
  <c r="U306" i="265"/>
  <c r="U305" i="265"/>
  <c r="U297" i="265"/>
  <c r="U282" i="265"/>
  <c r="K282" i="267"/>
  <c r="K281" i="266"/>
  <c r="K281" i="267"/>
  <c r="V265" i="265"/>
  <c r="V338" i="265"/>
  <c r="V323" i="265"/>
  <c r="AZ207" i="34"/>
  <c r="AZ162" i="34"/>
  <c r="AZ198" i="34"/>
  <c r="AZ225" i="34"/>
  <c r="AZ216" i="34"/>
  <c r="AW66" i="35"/>
  <c r="AX77" i="35"/>
  <c r="AX265" i="264"/>
  <c r="AY171" i="34"/>
  <c r="AX279" i="264"/>
  <c r="AX353" i="264"/>
  <c r="V353" i="265"/>
  <c r="AV277" i="264"/>
  <c r="AV276" i="264"/>
  <c r="AV268" i="264"/>
  <c r="AZ197" i="34"/>
  <c r="AZ224" i="34"/>
  <c r="AZ206" i="34"/>
  <c r="AZ161" i="34"/>
  <c r="AZ215" i="34"/>
  <c r="AW65" i="35"/>
  <c r="AW75" i="35"/>
  <c r="AX76" i="35"/>
  <c r="AX322" i="264"/>
  <c r="V322" i="265"/>
  <c r="AX337" i="264"/>
  <c r="V337" i="265"/>
  <c r="AX367" i="264"/>
  <c r="V367" i="265"/>
  <c r="AV292" i="264"/>
  <c r="AV291" i="264"/>
  <c r="AV283" i="264"/>
  <c r="AU282" i="264"/>
  <c r="AU252" i="264"/>
  <c r="AU251" i="264"/>
  <c r="AU14" i="264"/>
  <c r="AU465" i="264"/>
  <c r="AX169" i="34"/>
  <c r="AW277" i="264"/>
  <c r="AW276" i="264"/>
  <c r="AW268" i="264"/>
  <c r="AW263" i="264"/>
  <c r="AW262" i="264"/>
  <c r="AW254" i="264"/>
  <c r="AW293" i="264"/>
  <c r="AX187" i="34"/>
  <c r="AX178" i="34"/>
  <c r="AW292" i="264"/>
  <c r="AX368" i="264"/>
  <c r="V368" i="265"/>
  <c r="AY180" i="34"/>
  <c r="AX294" i="264"/>
  <c r="AY189" i="34"/>
  <c r="K252" i="267"/>
  <c r="K251" i="266"/>
  <c r="AY214" i="34"/>
  <c r="AX351" i="264"/>
  <c r="S57" i="268"/>
  <c r="S56" i="268"/>
  <c r="S47" i="268"/>
  <c r="S46" i="268"/>
  <c r="AY223" i="34"/>
  <c r="AX366" i="264"/>
  <c r="AX365" i="264"/>
  <c r="AX357" i="264"/>
  <c r="AX356" i="264"/>
  <c r="AY205" i="34"/>
  <c r="AY196" i="34"/>
  <c r="AX321" i="264"/>
  <c r="AX320" i="264"/>
  <c r="AX312" i="264"/>
  <c r="AX311" i="264"/>
  <c r="AV64" i="35"/>
  <c r="AY160" i="34"/>
  <c r="V263" i="265"/>
  <c r="AY179" i="34"/>
  <c r="AX293" i="264"/>
  <c r="AY188" i="34"/>
  <c r="AX307" i="264"/>
  <c r="AX352" i="264"/>
  <c r="V352" i="265"/>
  <c r="AY170" i="34"/>
  <c r="AX278" i="264"/>
  <c r="AX264" i="264"/>
  <c r="V264" i="265"/>
  <c r="AV306" i="264"/>
  <c r="AV305" i="264"/>
  <c r="AV297" i="264"/>
  <c r="U252" i="265"/>
  <c r="U251" i="265"/>
  <c r="U14" i="265"/>
  <c r="U465" i="265"/>
  <c r="AW365" i="264"/>
  <c r="AW357" i="264"/>
  <c r="AW356" i="264"/>
  <c r="V366" i="265"/>
  <c r="AV253" i="264"/>
  <c r="V279" i="265"/>
  <c r="V336" i="265"/>
  <c r="V307" i="265"/>
  <c r="V335" i="265"/>
  <c r="V327" i="265"/>
  <c r="V326" i="265"/>
  <c r="V365" i="265"/>
  <c r="V357" i="265"/>
  <c r="V356" i="265"/>
  <c r="V293" i="265"/>
  <c r="V278" i="265"/>
  <c r="V262" i="265"/>
  <c r="V254" i="265"/>
  <c r="AX350" i="264"/>
  <c r="AX342" i="264"/>
  <c r="AX341" i="264"/>
  <c r="AY187" i="34"/>
  <c r="AY178" i="34"/>
  <c r="AX292" i="264"/>
  <c r="AX291" i="264"/>
  <c r="AX283" i="264"/>
  <c r="AX336" i="264"/>
  <c r="AX335" i="264"/>
  <c r="AX327" i="264"/>
  <c r="AX326" i="264"/>
  <c r="K251" i="267"/>
  <c r="K250" i="266"/>
  <c r="AX308" i="264"/>
  <c r="V308" i="265"/>
  <c r="BA197" i="34"/>
  <c r="AZ322" i="264"/>
  <c r="BA215" i="34"/>
  <c r="AZ352" i="264"/>
  <c r="BA224" i="34"/>
  <c r="AZ367" i="264"/>
  <c r="BA206" i="34"/>
  <c r="AZ337" i="264"/>
  <c r="AX65" i="35"/>
  <c r="BA161" i="34"/>
  <c r="AX75" i="35"/>
  <c r="AY76" i="35"/>
  <c r="AZ179" i="34"/>
  <c r="AZ188" i="34"/>
  <c r="AY264" i="264"/>
  <c r="AZ170" i="34"/>
  <c r="AY367" i="264"/>
  <c r="AZ180" i="34"/>
  <c r="AZ189" i="34"/>
  <c r="AY368" i="264"/>
  <c r="AY265" i="264"/>
  <c r="AZ171" i="34"/>
  <c r="AW291" i="264"/>
  <c r="AW283" i="264"/>
  <c r="AW253" i="264"/>
  <c r="V294" i="265"/>
  <c r="V292" i="265"/>
  <c r="AY169" i="34"/>
  <c r="AX277" i="264"/>
  <c r="AX276" i="264"/>
  <c r="AX268" i="264"/>
  <c r="AX263" i="264"/>
  <c r="AX262" i="264"/>
  <c r="AX254" i="264"/>
  <c r="AW306" i="264"/>
  <c r="AW305" i="264"/>
  <c r="AW297" i="264"/>
  <c r="AZ214" i="34"/>
  <c r="AZ223" i="34"/>
  <c r="AZ205" i="34"/>
  <c r="AW64" i="35"/>
  <c r="AZ196" i="34"/>
  <c r="AZ160" i="34"/>
  <c r="AY352" i="264"/>
  <c r="AY337" i="264"/>
  <c r="AY322" i="264"/>
  <c r="BA198" i="34"/>
  <c r="AZ323" i="264"/>
  <c r="BA162" i="34"/>
  <c r="BA216" i="34"/>
  <c r="AZ353" i="264"/>
  <c r="BA207" i="34"/>
  <c r="AZ338" i="264"/>
  <c r="AX66" i="35"/>
  <c r="BA225" i="34"/>
  <c r="AY77" i="35"/>
  <c r="AY353" i="264"/>
  <c r="AY323" i="264"/>
  <c r="AY338" i="264"/>
  <c r="V321" i="265"/>
  <c r="V320" i="265"/>
  <c r="V312" i="265"/>
  <c r="V311" i="265"/>
  <c r="V351" i="265"/>
  <c r="V350" i="265"/>
  <c r="V342" i="265"/>
  <c r="V341" i="265"/>
  <c r="AV282" i="264"/>
  <c r="AV252" i="264"/>
  <c r="AV251" i="264"/>
  <c r="AV14" i="264"/>
  <c r="AV465" i="264"/>
  <c r="V277" i="265"/>
  <c r="V276" i="265"/>
  <c r="V268" i="265"/>
  <c r="V253" i="265"/>
  <c r="V291" i="265"/>
  <c r="V283" i="265"/>
  <c r="T59" i="268"/>
  <c r="AY66" i="35"/>
  <c r="BB216" i="34"/>
  <c r="BA353" i="264"/>
  <c r="BB198" i="34"/>
  <c r="BB225" i="34"/>
  <c r="BA368" i="264"/>
  <c r="BB207" i="34"/>
  <c r="BB162" i="34"/>
  <c r="AZ77" i="35"/>
  <c r="BA189" i="34"/>
  <c r="AZ308" i="264"/>
  <c r="BA180" i="34"/>
  <c r="AZ294" i="264"/>
  <c r="AZ368" i="264"/>
  <c r="AZ265" i="264"/>
  <c r="BA171" i="34"/>
  <c r="AZ279" i="264"/>
  <c r="AZ169" i="34"/>
  <c r="AY263" i="264"/>
  <c r="AY262" i="264"/>
  <c r="AY254" i="264"/>
  <c r="AZ187" i="34"/>
  <c r="AZ178" i="34"/>
  <c r="AY366" i="264"/>
  <c r="AY365" i="264"/>
  <c r="AY357" i="264"/>
  <c r="AY356" i="264"/>
  <c r="AY308" i="264"/>
  <c r="AY278" i="264"/>
  <c r="AY307" i="264"/>
  <c r="BB161" i="34"/>
  <c r="T58" i="268"/>
  <c r="BB206" i="34"/>
  <c r="BB224" i="34"/>
  <c r="AY65" i="35"/>
  <c r="BB197" i="34"/>
  <c r="BB215" i="34"/>
  <c r="AY75" i="35"/>
  <c r="AZ76" i="35"/>
  <c r="BA170" i="34"/>
  <c r="AZ278" i="264"/>
  <c r="AZ264" i="264"/>
  <c r="AX306" i="264"/>
  <c r="AX305" i="264"/>
  <c r="AX297" i="264"/>
  <c r="V306" i="265"/>
  <c r="V305" i="265"/>
  <c r="V297" i="265"/>
  <c r="V282" i="265"/>
  <c r="W353" i="265"/>
  <c r="W323" i="265"/>
  <c r="AX253" i="264"/>
  <c r="AW282" i="264"/>
  <c r="AW252" i="264"/>
  <c r="AW251" i="264"/>
  <c r="AW14" i="264"/>
  <c r="AW465" i="264"/>
  <c r="W265" i="265"/>
  <c r="W368" i="265"/>
  <c r="AY321" i="264"/>
  <c r="AY320" i="264"/>
  <c r="AY312" i="264"/>
  <c r="AY311" i="264"/>
  <c r="AY336" i="264"/>
  <c r="AY335" i="264"/>
  <c r="AY327" i="264"/>
  <c r="AY326" i="264"/>
  <c r="AY351" i="264"/>
  <c r="AY350" i="264"/>
  <c r="AY342" i="264"/>
  <c r="AY341" i="264"/>
  <c r="AY279" i="264"/>
  <c r="AY294" i="264"/>
  <c r="AY293" i="264"/>
  <c r="BA205" i="34"/>
  <c r="AZ336" i="264"/>
  <c r="AZ335" i="264"/>
  <c r="AZ327" i="264"/>
  <c r="AZ326" i="264"/>
  <c r="BA223" i="34"/>
  <c r="AZ366" i="264"/>
  <c r="BA214" i="34"/>
  <c r="AZ351" i="264"/>
  <c r="AZ350" i="264"/>
  <c r="AZ342" i="264"/>
  <c r="AZ341" i="264"/>
  <c r="BA196" i="34"/>
  <c r="AZ321" i="264"/>
  <c r="AZ320" i="264"/>
  <c r="AZ312" i="264"/>
  <c r="AZ311" i="264"/>
  <c r="AX64" i="35"/>
  <c r="BA160" i="34"/>
  <c r="BA188" i="34"/>
  <c r="AZ307" i="264"/>
  <c r="BA179" i="34"/>
  <c r="K13" i="266"/>
  <c r="K250" i="267"/>
  <c r="AX282" i="264"/>
  <c r="AZ365" i="264"/>
  <c r="AZ357" i="264"/>
  <c r="AZ356" i="264"/>
  <c r="V252" i="265"/>
  <c r="V251" i="265"/>
  <c r="V14" i="265"/>
  <c r="V465" i="265"/>
  <c r="K464" i="266"/>
  <c r="K464" i="267"/>
  <c r="K13" i="267"/>
  <c r="BA178" i="34"/>
  <c r="AZ292" i="264"/>
  <c r="BA187" i="34"/>
  <c r="AZ306" i="264"/>
  <c r="AZ305" i="264"/>
  <c r="AZ297" i="264"/>
  <c r="BC224" i="34"/>
  <c r="BC161" i="34"/>
  <c r="BC206" i="34"/>
  <c r="BC197" i="34"/>
  <c r="BC215" i="34"/>
  <c r="AZ65" i="35"/>
  <c r="AZ75" i="35"/>
  <c r="BA76" i="35"/>
  <c r="BA352" i="264"/>
  <c r="W352" i="265"/>
  <c r="BB179" i="34"/>
  <c r="BA293" i="264"/>
  <c r="BB188" i="34"/>
  <c r="BA307" i="264"/>
  <c r="BA337" i="264"/>
  <c r="W337" i="265"/>
  <c r="BA264" i="264"/>
  <c r="BB170" i="34"/>
  <c r="BA278" i="264"/>
  <c r="W264" i="265"/>
  <c r="AY306" i="264"/>
  <c r="AY305" i="264"/>
  <c r="AY297" i="264"/>
  <c r="BC207" i="34"/>
  <c r="BC225" i="34"/>
  <c r="BC216" i="34"/>
  <c r="BC162" i="34"/>
  <c r="BC198" i="34"/>
  <c r="AZ66" i="35"/>
  <c r="BA77" i="35"/>
  <c r="BA338" i="264"/>
  <c r="W338" i="265"/>
  <c r="BA323" i="264"/>
  <c r="BB189" i="34"/>
  <c r="BB180" i="34"/>
  <c r="AZ293" i="264"/>
  <c r="BA169" i="34"/>
  <c r="AZ277" i="264"/>
  <c r="AZ276" i="264"/>
  <c r="AZ268" i="264"/>
  <c r="AZ263" i="264"/>
  <c r="AZ262" i="264"/>
  <c r="AZ254" i="264"/>
  <c r="AZ253" i="264"/>
  <c r="BB214" i="34"/>
  <c r="BA351" i="264"/>
  <c r="BA350" i="264"/>
  <c r="BA342" i="264"/>
  <c r="BA341" i="264"/>
  <c r="BB205" i="34"/>
  <c r="BA336" i="264"/>
  <c r="BA335" i="264"/>
  <c r="BA327" i="264"/>
  <c r="BA326" i="264"/>
  <c r="T57" i="268"/>
  <c r="T56" i="268"/>
  <c r="T47" i="268"/>
  <c r="T46" i="268"/>
  <c r="BB223" i="34"/>
  <c r="BA366" i="264"/>
  <c r="AY64" i="35"/>
  <c r="BB196" i="34"/>
  <c r="BA321" i="264"/>
  <c r="BA322" i="264"/>
  <c r="BA320" i="264"/>
  <c r="BA312" i="264"/>
  <c r="BA311" i="264"/>
  <c r="BB160" i="34"/>
  <c r="W322" i="265"/>
  <c r="BA367" i="264"/>
  <c r="W367" i="265"/>
  <c r="AY292" i="264"/>
  <c r="AY291" i="264"/>
  <c r="AY283" i="264"/>
  <c r="AY282" i="264"/>
  <c r="AY277" i="264"/>
  <c r="AY276" i="264"/>
  <c r="AY268" i="264"/>
  <c r="AY253" i="264"/>
  <c r="BB171" i="34"/>
  <c r="BA265" i="264"/>
  <c r="W293" i="265"/>
  <c r="W351" i="265"/>
  <c r="W350" i="265"/>
  <c r="W342" i="265"/>
  <c r="W341" i="265"/>
  <c r="W336" i="265"/>
  <c r="AX252" i="264"/>
  <c r="AX251" i="264"/>
  <c r="AX14" i="264"/>
  <c r="AX465" i="264"/>
  <c r="W307" i="265"/>
  <c r="W278" i="265"/>
  <c r="W263" i="265"/>
  <c r="W262" i="265"/>
  <c r="W254" i="265"/>
  <c r="W335" i="265"/>
  <c r="W327" i="265"/>
  <c r="W326" i="265"/>
  <c r="AY252" i="264"/>
  <c r="AY251" i="264"/>
  <c r="AY14" i="264"/>
  <c r="AY465" i="264"/>
  <c r="BA279" i="264"/>
  <c r="W279" i="265"/>
  <c r="BA308" i="264"/>
  <c r="W308" i="265"/>
  <c r="BC180" i="34"/>
  <c r="BC189" i="34"/>
  <c r="BC171" i="34"/>
  <c r="BB265" i="264"/>
  <c r="BB368" i="264"/>
  <c r="BC205" i="34"/>
  <c r="BC223" i="34"/>
  <c r="AZ64" i="35"/>
  <c r="BC196" i="34"/>
  <c r="BC214" i="34"/>
  <c r="BC160" i="34"/>
  <c r="BB352" i="264"/>
  <c r="BB337" i="264"/>
  <c r="BB367" i="264"/>
  <c r="BA365" i="264"/>
  <c r="BA357" i="264"/>
  <c r="BA356" i="264"/>
  <c r="AZ291" i="264"/>
  <c r="AZ283" i="264"/>
  <c r="AZ282" i="264"/>
  <c r="AZ252" i="264"/>
  <c r="AZ251" i="264"/>
  <c r="AZ14" i="264"/>
  <c r="AZ465" i="264"/>
  <c r="BB169" i="34"/>
  <c r="BA263" i="264"/>
  <c r="BA262" i="264"/>
  <c r="BA254" i="264"/>
  <c r="BB187" i="34"/>
  <c r="BB178" i="34"/>
  <c r="BA294" i="264"/>
  <c r="W294" i="265"/>
  <c r="BD162" i="34"/>
  <c r="BA66" i="35"/>
  <c r="BD216" i="34"/>
  <c r="BC353" i="264"/>
  <c r="BD198" i="34"/>
  <c r="BC323" i="264"/>
  <c r="BD225" i="34"/>
  <c r="BC368" i="264"/>
  <c r="BD207" i="34"/>
  <c r="BC338" i="264"/>
  <c r="BB77" i="35"/>
  <c r="BB323" i="264"/>
  <c r="BB353" i="264"/>
  <c r="BB338" i="264"/>
  <c r="BD206" i="34"/>
  <c r="BC337" i="264"/>
  <c r="BD197" i="34"/>
  <c r="BC322" i="264"/>
  <c r="BA65" i="35"/>
  <c r="BD224" i="34"/>
  <c r="BC367" i="264"/>
  <c r="BD215" i="34"/>
  <c r="BC352" i="264"/>
  <c r="BD161" i="34"/>
  <c r="BA75" i="35"/>
  <c r="BB76" i="35"/>
  <c r="BC188" i="34"/>
  <c r="BC179" i="34"/>
  <c r="BB322" i="264"/>
  <c r="BB264" i="264"/>
  <c r="BC170" i="34"/>
  <c r="W366" i="265"/>
  <c r="W365" i="265"/>
  <c r="W357" i="265"/>
  <c r="W356" i="265"/>
  <c r="W321" i="265"/>
  <c r="W320" i="265"/>
  <c r="W312" i="265"/>
  <c r="W311" i="265"/>
  <c r="BB278" i="264"/>
  <c r="BB307" i="264"/>
  <c r="BD205" i="34"/>
  <c r="BC336" i="264"/>
  <c r="BC335" i="264"/>
  <c r="BC327" i="264"/>
  <c r="BC326" i="264"/>
  <c r="BD223" i="34"/>
  <c r="BC366" i="264"/>
  <c r="BC365" i="264"/>
  <c r="BC357" i="264"/>
  <c r="BC356" i="264"/>
  <c r="BD196" i="34"/>
  <c r="BC321" i="264"/>
  <c r="BC320" i="264"/>
  <c r="BC312" i="264"/>
  <c r="BC311" i="264"/>
  <c r="BD214" i="34"/>
  <c r="BC351" i="264"/>
  <c r="BC350" i="264"/>
  <c r="BC342" i="264"/>
  <c r="BC341" i="264"/>
  <c r="BA64" i="35"/>
  <c r="BD160" i="34"/>
  <c r="BD179" i="34"/>
  <c r="BC293" i="264"/>
  <c r="BD188" i="34"/>
  <c r="BC307" i="264"/>
  <c r="BD189" i="34"/>
  <c r="BC308" i="264"/>
  <c r="BD180" i="34"/>
  <c r="BC294" i="264"/>
  <c r="BA292" i="264"/>
  <c r="BA291" i="264"/>
  <c r="BA283" i="264"/>
  <c r="W292" i="265"/>
  <c r="W291" i="265"/>
  <c r="W283" i="265"/>
  <c r="BC169" i="34"/>
  <c r="BB263" i="264"/>
  <c r="BB262" i="264"/>
  <c r="BB254" i="264"/>
  <c r="BB321" i="264"/>
  <c r="BB320" i="264"/>
  <c r="BB312" i="264"/>
  <c r="BB311" i="264"/>
  <c r="BB366" i="264"/>
  <c r="BB365" i="264"/>
  <c r="BB357" i="264"/>
  <c r="BB356" i="264"/>
  <c r="BB294" i="264"/>
  <c r="BB293" i="264"/>
  <c r="I57" i="269"/>
  <c r="BB65" i="35"/>
  <c r="U58" i="268"/>
  <c r="BE206" i="34"/>
  <c r="BE224" i="34"/>
  <c r="BE215" i="34"/>
  <c r="X352" i="265"/>
  <c r="BE161" i="34"/>
  <c r="BE197" i="34"/>
  <c r="BB75" i="35"/>
  <c r="BC76" i="35"/>
  <c r="BD170" i="34"/>
  <c r="BC278" i="264"/>
  <c r="BC264" i="264"/>
  <c r="U59" i="268"/>
  <c r="BE216" i="34"/>
  <c r="BE162" i="34"/>
  <c r="BB66" i="35"/>
  <c r="I58" i="269"/>
  <c r="BE207" i="34"/>
  <c r="BE198" i="34"/>
  <c r="BE225" i="34"/>
  <c r="BC77" i="35"/>
  <c r="BD171" i="34"/>
  <c r="BC279" i="264"/>
  <c r="BC265" i="264"/>
  <c r="BA306" i="264"/>
  <c r="BA305" i="264"/>
  <c r="BA297" i="264"/>
  <c r="W306" i="265"/>
  <c r="W305" i="265"/>
  <c r="W297" i="265"/>
  <c r="BA277" i="264"/>
  <c r="BA276" i="264"/>
  <c r="BA268" i="264"/>
  <c r="BA253" i="264"/>
  <c r="W277" i="265"/>
  <c r="W276" i="265"/>
  <c r="W268" i="265"/>
  <c r="W253" i="265"/>
  <c r="BB351" i="264"/>
  <c r="BB350" i="264"/>
  <c r="BB342" i="264"/>
  <c r="BB341" i="264"/>
  <c r="BC187" i="34"/>
  <c r="BC178" i="34"/>
  <c r="BB336" i="264"/>
  <c r="BB335" i="264"/>
  <c r="BB327" i="264"/>
  <c r="BB326" i="264"/>
  <c r="BB279" i="264"/>
  <c r="BB308" i="264"/>
  <c r="X338" i="265"/>
  <c r="X323" i="265"/>
  <c r="X367" i="265"/>
  <c r="BB292" i="264"/>
  <c r="BB291" i="264"/>
  <c r="BB283" i="264"/>
  <c r="BB306" i="264"/>
  <c r="BB305" i="264"/>
  <c r="BB297" i="264"/>
  <c r="BF216" i="34"/>
  <c r="BF198" i="34"/>
  <c r="BF225" i="34"/>
  <c r="BC66" i="35"/>
  <c r="BD77" i="35"/>
  <c r="BF207" i="34"/>
  <c r="BF162" i="34"/>
  <c r="BD323" i="264"/>
  <c r="L322" i="266"/>
  <c r="L322" i="267"/>
  <c r="BD265" i="264"/>
  <c r="BE171" i="34"/>
  <c r="L264" i="266"/>
  <c r="L264" i="267"/>
  <c r="BE196" i="34"/>
  <c r="BB64" i="35"/>
  <c r="U57" i="268"/>
  <c r="U56" i="268"/>
  <c r="U47" i="268"/>
  <c r="U46" i="268"/>
  <c r="I56" i="269"/>
  <c r="I55" i="269"/>
  <c r="I46" i="269"/>
  <c r="I45" i="269"/>
  <c r="BE214" i="34"/>
  <c r="BE223" i="34"/>
  <c r="BE205" i="34"/>
  <c r="BE160" i="34"/>
  <c r="BD264" i="264"/>
  <c r="BE170" i="34"/>
  <c r="L263" i="266"/>
  <c r="L263" i="267"/>
  <c r="X264" i="265"/>
  <c r="BD367" i="264"/>
  <c r="L366" i="266"/>
  <c r="L366" i="267"/>
  <c r="BD169" i="34"/>
  <c r="BC277" i="264"/>
  <c r="BC276" i="264"/>
  <c r="BC268" i="264"/>
  <c r="BC263" i="264"/>
  <c r="BC262" i="264"/>
  <c r="BC254" i="264"/>
  <c r="W282" i="265"/>
  <c r="X278" i="265"/>
  <c r="X265" i="265"/>
  <c r="BD368" i="264"/>
  <c r="L367" i="266"/>
  <c r="L367" i="267"/>
  <c r="BD338" i="264"/>
  <c r="L337" i="266"/>
  <c r="L337" i="267"/>
  <c r="BE180" i="34"/>
  <c r="BE189" i="34"/>
  <c r="BD353" i="264"/>
  <c r="L352" i="266"/>
  <c r="L352" i="267"/>
  <c r="X353" i="265"/>
  <c r="BC65" i="35"/>
  <c r="BF215" i="34"/>
  <c r="BF224" i="34"/>
  <c r="BF197" i="34"/>
  <c r="BF161" i="34"/>
  <c r="BF206" i="34"/>
  <c r="BD76" i="35"/>
  <c r="BC75" i="35"/>
  <c r="BD322" i="264"/>
  <c r="L321" i="266"/>
  <c r="L321" i="267"/>
  <c r="X322" i="265"/>
  <c r="BD352" i="264"/>
  <c r="L351" i="266"/>
  <c r="L351" i="267"/>
  <c r="BD337" i="264"/>
  <c r="L336" i="266"/>
  <c r="L336" i="267"/>
  <c r="BE179" i="34"/>
  <c r="BE188" i="34"/>
  <c r="BB277" i="264"/>
  <c r="BB276" i="264"/>
  <c r="BB268" i="264"/>
  <c r="BB253" i="264"/>
  <c r="BD187" i="34"/>
  <c r="BC306" i="264"/>
  <c r="BC305" i="264"/>
  <c r="BC297" i="264"/>
  <c r="BD178" i="34"/>
  <c r="BC292" i="264"/>
  <c r="BC291" i="264"/>
  <c r="BC283" i="264"/>
  <c r="W252" i="265"/>
  <c r="W251" i="265"/>
  <c r="W14" i="265"/>
  <c r="W465" i="265"/>
  <c r="X368" i="265"/>
  <c r="X337" i="265"/>
  <c r="X294" i="265"/>
  <c r="BA282" i="264"/>
  <c r="BA252" i="264"/>
  <c r="BA251" i="264"/>
  <c r="BA14" i="264"/>
  <c r="BA465" i="264"/>
  <c r="BD293" i="264"/>
  <c r="L292" i="266"/>
  <c r="L292" i="267"/>
  <c r="X293" i="265"/>
  <c r="BF223" i="34"/>
  <c r="BF214" i="34"/>
  <c r="BF196" i="34"/>
  <c r="BF205" i="34"/>
  <c r="BF160" i="34"/>
  <c r="BC64" i="35"/>
  <c r="BD307" i="264"/>
  <c r="L306" i="266"/>
  <c r="L306" i="267"/>
  <c r="BG206" i="34"/>
  <c r="BF337" i="264"/>
  <c r="BG197" i="34"/>
  <c r="BF322" i="264"/>
  <c r="BD65" i="35"/>
  <c r="BG224" i="34"/>
  <c r="BF367" i="264"/>
  <c r="BG215" i="34"/>
  <c r="BF352" i="264"/>
  <c r="BG161" i="34"/>
  <c r="BD75" i="35"/>
  <c r="BE76" i="35"/>
  <c r="BE264" i="264"/>
  <c r="BF170" i="34"/>
  <c r="BE367" i="264"/>
  <c r="BF179" i="34"/>
  <c r="BF188" i="34"/>
  <c r="BD308" i="264"/>
  <c r="L307" i="266"/>
  <c r="L307" i="267"/>
  <c r="X308" i="265"/>
  <c r="BD278" i="264"/>
  <c r="L277" i="266"/>
  <c r="L277" i="267"/>
  <c r="BE169" i="34"/>
  <c r="BD263" i="264"/>
  <c r="BD262" i="264"/>
  <c r="BD254" i="264"/>
  <c r="L262" i="266"/>
  <c r="X263" i="265"/>
  <c r="X262" i="265"/>
  <c r="X254" i="265"/>
  <c r="BD366" i="264"/>
  <c r="BD365" i="264"/>
  <c r="BD357" i="264"/>
  <c r="BD356" i="264"/>
  <c r="L365" i="266"/>
  <c r="X366" i="265"/>
  <c r="X365" i="265"/>
  <c r="X357" i="265"/>
  <c r="X356" i="265"/>
  <c r="BE187" i="34"/>
  <c r="BE178" i="34"/>
  <c r="BE338" i="264"/>
  <c r="BF189" i="34"/>
  <c r="BF180" i="34"/>
  <c r="BE323" i="264"/>
  <c r="BC282" i="264"/>
  <c r="X307" i="265"/>
  <c r="BC253" i="264"/>
  <c r="BC252" i="264"/>
  <c r="BC251" i="264"/>
  <c r="BC14" i="264"/>
  <c r="BC465" i="264"/>
  <c r="X306" i="265"/>
  <c r="X292" i="265"/>
  <c r="X291" i="265"/>
  <c r="X283" i="265"/>
  <c r="BE337" i="264"/>
  <c r="BE322" i="264"/>
  <c r="BE352" i="264"/>
  <c r="BD294" i="264"/>
  <c r="L293" i="266"/>
  <c r="L293" i="267"/>
  <c r="BD336" i="264"/>
  <c r="BD335" i="264"/>
  <c r="BD327" i="264"/>
  <c r="BD326" i="264"/>
  <c r="L335" i="266"/>
  <c r="X336" i="265"/>
  <c r="X335" i="265"/>
  <c r="X327" i="265"/>
  <c r="X326" i="265"/>
  <c r="BD351" i="264"/>
  <c r="BD350" i="264"/>
  <c r="BD342" i="264"/>
  <c r="BD341" i="264"/>
  <c r="L350" i="266"/>
  <c r="X351" i="265"/>
  <c r="X350" i="265"/>
  <c r="X342" i="265"/>
  <c r="X341" i="265"/>
  <c r="BD321" i="264"/>
  <c r="BD320" i="264"/>
  <c r="BD312" i="264"/>
  <c r="BD311" i="264"/>
  <c r="L320" i="266"/>
  <c r="X321" i="265"/>
  <c r="X320" i="265"/>
  <c r="X312" i="265"/>
  <c r="X311" i="265"/>
  <c r="BD279" i="264"/>
  <c r="L278" i="266"/>
  <c r="L278" i="267"/>
  <c r="X279" i="265"/>
  <c r="BE265" i="264"/>
  <c r="BF171" i="34"/>
  <c r="BD66" i="35"/>
  <c r="BG207" i="34"/>
  <c r="BF338" i="264"/>
  <c r="BG216" i="34"/>
  <c r="BF353" i="264"/>
  <c r="BG198" i="34"/>
  <c r="BF323" i="264"/>
  <c r="BG225" i="34"/>
  <c r="BF368" i="264"/>
  <c r="BG162" i="34"/>
  <c r="BE77" i="35"/>
  <c r="BE368" i="264"/>
  <c r="BE353" i="264"/>
  <c r="BB282" i="264"/>
  <c r="BB252" i="264"/>
  <c r="BB251" i="264"/>
  <c r="BB14" i="264"/>
  <c r="BB465" i="264"/>
  <c r="X305" i="265"/>
  <c r="X297" i="265"/>
  <c r="X282" i="265"/>
  <c r="BG180" i="34"/>
  <c r="BF294" i="264"/>
  <c r="BG189" i="34"/>
  <c r="BF308" i="264"/>
  <c r="L350" i="267"/>
  <c r="L349" i="266"/>
  <c r="BE294" i="264"/>
  <c r="BD306" i="264"/>
  <c r="BD305" i="264"/>
  <c r="BD297" i="264"/>
  <c r="L305" i="266"/>
  <c r="L365" i="267"/>
  <c r="L364" i="266"/>
  <c r="BE293" i="264"/>
  <c r="BE278" i="264"/>
  <c r="BH215" i="34"/>
  <c r="BH197" i="34"/>
  <c r="BH206" i="34"/>
  <c r="BH224" i="34"/>
  <c r="V58" i="268"/>
  <c r="BH161" i="34"/>
  <c r="BE65" i="35"/>
  <c r="BF76" i="35"/>
  <c r="BE75" i="35"/>
  <c r="BF264" i="264"/>
  <c r="BG170" i="34"/>
  <c r="BF278" i="264"/>
  <c r="BF178" i="34"/>
  <c r="BF187" i="34"/>
  <c r="BE336" i="264"/>
  <c r="BE335" i="264"/>
  <c r="BE327" i="264"/>
  <c r="BE326" i="264"/>
  <c r="BE351" i="264"/>
  <c r="BE350" i="264"/>
  <c r="BE342" i="264"/>
  <c r="BE341" i="264"/>
  <c r="BH216" i="34"/>
  <c r="BH198" i="34"/>
  <c r="BG323" i="264"/>
  <c r="V59" i="268"/>
  <c r="BH207" i="34"/>
  <c r="BG338" i="264"/>
  <c r="BH225" i="34"/>
  <c r="BG368" i="264"/>
  <c r="BH162" i="34"/>
  <c r="BE66" i="35"/>
  <c r="BF77" i="35"/>
  <c r="BG171" i="34"/>
  <c r="BF279" i="264"/>
  <c r="BF265" i="264"/>
  <c r="BE279" i="264"/>
  <c r="L320" i="267"/>
  <c r="L319" i="266"/>
  <c r="L335" i="267"/>
  <c r="L334" i="266"/>
  <c r="BE308" i="264"/>
  <c r="BD292" i="264"/>
  <c r="BD291" i="264"/>
  <c r="BD283" i="264"/>
  <c r="BD282" i="264"/>
  <c r="L291" i="266"/>
  <c r="L262" i="267"/>
  <c r="L261" i="266"/>
  <c r="BD277" i="264"/>
  <c r="BD276" i="264"/>
  <c r="BD268" i="264"/>
  <c r="BD253" i="264"/>
  <c r="BD252" i="264"/>
  <c r="BD251" i="264"/>
  <c r="BD14" i="264"/>
  <c r="BD465" i="264"/>
  <c r="L276" i="266"/>
  <c r="X277" i="265"/>
  <c r="X276" i="265"/>
  <c r="X268" i="265"/>
  <c r="X253" i="265"/>
  <c r="BE307" i="264"/>
  <c r="BG196" i="34"/>
  <c r="BF321" i="264"/>
  <c r="BF320" i="264"/>
  <c r="BF312" i="264"/>
  <c r="BF311" i="264"/>
  <c r="BG214" i="34"/>
  <c r="BF351" i="264"/>
  <c r="BF350" i="264"/>
  <c r="BF342" i="264"/>
  <c r="BF341" i="264"/>
  <c r="BG205" i="34"/>
  <c r="BF336" i="264"/>
  <c r="BF335" i="264"/>
  <c r="BF327" i="264"/>
  <c r="BF326" i="264"/>
  <c r="BG223" i="34"/>
  <c r="BF366" i="264"/>
  <c r="BF365" i="264"/>
  <c r="BF357" i="264"/>
  <c r="BF356" i="264"/>
  <c r="BD64" i="35"/>
  <c r="BG160" i="34"/>
  <c r="BG188" i="34"/>
  <c r="BF307" i="264"/>
  <c r="BG179" i="34"/>
  <c r="BF293" i="264"/>
  <c r="BF169" i="34"/>
  <c r="BE263" i="264"/>
  <c r="BE262" i="264"/>
  <c r="BE254" i="264"/>
  <c r="BE321" i="264"/>
  <c r="BE320" i="264"/>
  <c r="BE312" i="264"/>
  <c r="BE311" i="264"/>
  <c r="BE366" i="264"/>
  <c r="BE365" i="264"/>
  <c r="BE357" i="264"/>
  <c r="BE356" i="264"/>
  <c r="Y368" i="265"/>
  <c r="Y323" i="265"/>
  <c r="Y338" i="265"/>
  <c r="X252" i="265"/>
  <c r="X251" i="265"/>
  <c r="X14" i="265"/>
  <c r="X465" i="265"/>
  <c r="BE277" i="264"/>
  <c r="BE276" i="264"/>
  <c r="BE268" i="264"/>
  <c r="BG169" i="34"/>
  <c r="BF277" i="264"/>
  <c r="BF276" i="264"/>
  <c r="BF268" i="264"/>
  <c r="BF263" i="264"/>
  <c r="BF262" i="264"/>
  <c r="BF254" i="264"/>
  <c r="L276" i="267"/>
  <c r="L275" i="266"/>
  <c r="L261" i="267"/>
  <c r="L253" i="266"/>
  <c r="L291" i="267"/>
  <c r="L290" i="266"/>
  <c r="BI198" i="34"/>
  <c r="BI162" i="34"/>
  <c r="BI207" i="34"/>
  <c r="BI216" i="34"/>
  <c r="BF66" i="35"/>
  <c r="BI225" i="34"/>
  <c r="BG77" i="35"/>
  <c r="BG265" i="264"/>
  <c r="BH171" i="34"/>
  <c r="BE306" i="264"/>
  <c r="BE305" i="264"/>
  <c r="BE297" i="264"/>
  <c r="V57" i="268"/>
  <c r="V56" i="268"/>
  <c r="V47" i="268"/>
  <c r="V46" i="268"/>
  <c r="BH205" i="34"/>
  <c r="BG336" i="264"/>
  <c r="BH214" i="34"/>
  <c r="BG351" i="264"/>
  <c r="BH196" i="34"/>
  <c r="BH223" i="34"/>
  <c r="BE64" i="35"/>
  <c r="BH160" i="34"/>
  <c r="BH179" i="34"/>
  <c r="BG293" i="264"/>
  <c r="BH188" i="34"/>
  <c r="BG307" i="264"/>
  <c r="BG337" i="264"/>
  <c r="Y337" i="265"/>
  <c r="BG352" i="264"/>
  <c r="Y352" i="265"/>
  <c r="L349" i="267"/>
  <c r="L341" i="266"/>
  <c r="Y279" i="265"/>
  <c r="Y265" i="265"/>
  <c r="BG187" i="34"/>
  <c r="BF306" i="264"/>
  <c r="BF305" i="264"/>
  <c r="BF297" i="264"/>
  <c r="BG178" i="34"/>
  <c r="BF292" i="264"/>
  <c r="BF291" i="264"/>
  <c r="BF283" i="264"/>
  <c r="L334" i="267"/>
  <c r="L326" i="266"/>
  <c r="L319" i="267"/>
  <c r="L311" i="266"/>
  <c r="BH180" i="34"/>
  <c r="BH189" i="34"/>
  <c r="BG353" i="264"/>
  <c r="Y353" i="265"/>
  <c r="BE292" i="264"/>
  <c r="BE291" i="264"/>
  <c r="BE283" i="264"/>
  <c r="BE282" i="264"/>
  <c r="BI197" i="34"/>
  <c r="BI224" i="34"/>
  <c r="BI215" i="34"/>
  <c r="BI161" i="34"/>
  <c r="BI206" i="34"/>
  <c r="BF75" i="35"/>
  <c r="BF65" i="35"/>
  <c r="BG76" i="35"/>
  <c r="BG264" i="264"/>
  <c r="BH170" i="34"/>
  <c r="BG278" i="264"/>
  <c r="Y264" i="265"/>
  <c r="BG367" i="264"/>
  <c r="Y367" i="265"/>
  <c r="BG322" i="264"/>
  <c r="Y322" i="265"/>
  <c r="L364" i="267"/>
  <c r="L356" i="266"/>
  <c r="L305" i="267"/>
  <c r="L304" i="266"/>
  <c r="BE253" i="264"/>
  <c r="BE252" i="264"/>
  <c r="BE251" i="264"/>
  <c r="BE14" i="264"/>
  <c r="BE465" i="264"/>
  <c r="Y351" i="265"/>
  <c r="Y336" i="265"/>
  <c r="Y293" i="265"/>
  <c r="BF282" i="264"/>
  <c r="Y335" i="265"/>
  <c r="Y327" i="265"/>
  <c r="Y326" i="265"/>
  <c r="Y307" i="265"/>
  <c r="Y350" i="265"/>
  <c r="Y342" i="265"/>
  <c r="Y341" i="265"/>
  <c r="BJ224" i="34"/>
  <c r="BJ206" i="34"/>
  <c r="BI337" i="264"/>
  <c r="BG65" i="35"/>
  <c r="BJ215" i="34"/>
  <c r="BI352" i="264"/>
  <c r="BJ161" i="34"/>
  <c r="BJ197" i="34"/>
  <c r="BG75" i="35"/>
  <c r="BH76" i="35"/>
  <c r="BI214" i="34"/>
  <c r="BI205" i="34"/>
  <c r="BI223" i="34"/>
  <c r="BI160" i="34"/>
  <c r="BI196" i="34"/>
  <c r="BF64" i="35"/>
  <c r="BH264" i="264"/>
  <c r="BI170" i="34"/>
  <c r="BH367" i="264"/>
  <c r="BG308" i="264"/>
  <c r="Y308" i="265"/>
  <c r="L311" i="267"/>
  <c r="L310" i="266"/>
  <c r="L310" i="267"/>
  <c r="L325" i="266"/>
  <c r="L325" i="267"/>
  <c r="L326" i="267"/>
  <c r="BH178" i="34"/>
  <c r="BH187" i="34"/>
  <c r="BG306" i="264"/>
  <c r="BG321" i="264"/>
  <c r="BG320" i="264"/>
  <c r="BG312" i="264"/>
  <c r="BG311" i="264"/>
  <c r="Y321" i="265"/>
  <c r="Y320" i="265"/>
  <c r="Y312" i="265"/>
  <c r="Y311" i="265"/>
  <c r="BH368" i="264"/>
  <c r="BH353" i="264"/>
  <c r="BH265" i="264"/>
  <c r="BI171" i="34"/>
  <c r="L290" i="267"/>
  <c r="L282" i="266"/>
  <c r="L253" i="267"/>
  <c r="L275" i="267"/>
  <c r="L267" i="266"/>
  <c r="L267" i="267"/>
  <c r="BG335" i="264"/>
  <c r="BG327" i="264"/>
  <c r="BG326" i="264"/>
  <c r="BF253" i="264"/>
  <c r="BF252" i="264"/>
  <c r="BF251" i="264"/>
  <c r="BF14" i="264"/>
  <c r="BF465" i="264"/>
  <c r="L304" i="267"/>
  <c r="L296" i="266"/>
  <c r="L296" i="267"/>
  <c r="L356" i="267"/>
  <c r="L355" i="266"/>
  <c r="L355" i="267"/>
  <c r="BI188" i="34"/>
  <c r="BI179" i="34"/>
  <c r="BH337" i="264"/>
  <c r="BH352" i="264"/>
  <c r="BH322" i="264"/>
  <c r="BG294" i="264"/>
  <c r="L340" i="266"/>
  <c r="L340" i="267"/>
  <c r="L341" i="267"/>
  <c r="BH169" i="34"/>
  <c r="BG277" i="264"/>
  <c r="BG263" i="264"/>
  <c r="BG262" i="264"/>
  <c r="BG254" i="264"/>
  <c r="Y263" i="265"/>
  <c r="Y262" i="265"/>
  <c r="Y254" i="265"/>
  <c r="BG366" i="264"/>
  <c r="BG365" i="264"/>
  <c r="BG357" i="264"/>
  <c r="BG356" i="264"/>
  <c r="Y366" i="265"/>
  <c r="Y365" i="265"/>
  <c r="Y357" i="265"/>
  <c r="Y356" i="265"/>
  <c r="BG279" i="264"/>
  <c r="BJ216" i="34"/>
  <c r="BJ198" i="34"/>
  <c r="BI323" i="264"/>
  <c r="BG66" i="35"/>
  <c r="BJ162" i="34"/>
  <c r="BJ207" i="34"/>
  <c r="BJ225" i="34"/>
  <c r="BI368" i="264"/>
  <c r="BH77" i="35"/>
  <c r="BI189" i="34"/>
  <c r="BI180" i="34"/>
  <c r="BH338" i="264"/>
  <c r="BH323" i="264"/>
  <c r="Y292" i="265"/>
  <c r="Y294" i="265"/>
  <c r="Y278" i="265"/>
  <c r="BG350" i="264"/>
  <c r="BG342" i="264"/>
  <c r="BG341" i="264"/>
  <c r="Y306" i="265"/>
  <c r="Y277" i="265"/>
  <c r="BG305" i="264"/>
  <c r="BG297" i="264"/>
  <c r="Y305" i="265"/>
  <c r="Y297" i="265"/>
  <c r="Y291" i="265"/>
  <c r="Y283" i="265"/>
  <c r="BG276" i="264"/>
  <c r="BG268" i="264"/>
  <c r="BH308" i="264"/>
  <c r="BI265" i="264"/>
  <c r="BJ171" i="34"/>
  <c r="BH307" i="264"/>
  <c r="BH279" i="264"/>
  <c r="BG292" i="264"/>
  <c r="BG291" i="264"/>
  <c r="BG283" i="264"/>
  <c r="BH278" i="264"/>
  <c r="BH321" i="264"/>
  <c r="BH320" i="264"/>
  <c r="BH312" i="264"/>
  <c r="BH311" i="264"/>
  <c r="BH366" i="264"/>
  <c r="BH365" i="264"/>
  <c r="BH357" i="264"/>
  <c r="BH356" i="264"/>
  <c r="BH351" i="264"/>
  <c r="BH350" i="264"/>
  <c r="BH342" i="264"/>
  <c r="BH341" i="264"/>
  <c r="BJ214" i="34"/>
  <c r="BI351" i="264"/>
  <c r="BG64" i="35"/>
  <c r="BJ205" i="34"/>
  <c r="BI336" i="264"/>
  <c r="BJ223" i="34"/>
  <c r="BJ160" i="34"/>
  <c r="BJ196" i="34"/>
  <c r="BI264" i="264"/>
  <c r="BJ170" i="34"/>
  <c r="BJ179" i="34"/>
  <c r="BI293" i="264"/>
  <c r="BJ188" i="34"/>
  <c r="BI307" i="264"/>
  <c r="BI367" i="264"/>
  <c r="BH294" i="264"/>
  <c r="W59" i="268"/>
  <c r="BK207" i="34"/>
  <c r="BK216" i="34"/>
  <c r="BJ353" i="264"/>
  <c r="BK198" i="34"/>
  <c r="BH66" i="35"/>
  <c r="BK162" i="34"/>
  <c r="BK225" i="34"/>
  <c r="BJ368" i="264"/>
  <c r="BI77" i="35"/>
  <c r="BI338" i="264"/>
  <c r="BJ189" i="34"/>
  <c r="BI308" i="264"/>
  <c r="BJ180" i="34"/>
  <c r="BI294" i="264"/>
  <c r="BI353" i="264"/>
  <c r="BH293" i="264"/>
  <c r="L282" i="267"/>
  <c r="L281" i="266"/>
  <c r="L281" i="267"/>
  <c r="BI187" i="34"/>
  <c r="BI178" i="34"/>
  <c r="BI169" i="34"/>
  <c r="BH263" i="264"/>
  <c r="BH262" i="264"/>
  <c r="BH254" i="264"/>
  <c r="BH336" i="264"/>
  <c r="BH335" i="264"/>
  <c r="BH327" i="264"/>
  <c r="BH326" i="264"/>
  <c r="W58" i="268"/>
  <c r="BK161" i="34"/>
  <c r="BK224" i="34"/>
  <c r="BK206" i="34"/>
  <c r="BH65" i="35"/>
  <c r="BK197" i="34"/>
  <c r="BK215" i="34"/>
  <c r="BH75" i="35"/>
  <c r="BI76" i="35"/>
  <c r="BI322" i="264"/>
  <c r="Y276" i="265"/>
  <c r="Y268" i="265"/>
  <c r="Y253" i="265"/>
  <c r="BG253" i="264"/>
  <c r="L252" i="266"/>
  <c r="Z265" i="265"/>
  <c r="BG282" i="264"/>
  <c r="BG252" i="264"/>
  <c r="BG251" i="264"/>
  <c r="BG14" i="264"/>
  <c r="BG465" i="264"/>
  <c r="Y282" i="265"/>
  <c r="Y252" i="265"/>
  <c r="Y251" i="265"/>
  <c r="Y14" i="265"/>
  <c r="Y465" i="265"/>
  <c r="Z353" i="265"/>
  <c r="BL206" i="34"/>
  <c r="BL161" i="34"/>
  <c r="BL197" i="34"/>
  <c r="BI65" i="35"/>
  <c r="BL224" i="34"/>
  <c r="BL215" i="34"/>
  <c r="BI75" i="35"/>
  <c r="BJ76" i="35"/>
  <c r="BJ352" i="264"/>
  <c r="Z352" i="265"/>
  <c r="BK188" i="34"/>
  <c r="BJ307" i="264"/>
  <c r="BK179" i="34"/>
  <c r="BJ367" i="264"/>
  <c r="Z367" i="265"/>
  <c r="BH277" i="264"/>
  <c r="BH276" i="264"/>
  <c r="BH268" i="264"/>
  <c r="BH253" i="264"/>
  <c r="BH306" i="264"/>
  <c r="BH305" i="264"/>
  <c r="BH297" i="264"/>
  <c r="BL225" i="34"/>
  <c r="BI66" i="35"/>
  <c r="BL216" i="34"/>
  <c r="BL162" i="34"/>
  <c r="BL198" i="34"/>
  <c r="BL207" i="34"/>
  <c r="BJ77" i="35"/>
  <c r="BJ265" i="264"/>
  <c r="BK171" i="34"/>
  <c r="BJ323" i="264"/>
  <c r="Z323" i="265"/>
  <c r="BJ338" i="264"/>
  <c r="Z338" i="265"/>
  <c r="BI263" i="264"/>
  <c r="BI262" i="264"/>
  <c r="BI254" i="264"/>
  <c r="BJ169" i="34"/>
  <c r="Z368" i="265"/>
  <c r="BI335" i="264"/>
  <c r="BI327" i="264"/>
  <c r="BI326" i="264"/>
  <c r="BI350" i="264"/>
  <c r="BI342" i="264"/>
  <c r="BI341" i="264"/>
  <c r="L252" i="267"/>
  <c r="L251" i="266"/>
  <c r="BK205" i="34"/>
  <c r="BK214" i="34"/>
  <c r="BJ351" i="264"/>
  <c r="BK223" i="34"/>
  <c r="BJ366" i="264"/>
  <c r="BJ365" i="264"/>
  <c r="BJ357" i="264"/>
  <c r="BJ356" i="264"/>
  <c r="BK196" i="34"/>
  <c r="BJ321" i="264"/>
  <c r="BK160" i="34"/>
  <c r="BH64" i="35"/>
  <c r="W57" i="268"/>
  <c r="W56" i="268"/>
  <c r="W47" i="268"/>
  <c r="W46" i="268"/>
  <c r="BJ322" i="264"/>
  <c r="Z322" i="265"/>
  <c r="BJ337" i="264"/>
  <c r="Z337" i="265"/>
  <c r="BJ264" i="264"/>
  <c r="BK170" i="34"/>
  <c r="BJ278" i="264"/>
  <c r="Z264" i="265"/>
  <c r="BH292" i="264"/>
  <c r="BH291" i="264"/>
  <c r="BH283" i="264"/>
  <c r="BK180" i="34"/>
  <c r="BK189" i="34"/>
  <c r="BI278" i="264"/>
  <c r="BI321" i="264"/>
  <c r="BI320" i="264"/>
  <c r="BI312" i="264"/>
  <c r="BI311" i="264"/>
  <c r="BI366" i="264"/>
  <c r="BI365" i="264"/>
  <c r="BI357" i="264"/>
  <c r="BI356" i="264"/>
  <c r="BJ187" i="34"/>
  <c r="BI306" i="264"/>
  <c r="BI305" i="264"/>
  <c r="BI297" i="264"/>
  <c r="BJ178" i="34"/>
  <c r="BI292" i="264"/>
  <c r="BI291" i="264"/>
  <c r="BI283" i="264"/>
  <c r="BI279" i="264"/>
  <c r="Z294" i="265"/>
  <c r="Z321" i="265"/>
  <c r="Z278" i="265"/>
  <c r="Z351" i="265"/>
  <c r="Z350" i="265"/>
  <c r="Z342" i="265"/>
  <c r="Z341" i="265"/>
  <c r="BI282" i="264"/>
  <c r="BH282" i="264"/>
  <c r="BH252" i="264"/>
  <c r="BH251" i="264"/>
  <c r="BH14" i="264"/>
  <c r="BH465" i="264"/>
  <c r="Z307" i="265"/>
  <c r="Z320" i="265"/>
  <c r="Z312" i="265"/>
  <c r="Z311" i="265"/>
  <c r="BJ350" i="264"/>
  <c r="BJ342" i="264"/>
  <c r="BJ341" i="264"/>
  <c r="BJ308" i="264"/>
  <c r="BJ263" i="264"/>
  <c r="BJ262" i="264"/>
  <c r="BJ254" i="264"/>
  <c r="BK169" i="34"/>
  <c r="BJ277" i="264"/>
  <c r="Z263" i="265"/>
  <c r="Z262" i="265"/>
  <c r="Z254" i="265"/>
  <c r="BJ336" i="264"/>
  <c r="BJ335" i="264"/>
  <c r="BJ327" i="264"/>
  <c r="BJ326" i="264"/>
  <c r="Z336" i="265"/>
  <c r="Z335" i="265"/>
  <c r="Z327" i="265"/>
  <c r="Z326" i="265"/>
  <c r="BI277" i="264"/>
  <c r="BI276" i="264"/>
  <c r="BI268" i="264"/>
  <c r="BI253" i="264"/>
  <c r="BI252" i="264"/>
  <c r="BI251" i="264"/>
  <c r="BI14" i="264"/>
  <c r="BI465" i="264"/>
  <c r="BK338" i="264"/>
  <c r="BL171" i="34"/>
  <c r="BK265" i="264"/>
  <c r="BL189" i="34"/>
  <c r="BL180" i="34"/>
  <c r="BJ65" i="35"/>
  <c r="BM161" i="34"/>
  <c r="BM215" i="34"/>
  <c r="BM197" i="34"/>
  <c r="BL322" i="264"/>
  <c r="BM224" i="34"/>
  <c r="BM206" i="34"/>
  <c r="BJ75" i="35"/>
  <c r="BK76" i="35"/>
  <c r="BK352" i="264"/>
  <c r="BL179" i="34"/>
  <c r="BL188" i="34"/>
  <c r="BK264" i="264"/>
  <c r="BL170" i="34"/>
  <c r="Z277" i="265"/>
  <c r="Z366" i="265"/>
  <c r="Z365" i="265"/>
  <c r="Z357" i="265"/>
  <c r="Z356" i="265"/>
  <c r="BJ294" i="264"/>
  <c r="BK178" i="34"/>
  <c r="BJ292" i="264"/>
  <c r="BK187" i="34"/>
  <c r="BJ306" i="264"/>
  <c r="BJ305" i="264"/>
  <c r="BJ297" i="264"/>
  <c r="L250" i="266"/>
  <c r="L251" i="267"/>
  <c r="BJ279" i="264"/>
  <c r="Z279" i="265"/>
  <c r="BM216" i="34"/>
  <c r="BL353" i="264"/>
  <c r="BM225" i="34"/>
  <c r="BL368" i="264"/>
  <c r="BM198" i="34"/>
  <c r="BL323" i="264"/>
  <c r="BM207" i="34"/>
  <c r="BL338" i="264"/>
  <c r="BM162" i="34"/>
  <c r="BJ66" i="35"/>
  <c r="BK77" i="35"/>
  <c r="BK323" i="264"/>
  <c r="BK353" i="264"/>
  <c r="BK368" i="264"/>
  <c r="BJ293" i="264"/>
  <c r="Z293" i="265"/>
  <c r="BL196" i="34"/>
  <c r="BL205" i="34"/>
  <c r="BL223" i="34"/>
  <c r="BL214" i="34"/>
  <c r="BL160" i="34"/>
  <c r="BI64" i="35"/>
  <c r="BK367" i="264"/>
  <c r="BK322" i="264"/>
  <c r="BK337" i="264"/>
  <c r="BJ320" i="264"/>
  <c r="BJ312" i="264"/>
  <c r="BJ311" i="264"/>
  <c r="Z308" i="265"/>
  <c r="Z306" i="265"/>
  <c r="Z305" i="265"/>
  <c r="Z297" i="265"/>
  <c r="BL169" i="34"/>
  <c r="BK263" i="264"/>
  <c r="BK262" i="264"/>
  <c r="BK254" i="264"/>
  <c r="BK321" i="264"/>
  <c r="BK320" i="264"/>
  <c r="BK312" i="264"/>
  <c r="BK311" i="264"/>
  <c r="X59" i="268"/>
  <c r="BN216" i="34"/>
  <c r="BN198" i="34"/>
  <c r="BN207" i="34"/>
  <c r="BM338" i="264"/>
  <c r="BN225" i="34"/>
  <c r="BK66" i="35"/>
  <c r="BN162" i="34"/>
  <c r="BL77" i="35"/>
  <c r="BL187" i="34"/>
  <c r="BL178" i="34"/>
  <c r="BK351" i="264"/>
  <c r="BK350" i="264"/>
  <c r="BK342" i="264"/>
  <c r="BK341" i="264"/>
  <c r="BK336" i="264"/>
  <c r="BK335" i="264"/>
  <c r="BK327" i="264"/>
  <c r="BK326" i="264"/>
  <c r="BM189" i="34"/>
  <c r="BL308" i="264"/>
  <c r="BM180" i="34"/>
  <c r="BK278" i="264"/>
  <c r="BK293" i="264"/>
  <c r="BM196" i="34"/>
  <c r="BL321" i="264"/>
  <c r="BL320" i="264"/>
  <c r="BL312" i="264"/>
  <c r="BL311" i="264"/>
  <c r="BM205" i="34"/>
  <c r="BL336" i="264"/>
  <c r="BM223" i="34"/>
  <c r="BL366" i="264"/>
  <c r="BJ64" i="35"/>
  <c r="BM214" i="34"/>
  <c r="BL351" i="264"/>
  <c r="BM160" i="34"/>
  <c r="BL367" i="264"/>
  <c r="BL352" i="264"/>
  <c r="BM179" i="34"/>
  <c r="BM188" i="34"/>
  <c r="BL307" i="264"/>
  <c r="BK308" i="264"/>
  <c r="AA338" i="265"/>
  <c r="BJ276" i="264"/>
  <c r="BJ268" i="264"/>
  <c r="BJ253" i="264"/>
  <c r="BK366" i="264"/>
  <c r="BK365" i="264"/>
  <c r="BK357" i="264"/>
  <c r="BK356" i="264"/>
  <c r="BM171" i="34"/>
  <c r="BL279" i="264"/>
  <c r="BL265" i="264"/>
  <c r="L250" i="267"/>
  <c r="L13" i="266"/>
  <c r="BK307" i="264"/>
  <c r="X58" i="268"/>
  <c r="BN215" i="34"/>
  <c r="BN197" i="34"/>
  <c r="BN206" i="34"/>
  <c r="BN224" i="34"/>
  <c r="BN161" i="34"/>
  <c r="BK65" i="35"/>
  <c r="BK75" i="35"/>
  <c r="BL76" i="35"/>
  <c r="BL337" i="264"/>
  <c r="BL264" i="264"/>
  <c r="BM170" i="34"/>
  <c r="BL278" i="264"/>
  <c r="BK294" i="264"/>
  <c r="BK279" i="264"/>
  <c r="BJ291" i="264"/>
  <c r="BJ283" i="264"/>
  <c r="BJ282" i="264"/>
  <c r="Z276" i="265"/>
  <c r="Z268" i="265"/>
  <c r="Z253" i="265"/>
  <c r="Z292" i="265"/>
  <c r="Z291" i="265"/>
  <c r="Z283" i="265"/>
  <c r="Z282" i="265"/>
  <c r="Z252" i="265"/>
  <c r="Z251" i="265"/>
  <c r="Z14" i="265"/>
  <c r="Z465" i="265"/>
  <c r="BJ252" i="264"/>
  <c r="BJ251" i="264"/>
  <c r="BJ14" i="264"/>
  <c r="BJ465" i="264"/>
  <c r="BM264" i="264"/>
  <c r="BN170" i="34"/>
  <c r="BM278" i="264"/>
  <c r="AA264" i="265"/>
  <c r="BO206" i="34"/>
  <c r="BO224" i="34"/>
  <c r="BO161" i="34"/>
  <c r="BO215" i="34"/>
  <c r="BO197" i="34"/>
  <c r="BL65" i="35"/>
  <c r="BL75" i="35"/>
  <c r="BM76" i="35"/>
  <c r="BN188" i="34"/>
  <c r="BN179" i="34"/>
  <c r="BM293" i="264"/>
  <c r="BM367" i="264"/>
  <c r="AA367" i="265"/>
  <c r="BM322" i="264"/>
  <c r="AA322" i="265"/>
  <c r="L13" i="267"/>
  <c r="L464" i="266"/>
  <c r="L464" i="267"/>
  <c r="BM169" i="34"/>
  <c r="BL277" i="264"/>
  <c r="BL276" i="264"/>
  <c r="BL268" i="264"/>
  <c r="BL263" i="264"/>
  <c r="BL262" i="264"/>
  <c r="BL254" i="264"/>
  <c r="BM187" i="34"/>
  <c r="BL306" i="264"/>
  <c r="BL305" i="264"/>
  <c r="BL297" i="264"/>
  <c r="BM178" i="34"/>
  <c r="BL292" i="264"/>
  <c r="BL294" i="264"/>
  <c r="BK306" i="264"/>
  <c r="BK305" i="264"/>
  <c r="BK297" i="264"/>
  <c r="BN171" i="34"/>
  <c r="BM265" i="264"/>
  <c r="BM368" i="264"/>
  <c r="AA368" i="265"/>
  <c r="BM323" i="264"/>
  <c r="AA323" i="265"/>
  <c r="BL335" i="264"/>
  <c r="BL327" i="264"/>
  <c r="BL326" i="264"/>
  <c r="AA265" i="265"/>
  <c r="BN223" i="34"/>
  <c r="X57" i="268"/>
  <c r="X56" i="268"/>
  <c r="X47" i="268"/>
  <c r="X46" i="268"/>
  <c r="BN196" i="34"/>
  <c r="BM321" i="264"/>
  <c r="BM320" i="264"/>
  <c r="BM312" i="264"/>
  <c r="BM311" i="264"/>
  <c r="BN160" i="34"/>
  <c r="BN214" i="34"/>
  <c r="BM351" i="264"/>
  <c r="BN205" i="34"/>
  <c r="BM336" i="264"/>
  <c r="BK64" i="35"/>
  <c r="BM337" i="264"/>
  <c r="AA337" i="265"/>
  <c r="BM352" i="264"/>
  <c r="AA352" i="265"/>
  <c r="BL293" i="264"/>
  <c r="BK292" i="264"/>
  <c r="BK291" i="264"/>
  <c r="BK283" i="264"/>
  <c r="BO225" i="34"/>
  <c r="BO162" i="34"/>
  <c r="BO207" i="34"/>
  <c r="BO198" i="34"/>
  <c r="BO216" i="34"/>
  <c r="BL66" i="35"/>
  <c r="BM77" i="35"/>
  <c r="BN189" i="34"/>
  <c r="BN180" i="34"/>
  <c r="BM353" i="264"/>
  <c r="AA353" i="265"/>
  <c r="BK277" i="264"/>
  <c r="BK276" i="264"/>
  <c r="BK268" i="264"/>
  <c r="BK253" i="264"/>
  <c r="BL350" i="264"/>
  <c r="BL342" i="264"/>
  <c r="BL341" i="264"/>
  <c r="BL365" i="264"/>
  <c r="BL357" i="264"/>
  <c r="BL356" i="264"/>
  <c r="AA278" i="265"/>
  <c r="AA351" i="265"/>
  <c r="BK282" i="264"/>
  <c r="BK252" i="264"/>
  <c r="BK251" i="264"/>
  <c r="BK14" i="264"/>
  <c r="BK465" i="264"/>
  <c r="BL253" i="264"/>
  <c r="AA350" i="265"/>
  <c r="AA342" i="265"/>
  <c r="AA341" i="265"/>
  <c r="AA336" i="265"/>
  <c r="AA335" i="265"/>
  <c r="AA327" i="265"/>
  <c r="AA326" i="265"/>
  <c r="BM294" i="264"/>
  <c r="AA294" i="265"/>
  <c r="BP207" i="34"/>
  <c r="BO338" i="264"/>
  <c r="BP198" i="34"/>
  <c r="BO323" i="264"/>
  <c r="BP225" i="34"/>
  <c r="BO368" i="264"/>
  <c r="BP216" i="34"/>
  <c r="BO353" i="264"/>
  <c r="BM66" i="35"/>
  <c r="BP162" i="34"/>
  <c r="BN77" i="35"/>
  <c r="BN353" i="264"/>
  <c r="BN338" i="264"/>
  <c r="BN368" i="264"/>
  <c r="BM263" i="264"/>
  <c r="BM262" i="264"/>
  <c r="BM254" i="264"/>
  <c r="BN169" i="34"/>
  <c r="BM307" i="264"/>
  <c r="AA307" i="265"/>
  <c r="BO223" i="34"/>
  <c r="BO214" i="34"/>
  <c r="BO205" i="34"/>
  <c r="BO160" i="34"/>
  <c r="BL64" i="35"/>
  <c r="BO196" i="34"/>
  <c r="BN322" i="264"/>
  <c r="BN264" i="264"/>
  <c r="BO170" i="34"/>
  <c r="BN337" i="264"/>
  <c r="BM335" i="264"/>
  <c r="BM327" i="264"/>
  <c r="BM326" i="264"/>
  <c r="AA321" i="265"/>
  <c r="AA320" i="265"/>
  <c r="AA312" i="265"/>
  <c r="AA311" i="265"/>
  <c r="BL291" i="264"/>
  <c r="BL283" i="264"/>
  <c r="BL282" i="264"/>
  <c r="BL252" i="264"/>
  <c r="BL251" i="264"/>
  <c r="BL14" i="264"/>
  <c r="BL465" i="264"/>
  <c r="AA293" i="265"/>
  <c r="BM308" i="264"/>
  <c r="AA308" i="265"/>
  <c r="BO180" i="34"/>
  <c r="BO189" i="34"/>
  <c r="BN323" i="264"/>
  <c r="BO171" i="34"/>
  <c r="BN265" i="264"/>
  <c r="BN178" i="34"/>
  <c r="BN187" i="34"/>
  <c r="BM366" i="264"/>
  <c r="BM365" i="264"/>
  <c r="BM357" i="264"/>
  <c r="BM356" i="264"/>
  <c r="AA366" i="265"/>
  <c r="AA365" i="265"/>
  <c r="AA357" i="265"/>
  <c r="AA356" i="265"/>
  <c r="BM279" i="264"/>
  <c r="AA279" i="265"/>
  <c r="BP224" i="34"/>
  <c r="BO367" i="264"/>
  <c r="BP206" i="34"/>
  <c r="BO337" i="264"/>
  <c r="BP215" i="34"/>
  <c r="BO352" i="264"/>
  <c r="BP197" i="34"/>
  <c r="BO322" i="264"/>
  <c r="BP161" i="34"/>
  <c r="BN76" i="35"/>
  <c r="BM65" i="35"/>
  <c r="BM75" i="35"/>
  <c r="BO179" i="34"/>
  <c r="BO188" i="34"/>
  <c r="BN352" i="264"/>
  <c r="BN367" i="264"/>
  <c r="BM350" i="264"/>
  <c r="BM342" i="264"/>
  <c r="BM341" i="264"/>
  <c r="AA263" i="265"/>
  <c r="AA262" i="265"/>
  <c r="AA254" i="265"/>
  <c r="BN293" i="264"/>
  <c r="BP179" i="34"/>
  <c r="BO293" i="264"/>
  <c r="BP188" i="34"/>
  <c r="BO307" i="264"/>
  <c r="BN307" i="264"/>
  <c r="BP205" i="34"/>
  <c r="BO336" i="264"/>
  <c r="BO335" i="264"/>
  <c r="BO327" i="264"/>
  <c r="BO326" i="264"/>
  <c r="BP223" i="34"/>
  <c r="BO366" i="264"/>
  <c r="BO365" i="264"/>
  <c r="BO357" i="264"/>
  <c r="BO356" i="264"/>
  <c r="BP160" i="34"/>
  <c r="BP214" i="34"/>
  <c r="BO351" i="264"/>
  <c r="BO350" i="264"/>
  <c r="BO342" i="264"/>
  <c r="BO341" i="264"/>
  <c r="BP196" i="34"/>
  <c r="BO321" i="264"/>
  <c r="BO320" i="264"/>
  <c r="BO312" i="264"/>
  <c r="BO311" i="264"/>
  <c r="BM64" i="35"/>
  <c r="J57" i="269"/>
  <c r="Y58" i="268"/>
  <c r="BQ206" i="34"/>
  <c r="BQ197" i="34"/>
  <c r="BQ215" i="34"/>
  <c r="BQ224" i="34"/>
  <c r="BQ161" i="34"/>
  <c r="BN65" i="35"/>
  <c r="BN75" i="35"/>
  <c r="BM306" i="264"/>
  <c r="BM305" i="264"/>
  <c r="BM297" i="264"/>
  <c r="AA306" i="265"/>
  <c r="AA305" i="265"/>
  <c r="AA297" i="265"/>
  <c r="BN294" i="264"/>
  <c r="BN321" i="264"/>
  <c r="BN320" i="264"/>
  <c r="BN312" i="264"/>
  <c r="BN311" i="264"/>
  <c r="BN263" i="264"/>
  <c r="BN262" i="264"/>
  <c r="BN254" i="264"/>
  <c r="BO169" i="34"/>
  <c r="BN351" i="264"/>
  <c r="BN350" i="264"/>
  <c r="BN342" i="264"/>
  <c r="BN341" i="264"/>
  <c r="BM277" i="264"/>
  <c r="BM276" i="264"/>
  <c r="BM268" i="264"/>
  <c r="BM253" i="264"/>
  <c r="AA277" i="265"/>
  <c r="AA276" i="265"/>
  <c r="AA268" i="265"/>
  <c r="AA253" i="265"/>
  <c r="Y59" i="268"/>
  <c r="J58" i="269"/>
  <c r="BQ225" i="34"/>
  <c r="BQ207" i="34"/>
  <c r="BQ198" i="34"/>
  <c r="BN66" i="35"/>
  <c r="BQ162" i="34"/>
  <c r="BQ216" i="34"/>
  <c r="BP189" i="34"/>
  <c r="BO308" i="264"/>
  <c r="BP180" i="34"/>
  <c r="BO294" i="264"/>
  <c r="AB322" i="265"/>
  <c r="BO264" i="264"/>
  <c r="BP170" i="34"/>
  <c r="BO278" i="264"/>
  <c r="BM292" i="264"/>
  <c r="BM291" i="264"/>
  <c r="BM283" i="264"/>
  <c r="AA292" i="265"/>
  <c r="AA291" i="265"/>
  <c r="AA283" i="265"/>
  <c r="AA282" i="265"/>
  <c r="BN279" i="264"/>
  <c r="BN308" i="264"/>
  <c r="BN278" i="264"/>
  <c r="BO187" i="34"/>
  <c r="BO178" i="34"/>
  <c r="BN336" i="264"/>
  <c r="BN335" i="264"/>
  <c r="BN327" i="264"/>
  <c r="BN326" i="264"/>
  <c r="BN366" i="264"/>
  <c r="BN365" i="264"/>
  <c r="BN357" i="264"/>
  <c r="BN356" i="264"/>
  <c r="BP171" i="34"/>
  <c r="BO279" i="264"/>
  <c r="BO265" i="264"/>
  <c r="AB337" i="265"/>
  <c r="AB264" i="265"/>
  <c r="BM282" i="264"/>
  <c r="AA252" i="265"/>
  <c r="AA251" i="265"/>
  <c r="AA14" i="265"/>
  <c r="AA465" i="265"/>
  <c r="BM252" i="264"/>
  <c r="BM251" i="264"/>
  <c r="BM14" i="264"/>
  <c r="BM465" i="264"/>
  <c r="BN292" i="264"/>
  <c r="BN291" i="264"/>
  <c r="BN283" i="264"/>
  <c r="BP265" i="264"/>
  <c r="BQ171" i="34"/>
  <c r="M264" i="266"/>
  <c r="M264" i="267"/>
  <c r="AB265" i="265"/>
  <c r="BP323" i="264"/>
  <c r="M322" i="266"/>
  <c r="M322" i="267"/>
  <c r="AB323" i="265"/>
  <c r="BP368" i="264"/>
  <c r="M367" i="266"/>
  <c r="M367" i="267"/>
  <c r="AB368" i="265"/>
  <c r="BQ205" i="34"/>
  <c r="BQ214" i="34"/>
  <c r="J56" i="269"/>
  <c r="J55" i="269"/>
  <c r="J46" i="269"/>
  <c r="J45" i="269"/>
  <c r="Y57" i="268"/>
  <c r="Y56" i="268"/>
  <c r="Y47" i="268"/>
  <c r="Y46" i="268"/>
  <c r="BQ160" i="34"/>
  <c r="BN64" i="35"/>
  <c r="BQ196" i="34"/>
  <c r="BQ223" i="34"/>
  <c r="BP264" i="264"/>
  <c r="BQ170" i="34"/>
  <c r="M263" i="266"/>
  <c r="M263" i="267"/>
  <c r="BP352" i="264"/>
  <c r="M351" i="266"/>
  <c r="M351" i="267"/>
  <c r="AB352" i="265"/>
  <c r="BP337" i="264"/>
  <c r="M336" i="266"/>
  <c r="M336" i="267"/>
  <c r="BP169" i="34"/>
  <c r="BO277" i="264"/>
  <c r="BO276" i="264"/>
  <c r="BO268" i="264"/>
  <c r="BO263" i="264"/>
  <c r="BO262" i="264"/>
  <c r="BO254" i="264"/>
  <c r="BN306" i="264"/>
  <c r="BN305" i="264"/>
  <c r="BN297" i="264"/>
  <c r="BP353" i="264"/>
  <c r="M352" i="266"/>
  <c r="M352" i="267"/>
  <c r="AB353" i="265"/>
  <c r="BQ180" i="34"/>
  <c r="BQ189" i="34"/>
  <c r="AB308" i="265"/>
  <c r="BP338" i="264"/>
  <c r="M337" i="266"/>
  <c r="M337" i="267"/>
  <c r="AB338" i="265"/>
  <c r="BN277" i="264"/>
  <c r="BN276" i="264"/>
  <c r="BN268" i="264"/>
  <c r="BN253" i="264"/>
  <c r="BQ188" i="34"/>
  <c r="BQ179" i="34"/>
  <c r="AB293" i="265"/>
  <c r="BP367" i="264"/>
  <c r="M366" i="266"/>
  <c r="M366" i="267"/>
  <c r="AB367" i="265"/>
  <c r="BP322" i="264"/>
  <c r="M321" i="266"/>
  <c r="M321" i="267"/>
  <c r="BP178" i="34"/>
  <c r="BO292" i="264"/>
  <c r="BO291" i="264"/>
  <c r="BO283" i="264"/>
  <c r="BP187" i="34"/>
  <c r="BO306" i="264"/>
  <c r="BO305" i="264"/>
  <c r="BO297" i="264"/>
  <c r="AB278" i="265"/>
  <c r="AB294" i="265"/>
  <c r="BO282" i="264"/>
  <c r="BO253" i="264"/>
  <c r="BN282" i="264"/>
  <c r="BN252" i="264"/>
  <c r="BN251" i="264"/>
  <c r="BN14" i="264"/>
  <c r="BN465" i="264"/>
  <c r="BP294" i="264"/>
  <c r="M293" i="266"/>
  <c r="M293" i="267"/>
  <c r="BP321" i="264"/>
  <c r="BP320" i="264"/>
  <c r="BP312" i="264"/>
  <c r="BP311" i="264"/>
  <c r="M320" i="266"/>
  <c r="AB321" i="265"/>
  <c r="AB320" i="265"/>
  <c r="AB312" i="265"/>
  <c r="AB311" i="265"/>
  <c r="BP263" i="264"/>
  <c r="BP262" i="264"/>
  <c r="BP254" i="264"/>
  <c r="BQ169" i="34"/>
  <c r="M262" i="266"/>
  <c r="AB263" i="265"/>
  <c r="AB262" i="265"/>
  <c r="AB254" i="265"/>
  <c r="BP336" i="264"/>
  <c r="BP335" i="264"/>
  <c r="BP327" i="264"/>
  <c r="BP326" i="264"/>
  <c r="M335" i="266"/>
  <c r="AB336" i="265"/>
  <c r="AB335" i="265"/>
  <c r="AB327" i="265"/>
  <c r="AB326" i="265"/>
  <c r="BP293" i="264"/>
  <c r="M292" i="266"/>
  <c r="M292" i="267"/>
  <c r="BP307" i="264"/>
  <c r="M306" i="266"/>
  <c r="M306" i="267"/>
  <c r="AB307" i="265"/>
  <c r="BP308" i="264"/>
  <c r="M307" i="266"/>
  <c r="M307" i="267"/>
  <c r="BP278" i="264"/>
  <c r="M277" i="266"/>
  <c r="M277" i="267"/>
  <c r="BP366" i="264"/>
  <c r="BP365" i="264"/>
  <c r="BP357" i="264"/>
  <c r="BP356" i="264"/>
  <c r="M365" i="266"/>
  <c r="AB366" i="265"/>
  <c r="AB365" i="265"/>
  <c r="AB357" i="265"/>
  <c r="AB356" i="265"/>
  <c r="BQ187" i="34"/>
  <c r="BQ178" i="34"/>
  <c r="BP351" i="264"/>
  <c r="BP350" i="264"/>
  <c r="BP342" i="264"/>
  <c r="BP341" i="264"/>
  <c r="M350" i="266"/>
  <c r="AB351" i="265"/>
  <c r="AB350" i="265"/>
  <c r="AB342" i="265"/>
  <c r="AB341" i="265"/>
  <c r="BP279" i="264"/>
  <c r="M278" i="266"/>
  <c r="M278" i="267"/>
  <c r="AB279" i="265"/>
  <c r="BO252" i="264"/>
  <c r="BO251" i="264"/>
  <c r="BO14" i="264"/>
  <c r="BO465" i="264"/>
  <c r="M349" i="266"/>
  <c r="M350" i="267"/>
  <c r="BP306" i="264"/>
  <c r="BP305" i="264"/>
  <c r="BP297" i="264"/>
  <c r="M305" i="266"/>
  <c r="M364" i="266"/>
  <c r="M365" i="267"/>
  <c r="M335" i="267"/>
  <c r="M334" i="266"/>
  <c r="BP277" i="264"/>
  <c r="BP276" i="264"/>
  <c r="BP268" i="264"/>
  <c r="BP253" i="264"/>
  <c r="M276" i="266"/>
  <c r="AB277" i="265"/>
  <c r="AB276" i="265"/>
  <c r="AB268" i="265"/>
  <c r="AB253" i="265"/>
  <c r="AB306" i="265"/>
  <c r="AB305" i="265"/>
  <c r="AB297" i="265"/>
  <c r="BP292" i="264"/>
  <c r="BP291" i="264"/>
  <c r="BP283" i="264"/>
  <c r="M291" i="266"/>
  <c r="M262" i="267"/>
  <c r="M261" i="266"/>
  <c r="M320" i="267"/>
  <c r="M319" i="266"/>
  <c r="AB292" i="265"/>
  <c r="AB291" i="265"/>
  <c r="AB283" i="265"/>
  <c r="AB282" i="265"/>
  <c r="AB252" i="265"/>
  <c r="AB251" i="265"/>
  <c r="AB14" i="265"/>
  <c r="AB465" i="265"/>
  <c r="M319" i="267"/>
  <c r="M311" i="266"/>
  <c r="M261" i="267"/>
  <c r="M253" i="266"/>
  <c r="M334" i="267"/>
  <c r="M326" i="266"/>
  <c r="M364" i="267"/>
  <c r="M356" i="266"/>
  <c r="M349" i="267"/>
  <c r="M341" i="266"/>
  <c r="BP282" i="264"/>
  <c r="BP252" i="264"/>
  <c r="BP251" i="264"/>
  <c r="BP14" i="264"/>
  <c r="BP465" i="264"/>
  <c r="M290" i="266"/>
  <c r="M291" i="267"/>
  <c r="M276" i="267"/>
  <c r="M275" i="266"/>
  <c r="M305" i="267"/>
  <c r="M304" i="266"/>
  <c r="M290" i="267"/>
  <c r="M282" i="266"/>
  <c r="M355" i="266"/>
  <c r="M355" i="267"/>
  <c r="M356" i="267"/>
  <c r="M326" i="267"/>
  <c r="M325" i="266"/>
  <c r="M325" i="267"/>
  <c r="M253" i="267"/>
  <c r="M310" i="266"/>
  <c r="M310" i="267"/>
  <c r="M311" i="267"/>
  <c r="M340" i="266"/>
  <c r="M340" i="267"/>
  <c r="M341" i="267"/>
  <c r="M304" i="267"/>
  <c r="M296" i="266"/>
  <c r="M296" i="267"/>
  <c r="M275" i="267"/>
  <c r="M267" i="266"/>
  <c r="M267" i="267"/>
  <c r="M282" i="267"/>
  <c r="M281" i="266"/>
  <c r="M281" i="267"/>
  <c r="M252" i="266"/>
  <c r="M251" i="266"/>
  <c r="M252" i="267"/>
  <c r="M251" i="267"/>
  <c r="M250" i="266"/>
  <c r="M13" i="266"/>
  <c r="M250" i="267"/>
  <c r="M464" i="266"/>
  <c r="M464" i="267"/>
  <c r="M13" i="267"/>
</calcChain>
</file>

<file path=xl/comments1.xml><?xml version="1.0" encoding="utf-8"?>
<comments xmlns="http://schemas.openxmlformats.org/spreadsheetml/2006/main">
  <authors>
    <author>Dave Cowing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Move elsewhere?</t>
        </r>
      </text>
    </comment>
    <comment ref="D44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Includes website, database, RSM, wap site, and partner integration infrastructure development</t>
        </r>
      </text>
    </comment>
  </commentList>
</comments>
</file>

<file path=xl/comments2.xml><?xml version="1.0" encoding="utf-8"?>
<comments xmlns="http://schemas.openxmlformats.org/spreadsheetml/2006/main">
  <authors>
    <author>Dave Cowing</author>
  </authors>
  <commentList>
    <comment ref="E23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Monthly fee</t>
        </r>
      </text>
    </comment>
    <comment ref="E30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Monthly fee</t>
        </r>
      </text>
    </comment>
    <comment ref="E36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Monthly fee</t>
        </r>
      </text>
    </comment>
  </commentList>
</comments>
</file>

<file path=xl/comments3.xml><?xml version="1.0" encoding="utf-8"?>
<comments xmlns="http://schemas.openxmlformats.org/spreadsheetml/2006/main">
  <authors>
    <author>Dave Cowing</author>
  </authors>
  <commentList>
    <comment ref="K5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Includes phone, data, &amp; utilities</t>
        </r>
      </text>
    </comment>
    <comment ref="L5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Office and Operating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Dave Cowing:</t>
        </r>
        <r>
          <rPr>
            <sz val="8"/>
            <color indexed="81"/>
            <rFont val="Tahoma"/>
            <family val="2"/>
          </rPr>
          <t xml:space="preserve">
divide by this number to get the monthly value (where appropriate)</t>
        </r>
      </text>
    </comment>
  </commentList>
</comments>
</file>

<file path=xl/comments4.xml><?xml version="1.0" encoding="utf-8"?>
<comments xmlns="http://schemas.openxmlformats.org/spreadsheetml/2006/main">
  <authors>
    <author>bjorn</author>
  </authors>
  <commentList>
    <comment ref="A49" authorId="0">
      <text>
        <r>
          <rPr>
            <b/>
            <sz val="9"/>
            <color indexed="81"/>
            <rFont val="Tahoma"/>
            <family val="2"/>
          </rPr>
          <t>bjorn:</t>
        </r>
        <r>
          <rPr>
            <sz val="9"/>
            <color indexed="81"/>
            <rFont val="Tahoma"/>
            <family val="2"/>
          </rPr>
          <t xml:space="preserve">
Very rough calculation. Assumes that all hours for a two month project are paid at the time of signing… something that would never happen. Project time will average 4 months until the last payment was made</t>
        </r>
      </text>
    </comment>
  </commentList>
</comments>
</file>

<file path=xl/comments5.xml><?xml version="1.0" encoding="utf-8"?>
<comments xmlns="http://schemas.openxmlformats.org/spreadsheetml/2006/main">
  <authors>
    <author>bjorn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bjorn:</t>
        </r>
        <r>
          <rPr>
            <sz val="9"/>
            <color indexed="81"/>
            <rFont val="Tahoma"/>
            <family val="2"/>
          </rPr>
          <t xml:space="preserve">
1/4 the price of eClinicalWorks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bjorn:</t>
        </r>
        <r>
          <rPr>
            <sz val="9"/>
            <color indexed="81"/>
            <rFont val="Tahoma"/>
            <family val="2"/>
          </rPr>
          <t xml:space="preserve">
$100 per month for first provider, decreases 10% for each additional provider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bjorn:</t>
        </r>
        <r>
          <rPr>
            <sz val="9"/>
            <color indexed="81"/>
            <rFont val="Tahoma"/>
            <family val="2"/>
          </rPr>
          <t xml:space="preserve">
Based on statistics published by ….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bjorn:</t>
        </r>
        <r>
          <rPr>
            <sz val="9"/>
            <color indexed="81"/>
            <rFont val="Tahoma"/>
            <family val="2"/>
          </rPr>
          <t xml:space="preserve">
Based on statistics published by ….</t>
        </r>
      </text>
    </comment>
  </commentList>
</comments>
</file>

<file path=xl/sharedStrings.xml><?xml version="1.0" encoding="utf-8"?>
<sst xmlns="http://schemas.openxmlformats.org/spreadsheetml/2006/main" count="4825" uniqueCount="431">
  <si>
    <t>Management</t>
  </si>
  <si>
    <t>Partner Integration</t>
  </si>
  <si>
    <t>R&amp;D</t>
  </si>
  <si>
    <t>Sales &amp; Marketing</t>
  </si>
  <si>
    <t>Sales</t>
  </si>
  <si>
    <t>Y1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</si>
  <si>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</si>
  <si>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</si>
  <si>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</si>
  <si>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</si>
  <si>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</si>
  <si>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</si>
  <si>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</si>
  <si>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</si>
  <si>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</si>
  <si>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</si>
  <si>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</si>
  <si>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</si>
  <si>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Y2</t>
  </si>
  <si>
    <t>Y3</t>
  </si>
  <si>
    <t>Y4</t>
  </si>
  <si>
    <t>Y5</t>
  </si>
  <si>
    <t>Staffing</t>
  </si>
  <si>
    <t>Large Partner Network</t>
  </si>
  <si>
    <t>Medium Partner Network</t>
  </si>
  <si>
    <t>Small Partner Network</t>
  </si>
  <si>
    <t>Members</t>
  </si>
  <si>
    <t>Startup</t>
  </si>
  <si>
    <t>Target Stats</t>
  </si>
  <si>
    <t>Penetration</t>
  </si>
  <si>
    <t>Market growth (annual)</t>
  </si>
  <si>
    <t>User support max inhouse staff</t>
  </si>
  <si>
    <t># users per support person</t>
  </si>
  <si>
    <t>Product Manager</t>
  </si>
  <si>
    <t>Operations</t>
  </si>
  <si>
    <t>Sales people</t>
  </si>
  <si>
    <t>Mobile Products</t>
  </si>
  <si>
    <t>Mobile Platform Team</t>
  </si>
  <si>
    <t>Architect</t>
  </si>
  <si>
    <t>Development Manager</t>
  </si>
  <si>
    <t>Platform Development</t>
  </si>
  <si>
    <t>Number of sr developers per platform</t>
  </si>
  <si>
    <t>Number of jr developers per platform</t>
  </si>
  <si>
    <t>Month</t>
  </si>
  <si>
    <t>Platforms</t>
  </si>
  <si>
    <t>Server Development</t>
  </si>
  <si>
    <t>Senior Developer</t>
  </si>
  <si>
    <t>Junior Developer</t>
  </si>
  <si>
    <t>DBA</t>
  </si>
  <si>
    <t>Web Designer</t>
  </si>
  <si>
    <t>New hires</t>
  </si>
  <si>
    <t>Mobile Architect</t>
  </si>
  <si>
    <t>Senior Mobile Developer</t>
  </si>
  <si>
    <t>Junior Mobile Developer</t>
  </si>
  <si>
    <t>Mobile Designer</t>
  </si>
  <si>
    <t>Partner Support</t>
  </si>
  <si>
    <t>Support Manager</t>
  </si>
  <si>
    <t>Customer Support</t>
  </si>
  <si>
    <t>Senior Integrator</t>
  </si>
  <si>
    <t>Junior Integrator</t>
  </si>
  <si>
    <t>Integration Manager</t>
  </si>
  <si>
    <t>Systems administration</t>
  </si>
  <si>
    <t>Systems Administrator</t>
  </si>
  <si>
    <t>User Support (outsourced)</t>
  </si>
  <si>
    <t>Projected user support (total)</t>
  </si>
  <si>
    <t>Support Staff per Manager</t>
  </si>
  <si>
    <t># partners per support person</t>
  </si>
  <si>
    <t>User support</t>
  </si>
  <si>
    <t>Senior integrators per partner integration</t>
  </si>
  <si>
    <t>Junior integrators per partner integration</t>
  </si>
  <si>
    <t>Number of integrators per manager</t>
  </si>
  <si>
    <t>Account Manager</t>
  </si>
  <si>
    <t>Sales Director</t>
  </si>
  <si>
    <t>Months to sell a partner</t>
  </si>
  <si>
    <t># partners/sales person</t>
  </si>
  <si>
    <t>Number of sales people per sales director</t>
  </si>
  <si>
    <t>Marketing Director</t>
  </si>
  <si>
    <t>Users</t>
  </si>
  <si>
    <t>Revenue</t>
  </si>
  <si>
    <t>Controller</t>
  </si>
  <si>
    <t>G&amp;A</t>
  </si>
  <si>
    <t>Finance</t>
  </si>
  <si>
    <t>CFO</t>
  </si>
  <si>
    <t>CEO</t>
  </si>
  <si>
    <t>Exec. Management</t>
  </si>
  <si>
    <t>User Support Rep</t>
  </si>
  <si>
    <t>Partner Support Rep</t>
  </si>
  <si>
    <t>Salary</t>
  </si>
  <si>
    <t>Bonus</t>
  </si>
  <si>
    <t>Computer</t>
  </si>
  <si>
    <t>Tools</t>
  </si>
  <si>
    <t>T&amp;E</t>
  </si>
  <si>
    <t>Rent</t>
  </si>
  <si>
    <t>Supplies</t>
  </si>
  <si>
    <t>Misc</t>
  </si>
  <si>
    <t>Computer refresh rate</t>
  </si>
  <si>
    <t>Insurance</t>
  </si>
  <si>
    <t>Marketing</t>
  </si>
  <si>
    <t>Mobile phones - R&amp;D</t>
  </si>
  <si>
    <t>Inflation Rate (Annual)</t>
  </si>
  <si>
    <t>Projected Inflation Rate</t>
  </si>
  <si>
    <t>Role-based assumptions</t>
  </si>
  <si>
    <t>COO</t>
  </si>
  <si>
    <t>CTO</t>
  </si>
  <si>
    <t>Commission</t>
  </si>
  <si>
    <t>NOTE: need to check salary/bonus against market</t>
  </si>
  <si>
    <t>NOTE: no training budget currently!</t>
  </si>
  <si>
    <t>Compensation</t>
  </si>
  <si>
    <t>Annual</t>
  </si>
  <si>
    <t>% of salary</t>
  </si>
  <si>
    <t>% of revenue</t>
  </si>
  <si>
    <t>Per employee</t>
  </si>
  <si>
    <t># months per employee</t>
  </si>
  <si>
    <t>Technology</t>
  </si>
  <si>
    <t>Monthly</t>
  </si>
  <si>
    <t>Billing Administrator</t>
  </si>
  <si>
    <t>Metric unit</t>
  </si>
  <si>
    <t>Monthly divisor</t>
  </si>
  <si>
    <t>Staff</t>
  </si>
  <si>
    <t>Department</t>
  </si>
  <si>
    <t>Group</t>
  </si>
  <si>
    <t>Expense Data</t>
  </si>
  <si>
    <t>Staffing Data</t>
  </si>
  <si>
    <t>[Lookup name]</t>
  </si>
  <si>
    <t>New hires/staff</t>
  </si>
  <si>
    <t>Role</t>
  </si>
  <si>
    <t>Exp Category</t>
  </si>
  <si>
    <t>Dept</t>
  </si>
  <si>
    <t>Exp Type</t>
  </si>
  <si>
    <t>Exp sub cat</t>
  </si>
  <si>
    <t>Sales data</t>
  </si>
  <si>
    <t>Exp Item</t>
  </si>
  <si>
    <t>Expenses</t>
  </si>
  <si>
    <t>IS Category</t>
  </si>
  <si>
    <t>Total Market Size</t>
  </si>
  <si>
    <t>Elapsed months</t>
  </si>
  <si>
    <t>Monthly growth in users</t>
  </si>
  <si>
    <t>Compound growth multiplier</t>
  </si>
  <si>
    <t>Accounting</t>
  </si>
  <si>
    <t>Legal</t>
  </si>
  <si>
    <t>Administrative</t>
  </si>
  <si>
    <t>Hardware</t>
  </si>
  <si>
    <t>Devices</t>
  </si>
  <si>
    <t>Support</t>
  </si>
  <si>
    <t>Outsourced Support</t>
  </si>
  <si>
    <t>Wage Inflation (Annual)</t>
  </si>
  <si>
    <t>Monthly:</t>
  </si>
  <si>
    <t>Wage rate (per hour)</t>
  </si>
  <si>
    <t>Support hours per day</t>
  </si>
  <si>
    <t>Market Research</t>
  </si>
  <si>
    <t>Services</t>
  </si>
  <si>
    <t>Hosting</t>
  </si>
  <si>
    <t>Cost server/cluster of servers (monthly)</t>
  </si>
  <si>
    <t>User's supported by a server/cluster of servers</t>
  </si>
  <si>
    <t>Instructions</t>
  </si>
  <si>
    <t>Yellow tabs contain variables that can be altered to effect the plan</t>
  </si>
  <si>
    <t>Blue tabs should not be changed, as any changes will be thrown away</t>
  </si>
  <si>
    <t>This business plan spreadsheet contains both various views of the plan, as well as the ability to change the inputs to the plan.</t>
  </si>
  <si>
    <t>Worksheets</t>
  </si>
  <si>
    <t>Data - revenue</t>
  </si>
  <si>
    <t>Data - expenses</t>
  </si>
  <si>
    <t>Data - Staffing</t>
  </si>
  <si>
    <t>Assumptions</t>
  </si>
  <si>
    <t>Role Assumptions</t>
  </si>
  <si>
    <t>Contains the data and formulas for topline numbers.  This data can be broken out by product lines and target market/subsegments, as well as usage.</t>
  </si>
  <si>
    <t>Input Tabs</t>
  </si>
  <si>
    <t>Contains all of the expense line items</t>
  </si>
  <si>
    <t>Cells that are light yellow indicate input variables, other cells are calculated and generally shouldn't be changed (unless the formulas have changed or are incorrect)</t>
  </si>
  <si>
    <t>Contains staffing line items, broken out by new hires and total staff</t>
  </si>
  <si>
    <t>Customer support</t>
  </si>
  <si>
    <t>Contains a set of inputs broken out by sales, staffing and operational variables</t>
  </si>
  <si>
    <t>Contains a set of assumptions that may vary by role, including compensation, computers, …</t>
  </si>
  <si>
    <t>Build sheets</t>
  </si>
  <si>
    <t>Ad Console Team</t>
  </si>
  <si>
    <t>PoP Team</t>
  </si>
  <si>
    <t>Annual fee</t>
  </si>
  <si>
    <t>User limit</t>
  </si>
  <si>
    <t>unlimited</t>
  </si>
  <si>
    <t>Customer Trial period</t>
  </si>
  <si>
    <t>Level 2</t>
  </si>
  <si>
    <t>Level 3</t>
  </si>
  <si>
    <t>Level 1</t>
  </si>
  <si>
    <t>Premium pricing</t>
  </si>
  <si>
    <t>Monthly fee</t>
  </si>
  <si>
    <t>Advertising</t>
  </si>
  <si>
    <t>Partner Networks</t>
  </si>
  <si>
    <t>CPM</t>
  </si>
  <si>
    <t>Usage</t>
  </si>
  <si>
    <t>Avg hours/mon using service</t>
  </si>
  <si>
    <t>Presence list views (avg)</t>
  </si>
  <si>
    <t>Presence list views/hour (avg)</t>
  </si>
  <si>
    <t>Home page (percent time on home page)</t>
  </si>
  <si>
    <t>Operators</t>
  </si>
  <si>
    <t>Large establishments</t>
  </si>
  <si>
    <t>Number of customers</t>
  </si>
  <si>
    <t>Large commercial establishments</t>
  </si>
  <si>
    <t>Small/mid-sized establishments</t>
  </si>
  <si>
    <t>Included PoPs (in service fee)</t>
  </si>
  <si>
    <t>Fee per additional PoP (annual, monthly)</t>
  </si>
  <si>
    <t>NOTES</t>
  </si>
  <si>
    <t>Includes multi-client campaign management</t>
  </si>
  <si>
    <t>Includes multi-location management</t>
  </si>
  <si>
    <t>Single node management only</t>
  </si>
  <si>
    <t>Rev share (percentage of CPM that goes to Enpresence)</t>
  </si>
  <si>
    <t>Number of operators</t>
  </si>
  <si>
    <t>Number of PoPs/operator</t>
  </si>
  <si>
    <t>Incremental operators</t>
  </si>
  <si>
    <t>Estimated Market Size</t>
  </si>
  <si>
    <t>Number of Pops</t>
  </si>
  <si>
    <t>Ad revenue</t>
  </si>
  <si>
    <t>Service Fees</t>
  </si>
  <si>
    <t>Base service fee (annual, monthly)</t>
  </si>
  <si>
    <t>Addl. PoP fees</t>
  </si>
  <si>
    <t>Base service fees</t>
  </si>
  <si>
    <t>Number of PoPs/location</t>
  </si>
  <si>
    <t>Incremental customers</t>
  </si>
  <si>
    <t>Ave. locations/customer</t>
  </si>
  <si>
    <t>5 Year Income Statement - IS - Monthly</t>
  </si>
  <si>
    <t>Y 1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</si>
  <si>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</si>
  <si>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</si>
  <si>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</si>
  <si>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</si>
  <si>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</si>
  <si>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</si>
  <si>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</si>
  <si>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</si>
  <si>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</si>
  <si>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M 10</t>
  </si>
  <si>
    <t>M 11</t>
  </si>
  <si>
    <t>M 12</t>
  </si>
  <si>
    <t>Y 2</t>
  </si>
  <si>
    <t>Y 3</t>
  </si>
  <si>
    <t>Y 4</t>
  </si>
  <si>
    <t>Y 5</t>
  </si>
  <si>
    <t xml:space="preserve"> Revenue </t>
  </si>
  <si>
    <t xml:space="preserve"> Operators </t>
  </si>
  <si>
    <t xml:space="preserve"> Ad revenue </t>
  </si>
  <si>
    <t xml:space="preserve"> Service Fees </t>
  </si>
  <si>
    <t xml:space="preserve"> Large Establishments </t>
  </si>
  <si>
    <t xml:space="preserve"> Expenses </t>
  </si>
  <si>
    <t xml:space="preserve"> CEO </t>
  </si>
  <si>
    <t xml:space="preserve"> CFO </t>
  </si>
  <si>
    <t xml:space="preserve"> Controller </t>
  </si>
  <si>
    <t xml:space="preserve"> Billing Administrator </t>
  </si>
  <si>
    <t xml:space="preserve"> Insurance </t>
  </si>
  <si>
    <t xml:space="preserve"> Accounting </t>
  </si>
  <si>
    <t xml:space="preserve"> Legal </t>
  </si>
  <si>
    <t xml:space="preserve"> CTO </t>
  </si>
  <si>
    <t xml:space="preserve"> Development Manager </t>
  </si>
  <si>
    <t xml:space="preserve"> Mobile Architect </t>
  </si>
  <si>
    <t xml:space="preserve"> Senior Mobile Developer </t>
  </si>
  <si>
    <t xml:space="preserve"> Junior Mobile Developer </t>
  </si>
  <si>
    <t xml:space="preserve"> Mobile Designer </t>
  </si>
  <si>
    <t xml:space="preserve"> Architect </t>
  </si>
  <si>
    <t xml:space="preserve"> Senior Developer </t>
  </si>
  <si>
    <t xml:space="preserve"> Junior Developer </t>
  </si>
  <si>
    <t xml:space="preserve"> DBA </t>
  </si>
  <si>
    <t xml:space="preserve"> Web Designer </t>
  </si>
  <si>
    <t xml:space="preserve"> Mobile phones - R&amp;D </t>
  </si>
  <si>
    <t xml:space="preserve"> COO </t>
  </si>
  <si>
    <t xml:space="preserve"> Support Manager </t>
  </si>
  <si>
    <t xml:space="preserve"> User Support Rep </t>
  </si>
  <si>
    <t xml:space="preserve"> Partner Support Rep </t>
  </si>
  <si>
    <t xml:space="preserve"> Integration Manager </t>
  </si>
  <si>
    <t xml:space="preserve"> Senior Integrator </t>
  </si>
  <si>
    <t xml:space="preserve"> Junior Integrator </t>
  </si>
  <si>
    <t xml:space="preserve"> Systems Administrator </t>
  </si>
  <si>
    <t xml:space="preserve"> User Support (outsourced) </t>
  </si>
  <si>
    <t xml:space="preserve"> Hosting </t>
  </si>
  <si>
    <t xml:space="preserve"> Sales Director </t>
  </si>
  <si>
    <t xml:space="preserve"> Account Manager </t>
  </si>
  <si>
    <t xml:space="preserve"> Product Manager </t>
  </si>
  <si>
    <t xml:space="preserve"> Marketing Director </t>
  </si>
  <si>
    <t xml:space="preserve"> Marketing </t>
  </si>
  <si>
    <t xml:space="preserve"> Market Research </t>
  </si>
  <si>
    <t>Net Income</t>
  </si>
  <si>
    <t>5 Year Income Statement - IS - Quarterly</t>
  </si>
  <si>
    <t>Q 1</t>
  </si>
  <si>
    <t>Q 2</t>
  </si>
  <si>
    <t>Q 3</t>
  </si>
  <si>
    <t>Q 4</t>
  </si>
  <si>
    <t>5 Year Income Statement - IS - Annual</t>
  </si>
  <si>
    <t>5 Year Income Statement - Ratios - Annual</t>
  </si>
  <si>
    <t>Views/month</t>
  </si>
  <si>
    <t>PoP Penetration</t>
  </si>
  <si>
    <t>Starbucks multiplier</t>
  </si>
  <si>
    <t>Sites(Starbucks)</t>
  </si>
  <si>
    <t>Number of Starbucks</t>
  </si>
  <si>
    <t>Daily Effective Circulation (DEC)</t>
  </si>
  <si>
    <t>Potential PoP Locations</t>
  </si>
  <si>
    <t>Ref - hi</t>
  </si>
  <si>
    <t>Ref - low</t>
  </si>
  <si>
    <t>Used</t>
  </si>
  <si>
    <t>Potential Views/Person (day)</t>
  </si>
  <si>
    <t>5 Year Income Statement - Staff - Quarterly</t>
  </si>
  <si>
    <t>5 Year Income Statement - Staff - Annual</t>
  </si>
  <si>
    <t>Population</t>
  </si>
  <si>
    <t>Ad customer support</t>
  </si>
  <si>
    <t>Ad Support Rep</t>
  </si>
  <si>
    <t># ad customers per support person</t>
  </si>
  <si>
    <t xml:space="preserve"> Ad Support Rep </t>
  </si>
  <si>
    <t>PoP</t>
  </si>
  <si>
    <t>PoP hardware</t>
  </si>
  <si>
    <t>PoP Costs</t>
  </si>
  <si>
    <t>Device provisioning</t>
  </si>
  <si>
    <t>Volume limit</t>
  </si>
  <si>
    <t>Price</t>
  </si>
  <si>
    <t>unlimited (above 500)</t>
  </si>
  <si>
    <t>Provisioning</t>
  </si>
  <si>
    <t>Total number of Pops</t>
  </si>
  <si>
    <t>Incremental Pops</t>
  </si>
  <si>
    <t xml:space="preserve"> PoP hardware </t>
  </si>
  <si>
    <t xml:space="preserve"> Provisioning </t>
  </si>
  <si>
    <t>Per Pop (assume 3 hours at $60/hour) - This include software installation and system configuration, prior to shipping to site.</t>
  </si>
  <si>
    <t>New devices</t>
  </si>
  <si>
    <t>Replacement devices</t>
  </si>
  <si>
    <t>Pop replacement window (months)</t>
  </si>
  <si>
    <t>Life of a PoP - then requires replacement</t>
  </si>
  <si>
    <t>Annual PoP forecast (per year)</t>
  </si>
  <si>
    <t>Incremental Replacement PoPs</t>
  </si>
  <si>
    <t>Total incremental Pops</t>
  </si>
  <si>
    <t xml:space="preserve"> New devices </t>
  </si>
  <si>
    <t xml:space="preserve"> Replacement devices </t>
  </si>
  <si>
    <t>Used for partners, operators, large establishments</t>
  </si>
  <si>
    <t>Operator Account Manager</t>
  </si>
  <si>
    <t>Establishment Account Manager</t>
  </si>
  <si>
    <t>Revenue per month</t>
  </si>
  <si>
    <t>1 seat</t>
  </si>
  <si>
    <t>5 seats</t>
  </si>
  <si>
    <t>10 seats</t>
  </si>
  <si>
    <t>20 seats</t>
  </si>
  <si>
    <t>50 seats</t>
  </si>
  <si>
    <t>Hits</t>
  </si>
  <si>
    <t>Hits / per user/ per month</t>
  </si>
  <si>
    <t>Monthly cost</t>
  </si>
  <si>
    <t>Monthly decrease for additional seat</t>
  </si>
  <si>
    <t>Upfront license model</t>
  </si>
  <si>
    <t>Monthly license model</t>
  </si>
  <si>
    <t>One-time upfront cost</t>
  </si>
  <si>
    <t>Custom widget projects</t>
  </si>
  <si>
    <t>Consulting revenue</t>
  </si>
  <si>
    <t>Billable hours per month</t>
  </si>
  <si>
    <t>Consulting</t>
  </si>
  <si>
    <t>Team size</t>
  </si>
  <si>
    <t>Hours per week</t>
  </si>
  <si>
    <t>Project duration (weeks)</t>
  </si>
  <si>
    <t>Advertising revenue</t>
  </si>
  <si>
    <t>User growth rate</t>
  </si>
  <si>
    <t>Total advertising revenue</t>
  </si>
  <si>
    <t>Total consulting revenue</t>
  </si>
  <si>
    <t>Total licensing revenue</t>
  </si>
  <si>
    <t>Professional consulting services</t>
  </si>
  <si>
    <t>year 1</t>
  </si>
  <si>
    <t>5 people r&amp;d</t>
  </si>
  <si>
    <t>1 ceo</t>
  </si>
  <si>
    <t>1/2 controller</t>
  </si>
  <si>
    <t>3 marketing &amp; sales</t>
  </si>
  <si>
    <t>Providers and physicians</t>
  </si>
  <si>
    <t>Insurance companies</t>
  </si>
  <si>
    <t>Total seats</t>
  </si>
  <si>
    <t>100 seats</t>
  </si>
  <si>
    <t>200 seats</t>
  </si>
  <si>
    <t>500 seats</t>
  </si>
  <si>
    <t>Seats</t>
  </si>
  <si>
    <t>Insurance revenue</t>
  </si>
  <si>
    <t>Total insurance revenue</t>
  </si>
  <si>
    <t>Conference call/day (minutes)</t>
  </si>
  <si>
    <t>?</t>
  </si>
  <si>
    <t>Voice alerts/month (minutes)</t>
  </si>
  <si>
    <t>Text alerts/day</t>
  </si>
  <si>
    <t>DialM cost/seat/month</t>
  </si>
  <si>
    <t>VOIP messaging</t>
  </si>
  <si>
    <t>Text messaging</t>
  </si>
  <si>
    <t>Messaging</t>
  </si>
  <si>
    <t>VOIP</t>
  </si>
  <si>
    <t>Text</t>
  </si>
  <si>
    <t>Incremental Physician Users</t>
  </si>
  <si>
    <t>Physician Incremental Users</t>
  </si>
  <si>
    <t>Total Patients</t>
  </si>
  <si>
    <t>Patient</t>
  </si>
  <si>
    <t>Incremental Physicians (total)</t>
  </si>
  <si>
    <t>Web User</t>
  </si>
  <si>
    <t>Web Users</t>
  </si>
  <si>
    <t>Incremental Web Users</t>
  </si>
  <si>
    <t>Total Web Users</t>
  </si>
  <si>
    <t>Seats per month</t>
  </si>
  <si>
    <t>Seats per project</t>
  </si>
  <si>
    <t>Health XCEL, Inc.</t>
  </si>
  <si>
    <t>Patients per month</t>
  </si>
  <si>
    <t>Total patients</t>
  </si>
  <si>
    <t>Patients per physician per day</t>
  </si>
  <si>
    <t>% unique patients per physician per month</t>
  </si>
  <si>
    <t>Patients joining the site per physician</t>
  </si>
  <si>
    <t>Users joining the site per insurance company</t>
  </si>
  <si>
    <t>Users becoming customers per seat</t>
  </si>
  <si>
    <t>Users per month</t>
  </si>
  <si>
    <t>Incremental insurance companies (total)</t>
  </si>
  <si>
    <t>Total insurance companies</t>
  </si>
  <si>
    <t>Patients from physicians</t>
  </si>
  <si>
    <t>Incremental insurance company users</t>
  </si>
  <si>
    <t xml:space="preserve"> </t>
  </si>
  <si>
    <t>User Growth Curve</t>
  </si>
  <si>
    <t>Total Physicians</t>
  </si>
  <si>
    <t>Enterprise User</t>
  </si>
  <si>
    <t>Professional consulting</t>
  </si>
  <si>
    <t>T&amp;M hourly fee (average)</t>
  </si>
  <si>
    <t>Users from insurance companies</t>
  </si>
  <si>
    <t>Monthly Physician Revenue</t>
  </si>
  <si>
    <t>Total Physician Revenue (upfront cost)</t>
  </si>
  <si>
    <t>Total Physician Revenue (monthly subscription)</t>
  </si>
  <si>
    <t>Clients (seats)</t>
  </si>
  <si>
    <t>Physicians (monthly subscription)</t>
  </si>
  <si>
    <t>Total insurance company revenue (upfront cost)</t>
  </si>
  <si>
    <t>Total insurance company revenue (monthly subscription)</t>
  </si>
  <si>
    <t>Total insurance company revenue</t>
  </si>
  <si>
    <t>Professional Consulting Services</t>
  </si>
  <si>
    <t>Incremental Custom Widget Projects</t>
  </si>
  <si>
    <t>Incremental Physicians (seats)</t>
  </si>
  <si>
    <t>Incremental insurance companies (seats)</t>
  </si>
  <si>
    <t>Total Physicians (seats)</t>
  </si>
  <si>
    <t>Insurance companies (monthly subscription)</t>
  </si>
  <si>
    <t>Patient (per physician seat)</t>
  </si>
  <si>
    <t>Insurance company incremental users (seats)</t>
  </si>
  <si>
    <t>Working days per month</t>
  </si>
  <si>
    <t>Patients per insurance agent per day</t>
  </si>
  <si>
    <t>Incremental Professional Consulting Projects</t>
  </si>
  <si>
    <t>Total Professional Consulting Projects</t>
  </si>
  <si>
    <t>Total Billable hours</t>
  </si>
  <si>
    <t>Incremental Revenue per month</t>
  </si>
  <si>
    <t>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</si>
</sst>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[$-409]mmm\-yy;@"/>
    <numFmt numFmtId="166" formatCode="_(* #,##0.0_);_(* \(#,##0.0\);_(* &quot;-&quot;??_);_(@_)"/>
    <numFmt numFmtId="167" formatCode="_(* #,##0_);_(* \(#,##0\);_(* &quot;-&quot;??_);_(@_)"/>
    <numFmt numFmtId="168" formatCode="0.0%"/>
    <numFmt numFmtId="169" formatCode="_(&quot;$&quot;* #,##0_);_(&quot;$&quot;* \(#,##0\);_(&quot;$&quot;* &quot;-&quot;??_);_(@_)"/>
    <numFmt numFmtId="170" formatCode="#,##0.0"/>
    <numFmt numFmtId="171" formatCode="0.000%"/>
    <numFmt numFmtId="172" formatCode="&quot;$&quot;#,##0"/>
  </numFmts>
  <fonts count="24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8"/>
      <name val="Arial"/>
      <family val="2"/>
    </font>
    <font>
      <sz val="8"/>
      <name val="Arial"/>
    </font>
    <font>
      <b/>
      <sz val="10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b/>
      <i/>
      <sz val="9"/>
      <name val="Arial"/>
      <family val="2"/>
    </font>
    <font>
      <b/>
      <sz val="18"/>
      <name val="Arial"/>
      <family val="2"/>
    </font>
    <font>
      <b/>
      <sz val="10"/>
      <color indexed="9"/>
      <name val="Arial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Arial"/>
      <family val="2"/>
    </font>
    <font>
      <b/>
      <sz val="12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medium">
        <color indexed="22"/>
      </right>
      <top/>
      <bottom style="thin">
        <color indexed="22"/>
      </bottom>
      <diagonal/>
    </border>
    <border>
      <left style="medium">
        <color indexed="22"/>
      </left>
      <right/>
      <top/>
      <bottom style="thin">
        <color indexed="22"/>
      </bottom>
      <diagonal/>
    </border>
    <border>
      <left/>
      <right style="medium">
        <color indexed="22"/>
      </right>
      <top/>
      <bottom style="thin">
        <color indexed="22"/>
      </bottom>
      <diagonal/>
    </border>
    <border>
      <left style="medium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9"/>
      </left>
      <right style="thin">
        <color indexed="9"/>
      </right>
      <top style="thin">
        <color indexed="22"/>
      </top>
      <bottom style="thin">
        <color indexed="9"/>
      </bottom>
      <diagonal/>
    </border>
    <border>
      <left style="thin">
        <color indexed="9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9"/>
      </right>
      <top style="thin">
        <color indexed="9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22"/>
      </bottom>
      <diagonal/>
    </border>
    <border>
      <left style="thin">
        <color indexed="9"/>
      </left>
      <right style="thin">
        <color indexed="22"/>
      </right>
      <top/>
      <bottom style="thin">
        <color indexed="9"/>
      </bottom>
      <diagonal/>
    </border>
    <border>
      <left style="thin">
        <color indexed="9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22"/>
      </bottom>
      <diagonal/>
    </border>
    <border>
      <left style="thin">
        <color indexed="9"/>
      </left>
      <right style="thin">
        <color indexed="22"/>
      </right>
      <top style="thin">
        <color indexed="9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2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46"/>
      </left>
      <right/>
      <top/>
      <bottom style="thin">
        <color auto="1"/>
      </bottom>
      <diagonal/>
    </border>
    <border>
      <left/>
      <right style="thin">
        <color indexed="46"/>
      </right>
      <top/>
      <bottom style="thin">
        <color auto="1"/>
      </bottom>
      <diagonal/>
    </border>
    <border>
      <left style="thin">
        <color indexed="46"/>
      </left>
      <right/>
      <top style="thin">
        <color auto="1"/>
      </top>
      <bottom style="thin">
        <color auto="1"/>
      </bottom>
      <diagonal/>
    </border>
    <border>
      <left/>
      <right style="thin">
        <color indexed="46"/>
      </right>
      <top style="thin">
        <color auto="1"/>
      </top>
      <bottom style="thin">
        <color auto="1"/>
      </bottom>
      <diagonal/>
    </border>
    <border>
      <left style="thin">
        <color indexed="46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46"/>
      </right>
      <top/>
      <bottom/>
      <diagonal/>
    </border>
    <border>
      <left style="thin">
        <color indexed="46"/>
      </left>
      <right/>
      <top style="thin">
        <color indexed="22"/>
      </top>
      <bottom/>
      <diagonal/>
    </border>
    <border>
      <left/>
      <right style="thin">
        <color indexed="46"/>
      </right>
      <top style="thin">
        <color indexed="22"/>
      </top>
      <bottom/>
      <diagonal/>
    </border>
    <border>
      <left style="thin">
        <color indexed="46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46"/>
      </right>
      <top/>
      <bottom style="thin">
        <color indexed="9"/>
      </bottom>
      <diagonal/>
    </border>
    <border>
      <left style="thin">
        <color indexed="46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46"/>
      </right>
      <top style="thin">
        <color indexed="9"/>
      </top>
      <bottom style="thin">
        <color indexed="9"/>
      </bottom>
      <diagonal/>
    </border>
    <border>
      <left style="thin">
        <color indexed="46"/>
      </left>
      <right style="thin">
        <color indexed="9"/>
      </right>
      <top style="thin">
        <color indexed="9"/>
      </top>
      <bottom style="thin">
        <color indexed="22"/>
      </bottom>
      <diagonal/>
    </border>
    <border>
      <left style="thin">
        <color indexed="9"/>
      </left>
      <right style="thin">
        <color indexed="46"/>
      </right>
      <top style="thin">
        <color indexed="9"/>
      </top>
      <bottom style="thin">
        <color indexed="22"/>
      </bottom>
      <diagonal/>
    </border>
    <border>
      <left style="thin">
        <color indexed="46"/>
      </left>
      <right/>
      <top/>
      <bottom/>
      <diagonal/>
    </border>
    <border>
      <left/>
      <right style="thin">
        <color indexed="46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22"/>
      </top>
      <bottom style="thin">
        <color indexed="9"/>
      </bottom>
      <diagonal/>
    </border>
    <border>
      <left/>
      <right style="thin">
        <color indexed="9"/>
      </right>
      <top style="thin">
        <color indexed="22"/>
      </top>
      <bottom/>
      <diagonal/>
    </border>
    <border>
      <left style="thin">
        <color indexed="46"/>
      </left>
      <right style="thin">
        <color indexed="9"/>
      </right>
      <top style="thin">
        <color indexed="22"/>
      </top>
      <bottom style="thin">
        <color indexed="9"/>
      </bottom>
      <diagonal/>
    </border>
    <border>
      <left style="thin">
        <color indexed="9"/>
      </left>
      <right style="thin">
        <color indexed="46"/>
      </right>
      <top style="thin">
        <color indexed="22"/>
      </top>
      <bottom style="thin">
        <color indexed="9"/>
      </bottom>
      <diagonal/>
    </border>
    <border>
      <left style="thin">
        <color indexed="46"/>
      </left>
      <right style="thin">
        <color indexed="9"/>
      </right>
      <top/>
      <bottom style="thin">
        <color indexed="22"/>
      </bottom>
      <diagonal/>
    </border>
    <border>
      <left style="thin">
        <color indexed="46"/>
      </left>
      <right style="thin">
        <color indexed="9"/>
      </right>
      <top style="thin">
        <color indexed="22"/>
      </top>
      <bottom/>
      <diagonal/>
    </border>
    <border>
      <left style="thin">
        <color indexed="9"/>
      </left>
      <right style="thin">
        <color indexed="46"/>
      </right>
      <top style="thin">
        <color indexed="22"/>
      </top>
      <bottom/>
      <diagonal/>
    </border>
    <border>
      <left style="thin">
        <color indexed="46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/>
      <right style="medium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22"/>
      </right>
      <top style="thin">
        <color indexed="22"/>
      </top>
      <bottom/>
      <diagonal/>
    </border>
    <border>
      <left/>
      <right/>
      <top style="medium">
        <color indexed="22"/>
      </top>
      <bottom/>
      <diagonal/>
    </border>
    <border>
      <left style="medium">
        <color indexed="22"/>
      </left>
      <right style="thin">
        <color indexed="22"/>
      </right>
      <top style="medium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thin">
        <color indexed="22"/>
      </bottom>
      <diagonal/>
    </border>
    <border>
      <left/>
      <right style="thin">
        <color indexed="22"/>
      </right>
      <top style="medium">
        <color indexed="22"/>
      </top>
      <bottom style="thin">
        <color indexed="22"/>
      </bottom>
      <diagonal/>
    </border>
    <border>
      <left/>
      <right/>
      <top/>
      <bottom style="medium">
        <color indexed="22"/>
      </bottom>
      <diagonal/>
    </border>
    <border>
      <left/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46"/>
      </left>
      <right/>
      <top style="thin">
        <color indexed="46"/>
      </top>
      <bottom style="thin">
        <color indexed="46"/>
      </bottom>
      <diagonal/>
    </border>
    <border>
      <left/>
      <right/>
      <top style="thin">
        <color indexed="46"/>
      </top>
      <bottom style="thin">
        <color indexed="46"/>
      </bottom>
      <diagonal/>
    </border>
    <border>
      <left/>
      <right style="thin">
        <color indexed="46"/>
      </right>
      <top style="thin">
        <color indexed="46"/>
      </top>
      <bottom style="thin">
        <color indexed="46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 style="medium">
        <color indexed="46"/>
      </left>
      <right style="medium">
        <color indexed="46"/>
      </right>
      <top style="medium">
        <color indexed="46"/>
      </top>
      <bottom style="medium">
        <color indexed="46"/>
      </bottom>
      <diagonal/>
    </border>
    <border>
      <left style="medium">
        <color indexed="46"/>
      </left>
      <right/>
      <top style="medium">
        <color indexed="46"/>
      </top>
      <bottom style="medium">
        <color indexed="46"/>
      </bottom>
      <diagonal/>
    </border>
    <border>
      <left/>
      <right/>
      <top style="medium">
        <color indexed="46"/>
      </top>
      <bottom style="medium">
        <color indexed="46"/>
      </bottom>
      <diagonal/>
    </border>
    <border>
      <left/>
      <right style="medium">
        <color indexed="46"/>
      </right>
      <top style="medium">
        <color indexed="46"/>
      </top>
      <bottom style="medium">
        <color indexed="46"/>
      </bottom>
      <diagonal/>
    </border>
    <border>
      <left style="medium">
        <color indexed="22"/>
      </left>
      <right/>
      <top style="medium">
        <color indexed="22"/>
      </top>
      <bottom style="thin">
        <color indexed="22"/>
      </bottom>
      <diagonal/>
    </border>
    <border>
      <left/>
      <right/>
      <top style="medium">
        <color indexed="22"/>
      </top>
      <bottom style="thin">
        <color indexed="22"/>
      </bottom>
      <diagonal/>
    </border>
    <border>
      <left/>
      <right style="medium">
        <color indexed="22"/>
      </right>
      <top style="medium">
        <color indexed="22"/>
      </top>
      <bottom style="thin">
        <color indexed="22"/>
      </bottom>
      <diagonal/>
    </border>
    <border>
      <left style="thin">
        <color indexed="46"/>
      </left>
      <right/>
      <top style="thin">
        <color indexed="46"/>
      </top>
      <bottom/>
      <diagonal/>
    </border>
    <border>
      <left/>
      <right/>
      <top style="thin">
        <color indexed="46"/>
      </top>
      <bottom/>
      <diagonal/>
    </border>
    <border>
      <left/>
      <right style="thin">
        <color indexed="46"/>
      </right>
      <top style="thin">
        <color indexed="46"/>
      </top>
      <bottom/>
      <diagonal/>
    </border>
    <border>
      <left/>
      <right style="thin">
        <color indexed="46"/>
      </right>
      <top/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22"/>
      </left>
      <right/>
      <top style="thin">
        <color auto="1"/>
      </top>
      <bottom style="double">
        <color auto="1"/>
      </bottom>
      <diagonal/>
    </border>
    <border>
      <left/>
      <right style="thin">
        <color indexed="22"/>
      </right>
      <top style="thin">
        <color auto="1"/>
      </top>
      <bottom style="double">
        <color auto="1"/>
      </bottom>
      <diagonal/>
    </border>
    <border>
      <left style="medium">
        <color indexed="22"/>
      </left>
      <right style="thin">
        <color indexed="22"/>
      </right>
      <top style="thin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double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22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550">
    <xf numFmtId="0" fontId="0" fillId="0" borderId="0" xfId="0"/>
    <xf numFmtId="0" fontId="2" fillId="0" borderId="0" xfId="0" applyFont="1"/>
    <xf numFmtId="0" fontId="2" fillId="0" borderId="0" xfId="0" applyFont="1" applyAlignment="1"/>
    <xf numFmtId="3" fontId="2" fillId="0" borderId="0" xfId="0" applyNumberFormat="1" applyFont="1" applyAlignme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0" fontId="4" fillId="0" borderId="0" xfId="0" applyFont="1"/>
    <xf numFmtId="0" fontId="9" fillId="0" borderId="0" xfId="0" applyFont="1" applyAlignment="1">
      <alignment horizontal="center" textRotation="60" wrapText="1"/>
    </xf>
    <xf numFmtId="3" fontId="3" fillId="2" borderId="1" xfId="0" applyNumberFormat="1" applyFont="1" applyFill="1" applyBorder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3" fontId="3" fillId="3" borderId="2" xfId="0" applyNumberFormat="1" applyFont="1" applyFill="1" applyBorder="1" applyAlignment="1">
      <alignment vertical="center" wrapText="1"/>
    </xf>
    <xf numFmtId="3" fontId="3" fillId="0" borderId="0" xfId="0" applyNumberFormat="1" applyFont="1" applyAlignment="1">
      <alignment wrapText="1"/>
    </xf>
    <xf numFmtId="9" fontId="1" fillId="0" borderId="0" xfId="3"/>
    <xf numFmtId="0" fontId="6" fillId="0" borderId="0" xfId="0" applyFont="1" applyAlignment="1"/>
    <xf numFmtId="0" fontId="9" fillId="0" borderId="0" xfId="0" applyFont="1" applyBorder="1" applyAlignment="1">
      <alignment horizontal="center" textRotation="60"/>
    </xf>
    <xf numFmtId="167" fontId="3" fillId="3" borderId="2" xfId="1" applyNumberFormat="1" applyFont="1" applyFill="1" applyBorder="1" applyAlignment="1">
      <alignment vertical="center" wrapText="1"/>
    </xf>
    <xf numFmtId="167" fontId="3" fillId="4" borderId="2" xfId="1" applyNumberFormat="1" applyFont="1" applyFill="1" applyBorder="1" applyAlignment="1">
      <alignment vertical="center" wrapText="1"/>
    </xf>
    <xf numFmtId="3" fontId="3" fillId="0" borderId="0" xfId="0" applyNumberFormat="1" applyFont="1" applyFill="1" applyBorder="1" applyAlignment="1">
      <alignment vertical="center" wrapText="1"/>
    </xf>
    <xf numFmtId="3" fontId="3" fillId="0" borderId="0" xfId="0" applyNumberFormat="1" applyFont="1" applyFill="1" applyAlignment="1">
      <alignment vertical="center" wrapText="1"/>
    </xf>
    <xf numFmtId="3" fontId="3" fillId="0" borderId="2" xfId="0" applyNumberFormat="1" applyFont="1" applyFill="1" applyBorder="1" applyAlignment="1">
      <alignment vertical="center" wrapText="1"/>
    </xf>
    <xf numFmtId="167" fontId="3" fillId="3" borderId="2" xfId="1" applyNumberFormat="1" applyFont="1" applyFill="1" applyBorder="1" applyAlignment="1">
      <alignment vertical="center"/>
    </xf>
    <xf numFmtId="167" fontId="3" fillId="0" borderId="0" xfId="1" applyNumberFormat="1" applyFont="1" applyAlignment="1">
      <alignment vertical="center" wrapText="1"/>
    </xf>
    <xf numFmtId="167" fontId="3" fillId="0" borderId="2" xfId="1" applyNumberFormat="1" applyFont="1" applyBorder="1" applyAlignment="1">
      <alignment vertical="center" wrapText="1"/>
    </xf>
    <xf numFmtId="0" fontId="8" fillId="0" borderId="0" xfId="0" applyFont="1"/>
    <xf numFmtId="0" fontId="0" fillId="5" borderId="0" xfId="0" applyFill="1"/>
    <xf numFmtId="17" fontId="9" fillId="0" borderId="3" xfId="0" applyNumberFormat="1" applyFont="1" applyBorder="1" applyAlignment="1" applyProtection="1">
      <alignment horizontal="center" wrapText="1"/>
    </xf>
    <xf numFmtId="165" fontId="9" fillId="0" borderId="3" xfId="0" applyNumberFormat="1" applyFont="1" applyBorder="1" applyAlignment="1" applyProtection="1">
      <alignment horizontal="center" wrapText="1"/>
    </xf>
    <xf numFmtId="0" fontId="9" fillId="0" borderId="3" xfId="0" applyFont="1" applyBorder="1" applyAlignment="1" applyProtection="1">
      <alignment horizontal="center" wrapText="1"/>
    </xf>
    <xf numFmtId="17" fontId="9" fillId="0" borderId="4" xfId="0" applyNumberFormat="1" applyFont="1" applyBorder="1" applyAlignment="1" applyProtection="1">
      <alignment horizontal="center" wrapText="1"/>
    </xf>
    <xf numFmtId="165" fontId="9" fillId="0" borderId="5" xfId="0" applyNumberFormat="1" applyFont="1" applyBorder="1" applyAlignment="1" applyProtection="1">
      <alignment horizontal="center" wrapText="1"/>
    </xf>
    <xf numFmtId="3" fontId="3" fillId="2" borderId="6" xfId="0" applyNumberFormat="1" applyFont="1" applyFill="1" applyBorder="1" applyAlignment="1">
      <alignment vertical="center" wrapText="1"/>
    </xf>
    <xf numFmtId="3" fontId="3" fillId="2" borderId="7" xfId="0" applyNumberFormat="1" applyFont="1" applyFill="1" applyBorder="1" applyAlignment="1">
      <alignment vertical="center" wrapText="1"/>
    </xf>
    <xf numFmtId="3" fontId="3" fillId="3" borderId="8" xfId="0" applyNumberFormat="1" applyFont="1" applyFill="1" applyBorder="1" applyAlignment="1">
      <alignment vertical="center" wrapText="1"/>
    </xf>
    <xf numFmtId="3" fontId="3" fillId="3" borderId="9" xfId="0" applyNumberFormat="1" applyFont="1" applyFill="1" applyBorder="1" applyAlignment="1">
      <alignment vertical="center" wrapText="1"/>
    </xf>
    <xf numFmtId="167" fontId="3" fillId="3" borderId="8" xfId="1" applyNumberFormat="1" applyFont="1" applyFill="1" applyBorder="1" applyAlignment="1">
      <alignment vertical="center" wrapText="1"/>
    </xf>
    <xf numFmtId="167" fontId="3" fillId="3" borderId="9" xfId="1" applyNumberFormat="1" applyFont="1" applyFill="1" applyBorder="1" applyAlignment="1">
      <alignment vertical="center" wrapText="1"/>
    </xf>
    <xf numFmtId="167" fontId="3" fillId="0" borderId="8" xfId="1" applyNumberFormat="1" applyFont="1" applyBorder="1" applyAlignment="1">
      <alignment vertical="center" wrapText="1"/>
    </xf>
    <xf numFmtId="167" fontId="3" fillId="0" borderId="9" xfId="1" applyNumberFormat="1" applyFont="1" applyBorder="1" applyAlignment="1">
      <alignment vertical="center" wrapText="1"/>
    </xf>
    <xf numFmtId="0" fontId="8" fillId="0" borderId="0" xfId="0" applyFont="1" applyFill="1" applyAlignment="1">
      <alignment horizontal="left"/>
    </xf>
    <xf numFmtId="0" fontId="8" fillId="5" borderId="0" xfId="0" applyFont="1" applyFill="1" applyAlignment="1"/>
    <xf numFmtId="167" fontId="3" fillId="0" borderId="10" xfId="1" applyNumberFormat="1" applyFont="1" applyBorder="1" applyAlignment="1">
      <alignment vertical="center" wrapText="1"/>
    </xf>
    <xf numFmtId="9" fontId="0" fillId="0" borderId="0" xfId="0" applyNumberFormat="1" applyFill="1"/>
    <xf numFmtId="9" fontId="0" fillId="4" borderId="0" xfId="0" applyNumberFormat="1" applyFill="1" applyBorder="1"/>
    <xf numFmtId="3" fontId="0" fillId="4" borderId="0" xfId="0" applyNumberFormat="1" applyFill="1" applyBorder="1"/>
    <xf numFmtId="0" fontId="10" fillId="0" borderId="0" xfId="0" applyFont="1" applyFill="1" applyAlignment="1">
      <alignment horizontal="left"/>
    </xf>
    <xf numFmtId="0" fontId="10" fillId="0" borderId="0" xfId="0" applyFont="1"/>
    <xf numFmtId="3" fontId="3" fillId="0" borderId="2" xfId="1" applyNumberFormat="1" applyFont="1" applyBorder="1" applyAlignment="1">
      <alignment vertical="center" wrapText="1"/>
    </xf>
    <xf numFmtId="3" fontId="3" fillId="0" borderId="9" xfId="1" applyNumberFormat="1" applyFont="1" applyBorder="1" applyAlignment="1">
      <alignment vertical="center" wrapText="1"/>
    </xf>
    <xf numFmtId="3" fontId="3" fillId="0" borderId="8" xfId="1" applyNumberFormat="1" applyFont="1" applyBorder="1" applyAlignment="1">
      <alignment vertical="center" wrapText="1"/>
    </xf>
    <xf numFmtId="3" fontId="0" fillId="0" borderId="0" xfId="0" applyNumberFormat="1" applyFill="1" applyBorder="1"/>
    <xf numFmtId="0" fontId="0" fillId="0" borderId="0" xfId="0" applyFill="1" applyBorder="1"/>
    <xf numFmtId="3" fontId="3" fillId="4" borderId="8" xfId="0" applyNumberFormat="1" applyFont="1" applyFill="1" applyBorder="1" applyAlignment="1">
      <alignment vertical="center" wrapText="1"/>
    </xf>
    <xf numFmtId="3" fontId="3" fillId="4" borderId="2" xfId="0" applyNumberFormat="1" applyFont="1" applyFill="1" applyBorder="1" applyAlignment="1">
      <alignment vertical="center" wrapText="1"/>
    </xf>
    <xf numFmtId="3" fontId="3" fillId="4" borderId="9" xfId="0" applyNumberFormat="1" applyFont="1" applyFill="1" applyBorder="1" applyAlignment="1">
      <alignment vertical="center" wrapText="1"/>
    </xf>
    <xf numFmtId="0" fontId="0" fillId="4" borderId="0" xfId="0" applyFill="1"/>
    <xf numFmtId="9" fontId="0" fillId="4" borderId="0" xfId="0" applyNumberFormat="1" applyFill="1"/>
    <xf numFmtId="0" fontId="0" fillId="0" borderId="0" xfId="0" applyFill="1"/>
    <xf numFmtId="9" fontId="1" fillId="0" borderId="0" xfId="3" applyFont="1"/>
    <xf numFmtId="0" fontId="3" fillId="0" borderId="0" xfId="0" applyFont="1" applyBorder="1" applyAlignment="1">
      <alignment horizontal="center"/>
    </xf>
    <xf numFmtId="1" fontId="3" fillId="0" borderId="6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 wrapText="1"/>
    </xf>
    <xf numFmtId="3" fontId="3" fillId="0" borderId="8" xfId="0" applyNumberFormat="1" applyFont="1" applyFill="1" applyBorder="1" applyAlignment="1">
      <alignment vertical="center" wrapText="1"/>
    </xf>
    <xf numFmtId="3" fontId="3" fillId="0" borderId="9" xfId="0" applyNumberFormat="1" applyFont="1" applyFill="1" applyBorder="1" applyAlignment="1">
      <alignment vertical="center" wrapText="1"/>
    </xf>
    <xf numFmtId="170" fontId="11" fillId="0" borderId="0" xfId="0" applyNumberFormat="1" applyFont="1" applyAlignment="1">
      <alignment vertical="center" wrapText="1"/>
    </xf>
    <xf numFmtId="168" fontId="1" fillId="0" borderId="0" xfId="3" applyNumberFormat="1" applyFill="1" applyBorder="1"/>
    <xf numFmtId="168" fontId="1" fillId="0" borderId="0" xfId="3" applyNumberFormat="1"/>
    <xf numFmtId="9" fontId="1" fillId="4" borderId="0" xfId="3" applyFill="1"/>
    <xf numFmtId="169" fontId="1" fillId="0" borderId="0" xfId="2" applyNumberFormat="1"/>
    <xf numFmtId="0" fontId="8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 vertical="center"/>
    </xf>
    <xf numFmtId="3" fontId="3" fillId="6" borderId="9" xfId="0" applyNumberFormat="1" applyFont="1" applyFill="1" applyBorder="1" applyAlignment="1">
      <alignment vertical="center" wrapText="1"/>
    </xf>
    <xf numFmtId="3" fontId="11" fillId="3" borderId="8" xfId="0" applyNumberFormat="1" applyFont="1" applyFill="1" applyBorder="1" applyAlignment="1">
      <alignment vertical="center" wrapText="1"/>
    </xf>
    <xf numFmtId="3" fontId="11" fillId="3" borderId="2" xfId="0" applyNumberFormat="1" applyFont="1" applyFill="1" applyBorder="1" applyAlignment="1">
      <alignment vertical="center" wrapText="1"/>
    </xf>
    <xf numFmtId="3" fontId="11" fillId="3" borderId="9" xfId="0" applyNumberFormat="1" applyFont="1" applyFill="1" applyBorder="1" applyAlignment="1">
      <alignment vertical="center" wrapText="1"/>
    </xf>
    <xf numFmtId="3" fontId="11" fillId="0" borderId="0" xfId="0" applyNumberFormat="1" applyFont="1" applyAlignment="1">
      <alignment vertical="center" wrapText="1"/>
    </xf>
    <xf numFmtId="3" fontId="11" fillId="4" borderId="11" xfId="0" applyNumberFormat="1" applyFont="1" applyFill="1" applyBorder="1" applyAlignment="1">
      <alignment vertical="center" wrapText="1"/>
    </xf>
    <xf numFmtId="3" fontId="11" fillId="4" borderId="2" xfId="0" applyNumberFormat="1" applyFont="1" applyFill="1" applyBorder="1" applyAlignment="1">
      <alignment vertical="center" wrapText="1"/>
    </xf>
    <xf numFmtId="3" fontId="11" fillId="4" borderId="9" xfId="0" applyNumberFormat="1" applyFont="1" applyFill="1" applyBorder="1" applyAlignment="1">
      <alignment vertical="center" wrapText="1"/>
    </xf>
    <xf numFmtId="3" fontId="11" fillId="4" borderId="8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3" fontId="3" fillId="6" borderId="8" xfId="0" applyNumberFormat="1" applyFont="1" applyFill="1" applyBorder="1" applyAlignment="1">
      <alignment vertical="center" wrapText="1"/>
    </xf>
    <xf numFmtId="3" fontId="3" fillId="6" borderId="2" xfId="0" applyNumberFormat="1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/>
    </xf>
    <xf numFmtId="3" fontId="9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/>
    <xf numFmtId="3" fontId="3" fillId="0" borderId="0" xfId="0" applyNumberFormat="1" applyFont="1" applyFill="1" applyBorder="1" applyAlignment="1">
      <alignment wrapText="1"/>
    </xf>
    <xf numFmtId="0" fontId="3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/>
    <xf numFmtId="3" fontId="2" fillId="0" borderId="0" xfId="0" applyNumberFormat="1" applyFont="1" applyFill="1" applyBorder="1" applyAlignment="1"/>
    <xf numFmtId="3" fontId="5" fillId="0" borderId="0" xfId="0" applyNumberFormat="1" applyFont="1" applyFill="1" applyBorder="1" applyAlignment="1">
      <alignment vertical="center" wrapText="1"/>
    </xf>
    <xf numFmtId="167" fontId="0" fillId="4" borderId="0" xfId="1" applyNumberFormat="1" applyFont="1" applyFill="1"/>
    <xf numFmtId="167" fontId="3" fillId="0" borderId="12" xfId="1" applyNumberFormat="1" applyFont="1" applyBorder="1" applyAlignment="1">
      <alignment vertical="center"/>
    </xf>
    <xf numFmtId="167" fontId="3" fillId="0" borderId="13" xfId="1" applyNumberFormat="1" applyFont="1" applyBorder="1" applyAlignment="1">
      <alignment vertical="center"/>
    </xf>
    <xf numFmtId="167" fontId="3" fillId="0" borderId="1" xfId="1" applyNumberFormat="1" applyFont="1" applyBorder="1" applyAlignment="1">
      <alignment vertical="center"/>
    </xf>
    <xf numFmtId="167" fontId="3" fillId="3" borderId="14" xfId="1" applyNumberFormat="1" applyFont="1" applyFill="1" applyBorder="1" applyAlignment="1">
      <alignment vertical="center"/>
    </xf>
    <xf numFmtId="167" fontId="3" fillId="0" borderId="14" xfId="1" applyNumberFormat="1" applyFont="1" applyBorder="1" applyAlignment="1">
      <alignment vertical="center" wrapText="1"/>
    </xf>
    <xf numFmtId="167" fontId="3" fillId="0" borderId="0" xfId="1" applyNumberFormat="1" applyFont="1" applyBorder="1" applyAlignment="1">
      <alignment vertical="center" wrapText="1"/>
    </xf>
    <xf numFmtId="167" fontId="3" fillId="0" borderId="14" xfId="1" applyNumberFormat="1" applyFont="1" applyBorder="1" applyAlignment="1">
      <alignment vertical="center"/>
    </xf>
    <xf numFmtId="167" fontId="3" fillId="0" borderId="15" xfId="1" applyNumberFormat="1" applyFont="1" applyBorder="1" applyAlignment="1">
      <alignment vertical="center" wrapText="1"/>
    </xf>
    <xf numFmtId="167" fontId="3" fillId="3" borderId="1" xfId="1" applyNumberFormat="1" applyFont="1" applyFill="1" applyBorder="1" applyAlignment="1">
      <alignment vertical="center" wrapText="1"/>
    </xf>
    <xf numFmtId="167" fontId="9" fillId="0" borderId="0" xfId="1" applyNumberFormat="1" applyFont="1" applyFill="1" applyBorder="1" applyAlignment="1">
      <alignment vertical="center"/>
    </xf>
    <xf numFmtId="167" fontId="3" fillId="0" borderId="0" xfId="1" applyNumberFormat="1" applyFont="1" applyFill="1" applyBorder="1" applyAlignment="1">
      <alignment vertical="center" wrapText="1"/>
    </xf>
    <xf numFmtId="167" fontId="3" fillId="0" borderId="0" xfId="1" applyNumberFormat="1" applyFont="1" applyBorder="1" applyAlignment="1">
      <alignment vertical="center"/>
    </xf>
    <xf numFmtId="171" fontId="3" fillId="0" borderId="0" xfId="1" applyNumberFormat="1" applyFont="1" applyBorder="1" applyAlignment="1">
      <alignment vertical="center" wrapText="1"/>
    </xf>
    <xf numFmtId="167" fontId="3" fillId="0" borderId="2" xfId="1" applyNumberFormat="1" applyFont="1" applyFill="1" applyBorder="1" applyAlignment="1">
      <alignment vertical="center" wrapText="1"/>
    </xf>
    <xf numFmtId="167" fontId="3" fillId="0" borderId="0" xfId="1" applyNumberFormat="1" applyFont="1" applyFill="1" applyAlignment="1">
      <alignment vertical="center" wrapText="1"/>
    </xf>
    <xf numFmtId="0" fontId="3" fillId="0" borderId="1" xfId="0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3" fontId="3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left"/>
    </xf>
    <xf numFmtId="3" fontId="3" fillId="4" borderId="16" xfId="0" applyNumberFormat="1" applyFont="1" applyFill="1" applyBorder="1" applyAlignment="1">
      <alignment vertical="center" wrapText="1"/>
    </xf>
    <xf numFmtId="3" fontId="3" fillId="4" borderId="17" xfId="0" applyNumberFormat="1" applyFont="1" applyFill="1" applyBorder="1" applyAlignment="1">
      <alignment vertical="center" wrapText="1"/>
    </xf>
    <xf numFmtId="9" fontId="3" fillId="4" borderId="18" xfId="3" applyFont="1" applyFill="1" applyBorder="1" applyAlignment="1">
      <alignment vertical="center" wrapText="1"/>
    </xf>
    <xf numFmtId="0" fontId="8" fillId="5" borderId="0" xfId="0" applyFont="1" applyFill="1" applyBorder="1" applyAlignment="1"/>
    <xf numFmtId="0" fontId="0" fillId="5" borderId="0" xfId="0" applyFill="1" applyBorder="1"/>
    <xf numFmtId="9" fontId="3" fillId="4" borderId="19" xfId="3" applyFont="1" applyFill="1" applyBorder="1" applyAlignment="1">
      <alignment vertical="center" wrapText="1"/>
    </xf>
    <xf numFmtId="9" fontId="3" fillId="0" borderId="0" xfId="3" applyFont="1" applyFill="1" applyBorder="1" applyAlignment="1">
      <alignment wrapText="1"/>
    </xf>
    <xf numFmtId="9" fontId="3" fillId="0" borderId="0" xfId="3" applyFont="1" applyFill="1" applyBorder="1" applyAlignment="1">
      <alignment vertical="center" wrapText="1"/>
    </xf>
    <xf numFmtId="0" fontId="8" fillId="0" borderId="20" xfId="0" applyFont="1" applyFill="1" applyBorder="1" applyAlignment="1">
      <alignment wrapText="1"/>
    </xf>
    <xf numFmtId="0" fontId="8" fillId="0" borderId="20" xfId="0" applyFont="1" applyFill="1" applyBorder="1" applyAlignment="1">
      <alignment horizontal="left" wrapText="1"/>
    </xf>
    <xf numFmtId="9" fontId="3" fillId="0" borderId="21" xfId="3" applyFont="1" applyFill="1" applyBorder="1" applyAlignment="1">
      <alignment vertical="center" wrapText="1"/>
    </xf>
    <xf numFmtId="0" fontId="12" fillId="0" borderId="22" xfId="0" applyFont="1" applyFill="1" applyBorder="1" applyAlignment="1">
      <alignment vertical="center"/>
    </xf>
    <xf numFmtId="0" fontId="9" fillId="0" borderId="15" xfId="0" applyFont="1" applyFill="1" applyBorder="1" applyAlignment="1">
      <alignment vertical="center"/>
    </xf>
    <xf numFmtId="3" fontId="3" fillId="0" borderId="15" xfId="0" applyNumberFormat="1" applyFont="1" applyFill="1" applyBorder="1" applyAlignment="1">
      <alignment vertical="center" wrapText="1"/>
    </xf>
    <xf numFmtId="3" fontId="3" fillId="4" borderId="23" xfId="0" applyNumberFormat="1" applyFont="1" applyFill="1" applyBorder="1" applyAlignment="1">
      <alignment vertical="center" wrapText="1"/>
    </xf>
    <xf numFmtId="3" fontId="3" fillId="4" borderId="24" xfId="0" applyNumberFormat="1" applyFont="1" applyFill="1" applyBorder="1" applyAlignment="1">
      <alignment vertical="center" wrapText="1"/>
    </xf>
    <xf numFmtId="3" fontId="3" fillId="0" borderId="25" xfId="0" applyNumberFormat="1" applyFont="1" applyFill="1" applyBorder="1" applyAlignment="1">
      <alignment vertical="center" wrapText="1"/>
    </xf>
    <xf numFmtId="3" fontId="3" fillId="0" borderId="26" xfId="0" applyNumberFormat="1" applyFont="1" applyFill="1" applyBorder="1" applyAlignment="1">
      <alignment vertical="center" wrapText="1"/>
    </xf>
    <xf numFmtId="3" fontId="3" fillId="4" borderId="27" xfId="0" applyNumberFormat="1" applyFont="1" applyFill="1" applyBorder="1" applyAlignment="1">
      <alignment vertical="center" wrapText="1"/>
    </xf>
    <xf numFmtId="9" fontId="3" fillId="4" borderId="28" xfId="3" applyFont="1" applyFill="1" applyBorder="1" applyAlignment="1">
      <alignment vertical="center" wrapText="1"/>
    </xf>
    <xf numFmtId="9" fontId="3" fillId="0" borderId="15" xfId="3" applyFont="1" applyFill="1" applyBorder="1" applyAlignment="1">
      <alignment vertical="center" wrapText="1"/>
    </xf>
    <xf numFmtId="0" fontId="12" fillId="0" borderId="25" xfId="0" applyFont="1" applyFill="1" applyBorder="1" applyAlignment="1">
      <alignment vertical="center"/>
    </xf>
    <xf numFmtId="0" fontId="3" fillId="0" borderId="25" xfId="0" applyFont="1" applyFill="1" applyBorder="1" applyAlignment="1">
      <alignment vertical="center"/>
    </xf>
    <xf numFmtId="3" fontId="3" fillId="0" borderId="1" xfId="0" applyNumberFormat="1" applyFont="1" applyFill="1" applyBorder="1" applyAlignment="1">
      <alignment vertical="center"/>
    </xf>
    <xf numFmtId="0" fontId="3" fillId="0" borderId="25" xfId="0" applyFont="1" applyFill="1" applyBorder="1" applyAlignment="1">
      <alignment horizontal="left" vertical="center"/>
    </xf>
    <xf numFmtId="3" fontId="11" fillId="0" borderId="26" xfId="0" applyNumberFormat="1" applyFont="1" applyFill="1" applyBorder="1" applyAlignment="1">
      <alignment vertical="center" wrapText="1"/>
    </xf>
    <xf numFmtId="0" fontId="9" fillId="0" borderId="25" xfId="0" applyFont="1" applyFill="1" applyBorder="1" applyAlignment="1">
      <alignment vertical="center"/>
    </xf>
    <xf numFmtId="0" fontId="3" fillId="0" borderId="26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3" fontId="3" fillId="0" borderId="18" xfId="0" applyNumberFormat="1" applyFont="1" applyFill="1" applyBorder="1" applyAlignment="1">
      <alignment vertical="center" wrapText="1"/>
    </xf>
    <xf numFmtId="3" fontId="3" fillId="0" borderId="29" xfId="0" applyNumberFormat="1" applyFont="1" applyFill="1" applyBorder="1" applyAlignment="1">
      <alignment vertical="center" wrapText="1"/>
    </xf>
    <xf numFmtId="3" fontId="3" fillId="0" borderId="19" xfId="0" applyNumberFormat="1" applyFont="1" applyFill="1" applyBorder="1" applyAlignment="1">
      <alignment vertical="center" wrapText="1"/>
    </xf>
    <xf numFmtId="3" fontId="3" fillId="0" borderId="30" xfId="0" applyNumberFormat="1" applyFont="1" applyFill="1" applyBorder="1" applyAlignment="1">
      <alignment vertical="center" wrapText="1"/>
    </xf>
    <xf numFmtId="3" fontId="3" fillId="0" borderId="31" xfId="0" applyNumberFormat="1" applyFont="1" applyFill="1" applyBorder="1" applyAlignment="1">
      <alignment vertical="center" wrapText="1"/>
    </xf>
    <xf numFmtId="3" fontId="3" fillId="0" borderId="28" xfId="0" applyNumberFormat="1" applyFont="1" applyFill="1" applyBorder="1" applyAlignment="1">
      <alignment vertical="center" wrapText="1"/>
    </xf>
    <xf numFmtId="3" fontId="3" fillId="0" borderId="32" xfId="0" applyNumberFormat="1" applyFont="1" applyFill="1" applyBorder="1" applyAlignment="1">
      <alignment vertical="center" wrapText="1"/>
    </xf>
    <xf numFmtId="3" fontId="3" fillId="4" borderId="33" xfId="0" applyNumberFormat="1" applyFont="1" applyFill="1" applyBorder="1" applyAlignment="1">
      <alignment vertical="center" wrapText="1"/>
    </xf>
    <xf numFmtId="0" fontId="2" fillId="0" borderId="34" xfId="0" applyFont="1" applyFill="1" applyBorder="1" applyAlignment="1">
      <alignment wrapText="1"/>
    </xf>
    <xf numFmtId="0" fontId="2" fillId="0" borderId="34" xfId="0" applyFont="1" applyFill="1" applyBorder="1" applyAlignment="1">
      <alignment horizontal="left" wrapText="1"/>
    </xf>
    <xf numFmtId="0" fontId="8" fillId="0" borderId="35" xfId="0" applyFont="1" applyFill="1" applyBorder="1" applyAlignment="1">
      <alignment wrapText="1"/>
    </xf>
    <xf numFmtId="0" fontId="8" fillId="0" borderId="36" xfId="0" applyFont="1" applyFill="1" applyBorder="1" applyAlignment="1">
      <alignment wrapText="1"/>
    </xf>
    <xf numFmtId="0" fontId="2" fillId="0" borderId="37" xfId="0" applyFont="1" applyFill="1" applyBorder="1" applyAlignment="1">
      <alignment wrapText="1"/>
    </xf>
    <xf numFmtId="0" fontId="2" fillId="0" borderId="38" xfId="0" applyFont="1" applyFill="1" applyBorder="1" applyAlignment="1">
      <alignment wrapText="1"/>
    </xf>
    <xf numFmtId="9" fontId="3" fillId="0" borderId="39" xfId="3" applyFont="1" applyFill="1" applyBorder="1" applyAlignment="1">
      <alignment vertical="center" wrapText="1"/>
    </xf>
    <xf numFmtId="9" fontId="3" fillId="0" borderId="40" xfId="3" applyFont="1" applyFill="1" applyBorder="1" applyAlignment="1">
      <alignment vertical="center" wrapText="1"/>
    </xf>
    <xf numFmtId="3" fontId="3" fillId="0" borderId="41" xfId="0" applyNumberFormat="1" applyFont="1" applyFill="1" applyBorder="1" applyAlignment="1">
      <alignment vertical="center" wrapText="1"/>
    </xf>
    <xf numFmtId="3" fontId="3" fillId="0" borderId="42" xfId="0" applyNumberFormat="1" applyFont="1" applyFill="1" applyBorder="1" applyAlignment="1">
      <alignment vertical="center" wrapText="1"/>
    </xf>
    <xf numFmtId="3" fontId="3" fillId="4" borderId="43" xfId="0" applyNumberFormat="1" applyFont="1" applyFill="1" applyBorder="1" applyAlignment="1">
      <alignment vertical="center" wrapText="1"/>
    </xf>
    <xf numFmtId="9" fontId="3" fillId="0" borderId="44" xfId="3" applyFont="1" applyFill="1" applyBorder="1" applyAlignment="1">
      <alignment vertical="center" wrapText="1"/>
    </xf>
    <xf numFmtId="3" fontId="3" fillId="4" borderId="45" xfId="0" applyNumberFormat="1" applyFont="1" applyFill="1" applyBorder="1" applyAlignment="1">
      <alignment vertical="center" wrapText="1"/>
    </xf>
    <xf numFmtId="9" fontId="3" fillId="0" borderId="46" xfId="3" applyFont="1" applyFill="1" applyBorder="1" applyAlignment="1">
      <alignment vertical="center" wrapText="1"/>
    </xf>
    <xf numFmtId="3" fontId="3" fillId="4" borderId="47" xfId="0" applyNumberFormat="1" applyFont="1" applyFill="1" applyBorder="1" applyAlignment="1">
      <alignment vertical="center" wrapText="1"/>
    </xf>
    <xf numFmtId="9" fontId="3" fillId="0" borderId="48" xfId="3" applyFont="1" applyFill="1" applyBorder="1" applyAlignment="1">
      <alignment vertical="center" wrapText="1"/>
    </xf>
    <xf numFmtId="3" fontId="3" fillId="0" borderId="49" xfId="0" applyNumberFormat="1" applyFont="1" applyFill="1" applyBorder="1" applyAlignment="1">
      <alignment wrapText="1"/>
    </xf>
    <xf numFmtId="9" fontId="3" fillId="0" borderId="50" xfId="3" applyFont="1" applyFill="1" applyBorder="1" applyAlignment="1">
      <alignment wrapText="1"/>
    </xf>
    <xf numFmtId="9" fontId="3" fillId="0" borderId="42" xfId="3" applyFont="1" applyFill="1" applyBorder="1" applyAlignment="1">
      <alignment vertical="center" wrapText="1"/>
    </xf>
    <xf numFmtId="3" fontId="3" fillId="0" borderId="49" xfId="0" applyNumberFormat="1" applyFont="1" applyFill="1" applyBorder="1" applyAlignment="1">
      <alignment vertical="center" wrapText="1"/>
    </xf>
    <xf numFmtId="9" fontId="3" fillId="0" borderId="50" xfId="3" applyFont="1" applyFill="1" applyBorder="1" applyAlignment="1">
      <alignment vertical="center" wrapText="1"/>
    </xf>
    <xf numFmtId="9" fontId="3" fillId="4" borderId="44" xfId="3" applyFont="1" applyFill="1" applyBorder="1" applyAlignment="1">
      <alignment vertical="center" wrapText="1"/>
    </xf>
    <xf numFmtId="9" fontId="3" fillId="4" borderId="46" xfId="3" applyFont="1" applyFill="1" applyBorder="1" applyAlignment="1">
      <alignment vertical="center" wrapText="1"/>
    </xf>
    <xf numFmtId="9" fontId="3" fillId="0" borderId="51" xfId="3" applyFont="1" applyFill="1" applyBorder="1" applyAlignment="1">
      <alignment vertical="center" wrapText="1"/>
    </xf>
    <xf numFmtId="3" fontId="3" fillId="7" borderId="52" xfId="0" applyNumberFormat="1" applyFont="1" applyFill="1" applyBorder="1" applyAlignment="1">
      <alignment vertical="center" wrapText="1"/>
    </xf>
    <xf numFmtId="3" fontId="3" fillId="7" borderId="53" xfId="0" applyNumberFormat="1" applyFont="1" applyFill="1" applyBorder="1" applyAlignment="1">
      <alignment vertical="center" wrapText="1"/>
    </xf>
    <xf numFmtId="0" fontId="8" fillId="0" borderId="35" xfId="0" applyFont="1" applyFill="1" applyBorder="1" applyAlignment="1">
      <alignment horizontal="left" wrapText="1"/>
    </xf>
    <xf numFmtId="0" fontId="2" fillId="0" borderId="37" xfId="0" applyFont="1" applyFill="1" applyBorder="1" applyAlignment="1">
      <alignment horizontal="left" wrapText="1"/>
    </xf>
    <xf numFmtId="9" fontId="3" fillId="4" borderId="39" xfId="3" applyFont="1" applyFill="1" applyBorder="1" applyAlignment="1">
      <alignment vertical="center" wrapText="1"/>
    </xf>
    <xf numFmtId="3" fontId="3" fillId="4" borderId="54" xfId="0" applyNumberFormat="1" applyFont="1" applyFill="1" applyBorder="1" applyAlignment="1">
      <alignment vertical="center" wrapText="1"/>
    </xf>
    <xf numFmtId="3" fontId="3" fillId="4" borderId="55" xfId="0" applyNumberFormat="1" applyFont="1" applyFill="1" applyBorder="1" applyAlignment="1">
      <alignment vertical="center" wrapText="1"/>
    </xf>
    <xf numFmtId="3" fontId="3" fillId="0" borderId="43" xfId="0" applyNumberFormat="1" applyFont="1" applyFill="1" applyBorder="1" applyAlignment="1">
      <alignment vertical="center" wrapText="1"/>
    </xf>
    <xf numFmtId="3" fontId="3" fillId="0" borderId="44" xfId="0" applyNumberFormat="1" applyFont="1" applyFill="1" applyBorder="1" applyAlignment="1">
      <alignment vertical="center" wrapText="1"/>
    </xf>
    <xf numFmtId="3" fontId="3" fillId="0" borderId="46" xfId="0" applyNumberFormat="1" applyFont="1" applyFill="1" applyBorder="1" applyAlignment="1">
      <alignment vertical="center" wrapText="1"/>
    </xf>
    <xf numFmtId="3" fontId="3" fillId="0" borderId="56" xfId="0" applyNumberFormat="1" applyFont="1" applyFill="1" applyBorder="1" applyAlignment="1">
      <alignment vertical="center" wrapText="1"/>
    </xf>
    <xf numFmtId="3" fontId="3" fillId="0" borderId="48" xfId="0" applyNumberFormat="1" applyFont="1" applyFill="1" applyBorder="1" applyAlignment="1">
      <alignment vertical="center" wrapText="1"/>
    </xf>
    <xf numFmtId="3" fontId="3" fillId="0" borderId="50" xfId="0" applyNumberFormat="1" applyFont="1" applyFill="1" applyBorder="1" applyAlignment="1">
      <alignment wrapText="1"/>
    </xf>
    <xf numFmtId="3" fontId="3" fillId="4" borderId="57" xfId="0" applyNumberFormat="1" applyFont="1" applyFill="1" applyBorder="1" applyAlignment="1">
      <alignment vertical="center" wrapText="1"/>
    </xf>
    <xf numFmtId="3" fontId="3" fillId="4" borderId="58" xfId="0" applyNumberFormat="1" applyFont="1" applyFill="1" applyBorder="1" applyAlignment="1">
      <alignment vertical="center" wrapText="1"/>
    </xf>
    <xf numFmtId="3" fontId="3" fillId="0" borderId="50" xfId="0" applyNumberFormat="1" applyFont="1" applyFill="1" applyBorder="1" applyAlignment="1">
      <alignment vertical="center" wrapText="1"/>
    </xf>
    <xf numFmtId="0" fontId="2" fillId="0" borderId="0" xfId="0" applyFont="1" applyFill="1" applyBorder="1" applyAlignment="1">
      <alignment wrapText="1"/>
    </xf>
    <xf numFmtId="0" fontId="2" fillId="0" borderId="50" xfId="0" applyFont="1" applyFill="1" applyBorder="1" applyAlignment="1">
      <alignment wrapText="1"/>
    </xf>
    <xf numFmtId="0" fontId="2" fillId="0" borderId="49" xfId="0" applyFont="1" applyFill="1" applyBorder="1" applyAlignment="1">
      <alignment horizontal="left" wrapText="1"/>
    </xf>
    <xf numFmtId="0" fontId="2" fillId="0" borderId="0" xfId="0" applyFont="1" applyFill="1" applyBorder="1" applyAlignment="1">
      <alignment horizontal="left" wrapText="1"/>
    </xf>
    <xf numFmtId="0" fontId="2" fillId="4" borderId="49" xfId="0" applyFont="1" applyFill="1" applyBorder="1" applyAlignment="1">
      <alignment wrapText="1"/>
    </xf>
    <xf numFmtId="0" fontId="2" fillId="4" borderId="59" xfId="0" applyFont="1" applyFill="1" applyBorder="1" applyAlignment="1">
      <alignment wrapText="1"/>
    </xf>
    <xf numFmtId="0" fontId="2" fillId="4" borderId="60" xfId="0" applyFont="1" applyFill="1" applyBorder="1" applyAlignment="1">
      <alignment wrapText="1"/>
    </xf>
    <xf numFmtId="0" fontId="2" fillId="4" borderId="61" xfId="0" applyFont="1" applyFill="1" applyBorder="1" applyAlignment="1">
      <alignment wrapText="1"/>
    </xf>
    <xf numFmtId="0" fontId="2" fillId="4" borderId="50" xfId="0" applyFont="1" applyFill="1" applyBorder="1" applyAlignment="1">
      <alignment wrapText="1"/>
    </xf>
    <xf numFmtId="167" fontId="3" fillId="3" borderId="0" xfId="1" applyNumberFormat="1" applyFont="1" applyFill="1" applyBorder="1" applyAlignment="1">
      <alignment vertical="center"/>
    </xf>
    <xf numFmtId="3" fontId="3" fillId="0" borderId="11" xfId="0" applyNumberFormat="1" applyFont="1" applyFill="1" applyBorder="1" applyAlignment="1">
      <alignment vertical="center" wrapText="1"/>
    </xf>
    <xf numFmtId="3" fontId="3" fillId="4" borderId="11" xfId="0" applyNumberFormat="1" applyFont="1" applyFill="1" applyBorder="1" applyAlignment="1">
      <alignment vertical="center" wrapText="1"/>
    </xf>
    <xf numFmtId="167" fontId="9" fillId="0" borderId="14" xfId="1" applyNumberFormat="1" applyFont="1" applyFill="1" applyBorder="1" applyAlignment="1">
      <alignment vertical="center"/>
    </xf>
    <xf numFmtId="167" fontId="3" fillId="0" borderId="1" xfId="1" applyNumberFormat="1" applyFont="1" applyFill="1" applyBorder="1" applyAlignment="1">
      <alignment vertical="center" wrapText="1"/>
    </xf>
    <xf numFmtId="167" fontId="9" fillId="2" borderId="1" xfId="1" applyNumberFormat="1" applyFont="1" applyFill="1" applyBorder="1" applyAlignment="1">
      <alignment vertical="center"/>
    </xf>
    <xf numFmtId="167" fontId="9" fillId="0" borderId="1" xfId="1" applyNumberFormat="1" applyFont="1" applyFill="1" applyBorder="1" applyAlignment="1">
      <alignment vertical="center"/>
    </xf>
    <xf numFmtId="167" fontId="9" fillId="0" borderId="10" xfId="1" applyNumberFormat="1" applyFont="1" applyBorder="1" applyAlignment="1">
      <alignment vertical="center" wrapText="1"/>
    </xf>
    <xf numFmtId="167" fontId="9" fillId="0" borderId="2" xfId="1" applyNumberFormat="1" applyFont="1" applyBorder="1" applyAlignment="1">
      <alignment vertical="center" wrapText="1"/>
    </xf>
    <xf numFmtId="167" fontId="9" fillId="0" borderId="9" xfId="1" applyNumberFormat="1" applyFont="1" applyBorder="1" applyAlignment="1">
      <alignment vertical="center" wrapText="1"/>
    </xf>
    <xf numFmtId="167" fontId="9" fillId="0" borderId="8" xfId="1" applyNumberFormat="1" applyFont="1" applyBorder="1" applyAlignment="1">
      <alignment vertical="center" wrapText="1"/>
    </xf>
    <xf numFmtId="1" fontId="3" fillId="0" borderId="7" xfId="0" applyNumberFormat="1" applyFont="1" applyBorder="1" applyAlignment="1" applyProtection="1">
      <alignment horizontal="center" wrapText="1"/>
    </xf>
    <xf numFmtId="0" fontId="9" fillId="0" borderId="0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wrapText="1"/>
    </xf>
    <xf numFmtId="3" fontId="3" fillId="3" borderId="11" xfId="0" applyNumberFormat="1" applyFont="1" applyFill="1" applyBorder="1" applyAlignment="1">
      <alignment vertical="center" wrapText="1"/>
    </xf>
    <xf numFmtId="3" fontId="3" fillId="0" borderId="0" xfId="0" applyNumberFormat="1" applyFont="1" applyBorder="1" applyAlignment="1">
      <alignment vertical="center" wrapText="1"/>
    </xf>
    <xf numFmtId="3" fontId="3" fillId="6" borderId="11" xfId="0" applyNumberFormat="1" applyFont="1" applyFill="1" applyBorder="1" applyAlignment="1">
      <alignment vertical="center" wrapText="1"/>
    </xf>
    <xf numFmtId="3" fontId="11" fillId="3" borderId="11" xfId="0" applyNumberFormat="1" applyFont="1" applyFill="1" applyBorder="1" applyAlignment="1">
      <alignment vertical="center" wrapText="1"/>
    </xf>
    <xf numFmtId="17" fontId="9" fillId="0" borderId="62" xfId="0" applyNumberFormat="1" applyFont="1" applyBorder="1" applyAlignment="1" applyProtection="1">
      <alignment horizontal="center" wrapText="1"/>
    </xf>
    <xf numFmtId="3" fontId="3" fillId="0" borderId="63" xfId="0" applyNumberFormat="1" applyFont="1" applyFill="1" applyBorder="1" applyAlignment="1">
      <alignment vertical="center" wrapText="1"/>
    </xf>
    <xf numFmtId="3" fontId="3" fillId="0" borderId="64" xfId="0" applyNumberFormat="1" applyFont="1" applyFill="1" applyBorder="1" applyAlignment="1">
      <alignment vertical="center" wrapText="1"/>
    </xf>
    <xf numFmtId="3" fontId="3" fillId="0" borderId="65" xfId="0" applyNumberFormat="1" applyFont="1" applyFill="1" applyBorder="1" applyAlignment="1">
      <alignment vertical="center" wrapText="1"/>
    </xf>
    <xf numFmtId="170" fontId="11" fillId="0" borderId="66" xfId="0" applyNumberFormat="1" applyFont="1" applyBorder="1" applyAlignment="1">
      <alignment horizontal="left" vertical="center" wrapText="1"/>
    </xf>
    <xf numFmtId="0" fontId="2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11" fillId="0" borderId="0" xfId="0" applyFont="1" applyBorder="1" applyAlignment="1">
      <alignment horizontal="center" wrapText="1"/>
    </xf>
    <xf numFmtId="0" fontId="9" fillId="0" borderId="0" xfId="0" applyFont="1" applyBorder="1" applyAlignment="1">
      <alignment horizontal="center" textRotation="60" wrapText="1"/>
    </xf>
    <xf numFmtId="0" fontId="3" fillId="0" borderId="0" xfId="0" applyFont="1" applyFill="1" applyBorder="1" applyAlignment="1">
      <alignment vertical="center" wrapText="1"/>
    </xf>
    <xf numFmtId="0" fontId="3" fillId="3" borderId="0" xfId="0" applyFont="1" applyFill="1" applyBorder="1" applyAlignment="1">
      <alignment horizontal="left" vertical="center" wrapText="1"/>
    </xf>
    <xf numFmtId="3" fontId="3" fillId="3" borderId="0" xfId="0" applyNumberFormat="1" applyFont="1" applyFill="1" applyBorder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11" fillId="3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wrapText="1"/>
    </xf>
    <xf numFmtId="0" fontId="4" fillId="0" borderId="0" xfId="0" applyFont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13" fillId="0" borderId="0" xfId="0" applyFont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4" fillId="0" borderId="0" xfId="0" applyFont="1"/>
    <xf numFmtId="0" fontId="9" fillId="2" borderId="1" xfId="0" applyFont="1" applyFill="1" applyBorder="1" applyAlignment="1">
      <alignment vertical="center"/>
    </xf>
    <xf numFmtId="167" fontId="3" fillId="3" borderId="11" xfId="1" applyNumberFormat="1" applyFont="1" applyFill="1" applyBorder="1" applyAlignment="1">
      <alignment vertical="center"/>
    </xf>
    <xf numFmtId="167" fontId="3" fillId="3" borderId="1" xfId="1" applyNumberFormat="1" applyFont="1" applyFill="1" applyBorder="1" applyAlignment="1">
      <alignment vertical="center"/>
    </xf>
    <xf numFmtId="167" fontId="9" fillId="3" borderId="14" xfId="1" applyNumberFormat="1" applyFont="1" applyFill="1" applyBorder="1" applyAlignment="1">
      <alignment vertical="center"/>
    </xf>
    <xf numFmtId="167" fontId="3" fillId="0" borderId="11" xfId="1" applyNumberFormat="1" applyFont="1" applyBorder="1" applyAlignment="1">
      <alignment vertical="center"/>
    </xf>
    <xf numFmtId="167" fontId="3" fillId="0" borderId="14" xfId="1" applyNumberFormat="1" applyFont="1" applyBorder="1" applyAlignment="1">
      <alignment horizontal="left" vertical="center"/>
    </xf>
    <xf numFmtId="0" fontId="8" fillId="0" borderId="0" xfId="0" applyFont="1" applyFill="1" applyBorder="1"/>
    <xf numFmtId="9" fontId="1" fillId="0" borderId="0" xfId="3" applyFill="1"/>
    <xf numFmtId="10" fontId="0" fillId="0" borderId="0" xfId="3" applyNumberFormat="1" applyFont="1"/>
    <xf numFmtId="6" fontId="0" fillId="4" borderId="0" xfId="0" applyNumberFormat="1" applyFill="1"/>
    <xf numFmtId="1" fontId="0" fillId="4" borderId="0" xfId="0" applyNumberFormat="1" applyFill="1"/>
    <xf numFmtId="3" fontId="0" fillId="4" borderId="0" xfId="0" applyNumberFormat="1" applyFill="1"/>
    <xf numFmtId="0" fontId="0" fillId="8" borderId="0" xfId="0" applyFill="1"/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3" fontId="3" fillId="4" borderId="68" xfId="0" applyNumberFormat="1" applyFont="1" applyFill="1" applyBorder="1" applyAlignment="1">
      <alignment vertical="center" wrapText="1"/>
    </xf>
    <xf numFmtId="3" fontId="3" fillId="4" borderId="69" xfId="0" applyNumberFormat="1" applyFont="1" applyFill="1" applyBorder="1" applyAlignment="1">
      <alignment vertical="center" wrapText="1"/>
    </xf>
    <xf numFmtId="3" fontId="3" fillId="4" borderId="70" xfId="0" applyNumberFormat="1" applyFont="1" applyFill="1" applyBorder="1" applyAlignment="1">
      <alignment vertical="center" wrapText="1"/>
    </xf>
    <xf numFmtId="3" fontId="3" fillId="4" borderId="12" xfId="0" applyNumberFormat="1" applyFont="1" applyFill="1" applyBorder="1" applyAlignment="1">
      <alignment vertical="center" wrapText="1"/>
    </xf>
    <xf numFmtId="3" fontId="3" fillId="4" borderId="4" xfId="0" applyNumberFormat="1" applyFont="1" applyFill="1" applyBorder="1" applyAlignment="1">
      <alignment vertical="center" wrapText="1"/>
    </xf>
    <xf numFmtId="3" fontId="3" fillId="4" borderId="3" xfId="0" applyNumberFormat="1" applyFont="1" applyFill="1" applyBorder="1" applyAlignment="1">
      <alignment vertical="center" wrapText="1"/>
    </xf>
    <xf numFmtId="3" fontId="3" fillId="4" borderId="5" xfId="0" applyNumberFormat="1" applyFont="1" applyFill="1" applyBorder="1" applyAlignment="1">
      <alignment vertical="center" wrapText="1"/>
    </xf>
    <xf numFmtId="3" fontId="3" fillId="4" borderId="62" xfId="0" applyNumberFormat="1" applyFont="1" applyFill="1" applyBorder="1" applyAlignment="1">
      <alignment vertical="center" wrapText="1"/>
    </xf>
    <xf numFmtId="3" fontId="3" fillId="0" borderId="71" xfId="0" applyNumberFormat="1" applyFont="1" applyBorder="1" applyAlignment="1">
      <alignment vertical="center" wrapText="1"/>
    </xf>
    <xf numFmtId="3" fontId="3" fillId="3" borderId="71" xfId="0" applyNumberFormat="1" applyFont="1" applyFill="1" applyBorder="1" applyAlignment="1">
      <alignment vertical="center" wrapText="1"/>
    </xf>
    <xf numFmtId="3" fontId="3" fillId="4" borderId="72" xfId="0" applyNumberFormat="1" applyFont="1" applyFill="1" applyBorder="1" applyAlignment="1">
      <alignment vertical="center" wrapText="1"/>
    </xf>
    <xf numFmtId="3" fontId="3" fillId="4" borderId="73" xfId="0" applyNumberFormat="1" applyFont="1" applyFill="1" applyBorder="1" applyAlignment="1">
      <alignment vertical="center" wrapText="1"/>
    </xf>
    <xf numFmtId="3" fontId="3" fillId="4" borderId="74" xfId="0" applyNumberFormat="1" applyFont="1" applyFill="1" applyBorder="1" applyAlignment="1">
      <alignment vertical="center" wrapText="1"/>
    </xf>
    <xf numFmtId="3" fontId="3" fillId="4" borderId="75" xfId="0" applyNumberFormat="1" applyFont="1" applyFill="1" applyBorder="1" applyAlignment="1">
      <alignment vertical="center" wrapText="1"/>
    </xf>
    <xf numFmtId="3" fontId="3" fillId="0" borderId="76" xfId="0" applyNumberFormat="1" applyFont="1" applyBorder="1" applyAlignment="1">
      <alignment vertical="center" wrapText="1"/>
    </xf>
    <xf numFmtId="3" fontId="3" fillId="3" borderId="76" xfId="0" applyNumberFormat="1" applyFont="1" applyFill="1" applyBorder="1" applyAlignment="1">
      <alignment vertical="center" wrapText="1"/>
    </xf>
    <xf numFmtId="3" fontId="3" fillId="4" borderId="63" xfId="0" applyNumberFormat="1" applyFont="1" applyFill="1" applyBorder="1" applyAlignment="1">
      <alignment vertical="center" wrapText="1"/>
    </xf>
    <xf numFmtId="3" fontId="3" fillId="4" borderId="64" xfId="0" applyNumberFormat="1" applyFont="1" applyFill="1" applyBorder="1" applyAlignment="1">
      <alignment vertical="center" wrapText="1"/>
    </xf>
    <xf numFmtId="3" fontId="3" fillId="4" borderId="65" xfId="0" applyNumberFormat="1" applyFont="1" applyFill="1" applyBorder="1" applyAlignment="1">
      <alignment vertical="center" wrapText="1"/>
    </xf>
    <xf numFmtId="3" fontId="3" fillId="4" borderId="77" xfId="0" applyNumberFormat="1" applyFont="1" applyFill="1" applyBorder="1" applyAlignment="1">
      <alignment vertical="center" wrapText="1"/>
    </xf>
    <xf numFmtId="3" fontId="3" fillId="0" borderId="4" xfId="0" applyNumberFormat="1" applyFont="1" applyFill="1" applyBorder="1" applyAlignment="1">
      <alignment vertical="center" wrapText="1"/>
    </xf>
    <xf numFmtId="3" fontId="3" fillId="0" borderId="3" xfId="0" applyNumberFormat="1" applyFont="1" applyFill="1" applyBorder="1" applyAlignment="1">
      <alignment vertical="center" wrapText="1"/>
    </xf>
    <xf numFmtId="3" fontId="3" fillId="0" borderId="5" xfId="0" applyNumberFormat="1" applyFont="1" applyFill="1" applyBorder="1" applyAlignment="1">
      <alignment vertical="center" wrapText="1"/>
    </xf>
    <xf numFmtId="3" fontId="3" fillId="0" borderId="62" xfId="0" applyNumberFormat="1" applyFont="1" applyFill="1" applyBorder="1" applyAlignment="1">
      <alignment vertical="center" wrapText="1"/>
    </xf>
    <xf numFmtId="3" fontId="3" fillId="3" borderId="77" xfId="0" applyNumberFormat="1" applyFont="1" applyFill="1" applyBorder="1" applyAlignment="1">
      <alignment vertical="center" wrapText="1"/>
    </xf>
    <xf numFmtId="3" fontId="3" fillId="3" borderId="64" xfId="0" applyNumberFormat="1" applyFont="1" applyFill="1" applyBorder="1" applyAlignment="1">
      <alignment vertical="center" wrapText="1"/>
    </xf>
    <xf numFmtId="3" fontId="3" fillId="3" borderId="65" xfId="0" applyNumberFormat="1" applyFont="1" applyFill="1" applyBorder="1" applyAlignment="1">
      <alignment vertical="center" wrapText="1"/>
    </xf>
    <xf numFmtId="3" fontId="3" fillId="3" borderId="63" xfId="0" applyNumberFormat="1" applyFont="1" applyFill="1" applyBorder="1" applyAlignment="1">
      <alignment vertical="center" wrapText="1"/>
    </xf>
    <xf numFmtId="3" fontId="8" fillId="0" borderId="0" xfId="0" applyNumberFormat="1" applyFont="1" applyFill="1" applyBorder="1"/>
    <xf numFmtId="167" fontId="3" fillId="3" borderId="12" xfId="1" applyNumberFormat="1" applyFont="1" applyFill="1" applyBorder="1" applyAlignment="1">
      <alignment vertical="center"/>
    </xf>
    <xf numFmtId="167" fontId="3" fillId="3" borderId="13" xfId="1" applyNumberFormat="1" applyFont="1" applyFill="1" applyBorder="1" applyAlignment="1">
      <alignment vertical="center"/>
    </xf>
    <xf numFmtId="167" fontId="3" fillId="3" borderId="69" xfId="1" applyNumberFormat="1" applyFont="1" applyFill="1" applyBorder="1" applyAlignment="1">
      <alignment vertical="center"/>
    </xf>
    <xf numFmtId="167" fontId="3" fillId="0" borderId="12" xfId="1" applyNumberFormat="1" applyFont="1" applyBorder="1" applyAlignment="1">
      <alignment vertical="center" wrapText="1"/>
    </xf>
    <xf numFmtId="167" fontId="3" fillId="3" borderId="67" xfId="1" applyNumberFormat="1" applyFont="1" applyFill="1" applyBorder="1" applyAlignment="1">
      <alignment vertical="center"/>
    </xf>
    <xf numFmtId="0" fontId="9" fillId="0" borderId="14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3" fillId="0" borderId="67" xfId="0" applyFont="1" applyFill="1" applyBorder="1" applyAlignment="1">
      <alignment vertical="center"/>
    </xf>
    <xf numFmtId="167" fontId="3" fillId="0" borderId="0" xfId="1" applyNumberFormat="1" applyFont="1" applyBorder="1" applyAlignment="1">
      <alignment horizontal="left" vertical="center"/>
    </xf>
    <xf numFmtId="10" fontId="3" fillId="0" borderId="0" xfId="1" applyNumberFormat="1" applyFont="1" applyBorder="1" applyAlignment="1">
      <alignment vertical="center" wrapText="1"/>
    </xf>
    <xf numFmtId="10" fontId="3" fillId="0" borderId="0" xfId="3" applyNumberFormat="1" applyFont="1" applyBorder="1" applyAlignment="1">
      <alignment vertical="center" wrapText="1"/>
    </xf>
    <xf numFmtId="168" fontId="1" fillId="0" borderId="0" xfId="3" applyNumberFormat="1" applyFont="1" applyFill="1" applyBorder="1"/>
    <xf numFmtId="0" fontId="1" fillId="0" borderId="0" xfId="3" applyNumberFormat="1" applyFill="1" applyBorder="1"/>
    <xf numFmtId="3" fontId="0" fillId="0" borderId="0" xfId="0" applyNumberFormat="1"/>
    <xf numFmtId="169" fontId="0" fillId="4" borderId="0" xfId="2" applyNumberFormat="1" applyFont="1" applyFill="1" applyBorder="1"/>
    <xf numFmtId="169" fontId="1" fillId="0" borderId="0" xfId="2" applyNumberFormat="1" applyFill="1" applyBorder="1"/>
    <xf numFmtId="167" fontId="3" fillId="0" borderId="2" xfId="1" applyNumberFormat="1" applyFont="1" applyFill="1" applyBorder="1" applyAlignment="1">
      <alignment vertical="center"/>
    </xf>
    <xf numFmtId="167" fontId="3" fillId="0" borderId="9" xfId="1" applyNumberFormat="1" applyFont="1" applyFill="1" applyBorder="1" applyAlignment="1">
      <alignment vertical="center"/>
    </xf>
    <xf numFmtId="0" fontId="8" fillId="5" borderId="0" xfId="0" applyFont="1" applyFill="1"/>
    <xf numFmtId="10" fontId="3" fillId="0" borderId="9" xfId="1" applyNumberFormat="1" applyFont="1" applyBorder="1" applyAlignment="1">
      <alignment vertical="center" wrapText="1"/>
    </xf>
    <xf numFmtId="6" fontId="0" fillId="0" borderId="0" xfId="0" applyNumberFormat="1"/>
    <xf numFmtId="8" fontId="0" fillId="4" borderId="0" xfId="0" applyNumberFormat="1" applyFill="1"/>
    <xf numFmtId="6" fontId="0" fillId="0" borderId="0" xfId="0" applyNumberFormat="1" applyFill="1"/>
    <xf numFmtId="1" fontId="2" fillId="0" borderId="0" xfId="0" applyNumberFormat="1" applyFont="1" applyAlignment="1"/>
    <xf numFmtId="1" fontId="2" fillId="0" borderId="0" xfId="0" applyNumberFormat="1" applyFont="1" applyFill="1" applyAlignment="1"/>
    <xf numFmtId="2" fontId="2" fillId="0" borderId="0" xfId="0" applyNumberFormat="1" applyFont="1" applyAlignment="1"/>
    <xf numFmtId="0" fontId="3" fillId="0" borderId="0" xfId="0" applyFont="1" applyBorder="1" applyAlignment="1">
      <alignment horizontal="left" vertical="top"/>
    </xf>
    <xf numFmtId="169" fontId="3" fillId="2" borderId="1" xfId="2" applyNumberFormat="1" applyFont="1" applyFill="1" applyBorder="1" applyAlignment="1">
      <alignment vertical="center" wrapText="1"/>
    </xf>
    <xf numFmtId="169" fontId="3" fillId="0" borderId="8" xfId="2" applyNumberFormat="1" applyFont="1" applyFill="1" applyBorder="1" applyAlignment="1">
      <alignment vertical="center" wrapText="1"/>
    </xf>
    <xf numFmtId="0" fontId="9" fillId="0" borderId="0" xfId="0" applyFont="1" applyAlignment="1">
      <alignment horizontal="center"/>
    </xf>
    <xf numFmtId="3" fontId="0" fillId="0" borderId="78" xfId="0" applyNumberFormat="1" applyBorder="1"/>
    <xf numFmtId="3" fontId="0" fillId="0" borderId="79" xfId="0" applyNumberFormat="1" applyBorder="1"/>
    <xf numFmtId="3" fontId="0" fillId="0" borderId="80" xfId="0" applyNumberFormat="1" applyBorder="1"/>
    <xf numFmtId="3" fontId="15" fillId="9" borderId="78" xfId="0" applyNumberFormat="1" applyFont="1" applyFill="1" applyBorder="1"/>
    <xf numFmtId="3" fontId="15" fillId="9" borderId="79" xfId="0" applyNumberFormat="1" applyFont="1" applyFill="1" applyBorder="1"/>
    <xf numFmtId="3" fontId="15" fillId="9" borderId="80" xfId="0" applyNumberFormat="1" applyFont="1" applyFill="1" applyBorder="1"/>
    <xf numFmtId="3" fontId="1" fillId="10" borderId="78" xfId="0" applyNumberFormat="1" applyFont="1" applyFill="1" applyBorder="1"/>
    <xf numFmtId="3" fontId="1" fillId="10" borderId="79" xfId="0" applyNumberFormat="1" applyFont="1" applyFill="1" applyBorder="1"/>
    <xf numFmtId="3" fontId="1" fillId="10" borderId="80" xfId="0" applyNumberFormat="1" applyFont="1" applyFill="1" applyBorder="1"/>
    <xf numFmtId="3" fontId="1" fillId="5" borderId="78" xfId="0" applyNumberFormat="1" applyFont="1" applyFill="1" applyBorder="1"/>
    <xf numFmtId="3" fontId="1" fillId="5" borderId="79" xfId="0" applyNumberFormat="1" applyFont="1" applyFill="1" applyBorder="1"/>
    <xf numFmtId="3" fontId="1" fillId="5" borderId="80" xfId="0" applyNumberFormat="1" applyFont="1" applyFill="1" applyBorder="1"/>
    <xf numFmtId="3" fontId="1" fillId="11" borderId="78" xfId="0" applyNumberFormat="1" applyFont="1" applyFill="1" applyBorder="1"/>
    <xf numFmtId="3" fontId="1" fillId="11" borderId="79" xfId="0" applyNumberFormat="1" applyFont="1" applyFill="1" applyBorder="1"/>
    <xf numFmtId="3" fontId="1" fillId="11" borderId="80" xfId="0" applyNumberFormat="1" applyFont="1" applyFill="1" applyBorder="1"/>
    <xf numFmtId="0" fontId="0" fillId="0" borderId="81" xfId="0" applyBorder="1"/>
    <xf numFmtId="0" fontId="1" fillId="0" borderId="82" xfId="0" applyFont="1" applyBorder="1" applyAlignment="1">
      <alignment horizontal="center"/>
    </xf>
    <xf numFmtId="9" fontId="0" fillId="0" borderId="78" xfId="0" applyNumberFormat="1" applyBorder="1"/>
    <xf numFmtId="9" fontId="0" fillId="0" borderId="79" xfId="0" applyNumberFormat="1" applyBorder="1"/>
    <xf numFmtId="9" fontId="0" fillId="0" borderId="80" xfId="0" applyNumberFormat="1" applyBorder="1"/>
    <xf numFmtId="9" fontId="1" fillId="10" borderId="78" xfId="0" applyNumberFormat="1" applyFont="1" applyFill="1" applyBorder="1"/>
    <xf numFmtId="9" fontId="1" fillId="10" borderId="79" xfId="0" applyNumberFormat="1" applyFont="1" applyFill="1" applyBorder="1"/>
    <xf numFmtId="9" fontId="1" fillId="10" borderId="80" xfId="0" applyNumberFormat="1" applyFont="1" applyFill="1" applyBorder="1"/>
    <xf numFmtId="9" fontId="15" fillId="9" borderId="78" xfId="0" applyNumberFormat="1" applyFont="1" applyFill="1" applyBorder="1"/>
    <xf numFmtId="9" fontId="15" fillId="9" borderId="79" xfId="0" applyNumberFormat="1" applyFont="1" applyFill="1" applyBorder="1"/>
    <xf numFmtId="9" fontId="15" fillId="9" borderId="80" xfId="0" applyNumberFormat="1" applyFont="1" applyFill="1" applyBorder="1"/>
    <xf numFmtId="9" fontId="1" fillId="11" borderId="78" xfId="0" applyNumberFormat="1" applyFont="1" applyFill="1" applyBorder="1"/>
    <xf numFmtId="9" fontId="1" fillId="11" borderId="79" xfId="0" applyNumberFormat="1" applyFont="1" applyFill="1" applyBorder="1"/>
    <xf numFmtId="9" fontId="1" fillId="11" borderId="80" xfId="0" applyNumberFormat="1" applyFont="1" applyFill="1" applyBorder="1"/>
    <xf numFmtId="9" fontId="1" fillId="5" borderId="78" xfId="0" applyNumberFormat="1" applyFont="1" applyFill="1" applyBorder="1"/>
    <xf numFmtId="9" fontId="1" fillId="5" borderId="79" xfId="0" applyNumberFormat="1" applyFont="1" applyFill="1" applyBorder="1"/>
    <xf numFmtId="9" fontId="1" fillId="5" borderId="80" xfId="0" applyNumberFormat="1" applyFont="1" applyFill="1" applyBorder="1"/>
    <xf numFmtId="166" fontId="2" fillId="0" borderId="0" xfId="1" applyNumberFormat="1" applyFont="1" applyFill="1" applyAlignment="1"/>
    <xf numFmtId="167" fontId="2" fillId="0" borderId="0" xfId="1" applyNumberFormat="1" applyFont="1" applyFill="1" applyAlignment="1">
      <alignment horizontal="left"/>
    </xf>
    <xf numFmtId="167" fontId="0" fillId="0" borderId="0" xfId="1" applyNumberFormat="1" applyFont="1"/>
    <xf numFmtId="164" fontId="2" fillId="0" borderId="0" xfId="0" applyNumberFormat="1" applyFont="1" applyAlignment="1"/>
    <xf numFmtId="0" fontId="3" fillId="0" borderId="2" xfId="3" applyNumberFormat="1" applyFont="1" applyFill="1" applyBorder="1" applyAlignment="1"/>
    <xf numFmtId="0" fontId="3" fillId="0" borderId="3" xfId="3" applyNumberFormat="1" applyFont="1" applyFill="1" applyBorder="1" applyAlignment="1"/>
    <xf numFmtId="0" fontId="3" fillId="0" borderId="0" xfId="0" applyFont="1" applyAlignment="1"/>
    <xf numFmtId="9" fontId="3" fillId="4" borderId="2" xfId="3" applyFont="1" applyFill="1" applyBorder="1" applyAlignment="1"/>
    <xf numFmtId="2" fontId="3" fillId="0" borderId="2" xfId="3" applyNumberFormat="1" applyFont="1" applyFill="1" applyBorder="1" applyAlignment="1"/>
    <xf numFmtId="0" fontId="3" fillId="0" borderId="67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44" fontId="3" fillId="5" borderId="2" xfId="2" applyFont="1" applyFill="1" applyBorder="1" applyAlignment="1"/>
    <xf numFmtId="0" fontId="3" fillId="0" borderId="0" xfId="0" applyFont="1" applyBorder="1" applyAlignment="1">
      <alignment horizontal="left"/>
    </xf>
    <xf numFmtId="0" fontId="3" fillId="4" borderId="2" xfId="2" applyNumberFormat="1" applyFont="1" applyFill="1" applyBorder="1" applyAlignment="1"/>
    <xf numFmtId="2" fontId="3" fillId="4" borderId="2" xfId="2" applyNumberFormat="1" applyFont="1" applyFill="1" applyBorder="1" applyAlignment="1"/>
    <xf numFmtId="3" fontId="3" fillId="0" borderId="2" xfId="0" applyNumberFormat="1" applyFont="1" applyBorder="1" applyAlignment="1"/>
    <xf numFmtId="1" fontId="3" fillId="0" borderId="0" xfId="0" applyNumberFormat="1" applyFont="1" applyBorder="1" applyAlignment="1">
      <alignment horizontal="left"/>
    </xf>
    <xf numFmtId="1" fontId="3" fillId="0" borderId="67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" fontId="3" fillId="0" borderId="0" xfId="0" applyNumberFormat="1" applyFont="1" applyAlignment="1"/>
    <xf numFmtId="3" fontId="3" fillId="4" borderId="2" xfId="2" applyNumberFormat="1" applyFont="1" applyFill="1" applyBorder="1" applyAlignment="1"/>
    <xf numFmtId="3" fontId="3" fillId="0" borderId="2" xfId="2" applyNumberFormat="1" applyFont="1" applyFill="1" applyBorder="1" applyAlignment="1"/>
    <xf numFmtId="1" fontId="3" fillId="0" borderId="0" xfId="0" applyNumberFormat="1" applyFont="1" applyFill="1" applyBorder="1" applyAlignment="1">
      <alignment horizontal="left"/>
    </xf>
    <xf numFmtId="1" fontId="3" fillId="0" borderId="67" xfId="0" applyNumberFormat="1" applyFont="1" applyFill="1" applyBorder="1" applyAlignment="1">
      <alignment horizontal="left"/>
    </xf>
    <xf numFmtId="1" fontId="3" fillId="0" borderId="11" xfId="0" applyNumberFormat="1" applyFont="1" applyFill="1" applyBorder="1" applyAlignment="1">
      <alignment horizontal="left"/>
    </xf>
    <xf numFmtId="1" fontId="3" fillId="0" borderId="0" xfId="0" applyNumberFormat="1" applyFont="1" applyFill="1" applyAlignment="1"/>
    <xf numFmtId="166" fontId="3" fillId="0" borderId="0" xfId="1" applyNumberFormat="1" applyFont="1" applyFill="1" applyBorder="1" applyAlignment="1">
      <alignment horizontal="left"/>
    </xf>
    <xf numFmtId="166" fontId="3" fillId="0" borderId="67" xfId="1" applyNumberFormat="1" applyFont="1" applyFill="1" applyBorder="1" applyAlignment="1">
      <alignment horizontal="left"/>
    </xf>
    <xf numFmtId="166" fontId="3" fillId="0" borderId="11" xfId="1" applyNumberFormat="1" applyFont="1" applyFill="1" applyBorder="1" applyAlignment="1">
      <alignment horizontal="left"/>
    </xf>
    <xf numFmtId="166" fontId="3" fillId="0" borderId="0" xfId="1" applyNumberFormat="1" applyFont="1" applyFill="1" applyAlignment="1"/>
    <xf numFmtId="3" fontId="3" fillId="0" borderId="2" xfId="1" applyNumberFormat="1" applyFont="1" applyFill="1" applyBorder="1" applyAlignment="1">
      <alignment horizontal="right"/>
    </xf>
    <xf numFmtId="1" fontId="3" fillId="0" borderId="11" xfId="0" applyNumberFormat="1" applyFont="1" applyFill="1" applyBorder="1" applyAlignment="1"/>
    <xf numFmtId="3" fontId="3" fillId="0" borderId="2" xfId="1" applyNumberFormat="1" applyFont="1" applyFill="1" applyBorder="1" applyAlignment="1"/>
    <xf numFmtId="10" fontId="3" fillId="0" borderId="2" xfId="3" applyNumberFormat="1" applyFont="1" applyFill="1" applyBorder="1" applyAlignment="1"/>
    <xf numFmtId="1" fontId="3" fillId="0" borderId="2" xfId="2" applyNumberFormat="1" applyFont="1" applyFill="1" applyBorder="1" applyAlignment="1"/>
    <xf numFmtId="169" fontId="3" fillId="0" borderId="2" xfId="2" applyNumberFormat="1" applyFont="1" applyBorder="1" applyAlignment="1"/>
    <xf numFmtId="0" fontId="3" fillId="0" borderId="1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1" xfId="0" applyFont="1" applyBorder="1" applyAlignment="1"/>
    <xf numFmtId="0" fontId="3" fillId="0" borderId="2" xfId="0" applyFont="1" applyBorder="1" applyAlignment="1"/>
    <xf numFmtId="1" fontId="3" fillId="4" borderId="2" xfId="2" applyNumberFormat="1" applyFont="1" applyFill="1" applyBorder="1" applyAlignment="1"/>
    <xf numFmtId="164" fontId="3" fillId="4" borderId="2" xfId="2" applyNumberFormat="1" applyFont="1" applyFill="1" applyBorder="1" applyAlignment="1"/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Alignment="1"/>
    <xf numFmtId="0" fontId="3" fillId="0" borderId="0" xfId="0" applyFont="1" applyFill="1" applyAlignment="1"/>
    <xf numFmtId="2" fontId="3" fillId="0" borderId="0" xfId="0" applyNumberFormat="1" applyFont="1" applyBorder="1" applyAlignment="1">
      <alignment horizontal="left"/>
    </xf>
    <xf numFmtId="2" fontId="3" fillId="0" borderId="0" xfId="0" applyNumberFormat="1" applyFont="1" applyFill="1" applyAlignment="1"/>
    <xf numFmtId="0" fontId="3" fillId="0" borderId="13" xfId="0" applyFont="1" applyBorder="1" applyAlignment="1"/>
    <xf numFmtId="169" fontId="0" fillId="4" borderId="0" xfId="2" applyNumberFormat="1" applyFont="1" applyFill="1"/>
    <xf numFmtId="169" fontId="8" fillId="0" borderId="0" xfId="2" applyNumberFormat="1" applyFont="1" applyFill="1"/>
    <xf numFmtId="0" fontId="0" fillId="4" borderId="0" xfId="2" applyNumberFormat="1" applyFont="1" applyFill="1"/>
    <xf numFmtId="167" fontId="3" fillId="5" borderId="2" xfId="1" applyNumberFormat="1" applyFont="1" applyFill="1" applyBorder="1" applyAlignment="1"/>
    <xf numFmtId="167" fontId="3" fillId="0" borderId="2" xfId="1" applyNumberFormat="1" applyFont="1" applyFill="1" applyBorder="1" applyAlignment="1"/>
    <xf numFmtId="0" fontId="0" fillId="0" borderId="0" xfId="0" quotePrefix="1" applyNumberFormat="1"/>
    <xf numFmtId="0" fontId="8" fillId="0" borderId="0" xfId="0" applyNumberFormat="1" applyFont="1"/>
    <xf numFmtId="0" fontId="0" fillId="0" borderId="0" xfId="0" applyNumberFormat="1"/>
    <xf numFmtId="0" fontId="2" fillId="0" borderId="0" xfId="0" quotePrefix="1" applyNumberFormat="1" applyFont="1"/>
    <xf numFmtId="9" fontId="0" fillId="0" borderId="0" xfId="3" applyFont="1"/>
    <xf numFmtId="169" fontId="0" fillId="0" borderId="0" xfId="2" applyNumberFormat="1" applyFont="1"/>
    <xf numFmtId="172" fontId="0" fillId="0" borderId="0" xfId="0" quotePrefix="1" applyNumberFormat="1"/>
    <xf numFmtId="172" fontId="0" fillId="0" borderId="0" xfId="0" applyNumberFormat="1"/>
    <xf numFmtId="9" fontId="0" fillId="0" borderId="0" xfId="0" applyNumberFormat="1"/>
    <xf numFmtId="10" fontId="2" fillId="0" borderId="0" xfId="0" applyNumberFormat="1" applyFont="1"/>
    <xf numFmtId="10" fontId="0" fillId="0" borderId="0" xfId="0" applyNumberFormat="1"/>
    <xf numFmtId="0" fontId="2" fillId="0" borderId="0" xfId="1" applyNumberFormat="1" applyFont="1"/>
    <xf numFmtId="167" fontId="0" fillId="0" borderId="0" xfId="0" applyNumberFormat="1"/>
    <xf numFmtId="0" fontId="8" fillId="12" borderId="0" xfId="0" applyFont="1" applyFill="1"/>
    <xf numFmtId="172" fontId="8" fillId="12" borderId="0" xfId="0" applyNumberFormat="1" applyFont="1" applyFill="1"/>
    <xf numFmtId="0" fontId="8" fillId="12" borderId="0" xfId="0" applyNumberFormat="1" applyFont="1" applyFill="1"/>
    <xf numFmtId="0" fontId="8" fillId="13" borderId="0" xfId="0" applyFont="1" applyFill="1"/>
    <xf numFmtId="9" fontId="0" fillId="13" borderId="0" xfId="3" applyFont="1" applyFill="1"/>
    <xf numFmtId="0" fontId="0" fillId="13" borderId="0" xfId="0" applyFill="1"/>
    <xf numFmtId="169" fontId="0" fillId="13" borderId="0" xfId="2" applyNumberFormat="1" applyFont="1" applyFill="1"/>
    <xf numFmtId="169" fontId="8" fillId="13" borderId="93" xfId="2" applyNumberFormat="1" applyFont="1" applyFill="1" applyBorder="1"/>
    <xf numFmtId="169" fontId="8" fillId="13" borderId="94" xfId="2" applyNumberFormat="1" applyFont="1" applyFill="1" applyBorder="1"/>
    <xf numFmtId="172" fontId="8" fillId="13" borderId="93" xfId="0" applyNumberFormat="1" applyFont="1" applyFill="1" applyBorder="1"/>
    <xf numFmtId="172" fontId="8" fillId="13" borderId="94" xfId="0" applyNumberFormat="1" applyFont="1" applyFill="1" applyBorder="1"/>
    <xf numFmtId="167" fontId="0" fillId="13" borderId="0" xfId="0" applyNumberFormat="1" applyFill="1"/>
    <xf numFmtId="0" fontId="8" fillId="13" borderId="93" xfId="0" applyFont="1" applyFill="1" applyBorder="1"/>
    <xf numFmtId="0" fontId="8" fillId="13" borderId="94" xfId="0" applyFont="1" applyFill="1" applyBorder="1"/>
    <xf numFmtId="172" fontId="2" fillId="0" borderId="0" xfId="0" applyNumberFormat="1" applyFont="1"/>
    <xf numFmtId="9" fontId="0" fillId="13" borderId="0" xfId="0" applyNumberFormat="1" applyFill="1"/>
    <xf numFmtId="167" fontId="0" fillId="13" borderId="0" xfId="1" applyNumberFormat="1" applyFont="1" applyFill="1"/>
    <xf numFmtId="0" fontId="2" fillId="13" borderId="0" xfId="0" applyFont="1" applyFill="1"/>
    <xf numFmtId="169" fontId="8" fillId="13" borderId="93" xfId="3" applyNumberFormat="1" applyFont="1" applyFill="1" applyBorder="1"/>
    <xf numFmtId="169" fontId="8" fillId="13" borderId="94" xfId="3" applyNumberFormat="1" applyFont="1" applyFill="1" applyBorder="1"/>
    <xf numFmtId="0" fontId="21" fillId="0" borderId="0" xfId="0" applyFont="1"/>
    <xf numFmtId="0" fontId="20" fillId="14" borderId="0" xfId="0" applyFont="1" applyFill="1"/>
    <xf numFmtId="9" fontId="0" fillId="14" borderId="0" xfId="3" applyFont="1" applyFill="1"/>
    <xf numFmtId="0" fontId="0" fillId="14" borderId="0" xfId="0" applyFill="1"/>
    <xf numFmtId="0" fontId="2" fillId="0" borderId="0" xfId="0" applyNumberFormat="1" applyFont="1"/>
    <xf numFmtId="172" fontId="0" fillId="0" borderId="0" xfId="2" applyNumberFormat="1" applyFont="1"/>
    <xf numFmtId="0" fontId="2" fillId="15" borderId="0" xfId="0" applyFont="1" applyFill="1"/>
    <xf numFmtId="0" fontId="0" fillId="15" borderId="0" xfId="0" applyFill="1"/>
    <xf numFmtId="0" fontId="8" fillId="0" borderId="0" xfId="0" applyFont="1" applyFill="1"/>
    <xf numFmtId="9" fontId="0" fillId="0" borderId="0" xfId="3" applyFont="1" applyFill="1"/>
    <xf numFmtId="0" fontId="8" fillId="15" borderId="0" xfId="0" applyFont="1" applyFill="1"/>
    <xf numFmtId="172" fontId="0" fillId="15" borderId="0" xfId="0" quotePrefix="1" applyNumberFormat="1" applyFill="1"/>
    <xf numFmtId="172" fontId="0" fillId="15" borderId="0" xfId="0" applyNumberFormat="1" applyFill="1"/>
    <xf numFmtId="0" fontId="0" fillId="15" borderId="0" xfId="0" applyNumberFormat="1" applyFill="1"/>
    <xf numFmtId="172" fontId="0" fillId="15" borderId="0" xfId="2" quotePrefix="1" applyNumberFormat="1" applyFont="1" applyFill="1"/>
    <xf numFmtId="9" fontId="0" fillId="15" borderId="0" xfId="0" applyNumberFormat="1" applyFill="1"/>
    <xf numFmtId="0" fontId="2" fillId="15" borderId="0" xfId="1" applyNumberFormat="1" applyFont="1" applyFill="1"/>
    <xf numFmtId="0" fontId="2" fillId="15" borderId="0" xfId="0" applyNumberFormat="1" applyFont="1" applyFill="1"/>
    <xf numFmtId="9" fontId="0" fillId="15" borderId="0" xfId="3" applyFont="1" applyFill="1"/>
    <xf numFmtId="167" fontId="8" fillId="13" borderId="93" xfId="1" applyNumberFormat="1" applyFont="1" applyFill="1" applyBorder="1"/>
    <xf numFmtId="167" fontId="8" fillId="13" borderId="94" xfId="1" applyNumberFormat="1" applyFont="1" applyFill="1" applyBorder="1"/>
    <xf numFmtId="167" fontId="8" fillId="13" borderId="95" xfId="1" applyNumberFormat="1" applyFont="1" applyFill="1" applyBorder="1"/>
    <xf numFmtId="0" fontId="20" fillId="14" borderId="20" xfId="0" applyFont="1" applyFill="1" applyBorder="1" applyAlignment="1">
      <alignment horizontal="left"/>
    </xf>
    <xf numFmtId="9" fontId="0" fillId="14" borderId="0" xfId="3" applyFont="1" applyFill="1" applyAlignment="1">
      <alignment horizontal="left"/>
    </xf>
    <xf numFmtId="167" fontId="2" fillId="0" borderId="0" xfId="1" applyNumberFormat="1" applyFont="1" applyFill="1" applyBorder="1"/>
    <xf numFmtId="3" fontId="2" fillId="4" borderId="0" xfId="0" applyNumberFormat="1" applyFont="1" applyFill="1" applyBorder="1"/>
    <xf numFmtId="167" fontId="3" fillId="3" borderId="67" xfId="1" applyNumberFormat="1" applyFont="1" applyFill="1" applyBorder="1" applyAlignment="1">
      <alignment horizontal="left" vertical="center"/>
    </xf>
    <xf numFmtId="167" fontId="3" fillId="3" borderId="11" xfId="1" applyNumberFormat="1" applyFont="1" applyFill="1" applyBorder="1" applyAlignment="1">
      <alignment horizontal="left" vertical="center"/>
    </xf>
    <xf numFmtId="167" fontId="3" fillId="0" borderId="67" xfId="1" applyNumberFormat="1" applyFont="1" applyBorder="1" applyAlignment="1">
      <alignment horizontal="left" vertical="center"/>
    </xf>
    <xf numFmtId="0" fontId="3" fillId="0" borderId="0" xfId="0" applyFont="1"/>
    <xf numFmtId="0" fontId="3" fillId="0" borderId="22" xfId="0" applyFont="1" applyBorder="1"/>
    <xf numFmtId="169" fontId="3" fillId="0" borderId="2" xfId="2" applyNumberFormat="1" applyFont="1" applyBorder="1"/>
    <xf numFmtId="0" fontId="3" fillId="0" borderId="2" xfId="0" applyFont="1" applyBorder="1"/>
    <xf numFmtId="0" fontId="3" fillId="15" borderId="0" xfId="0" applyFont="1" applyFill="1"/>
    <xf numFmtId="0" fontId="3" fillId="0" borderId="69" xfId="0" applyFont="1" applyBorder="1"/>
    <xf numFmtId="167" fontId="3" fillId="3" borderId="68" xfId="1" applyNumberFormat="1" applyFont="1" applyFill="1" applyBorder="1" applyAlignment="1">
      <alignment vertical="center" wrapText="1"/>
    </xf>
    <xf numFmtId="167" fontId="3" fillId="3" borderId="69" xfId="1" applyNumberFormat="1" applyFont="1" applyFill="1" applyBorder="1" applyAlignment="1">
      <alignment vertical="center" wrapText="1"/>
    </xf>
    <xf numFmtId="167" fontId="3" fillId="3" borderId="70" xfId="1" applyNumberFormat="1" applyFont="1" applyFill="1" applyBorder="1" applyAlignment="1">
      <alignment vertical="center" wrapText="1"/>
    </xf>
    <xf numFmtId="167" fontId="3" fillId="3" borderId="3" xfId="1" applyNumberFormat="1" applyFont="1" applyFill="1" applyBorder="1" applyAlignment="1">
      <alignment vertical="center"/>
    </xf>
    <xf numFmtId="167" fontId="3" fillId="3" borderId="62" xfId="1" applyNumberFormat="1" applyFont="1" applyFill="1" applyBorder="1" applyAlignment="1">
      <alignment vertical="center"/>
    </xf>
    <xf numFmtId="169" fontId="3" fillId="3" borderId="4" xfId="2" applyNumberFormat="1" applyFont="1" applyFill="1" applyBorder="1" applyAlignment="1">
      <alignment vertical="center" wrapText="1"/>
    </xf>
    <xf numFmtId="169" fontId="3" fillId="3" borderId="3" xfId="2" applyNumberFormat="1" applyFont="1" applyFill="1" applyBorder="1" applyAlignment="1">
      <alignment vertical="center" wrapText="1"/>
    </xf>
    <xf numFmtId="169" fontId="3" fillId="3" borderId="5" xfId="2" applyNumberFormat="1" applyFont="1" applyFill="1" applyBorder="1" applyAlignment="1">
      <alignment vertical="center" wrapText="1"/>
    </xf>
    <xf numFmtId="167" fontId="3" fillId="13" borderId="98" xfId="1" applyNumberFormat="1" applyFont="1" applyFill="1" applyBorder="1" applyAlignment="1">
      <alignment vertical="center"/>
    </xf>
    <xf numFmtId="169" fontId="3" fillId="13" borderId="99" xfId="2" applyNumberFormat="1" applyFont="1" applyFill="1" applyBorder="1" applyAlignment="1">
      <alignment vertical="center" wrapText="1"/>
    </xf>
    <xf numFmtId="167" fontId="3" fillId="13" borderId="96" xfId="1" applyNumberFormat="1" applyFont="1" applyFill="1" applyBorder="1" applyAlignment="1">
      <alignment vertical="center" wrapText="1"/>
    </xf>
    <xf numFmtId="169" fontId="3" fillId="0" borderId="69" xfId="2" applyNumberFormat="1" applyFont="1" applyBorder="1"/>
    <xf numFmtId="167" fontId="3" fillId="0" borderId="2" xfId="1" applyNumberFormat="1" applyFont="1" applyFill="1" applyBorder="1"/>
    <xf numFmtId="169" fontId="3" fillId="0" borderId="0" xfId="2" applyNumberFormat="1" applyFont="1" applyAlignment="1">
      <alignment vertical="center" wrapText="1"/>
    </xf>
    <xf numFmtId="169" fontId="3" fillId="3" borderId="3" xfId="2" applyNumberFormat="1" applyFont="1" applyFill="1" applyBorder="1" applyAlignment="1">
      <alignment vertical="center"/>
    </xf>
    <xf numFmtId="169" fontId="3" fillId="3" borderId="62" xfId="2" applyNumberFormat="1" applyFont="1" applyFill="1" applyBorder="1" applyAlignment="1">
      <alignment vertical="center"/>
    </xf>
    <xf numFmtId="169" fontId="3" fillId="13" borderId="98" xfId="2" applyNumberFormat="1" applyFont="1" applyFill="1" applyBorder="1" applyAlignment="1">
      <alignment vertical="center"/>
    </xf>
    <xf numFmtId="169" fontId="3" fillId="13" borderId="96" xfId="2" applyNumberFormat="1" applyFont="1" applyFill="1" applyBorder="1" applyAlignment="1">
      <alignment vertical="center" wrapText="1"/>
    </xf>
    <xf numFmtId="167" fontId="3" fillId="0" borderId="69" xfId="1" applyNumberFormat="1" applyFont="1" applyBorder="1" applyAlignment="1">
      <alignment vertical="center" wrapText="1"/>
    </xf>
    <xf numFmtId="169" fontId="3" fillId="0" borderId="100" xfId="2" applyNumberFormat="1" applyFont="1" applyBorder="1" applyAlignment="1">
      <alignment vertical="center" wrapText="1"/>
    </xf>
    <xf numFmtId="169" fontId="3" fillId="0" borderId="101" xfId="2" applyNumberFormat="1" applyFont="1" applyFill="1" applyBorder="1"/>
    <xf numFmtId="0" fontId="0" fillId="0" borderId="0" xfId="0" applyFill="1" applyAlignment="1">
      <alignment horizontal="left" wrapText="1"/>
    </xf>
    <xf numFmtId="0" fontId="0" fillId="0" borderId="0" xfId="0" applyAlignment="1">
      <alignment horizontal="left" wrapText="1"/>
    </xf>
    <xf numFmtId="0" fontId="1" fillId="5" borderId="78" xfId="0" applyFont="1" applyFill="1" applyBorder="1"/>
    <xf numFmtId="0" fontId="1" fillId="5" borderId="80" xfId="0" applyFont="1" applyFill="1" applyBorder="1"/>
    <xf numFmtId="0" fontId="15" fillId="9" borderId="78" xfId="0" applyFont="1" applyFill="1" applyBorder="1"/>
    <xf numFmtId="0" fontId="15" fillId="9" borderId="79" xfId="0" applyFont="1" applyFill="1" applyBorder="1"/>
    <xf numFmtId="0" fontId="15" fillId="9" borderId="80" xfId="0" applyFont="1" applyFill="1" applyBorder="1"/>
    <xf numFmtId="0" fontId="1" fillId="10" borderId="78" xfId="0" applyFont="1" applyFill="1" applyBorder="1"/>
    <xf numFmtId="0" fontId="1" fillId="10" borderId="79" xfId="0" applyFont="1" applyFill="1" applyBorder="1"/>
    <xf numFmtId="0" fontId="1" fillId="10" borderId="80" xfId="0" applyFont="1" applyFill="1" applyBorder="1"/>
    <xf numFmtId="0" fontId="1" fillId="0" borderId="83" xfId="0" applyFont="1" applyBorder="1" applyAlignment="1">
      <alignment horizontal="center"/>
    </xf>
    <xf numFmtId="0" fontId="1" fillId="0" borderId="84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1" fillId="11" borderId="78" xfId="0" applyFont="1" applyFill="1" applyBorder="1"/>
    <xf numFmtId="0" fontId="1" fillId="11" borderId="80" xfId="0" applyFont="1" applyFill="1" applyBorder="1"/>
    <xf numFmtId="0" fontId="1" fillId="5" borderId="79" xfId="0" applyFont="1" applyFill="1" applyBorder="1"/>
    <xf numFmtId="0" fontId="1" fillId="11" borderId="79" xfId="0" applyFont="1" applyFill="1" applyBorder="1"/>
    <xf numFmtId="0" fontId="3" fillId="0" borderId="67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9" fillId="2" borderId="67" xfId="0" applyFont="1" applyFill="1" applyBorder="1" applyAlignment="1">
      <alignment horizontal="left" vertical="center"/>
    </xf>
    <xf numFmtId="0" fontId="9" fillId="2" borderId="14" xfId="0" applyFont="1" applyFill="1" applyBorder="1" applyAlignment="1">
      <alignment horizontal="left" vertical="center"/>
    </xf>
    <xf numFmtId="167" fontId="3" fillId="3" borderId="67" xfId="1" applyNumberFormat="1" applyFont="1" applyFill="1" applyBorder="1" applyAlignment="1">
      <alignment horizontal="left" vertical="center"/>
    </xf>
    <xf numFmtId="167" fontId="3" fillId="3" borderId="14" xfId="1" applyNumberFormat="1" applyFont="1" applyFill="1" applyBorder="1" applyAlignment="1">
      <alignment horizontal="left" vertical="center"/>
    </xf>
    <xf numFmtId="167" fontId="3" fillId="3" borderId="11" xfId="1" applyNumberFormat="1" applyFont="1" applyFill="1" applyBorder="1" applyAlignment="1">
      <alignment horizontal="left" vertical="center"/>
    </xf>
    <xf numFmtId="1" fontId="3" fillId="0" borderId="67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/>
    </xf>
    <xf numFmtId="164" fontId="3" fillId="0" borderId="67" xfId="0" applyNumberFormat="1" applyFont="1" applyBorder="1" applyAlignment="1">
      <alignment horizontal="left"/>
    </xf>
    <xf numFmtId="164" fontId="3" fillId="0" borderId="11" xfId="0" applyNumberFormat="1" applyFont="1" applyBorder="1" applyAlignment="1">
      <alignment horizontal="left"/>
    </xf>
    <xf numFmtId="167" fontId="3" fillId="0" borderId="67" xfId="1" applyNumberFormat="1" applyFont="1" applyBorder="1" applyAlignment="1">
      <alignment horizontal="left" vertical="center"/>
    </xf>
    <xf numFmtId="167" fontId="3" fillId="0" borderId="14" xfId="1" applyNumberFormat="1" applyFont="1" applyBorder="1" applyAlignment="1">
      <alignment horizontal="left" vertical="center"/>
    </xf>
    <xf numFmtId="167" fontId="3" fillId="0" borderId="11" xfId="1" applyNumberFormat="1" applyFont="1" applyBorder="1" applyAlignment="1">
      <alignment horizontal="left" vertical="center"/>
    </xf>
    <xf numFmtId="14" fontId="4" fillId="0" borderId="0" xfId="0" applyNumberFormat="1" applyFont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applyFont="1" applyBorder="1" applyAlignment="1">
      <alignment horizontal="left" wrapText="1"/>
    </xf>
    <xf numFmtId="0" fontId="2" fillId="0" borderId="86" xfId="0" applyFont="1" applyFill="1" applyBorder="1" applyAlignment="1">
      <alignment horizontal="center" wrapText="1"/>
    </xf>
    <xf numFmtId="0" fontId="2" fillId="0" borderId="87" xfId="0" applyFont="1" applyFill="1" applyBorder="1" applyAlignment="1">
      <alignment horizontal="center" wrapText="1"/>
    </xf>
    <xf numFmtId="0" fontId="2" fillId="0" borderId="88" xfId="0" applyFont="1" applyFill="1" applyBorder="1" applyAlignment="1">
      <alignment horizontal="center" wrapText="1"/>
    </xf>
    <xf numFmtId="167" fontId="3" fillId="0" borderId="67" xfId="1" applyNumberFormat="1" applyFont="1" applyFill="1" applyBorder="1" applyAlignment="1">
      <alignment horizontal="left" vertical="center"/>
    </xf>
    <xf numFmtId="167" fontId="3" fillId="0" borderId="11" xfId="1" applyNumberFormat="1" applyFont="1" applyFill="1" applyBorder="1" applyAlignment="1">
      <alignment horizontal="left" vertical="center"/>
    </xf>
    <xf numFmtId="167" fontId="3" fillId="13" borderId="97" xfId="1" applyNumberFormat="1" applyFont="1" applyFill="1" applyBorder="1" applyAlignment="1">
      <alignment horizontal="left" vertical="center"/>
    </xf>
    <xf numFmtId="167" fontId="3" fillId="13" borderId="96" xfId="1" applyNumberFormat="1" applyFont="1" applyFill="1" applyBorder="1" applyAlignment="1">
      <alignment horizontal="left" vertical="center"/>
    </xf>
    <xf numFmtId="167" fontId="3" fillId="13" borderId="98" xfId="1" applyNumberFormat="1" applyFont="1" applyFill="1" applyBorder="1" applyAlignment="1">
      <alignment horizontal="left" vertical="center"/>
    </xf>
    <xf numFmtId="169" fontId="3" fillId="13" borderId="97" xfId="2" applyNumberFormat="1" applyFont="1" applyFill="1" applyBorder="1" applyAlignment="1">
      <alignment horizontal="left" vertical="center"/>
    </xf>
    <xf numFmtId="169" fontId="3" fillId="13" borderId="96" xfId="2" applyNumberFormat="1" applyFont="1" applyFill="1" applyBorder="1" applyAlignment="1">
      <alignment horizontal="left" vertical="center"/>
    </xf>
    <xf numFmtId="169" fontId="3" fillId="13" borderId="98" xfId="2" applyNumberFormat="1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/>
    </xf>
    <xf numFmtId="0" fontId="8" fillId="5" borderId="0" xfId="0" applyFont="1" applyFill="1" applyAlignment="1">
      <alignment horizontal="left"/>
    </xf>
    <xf numFmtId="9" fontId="10" fillId="7" borderId="89" xfId="0" applyNumberFormat="1" applyFont="1" applyFill="1" applyBorder="1" applyAlignment="1">
      <alignment horizontal="center"/>
    </xf>
    <xf numFmtId="9" fontId="10" fillId="7" borderId="90" xfId="0" applyNumberFormat="1" applyFont="1" applyFill="1" applyBorder="1" applyAlignment="1">
      <alignment horizontal="center"/>
    </xf>
    <xf numFmtId="9" fontId="10" fillId="7" borderId="91" xfId="0" applyNumberFormat="1" applyFont="1" applyFill="1" applyBorder="1" applyAlignment="1">
      <alignment horizontal="center"/>
    </xf>
    <xf numFmtId="0" fontId="10" fillId="0" borderId="89" xfId="0" applyFont="1" applyFill="1" applyBorder="1" applyAlignment="1">
      <alignment horizontal="center"/>
    </xf>
    <xf numFmtId="0" fontId="10" fillId="0" borderId="90" xfId="0" applyFont="1" applyFill="1" applyBorder="1" applyAlignment="1">
      <alignment horizontal="center"/>
    </xf>
    <xf numFmtId="0" fontId="10" fillId="0" borderId="9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50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0" borderId="92" xfId="0" applyFont="1" applyFill="1" applyBorder="1" applyAlignment="1">
      <alignment horizontal="left"/>
    </xf>
    <xf numFmtId="0" fontId="20" fillId="14" borderId="0" xfId="0" applyFont="1" applyFill="1" applyAlignment="1">
      <alignment horizontal="left"/>
    </xf>
    <xf numFmtId="0" fontId="20" fillId="0" borderId="0" xfId="0" applyFont="1"/>
  </cellXfs>
  <cellStyles count="6">
    <cellStyle name="Comma" xfId="1" builtinId="3"/>
    <cellStyle name="Currency" xfId="2" builtinId="4"/>
    <cellStyle name="Followed Hyperlink" xfId="5" builtinId="9" hidden="1"/>
    <cellStyle name="Hyperlink" xfId="4" builtinId="8" hidden="1"/>
    <cellStyle name="Normal" xfId="0" builtinId="0"/>
    <cellStyle name="Percent" xfId="3" builtinId="5"/>
  </cellStyles>
  <dxfs count="21"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  <dxf>
      <font>
        <condense val="0"/>
        <extend val="0"/>
        <color auto="1"/>
      </font>
      <fill>
        <patternFill>
          <bgColor indexed="24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BFAF5"/>
      <rgbColor rgb="00F6F3E2"/>
      <rgbColor rgb="00FFFF99"/>
      <rgbColor rgb="00BCCCE4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21</xdr:row>
          <xdr:rowOff>12700</xdr:rowOff>
        </xdr:from>
        <xdr:to>
          <xdr:col>4</xdr:col>
          <xdr:colOff>990600</xdr:colOff>
          <xdr:row>23</xdr:row>
          <xdr:rowOff>63500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Create All Statements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1244600</xdr:colOff>
          <xdr:row>21</xdr:row>
          <xdr:rowOff>12700</xdr:rowOff>
        </xdr:from>
        <xdr:to>
          <xdr:col>5</xdr:col>
          <xdr:colOff>812800</xdr:colOff>
          <xdr:row>23</xdr:row>
          <xdr:rowOff>101600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Create Income Statements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1155700</xdr:colOff>
          <xdr:row>21</xdr:row>
          <xdr:rowOff>12700</xdr:rowOff>
        </xdr:from>
        <xdr:to>
          <xdr:col>5</xdr:col>
          <xdr:colOff>2463800</xdr:colOff>
          <xdr:row>23</xdr:row>
          <xdr:rowOff>101600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Create Staffing Statements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57"/>
  </sheetPr>
  <dimension ref="B1:F20"/>
  <sheetViews>
    <sheetView showGridLines="0" topLeftCell="C1" zoomScale="80" workbookViewId="0">
      <selection activeCell="J17" sqref="J17"/>
    </sheetView>
  </sheetViews>
  <sheetFormatPr baseColWidth="10" defaultColWidth="8.83203125" defaultRowHeight="12" x14ac:dyDescent="0"/>
  <cols>
    <col min="1" max="1" width="2" customWidth="1"/>
    <col min="2" max="2" width="2.5" customWidth="1"/>
    <col min="3" max="3" width="3.5" customWidth="1"/>
    <col min="4" max="4" width="3.33203125" customWidth="1"/>
    <col min="5" max="5" width="18.1640625" customWidth="1"/>
    <col min="6" max="6" width="59.83203125" customWidth="1"/>
  </cols>
  <sheetData>
    <row r="1" spans="2:6" ht="6" customHeight="1"/>
    <row r="2" spans="2:6" ht="21">
      <c r="B2" s="236" t="s">
        <v>154</v>
      </c>
    </row>
    <row r="4" spans="2:6" ht="24.75" customHeight="1">
      <c r="C4" s="487" t="s">
        <v>157</v>
      </c>
      <c r="D4" s="487"/>
      <c r="E4" s="487"/>
      <c r="F4" s="487"/>
    </row>
    <row r="6" spans="2:6">
      <c r="C6" s="45" t="s">
        <v>158</v>
      </c>
    </row>
    <row r="7" spans="2:6">
      <c r="D7" s="249"/>
      <c r="E7" s="486" t="s">
        <v>155</v>
      </c>
      <c r="F7" s="486"/>
    </row>
    <row r="8" spans="2:6">
      <c r="D8" s="250"/>
      <c r="E8" s="486" t="s">
        <v>156</v>
      </c>
      <c r="F8" s="486"/>
    </row>
    <row r="10" spans="2:6" ht="25.5" customHeight="1">
      <c r="D10" s="54"/>
      <c r="E10" s="486" t="s">
        <v>167</v>
      </c>
      <c r="F10" s="486"/>
    </row>
    <row r="12" spans="2:6">
      <c r="D12" s="23" t="s">
        <v>165</v>
      </c>
      <c r="E12" s="23"/>
    </row>
    <row r="13" spans="2:6" ht="24">
      <c r="E13" s="252" t="s">
        <v>159</v>
      </c>
      <c r="F13" s="251" t="s">
        <v>164</v>
      </c>
    </row>
    <row r="14" spans="2:6">
      <c r="E14" s="252" t="s">
        <v>160</v>
      </c>
      <c r="F14" s="251" t="s">
        <v>166</v>
      </c>
    </row>
    <row r="15" spans="2:6">
      <c r="E15" s="252" t="s">
        <v>161</v>
      </c>
      <c r="F15" s="251" t="s">
        <v>168</v>
      </c>
    </row>
    <row r="16" spans="2:6">
      <c r="E16" s="252" t="s">
        <v>162</v>
      </c>
      <c r="F16" s="251" t="s">
        <v>170</v>
      </c>
    </row>
    <row r="17" spans="3:6" ht="24">
      <c r="E17" s="252" t="s">
        <v>163</v>
      </c>
      <c r="F17" s="251" t="s">
        <v>171</v>
      </c>
    </row>
    <row r="20" spans="3:6">
      <c r="C20" s="45" t="s">
        <v>172</v>
      </c>
    </row>
  </sheetData>
  <mergeCells count="4">
    <mergeCell ref="E10:F10"/>
    <mergeCell ref="E8:F8"/>
    <mergeCell ref="E7:F7"/>
    <mergeCell ref="C4:F4"/>
  </mergeCells>
  <phoneticPr fontId="7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reateAllStatements">
                <anchor moveWithCells="1" sizeWithCells="1">
                  <from>
                    <xdr:col>3</xdr:col>
                    <xdr:colOff>38100</xdr:colOff>
                    <xdr:row>21</xdr:row>
                    <xdr:rowOff>12700</xdr:rowOff>
                  </from>
                  <to>
                    <xdr:col>4</xdr:col>
                    <xdr:colOff>990600</xdr:colOff>
                    <xdr:row>23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reateAllIncomeStatements">
                <anchor moveWithCells="1" sizeWithCells="1">
                  <from>
                    <xdr:col>4</xdr:col>
                    <xdr:colOff>1244600</xdr:colOff>
                    <xdr:row>21</xdr:row>
                    <xdr:rowOff>12700</xdr:rowOff>
                  </from>
                  <to>
                    <xdr:col>5</xdr:col>
                    <xdr:colOff>812800</xdr:colOff>
                    <xdr:row>23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reateAllStaffingStatements">
                <anchor moveWithCells="1" sizeWithCells="1">
                  <from>
                    <xdr:col>5</xdr:col>
                    <xdr:colOff>1155700</xdr:colOff>
                    <xdr:row>21</xdr:row>
                    <xdr:rowOff>12700</xdr:rowOff>
                  </from>
                  <to>
                    <xdr:col>5</xdr:col>
                    <xdr:colOff>2463800</xdr:colOff>
                    <xdr:row>23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outlinePr summaryBelow="0" summaryRight="0"/>
  </sheetPr>
  <dimension ref="B2:J70"/>
  <sheetViews>
    <sheetView showGridLines="0" zoomScale="75" workbookViewId="0">
      <selection activeCell="H19" sqref="H19"/>
    </sheetView>
  </sheetViews>
  <sheetFormatPr baseColWidth="10" defaultColWidth="8.83203125" defaultRowHeight="12" outlineLevelRow="2" x14ac:dyDescent="0"/>
  <cols>
    <col min="1" max="4" width="3.6640625" customWidth="1"/>
    <col min="5" max="5" width="20.6640625" customWidth="1"/>
  </cols>
  <sheetData>
    <row r="2" spans="2:10" ht="21">
      <c r="B2" s="236" t="s">
        <v>296</v>
      </c>
    </row>
    <row r="3" spans="2:10" ht="13" thickBot="1"/>
    <row r="4" spans="2:10" ht="13" thickBot="1">
      <c r="F4" s="328" t="s">
        <v>218</v>
      </c>
      <c r="G4" s="328" t="s">
        <v>231</v>
      </c>
      <c r="H4" s="328" t="s">
        <v>232</v>
      </c>
      <c r="I4" s="328" t="s">
        <v>233</v>
      </c>
      <c r="J4" s="328" t="s">
        <v>234</v>
      </c>
    </row>
    <row r="5" spans="2:10" hidden="1">
      <c r="F5">
        <v>1</v>
      </c>
      <c r="G5">
        <v>2</v>
      </c>
      <c r="H5">
        <v>3</v>
      </c>
      <c r="I5">
        <v>4</v>
      </c>
      <c r="J5">
        <v>5</v>
      </c>
    </row>
    <row r="6" spans="2:10">
      <c r="B6" s="490" t="s">
        <v>80</v>
      </c>
      <c r="C6" s="491"/>
      <c r="D6" s="491"/>
      <c r="E6" s="492"/>
      <c r="F6" s="315">
        <f ca="1">SUM(F7)</f>
        <v>1</v>
      </c>
      <c r="G6" s="316">
        <f ca="1">SUM(G7)</f>
        <v>2</v>
      </c>
      <c r="H6" s="316">
        <f ca="1">SUM(H7)</f>
        <v>3</v>
      </c>
      <c r="I6" s="316">
        <f ca="1">SUM(I7)</f>
        <v>5</v>
      </c>
      <c r="J6" s="317">
        <f ca="1">SUM(J7)</f>
        <v>7</v>
      </c>
    </row>
    <row r="7" spans="2:10">
      <c r="C7" s="493" t="s">
        <v>118</v>
      </c>
      <c r="D7" s="494"/>
      <c r="E7" s="495"/>
      <c r="F7" s="318">
        <f ca="1">SUM(F8,F10)</f>
        <v>1</v>
      </c>
      <c r="G7" s="319">
        <f ca="1">SUM(G8,G10)</f>
        <v>2</v>
      </c>
      <c r="H7" s="319">
        <f ca="1">SUM(H8,H10)</f>
        <v>3</v>
      </c>
      <c r="I7" s="319">
        <f ca="1">SUM(I8,I10)</f>
        <v>5</v>
      </c>
      <c r="J7" s="320">
        <f ca="1">SUM(J8,J10)</f>
        <v>7</v>
      </c>
    </row>
    <row r="8" spans="2:10" outlineLevel="1">
      <c r="D8" s="488" t="s">
        <v>84</v>
      </c>
      <c r="E8" s="489"/>
      <c r="F8" s="321">
        <f ca="1">SUM(F9)</f>
        <v>1</v>
      </c>
      <c r="G8" s="322">
        <f ca="1">SUM(G9)</f>
        <v>1</v>
      </c>
      <c r="H8" s="322">
        <f ca="1">SUM(H9)</f>
        <v>1</v>
      </c>
      <c r="I8" s="322">
        <f ca="1">SUM(I9)</f>
        <v>1</v>
      </c>
      <c r="J8" s="323">
        <f ca="1">SUM(J9)</f>
        <v>1</v>
      </c>
    </row>
    <row r="9" spans="2:10" outlineLevel="2">
      <c r="E9" s="327" t="s">
        <v>83</v>
      </c>
      <c r="F9" s="312">
        <f ca="1">OFFSET('Data - staffing'!$G11, 0, (F$5) * 12 - 1, 1, 1)</f>
        <v>1</v>
      </c>
      <c r="G9" s="313">
        <f ca="1">OFFSET('Data - staffing'!$G11, 0, (G$5) * 12 - 1, 1, 1)</f>
        <v>1</v>
      </c>
      <c r="H9" s="313">
        <f ca="1">OFFSET('Data - staffing'!$G11, 0, (H$5) * 12 - 1, 1, 1)</f>
        <v>1</v>
      </c>
      <c r="I9" s="313">
        <f ca="1">OFFSET('Data - staffing'!$G11, 0, (I$5) * 12 - 1, 1, 1)</f>
        <v>1</v>
      </c>
      <c r="J9" s="314">
        <f ca="1">OFFSET('Data - staffing'!$G11, 0, (J$5) * 12 - 1, 1, 1)</f>
        <v>1</v>
      </c>
    </row>
    <row r="10" spans="2:10" outlineLevel="1" collapsed="1">
      <c r="D10" s="488" t="s">
        <v>81</v>
      </c>
      <c r="E10" s="489"/>
      <c r="F10" s="321">
        <f ca="1">SUM(F11,F12,F13)</f>
        <v>0</v>
      </c>
      <c r="G10" s="322">
        <f ca="1">SUM(G11,G12,G13)</f>
        <v>1</v>
      </c>
      <c r="H10" s="322">
        <f ca="1">SUM(H11,H12,H13)</f>
        <v>2</v>
      </c>
      <c r="I10" s="322">
        <f ca="1">SUM(I11,I12,I13)</f>
        <v>4</v>
      </c>
      <c r="J10" s="323">
        <f ca="1">SUM(J11,J12,J13)</f>
        <v>6</v>
      </c>
    </row>
    <row r="11" spans="2:10" hidden="1" outlineLevel="2">
      <c r="E11" s="327" t="s">
        <v>82</v>
      </c>
      <c r="F11" s="312">
        <f ca="1">OFFSET('Data - staffing'!$G12, 0, (F$5) * 12 - 1, 1, 1)</f>
        <v>0</v>
      </c>
      <c r="G11" s="313">
        <f ca="1">OFFSET('Data - staffing'!$G12, 0, (G$5) * 12 - 1, 1, 1)</f>
        <v>0</v>
      </c>
      <c r="H11" s="313">
        <f ca="1">OFFSET('Data - staffing'!$G12, 0, (H$5) * 12 - 1, 1, 1)</f>
        <v>0</v>
      </c>
      <c r="I11" s="313">
        <f ca="1">OFFSET('Data - staffing'!$G12, 0, (I$5) * 12 - 1, 1, 1)</f>
        <v>1</v>
      </c>
      <c r="J11" s="314">
        <f ca="1">OFFSET('Data - staffing'!$G12, 0, (J$5) * 12 - 1, 1, 1)</f>
        <v>1</v>
      </c>
    </row>
    <row r="12" spans="2:10" hidden="1" outlineLevel="2">
      <c r="E12" s="327" t="s">
        <v>79</v>
      </c>
      <c r="F12" s="312">
        <f ca="1">OFFSET('Data - staffing'!$G13, 0, (F$5) * 12 - 1, 1, 1)</f>
        <v>0</v>
      </c>
      <c r="G12" s="313">
        <f ca="1">OFFSET('Data - staffing'!$G13, 0, (G$5) * 12 - 1, 1, 1)</f>
        <v>1</v>
      </c>
      <c r="H12" s="313">
        <f ca="1">OFFSET('Data - staffing'!$G13, 0, (H$5) * 12 - 1, 1, 1)</f>
        <v>1</v>
      </c>
      <c r="I12" s="313">
        <f ca="1">OFFSET('Data - staffing'!$G13, 0, (I$5) * 12 - 1, 1, 1)</f>
        <v>1</v>
      </c>
      <c r="J12" s="314">
        <f ca="1">OFFSET('Data - staffing'!$G13, 0, (J$5) * 12 - 1, 1, 1)</f>
        <v>1</v>
      </c>
    </row>
    <row r="13" spans="2:10" hidden="1" outlineLevel="2">
      <c r="E13" s="327" t="s">
        <v>115</v>
      </c>
      <c r="F13" s="312">
        <f ca="1">OFFSET('Data - staffing'!$G14, 0, (F$5) * 12 - 1, 1, 1)</f>
        <v>0</v>
      </c>
      <c r="G13" s="313">
        <f ca="1">OFFSET('Data - staffing'!$G14, 0, (G$5) * 12 - 1, 1, 1)</f>
        <v>0</v>
      </c>
      <c r="H13" s="313">
        <f ca="1">OFFSET('Data - staffing'!$G14, 0, (H$5) * 12 - 1, 1, 1)</f>
        <v>1</v>
      </c>
      <c r="I13" s="313">
        <f ca="1">OFFSET('Data - staffing'!$G14, 0, (I$5) * 12 - 1, 1, 1)</f>
        <v>2</v>
      </c>
      <c r="J13" s="314">
        <f ca="1">OFFSET('Data - staffing'!$G14, 0, (J$5) * 12 - 1, 1, 1)</f>
        <v>4</v>
      </c>
    </row>
    <row r="14" spans="2:10">
      <c r="B14" s="490" t="s">
        <v>2</v>
      </c>
      <c r="C14" s="491"/>
      <c r="D14" s="491"/>
      <c r="E14" s="492"/>
      <c r="F14" s="315" t="e">
        <f ca="1">SUM(F15)</f>
        <v>#REF!</v>
      </c>
      <c r="G14" s="316" t="e">
        <f ca="1">SUM(G15)</f>
        <v>#REF!</v>
      </c>
      <c r="H14" s="316" t="e">
        <f ca="1">SUM(H15)</f>
        <v>#REF!</v>
      </c>
      <c r="I14" s="316" t="e">
        <f ca="1">SUM(I15)</f>
        <v>#REF!</v>
      </c>
      <c r="J14" s="317" t="e">
        <f ca="1">SUM(J15)</f>
        <v>#REF!</v>
      </c>
    </row>
    <row r="15" spans="2:10">
      <c r="C15" s="493" t="s">
        <v>118</v>
      </c>
      <c r="D15" s="494"/>
      <c r="E15" s="495"/>
      <c r="F15" s="318" t="e">
        <f ca="1">SUM(F16,F18,F24,F28,F34,F40)</f>
        <v>#REF!</v>
      </c>
      <c r="G15" s="319" t="e">
        <f ca="1">SUM(G16,G18,G24,G28,G34,G40)</f>
        <v>#REF!</v>
      </c>
      <c r="H15" s="319" t="e">
        <f ca="1">SUM(H16,H18,H24,H28,H34,H40)</f>
        <v>#REF!</v>
      </c>
      <c r="I15" s="319" t="e">
        <f ca="1">SUM(I16,I18,I24,I28,I34,I40)</f>
        <v>#REF!</v>
      </c>
      <c r="J15" s="320" t="e">
        <f ca="1">SUM(J16,J18,J24,J28,J34,J40)</f>
        <v>#REF!</v>
      </c>
    </row>
    <row r="16" spans="2:10" outlineLevel="1">
      <c r="D16" s="488" t="s">
        <v>0</v>
      </c>
      <c r="E16" s="489"/>
      <c r="F16" s="321">
        <f ca="1">SUM(F17)</f>
        <v>1</v>
      </c>
      <c r="G16" s="322">
        <f ca="1">SUM(G17)</f>
        <v>1</v>
      </c>
      <c r="H16" s="322">
        <f ca="1">SUM(H17)</f>
        <v>1</v>
      </c>
      <c r="I16" s="322">
        <f ca="1">SUM(I17)</f>
        <v>1</v>
      </c>
      <c r="J16" s="323">
        <f ca="1">SUM(J17)</f>
        <v>1</v>
      </c>
    </row>
    <row r="17" spans="4:10" outlineLevel="2">
      <c r="E17" s="327" t="s">
        <v>103</v>
      </c>
      <c r="F17" s="312">
        <f ca="1">OFFSET('Data - staffing'!$G35, 0, (F$5) * 12 - 1, 1, 1)</f>
        <v>1</v>
      </c>
      <c r="G17" s="313">
        <f ca="1">OFFSET('Data - staffing'!$G35, 0, (G$5) * 12 - 1, 1, 1)</f>
        <v>1</v>
      </c>
      <c r="H17" s="313">
        <f ca="1">OFFSET('Data - staffing'!$G35, 0, (H$5) * 12 - 1, 1, 1)</f>
        <v>1</v>
      </c>
      <c r="I17" s="313">
        <f ca="1">OFFSET('Data - staffing'!$G35, 0, (I$5) * 12 - 1, 1, 1)</f>
        <v>1</v>
      </c>
      <c r="J17" s="314">
        <f ca="1">OFFSET('Data - staffing'!$G35, 0, (J$5) * 12 - 1, 1, 1)</f>
        <v>1</v>
      </c>
    </row>
    <row r="18" spans="4:10" outlineLevel="1">
      <c r="D18" s="488" t="s">
        <v>36</v>
      </c>
      <c r="E18" s="489"/>
      <c r="F18" s="321">
        <f ca="1">SUM(F19,F20,F21,F22,F23)</f>
        <v>2</v>
      </c>
      <c r="G18" s="322">
        <f ca="1">SUM(G19,G20,G21,G22,G23)</f>
        <v>5</v>
      </c>
      <c r="H18" s="322">
        <f ca="1">SUM(H19,H20,H21,H22,H23)</f>
        <v>7</v>
      </c>
      <c r="I18" s="322">
        <f ca="1">SUM(I19,I20,I21,I22,I23)</f>
        <v>13</v>
      </c>
      <c r="J18" s="323">
        <f ca="1">SUM(J19,J20,J21,J22,J23)</f>
        <v>31</v>
      </c>
    </row>
    <row r="19" spans="4:10" outlineLevel="2">
      <c r="E19" s="327" t="s">
        <v>39</v>
      </c>
      <c r="F19" s="312">
        <f ca="1">OFFSET('Data - staffing'!$G36, 0, (F$5) * 12 - 1, 1, 1)</f>
        <v>0</v>
      </c>
      <c r="G19" s="313">
        <f ca="1">OFFSET('Data - staffing'!$G36, 0, (G$5) * 12 - 1, 1, 1)</f>
        <v>0</v>
      </c>
      <c r="H19" s="313">
        <f ca="1">OFFSET('Data - staffing'!$G36, 0, (H$5) * 12 - 1, 1, 1)</f>
        <v>1</v>
      </c>
      <c r="I19" s="313">
        <f ca="1">OFFSET('Data - staffing'!$G36, 0, (I$5) * 12 - 1, 1, 1)</f>
        <v>1</v>
      </c>
      <c r="J19" s="314">
        <f ca="1">OFFSET('Data - staffing'!$G36, 0, (J$5) * 12 - 1, 1, 1)</f>
        <v>2</v>
      </c>
    </row>
    <row r="20" spans="4:10" outlineLevel="2">
      <c r="E20" s="327" t="s">
        <v>51</v>
      </c>
      <c r="F20" s="312">
        <f ca="1">OFFSET('Data - staffing'!$G37, 0, (F$5) * 12 - 1, 1, 1)</f>
        <v>0</v>
      </c>
      <c r="G20" s="313">
        <f ca="1">OFFSET('Data - staffing'!$G37, 0, (G$5) * 12 - 1, 1, 1)</f>
        <v>1</v>
      </c>
      <c r="H20" s="313">
        <f ca="1">OFFSET('Data - staffing'!$G37, 0, (H$5) * 12 - 1, 1, 1)</f>
        <v>1</v>
      </c>
      <c r="I20" s="313">
        <f ca="1">OFFSET('Data - staffing'!$G37, 0, (I$5) * 12 - 1, 1, 1)</f>
        <v>1</v>
      </c>
      <c r="J20" s="314">
        <f ca="1">OFFSET('Data - staffing'!$G37, 0, (J$5) * 12 - 1, 1, 1)</f>
        <v>2</v>
      </c>
    </row>
    <row r="21" spans="4:10" outlineLevel="2">
      <c r="E21" s="327" t="s">
        <v>52</v>
      </c>
      <c r="F21" s="312">
        <f ca="1">OFFSET('Data - staffing'!$G38, 0, (F$5) * 12 - 1, 1, 1)</f>
        <v>1</v>
      </c>
      <c r="G21" s="313">
        <f ca="1">OFFSET('Data - staffing'!$G38, 0, (G$5) * 12 - 1, 1, 1)</f>
        <v>1</v>
      </c>
      <c r="H21" s="313">
        <f ca="1">OFFSET('Data - staffing'!$G38, 0, (H$5) * 12 - 1, 1, 1)</f>
        <v>1</v>
      </c>
      <c r="I21" s="313">
        <f ca="1">OFFSET('Data - staffing'!$G38, 0, (I$5) * 12 - 1, 1, 1)</f>
        <v>4</v>
      </c>
      <c r="J21" s="314">
        <f ca="1">OFFSET('Data - staffing'!$G38, 0, (J$5) * 12 - 1, 1, 1)</f>
        <v>12</v>
      </c>
    </row>
    <row r="22" spans="4:10" outlineLevel="2">
      <c r="E22" s="327" t="s">
        <v>53</v>
      </c>
      <c r="F22" s="312">
        <f ca="1">OFFSET('Data - staffing'!$G39, 0, (F$5) * 12 - 1, 1, 1)</f>
        <v>1</v>
      </c>
      <c r="G22" s="313">
        <f ca="1">OFFSET('Data - staffing'!$G39, 0, (G$5) * 12 - 1, 1, 1)</f>
        <v>2</v>
      </c>
      <c r="H22" s="313">
        <f ca="1">OFFSET('Data - staffing'!$G39, 0, (H$5) * 12 - 1, 1, 1)</f>
        <v>3</v>
      </c>
      <c r="I22" s="313">
        <f ca="1">OFFSET('Data - staffing'!$G39, 0, (I$5) * 12 - 1, 1, 1)</f>
        <v>6</v>
      </c>
      <c r="J22" s="314">
        <f ca="1">OFFSET('Data - staffing'!$G39, 0, (J$5) * 12 - 1, 1, 1)</f>
        <v>14</v>
      </c>
    </row>
    <row r="23" spans="4:10" outlineLevel="2">
      <c r="E23" s="327" t="s">
        <v>54</v>
      </c>
      <c r="F23" s="312">
        <f ca="1">OFFSET('Data - staffing'!$G40, 0, (F$5) * 12 - 1, 1, 1)</f>
        <v>0</v>
      </c>
      <c r="G23" s="313">
        <f ca="1">OFFSET('Data - staffing'!$G40, 0, (G$5) * 12 - 1, 1, 1)</f>
        <v>1</v>
      </c>
      <c r="H23" s="313">
        <f ca="1">OFFSET('Data - staffing'!$G40, 0, (H$5) * 12 - 1, 1, 1)</f>
        <v>1</v>
      </c>
      <c r="I23" s="313">
        <f ca="1">OFFSET('Data - staffing'!$G40, 0, (I$5) * 12 - 1, 1, 1)</f>
        <v>1</v>
      </c>
      <c r="J23" s="314">
        <f ca="1">OFFSET('Data - staffing'!$G40, 0, (J$5) * 12 - 1, 1, 1)</f>
        <v>1</v>
      </c>
    </row>
    <row r="24" spans="4:10" outlineLevel="1">
      <c r="D24" s="488" t="s">
        <v>37</v>
      </c>
      <c r="E24" s="489"/>
      <c r="F24" s="321">
        <f ca="1">SUM(F25,F26,F27)</f>
        <v>2</v>
      </c>
      <c r="G24" s="322">
        <f ca="1">SUM(G25,G26,G27)</f>
        <v>4</v>
      </c>
      <c r="H24" s="322">
        <f ca="1">SUM(H25,H26,H27)</f>
        <v>4</v>
      </c>
      <c r="I24" s="322">
        <f ca="1">SUM(I25,I26,I27)</f>
        <v>6</v>
      </c>
      <c r="J24" s="323">
        <f ca="1">SUM(J25,J26,J27)</f>
        <v>9</v>
      </c>
    </row>
    <row r="25" spans="4:10" outlineLevel="2">
      <c r="E25" s="327" t="s">
        <v>39</v>
      </c>
      <c r="F25" s="312">
        <f ca="1">OFFSET('Data - staffing'!$G41, 0, (F$5) * 12 - 1, 1, 1)</f>
        <v>0</v>
      </c>
      <c r="G25" s="313">
        <f ca="1">OFFSET('Data - staffing'!$G41, 0, (G$5) * 12 - 1, 1, 1)</f>
        <v>0</v>
      </c>
      <c r="H25" s="313">
        <f ca="1">OFFSET('Data - staffing'!$G41, 0, (H$5) * 12 - 1, 1, 1)</f>
        <v>0</v>
      </c>
      <c r="I25" s="313">
        <f ca="1">OFFSET('Data - staffing'!$G41, 0, (I$5) * 12 - 1, 1, 1)</f>
        <v>0</v>
      </c>
      <c r="J25" s="314">
        <f ca="1">OFFSET('Data - staffing'!$G41, 0, (J$5) * 12 - 1, 1, 1)</f>
        <v>1</v>
      </c>
    </row>
    <row r="26" spans="4:10" outlineLevel="2">
      <c r="E26" s="327" t="s">
        <v>52</v>
      </c>
      <c r="F26" s="312">
        <f ca="1">OFFSET('Data - staffing'!$G42, 0, (F$5) * 12 - 1, 1, 1)</f>
        <v>1</v>
      </c>
      <c r="G26" s="313">
        <f ca="1">OFFSET('Data - staffing'!$G42, 0, (G$5) * 12 - 1, 1, 1)</f>
        <v>2</v>
      </c>
      <c r="H26" s="313">
        <f ca="1">OFFSET('Data - staffing'!$G42, 0, (H$5) * 12 - 1, 1, 1)</f>
        <v>2</v>
      </c>
      <c r="I26" s="313">
        <f ca="1">OFFSET('Data - staffing'!$G42, 0, (I$5) * 12 - 1, 1, 1)</f>
        <v>3</v>
      </c>
      <c r="J26" s="314">
        <f ca="1">OFFSET('Data - staffing'!$G42, 0, (J$5) * 12 - 1, 1, 1)</f>
        <v>4</v>
      </c>
    </row>
    <row r="27" spans="4:10" outlineLevel="2">
      <c r="E27" s="327" t="s">
        <v>53</v>
      </c>
      <c r="F27" s="312">
        <f ca="1">OFFSET('Data - staffing'!$G43, 0, (F$5) * 12 - 1, 1, 1)</f>
        <v>1</v>
      </c>
      <c r="G27" s="313">
        <f ca="1">OFFSET('Data - staffing'!$G43, 0, (G$5) * 12 - 1, 1, 1)</f>
        <v>2</v>
      </c>
      <c r="H27" s="313">
        <f ca="1">OFFSET('Data - staffing'!$G43, 0, (H$5) * 12 - 1, 1, 1)</f>
        <v>2</v>
      </c>
      <c r="I27" s="313">
        <f ca="1">OFFSET('Data - staffing'!$G43, 0, (I$5) * 12 - 1, 1, 1)</f>
        <v>3</v>
      </c>
      <c r="J27" s="314">
        <f ca="1">OFFSET('Data - staffing'!$G43, 0, (J$5) * 12 - 1, 1, 1)</f>
        <v>4</v>
      </c>
    </row>
    <row r="28" spans="4:10" outlineLevel="1">
      <c r="D28" s="488" t="s">
        <v>45</v>
      </c>
      <c r="E28" s="489"/>
      <c r="F28" s="321">
        <f ca="1">SUM(F29,F30,F31,F32,F33)</f>
        <v>1</v>
      </c>
      <c r="G28" s="322">
        <f ca="1">SUM(G29,G30,G31,G32,G33)</f>
        <v>4</v>
      </c>
      <c r="H28" s="322">
        <f ca="1">SUM(H29,H30,H31,H32,H33)</f>
        <v>7</v>
      </c>
      <c r="I28" s="322">
        <f ca="1">SUM(I29,I30,I31,I32,I33)</f>
        <v>11</v>
      </c>
      <c r="J28" s="323">
        <f ca="1">SUM(J29,J30,J31,J32,J33)</f>
        <v>16</v>
      </c>
    </row>
    <row r="29" spans="4:10" outlineLevel="2">
      <c r="E29" s="327" t="s">
        <v>38</v>
      </c>
      <c r="F29" s="312">
        <f ca="1">OFFSET('Data - staffing'!$G44, 0, (F$5) * 12 - 1, 1, 1)</f>
        <v>0</v>
      </c>
      <c r="G29" s="313">
        <f ca="1">OFFSET('Data - staffing'!$G44, 0, (G$5) * 12 - 1, 1, 1)</f>
        <v>1</v>
      </c>
      <c r="H29" s="313">
        <f ca="1">OFFSET('Data - staffing'!$G44, 0, (H$5) * 12 - 1, 1, 1)</f>
        <v>1</v>
      </c>
      <c r="I29" s="313">
        <f ca="1">OFFSET('Data - staffing'!$G44, 0, (I$5) * 12 - 1, 1, 1)</f>
        <v>1</v>
      </c>
      <c r="J29" s="314">
        <f ca="1">OFFSET('Data - staffing'!$G44, 0, (J$5) * 12 - 1, 1, 1)</f>
        <v>1</v>
      </c>
    </row>
    <row r="30" spans="4:10" outlineLevel="2">
      <c r="E30" s="327" t="s">
        <v>46</v>
      </c>
      <c r="F30" s="312">
        <f ca="1">OFFSET('Data - staffing'!$G45, 0, (F$5) * 12 - 1, 1, 1)</f>
        <v>1</v>
      </c>
      <c r="G30" s="313">
        <f ca="1">OFFSET('Data - staffing'!$G45, 0, (G$5) * 12 - 1, 1, 1)</f>
        <v>1</v>
      </c>
      <c r="H30" s="313">
        <f ca="1">OFFSET('Data - staffing'!$G45, 0, (H$5) * 12 - 1, 1, 1)</f>
        <v>2</v>
      </c>
      <c r="I30" s="313">
        <f ca="1">OFFSET('Data - staffing'!$G45, 0, (I$5) * 12 - 1, 1, 1)</f>
        <v>4</v>
      </c>
      <c r="J30" s="314">
        <f ca="1">OFFSET('Data - staffing'!$G45, 0, (J$5) * 12 - 1, 1, 1)</f>
        <v>5</v>
      </c>
    </row>
    <row r="31" spans="4:10" outlineLevel="2">
      <c r="E31" s="327" t="s">
        <v>47</v>
      </c>
      <c r="F31" s="312">
        <f ca="1">OFFSET('Data - staffing'!$G46, 0, (F$5) * 12 - 1, 1, 1)</f>
        <v>0</v>
      </c>
      <c r="G31" s="313">
        <f ca="1">OFFSET('Data - staffing'!$G46, 0, (G$5) * 12 - 1, 1, 1)</f>
        <v>1</v>
      </c>
      <c r="H31" s="313">
        <f ca="1">OFFSET('Data - staffing'!$G46, 0, (H$5) * 12 - 1, 1, 1)</f>
        <v>2</v>
      </c>
      <c r="I31" s="313">
        <f ca="1">OFFSET('Data - staffing'!$G46, 0, (I$5) * 12 - 1, 1, 1)</f>
        <v>4</v>
      </c>
      <c r="J31" s="314">
        <f ca="1">OFFSET('Data - staffing'!$G46, 0, (J$5) * 12 - 1, 1, 1)</f>
        <v>6</v>
      </c>
    </row>
    <row r="32" spans="4:10" outlineLevel="2">
      <c r="E32" s="327" t="s">
        <v>48</v>
      </c>
      <c r="F32" s="312">
        <f ca="1">OFFSET('Data - staffing'!$G47, 0, (F$5) * 12 - 1, 1, 1)</f>
        <v>0</v>
      </c>
      <c r="G32" s="313">
        <f ca="1">OFFSET('Data - staffing'!$G47, 0, (G$5) * 12 - 1, 1, 1)</f>
        <v>1</v>
      </c>
      <c r="H32" s="313">
        <f ca="1">OFFSET('Data - staffing'!$G47, 0, (H$5) * 12 - 1, 1, 1)</f>
        <v>1</v>
      </c>
      <c r="I32" s="313">
        <f ca="1">OFFSET('Data - staffing'!$G47, 0, (I$5) * 12 - 1, 1, 1)</f>
        <v>1</v>
      </c>
      <c r="J32" s="314">
        <f ca="1">OFFSET('Data - staffing'!$G47, 0, (J$5) * 12 - 1, 1, 1)</f>
        <v>3</v>
      </c>
    </row>
    <row r="33" spans="2:10" outlineLevel="2">
      <c r="E33" s="327" t="s">
        <v>49</v>
      </c>
      <c r="F33" s="312">
        <f ca="1">OFFSET('Data - staffing'!$G48, 0, (F$5) * 12 - 1, 1, 1)</f>
        <v>0</v>
      </c>
      <c r="G33" s="313">
        <f ca="1">OFFSET('Data - staffing'!$G48, 0, (G$5) * 12 - 1, 1, 1)</f>
        <v>0</v>
      </c>
      <c r="H33" s="313">
        <f ca="1">OFFSET('Data - staffing'!$G48, 0, (H$5) * 12 - 1, 1, 1)</f>
        <v>1</v>
      </c>
      <c r="I33" s="313">
        <f ca="1">OFFSET('Data - staffing'!$G48, 0, (I$5) * 12 - 1, 1, 1)</f>
        <v>1</v>
      </c>
      <c r="J33" s="314">
        <f ca="1">OFFSET('Data - staffing'!$G48, 0, (J$5) * 12 - 1, 1, 1)</f>
        <v>1</v>
      </c>
    </row>
    <row r="34" spans="2:10" outlineLevel="1">
      <c r="D34" s="488" t="s">
        <v>173</v>
      </c>
      <c r="E34" s="489"/>
      <c r="F34" s="321">
        <f ca="1">SUM(F35,F36,F37,F38,F39)</f>
        <v>1</v>
      </c>
      <c r="G34" s="322">
        <f ca="1">SUM(G35,G36,G37,G38,G39)</f>
        <v>2</v>
      </c>
      <c r="H34" s="322">
        <f ca="1">SUM(H35,H36,H37,H38,H39)</f>
        <v>4</v>
      </c>
      <c r="I34" s="322">
        <f ca="1">SUM(I35,I36,I37,I38,I39)</f>
        <v>10</v>
      </c>
      <c r="J34" s="323">
        <f ca="1">SUM(J35,J36,J37,J38,J39)</f>
        <v>24</v>
      </c>
    </row>
    <row r="35" spans="2:10" outlineLevel="2">
      <c r="E35" s="327" t="s">
        <v>38</v>
      </c>
      <c r="F35" s="312">
        <f ca="1">OFFSET('Data - staffing'!$G49, 0, (F$5) * 12 - 1, 1, 1)</f>
        <v>0</v>
      </c>
      <c r="G35" s="313">
        <f ca="1">OFFSET('Data - staffing'!$G49, 0, (G$5) * 12 - 1, 1, 1)</f>
        <v>0</v>
      </c>
      <c r="H35" s="313">
        <f ca="1">OFFSET('Data - staffing'!$G49, 0, (H$5) * 12 - 1, 1, 1)</f>
        <v>0</v>
      </c>
      <c r="I35" s="313">
        <f ca="1">OFFSET('Data - staffing'!$G49, 0, (I$5) * 12 - 1, 1, 1)</f>
        <v>1</v>
      </c>
      <c r="J35" s="314">
        <f ca="1">OFFSET('Data - staffing'!$G49, 0, (J$5) * 12 - 1, 1, 1)</f>
        <v>1</v>
      </c>
    </row>
    <row r="36" spans="2:10" outlineLevel="2">
      <c r="E36" s="327" t="s">
        <v>46</v>
      </c>
      <c r="F36" s="312">
        <f ca="1">OFFSET('Data - staffing'!$G50, 0, (F$5) * 12 - 1, 1, 1)</f>
        <v>1</v>
      </c>
      <c r="G36" s="313">
        <f ca="1">OFFSET('Data - staffing'!$G50, 0, (G$5) * 12 - 1, 1, 1)</f>
        <v>1</v>
      </c>
      <c r="H36" s="313">
        <f ca="1">OFFSET('Data - staffing'!$G50, 0, (H$5) * 12 - 1, 1, 1)</f>
        <v>2</v>
      </c>
      <c r="I36" s="313">
        <f ca="1">OFFSET('Data - staffing'!$G50, 0, (I$5) * 12 - 1, 1, 1)</f>
        <v>5</v>
      </c>
      <c r="J36" s="314">
        <f ca="1">OFFSET('Data - staffing'!$G50, 0, (J$5) * 12 - 1, 1, 1)</f>
        <v>11</v>
      </c>
    </row>
    <row r="37" spans="2:10" outlineLevel="2">
      <c r="E37" s="327" t="s">
        <v>47</v>
      </c>
      <c r="F37" s="312">
        <f ca="1">OFFSET('Data - staffing'!$G51, 0, (F$5) * 12 - 1, 1, 1)</f>
        <v>0</v>
      </c>
      <c r="G37" s="313">
        <f ca="1">OFFSET('Data - staffing'!$G51, 0, (G$5) * 12 - 1, 1, 1)</f>
        <v>1</v>
      </c>
      <c r="H37" s="313">
        <f ca="1">OFFSET('Data - staffing'!$G51, 0, (H$5) * 12 - 1, 1, 1)</f>
        <v>1</v>
      </c>
      <c r="I37" s="313">
        <f ca="1">OFFSET('Data - staffing'!$G51, 0, (I$5) * 12 - 1, 1, 1)</f>
        <v>3</v>
      </c>
      <c r="J37" s="314">
        <f ca="1">OFFSET('Data - staffing'!$G51, 0, (J$5) * 12 - 1, 1, 1)</f>
        <v>8</v>
      </c>
    </row>
    <row r="38" spans="2:10" outlineLevel="2">
      <c r="E38" s="327" t="s">
        <v>48</v>
      </c>
      <c r="F38" s="312">
        <f ca="1">OFFSET('Data - staffing'!$G52, 0, (F$5) * 12 - 1, 1, 1)</f>
        <v>0</v>
      </c>
      <c r="G38" s="313">
        <f ca="1">OFFSET('Data - staffing'!$G52, 0, (G$5) * 12 - 1, 1, 1)</f>
        <v>0</v>
      </c>
      <c r="H38" s="313">
        <f ca="1">OFFSET('Data - staffing'!$G52, 0, (H$5) * 12 - 1, 1, 1)</f>
        <v>0</v>
      </c>
      <c r="I38" s="313">
        <f ca="1">OFFSET('Data - staffing'!$G52, 0, (I$5) * 12 - 1, 1, 1)</f>
        <v>0</v>
      </c>
      <c r="J38" s="314">
        <f ca="1">OFFSET('Data - staffing'!$G52, 0, (J$5) * 12 - 1, 1, 1)</f>
        <v>1</v>
      </c>
    </row>
    <row r="39" spans="2:10" outlineLevel="2">
      <c r="E39" s="327" t="s">
        <v>49</v>
      </c>
      <c r="F39" s="312">
        <f ca="1">OFFSET('Data - staffing'!$G53, 0, (F$5) * 12 - 1, 1, 1)</f>
        <v>0</v>
      </c>
      <c r="G39" s="313">
        <f ca="1">OFFSET('Data - staffing'!$G53, 0, (G$5) * 12 - 1, 1, 1)</f>
        <v>0</v>
      </c>
      <c r="H39" s="313">
        <f ca="1">OFFSET('Data - staffing'!$G53, 0, (H$5) * 12 - 1, 1, 1)</f>
        <v>1</v>
      </c>
      <c r="I39" s="313">
        <f ca="1">OFFSET('Data - staffing'!$G53, 0, (I$5) * 12 - 1, 1, 1)</f>
        <v>1</v>
      </c>
      <c r="J39" s="314">
        <f ca="1">OFFSET('Data - staffing'!$G53, 0, (J$5) * 12 - 1, 1, 1)</f>
        <v>3</v>
      </c>
    </row>
    <row r="40" spans="2:10" outlineLevel="1">
      <c r="D40" s="488" t="s">
        <v>174</v>
      </c>
      <c r="E40" s="489"/>
      <c r="F40" s="321" t="e">
        <f ca="1">SUM(F41,F42,F43,F44)</f>
        <v>#REF!</v>
      </c>
      <c r="G40" s="322" t="e">
        <f ca="1">SUM(G41,G42,G43,G44)</f>
        <v>#REF!</v>
      </c>
      <c r="H40" s="322" t="e">
        <f ca="1">SUM(H41,H42,H43,H44)</f>
        <v>#REF!</v>
      </c>
      <c r="I40" s="322" t="e">
        <f ca="1">SUM(I41,I42,I43,I44)</f>
        <v>#REF!</v>
      </c>
      <c r="J40" s="323" t="e">
        <f ca="1">SUM(J41,J42,J43,J44)</f>
        <v>#REF!</v>
      </c>
    </row>
    <row r="41" spans="2:10" outlineLevel="2">
      <c r="E41" s="327" t="s">
        <v>38</v>
      </c>
      <c r="F41" s="312" t="e">
        <f ca="1">OFFSET('Data - staffing'!$G54, 0, (F$5) * 12 - 1, 1, 1)</f>
        <v>#REF!</v>
      </c>
      <c r="G41" s="313" t="e">
        <f ca="1">OFFSET('Data - staffing'!$G54, 0, (G$5) * 12 - 1, 1, 1)</f>
        <v>#REF!</v>
      </c>
      <c r="H41" s="313" t="e">
        <f ca="1">OFFSET('Data - staffing'!$G54, 0, (H$5) * 12 - 1, 1, 1)</f>
        <v>#REF!</v>
      </c>
      <c r="I41" s="313" t="e">
        <f ca="1">OFFSET('Data - staffing'!$G54, 0, (I$5) * 12 - 1, 1, 1)</f>
        <v>#REF!</v>
      </c>
      <c r="J41" s="314" t="e">
        <f ca="1">OFFSET('Data - staffing'!$G54, 0, (J$5) * 12 - 1, 1, 1)</f>
        <v>#REF!</v>
      </c>
    </row>
    <row r="42" spans="2:10" outlineLevel="2">
      <c r="E42" s="327" t="s">
        <v>46</v>
      </c>
      <c r="F42" s="312" t="e">
        <f ca="1">OFFSET('Data - staffing'!$G55, 0, (F$5) * 12 - 1, 1, 1)</f>
        <v>#REF!</v>
      </c>
      <c r="G42" s="313" t="e">
        <f ca="1">OFFSET('Data - staffing'!$G55, 0, (G$5) * 12 - 1, 1, 1)</f>
        <v>#REF!</v>
      </c>
      <c r="H42" s="313" t="e">
        <f ca="1">OFFSET('Data - staffing'!$G55, 0, (H$5) * 12 - 1, 1, 1)</f>
        <v>#REF!</v>
      </c>
      <c r="I42" s="313" t="e">
        <f ca="1">OFFSET('Data - staffing'!$G55, 0, (I$5) * 12 - 1, 1, 1)</f>
        <v>#REF!</v>
      </c>
      <c r="J42" s="314" t="e">
        <f ca="1">OFFSET('Data - staffing'!$G55, 0, (J$5) * 12 - 1, 1, 1)</f>
        <v>#REF!</v>
      </c>
    </row>
    <row r="43" spans="2:10" outlineLevel="2">
      <c r="E43" s="327" t="s">
        <v>47</v>
      </c>
      <c r="F43" s="312" t="e">
        <f ca="1">OFFSET('Data - staffing'!$G56, 0, (F$5) * 12 - 1, 1, 1)</f>
        <v>#REF!</v>
      </c>
      <c r="G43" s="313" t="e">
        <f ca="1">OFFSET('Data - staffing'!$G56, 0, (G$5) * 12 - 1, 1, 1)</f>
        <v>#REF!</v>
      </c>
      <c r="H43" s="313" t="e">
        <f ca="1">OFFSET('Data - staffing'!$G56, 0, (H$5) * 12 - 1, 1, 1)</f>
        <v>#REF!</v>
      </c>
      <c r="I43" s="313" t="e">
        <f ca="1">OFFSET('Data - staffing'!$G56, 0, (I$5) * 12 - 1, 1, 1)</f>
        <v>#REF!</v>
      </c>
      <c r="J43" s="314" t="e">
        <f ca="1">OFFSET('Data - staffing'!$G56, 0, (J$5) * 12 - 1, 1, 1)</f>
        <v>#REF!</v>
      </c>
    </row>
    <row r="44" spans="2:10" outlineLevel="2">
      <c r="E44" s="327" t="s">
        <v>48</v>
      </c>
      <c r="F44" s="312" t="e">
        <f ca="1">OFFSET('Data - staffing'!$G57, 0, (F$5) * 12 - 1, 1, 1)</f>
        <v>#REF!</v>
      </c>
      <c r="G44" s="313" t="e">
        <f ca="1">OFFSET('Data - staffing'!$G57, 0, (G$5) * 12 - 1, 1, 1)</f>
        <v>#REF!</v>
      </c>
      <c r="H44" s="313" t="e">
        <f ca="1">OFFSET('Data - staffing'!$G57, 0, (H$5) * 12 - 1, 1, 1)</f>
        <v>#REF!</v>
      </c>
      <c r="I44" s="313" t="e">
        <f ca="1">OFFSET('Data - staffing'!$G57, 0, (I$5) * 12 - 1, 1, 1)</f>
        <v>#REF!</v>
      </c>
      <c r="J44" s="314" t="e">
        <f ca="1">OFFSET('Data - staffing'!$G57, 0, (J$5) * 12 - 1, 1, 1)</f>
        <v>#REF!</v>
      </c>
    </row>
    <row r="45" spans="2:10">
      <c r="B45" s="490" t="s">
        <v>34</v>
      </c>
      <c r="C45" s="491"/>
      <c r="D45" s="491"/>
      <c r="E45" s="492"/>
      <c r="F45" s="315">
        <f ca="1">SUM(F46)</f>
        <v>554</v>
      </c>
      <c r="G45" s="316">
        <f ca="1">SUM(G46)</f>
        <v>5995</v>
      </c>
      <c r="H45" s="316">
        <f ca="1">SUM(H46)</f>
        <v>6695</v>
      </c>
      <c r="I45" s="316">
        <f ca="1">SUM(I46)</f>
        <v>7444</v>
      </c>
      <c r="J45" s="317">
        <f ca="1">SUM(J46)</f>
        <v>9612</v>
      </c>
    </row>
    <row r="46" spans="2:10">
      <c r="C46" s="493" t="s">
        <v>118</v>
      </c>
      <c r="D46" s="494"/>
      <c r="E46" s="495"/>
      <c r="F46" s="318">
        <f ca="1">SUM(F47,F49,F55,F59)</f>
        <v>554</v>
      </c>
      <c r="G46" s="319">
        <f ca="1">SUM(G47,G49,G55,G59)</f>
        <v>5995</v>
      </c>
      <c r="H46" s="319">
        <f ca="1">SUM(H47,H49,H55,H59)</f>
        <v>6695</v>
      </c>
      <c r="I46" s="319">
        <f ca="1">SUM(I47,I49,I55,I59)</f>
        <v>7444</v>
      </c>
      <c r="J46" s="320">
        <f ca="1">SUM(J47,J49,J55,J59)</f>
        <v>9612</v>
      </c>
    </row>
    <row r="47" spans="2:10" outlineLevel="1" collapsed="1">
      <c r="D47" s="488" t="s">
        <v>0</v>
      </c>
      <c r="E47" s="489"/>
      <c r="F47" s="321">
        <f ca="1">SUM(F48)</f>
        <v>0</v>
      </c>
      <c r="G47" s="322">
        <f ca="1">SUM(G48)</f>
        <v>0</v>
      </c>
      <c r="H47" s="322">
        <f ca="1">SUM(H48)</f>
        <v>1</v>
      </c>
      <c r="I47" s="322">
        <f ca="1">SUM(I48)</f>
        <v>1</v>
      </c>
      <c r="J47" s="323">
        <f ca="1">SUM(J48)</f>
        <v>1</v>
      </c>
    </row>
    <row r="48" spans="2:10" hidden="1" outlineLevel="2">
      <c r="E48" s="327" t="s">
        <v>102</v>
      </c>
      <c r="F48" s="312">
        <f ca="1">OFFSET('Data - staffing'!$G68, 0, (F$5) * 12 - 1, 1, 1)</f>
        <v>0</v>
      </c>
      <c r="G48" s="313">
        <f ca="1">OFFSET('Data - staffing'!$G68, 0, (G$5) * 12 - 1, 1, 1)</f>
        <v>0</v>
      </c>
      <c r="H48" s="313">
        <f ca="1">OFFSET('Data - staffing'!$G68, 0, (H$5) * 12 - 1, 1, 1)</f>
        <v>1</v>
      </c>
      <c r="I48" s="313">
        <f ca="1">OFFSET('Data - staffing'!$G68, 0, (I$5) * 12 - 1, 1, 1)</f>
        <v>1</v>
      </c>
      <c r="J48" s="314">
        <f ca="1">OFFSET('Data - staffing'!$G68, 0, (J$5) * 12 - 1, 1, 1)</f>
        <v>1</v>
      </c>
    </row>
    <row r="49" spans="2:10" outlineLevel="1" collapsed="1">
      <c r="D49" s="488" t="s">
        <v>57</v>
      </c>
      <c r="E49" s="489"/>
      <c r="F49" s="321">
        <f ca="1">SUM(F50,F51,F52,F53,F54)</f>
        <v>55</v>
      </c>
      <c r="G49" s="322">
        <f ca="1">SUM(G50,G51,G52,G53,G54)</f>
        <v>526</v>
      </c>
      <c r="H49" s="322">
        <f ca="1">SUM(H50,H51,H52,H53,H54)</f>
        <v>1224</v>
      </c>
      <c r="I49" s="322">
        <f ca="1">SUM(I50,I51,I52,I53,I54)</f>
        <v>1972</v>
      </c>
      <c r="J49" s="323">
        <f ca="1">SUM(J50,J51,J52,J53,J54)</f>
        <v>3060</v>
      </c>
    </row>
    <row r="50" spans="2:10" hidden="1" outlineLevel="2">
      <c r="E50" s="327" t="s">
        <v>56</v>
      </c>
      <c r="F50" s="312">
        <f ca="1">OFFSET('Data - staffing'!$G70, 0, (F$5) * 12 - 1, 1, 1)</f>
        <v>1</v>
      </c>
      <c r="G50" s="313">
        <f ca="1">OFFSET('Data - staffing'!$G70, 0, (G$5) * 12 - 1, 1, 1)</f>
        <v>1</v>
      </c>
      <c r="H50" s="313">
        <f ca="1">OFFSET('Data - staffing'!$G70, 0, (H$5) * 12 - 1, 1, 1)</f>
        <v>1</v>
      </c>
      <c r="I50" s="313">
        <f ca="1">OFFSET('Data - staffing'!$G70, 0, (I$5) * 12 - 1, 1, 1)</f>
        <v>1</v>
      </c>
      <c r="J50" s="314">
        <f ca="1">OFFSET('Data - staffing'!$G70, 0, (J$5) * 12 - 1, 1, 1)</f>
        <v>2</v>
      </c>
    </row>
    <row r="51" spans="2:10" hidden="1" outlineLevel="2">
      <c r="E51" s="327" t="s">
        <v>85</v>
      </c>
      <c r="F51" s="312">
        <f ca="1">OFFSET('Data - staffing'!$G71, 0, (F$5) * 12 - 1, 1, 1)</f>
        <v>1</v>
      </c>
      <c r="G51" s="313">
        <f ca="1">OFFSET('Data - staffing'!$G71, 0, (G$5) * 12 - 1, 1, 1)</f>
        <v>8</v>
      </c>
      <c r="H51" s="313">
        <f ca="1">OFFSET('Data - staffing'!$G71, 0, (H$5) * 12 - 1, 1, 1)</f>
        <v>19</v>
      </c>
      <c r="I51" s="313">
        <f ca="1">OFFSET('Data - staffing'!$G71, 0, (I$5) * 12 - 1, 1, 1)</f>
        <v>29</v>
      </c>
      <c r="J51" s="314">
        <f ca="1">OFFSET('Data - staffing'!$G71, 0, (J$5) * 12 - 1, 1, 1)</f>
        <v>45</v>
      </c>
    </row>
    <row r="52" spans="2:10" hidden="1" outlineLevel="2">
      <c r="E52" s="327" t="s">
        <v>63</v>
      </c>
      <c r="F52" s="312">
        <f ca="1">OFFSET('Data - staffing'!$G72, 0, (F$5) * 12 - 1, 1, 1)</f>
        <v>0</v>
      </c>
      <c r="G52" s="313">
        <f ca="1">OFFSET('Data - staffing'!$G72, 0, (G$5) * 12 - 1, 1, 1)</f>
        <v>0</v>
      </c>
      <c r="H52" s="313">
        <f ca="1">OFFSET('Data - staffing'!$G72, 0, (H$5) * 12 - 1, 1, 1)</f>
        <v>0</v>
      </c>
      <c r="I52" s="313">
        <f ca="1">OFFSET('Data - staffing'!$G72, 0, (I$5) * 12 - 1, 1, 1)</f>
        <v>0</v>
      </c>
      <c r="J52" s="314">
        <f ca="1">OFFSET('Data - staffing'!$G72, 0, (J$5) * 12 - 1, 1, 1)</f>
        <v>0</v>
      </c>
    </row>
    <row r="53" spans="2:10" hidden="1" outlineLevel="2">
      <c r="E53" s="327" t="s">
        <v>86</v>
      </c>
      <c r="F53" s="312">
        <f ca="1">OFFSET('Data - staffing'!$G73, 0, (F$5) * 12 - 1, 1, 1)</f>
        <v>53</v>
      </c>
      <c r="G53" s="313">
        <f ca="1">OFFSET('Data - staffing'!$G73, 0, (G$5) * 12 - 1, 1, 1)</f>
        <v>516</v>
      </c>
      <c r="H53" s="313">
        <f ca="1">OFFSET('Data - staffing'!$G73, 0, (H$5) * 12 - 1, 1, 1)</f>
        <v>1201</v>
      </c>
      <c r="I53" s="313">
        <f ca="1">OFFSET('Data - staffing'!$G73, 0, (I$5) * 12 - 1, 1, 1)</f>
        <v>1936</v>
      </c>
      <c r="J53" s="314">
        <f ca="1">OFFSET('Data - staffing'!$G73, 0, (J$5) * 12 - 1, 1, 1)</f>
        <v>3005</v>
      </c>
    </row>
    <row r="54" spans="2:10" hidden="1" outlineLevel="2">
      <c r="E54" s="327" t="s">
        <v>299</v>
      </c>
      <c r="F54" s="312">
        <f ca="1">OFFSET('Data - staffing'!$G74, 0, (F$5) * 12 - 1, 1, 1)</f>
        <v>0</v>
      </c>
      <c r="G54" s="313">
        <f ca="1">OFFSET('Data - staffing'!$G74, 0, (G$5) * 12 - 1, 1, 1)</f>
        <v>1</v>
      </c>
      <c r="H54" s="313">
        <f ca="1">OFFSET('Data - staffing'!$G74, 0, (H$5) * 12 - 1, 1, 1)</f>
        <v>3</v>
      </c>
      <c r="I54" s="313">
        <f ca="1">OFFSET('Data - staffing'!$G74, 0, (I$5) * 12 - 1, 1, 1)</f>
        <v>6</v>
      </c>
      <c r="J54" s="314">
        <f ca="1">OFFSET('Data - staffing'!$G74, 0, (J$5) * 12 - 1, 1, 1)</f>
        <v>8</v>
      </c>
    </row>
    <row r="55" spans="2:10" outlineLevel="1" collapsed="1">
      <c r="D55" s="488" t="s">
        <v>1</v>
      </c>
      <c r="E55" s="489"/>
      <c r="F55" s="321">
        <f ca="1">SUM(F56,F57,F58)</f>
        <v>498</v>
      </c>
      <c r="G55" s="322">
        <f ca="1">SUM(G56,G57,G58)</f>
        <v>5468</v>
      </c>
      <c r="H55" s="322">
        <f ca="1">SUM(H56,H57,H58)</f>
        <v>5468</v>
      </c>
      <c r="I55" s="322">
        <f ca="1">SUM(I56,I57,I58)</f>
        <v>5468</v>
      </c>
      <c r="J55" s="323">
        <f ca="1">SUM(J56,J57,J58)</f>
        <v>6547</v>
      </c>
    </row>
    <row r="56" spans="2:10" hidden="1" outlineLevel="2">
      <c r="E56" s="327" t="s">
        <v>60</v>
      </c>
      <c r="F56" s="312">
        <f ca="1">OFFSET('Data - staffing'!$G75, 0, (F$5) * 12 - 1, 1, 1)</f>
        <v>38</v>
      </c>
      <c r="G56" s="313">
        <f ca="1">OFFSET('Data - staffing'!$G75, 0, (G$5) * 12 - 1, 1, 1)</f>
        <v>420</v>
      </c>
      <c r="H56" s="313">
        <f ca="1">OFFSET('Data - staffing'!$G75, 0, (H$5) * 12 - 1, 1, 1)</f>
        <v>420</v>
      </c>
      <c r="I56" s="313">
        <f ca="1">OFFSET('Data - staffing'!$G75, 0, (I$5) * 12 - 1, 1, 1)</f>
        <v>420</v>
      </c>
      <c r="J56" s="314">
        <f ca="1">OFFSET('Data - staffing'!$G75, 0, (J$5) * 12 - 1, 1, 1)</f>
        <v>503</v>
      </c>
    </row>
    <row r="57" spans="2:10" hidden="1" outlineLevel="2">
      <c r="E57" s="327" t="s">
        <v>58</v>
      </c>
      <c r="F57" s="312">
        <f ca="1">OFFSET('Data - staffing'!$G76, 0, (F$5) * 12 - 1, 1, 1)</f>
        <v>230</v>
      </c>
      <c r="G57" s="313">
        <f ca="1">OFFSET('Data - staffing'!$G76, 0, (G$5) * 12 - 1, 1, 1)</f>
        <v>2524</v>
      </c>
      <c r="H57" s="313">
        <f ca="1">OFFSET('Data - staffing'!$G76, 0, (H$5) * 12 - 1, 1, 1)</f>
        <v>2524</v>
      </c>
      <c r="I57" s="313">
        <f ca="1">OFFSET('Data - staffing'!$G76, 0, (I$5) * 12 - 1, 1, 1)</f>
        <v>2524</v>
      </c>
      <c r="J57" s="314">
        <f ca="1">OFFSET('Data - staffing'!$G76, 0, (J$5) * 12 - 1, 1, 1)</f>
        <v>3022</v>
      </c>
    </row>
    <row r="58" spans="2:10" hidden="1" outlineLevel="2">
      <c r="E58" s="327" t="s">
        <v>59</v>
      </c>
      <c r="F58" s="312">
        <f ca="1">OFFSET('Data - staffing'!$G77, 0, (F$5) * 12 - 1, 1, 1)</f>
        <v>230</v>
      </c>
      <c r="G58" s="313">
        <f ca="1">OFFSET('Data - staffing'!$G77, 0, (G$5) * 12 - 1, 1, 1)</f>
        <v>2524</v>
      </c>
      <c r="H58" s="313">
        <f ca="1">OFFSET('Data - staffing'!$G77, 0, (H$5) * 12 - 1, 1, 1)</f>
        <v>2524</v>
      </c>
      <c r="I58" s="313">
        <f ca="1">OFFSET('Data - staffing'!$G77, 0, (I$5) * 12 - 1, 1, 1)</f>
        <v>2524</v>
      </c>
      <c r="J58" s="314">
        <f ca="1">OFFSET('Data - staffing'!$G77, 0, (J$5) * 12 - 1, 1, 1)</f>
        <v>3022</v>
      </c>
    </row>
    <row r="59" spans="2:10" outlineLevel="1" collapsed="1">
      <c r="D59" s="488" t="s">
        <v>61</v>
      </c>
      <c r="E59" s="489"/>
      <c r="F59" s="321">
        <f ca="1">SUM(F60)</f>
        <v>1</v>
      </c>
      <c r="G59" s="322">
        <f ca="1">SUM(G60)</f>
        <v>1</v>
      </c>
      <c r="H59" s="322">
        <f ca="1">SUM(H60)</f>
        <v>2</v>
      </c>
      <c r="I59" s="322">
        <f ca="1">SUM(I60)</f>
        <v>3</v>
      </c>
      <c r="J59" s="323">
        <f ca="1">SUM(J60)</f>
        <v>4</v>
      </c>
    </row>
    <row r="60" spans="2:10" hidden="1" outlineLevel="2">
      <c r="E60" s="327" t="s">
        <v>62</v>
      </c>
      <c r="F60" s="312">
        <f ca="1">OFFSET('Data - staffing'!$G78, 0, (F$5) * 12 - 1, 1, 1)</f>
        <v>1</v>
      </c>
      <c r="G60" s="313">
        <f ca="1">OFFSET('Data - staffing'!$G78, 0, (G$5) * 12 - 1, 1, 1)</f>
        <v>1</v>
      </c>
      <c r="H60" s="313">
        <f ca="1">OFFSET('Data - staffing'!$G78, 0, (H$5) * 12 - 1, 1, 1)</f>
        <v>2</v>
      </c>
      <c r="I60" s="313">
        <f ca="1">OFFSET('Data - staffing'!$G78, 0, (I$5) * 12 - 1, 1, 1)</f>
        <v>3</v>
      </c>
      <c r="J60" s="314">
        <f ca="1">OFFSET('Data - staffing'!$G78, 0, (J$5) * 12 - 1, 1, 1)</f>
        <v>4</v>
      </c>
    </row>
    <row r="61" spans="2:10">
      <c r="B61" s="490" t="s">
        <v>3</v>
      </c>
      <c r="C61" s="491"/>
      <c r="D61" s="491"/>
      <c r="E61" s="492"/>
      <c r="F61" s="315">
        <f ca="1">SUM(F62)</f>
        <v>2</v>
      </c>
      <c r="G61" s="316">
        <f ca="1">SUM(G62)</f>
        <v>1392</v>
      </c>
      <c r="H61" s="316">
        <f ca="1">SUM(H62)</f>
        <v>1393</v>
      </c>
      <c r="I61" s="316">
        <f ca="1">SUM(I62)</f>
        <v>1411</v>
      </c>
      <c r="J61" s="317">
        <f ca="1">SUM(J62)</f>
        <v>1668</v>
      </c>
    </row>
    <row r="62" spans="2:10">
      <c r="C62" s="493" t="s">
        <v>118</v>
      </c>
      <c r="D62" s="494"/>
      <c r="E62" s="495"/>
      <c r="F62" s="318">
        <f ca="1">SUM(F63,F68)</f>
        <v>2</v>
      </c>
      <c r="G62" s="319">
        <f ca="1">SUM(G63,G68)</f>
        <v>1392</v>
      </c>
      <c r="H62" s="319">
        <f ca="1">SUM(H63,H68)</f>
        <v>1393</v>
      </c>
      <c r="I62" s="319">
        <f ca="1">SUM(I63,I68)</f>
        <v>1411</v>
      </c>
      <c r="J62" s="320">
        <f ca="1">SUM(J63,J68)</f>
        <v>1668</v>
      </c>
    </row>
    <row r="63" spans="2:10" outlineLevel="1" collapsed="1">
      <c r="D63" s="488" t="s">
        <v>4</v>
      </c>
      <c r="E63" s="489"/>
      <c r="F63" s="321">
        <f ca="1">SUM(F64,F65,F66,F67)</f>
        <v>1</v>
      </c>
      <c r="G63" s="322">
        <f ca="1">SUM(G64,G65,G66,G67)</f>
        <v>1391</v>
      </c>
      <c r="H63" s="322">
        <f ca="1">SUM(H64,H65,H66,H67)</f>
        <v>1391</v>
      </c>
      <c r="I63" s="322">
        <f ca="1">SUM(I64,I65,I66,I67)</f>
        <v>1409</v>
      </c>
      <c r="J63" s="323">
        <f ca="1">SUM(J64,J65,J66,J67)</f>
        <v>1665</v>
      </c>
    </row>
    <row r="64" spans="2:10" hidden="1" outlineLevel="2">
      <c r="E64" s="327" t="s">
        <v>72</v>
      </c>
      <c r="F64" s="312">
        <f ca="1">OFFSET('Data - staffing'!$G83, 0, (F$5) * 12 - 1, 1, 1)</f>
        <v>0</v>
      </c>
      <c r="G64" s="313">
        <f ca="1">OFFSET('Data - staffing'!$G83, 0, (G$5) * 12 - 1, 1, 1)</f>
        <v>126</v>
      </c>
      <c r="H64" s="313">
        <f ca="1">OFFSET('Data - staffing'!$G83, 0, (H$5) * 12 - 1, 1, 1)</f>
        <v>126</v>
      </c>
      <c r="I64" s="313">
        <f ca="1">OFFSET('Data - staffing'!$G83, 0, (I$5) * 12 - 1, 1, 1)</f>
        <v>127</v>
      </c>
      <c r="J64" s="314">
        <f ca="1">OFFSET('Data - staffing'!$G83, 0, (J$5) * 12 - 1, 1, 1)</f>
        <v>151</v>
      </c>
    </row>
    <row r="65" spans="4:10" hidden="1" outlineLevel="2">
      <c r="E65" s="327" t="s">
        <v>71</v>
      </c>
      <c r="F65" s="312">
        <f ca="1">OFFSET('Data - staffing'!$G84, 0, (F$5) * 12 - 1, 1, 1)</f>
        <v>0</v>
      </c>
      <c r="G65" s="313">
        <f ca="1">OFFSET('Data - staffing'!$G84, 0, (G$5) * 12 - 1, 1, 1)</f>
        <v>1262</v>
      </c>
      <c r="H65" s="313">
        <f ca="1">OFFSET('Data - staffing'!$G84, 0, (H$5) * 12 - 1, 1, 1)</f>
        <v>1262</v>
      </c>
      <c r="I65" s="313">
        <f ca="1">OFFSET('Data - staffing'!$G84, 0, (I$5) * 12 - 1, 1, 1)</f>
        <v>1279</v>
      </c>
      <c r="J65" s="314">
        <f ca="1">OFFSET('Data - staffing'!$G84, 0, (J$5) * 12 - 1, 1, 1)</f>
        <v>1511</v>
      </c>
    </row>
    <row r="66" spans="4:10" hidden="1" outlineLevel="2">
      <c r="E66" s="327" t="s">
        <v>325</v>
      </c>
      <c r="F66" s="312">
        <f ca="1">OFFSET('Data - staffing'!$G85, 0, (F$5) * 12 - 1, 1, 1)</f>
        <v>1</v>
      </c>
      <c r="G66" s="313">
        <f ca="1">OFFSET('Data - staffing'!$G85, 0, (G$5) * 12 - 1, 1, 1)</f>
        <v>1</v>
      </c>
      <c r="H66" s="313">
        <f ca="1">OFFSET('Data - staffing'!$G85, 0, (H$5) * 12 - 1, 1, 1)</f>
        <v>1</v>
      </c>
      <c r="I66" s="313">
        <f ca="1">OFFSET('Data - staffing'!$G85, 0, (I$5) * 12 - 1, 1, 1)</f>
        <v>1</v>
      </c>
      <c r="J66" s="314">
        <f ca="1">OFFSET('Data - staffing'!$G85, 0, (J$5) * 12 - 1, 1, 1)</f>
        <v>1</v>
      </c>
    </row>
    <row r="67" spans="4:10" hidden="1" outlineLevel="2">
      <c r="E67" s="327" t="s">
        <v>326</v>
      </c>
      <c r="F67" s="312">
        <f ca="1">OFFSET('Data - staffing'!$G86, 0, (F$5) * 12 - 1, 1, 1)</f>
        <v>0</v>
      </c>
      <c r="G67" s="313">
        <f ca="1">OFFSET('Data - staffing'!$G86, 0, (G$5) * 12 - 1, 1, 1)</f>
        <v>2</v>
      </c>
      <c r="H67" s="313">
        <f ca="1">OFFSET('Data - staffing'!$G86, 0, (H$5) * 12 - 1, 1, 1)</f>
        <v>2</v>
      </c>
      <c r="I67" s="313">
        <f ca="1">OFFSET('Data - staffing'!$G86, 0, (I$5) * 12 - 1, 1, 1)</f>
        <v>2</v>
      </c>
      <c r="J67" s="314">
        <f ca="1">OFFSET('Data - staffing'!$G86, 0, (J$5) * 12 - 1, 1, 1)</f>
        <v>2</v>
      </c>
    </row>
    <row r="68" spans="4:10" outlineLevel="1" collapsed="1">
      <c r="D68" s="488" t="s">
        <v>97</v>
      </c>
      <c r="E68" s="489"/>
      <c r="F68" s="321">
        <f ca="1">SUM(F69,F70)</f>
        <v>1</v>
      </c>
      <c r="G68" s="322">
        <f ca="1">SUM(G69,G70)</f>
        <v>1</v>
      </c>
      <c r="H68" s="322">
        <f ca="1">SUM(H69,H70)</f>
        <v>2</v>
      </c>
      <c r="I68" s="322">
        <f ca="1">SUM(I69,I70)</f>
        <v>2</v>
      </c>
      <c r="J68" s="323">
        <f ca="1">SUM(J69,J70)</f>
        <v>3</v>
      </c>
    </row>
    <row r="69" spans="4:10" hidden="1" outlineLevel="2">
      <c r="E69" s="327" t="s">
        <v>33</v>
      </c>
      <c r="F69" s="312">
        <f ca="1">OFFSET('Data - staffing'!$G87, 0, (F$5) * 12 - 1, 1, 1)</f>
        <v>0</v>
      </c>
      <c r="G69" s="313">
        <f ca="1">OFFSET('Data - staffing'!$G87, 0, (G$5) * 12 - 1, 1, 1)</f>
        <v>0</v>
      </c>
      <c r="H69" s="313">
        <f ca="1">OFFSET('Data - staffing'!$G87, 0, (H$5) * 12 - 1, 1, 1)</f>
        <v>1</v>
      </c>
      <c r="I69" s="313">
        <f ca="1">OFFSET('Data - staffing'!$G87, 0, (I$5) * 12 - 1, 1, 1)</f>
        <v>1</v>
      </c>
      <c r="J69" s="314">
        <f ca="1">OFFSET('Data - staffing'!$G87, 0, (J$5) * 12 - 1, 1, 1)</f>
        <v>2</v>
      </c>
    </row>
    <row r="70" spans="4:10" hidden="1" outlineLevel="2">
      <c r="E70" s="327" t="s">
        <v>76</v>
      </c>
      <c r="F70" s="312">
        <f ca="1">OFFSET('Data - staffing'!$G88, 0, (F$5) * 12 - 1, 1, 1)</f>
        <v>1</v>
      </c>
      <c r="G70" s="313">
        <f ca="1">OFFSET('Data - staffing'!$G88, 0, (G$5) * 12 - 1, 1, 1)</f>
        <v>1</v>
      </c>
      <c r="H70" s="313">
        <f ca="1">OFFSET('Data - staffing'!$G88, 0, (H$5) * 12 - 1, 1, 1)</f>
        <v>1</v>
      </c>
      <c r="I70" s="313">
        <f ca="1">OFFSET('Data - staffing'!$G88, 0, (I$5) * 12 - 1, 1, 1)</f>
        <v>1</v>
      </c>
      <c r="J70" s="314">
        <f ca="1">OFFSET('Data - staffing'!$G88, 0, (J$5) * 12 - 1, 1, 1)</f>
        <v>1</v>
      </c>
    </row>
  </sheetData>
  <mergeCells count="22">
    <mergeCell ref="B45:E45"/>
    <mergeCell ref="C46:E46"/>
    <mergeCell ref="D47:E47"/>
    <mergeCell ref="D49:E49"/>
    <mergeCell ref="D63:E63"/>
    <mergeCell ref="D68:E68"/>
    <mergeCell ref="D55:E55"/>
    <mergeCell ref="D59:E59"/>
    <mergeCell ref="B61:E61"/>
    <mergeCell ref="C62:E62"/>
    <mergeCell ref="D40:E40"/>
    <mergeCell ref="B6:E6"/>
    <mergeCell ref="C7:E7"/>
    <mergeCell ref="D8:E8"/>
    <mergeCell ref="D10:E10"/>
    <mergeCell ref="B14:E14"/>
    <mergeCell ref="C15:E15"/>
    <mergeCell ref="D16:E16"/>
    <mergeCell ref="D18:E18"/>
    <mergeCell ref="D24:E24"/>
    <mergeCell ref="D28:E28"/>
    <mergeCell ref="D34:E34"/>
  </mergeCells>
  <phoneticPr fontId="7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outlinePr summaryBelow="0" summaryRight="0"/>
  </sheetPr>
  <dimension ref="B2:Y71"/>
  <sheetViews>
    <sheetView showGridLines="0" zoomScale="75" workbookViewId="0">
      <selection activeCell="E87" sqref="E87"/>
    </sheetView>
  </sheetViews>
  <sheetFormatPr baseColWidth="10" defaultColWidth="8.83203125" defaultRowHeight="12" outlineLevelRow="2" x14ac:dyDescent="0"/>
  <cols>
    <col min="1" max="4" width="3.6640625" customWidth="1"/>
    <col min="5" max="5" width="20.6640625" customWidth="1"/>
    <col min="6" max="25" width="11.6640625" customWidth="1"/>
  </cols>
  <sheetData>
    <row r="2" spans="2:25" ht="21">
      <c r="B2" s="236" t="s">
        <v>295</v>
      </c>
    </row>
    <row r="3" spans="2:25" ht="13" thickBot="1"/>
    <row r="4" spans="2:25" ht="13" thickBot="1">
      <c r="F4" s="496" t="s">
        <v>218</v>
      </c>
      <c r="G4" s="497"/>
      <c r="H4" s="497"/>
      <c r="I4" s="498"/>
      <c r="J4" s="496" t="s">
        <v>231</v>
      </c>
      <c r="K4" s="497"/>
      <c r="L4" s="497"/>
      <c r="M4" s="498"/>
      <c r="N4" s="496" t="s">
        <v>232</v>
      </c>
      <c r="O4" s="497"/>
      <c r="P4" s="497"/>
      <c r="Q4" s="498"/>
      <c r="R4" s="496" t="s">
        <v>233</v>
      </c>
      <c r="S4" s="497"/>
      <c r="T4" s="497"/>
      <c r="U4" s="498"/>
      <c r="V4" s="496" t="s">
        <v>234</v>
      </c>
      <c r="W4" s="497"/>
      <c r="X4" s="497"/>
      <c r="Y4" s="498"/>
    </row>
    <row r="5" spans="2:25">
      <c r="F5" s="311" t="s">
        <v>278</v>
      </c>
      <c r="G5" s="311" t="s">
        <v>279</v>
      </c>
      <c r="H5" s="311" t="s">
        <v>280</v>
      </c>
      <c r="I5" s="311" t="s">
        <v>281</v>
      </c>
      <c r="J5" s="311" t="s">
        <v>278</v>
      </c>
      <c r="K5" s="311" t="s">
        <v>279</v>
      </c>
      <c r="L5" s="311" t="s">
        <v>280</v>
      </c>
      <c r="M5" s="311" t="s">
        <v>281</v>
      </c>
      <c r="N5" s="311" t="s">
        <v>278</v>
      </c>
      <c r="O5" s="311" t="s">
        <v>279</v>
      </c>
      <c r="P5" s="311" t="s">
        <v>280</v>
      </c>
      <c r="Q5" s="311" t="s">
        <v>281</v>
      </c>
      <c r="R5" s="311" t="s">
        <v>278</v>
      </c>
      <c r="S5" s="311" t="s">
        <v>279</v>
      </c>
      <c r="T5" s="311" t="s">
        <v>280</v>
      </c>
      <c r="U5" s="311" t="s">
        <v>281</v>
      </c>
      <c r="V5" s="311" t="s">
        <v>278</v>
      </c>
      <c r="W5" s="311" t="s">
        <v>279</v>
      </c>
      <c r="X5" s="311" t="s">
        <v>280</v>
      </c>
      <c r="Y5" s="311" t="s">
        <v>281</v>
      </c>
    </row>
    <row r="6" spans="2:25" hidden="1">
      <c r="F6">
        <v>1</v>
      </c>
      <c r="G6">
        <v>2</v>
      </c>
      <c r="H6">
        <v>3</v>
      </c>
      <c r="I6">
        <v>4</v>
      </c>
      <c r="J6">
        <v>5</v>
      </c>
      <c r="K6">
        <v>6</v>
      </c>
      <c r="L6">
        <v>7</v>
      </c>
      <c r="M6">
        <v>8</v>
      </c>
      <c r="N6">
        <v>9</v>
      </c>
      <c r="O6">
        <v>10</v>
      </c>
      <c r="P6">
        <v>11</v>
      </c>
      <c r="Q6">
        <v>12</v>
      </c>
      <c r="R6">
        <v>13</v>
      </c>
      <c r="S6">
        <v>14</v>
      </c>
      <c r="T6">
        <v>15</v>
      </c>
      <c r="U6">
        <v>16</v>
      </c>
      <c r="V6">
        <v>17</v>
      </c>
      <c r="W6">
        <v>18</v>
      </c>
      <c r="X6">
        <v>19</v>
      </c>
      <c r="Y6">
        <v>20</v>
      </c>
    </row>
    <row r="7" spans="2:25">
      <c r="B7" s="490" t="s">
        <v>80</v>
      </c>
      <c r="C7" s="491"/>
      <c r="D7" s="491"/>
      <c r="E7" s="492"/>
      <c r="F7" s="315">
        <f t="shared" ref="F7:Y7" ca="1" si="0">SUM(F8)</f>
        <v>1</v>
      </c>
      <c r="G7" s="316">
        <f t="shared" ca="1" si="0"/>
        <v>1</v>
      </c>
      <c r="H7" s="316">
        <f t="shared" ca="1" si="0"/>
        <v>1</v>
      </c>
      <c r="I7" s="316">
        <f t="shared" ca="1" si="0"/>
        <v>1</v>
      </c>
      <c r="J7" s="316">
        <f t="shared" ca="1" si="0"/>
        <v>2</v>
      </c>
      <c r="K7" s="316">
        <f t="shared" ca="1" si="0"/>
        <v>2</v>
      </c>
      <c r="L7" s="316">
        <f t="shared" ca="1" si="0"/>
        <v>2</v>
      </c>
      <c r="M7" s="316">
        <f t="shared" ca="1" si="0"/>
        <v>2</v>
      </c>
      <c r="N7" s="316">
        <f t="shared" ca="1" si="0"/>
        <v>2</v>
      </c>
      <c r="O7" s="316">
        <f t="shared" ca="1" si="0"/>
        <v>3</v>
      </c>
      <c r="P7" s="316">
        <f t="shared" ca="1" si="0"/>
        <v>3</v>
      </c>
      <c r="Q7" s="316">
        <f t="shared" ca="1" si="0"/>
        <v>3</v>
      </c>
      <c r="R7" s="316">
        <f t="shared" ca="1" si="0"/>
        <v>4</v>
      </c>
      <c r="S7" s="316">
        <f t="shared" ca="1" si="0"/>
        <v>5</v>
      </c>
      <c r="T7" s="316">
        <f t="shared" ca="1" si="0"/>
        <v>5</v>
      </c>
      <c r="U7" s="316">
        <f t="shared" ca="1" si="0"/>
        <v>5</v>
      </c>
      <c r="V7" s="316">
        <f t="shared" ca="1" si="0"/>
        <v>6</v>
      </c>
      <c r="W7" s="316">
        <f t="shared" ca="1" si="0"/>
        <v>6</v>
      </c>
      <c r="X7" s="316">
        <f t="shared" ca="1" si="0"/>
        <v>7</v>
      </c>
      <c r="Y7" s="317">
        <f t="shared" ca="1" si="0"/>
        <v>7</v>
      </c>
    </row>
    <row r="8" spans="2:25">
      <c r="C8" s="493" t="s">
        <v>118</v>
      </c>
      <c r="D8" s="494"/>
      <c r="E8" s="495"/>
      <c r="F8" s="318">
        <f t="shared" ref="F8:Y8" ca="1" si="1">SUM(F9,F11)</f>
        <v>1</v>
      </c>
      <c r="G8" s="319">
        <f t="shared" ca="1" si="1"/>
        <v>1</v>
      </c>
      <c r="H8" s="319">
        <f t="shared" ca="1" si="1"/>
        <v>1</v>
      </c>
      <c r="I8" s="319">
        <f t="shared" ca="1" si="1"/>
        <v>1</v>
      </c>
      <c r="J8" s="319">
        <f t="shared" ca="1" si="1"/>
        <v>2</v>
      </c>
      <c r="K8" s="319">
        <f t="shared" ca="1" si="1"/>
        <v>2</v>
      </c>
      <c r="L8" s="319">
        <f t="shared" ca="1" si="1"/>
        <v>2</v>
      </c>
      <c r="M8" s="319">
        <f t="shared" ca="1" si="1"/>
        <v>2</v>
      </c>
      <c r="N8" s="319">
        <f t="shared" ca="1" si="1"/>
        <v>2</v>
      </c>
      <c r="O8" s="319">
        <f t="shared" ca="1" si="1"/>
        <v>3</v>
      </c>
      <c r="P8" s="319">
        <f t="shared" ca="1" si="1"/>
        <v>3</v>
      </c>
      <c r="Q8" s="319">
        <f t="shared" ca="1" si="1"/>
        <v>3</v>
      </c>
      <c r="R8" s="319">
        <f t="shared" ca="1" si="1"/>
        <v>4</v>
      </c>
      <c r="S8" s="319">
        <f t="shared" ca="1" si="1"/>
        <v>5</v>
      </c>
      <c r="T8" s="319">
        <f t="shared" ca="1" si="1"/>
        <v>5</v>
      </c>
      <c r="U8" s="319">
        <f t="shared" ca="1" si="1"/>
        <v>5</v>
      </c>
      <c r="V8" s="319">
        <f t="shared" ca="1" si="1"/>
        <v>6</v>
      </c>
      <c r="W8" s="319">
        <f t="shared" ca="1" si="1"/>
        <v>6</v>
      </c>
      <c r="X8" s="319">
        <f t="shared" ca="1" si="1"/>
        <v>7</v>
      </c>
      <c r="Y8" s="320">
        <f t="shared" ca="1" si="1"/>
        <v>7</v>
      </c>
    </row>
    <row r="9" spans="2:25" outlineLevel="1" collapsed="1">
      <c r="D9" s="488" t="s">
        <v>84</v>
      </c>
      <c r="E9" s="489"/>
      <c r="F9" s="321">
        <f t="shared" ref="F9:Y9" ca="1" si="2">SUM(F10)</f>
        <v>1</v>
      </c>
      <c r="G9" s="322">
        <f t="shared" ca="1" si="2"/>
        <v>1</v>
      </c>
      <c r="H9" s="322">
        <f t="shared" ca="1" si="2"/>
        <v>1</v>
      </c>
      <c r="I9" s="322">
        <f t="shared" ca="1" si="2"/>
        <v>1</v>
      </c>
      <c r="J9" s="322">
        <f t="shared" ca="1" si="2"/>
        <v>1</v>
      </c>
      <c r="K9" s="322">
        <f t="shared" ca="1" si="2"/>
        <v>1</v>
      </c>
      <c r="L9" s="322">
        <f t="shared" ca="1" si="2"/>
        <v>1</v>
      </c>
      <c r="M9" s="322">
        <f t="shared" ca="1" si="2"/>
        <v>1</v>
      </c>
      <c r="N9" s="322">
        <f t="shared" ca="1" si="2"/>
        <v>1</v>
      </c>
      <c r="O9" s="322">
        <f t="shared" ca="1" si="2"/>
        <v>1</v>
      </c>
      <c r="P9" s="322">
        <f t="shared" ca="1" si="2"/>
        <v>1</v>
      </c>
      <c r="Q9" s="322">
        <f t="shared" ca="1" si="2"/>
        <v>1</v>
      </c>
      <c r="R9" s="322">
        <f t="shared" ca="1" si="2"/>
        <v>1</v>
      </c>
      <c r="S9" s="322">
        <f t="shared" ca="1" si="2"/>
        <v>1</v>
      </c>
      <c r="T9" s="322">
        <f t="shared" ca="1" si="2"/>
        <v>1</v>
      </c>
      <c r="U9" s="322">
        <f t="shared" ca="1" si="2"/>
        <v>1</v>
      </c>
      <c r="V9" s="322">
        <f t="shared" ca="1" si="2"/>
        <v>1</v>
      </c>
      <c r="W9" s="322">
        <f t="shared" ca="1" si="2"/>
        <v>1</v>
      </c>
      <c r="X9" s="322">
        <f t="shared" ca="1" si="2"/>
        <v>1</v>
      </c>
      <c r="Y9" s="323">
        <f t="shared" ca="1" si="2"/>
        <v>1</v>
      </c>
    </row>
    <row r="10" spans="2:25" hidden="1" outlineLevel="2">
      <c r="E10" s="327" t="s">
        <v>83</v>
      </c>
      <c r="F10" s="312">
        <f ca="1">OFFSET('Data - staffing'!$G11, 0, (F$6) * 3 - 1, 1, 1)</f>
        <v>1</v>
      </c>
      <c r="G10" s="313">
        <f ca="1">OFFSET('Data - staffing'!$G11, 0, (G$6) * 3 - 1, 1, 1)</f>
        <v>1</v>
      </c>
      <c r="H10" s="313">
        <f ca="1">OFFSET('Data - staffing'!$G11, 0, (H$6) * 3 - 1, 1, 1)</f>
        <v>1</v>
      </c>
      <c r="I10" s="313">
        <f ca="1">OFFSET('Data - staffing'!$G11, 0, (I$6) * 3 - 1, 1, 1)</f>
        <v>1</v>
      </c>
      <c r="J10" s="313">
        <f ca="1">OFFSET('Data - staffing'!$G11, 0, (J$6) * 3 - 1, 1, 1)</f>
        <v>1</v>
      </c>
      <c r="K10" s="313">
        <f ca="1">OFFSET('Data - staffing'!$G11, 0, (K$6) * 3 - 1, 1, 1)</f>
        <v>1</v>
      </c>
      <c r="L10" s="313">
        <f ca="1">OFFSET('Data - staffing'!$G11, 0, (L$6) * 3 - 1, 1, 1)</f>
        <v>1</v>
      </c>
      <c r="M10" s="313">
        <f ca="1">OFFSET('Data - staffing'!$G11, 0, (M$6) * 3 - 1, 1, 1)</f>
        <v>1</v>
      </c>
      <c r="N10" s="313">
        <f ca="1">OFFSET('Data - staffing'!$G11, 0, (N$6) * 3 - 1, 1, 1)</f>
        <v>1</v>
      </c>
      <c r="O10" s="313">
        <f ca="1">OFFSET('Data - staffing'!$G11, 0, (O$6) * 3 - 1, 1, 1)</f>
        <v>1</v>
      </c>
      <c r="P10" s="313">
        <f ca="1">OFFSET('Data - staffing'!$G11, 0, (P$6) * 3 - 1, 1, 1)</f>
        <v>1</v>
      </c>
      <c r="Q10" s="313">
        <f ca="1">OFFSET('Data - staffing'!$G11, 0, (Q$6) * 3 - 1, 1, 1)</f>
        <v>1</v>
      </c>
      <c r="R10" s="313">
        <f ca="1">OFFSET('Data - staffing'!$G11, 0, (R$6) * 3 - 1, 1, 1)</f>
        <v>1</v>
      </c>
      <c r="S10" s="313">
        <f ca="1">OFFSET('Data - staffing'!$G11, 0, (S$6) * 3 - 1, 1, 1)</f>
        <v>1</v>
      </c>
      <c r="T10" s="313">
        <f ca="1">OFFSET('Data - staffing'!$G11, 0, (T$6) * 3 - 1, 1, 1)</f>
        <v>1</v>
      </c>
      <c r="U10" s="313">
        <f ca="1">OFFSET('Data - staffing'!$G11, 0, (U$6) * 3 - 1, 1, 1)</f>
        <v>1</v>
      </c>
      <c r="V10" s="313">
        <f ca="1">OFFSET('Data - staffing'!$G11, 0, (V$6) * 3 - 1, 1, 1)</f>
        <v>1</v>
      </c>
      <c r="W10" s="313">
        <f ca="1">OFFSET('Data - staffing'!$G11, 0, (W$6) * 3 - 1, 1, 1)</f>
        <v>1</v>
      </c>
      <c r="X10" s="313">
        <f ca="1">OFFSET('Data - staffing'!$G11, 0, (X$6) * 3 - 1, 1, 1)</f>
        <v>1</v>
      </c>
      <c r="Y10" s="314">
        <f ca="1">OFFSET('Data - staffing'!$G11, 0, (Y$6) * 3 - 1, 1, 1)</f>
        <v>1</v>
      </c>
    </row>
    <row r="11" spans="2:25" outlineLevel="1" collapsed="1">
      <c r="D11" s="488" t="s">
        <v>81</v>
      </c>
      <c r="E11" s="489"/>
      <c r="F11" s="321">
        <f t="shared" ref="F11:Y11" ca="1" si="3">SUM(F12,F13,F14)</f>
        <v>0</v>
      </c>
      <c r="G11" s="322">
        <f t="shared" ca="1" si="3"/>
        <v>0</v>
      </c>
      <c r="H11" s="322">
        <f t="shared" ca="1" si="3"/>
        <v>0</v>
      </c>
      <c r="I11" s="322">
        <f t="shared" ca="1" si="3"/>
        <v>0</v>
      </c>
      <c r="J11" s="322">
        <f t="shared" ca="1" si="3"/>
        <v>1</v>
      </c>
      <c r="K11" s="322">
        <f t="shared" ca="1" si="3"/>
        <v>1</v>
      </c>
      <c r="L11" s="322">
        <f t="shared" ca="1" si="3"/>
        <v>1</v>
      </c>
      <c r="M11" s="322">
        <f t="shared" ca="1" si="3"/>
        <v>1</v>
      </c>
      <c r="N11" s="322">
        <f t="shared" ca="1" si="3"/>
        <v>1</v>
      </c>
      <c r="O11" s="322">
        <f t="shared" ca="1" si="3"/>
        <v>2</v>
      </c>
      <c r="P11" s="322">
        <f t="shared" ca="1" si="3"/>
        <v>2</v>
      </c>
      <c r="Q11" s="322">
        <f t="shared" ca="1" si="3"/>
        <v>2</v>
      </c>
      <c r="R11" s="322">
        <f t="shared" ca="1" si="3"/>
        <v>3</v>
      </c>
      <c r="S11" s="322">
        <f t="shared" ca="1" si="3"/>
        <v>4</v>
      </c>
      <c r="T11" s="322">
        <f t="shared" ca="1" si="3"/>
        <v>4</v>
      </c>
      <c r="U11" s="322">
        <f t="shared" ca="1" si="3"/>
        <v>4</v>
      </c>
      <c r="V11" s="322">
        <f t="shared" ca="1" si="3"/>
        <v>5</v>
      </c>
      <c r="W11" s="322">
        <f t="shared" ca="1" si="3"/>
        <v>5</v>
      </c>
      <c r="X11" s="322">
        <f t="shared" ca="1" si="3"/>
        <v>6</v>
      </c>
      <c r="Y11" s="323">
        <f t="shared" ca="1" si="3"/>
        <v>6</v>
      </c>
    </row>
    <row r="12" spans="2:25" hidden="1" outlineLevel="2">
      <c r="E12" s="327" t="s">
        <v>82</v>
      </c>
      <c r="F12" s="312">
        <f ca="1">OFFSET('Data - staffing'!$G12, 0, (F$6) * 3 - 1, 1, 1)</f>
        <v>0</v>
      </c>
      <c r="G12" s="313">
        <f ca="1">OFFSET('Data - staffing'!$G12, 0, (G$6) * 3 - 1, 1, 1)</f>
        <v>0</v>
      </c>
      <c r="H12" s="313">
        <f ca="1">OFFSET('Data - staffing'!$G12, 0, (H$6) * 3 - 1, 1, 1)</f>
        <v>0</v>
      </c>
      <c r="I12" s="313">
        <f ca="1">OFFSET('Data - staffing'!$G12, 0, (I$6) * 3 - 1, 1, 1)</f>
        <v>0</v>
      </c>
      <c r="J12" s="313">
        <f ca="1">OFFSET('Data - staffing'!$G12, 0, (J$6) * 3 - 1, 1, 1)</f>
        <v>0</v>
      </c>
      <c r="K12" s="313">
        <f ca="1">OFFSET('Data - staffing'!$G12, 0, (K$6) * 3 - 1, 1, 1)</f>
        <v>0</v>
      </c>
      <c r="L12" s="313">
        <f ca="1">OFFSET('Data - staffing'!$G12, 0, (L$6) * 3 - 1, 1, 1)</f>
        <v>0</v>
      </c>
      <c r="M12" s="313">
        <f ca="1">OFFSET('Data - staffing'!$G12, 0, (M$6) * 3 - 1, 1, 1)</f>
        <v>0</v>
      </c>
      <c r="N12" s="313">
        <f ca="1">OFFSET('Data - staffing'!$G12, 0, (N$6) * 3 - 1, 1, 1)</f>
        <v>0</v>
      </c>
      <c r="O12" s="313">
        <f ca="1">OFFSET('Data - staffing'!$G12, 0, (O$6) * 3 - 1, 1, 1)</f>
        <v>0</v>
      </c>
      <c r="P12" s="313">
        <f ca="1">OFFSET('Data - staffing'!$G12, 0, (P$6) * 3 - 1, 1, 1)</f>
        <v>0</v>
      </c>
      <c r="Q12" s="313">
        <f ca="1">OFFSET('Data - staffing'!$G12, 0, (Q$6) * 3 - 1, 1, 1)</f>
        <v>0</v>
      </c>
      <c r="R12" s="313">
        <f ca="1">OFFSET('Data - staffing'!$G12, 0, (R$6) * 3 - 1, 1, 1)</f>
        <v>1</v>
      </c>
      <c r="S12" s="313">
        <f ca="1">OFFSET('Data - staffing'!$G12, 0, (S$6) * 3 - 1, 1, 1)</f>
        <v>1</v>
      </c>
      <c r="T12" s="313">
        <f ca="1">OFFSET('Data - staffing'!$G12, 0, (T$6) * 3 - 1, 1, 1)</f>
        <v>1</v>
      </c>
      <c r="U12" s="313">
        <f ca="1">OFFSET('Data - staffing'!$G12, 0, (U$6) * 3 - 1, 1, 1)</f>
        <v>1</v>
      </c>
      <c r="V12" s="313">
        <f ca="1">OFFSET('Data - staffing'!$G12, 0, (V$6) * 3 - 1, 1, 1)</f>
        <v>1</v>
      </c>
      <c r="W12" s="313">
        <f ca="1">OFFSET('Data - staffing'!$G12, 0, (W$6) * 3 - 1, 1, 1)</f>
        <v>1</v>
      </c>
      <c r="X12" s="313">
        <f ca="1">OFFSET('Data - staffing'!$G12, 0, (X$6) * 3 - 1, 1, 1)</f>
        <v>1</v>
      </c>
      <c r="Y12" s="314">
        <f ca="1">OFFSET('Data - staffing'!$G12, 0, (Y$6) * 3 - 1, 1, 1)</f>
        <v>1</v>
      </c>
    </row>
    <row r="13" spans="2:25" hidden="1" outlineLevel="2">
      <c r="E13" s="327" t="s">
        <v>79</v>
      </c>
      <c r="F13" s="312">
        <f ca="1">OFFSET('Data - staffing'!$G13, 0, (F$6) * 3 - 1, 1, 1)</f>
        <v>0</v>
      </c>
      <c r="G13" s="313">
        <f ca="1">OFFSET('Data - staffing'!$G13, 0, (G$6) * 3 - 1, 1, 1)</f>
        <v>0</v>
      </c>
      <c r="H13" s="313">
        <f ca="1">OFFSET('Data - staffing'!$G13, 0, (H$6) * 3 - 1, 1, 1)</f>
        <v>0</v>
      </c>
      <c r="I13" s="313">
        <f ca="1">OFFSET('Data - staffing'!$G13, 0, (I$6) * 3 - 1, 1, 1)</f>
        <v>0</v>
      </c>
      <c r="J13" s="313">
        <f ca="1">OFFSET('Data - staffing'!$G13, 0, (J$6) * 3 - 1, 1, 1)</f>
        <v>1</v>
      </c>
      <c r="K13" s="313">
        <f ca="1">OFFSET('Data - staffing'!$G13, 0, (K$6) * 3 - 1, 1, 1)</f>
        <v>1</v>
      </c>
      <c r="L13" s="313">
        <f ca="1">OFFSET('Data - staffing'!$G13, 0, (L$6) * 3 - 1, 1, 1)</f>
        <v>1</v>
      </c>
      <c r="M13" s="313">
        <f ca="1">OFFSET('Data - staffing'!$G13, 0, (M$6) * 3 - 1, 1, 1)</f>
        <v>1</v>
      </c>
      <c r="N13" s="313">
        <f ca="1">OFFSET('Data - staffing'!$G13, 0, (N$6) * 3 - 1, 1, 1)</f>
        <v>1</v>
      </c>
      <c r="O13" s="313">
        <f ca="1">OFFSET('Data - staffing'!$G13, 0, (O$6) * 3 - 1, 1, 1)</f>
        <v>1</v>
      </c>
      <c r="P13" s="313">
        <f ca="1">OFFSET('Data - staffing'!$G13, 0, (P$6) * 3 - 1, 1, 1)</f>
        <v>1</v>
      </c>
      <c r="Q13" s="313">
        <f ca="1">OFFSET('Data - staffing'!$G13, 0, (Q$6) * 3 - 1, 1, 1)</f>
        <v>1</v>
      </c>
      <c r="R13" s="313">
        <f ca="1">OFFSET('Data - staffing'!$G13, 0, (R$6) * 3 - 1, 1, 1)</f>
        <v>1</v>
      </c>
      <c r="S13" s="313">
        <f ca="1">OFFSET('Data - staffing'!$G13, 0, (S$6) * 3 - 1, 1, 1)</f>
        <v>1</v>
      </c>
      <c r="T13" s="313">
        <f ca="1">OFFSET('Data - staffing'!$G13, 0, (T$6) * 3 - 1, 1, 1)</f>
        <v>1</v>
      </c>
      <c r="U13" s="313">
        <f ca="1">OFFSET('Data - staffing'!$G13, 0, (U$6) * 3 - 1, 1, 1)</f>
        <v>1</v>
      </c>
      <c r="V13" s="313">
        <f ca="1">OFFSET('Data - staffing'!$G13, 0, (V$6) * 3 - 1, 1, 1)</f>
        <v>1</v>
      </c>
      <c r="W13" s="313">
        <f ca="1">OFFSET('Data - staffing'!$G13, 0, (W$6) * 3 - 1, 1, 1)</f>
        <v>1</v>
      </c>
      <c r="X13" s="313">
        <f ca="1">OFFSET('Data - staffing'!$G13, 0, (X$6) * 3 - 1, 1, 1)</f>
        <v>1</v>
      </c>
      <c r="Y13" s="314">
        <f ca="1">OFFSET('Data - staffing'!$G13, 0, (Y$6) * 3 - 1, 1, 1)</f>
        <v>1</v>
      </c>
    </row>
    <row r="14" spans="2:25" hidden="1" outlineLevel="2">
      <c r="E14" s="327" t="s">
        <v>115</v>
      </c>
      <c r="F14" s="312">
        <f ca="1">OFFSET('Data - staffing'!$G14, 0, (F$6) * 3 - 1, 1, 1)</f>
        <v>0</v>
      </c>
      <c r="G14" s="313">
        <f ca="1">OFFSET('Data - staffing'!$G14, 0, (G$6) * 3 - 1, 1, 1)</f>
        <v>0</v>
      </c>
      <c r="H14" s="313">
        <f ca="1">OFFSET('Data - staffing'!$G14, 0, (H$6) * 3 - 1, 1, 1)</f>
        <v>0</v>
      </c>
      <c r="I14" s="313">
        <f ca="1">OFFSET('Data - staffing'!$G14, 0, (I$6) * 3 - 1, 1, 1)</f>
        <v>0</v>
      </c>
      <c r="J14" s="313">
        <f ca="1">OFFSET('Data - staffing'!$G14, 0, (J$6) * 3 - 1, 1, 1)</f>
        <v>0</v>
      </c>
      <c r="K14" s="313">
        <f ca="1">OFFSET('Data - staffing'!$G14, 0, (K$6) * 3 - 1, 1, 1)</f>
        <v>0</v>
      </c>
      <c r="L14" s="313">
        <f ca="1">OFFSET('Data - staffing'!$G14, 0, (L$6) * 3 - 1, 1, 1)</f>
        <v>0</v>
      </c>
      <c r="M14" s="313">
        <f ca="1">OFFSET('Data - staffing'!$G14, 0, (M$6) * 3 - 1, 1, 1)</f>
        <v>0</v>
      </c>
      <c r="N14" s="313">
        <f ca="1">OFFSET('Data - staffing'!$G14, 0, (N$6) * 3 - 1, 1, 1)</f>
        <v>0</v>
      </c>
      <c r="O14" s="313">
        <f ca="1">OFFSET('Data - staffing'!$G14, 0, (O$6) * 3 - 1, 1, 1)</f>
        <v>1</v>
      </c>
      <c r="P14" s="313">
        <f ca="1">OFFSET('Data - staffing'!$G14, 0, (P$6) * 3 - 1, 1, 1)</f>
        <v>1</v>
      </c>
      <c r="Q14" s="313">
        <f ca="1">OFFSET('Data - staffing'!$G14, 0, (Q$6) * 3 - 1, 1, 1)</f>
        <v>1</v>
      </c>
      <c r="R14" s="313">
        <f ca="1">OFFSET('Data - staffing'!$G14, 0, (R$6) * 3 - 1, 1, 1)</f>
        <v>1</v>
      </c>
      <c r="S14" s="313">
        <f ca="1">OFFSET('Data - staffing'!$G14, 0, (S$6) * 3 - 1, 1, 1)</f>
        <v>2</v>
      </c>
      <c r="T14" s="313">
        <f ca="1">OFFSET('Data - staffing'!$G14, 0, (T$6) * 3 - 1, 1, 1)</f>
        <v>2</v>
      </c>
      <c r="U14" s="313">
        <f ca="1">OFFSET('Data - staffing'!$G14, 0, (U$6) * 3 - 1, 1, 1)</f>
        <v>2</v>
      </c>
      <c r="V14" s="313">
        <f ca="1">OFFSET('Data - staffing'!$G14, 0, (V$6) * 3 - 1, 1, 1)</f>
        <v>3</v>
      </c>
      <c r="W14" s="313">
        <f ca="1">OFFSET('Data - staffing'!$G14, 0, (W$6) * 3 - 1, 1, 1)</f>
        <v>3</v>
      </c>
      <c r="X14" s="313">
        <f ca="1">OFFSET('Data - staffing'!$G14, 0, (X$6) * 3 - 1, 1, 1)</f>
        <v>4</v>
      </c>
      <c r="Y14" s="314">
        <f ca="1">OFFSET('Data - staffing'!$G14, 0, (Y$6) * 3 - 1, 1, 1)</f>
        <v>4</v>
      </c>
    </row>
    <row r="15" spans="2:25">
      <c r="B15" s="490" t="s">
        <v>2</v>
      </c>
      <c r="C15" s="491"/>
      <c r="D15" s="491"/>
      <c r="E15" s="492"/>
      <c r="F15" s="315" t="e">
        <f t="shared" ref="F15:Y15" ca="1" si="4">SUM(F16)</f>
        <v>#REF!</v>
      </c>
      <c r="G15" s="316" t="e">
        <f t="shared" ca="1" si="4"/>
        <v>#REF!</v>
      </c>
      <c r="H15" s="316" t="e">
        <f t="shared" ca="1" si="4"/>
        <v>#REF!</v>
      </c>
      <c r="I15" s="316" t="e">
        <f t="shared" ca="1" si="4"/>
        <v>#REF!</v>
      </c>
      <c r="J15" s="316" t="e">
        <f t="shared" ca="1" si="4"/>
        <v>#REF!</v>
      </c>
      <c r="K15" s="316" t="e">
        <f t="shared" ca="1" si="4"/>
        <v>#REF!</v>
      </c>
      <c r="L15" s="316" t="e">
        <f t="shared" ca="1" si="4"/>
        <v>#REF!</v>
      </c>
      <c r="M15" s="316" t="e">
        <f t="shared" ca="1" si="4"/>
        <v>#REF!</v>
      </c>
      <c r="N15" s="316" t="e">
        <f t="shared" ca="1" si="4"/>
        <v>#REF!</v>
      </c>
      <c r="O15" s="316" t="e">
        <f t="shared" ca="1" si="4"/>
        <v>#REF!</v>
      </c>
      <c r="P15" s="316" t="e">
        <f t="shared" ca="1" si="4"/>
        <v>#REF!</v>
      </c>
      <c r="Q15" s="316" t="e">
        <f t="shared" ca="1" si="4"/>
        <v>#REF!</v>
      </c>
      <c r="R15" s="316" t="e">
        <f t="shared" ca="1" si="4"/>
        <v>#REF!</v>
      </c>
      <c r="S15" s="316" t="e">
        <f t="shared" ca="1" si="4"/>
        <v>#REF!</v>
      </c>
      <c r="T15" s="316" t="e">
        <f t="shared" ca="1" si="4"/>
        <v>#REF!</v>
      </c>
      <c r="U15" s="316" t="e">
        <f t="shared" ca="1" si="4"/>
        <v>#REF!</v>
      </c>
      <c r="V15" s="316" t="e">
        <f t="shared" ca="1" si="4"/>
        <v>#REF!</v>
      </c>
      <c r="W15" s="316" t="e">
        <f t="shared" ca="1" si="4"/>
        <v>#REF!</v>
      </c>
      <c r="X15" s="316" t="e">
        <f t="shared" ca="1" si="4"/>
        <v>#REF!</v>
      </c>
      <c r="Y15" s="317" t="e">
        <f t="shared" ca="1" si="4"/>
        <v>#REF!</v>
      </c>
    </row>
    <row r="16" spans="2:25">
      <c r="C16" s="493" t="s">
        <v>118</v>
      </c>
      <c r="D16" s="494"/>
      <c r="E16" s="495"/>
      <c r="F16" s="318" t="e">
        <f t="shared" ref="F16:Y16" ca="1" si="5">SUM(F17,F19,F25,F29,F35,F41)</f>
        <v>#REF!</v>
      </c>
      <c r="G16" s="319" t="e">
        <f t="shared" ca="1" si="5"/>
        <v>#REF!</v>
      </c>
      <c r="H16" s="319" t="e">
        <f t="shared" ca="1" si="5"/>
        <v>#REF!</v>
      </c>
      <c r="I16" s="319" t="e">
        <f t="shared" ca="1" si="5"/>
        <v>#REF!</v>
      </c>
      <c r="J16" s="319" t="e">
        <f t="shared" ca="1" si="5"/>
        <v>#REF!</v>
      </c>
      <c r="K16" s="319" t="e">
        <f t="shared" ca="1" si="5"/>
        <v>#REF!</v>
      </c>
      <c r="L16" s="319" t="e">
        <f t="shared" ca="1" si="5"/>
        <v>#REF!</v>
      </c>
      <c r="M16" s="319" t="e">
        <f t="shared" ca="1" si="5"/>
        <v>#REF!</v>
      </c>
      <c r="N16" s="319" t="e">
        <f t="shared" ca="1" si="5"/>
        <v>#REF!</v>
      </c>
      <c r="O16" s="319" t="e">
        <f t="shared" ca="1" si="5"/>
        <v>#REF!</v>
      </c>
      <c r="P16" s="319" t="e">
        <f t="shared" ca="1" si="5"/>
        <v>#REF!</v>
      </c>
      <c r="Q16" s="319" t="e">
        <f t="shared" ca="1" si="5"/>
        <v>#REF!</v>
      </c>
      <c r="R16" s="319" t="e">
        <f t="shared" ca="1" si="5"/>
        <v>#REF!</v>
      </c>
      <c r="S16" s="319" t="e">
        <f t="shared" ca="1" si="5"/>
        <v>#REF!</v>
      </c>
      <c r="T16" s="319" t="e">
        <f t="shared" ca="1" si="5"/>
        <v>#REF!</v>
      </c>
      <c r="U16" s="319" t="e">
        <f t="shared" ca="1" si="5"/>
        <v>#REF!</v>
      </c>
      <c r="V16" s="319" t="e">
        <f t="shared" ca="1" si="5"/>
        <v>#REF!</v>
      </c>
      <c r="W16" s="319" t="e">
        <f t="shared" ca="1" si="5"/>
        <v>#REF!</v>
      </c>
      <c r="X16" s="319" t="e">
        <f t="shared" ca="1" si="5"/>
        <v>#REF!</v>
      </c>
      <c r="Y16" s="320" t="e">
        <f t="shared" ca="1" si="5"/>
        <v>#REF!</v>
      </c>
    </row>
    <row r="17" spans="4:25" outlineLevel="1" collapsed="1">
      <c r="D17" s="488" t="s">
        <v>0</v>
      </c>
      <c r="E17" s="489"/>
      <c r="F17" s="321">
        <f t="shared" ref="F17:Y17" ca="1" si="6">SUM(F18)</f>
        <v>1</v>
      </c>
      <c r="G17" s="322">
        <f t="shared" ca="1" si="6"/>
        <v>1</v>
      </c>
      <c r="H17" s="322">
        <f t="shared" ca="1" si="6"/>
        <v>1</v>
      </c>
      <c r="I17" s="322">
        <f t="shared" ca="1" si="6"/>
        <v>1</v>
      </c>
      <c r="J17" s="322">
        <f t="shared" ca="1" si="6"/>
        <v>1</v>
      </c>
      <c r="K17" s="322">
        <f t="shared" ca="1" si="6"/>
        <v>1</v>
      </c>
      <c r="L17" s="322">
        <f t="shared" ca="1" si="6"/>
        <v>1</v>
      </c>
      <c r="M17" s="322">
        <f t="shared" ca="1" si="6"/>
        <v>1</v>
      </c>
      <c r="N17" s="322">
        <f t="shared" ca="1" si="6"/>
        <v>1</v>
      </c>
      <c r="O17" s="322">
        <f t="shared" ca="1" si="6"/>
        <v>1</v>
      </c>
      <c r="P17" s="322">
        <f t="shared" ca="1" si="6"/>
        <v>1</v>
      </c>
      <c r="Q17" s="322">
        <f t="shared" ca="1" si="6"/>
        <v>1</v>
      </c>
      <c r="R17" s="322">
        <f t="shared" ca="1" si="6"/>
        <v>1</v>
      </c>
      <c r="S17" s="322">
        <f t="shared" ca="1" si="6"/>
        <v>1</v>
      </c>
      <c r="T17" s="322">
        <f t="shared" ca="1" si="6"/>
        <v>1</v>
      </c>
      <c r="U17" s="322">
        <f t="shared" ca="1" si="6"/>
        <v>1</v>
      </c>
      <c r="V17" s="322">
        <f t="shared" ca="1" si="6"/>
        <v>1</v>
      </c>
      <c r="W17" s="322">
        <f t="shared" ca="1" si="6"/>
        <v>1</v>
      </c>
      <c r="X17" s="322">
        <f t="shared" ca="1" si="6"/>
        <v>1</v>
      </c>
      <c r="Y17" s="323">
        <f t="shared" ca="1" si="6"/>
        <v>1</v>
      </c>
    </row>
    <row r="18" spans="4:25" hidden="1" outlineLevel="2">
      <c r="E18" s="327" t="s">
        <v>103</v>
      </c>
      <c r="F18" s="312">
        <f ca="1">OFFSET('Data - staffing'!$G35, 0, (F$6) * 3 - 1, 1, 1)</f>
        <v>1</v>
      </c>
      <c r="G18" s="313">
        <f ca="1">OFFSET('Data - staffing'!$G35, 0, (G$6) * 3 - 1, 1, 1)</f>
        <v>1</v>
      </c>
      <c r="H18" s="313">
        <f ca="1">OFFSET('Data - staffing'!$G35, 0, (H$6) * 3 - 1, 1, 1)</f>
        <v>1</v>
      </c>
      <c r="I18" s="313">
        <f ca="1">OFFSET('Data - staffing'!$G35, 0, (I$6) * 3 - 1, 1, 1)</f>
        <v>1</v>
      </c>
      <c r="J18" s="313">
        <f ca="1">OFFSET('Data - staffing'!$G35, 0, (J$6) * 3 - 1, 1, 1)</f>
        <v>1</v>
      </c>
      <c r="K18" s="313">
        <f ca="1">OFFSET('Data - staffing'!$G35, 0, (K$6) * 3 - 1, 1, 1)</f>
        <v>1</v>
      </c>
      <c r="L18" s="313">
        <f ca="1">OFFSET('Data - staffing'!$G35, 0, (L$6) * 3 - 1, 1, 1)</f>
        <v>1</v>
      </c>
      <c r="M18" s="313">
        <f ca="1">OFFSET('Data - staffing'!$G35, 0, (M$6) * 3 - 1, 1, 1)</f>
        <v>1</v>
      </c>
      <c r="N18" s="313">
        <f ca="1">OFFSET('Data - staffing'!$G35, 0, (N$6) * 3 - 1, 1, 1)</f>
        <v>1</v>
      </c>
      <c r="O18" s="313">
        <f ca="1">OFFSET('Data - staffing'!$G35, 0, (O$6) * 3 - 1, 1, 1)</f>
        <v>1</v>
      </c>
      <c r="P18" s="313">
        <f ca="1">OFFSET('Data - staffing'!$G35, 0, (P$6) * 3 - 1, 1, 1)</f>
        <v>1</v>
      </c>
      <c r="Q18" s="313">
        <f ca="1">OFFSET('Data - staffing'!$G35, 0, (Q$6) * 3 - 1, 1, 1)</f>
        <v>1</v>
      </c>
      <c r="R18" s="313">
        <f ca="1">OFFSET('Data - staffing'!$G35, 0, (R$6) * 3 - 1, 1, 1)</f>
        <v>1</v>
      </c>
      <c r="S18" s="313">
        <f ca="1">OFFSET('Data - staffing'!$G35, 0, (S$6) * 3 - 1, 1, 1)</f>
        <v>1</v>
      </c>
      <c r="T18" s="313">
        <f ca="1">OFFSET('Data - staffing'!$G35, 0, (T$6) * 3 - 1, 1, 1)</f>
        <v>1</v>
      </c>
      <c r="U18" s="313">
        <f ca="1">OFFSET('Data - staffing'!$G35, 0, (U$6) * 3 - 1, 1, 1)</f>
        <v>1</v>
      </c>
      <c r="V18" s="313">
        <f ca="1">OFFSET('Data - staffing'!$G35, 0, (V$6) * 3 - 1, 1, 1)</f>
        <v>1</v>
      </c>
      <c r="W18" s="313">
        <f ca="1">OFFSET('Data - staffing'!$G35, 0, (W$6) * 3 - 1, 1, 1)</f>
        <v>1</v>
      </c>
      <c r="X18" s="313">
        <f ca="1">OFFSET('Data - staffing'!$G35, 0, (X$6) * 3 - 1, 1, 1)</f>
        <v>1</v>
      </c>
      <c r="Y18" s="314">
        <f ca="1">OFFSET('Data - staffing'!$G35, 0, (Y$6) * 3 - 1, 1, 1)</f>
        <v>1</v>
      </c>
    </row>
    <row r="19" spans="4:25" outlineLevel="1" collapsed="1">
      <c r="D19" s="488" t="s">
        <v>36</v>
      </c>
      <c r="E19" s="489"/>
      <c r="F19" s="321">
        <f t="shared" ref="F19:Y19" ca="1" si="7">SUM(F20,F21,F22,F23,F24)</f>
        <v>1</v>
      </c>
      <c r="G19" s="322">
        <f t="shared" ca="1" si="7"/>
        <v>1</v>
      </c>
      <c r="H19" s="322">
        <f t="shared" ca="1" si="7"/>
        <v>1</v>
      </c>
      <c r="I19" s="322">
        <f t="shared" ca="1" si="7"/>
        <v>2</v>
      </c>
      <c r="J19" s="322">
        <f t="shared" ca="1" si="7"/>
        <v>2</v>
      </c>
      <c r="K19" s="322">
        <f t="shared" ca="1" si="7"/>
        <v>4</v>
      </c>
      <c r="L19" s="322">
        <f t="shared" ca="1" si="7"/>
        <v>5</v>
      </c>
      <c r="M19" s="322">
        <f t="shared" ca="1" si="7"/>
        <v>5</v>
      </c>
      <c r="N19" s="322">
        <f t="shared" ca="1" si="7"/>
        <v>6</v>
      </c>
      <c r="O19" s="322">
        <f t="shared" ca="1" si="7"/>
        <v>7</v>
      </c>
      <c r="P19" s="322">
        <f t="shared" ca="1" si="7"/>
        <v>7</v>
      </c>
      <c r="Q19" s="322">
        <f t="shared" ca="1" si="7"/>
        <v>7</v>
      </c>
      <c r="R19" s="322">
        <f t="shared" ca="1" si="7"/>
        <v>9</v>
      </c>
      <c r="S19" s="322">
        <f t="shared" ca="1" si="7"/>
        <v>9</v>
      </c>
      <c r="T19" s="322">
        <f t="shared" ca="1" si="7"/>
        <v>12</v>
      </c>
      <c r="U19" s="322">
        <f t="shared" ca="1" si="7"/>
        <v>13</v>
      </c>
      <c r="V19" s="322">
        <f t="shared" ca="1" si="7"/>
        <v>19</v>
      </c>
      <c r="W19" s="322">
        <f t="shared" ca="1" si="7"/>
        <v>23</v>
      </c>
      <c r="X19" s="322">
        <f t="shared" ca="1" si="7"/>
        <v>27</v>
      </c>
      <c r="Y19" s="323">
        <f t="shared" ca="1" si="7"/>
        <v>31</v>
      </c>
    </row>
    <row r="20" spans="4:25" hidden="1" outlineLevel="2">
      <c r="E20" s="327" t="s">
        <v>39</v>
      </c>
      <c r="F20" s="312">
        <f ca="1">OFFSET('Data - staffing'!$G36, 0, (F$6) * 3 - 1, 1, 1)</f>
        <v>0</v>
      </c>
      <c r="G20" s="313">
        <f ca="1">OFFSET('Data - staffing'!$G36, 0, (G$6) * 3 - 1, 1, 1)</f>
        <v>0</v>
      </c>
      <c r="H20" s="313">
        <f ca="1">OFFSET('Data - staffing'!$G36, 0, (H$6) * 3 - 1, 1, 1)</f>
        <v>0</v>
      </c>
      <c r="I20" s="313">
        <f ca="1">OFFSET('Data - staffing'!$G36, 0, (I$6) * 3 - 1, 1, 1)</f>
        <v>0</v>
      </c>
      <c r="J20" s="313">
        <f ca="1">OFFSET('Data - staffing'!$G36, 0, (J$6) * 3 - 1, 1, 1)</f>
        <v>0</v>
      </c>
      <c r="K20" s="313">
        <f ca="1">OFFSET('Data - staffing'!$G36, 0, (K$6) * 3 - 1, 1, 1)</f>
        <v>0</v>
      </c>
      <c r="L20" s="313">
        <f ca="1">OFFSET('Data - staffing'!$G36, 0, (L$6) * 3 - 1, 1, 1)</f>
        <v>0</v>
      </c>
      <c r="M20" s="313">
        <f ca="1">OFFSET('Data - staffing'!$G36, 0, (M$6) * 3 - 1, 1, 1)</f>
        <v>0</v>
      </c>
      <c r="N20" s="313">
        <f ca="1">OFFSET('Data - staffing'!$G36, 0, (N$6) * 3 - 1, 1, 1)</f>
        <v>1</v>
      </c>
      <c r="O20" s="313">
        <f ca="1">OFFSET('Data - staffing'!$G36, 0, (O$6) * 3 - 1, 1, 1)</f>
        <v>1</v>
      </c>
      <c r="P20" s="313">
        <f ca="1">OFFSET('Data - staffing'!$G36, 0, (P$6) * 3 - 1, 1, 1)</f>
        <v>1</v>
      </c>
      <c r="Q20" s="313">
        <f ca="1">OFFSET('Data - staffing'!$G36, 0, (Q$6) * 3 - 1, 1, 1)</f>
        <v>1</v>
      </c>
      <c r="R20" s="313">
        <f ca="1">OFFSET('Data - staffing'!$G36, 0, (R$6) * 3 - 1, 1, 1)</f>
        <v>1</v>
      </c>
      <c r="S20" s="313">
        <f ca="1">OFFSET('Data - staffing'!$G36, 0, (S$6) * 3 - 1, 1, 1)</f>
        <v>1</v>
      </c>
      <c r="T20" s="313">
        <f ca="1">OFFSET('Data - staffing'!$G36, 0, (T$6) * 3 - 1, 1, 1)</f>
        <v>1</v>
      </c>
      <c r="U20" s="313">
        <f ca="1">OFFSET('Data - staffing'!$G36, 0, (U$6) * 3 - 1, 1, 1)</f>
        <v>1</v>
      </c>
      <c r="V20" s="313">
        <f ca="1">OFFSET('Data - staffing'!$G36, 0, (V$6) * 3 - 1, 1, 1)</f>
        <v>2</v>
      </c>
      <c r="W20" s="313">
        <f ca="1">OFFSET('Data - staffing'!$G36, 0, (W$6) * 3 - 1, 1, 1)</f>
        <v>2</v>
      </c>
      <c r="X20" s="313">
        <f ca="1">OFFSET('Data - staffing'!$G36, 0, (X$6) * 3 - 1, 1, 1)</f>
        <v>2</v>
      </c>
      <c r="Y20" s="314">
        <f ca="1">OFFSET('Data - staffing'!$G36, 0, (Y$6) * 3 - 1, 1, 1)</f>
        <v>2</v>
      </c>
    </row>
    <row r="21" spans="4:25" hidden="1" outlineLevel="2">
      <c r="E21" s="327" t="s">
        <v>51</v>
      </c>
      <c r="F21" s="312">
        <f ca="1">OFFSET('Data - staffing'!$G37, 0, (F$6) * 3 - 1, 1, 1)</f>
        <v>0</v>
      </c>
      <c r="G21" s="313">
        <f ca="1">OFFSET('Data - staffing'!$G37, 0, (G$6) * 3 - 1, 1, 1)</f>
        <v>0</v>
      </c>
      <c r="H21" s="313">
        <f ca="1">OFFSET('Data - staffing'!$G37, 0, (H$6) * 3 - 1, 1, 1)</f>
        <v>0</v>
      </c>
      <c r="I21" s="313">
        <f ca="1">OFFSET('Data - staffing'!$G37, 0, (I$6) * 3 - 1, 1, 1)</f>
        <v>0</v>
      </c>
      <c r="J21" s="313">
        <f ca="1">OFFSET('Data - staffing'!$G37, 0, (J$6) * 3 - 1, 1, 1)</f>
        <v>0</v>
      </c>
      <c r="K21" s="313">
        <f ca="1">OFFSET('Data - staffing'!$G37, 0, (K$6) * 3 - 1, 1, 1)</f>
        <v>1</v>
      </c>
      <c r="L21" s="313">
        <f ca="1">OFFSET('Data - staffing'!$G37, 0, (L$6) * 3 - 1, 1, 1)</f>
        <v>1</v>
      </c>
      <c r="M21" s="313">
        <f ca="1">OFFSET('Data - staffing'!$G37, 0, (M$6) * 3 - 1, 1, 1)</f>
        <v>1</v>
      </c>
      <c r="N21" s="313">
        <f ca="1">OFFSET('Data - staffing'!$G37, 0, (N$6) * 3 - 1, 1, 1)</f>
        <v>1</v>
      </c>
      <c r="O21" s="313">
        <f ca="1">OFFSET('Data - staffing'!$G37, 0, (O$6) * 3 - 1, 1, 1)</f>
        <v>1</v>
      </c>
      <c r="P21" s="313">
        <f ca="1">OFFSET('Data - staffing'!$G37, 0, (P$6) * 3 - 1, 1, 1)</f>
        <v>1</v>
      </c>
      <c r="Q21" s="313">
        <f ca="1">OFFSET('Data - staffing'!$G37, 0, (Q$6) * 3 - 1, 1, 1)</f>
        <v>1</v>
      </c>
      <c r="R21" s="313">
        <f ca="1">OFFSET('Data - staffing'!$G37, 0, (R$6) * 3 - 1, 1, 1)</f>
        <v>1</v>
      </c>
      <c r="S21" s="313">
        <f ca="1">OFFSET('Data - staffing'!$G37, 0, (S$6) * 3 - 1, 1, 1)</f>
        <v>1</v>
      </c>
      <c r="T21" s="313">
        <f ca="1">OFFSET('Data - staffing'!$G37, 0, (T$6) * 3 - 1, 1, 1)</f>
        <v>1</v>
      </c>
      <c r="U21" s="313">
        <f ca="1">OFFSET('Data - staffing'!$G37, 0, (U$6) * 3 - 1, 1, 1)</f>
        <v>1</v>
      </c>
      <c r="V21" s="313">
        <f ca="1">OFFSET('Data - staffing'!$G37, 0, (V$6) * 3 - 1, 1, 1)</f>
        <v>2</v>
      </c>
      <c r="W21" s="313">
        <f ca="1">OFFSET('Data - staffing'!$G37, 0, (W$6) * 3 - 1, 1, 1)</f>
        <v>2</v>
      </c>
      <c r="X21" s="313">
        <f ca="1">OFFSET('Data - staffing'!$G37, 0, (X$6) * 3 - 1, 1, 1)</f>
        <v>2</v>
      </c>
      <c r="Y21" s="314">
        <f ca="1">OFFSET('Data - staffing'!$G37, 0, (Y$6) * 3 - 1, 1, 1)</f>
        <v>2</v>
      </c>
    </row>
    <row r="22" spans="4:25" hidden="1" outlineLevel="2">
      <c r="E22" s="327" t="s">
        <v>52</v>
      </c>
      <c r="F22" s="312">
        <f ca="1">OFFSET('Data - staffing'!$G38, 0, (F$6) * 3 - 1, 1, 1)</f>
        <v>1</v>
      </c>
      <c r="G22" s="313">
        <f ca="1">OFFSET('Data - staffing'!$G38, 0, (G$6) * 3 - 1, 1, 1)</f>
        <v>1</v>
      </c>
      <c r="H22" s="313">
        <f ca="1">OFFSET('Data - staffing'!$G38, 0, (H$6) * 3 - 1, 1, 1)</f>
        <v>1</v>
      </c>
      <c r="I22" s="313">
        <f ca="1">OFFSET('Data - staffing'!$G38, 0, (I$6) * 3 - 1, 1, 1)</f>
        <v>1</v>
      </c>
      <c r="J22" s="313">
        <f ca="1">OFFSET('Data - staffing'!$G38, 0, (J$6) * 3 - 1, 1, 1)</f>
        <v>1</v>
      </c>
      <c r="K22" s="313">
        <f ca="1">OFFSET('Data - staffing'!$G38, 0, (K$6) * 3 - 1, 1, 1)</f>
        <v>1</v>
      </c>
      <c r="L22" s="313">
        <f ca="1">OFFSET('Data - staffing'!$G38, 0, (L$6) * 3 - 1, 1, 1)</f>
        <v>1</v>
      </c>
      <c r="M22" s="313">
        <f ca="1">OFFSET('Data - staffing'!$G38, 0, (M$6) * 3 - 1, 1, 1)</f>
        <v>1</v>
      </c>
      <c r="N22" s="313">
        <f ca="1">OFFSET('Data - staffing'!$G38, 0, (N$6) * 3 - 1, 1, 1)</f>
        <v>1</v>
      </c>
      <c r="O22" s="313">
        <f ca="1">OFFSET('Data - staffing'!$G38, 0, (O$6) * 3 - 1, 1, 1)</f>
        <v>1</v>
      </c>
      <c r="P22" s="313">
        <f ca="1">OFFSET('Data - staffing'!$G38, 0, (P$6) * 3 - 1, 1, 1)</f>
        <v>1</v>
      </c>
      <c r="Q22" s="313">
        <f ca="1">OFFSET('Data - staffing'!$G38, 0, (Q$6) * 3 - 1, 1, 1)</f>
        <v>1</v>
      </c>
      <c r="R22" s="313">
        <f ca="1">OFFSET('Data - staffing'!$G38, 0, (R$6) * 3 - 1, 1, 1)</f>
        <v>2</v>
      </c>
      <c r="S22" s="313">
        <f ca="1">OFFSET('Data - staffing'!$G38, 0, (S$6) * 3 - 1, 1, 1)</f>
        <v>2</v>
      </c>
      <c r="T22" s="313">
        <f ca="1">OFFSET('Data - staffing'!$G38, 0, (T$6) * 3 - 1, 1, 1)</f>
        <v>4</v>
      </c>
      <c r="U22" s="313">
        <f ca="1">OFFSET('Data - staffing'!$G38, 0, (U$6) * 3 - 1, 1, 1)</f>
        <v>4</v>
      </c>
      <c r="V22" s="313">
        <f ca="1">OFFSET('Data - staffing'!$G38, 0, (V$6) * 3 - 1, 1, 1)</f>
        <v>6</v>
      </c>
      <c r="W22" s="313">
        <f ca="1">OFFSET('Data - staffing'!$G38, 0, (W$6) * 3 - 1, 1, 1)</f>
        <v>8</v>
      </c>
      <c r="X22" s="313">
        <f ca="1">OFFSET('Data - staffing'!$G38, 0, (X$6) * 3 - 1, 1, 1)</f>
        <v>10</v>
      </c>
      <c r="Y22" s="314">
        <f ca="1">OFFSET('Data - staffing'!$G38, 0, (Y$6) * 3 - 1, 1, 1)</f>
        <v>12</v>
      </c>
    </row>
    <row r="23" spans="4:25" hidden="1" outlineLevel="2">
      <c r="E23" s="327" t="s">
        <v>53</v>
      </c>
      <c r="F23" s="312">
        <f ca="1">OFFSET('Data - staffing'!$G39, 0, (F$6) * 3 - 1, 1, 1)</f>
        <v>0</v>
      </c>
      <c r="G23" s="313">
        <f ca="1">OFFSET('Data - staffing'!$G39, 0, (G$6) * 3 - 1, 1, 1)</f>
        <v>0</v>
      </c>
      <c r="H23" s="313">
        <f ca="1">OFFSET('Data - staffing'!$G39, 0, (H$6) * 3 - 1, 1, 1)</f>
        <v>0</v>
      </c>
      <c r="I23" s="313">
        <f ca="1">OFFSET('Data - staffing'!$G39, 0, (I$6) * 3 - 1, 1, 1)</f>
        <v>1</v>
      </c>
      <c r="J23" s="313">
        <f ca="1">OFFSET('Data - staffing'!$G39, 0, (J$6) * 3 - 1, 1, 1)</f>
        <v>1</v>
      </c>
      <c r="K23" s="313">
        <f ca="1">OFFSET('Data - staffing'!$G39, 0, (K$6) * 3 - 1, 1, 1)</f>
        <v>1</v>
      </c>
      <c r="L23" s="313">
        <f ca="1">OFFSET('Data - staffing'!$G39, 0, (L$6) * 3 - 1, 1, 1)</f>
        <v>2</v>
      </c>
      <c r="M23" s="313">
        <f ca="1">OFFSET('Data - staffing'!$G39, 0, (M$6) * 3 - 1, 1, 1)</f>
        <v>2</v>
      </c>
      <c r="N23" s="313">
        <f ca="1">OFFSET('Data - staffing'!$G39, 0, (N$6) * 3 - 1, 1, 1)</f>
        <v>2</v>
      </c>
      <c r="O23" s="313">
        <f ca="1">OFFSET('Data - staffing'!$G39, 0, (O$6) * 3 - 1, 1, 1)</f>
        <v>3</v>
      </c>
      <c r="P23" s="313">
        <f ca="1">OFFSET('Data - staffing'!$G39, 0, (P$6) * 3 - 1, 1, 1)</f>
        <v>3</v>
      </c>
      <c r="Q23" s="313">
        <f ca="1">OFFSET('Data - staffing'!$G39, 0, (Q$6) * 3 - 1, 1, 1)</f>
        <v>3</v>
      </c>
      <c r="R23" s="313">
        <f ca="1">OFFSET('Data - staffing'!$G39, 0, (R$6) * 3 - 1, 1, 1)</f>
        <v>4</v>
      </c>
      <c r="S23" s="313">
        <f ca="1">OFFSET('Data - staffing'!$G39, 0, (S$6) * 3 - 1, 1, 1)</f>
        <v>4</v>
      </c>
      <c r="T23" s="313">
        <f ca="1">OFFSET('Data - staffing'!$G39, 0, (T$6) * 3 - 1, 1, 1)</f>
        <v>5</v>
      </c>
      <c r="U23" s="313">
        <f ca="1">OFFSET('Data - staffing'!$G39, 0, (U$6) * 3 - 1, 1, 1)</f>
        <v>6</v>
      </c>
      <c r="V23" s="313">
        <f ca="1">OFFSET('Data - staffing'!$G39, 0, (V$6) * 3 - 1, 1, 1)</f>
        <v>8</v>
      </c>
      <c r="W23" s="313">
        <f ca="1">OFFSET('Data - staffing'!$G39, 0, (W$6) * 3 - 1, 1, 1)</f>
        <v>10</v>
      </c>
      <c r="X23" s="313">
        <f ca="1">OFFSET('Data - staffing'!$G39, 0, (X$6) * 3 - 1, 1, 1)</f>
        <v>12</v>
      </c>
      <c r="Y23" s="314">
        <f ca="1">OFFSET('Data - staffing'!$G39, 0, (Y$6) * 3 - 1, 1, 1)</f>
        <v>14</v>
      </c>
    </row>
    <row r="24" spans="4:25" hidden="1" outlineLevel="2">
      <c r="E24" s="327" t="s">
        <v>54</v>
      </c>
      <c r="F24" s="312">
        <f ca="1">OFFSET('Data - staffing'!$G40, 0, (F$6) * 3 - 1, 1, 1)</f>
        <v>0</v>
      </c>
      <c r="G24" s="313">
        <f ca="1">OFFSET('Data - staffing'!$G40, 0, (G$6) * 3 - 1, 1, 1)</f>
        <v>0</v>
      </c>
      <c r="H24" s="313">
        <f ca="1">OFFSET('Data - staffing'!$G40, 0, (H$6) * 3 - 1, 1, 1)</f>
        <v>0</v>
      </c>
      <c r="I24" s="313">
        <f ca="1">OFFSET('Data - staffing'!$G40, 0, (I$6) * 3 - 1, 1, 1)</f>
        <v>0</v>
      </c>
      <c r="J24" s="313">
        <f ca="1">OFFSET('Data - staffing'!$G40, 0, (J$6) * 3 - 1, 1, 1)</f>
        <v>0</v>
      </c>
      <c r="K24" s="313">
        <f ca="1">OFFSET('Data - staffing'!$G40, 0, (K$6) * 3 - 1, 1, 1)</f>
        <v>1</v>
      </c>
      <c r="L24" s="313">
        <f ca="1">OFFSET('Data - staffing'!$G40, 0, (L$6) * 3 - 1, 1, 1)</f>
        <v>1</v>
      </c>
      <c r="M24" s="313">
        <f ca="1">OFFSET('Data - staffing'!$G40, 0, (M$6) * 3 - 1, 1, 1)</f>
        <v>1</v>
      </c>
      <c r="N24" s="313">
        <f ca="1">OFFSET('Data - staffing'!$G40, 0, (N$6) * 3 - 1, 1, 1)</f>
        <v>1</v>
      </c>
      <c r="O24" s="313">
        <f ca="1">OFFSET('Data - staffing'!$G40, 0, (O$6) * 3 - 1, 1, 1)</f>
        <v>1</v>
      </c>
      <c r="P24" s="313">
        <f ca="1">OFFSET('Data - staffing'!$G40, 0, (P$6) * 3 - 1, 1, 1)</f>
        <v>1</v>
      </c>
      <c r="Q24" s="313">
        <f ca="1">OFFSET('Data - staffing'!$G40, 0, (Q$6) * 3 - 1, 1, 1)</f>
        <v>1</v>
      </c>
      <c r="R24" s="313">
        <f ca="1">OFFSET('Data - staffing'!$G40, 0, (R$6) * 3 - 1, 1, 1)</f>
        <v>1</v>
      </c>
      <c r="S24" s="313">
        <f ca="1">OFFSET('Data - staffing'!$G40, 0, (S$6) * 3 - 1, 1, 1)</f>
        <v>1</v>
      </c>
      <c r="T24" s="313">
        <f ca="1">OFFSET('Data - staffing'!$G40, 0, (T$6) * 3 - 1, 1, 1)</f>
        <v>1</v>
      </c>
      <c r="U24" s="313">
        <f ca="1">OFFSET('Data - staffing'!$G40, 0, (U$6) * 3 - 1, 1, 1)</f>
        <v>1</v>
      </c>
      <c r="V24" s="313">
        <f ca="1">OFFSET('Data - staffing'!$G40, 0, (V$6) * 3 - 1, 1, 1)</f>
        <v>1</v>
      </c>
      <c r="W24" s="313">
        <f ca="1">OFFSET('Data - staffing'!$G40, 0, (W$6) * 3 - 1, 1, 1)</f>
        <v>1</v>
      </c>
      <c r="X24" s="313">
        <f ca="1">OFFSET('Data - staffing'!$G40, 0, (X$6) * 3 - 1, 1, 1)</f>
        <v>1</v>
      </c>
      <c r="Y24" s="314">
        <f ca="1">OFFSET('Data - staffing'!$G40, 0, (Y$6) * 3 - 1, 1, 1)</f>
        <v>1</v>
      </c>
    </row>
    <row r="25" spans="4:25" outlineLevel="1" collapsed="1">
      <c r="D25" s="488" t="s">
        <v>37</v>
      </c>
      <c r="E25" s="489"/>
      <c r="F25" s="321">
        <f t="shared" ref="F25:Y25" ca="1" si="8">SUM(F26,F27,F28)</f>
        <v>2</v>
      </c>
      <c r="G25" s="322">
        <f t="shared" ca="1" si="8"/>
        <v>2</v>
      </c>
      <c r="H25" s="322">
        <f t="shared" ca="1" si="8"/>
        <v>2</v>
      </c>
      <c r="I25" s="322">
        <f t="shared" ca="1" si="8"/>
        <v>2</v>
      </c>
      <c r="J25" s="322">
        <f t="shared" ca="1" si="8"/>
        <v>4</v>
      </c>
      <c r="K25" s="322">
        <f t="shared" ca="1" si="8"/>
        <v>4</v>
      </c>
      <c r="L25" s="322">
        <f t="shared" ca="1" si="8"/>
        <v>4</v>
      </c>
      <c r="M25" s="322">
        <f t="shared" ca="1" si="8"/>
        <v>4</v>
      </c>
      <c r="N25" s="322">
        <f t="shared" ca="1" si="8"/>
        <v>4</v>
      </c>
      <c r="O25" s="322">
        <f t="shared" ca="1" si="8"/>
        <v>4</v>
      </c>
      <c r="P25" s="322">
        <f t="shared" ca="1" si="8"/>
        <v>4</v>
      </c>
      <c r="Q25" s="322">
        <f t="shared" ca="1" si="8"/>
        <v>4</v>
      </c>
      <c r="R25" s="322">
        <f t="shared" ca="1" si="8"/>
        <v>6</v>
      </c>
      <c r="S25" s="322">
        <f t="shared" ca="1" si="8"/>
        <v>6</v>
      </c>
      <c r="T25" s="322">
        <f t="shared" ca="1" si="8"/>
        <v>6</v>
      </c>
      <c r="U25" s="322">
        <f t="shared" ca="1" si="8"/>
        <v>6</v>
      </c>
      <c r="V25" s="322">
        <f t="shared" ca="1" si="8"/>
        <v>9</v>
      </c>
      <c r="W25" s="322">
        <f t="shared" ca="1" si="8"/>
        <v>9</v>
      </c>
      <c r="X25" s="322">
        <f t="shared" ca="1" si="8"/>
        <v>9</v>
      </c>
      <c r="Y25" s="323">
        <f t="shared" ca="1" si="8"/>
        <v>9</v>
      </c>
    </row>
    <row r="26" spans="4:25" hidden="1" outlineLevel="2">
      <c r="E26" s="327" t="s">
        <v>39</v>
      </c>
      <c r="F26" s="312">
        <f ca="1">OFFSET('Data - staffing'!$G41, 0, (F$6) * 3 - 1, 1, 1)</f>
        <v>0</v>
      </c>
      <c r="G26" s="313">
        <f ca="1">OFFSET('Data - staffing'!$G41, 0, (G$6) * 3 - 1, 1, 1)</f>
        <v>0</v>
      </c>
      <c r="H26" s="313">
        <f ca="1">OFFSET('Data - staffing'!$G41, 0, (H$6) * 3 - 1, 1, 1)</f>
        <v>0</v>
      </c>
      <c r="I26" s="313">
        <f ca="1">OFFSET('Data - staffing'!$G41, 0, (I$6) * 3 - 1, 1, 1)</f>
        <v>0</v>
      </c>
      <c r="J26" s="313">
        <f ca="1">OFFSET('Data - staffing'!$G41, 0, (J$6) * 3 - 1, 1, 1)</f>
        <v>0</v>
      </c>
      <c r="K26" s="313">
        <f ca="1">OFFSET('Data - staffing'!$G41, 0, (K$6) * 3 - 1, 1, 1)</f>
        <v>0</v>
      </c>
      <c r="L26" s="313">
        <f ca="1">OFFSET('Data - staffing'!$G41, 0, (L$6) * 3 - 1, 1, 1)</f>
        <v>0</v>
      </c>
      <c r="M26" s="313">
        <f ca="1">OFFSET('Data - staffing'!$G41, 0, (M$6) * 3 - 1, 1, 1)</f>
        <v>0</v>
      </c>
      <c r="N26" s="313">
        <f ca="1">OFFSET('Data - staffing'!$G41, 0, (N$6) * 3 - 1, 1, 1)</f>
        <v>0</v>
      </c>
      <c r="O26" s="313">
        <f ca="1">OFFSET('Data - staffing'!$G41, 0, (O$6) * 3 - 1, 1, 1)</f>
        <v>0</v>
      </c>
      <c r="P26" s="313">
        <f ca="1">OFFSET('Data - staffing'!$G41, 0, (P$6) * 3 - 1, 1, 1)</f>
        <v>0</v>
      </c>
      <c r="Q26" s="313">
        <f ca="1">OFFSET('Data - staffing'!$G41, 0, (Q$6) * 3 - 1, 1, 1)</f>
        <v>0</v>
      </c>
      <c r="R26" s="313">
        <f ca="1">OFFSET('Data - staffing'!$G41, 0, (R$6) * 3 - 1, 1, 1)</f>
        <v>0</v>
      </c>
      <c r="S26" s="313">
        <f ca="1">OFFSET('Data - staffing'!$G41, 0, (S$6) * 3 - 1, 1, 1)</f>
        <v>0</v>
      </c>
      <c r="T26" s="313">
        <f ca="1">OFFSET('Data - staffing'!$G41, 0, (T$6) * 3 - 1, 1, 1)</f>
        <v>0</v>
      </c>
      <c r="U26" s="313">
        <f ca="1">OFFSET('Data - staffing'!$G41, 0, (U$6) * 3 - 1, 1, 1)</f>
        <v>0</v>
      </c>
      <c r="V26" s="313">
        <f ca="1">OFFSET('Data - staffing'!$G41, 0, (V$6) * 3 - 1, 1, 1)</f>
        <v>1</v>
      </c>
      <c r="W26" s="313">
        <f ca="1">OFFSET('Data - staffing'!$G41, 0, (W$6) * 3 - 1, 1, 1)</f>
        <v>1</v>
      </c>
      <c r="X26" s="313">
        <f ca="1">OFFSET('Data - staffing'!$G41, 0, (X$6) * 3 - 1, 1, 1)</f>
        <v>1</v>
      </c>
      <c r="Y26" s="314">
        <f ca="1">OFFSET('Data - staffing'!$G41, 0, (Y$6) * 3 - 1, 1, 1)</f>
        <v>1</v>
      </c>
    </row>
    <row r="27" spans="4:25" hidden="1" outlineLevel="2">
      <c r="E27" s="327" t="s">
        <v>52</v>
      </c>
      <c r="F27" s="312">
        <f ca="1">OFFSET('Data - staffing'!$G42, 0, (F$6) * 3 - 1, 1, 1)</f>
        <v>1</v>
      </c>
      <c r="G27" s="313">
        <f ca="1">OFFSET('Data - staffing'!$G42, 0, (G$6) * 3 - 1, 1, 1)</f>
        <v>1</v>
      </c>
      <c r="H27" s="313">
        <f ca="1">OFFSET('Data - staffing'!$G42, 0, (H$6) * 3 - 1, 1, 1)</f>
        <v>1</v>
      </c>
      <c r="I27" s="313">
        <f ca="1">OFFSET('Data - staffing'!$G42, 0, (I$6) * 3 - 1, 1, 1)</f>
        <v>1</v>
      </c>
      <c r="J27" s="313">
        <f ca="1">OFFSET('Data - staffing'!$G42, 0, (J$6) * 3 - 1, 1, 1)</f>
        <v>2</v>
      </c>
      <c r="K27" s="313">
        <f ca="1">OFFSET('Data - staffing'!$G42, 0, (K$6) * 3 - 1, 1, 1)</f>
        <v>2</v>
      </c>
      <c r="L27" s="313">
        <f ca="1">OFFSET('Data - staffing'!$G42, 0, (L$6) * 3 - 1, 1, 1)</f>
        <v>2</v>
      </c>
      <c r="M27" s="313">
        <f ca="1">OFFSET('Data - staffing'!$G42, 0, (M$6) * 3 - 1, 1, 1)</f>
        <v>2</v>
      </c>
      <c r="N27" s="313">
        <f ca="1">OFFSET('Data - staffing'!$G42, 0, (N$6) * 3 - 1, 1, 1)</f>
        <v>2</v>
      </c>
      <c r="O27" s="313">
        <f ca="1">OFFSET('Data - staffing'!$G42, 0, (O$6) * 3 - 1, 1, 1)</f>
        <v>2</v>
      </c>
      <c r="P27" s="313">
        <f ca="1">OFFSET('Data - staffing'!$G42, 0, (P$6) * 3 - 1, 1, 1)</f>
        <v>2</v>
      </c>
      <c r="Q27" s="313">
        <f ca="1">OFFSET('Data - staffing'!$G42, 0, (Q$6) * 3 - 1, 1, 1)</f>
        <v>2</v>
      </c>
      <c r="R27" s="313">
        <f ca="1">OFFSET('Data - staffing'!$G42, 0, (R$6) * 3 - 1, 1, 1)</f>
        <v>3</v>
      </c>
      <c r="S27" s="313">
        <f ca="1">OFFSET('Data - staffing'!$G42, 0, (S$6) * 3 - 1, 1, 1)</f>
        <v>3</v>
      </c>
      <c r="T27" s="313">
        <f ca="1">OFFSET('Data - staffing'!$G42, 0, (T$6) * 3 - 1, 1, 1)</f>
        <v>3</v>
      </c>
      <c r="U27" s="313">
        <f ca="1">OFFSET('Data - staffing'!$G42, 0, (U$6) * 3 - 1, 1, 1)</f>
        <v>3</v>
      </c>
      <c r="V27" s="313">
        <f ca="1">OFFSET('Data - staffing'!$G42, 0, (V$6) * 3 - 1, 1, 1)</f>
        <v>4</v>
      </c>
      <c r="W27" s="313">
        <f ca="1">OFFSET('Data - staffing'!$G42, 0, (W$6) * 3 - 1, 1, 1)</f>
        <v>4</v>
      </c>
      <c r="X27" s="313">
        <f ca="1">OFFSET('Data - staffing'!$G42, 0, (X$6) * 3 - 1, 1, 1)</f>
        <v>4</v>
      </c>
      <c r="Y27" s="314">
        <f ca="1">OFFSET('Data - staffing'!$G42, 0, (Y$6) * 3 - 1, 1, 1)</f>
        <v>4</v>
      </c>
    </row>
    <row r="28" spans="4:25" hidden="1" outlineLevel="2">
      <c r="E28" s="327" t="s">
        <v>53</v>
      </c>
      <c r="F28" s="312">
        <f ca="1">OFFSET('Data - staffing'!$G43, 0, (F$6) * 3 - 1, 1, 1)</f>
        <v>1</v>
      </c>
      <c r="G28" s="313">
        <f ca="1">OFFSET('Data - staffing'!$G43, 0, (G$6) * 3 - 1, 1, 1)</f>
        <v>1</v>
      </c>
      <c r="H28" s="313">
        <f ca="1">OFFSET('Data - staffing'!$G43, 0, (H$6) * 3 - 1, 1, 1)</f>
        <v>1</v>
      </c>
      <c r="I28" s="313">
        <f ca="1">OFFSET('Data - staffing'!$G43, 0, (I$6) * 3 - 1, 1, 1)</f>
        <v>1</v>
      </c>
      <c r="J28" s="313">
        <f ca="1">OFFSET('Data - staffing'!$G43, 0, (J$6) * 3 - 1, 1, 1)</f>
        <v>2</v>
      </c>
      <c r="K28" s="313">
        <f ca="1">OFFSET('Data - staffing'!$G43, 0, (K$6) * 3 - 1, 1, 1)</f>
        <v>2</v>
      </c>
      <c r="L28" s="313">
        <f ca="1">OFFSET('Data - staffing'!$G43, 0, (L$6) * 3 - 1, 1, 1)</f>
        <v>2</v>
      </c>
      <c r="M28" s="313">
        <f ca="1">OFFSET('Data - staffing'!$G43, 0, (M$6) * 3 - 1, 1, 1)</f>
        <v>2</v>
      </c>
      <c r="N28" s="313">
        <f ca="1">OFFSET('Data - staffing'!$G43, 0, (N$6) * 3 - 1, 1, 1)</f>
        <v>2</v>
      </c>
      <c r="O28" s="313">
        <f ca="1">OFFSET('Data - staffing'!$G43, 0, (O$6) * 3 - 1, 1, 1)</f>
        <v>2</v>
      </c>
      <c r="P28" s="313">
        <f ca="1">OFFSET('Data - staffing'!$G43, 0, (P$6) * 3 - 1, 1, 1)</f>
        <v>2</v>
      </c>
      <c r="Q28" s="313">
        <f ca="1">OFFSET('Data - staffing'!$G43, 0, (Q$6) * 3 - 1, 1, 1)</f>
        <v>2</v>
      </c>
      <c r="R28" s="313">
        <f ca="1">OFFSET('Data - staffing'!$G43, 0, (R$6) * 3 - 1, 1, 1)</f>
        <v>3</v>
      </c>
      <c r="S28" s="313">
        <f ca="1">OFFSET('Data - staffing'!$G43, 0, (S$6) * 3 - 1, 1, 1)</f>
        <v>3</v>
      </c>
      <c r="T28" s="313">
        <f ca="1">OFFSET('Data - staffing'!$G43, 0, (T$6) * 3 - 1, 1, 1)</f>
        <v>3</v>
      </c>
      <c r="U28" s="313">
        <f ca="1">OFFSET('Data - staffing'!$G43, 0, (U$6) * 3 - 1, 1, 1)</f>
        <v>3</v>
      </c>
      <c r="V28" s="313">
        <f ca="1">OFFSET('Data - staffing'!$G43, 0, (V$6) * 3 - 1, 1, 1)</f>
        <v>4</v>
      </c>
      <c r="W28" s="313">
        <f ca="1">OFFSET('Data - staffing'!$G43, 0, (W$6) * 3 - 1, 1, 1)</f>
        <v>4</v>
      </c>
      <c r="X28" s="313">
        <f ca="1">OFFSET('Data - staffing'!$G43, 0, (X$6) * 3 - 1, 1, 1)</f>
        <v>4</v>
      </c>
      <c r="Y28" s="314">
        <f ca="1">OFFSET('Data - staffing'!$G43, 0, (Y$6) * 3 - 1, 1, 1)</f>
        <v>4</v>
      </c>
    </row>
    <row r="29" spans="4:25" outlineLevel="1" collapsed="1">
      <c r="D29" s="488" t="s">
        <v>45</v>
      </c>
      <c r="E29" s="489"/>
      <c r="F29" s="321">
        <f t="shared" ref="F29:Y29" ca="1" si="9">SUM(F30,F31,F32,F33,F34)</f>
        <v>0</v>
      </c>
      <c r="G29" s="322">
        <f t="shared" ca="1" si="9"/>
        <v>1</v>
      </c>
      <c r="H29" s="322">
        <f t="shared" ca="1" si="9"/>
        <v>1</v>
      </c>
      <c r="I29" s="322">
        <f t="shared" ca="1" si="9"/>
        <v>1</v>
      </c>
      <c r="J29" s="322">
        <f t="shared" ca="1" si="9"/>
        <v>2</v>
      </c>
      <c r="K29" s="322">
        <f t="shared" ca="1" si="9"/>
        <v>2</v>
      </c>
      <c r="L29" s="322">
        <f t="shared" ca="1" si="9"/>
        <v>3</v>
      </c>
      <c r="M29" s="322">
        <f t="shared" ca="1" si="9"/>
        <v>4</v>
      </c>
      <c r="N29" s="322">
        <f t="shared" ca="1" si="9"/>
        <v>4</v>
      </c>
      <c r="O29" s="322">
        <f t="shared" ca="1" si="9"/>
        <v>5</v>
      </c>
      <c r="P29" s="322">
        <f t="shared" ca="1" si="9"/>
        <v>7</v>
      </c>
      <c r="Q29" s="322">
        <f t="shared" ca="1" si="9"/>
        <v>7</v>
      </c>
      <c r="R29" s="322">
        <f t="shared" ca="1" si="9"/>
        <v>9</v>
      </c>
      <c r="S29" s="322">
        <f t="shared" ca="1" si="9"/>
        <v>9</v>
      </c>
      <c r="T29" s="322">
        <f t="shared" ca="1" si="9"/>
        <v>10</v>
      </c>
      <c r="U29" s="322">
        <f t="shared" ca="1" si="9"/>
        <v>11</v>
      </c>
      <c r="V29" s="322">
        <f t="shared" ca="1" si="9"/>
        <v>13</v>
      </c>
      <c r="W29" s="322">
        <f t="shared" ca="1" si="9"/>
        <v>14</v>
      </c>
      <c r="X29" s="322">
        <f t="shared" ca="1" si="9"/>
        <v>15</v>
      </c>
      <c r="Y29" s="323">
        <f t="shared" ca="1" si="9"/>
        <v>16</v>
      </c>
    </row>
    <row r="30" spans="4:25" hidden="1" outlineLevel="2">
      <c r="E30" s="327" t="s">
        <v>38</v>
      </c>
      <c r="F30" s="312">
        <f ca="1">OFFSET('Data - staffing'!$G44, 0, (F$6) * 3 - 1, 1, 1)</f>
        <v>0</v>
      </c>
      <c r="G30" s="313">
        <f ca="1">OFFSET('Data - staffing'!$G44, 0, (G$6) * 3 - 1, 1, 1)</f>
        <v>0</v>
      </c>
      <c r="H30" s="313">
        <f ca="1">OFFSET('Data - staffing'!$G44, 0, (H$6) * 3 - 1, 1, 1)</f>
        <v>0</v>
      </c>
      <c r="I30" s="313">
        <f ca="1">OFFSET('Data - staffing'!$G44, 0, (I$6) * 3 - 1, 1, 1)</f>
        <v>0</v>
      </c>
      <c r="J30" s="313">
        <f ca="1">OFFSET('Data - staffing'!$G44, 0, (J$6) * 3 - 1, 1, 1)</f>
        <v>0</v>
      </c>
      <c r="K30" s="313">
        <f ca="1">OFFSET('Data - staffing'!$G44, 0, (K$6) * 3 - 1, 1, 1)</f>
        <v>0</v>
      </c>
      <c r="L30" s="313">
        <f ca="1">OFFSET('Data - staffing'!$G44, 0, (L$6) * 3 - 1, 1, 1)</f>
        <v>0</v>
      </c>
      <c r="M30" s="313">
        <f ca="1">OFFSET('Data - staffing'!$G44, 0, (M$6) * 3 - 1, 1, 1)</f>
        <v>1</v>
      </c>
      <c r="N30" s="313">
        <f ca="1">OFFSET('Data - staffing'!$G44, 0, (N$6) * 3 - 1, 1, 1)</f>
        <v>1</v>
      </c>
      <c r="O30" s="313">
        <f ca="1">OFFSET('Data - staffing'!$G44, 0, (O$6) * 3 - 1, 1, 1)</f>
        <v>1</v>
      </c>
      <c r="P30" s="313">
        <f ca="1">OFFSET('Data - staffing'!$G44, 0, (P$6) * 3 - 1, 1, 1)</f>
        <v>1</v>
      </c>
      <c r="Q30" s="313">
        <f ca="1">OFFSET('Data - staffing'!$G44, 0, (Q$6) * 3 - 1, 1, 1)</f>
        <v>1</v>
      </c>
      <c r="R30" s="313">
        <f ca="1">OFFSET('Data - staffing'!$G44, 0, (R$6) * 3 - 1, 1, 1)</f>
        <v>1</v>
      </c>
      <c r="S30" s="313">
        <f ca="1">OFFSET('Data - staffing'!$G44, 0, (S$6) * 3 - 1, 1, 1)</f>
        <v>1</v>
      </c>
      <c r="T30" s="313">
        <f ca="1">OFFSET('Data - staffing'!$G44, 0, (T$6) * 3 - 1, 1, 1)</f>
        <v>1</v>
      </c>
      <c r="U30" s="313">
        <f ca="1">OFFSET('Data - staffing'!$G44, 0, (U$6) * 3 - 1, 1, 1)</f>
        <v>1</v>
      </c>
      <c r="V30" s="313">
        <f ca="1">OFFSET('Data - staffing'!$G44, 0, (V$6) * 3 - 1, 1, 1)</f>
        <v>1</v>
      </c>
      <c r="W30" s="313">
        <f ca="1">OFFSET('Data - staffing'!$G44, 0, (W$6) * 3 - 1, 1, 1)</f>
        <v>1</v>
      </c>
      <c r="X30" s="313">
        <f ca="1">OFFSET('Data - staffing'!$G44, 0, (X$6) * 3 - 1, 1, 1)</f>
        <v>1</v>
      </c>
      <c r="Y30" s="314">
        <f ca="1">OFFSET('Data - staffing'!$G44, 0, (Y$6) * 3 - 1, 1, 1)</f>
        <v>1</v>
      </c>
    </row>
    <row r="31" spans="4:25" hidden="1" outlineLevel="2">
      <c r="E31" s="327" t="s">
        <v>46</v>
      </c>
      <c r="F31" s="312">
        <f ca="1">OFFSET('Data - staffing'!$G45, 0, (F$6) * 3 - 1, 1, 1)</f>
        <v>0</v>
      </c>
      <c r="G31" s="313">
        <f ca="1">OFFSET('Data - staffing'!$G45, 0, (G$6) * 3 - 1, 1, 1)</f>
        <v>1</v>
      </c>
      <c r="H31" s="313">
        <f ca="1">OFFSET('Data - staffing'!$G45, 0, (H$6) * 3 - 1, 1, 1)</f>
        <v>1</v>
      </c>
      <c r="I31" s="313">
        <f ca="1">OFFSET('Data - staffing'!$G45, 0, (I$6) * 3 - 1, 1, 1)</f>
        <v>1</v>
      </c>
      <c r="J31" s="313">
        <f ca="1">OFFSET('Data - staffing'!$G45, 0, (J$6) * 3 - 1, 1, 1)</f>
        <v>1</v>
      </c>
      <c r="K31" s="313">
        <f ca="1">OFFSET('Data - staffing'!$G45, 0, (K$6) * 3 - 1, 1, 1)</f>
        <v>1</v>
      </c>
      <c r="L31" s="313">
        <f ca="1">OFFSET('Data - staffing'!$G45, 0, (L$6) * 3 - 1, 1, 1)</f>
        <v>1</v>
      </c>
      <c r="M31" s="313">
        <f ca="1">OFFSET('Data - staffing'!$G45, 0, (M$6) * 3 - 1, 1, 1)</f>
        <v>1</v>
      </c>
      <c r="N31" s="313">
        <f ca="1">OFFSET('Data - staffing'!$G45, 0, (N$6) * 3 - 1, 1, 1)</f>
        <v>1</v>
      </c>
      <c r="O31" s="313">
        <f ca="1">OFFSET('Data - staffing'!$G45, 0, (O$6) * 3 - 1, 1, 1)</f>
        <v>1</v>
      </c>
      <c r="P31" s="313">
        <f ca="1">OFFSET('Data - staffing'!$G45, 0, (P$6) * 3 - 1, 1, 1)</f>
        <v>2</v>
      </c>
      <c r="Q31" s="313">
        <f ca="1">OFFSET('Data - staffing'!$G45, 0, (Q$6) * 3 - 1, 1, 1)</f>
        <v>2</v>
      </c>
      <c r="R31" s="313">
        <f ca="1">OFFSET('Data - staffing'!$G45, 0, (R$6) * 3 - 1, 1, 1)</f>
        <v>3</v>
      </c>
      <c r="S31" s="313">
        <f ca="1">OFFSET('Data - staffing'!$G45, 0, (S$6) * 3 - 1, 1, 1)</f>
        <v>3</v>
      </c>
      <c r="T31" s="313">
        <f ca="1">OFFSET('Data - staffing'!$G45, 0, (T$6) * 3 - 1, 1, 1)</f>
        <v>4</v>
      </c>
      <c r="U31" s="313">
        <f ca="1">OFFSET('Data - staffing'!$G45, 0, (U$6) * 3 - 1, 1, 1)</f>
        <v>4</v>
      </c>
      <c r="V31" s="313">
        <f ca="1">OFFSET('Data - staffing'!$G45, 0, (V$6) * 3 - 1, 1, 1)</f>
        <v>5</v>
      </c>
      <c r="W31" s="313">
        <f ca="1">OFFSET('Data - staffing'!$G45, 0, (W$6) * 3 - 1, 1, 1)</f>
        <v>5</v>
      </c>
      <c r="X31" s="313">
        <f ca="1">OFFSET('Data - staffing'!$G45, 0, (X$6) * 3 - 1, 1, 1)</f>
        <v>5</v>
      </c>
      <c r="Y31" s="314">
        <f ca="1">OFFSET('Data - staffing'!$G45, 0, (Y$6) * 3 - 1, 1, 1)</f>
        <v>5</v>
      </c>
    </row>
    <row r="32" spans="4:25" hidden="1" outlineLevel="2">
      <c r="E32" s="327" t="s">
        <v>47</v>
      </c>
      <c r="F32" s="312">
        <f ca="1">OFFSET('Data - staffing'!$G46, 0, (F$6) * 3 - 1, 1, 1)</f>
        <v>0</v>
      </c>
      <c r="G32" s="313">
        <f ca="1">OFFSET('Data - staffing'!$G46, 0, (G$6) * 3 - 1, 1, 1)</f>
        <v>0</v>
      </c>
      <c r="H32" s="313">
        <f ca="1">OFFSET('Data - staffing'!$G46, 0, (H$6) * 3 - 1, 1, 1)</f>
        <v>0</v>
      </c>
      <c r="I32" s="313">
        <f ca="1">OFFSET('Data - staffing'!$G46, 0, (I$6) * 3 - 1, 1, 1)</f>
        <v>0</v>
      </c>
      <c r="J32" s="313">
        <f ca="1">OFFSET('Data - staffing'!$G46, 0, (J$6) * 3 - 1, 1, 1)</f>
        <v>1</v>
      </c>
      <c r="K32" s="313">
        <f ca="1">OFFSET('Data - staffing'!$G46, 0, (K$6) * 3 - 1, 1, 1)</f>
        <v>1</v>
      </c>
      <c r="L32" s="313">
        <f ca="1">OFFSET('Data - staffing'!$G46, 0, (L$6) * 3 - 1, 1, 1)</f>
        <v>1</v>
      </c>
      <c r="M32" s="313">
        <f ca="1">OFFSET('Data - staffing'!$G46, 0, (M$6) * 3 - 1, 1, 1)</f>
        <v>1</v>
      </c>
      <c r="N32" s="313">
        <f ca="1">OFFSET('Data - staffing'!$G46, 0, (N$6) * 3 - 1, 1, 1)</f>
        <v>1</v>
      </c>
      <c r="O32" s="313">
        <f ca="1">OFFSET('Data - staffing'!$G46, 0, (O$6) * 3 - 1, 1, 1)</f>
        <v>2</v>
      </c>
      <c r="P32" s="313">
        <f ca="1">OFFSET('Data - staffing'!$G46, 0, (P$6) * 3 - 1, 1, 1)</f>
        <v>2</v>
      </c>
      <c r="Q32" s="313">
        <f ca="1">OFFSET('Data - staffing'!$G46, 0, (Q$6) * 3 - 1, 1, 1)</f>
        <v>2</v>
      </c>
      <c r="R32" s="313">
        <f ca="1">OFFSET('Data - staffing'!$G46, 0, (R$6) * 3 - 1, 1, 1)</f>
        <v>3</v>
      </c>
      <c r="S32" s="313">
        <f ca="1">OFFSET('Data - staffing'!$G46, 0, (S$6) * 3 - 1, 1, 1)</f>
        <v>3</v>
      </c>
      <c r="T32" s="313">
        <f ca="1">OFFSET('Data - staffing'!$G46, 0, (T$6) * 3 - 1, 1, 1)</f>
        <v>3</v>
      </c>
      <c r="U32" s="313">
        <f ca="1">OFFSET('Data - staffing'!$G46, 0, (U$6) * 3 - 1, 1, 1)</f>
        <v>4</v>
      </c>
      <c r="V32" s="313">
        <f ca="1">OFFSET('Data - staffing'!$G46, 0, (V$6) * 3 - 1, 1, 1)</f>
        <v>5</v>
      </c>
      <c r="W32" s="313">
        <f ca="1">OFFSET('Data - staffing'!$G46, 0, (W$6) * 3 - 1, 1, 1)</f>
        <v>5</v>
      </c>
      <c r="X32" s="313">
        <f ca="1">OFFSET('Data - staffing'!$G46, 0, (X$6) * 3 - 1, 1, 1)</f>
        <v>5</v>
      </c>
      <c r="Y32" s="314">
        <f ca="1">OFFSET('Data - staffing'!$G46, 0, (Y$6) * 3 - 1, 1, 1)</f>
        <v>6</v>
      </c>
    </row>
    <row r="33" spans="2:25" hidden="1" outlineLevel="2">
      <c r="E33" s="327" t="s">
        <v>48</v>
      </c>
      <c r="F33" s="312">
        <f ca="1">OFFSET('Data - staffing'!$G47, 0, (F$6) * 3 - 1, 1, 1)</f>
        <v>0</v>
      </c>
      <c r="G33" s="313">
        <f ca="1">OFFSET('Data - staffing'!$G47, 0, (G$6) * 3 - 1, 1, 1)</f>
        <v>0</v>
      </c>
      <c r="H33" s="313">
        <f ca="1">OFFSET('Data - staffing'!$G47, 0, (H$6) * 3 - 1, 1, 1)</f>
        <v>0</v>
      </c>
      <c r="I33" s="313">
        <f ca="1">OFFSET('Data - staffing'!$G47, 0, (I$6) * 3 - 1, 1, 1)</f>
        <v>0</v>
      </c>
      <c r="J33" s="313">
        <f ca="1">OFFSET('Data - staffing'!$G47, 0, (J$6) * 3 - 1, 1, 1)</f>
        <v>0</v>
      </c>
      <c r="K33" s="313">
        <f ca="1">OFFSET('Data - staffing'!$G47, 0, (K$6) * 3 - 1, 1, 1)</f>
        <v>0</v>
      </c>
      <c r="L33" s="313">
        <f ca="1">OFFSET('Data - staffing'!$G47, 0, (L$6) * 3 - 1, 1, 1)</f>
        <v>1</v>
      </c>
      <c r="M33" s="313">
        <f ca="1">OFFSET('Data - staffing'!$G47, 0, (M$6) * 3 - 1, 1, 1)</f>
        <v>1</v>
      </c>
      <c r="N33" s="313">
        <f ca="1">OFFSET('Data - staffing'!$G47, 0, (N$6) * 3 - 1, 1, 1)</f>
        <v>1</v>
      </c>
      <c r="O33" s="313">
        <f ca="1">OFFSET('Data - staffing'!$G47, 0, (O$6) * 3 - 1, 1, 1)</f>
        <v>1</v>
      </c>
      <c r="P33" s="313">
        <f ca="1">OFFSET('Data - staffing'!$G47, 0, (P$6) * 3 - 1, 1, 1)</f>
        <v>1</v>
      </c>
      <c r="Q33" s="313">
        <f ca="1">OFFSET('Data - staffing'!$G47, 0, (Q$6) * 3 - 1, 1, 1)</f>
        <v>1</v>
      </c>
      <c r="R33" s="313">
        <f ca="1">OFFSET('Data - staffing'!$G47, 0, (R$6) * 3 - 1, 1, 1)</f>
        <v>1</v>
      </c>
      <c r="S33" s="313">
        <f ca="1">OFFSET('Data - staffing'!$G47, 0, (S$6) * 3 - 1, 1, 1)</f>
        <v>1</v>
      </c>
      <c r="T33" s="313">
        <f ca="1">OFFSET('Data - staffing'!$G47, 0, (T$6) * 3 - 1, 1, 1)</f>
        <v>1</v>
      </c>
      <c r="U33" s="313">
        <f ca="1">OFFSET('Data - staffing'!$G47, 0, (U$6) * 3 - 1, 1, 1)</f>
        <v>1</v>
      </c>
      <c r="V33" s="313">
        <f ca="1">OFFSET('Data - staffing'!$G47, 0, (V$6) * 3 - 1, 1, 1)</f>
        <v>1</v>
      </c>
      <c r="W33" s="313">
        <f ca="1">OFFSET('Data - staffing'!$G47, 0, (W$6) * 3 - 1, 1, 1)</f>
        <v>2</v>
      </c>
      <c r="X33" s="313">
        <f ca="1">OFFSET('Data - staffing'!$G47, 0, (X$6) * 3 - 1, 1, 1)</f>
        <v>3</v>
      </c>
      <c r="Y33" s="314">
        <f ca="1">OFFSET('Data - staffing'!$G47, 0, (Y$6) * 3 - 1, 1, 1)</f>
        <v>3</v>
      </c>
    </row>
    <row r="34" spans="2:25" hidden="1" outlineLevel="2">
      <c r="E34" s="327" t="s">
        <v>49</v>
      </c>
      <c r="F34" s="312">
        <f ca="1">OFFSET('Data - staffing'!$G48, 0, (F$6) * 3 - 1, 1, 1)</f>
        <v>0</v>
      </c>
      <c r="G34" s="313">
        <f ca="1">OFFSET('Data - staffing'!$G48, 0, (G$6) * 3 - 1, 1, 1)</f>
        <v>0</v>
      </c>
      <c r="H34" s="313">
        <f ca="1">OFFSET('Data - staffing'!$G48, 0, (H$6) * 3 - 1, 1, 1)</f>
        <v>0</v>
      </c>
      <c r="I34" s="313">
        <f ca="1">OFFSET('Data - staffing'!$G48, 0, (I$6) * 3 - 1, 1, 1)</f>
        <v>0</v>
      </c>
      <c r="J34" s="313">
        <f ca="1">OFFSET('Data - staffing'!$G48, 0, (J$6) * 3 - 1, 1, 1)</f>
        <v>0</v>
      </c>
      <c r="K34" s="313">
        <f ca="1">OFFSET('Data - staffing'!$G48, 0, (K$6) * 3 - 1, 1, 1)</f>
        <v>0</v>
      </c>
      <c r="L34" s="313">
        <f ca="1">OFFSET('Data - staffing'!$G48, 0, (L$6) * 3 - 1, 1, 1)</f>
        <v>0</v>
      </c>
      <c r="M34" s="313">
        <f ca="1">OFFSET('Data - staffing'!$G48, 0, (M$6) * 3 - 1, 1, 1)</f>
        <v>0</v>
      </c>
      <c r="N34" s="313">
        <f ca="1">OFFSET('Data - staffing'!$G48, 0, (N$6) * 3 - 1, 1, 1)</f>
        <v>0</v>
      </c>
      <c r="O34" s="313">
        <f ca="1">OFFSET('Data - staffing'!$G48, 0, (O$6) * 3 - 1, 1, 1)</f>
        <v>0</v>
      </c>
      <c r="P34" s="313">
        <f ca="1">OFFSET('Data - staffing'!$G48, 0, (P$6) * 3 - 1, 1, 1)</f>
        <v>1</v>
      </c>
      <c r="Q34" s="313">
        <f ca="1">OFFSET('Data - staffing'!$G48, 0, (Q$6) * 3 - 1, 1, 1)</f>
        <v>1</v>
      </c>
      <c r="R34" s="313">
        <f ca="1">OFFSET('Data - staffing'!$G48, 0, (R$6) * 3 - 1, 1, 1)</f>
        <v>1</v>
      </c>
      <c r="S34" s="313">
        <f ca="1">OFFSET('Data - staffing'!$G48, 0, (S$6) * 3 - 1, 1, 1)</f>
        <v>1</v>
      </c>
      <c r="T34" s="313">
        <f ca="1">OFFSET('Data - staffing'!$G48, 0, (T$6) * 3 - 1, 1, 1)</f>
        <v>1</v>
      </c>
      <c r="U34" s="313">
        <f ca="1">OFFSET('Data - staffing'!$G48, 0, (U$6) * 3 - 1, 1, 1)</f>
        <v>1</v>
      </c>
      <c r="V34" s="313">
        <f ca="1">OFFSET('Data - staffing'!$G48, 0, (V$6) * 3 - 1, 1, 1)</f>
        <v>1</v>
      </c>
      <c r="W34" s="313">
        <f ca="1">OFFSET('Data - staffing'!$G48, 0, (W$6) * 3 - 1, 1, 1)</f>
        <v>1</v>
      </c>
      <c r="X34" s="313">
        <f ca="1">OFFSET('Data - staffing'!$G48, 0, (X$6) * 3 - 1, 1, 1)</f>
        <v>1</v>
      </c>
      <c r="Y34" s="314">
        <f ca="1">OFFSET('Data - staffing'!$G48, 0, (Y$6) * 3 - 1, 1, 1)</f>
        <v>1</v>
      </c>
    </row>
    <row r="35" spans="2:25" outlineLevel="1" collapsed="1">
      <c r="D35" s="488" t="s">
        <v>173</v>
      </c>
      <c r="E35" s="489"/>
      <c r="F35" s="321">
        <f t="shared" ref="F35:Y35" ca="1" si="10">SUM(F36,F37,F38,F39,F40)</f>
        <v>1</v>
      </c>
      <c r="G35" s="322">
        <f t="shared" ca="1" si="10"/>
        <v>1</v>
      </c>
      <c r="H35" s="322">
        <f t="shared" ca="1" si="10"/>
        <v>1</v>
      </c>
      <c r="I35" s="322">
        <f t="shared" ca="1" si="10"/>
        <v>1</v>
      </c>
      <c r="J35" s="322">
        <f t="shared" ca="1" si="10"/>
        <v>2</v>
      </c>
      <c r="K35" s="322">
        <f t="shared" ca="1" si="10"/>
        <v>2</v>
      </c>
      <c r="L35" s="322">
        <f t="shared" ca="1" si="10"/>
        <v>2</v>
      </c>
      <c r="M35" s="322">
        <f t="shared" ca="1" si="10"/>
        <v>2</v>
      </c>
      <c r="N35" s="322">
        <f t="shared" ca="1" si="10"/>
        <v>3</v>
      </c>
      <c r="O35" s="322">
        <f t="shared" ca="1" si="10"/>
        <v>3</v>
      </c>
      <c r="P35" s="322">
        <f t="shared" ca="1" si="10"/>
        <v>3</v>
      </c>
      <c r="Q35" s="322">
        <f t="shared" ca="1" si="10"/>
        <v>4</v>
      </c>
      <c r="R35" s="322">
        <f t="shared" ca="1" si="10"/>
        <v>7</v>
      </c>
      <c r="S35" s="322">
        <f t="shared" ca="1" si="10"/>
        <v>8</v>
      </c>
      <c r="T35" s="322">
        <f t="shared" ca="1" si="10"/>
        <v>9</v>
      </c>
      <c r="U35" s="322">
        <f t="shared" ca="1" si="10"/>
        <v>10</v>
      </c>
      <c r="V35" s="322">
        <f t="shared" ca="1" si="10"/>
        <v>16</v>
      </c>
      <c r="W35" s="322">
        <f t="shared" ca="1" si="10"/>
        <v>20</v>
      </c>
      <c r="X35" s="322">
        <f t="shared" ca="1" si="10"/>
        <v>22</v>
      </c>
      <c r="Y35" s="323">
        <f t="shared" ca="1" si="10"/>
        <v>24</v>
      </c>
    </row>
    <row r="36" spans="2:25" hidden="1" outlineLevel="2">
      <c r="E36" s="327" t="s">
        <v>38</v>
      </c>
      <c r="F36" s="312">
        <f ca="1">OFFSET('Data - staffing'!$G49, 0, (F$6) * 3 - 1, 1, 1)</f>
        <v>0</v>
      </c>
      <c r="G36" s="313">
        <f ca="1">OFFSET('Data - staffing'!$G49, 0, (G$6) * 3 - 1, 1, 1)</f>
        <v>0</v>
      </c>
      <c r="H36" s="313">
        <f ca="1">OFFSET('Data - staffing'!$G49, 0, (H$6) * 3 - 1, 1, 1)</f>
        <v>0</v>
      </c>
      <c r="I36" s="313">
        <f ca="1">OFFSET('Data - staffing'!$G49, 0, (I$6) * 3 - 1, 1, 1)</f>
        <v>0</v>
      </c>
      <c r="J36" s="313">
        <f ca="1">OFFSET('Data - staffing'!$G49, 0, (J$6) * 3 - 1, 1, 1)</f>
        <v>0</v>
      </c>
      <c r="K36" s="313">
        <f ca="1">OFFSET('Data - staffing'!$G49, 0, (K$6) * 3 - 1, 1, 1)</f>
        <v>0</v>
      </c>
      <c r="L36" s="313">
        <f ca="1">OFFSET('Data - staffing'!$G49, 0, (L$6) * 3 - 1, 1, 1)</f>
        <v>0</v>
      </c>
      <c r="M36" s="313">
        <f ca="1">OFFSET('Data - staffing'!$G49, 0, (M$6) * 3 - 1, 1, 1)</f>
        <v>0</v>
      </c>
      <c r="N36" s="313">
        <f ca="1">OFFSET('Data - staffing'!$G49, 0, (N$6) * 3 - 1, 1, 1)</f>
        <v>0</v>
      </c>
      <c r="O36" s="313">
        <f ca="1">OFFSET('Data - staffing'!$G49, 0, (O$6) * 3 - 1, 1, 1)</f>
        <v>0</v>
      </c>
      <c r="P36" s="313">
        <f ca="1">OFFSET('Data - staffing'!$G49, 0, (P$6) * 3 - 1, 1, 1)</f>
        <v>0</v>
      </c>
      <c r="Q36" s="313">
        <f ca="1">OFFSET('Data - staffing'!$G49, 0, (Q$6) * 3 - 1, 1, 1)</f>
        <v>0</v>
      </c>
      <c r="R36" s="313">
        <f ca="1">OFFSET('Data - staffing'!$G49, 0, (R$6) * 3 - 1, 1, 1)</f>
        <v>1</v>
      </c>
      <c r="S36" s="313">
        <f ca="1">OFFSET('Data - staffing'!$G49, 0, (S$6) * 3 - 1, 1, 1)</f>
        <v>1</v>
      </c>
      <c r="T36" s="313">
        <f ca="1">OFFSET('Data - staffing'!$G49, 0, (T$6) * 3 - 1, 1, 1)</f>
        <v>1</v>
      </c>
      <c r="U36" s="313">
        <f ca="1">OFFSET('Data - staffing'!$G49, 0, (U$6) * 3 - 1, 1, 1)</f>
        <v>1</v>
      </c>
      <c r="V36" s="313">
        <f ca="1">OFFSET('Data - staffing'!$G49, 0, (V$6) * 3 - 1, 1, 1)</f>
        <v>1</v>
      </c>
      <c r="W36" s="313">
        <f ca="1">OFFSET('Data - staffing'!$G49, 0, (W$6) * 3 - 1, 1, 1)</f>
        <v>1</v>
      </c>
      <c r="X36" s="313">
        <f ca="1">OFFSET('Data - staffing'!$G49, 0, (X$6) * 3 - 1, 1, 1)</f>
        <v>1</v>
      </c>
      <c r="Y36" s="314">
        <f ca="1">OFFSET('Data - staffing'!$G49, 0, (Y$6) * 3 - 1, 1, 1)</f>
        <v>1</v>
      </c>
    </row>
    <row r="37" spans="2:25" hidden="1" outlineLevel="2">
      <c r="E37" s="327" t="s">
        <v>46</v>
      </c>
      <c r="F37" s="312">
        <f ca="1">OFFSET('Data - staffing'!$G50, 0, (F$6) * 3 - 1, 1, 1)</f>
        <v>1</v>
      </c>
      <c r="G37" s="313">
        <f ca="1">OFFSET('Data - staffing'!$G50, 0, (G$6) * 3 - 1, 1, 1)</f>
        <v>1</v>
      </c>
      <c r="H37" s="313">
        <f ca="1">OFFSET('Data - staffing'!$G50, 0, (H$6) * 3 - 1, 1, 1)</f>
        <v>1</v>
      </c>
      <c r="I37" s="313">
        <f ca="1">OFFSET('Data - staffing'!$G50, 0, (I$6) * 3 - 1, 1, 1)</f>
        <v>1</v>
      </c>
      <c r="J37" s="313">
        <f ca="1">OFFSET('Data - staffing'!$G50, 0, (J$6) * 3 - 1, 1, 1)</f>
        <v>1</v>
      </c>
      <c r="K37" s="313">
        <f ca="1">OFFSET('Data - staffing'!$G50, 0, (K$6) * 3 - 1, 1, 1)</f>
        <v>1</v>
      </c>
      <c r="L37" s="313">
        <f ca="1">OFFSET('Data - staffing'!$G50, 0, (L$6) * 3 - 1, 1, 1)</f>
        <v>1</v>
      </c>
      <c r="M37" s="313">
        <f ca="1">OFFSET('Data - staffing'!$G50, 0, (M$6) * 3 - 1, 1, 1)</f>
        <v>1</v>
      </c>
      <c r="N37" s="313">
        <f ca="1">OFFSET('Data - staffing'!$G50, 0, (N$6) * 3 - 1, 1, 1)</f>
        <v>2</v>
      </c>
      <c r="O37" s="313">
        <f ca="1">OFFSET('Data - staffing'!$G50, 0, (O$6) * 3 - 1, 1, 1)</f>
        <v>2</v>
      </c>
      <c r="P37" s="313">
        <f ca="1">OFFSET('Data - staffing'!$G50, 0, (P$6) * 3 - 1, 1, 1)</f>
        <v>2</v>
      </c>
      <c r="Q37" s="313">
        <f ca="1">OFFSET('Data - staffing'!$G50, 0, (Q$6) * 3 - 1, 1, 1)</f>
        <v>2</v>
      </c>
      <c r="R37" s="313">
        <f ca="1">OFFSET('Data - staffing'!$G50, 0, (R$6) * 3 - 1, 1, 1)</f>
        <v>3</v>
      </c>
      <c r="S37" s="313">
        <f ca="1">OFFSET('Data - staffing'!$G50, 0, (S$6) * 3 - 1, 1, 1)</f>
        <v>4</v>
      </c>
      <c r="T37" s="313">
        <f ca="1">OFFSET('Data - staffing'!$G50, 0, (T$6) * 3 - 1, 1, 1)</f>
        <v>4</v>
      </c>
      <c r="U37" s="313">
        <f ca="1">OFFSET('Data - staffing'!$G50, 0, (U$6) * 3 - 1, 1, 1)</f>
        <v>5</v>
      </c>
      <c r="V37" s="313">
        <f ca="1">OFFSET('Data - staffing'!$G50, 0, (V$6) * 3 - 1, 1, 1)</f>
        <v>7</v>
      </c>
      <c r="W37" s="313">
        <f ca="1">OFFSET('Data - staffing'!$G50, 0, (W$6) * 3 - 1, 1, 1)</f>
        <v>9</v>
      </c>
      <c r="X37" s="313">
        <f ca="1">OFFSET('Data - staffing'!$G50, 0, (X$6) * 3 - 1, 1, 1)</f>
        <v>11</v>
      </c>
      <c r="Y37" s="314">
        <f ca="1">OFFSET('Data - staffing'!$G50, 0, (Y$6) * 3 - 1, 1, 1)</f>
        <v>11</v>
      </c>
    </row>
    <row r="38" spans="2:25" hidden="1" outlineLevel="2">
      <c r="E38" s="327" t="s">
        <v>47</v>
      </c>
      <c r="F38" s="312">
        <f ca="1">OFFSET('Data - staffing'!$G51, 0, (F$6) * 3 - 1, 1, 1)</f>
        <v>0</v>
      </c>
      <c r="G38" s="313">
        <f ca="1">OFFSET('Data - staffing'!$G51, 0, (G$6) * 3 - 1, 1, 1)</f>
        <v>0</v>
      </c>
      <c r="H38" s="313">
        <f ca="1">OFFSET('Data - staffing'!$G51, 0, (H$6) * 3 - 1, 1, 1)</f>
        <v>0</v>
      </c>
      <c r="I38" s="313">
        <f ca="1">OFFSET('Data - staffing'!$G51, 0, (I$6) * 3 - 1, 1, 1)</f>
        <v>0</v>
      </c>
      <c r="J38" s="313">
        <f ca="1">OFFSET('Data - staffing'!$G51, 0, (J$6) * 3 - 1, 1, 1)</f>
        <v>1</v>
      </c>
      <c r="K38" s="313">
        <f ca="1">OFFSET('Data - staffing'!$G51, 0, (K$6) * 3 - 1, 1, 1)</f>
        <v>1</v>
      </c>
      <c r="L38" s="313">
        <f ca="1">OFFSET('Data - staffing'!$G51, 0, (L$6) * 3 - 1, 1, 1)</f>
        <v>1</v>
      </c>
      <c r="M38" s="313">
        <f ca="1">OFFSET('Data - staffing'!$G51, 0, (M$6) * 3 - 1, 1, 1)</f>
        <v>1</v>
      </c>
      <c r="N38" s="313">
        <f ca="1">OFFSET('Data - staffing'!$G51, 0, (N$6) * 3 - 1, 1, 1)</f>
        <v>1</v>
      </c>
      <c r="O38" s="313">
        <f ca="1">OFFSET('Data - staffing'!$G51, 0, (O$6) * 3 - 1, 1, 1)</f>
        <v>1</v>
      </c>
      <c r="P38" s="313">
        <f ca="1">OFFSET('Data - staffing'!$G51, 0, (P$6) * 3 - 1, 1, 1)</f>
        <v>1</v>
      </c>
      <c r="Q38" s="313">
        <f ca="1">OFFSET('Data - staffing'!$G51, 0, (Q$6) * 3 - 1, 1, 1)</f>
        <v>1</v>
      </c>
      <c r="R38" s="313">
        <f ca="1">OFFSET('Data - staffing'!$G51, 0, (R$6) * 3 - 1, 1, 1)</f>
        <v>2</v>
      </c>
      <c r="S38" s="313">
        <f ca="1">OFFSET('Data - staffing'!$G51, 0, (S$6) * 3 - 1, 1, 1)</f>
        <v>2</v>
      </c>
      <c r="T38" s="313">
        <f ca="1">OFFSET('Data - staffing'!$G51, 0, (T$6) * 3 - 1, 1, 1)</f>
        <v>3</v>
      </c>
      <c r="U38" s="313">
        <f ca="1">OFFSET('Data - staffing'!$G51, 0, (U$6) * 3 - 1, 1, 1)</f>
        <v>3</v>
      </c>
      <c r="V38" s="313">
        <f ca="1">OFFSET('Data - staffing'!$G51, 0, (V$6) * 3 - 1, 1, 1)</f>
        <v>4</v>
      </c>
      <c r="W38" s="313">
        <f ca="1">OFFSET('Data - staffing'!$G51, 0, (W$6) * 3 - 1, 1, 1)</f>
        <v>6</v>
      </c>
      <c r="X38" s="313">
        <f ca="1">OFFSET('Data - staffing'!$G51, 0, (X$6) * 3 - 1, 1, 1)</f>
        <v>6</v>
      </c>
      <c r="Y38" s="314">
        <f ca="1">OFFSET('Data - staffing'!$G51, 0, (Y$6) * 3 - 1, 1, 1)</f>
        <v>8</v>
      </c>
    </row>
    <row r="39" spans="2:25" hidden="1" outlineLevel="2">
      <c r="E39" s="327" t="s">
        <v>48</v>
      </c>
      <c r="F39" s="312">
        <f ca="1">OFFSET('Data - staffing'!$G52, 0, (F$6) * 3 - 1, 1, 1)</f>
        <v>0</v>
      </c>
      <c r="G39" s="313">
        <f ca="1">OFFSET('Data - staffing'!$G52, 0, (G$6) * 3 - 1, 1, 1)</f>
        <v>0</v>
      </c>
      <c r="H39" s="313">
        <f ca="1">OFFSET('Data - staffing'!$G52, 0, (H$6) * 3 - 1, 1, 1)</f>
        <v>0</v>
      </c>
      <c r="I39" s="313">
        <f ca="1">OFFSET('Data - staffing'!$G52, 0, (I$6) * 3 - 1, 1, 1)</f>
        <v>0</v>
      </c>
      <c r="J39" s="313">
        <f ca="1">OFFSET('Data - staffing'!$G52, 0, (J$6) * 3 - 1, 1, 1)</f>
        <v>0</v>
      </c>
      <c r="K39" s="313">
        <f ca="1">OFFSET('Data - staffing'!$G52, 0, (K$6) * 3 - 1, 1, 1)</f>
        <v>0</v>
      </c>
      <c r="L39" s="313">
        <f ca="1">OFFSET('Data - staffing'!$G52, 0, (L$6) * 3 - 1, 1, 1)</f>
        <v>0</v>
      </c>
      <c r="M39" s="313">
        <f ca="1">OFFSET('Data - staffing'!$G52, 0, (M$6) * 3 - 1, 1, 1)</f>
        <v>0</v>
      </c>
      <c r="N39" s="313">
        <f ca="1">OFFSET('Data - staffing'!$G52, 0, (N$6) * 3 - 1, 1, 1)</f>
        <v>0</v>
      </c>
      <c r="O39" s="313">
        <f ca="1">OFFSET('Data - staffing'!$G52, 0, (O$6) * 3 - 1, 1, 1)</f>
        <v>0</v>
      </c>
      <c r="P39" s="313">
        <f ca="1">OFFSET('Data - staffing'!$G52, 0, (P$6) * 3 - 1, 1, 1)</f>
        <v>0</v>
      </c>
      <c r="Q39" s="313">
        <f ca="1">OFFSET('Data - staffing'!$G52, 0, (Q$6) * 3 - 1, 1, 1)</f>
        <v>0</v>
      </c>
      <c r="R39" s="313">
        <f ca="1">OFFSET('Data - staffing'!$G52, 0, (R$6) * 3 - 1, 1, 1)</f>
        <v>0</v>
      </c>
      <c r="S39" s="313">
        <f ca="1">OFFSET('Data - staffing'!$G52, 0, (S$6) * 3 - 1, 1, 1)</f>
        <v>0</v>
      </c>
      <c r="T39" s="313">
        <f ca="1">OFFSET('Data - staffing'!$G52, 0, (T$6) * 3 - 1, 1, 1)</f>
        <v>0</v>
      </c>
      <c r="U39" s="313">
        <f ca="1">OFFSET('Data - staffing'!$G52, 0, (U$6) * 3 - 1, 1, 1)</f>
        <v>0</v>
      </c>
      <c r="V39" s="313">
        <f ca="1">OFFSET('Data - staffing'!$G52, 0, (V$6) * 3 - 1, 1, 1)</f>
        <v>1</v>
      </c>
      <c r="W39" s="313">
        <f ca="1">OFFSET('Data - staffing'!$G52, 0, (W$6) * 3 - 1, 1, 1)</f>
        <v>1</v>
      </c>
      <c r="X39" s="313">
        <f ca="1">OFFSET('Data - staffing'!$G52, 0, (X$6) * 3 - 1, 1, 1)</f>
        <v>1</v>
      </c>
      <c r="Y39" s="314">
        <f ca="1">OFFSET('Data - staffing'!$G52, 0, (Y$6) * 3 - 1, 1, 1)</f>
        <v>1</v>
      </c>
    </row>
    <row r="40" spans="2:25" hidden="1" outlineLevel="2">
      <c r="E40" s="327" t="s">
        <v>49</v>
      </c>
      <c r="F40" s="312">
        <f ca="1">OFFSET('Data - staffing'!$G53, 0, (F$6) * 3 - 1, 1, 1)</f>
        <v>0</v>
      </c>
      <c r="G40" s="313">
        <f ca="1">OFFSET('Data - staffing'!$G53, 0, (G$6) * 3 - 1, 1, 1)</f>
        <v>0</v>
      </c>
      <c r="H40" s="313">
        <f ca="1">OFFSET('Data - staffing'!$G53, 0, (H$6) * 3 - 1, 1, 1)</f>
        <v>0</v>
      </c>
      <c r="I40" s="313">
        <f ca="1">OFFSET('Data - staffing'!$G53, 0, (I$6) * 3 - 1, 1, 1)</f>
        <v>0</v>
      </c>
      <c r="J40" s="313">
        <f ca="1">OFFSET('Data - staffing'!$G53, 0, (J$6) * 3 - 1, 1, 1)</f>
        <v>0</v>
      </c>
      <c r="K40" s="313">
        <f ca="1">OFFSET('Data - staffing'!$G53, 0, (K$6) * 3 - 1, 1, 1)</f>
        <v>0</v>
      </c>
      <c r="L40" s="313">
        <f ca="1">OFFSET('Data - staffing'!$G53, 0, (L$6) * 3 - 1, 1, 1)</f>
        <v>0</v>
      </c>
      <c r="M40" s="313">
        <f ca="1">OFFSET('Data - staffing'!$G53, 0, (M$6) * 3 - 1, 1, 1)</f>
        <v>0</v>
      </c>
      <c r="N40" s="313">
        <f ca="1">OFFSET('Data - staffing'!$G53, 0, (N$6) * 3 - 1, 1, 1)</f>
        <v>0</v>
      </c>
      <c r="O40" s="313">
        <f ca="1">OFFSET('Data - staffing'!$G53, 0, (O$6) * 3 - 1, 1, 1)</f>
        <v>0</v>
      </c>
      <c r="P40" s="313">
        <f ca="1">OFFSET('Data - staffing'!$G53, 0, (P$6) * 3 - 1, 1, 1)</f>
        <v>0</v>
      </c>
      <c r="Q40" s="313">
        <f ca="1">OFFSET('Data - staffing'!$G53, 0, (Q$6) * 3 - 1, 1, 1)</f>
        <v>1</v>
      </c>
      <c r="R40" s="313">
        <f ca="1">OFFSET('Data - staffing'!$G53, 0, (R$6) * 3 - 1, 1, 1)</f>
        <v>1</v>
      </c>
      <c r="S40" s="313">
        <f ca="1">OFFSET('Data - staffing'!$G53, 0, (S$6) * 3 - 1, 1, 1)</f>
        <v>1</v>
      </c>
      <c r="T40" s="313">
        <f ca="1">OFFSET('Data - staffing'!$G53, 0, (T$6) * 3 - 1, 1, 1)</f>
        <v>1</v>
      </c>
      <c r="U40" s="313">
        <f ca="1">OFFSET('Data - staffing'!$G53, 0, (U$6) * 3 - 1, 1, 1)</f>
        <v>1</v>
      </c>
      <c r="V40" s="313">
        <f ca="1">OFFSET('Data - staffing'!$G53, 0, (V$6) * 3 - 1, 1, 1)</f>
        <v>3</v>
      </c>
      <c r="W40" s="313">
        <f ca="1">OFFSET('Data - staffing'!$G53, 0, (W$6) * 3 - 1, 1, 1)</f>
        <v>3</v>
      </c>
      <c r="X40" s="313">
        <f ca="1">OFFSET('Data - staffing'!$G53, 0, (X$6) * 3 - 1, 1, 1)</f>
        <v>3</v>
      </c>
      <c r="Y40" s="314">
        <f ca="1">OFFSET('Data - staffing'!$G53, 0, (Y$6) * 3 - 1, 1, 1)</f>
        <v>3</v>
      </c>
    </row>
    <row r="41" spans="2:25" outlineLevel="1" collapsed="1">
      <c r="D41" s="488" t="s">
        <v>174</v>
      </c>
      <c r="E41" s="489"/>
      <c r="F41" s="321" t="e">
        <f t="shared" ref="F41:Y41" ca="1" si="11">SUM(F42,F43,F44,F45)</f>
        <v>#REF!</v>
      </c>
      <c r="G41" s="322" t="e">
        <f t="shared" ca="1" si="11"/>
        <v>#REF!</v>
      </c>
      <c r="H41" s="322" t="e">
        <f t="shared" ca="1" si="11"/>
        <v>#REF!</v>
      </c>
      <c r="I41" s="322" t="e">
        <f t="shared" ca="1" si="11"/>
        <v>#REF!</v>
      </c>
      <c r="J41" s="322" t="e">
        <f t="shared" ca="1" si="11"/>
        <v>#REF!</v>
      </c>
      <c r="K41" s="322" t="e">
        <f t="shared" ca="1" si="11"/>
        <v>#REF!</v>
      </c>
      <c r="L41" s="322" t="e">
        <f t="shared" ca="1" si="11"/>
        <v>#REF!</v>
      </c>
      <c r="M41" s="322" t="e">
        <f t="shared" ca="1" si="11"/>
        <v>#REF!</v>
      </c>
      <c r="N41" s="322" t="e">
        <f t="shared" ca="1" si="11"/>
        <v>#REF!</v>
      </c>
      <c r="O41" s="322" t="e">
        <f t="shared" ca="1" si="11"/>
        <v>#REF!</v>
      </c>
      <c r="P41" s="322" t="e">
        <f t="shared" ca="1" si="11"/>
        <v>#REF!</v>
      </c>
      <c r="Q41" s="322" t="e">
        <f t="shared" ca="1" si="11"/>
        <v>#REF!</v>
      </c>
      <c r="R41" s="322" t="e">
        <f t="shared" ca="1" si="11"/>
        <v>#REF!</v>
      </c>
      <c r="S41" s="322" t="e">
        <f t="shared" ca="1" si="11"/>
        <v>#REF!</v>
      </c>
      <c r="T41" s="322" t="e">
        <f t="shared" ca="1" si="11"/>
        <v>#REF!</v>
      </c>
      <c r="U41" s="322" t="e">
        <f t="shared" ca="1" si="11"/>
        <v>#REF!</v>
      </c>
      <c r="V41" s="322" t="e">
        <f t="shared" ca="1" si="11"/>
        <v>#REF!</v>
      </c>
      <c r="W41" s="322" t="e">
        <f t="shared" ca="1" si="11"/>
        <v>#REF!</v>
      </c>
      <c r="X41" s="322" t="e">
        <f t="shared" ca="1" si="11"/>
        <v>#REF!</v>
      </c>
      <c r="Y41" s="323" t="e">
        <f t="shared" ca="1" si="11"/>
        <v>#REF!</v>
      </c>
    </row>
    <row r="42" spans="2:25" hidden="1" outlineLevel="2">
      <c r="E42" s="327" t="s">
        <v>38</v>
      </c>
      <c r="F42" s="312" t="e">
        <f ca="1">OFFSET('Data - staffing'!$G54, 0, (F$6) * 3 - 1, 1, 1)</f>
        <v>#REF!</v>
      </c>
      <c r="G42" s="313" t="e">
        <f ca="1">OFFSET('Data - staffing'!$G54, 0, (G$6) * 3 - 1, 1, 1)</f>
        <v>#REF!</v>
      </c>
      <c r="H42" s="313" t="e">
        <f ca="1">OFFSET('Data - staffing'!$G54, 0, (H$6) * 3 - 1, 1, 1)</f>
        <v>#REF!</v>
      </c>
      <c r="I42" s="313" t="e">
        <f ca="1">OFFSET('Data - staffing'!$G54, 0, (I$6) * 3 - 1, 1, 1)</f>
        <v>#REF!</v>
      </c>
      <c r="J42" s="313" t="e">
        <f ca="1">OFFSET('Data - staffing'!$G54, 0, (J$6) * 3 - 1, 1, 1)</f>
        <v>#REF!</v>
      </c>
      <c r="K42" s="313" t="e">
        <f ca="1">OFFSET('Data - staffing'!$G54, 0, (K$6) * 3 - 1, 1, 1)</f>
        <v>#REF!</v>
      </c>
      <c r="L42" s="313" t="e">
        <f ca="1">OFFSET('Data - staffing'!$G54, 0, (L$6) * 3 - 1, 1, 1)</f>
        <v>#REF!</v>
      </c>
      <c r="M42" s="313" t="e">
        <f ca="1">OFFSET('Data - staffing'!$G54, 0, (M$6) * 3 - 1, 1, 1)</f>
        <v>#REF!</v>
      </c>
      <c r="N42" s="313" t="e">
        <f ca="1">OFFSET('Data - staffing'!$G54, 0, (N$6) * 3 - 1, 1, 1)</f>
        <v>#REF!</v>
      </c>
      <c r="O42" s="313" t="e">
        <f ca="1">OFFSET('Data - staffing'!$G54, 0, (O$6) * 3 - 1, 1, 1)</f>
        <v>#REF!</v>
      </c>
      <c r="P42" s="313" t="e">
        <f ca="1">OFFSET('Data - staffing'!$G54, 0, (P$6) * 3 - 1, 1, 1)</f>
        <v>#REF!</v>
      </c>
      <c r="Q42" s="313" t="e">
        <f ca="1">OFFSET('Data - staffing'!$G54, 0, (Q$6) * 3 - 1, 1, 1)</f>
        <v>#REF!</v>
      </c>
      <c r="R42" s="313" t="e">
        <f ca="1">OFFSET('Data - staffing'!$G54, 0, (R$6) * 3 - 1, 1, 1)</f>
        <v>#REF!</v>
      </c>
      <c r="S42" s="313" t="e">
        <f ca="1">OFFSET('Data - staffing'!$G54, 0, (S$6) * 3 - 1, 1, 1)</f>
        <v>#REF!</v>
      </c>
      <c r="T42" s="313" t="e">
        <f ca="1">OFFSET('Data - staffing'!$G54, 0, (T$6) * 3 - 1, 1, 1)</f>
        <v>#REF!</v>
      </c>
      <c r="U42" s="313" t="e">
        <f ca="1">OFFSET('Data - staffing'!$G54, 0, (U$6) * 3 - 1, 1, 1)</f>
        <v>#REF!</v>
      </c>
      <c r="V42" s="313" t="e">
        <f ca="1">OFFSET('Data - staffing'!$G54, 0, (V$6) * 3 - 1, 1, 1)</f>
        <v>#REF!</v>
      </c>
      <c r="W42" s="313" t="e">
        <f ca="1">OFFSET('Data - staffing'!$G54, 0, (W$6) * 3 - 1, 1, 1)</f>
        <v>#REF!</v>
      </c>
      <c r="X42" s="313" t="e">
        <f ca="1">OFFSET('Data - staffing'!$G54, 0, (X$6) * 3 - 1, 1, 1)</f>
        <v>#REF!</v>
      </c>
      <c r="Y42" s="314" t="e">
        <f ca="1">OFFSET('Data - staffing'!$G54, 0, (Y$6) * 3 - 1, 1, 1)</f>
        <v>#REF!</v>
      </c>
    </row>
    <row r="43" spans="2:25" hidden="1" outlineLevel="2">
      <c r="E43" s="327" t="s">
        <v>46</v>
      </c>
      <c r="F43" s="312" t="e">
        <f ca="1">OFFSET('Data - staffing'!$G55, 0, (F$6) * 3 - 1, 1, 1)</f>
        <v>#REF!</v>
      </c>
      <c r="G43" s="313" t="e">
        <f ca="1">OFFSET('Data - staffing'!$G55, 0, (G$6) * 3 - 1, 1, 1)</f>
        <v>#REF!</v>
      </c>
      <c r="H43" s="313" t="e">
        <f ca="1">OFFSET('Data - staffing'!$G55, 0, (H$6) * 3 - 1, 1, 1)</f>
        <v>#REF!</v>
      </c>
      <c r="I43" s="313" t="e">
        <f ca="1">OFFSET('Data - staffing'!$G55, 0, (I$6) * 3 - 1, 1, 1)</f>
        <v>#REF!</v>
      </c>
      <c r="J43" s="313" t="e">
        <f ca="1">OFFSET('Data - staffing'!$G55, 0, (J$6) * 3 - 1, 1, 1)</f>
        <v>#REF!</v>
      </c>
      <c r="K43" s="313" t="e">
        <f ca="1">OFFSET('Data - staffing'!$G55, 0, (K$6) * 3 - 1, 1, 1)</f>
        <v>#REF!</v>
      </c>
      <c r="L43" s="313" t="e">
        <f ca="1">OFFSET('Data - staffing'!$G55, 0, (L$6) * 3 - 1, 1, 1)</f>
        <v>#REF!</v>
      </c>
      <c r="M43" s="313" t="e">
        <f ca="1">OFFSET('Data - staffing'!$G55, 0, (M$6) * 3 - 1, 1, 1)</f>
        <v>#REF!</v>
      </c>
      <c r="N43" s="313" t="e">
        <f ca="1">OFFSET('Data - staffing'!$G55, 0, (N$6) * 3 - 1, 1, 1)</f>
        <v>#REF!</v>
      </c>
      <c r="O43" s="313" t="e">
        <f ca="1">OFFSET('Data - staffing'!$G55, 0, (O$6) * 3 - 1, 1, 1)</f>
        <v>#REF!</v>
      </c>
      <c r="P43" s="313" t="e">
        <f ca="1">OFFSET('Data - staffing'!$G55, 0, (P$6) * 3 - 1, 1, 1)</f>
        <v>#REF!</v>
      </c>
      <c r="Q43" s="313" t="e">
        <f ca="1">OFFSET('Data - staffing'!$G55, 0, (Q$6) * 3 - 1, 1, 1)</f>
        <v>#REF!</v>
      </c>
      <c r="R43" s="313" t="e">
        <f ca="1">OFFSET('Data - staffing'!$G55, 0, (R$6) * 3 - 1, 1, 1)</f>
        <v>#REF!</v>
      </c>
      <c r="S43" s="313" t="e">
        <f ca="1">OFFSET('Data - staffing'!$G55, 0, (S$6) * 3 - 1, 1, 1)</f>
        <v>#REF!</v>
      </c>
      <c r="T43" s="313" t="e">
        <f ca="1">OFFSET('Data - staffing'!$G55, 0, (T$6) * 3 - 1, 1, 1)</f>
        <v>#REF!</v>
      </c>
      <c r="U43" s="313" t="e">
        <f ca="1">OFFSET('Data - staffing'!$G55, 0, (U$6) * 3 - 1, 1, 1)</f>
        <v>#REF!</v>
      </c>
      <c r="V43" s="313" t="e">
        <f ca="1">OFFSET('Data - staffing'!$G55, 0, (V$6) * 3 - 1, 1, 1)</f>
        <v>#REF!</v>
      </c>
      <c r="W43" s="313" t="e">
        <f ca="1">OFFSET('Data - staffing'!$G55, 0, (W$6) * 3 - 1, 1, 1)</f>
        <v>#REF!</v>
      </c>
      <c r="X43" s="313" t="e">
        <f ca="1">OFFSET('Data - staffing'!$G55, 0, (X$6) * 3 - 1, 1, 1)</f>
        <v>#REF!</v>
      </c>
      <c r="Y43" s="314" t="e">
        <f ca="1">OFFSET('Data - staffing'!$G55, 0, (Y$6) * 3 - 1, 1, 1)</f>
        <v>#REF!</v>
      </c>
    </row>
    <row r="44" spans="2:25" hidden="1" outlineLevel="2">
      <c r="E44" s="327" t="s">
        <v>47</v>
      </c>
      <c r="F44" s="312" t="e">
        <f ca="1">OFFSET('Data - staffing'!$G56, 0, (F$6) * 3 - 1, 1, 1)</f>
        <v>#REF!</v>
      </c>
      <c r="G44" s="313" t="e">
        <f ca="1">OFFSET('Data - staffing'!$G56, 0, (G$6) * 3 - 1, 1, 1)</f>
        <v>#REF!</v>
      </c>
      <c r="H44" s="313" t="e">
        <f ca="1">OFFSET('Data - staffing'!$G56, 0, (H$6) * 3 - 1, 1, 1)</f>
        <v>#REF!</v>
      </c>
      <c r="I44" s="313" t="e">
        <f ca="1">OFFSET('Data - staffing'!$G56, 0, (I$6) * 3 - 1, 1, 1)</f>
        <v>#REF!</v>
      </c>
      <c r="J44" s="313" t="e">
        <f ca="1">OFFSET('Data - staffing'!$G56, 0, (J$6) * 3 - 1, 1, 1)</f>
        <v>#REF!</v>
      </c>
      <c r="K44" s="313" t="e">
        <f ca="1">OFFSET('Data - staffing'!$G56, 0, (K$6) * 3 - 1, 1, 1)</f>
        <v>#REF!</v>
      </c>
      <c r="L44" s="313" t="e">
        <f ca="1">OFFSET('Data - staffing'!$G56, 0, (L$6) * 3 - 1, 1, 1)</f>
        <v>#REF!</v>
      </c>
      <c r="M44" s="313" t="e">
        <f ca="1">OFFSET('Data - staffing'!$G56, 0, (M$6) * 3 - 1, 1, 1)</f>
        <v>#REF!</v>
      </c>
      <c r="N44" s="313" t="e">
        <f ca="1">OFFSET('Data - staffing'!$G56, 0, (N$6) * 3 - 1, 1, 1)</f>
        <v>#REF!</v>
      </c>
      <c r="O44" s="313" t="e">
        <f ca="1">OFFSET('Data - staffing'!$G56, 0, (O$6) * 3 - 1, 1, 1)</f>
        <v>#REF!</v>
      </c>
      <c r="P44" s="313" t="e">
        <f ca="1">OFFSET('Data - staffing'!$G56, 0, (P$6) * 3 - 1, 1, 1)</f>
        <v>#REF!</v>
      </c>
      <c r="Q44" s="313" t="e">
        <f ca="1">OFFSET('Data - staffing'!$G56, 0, (Q$6) * 3 - 1, 1, 1)</f>
        <v>#REF!</v>
      </c>
      <c r="R44" s="313" t="e">
        <f ca="1">OFFSET('Data - staffing'!$G56, 0, (R$6) * 3 - 1, 1, 1)</f>
        <v>#REF!</v>
      </c>
      <c r="S44" s="313" t="e">
        <f ca="1">OFFSET('Data - staffing'!$G56, 0, (S$6) * 3 - 1, 1, 1)</f>
        <v>#REF!</v>
      </c>
      <c r="T44" s="313" t="e">
        <f ca="1">OFFSET('Data - staffing'!$G56, 0, (T$6) * 3 - 1, 1, 1)</f>
        <v>#REF!</v>
      </c>
      <c r="U44" s="313" t="e">
        <f ca="1">OFFSET('Data - staffing'!$G56, 0, (U$6) * 3 - 1, 1, 1)</f>
        <v>#REF!</v>
      </c>
      <c r="V44" s="313" t="e">
        <f ca="1">OFFSET('Data - staffing'!$G56, 0, (V$6) * 3 - 1, 1, 1)</f>
        <v>#REF!</v>
      </c>
      <c r="W44" s="313" t="e">
        <f ca="1">OFFSET('Data - staffing'!$G56, 0, (W$6) * 3 - 1, 1, 1)</f>
        <v>#REF!</v>
      </c>
      <c r="X44" s="313" t="e">
        <f ca="1">OFFSET('Data - staffing'!$G56, 0, (X$6) * 3 - 1, 1, 1)</f>
        <v>#REF!</v>
      </c>
      <c r="Y44" s="314" t="e">
        <f ca="1">OFFSET('Data - staffing'!$G56, 0, (Y$6) * 3 - 1, 1, 1)</f>
        <v>#REF!</v>
      </c>
    </row>
    <row r="45" spans="2:25" hidden="1" outlineLevel="2">
      <c r="E45" s="327" t="s">
        <v>48</v>
      </c>
      <c r="F45" s="312" t="e">
        <f ca="1">OFFSET('Data - staffing'!$G57, 0, (F$6) * 3 - 1, 1, 1)</f>
        <v>#REF!</v>
      </c>
      <c r="G45" s="313" t="e">
        <f ca="1">OFFSET('Data - staffing'!$G57, 0, (G$6) * 3 - 1, 1, 1)</f>
        <v>#REF!</v>
      </c>
      <c r="H45" s="313" t="e">
        <f ca="1">OFFSET('Data - staffing'!$G57, 0, (H$6) * 3 - 1, 1, 1)</f>
        <v>#REF!</v>
      </c>
      <c r="I45" s="313" t="e">
        <f ca="1">OFFSET('Data - staffing'!$G57, 0, (I$6) * 3 - 1, 1, 1)</f>
        <v>#REF!</v>
      </c>
      <c r="J45" s="313" t="e">
        <f ca="1">OFFSET('Data - staffing'!$G57, 0, (J$6) * 3 - 1, 1, 1)</f>
        <v>#REF!</v>
      </c>
      <c r="K45" s="313" t="e">
        <f ca="1">OFFSET('Data - staffing'!$G57, 0, (K$6) * 3 - 1, 1, 1)</f>
        <v>#REF!</v>
      </c>
      <c r="L45" s="313" t="e">
        <f ca="1">OFFSET('Data - staffing'!$G57, 0, (L$6) * 3 - 1, 1, 1)</f>
        <v>#REF!</v>
      </c>
      <c r="M45" s="313" t="e">
        <f ca="1">OFFSET('Data - staffing'!$G57, 0, (M$6) * 3 - 1, 1, 1)</f>
        <v>#REF!</v>
      </c>
      <c r="N45" s="313" t="e">
        <f ca="1">OFFSET('Data - staffing'!$G57, 0, (N$6) * 3 - 1, 1, 1)</f>
        <v>#REF!</v>
      </c>
      <c r="O45" s="313" t="e">
        <f ca="1">OFFSET('Data - staffing'!$G57, 0, (O$6) * 3 - 1, 1, 1)</f>
        <v>#REF!</v>
      </c>
      <c r="P45" s="313" t="e">
        <f ca="1">OFFSET('Data - staffing'!$G57, 0, (P$6) * 3 - 1, 1, 1)</f>
        <v>#REF!</v>
      </c>
      <c r="Q45" s="313" t="e">
        <f ca="1">OFFSET('Data - staffing'!$G57, 0, (Q$6) * 3 - 1, 1, 1)</f>
        <v>#REF!</v>
      </c>
      <c r="R45" s="313" t="e">
        <f ca="1">OFFSET('Data - staffing'!$G57, 0, (R$6) * 3 - 1, 1, 1)</f>
        <v>#REF!</v>
      </c>
      <c r="S45" s="313" t="e">
        <f ca="1">OFFSET('Data - staffing'!$G57, 0, (S$6) * 3 - 1, 1, 1)</f>
        <v>#REF!</v>
      </c>
      <c r="T45" s="313" t="e">
        <f ca="1">OFFSET('Data - staffing'!$G57, 0, (T$6) * 3 - 1, 1, 1)</f>
        <v>#REF!</v>
      </c>
      <c r="U45" s="313" t="e">
        <f ca="1">OFFSET('Data - staffing'!$G57, 0, (U$6) * 3 - 1, 1, 1)</f>
        <v>#REF!</v>
      </c>
      <c r="V45" s="313" t="e">
        <f ca="1">OFFSET('Data - staffing'!$G57, 0, (V$6) * 3 - 1, 1, 1)</f>
        <v>#REF!</v>
      </c>
      <c r="W45" s="313" t="e">
        <f ca="1">OFFSET('Data - staffing'!$G57, 0, (W$6) * 3 - 1, 1, 1)</f>
        <v>#REF!</v>
      </c>
      <c r="X45" s="313" t="e">
        <f ca="1">OFFSET('Data - staffing'!$G57, 0, (X$6) * 3 - 1, 1, 1)</f>
        <v>#REF!</v>
      </c>
      <c r="Y45" s="314" t="e">
        <f ca="1">OFFSET('Data - staffing'!$G57, 0, (Y$6) * 3 - 1, 1, 1)</f>
        <v>#REF!</v>
      </c>
    </row>
    <row r="46" spans="2:25">
      <c r="B46" s="490" t="s">
        <v>34</v>
      </c>
      <c r="C46" s="491"/>
      <c r="D46" s="491"/>
      <c r="E46" s="492"/>
      <c r="F46" s="315">
        <f t="shared" ref="F46:Y46" ca="1" si="12">SUM(F47)</f>
        <v>35</v>
      </c>
      <c r="G46" s="316">
        <f t="shared" ca="1" si="12"/>
        <v>218</v>
      </c>
      <c r="H46" s="316">
        <f t="shared" ca="1" si="12"/>
        <v>456</v>
      </c>
      <c r="I46" s="316">
        <f t="shared" ca="1" si="12"/>
        <v>554</v>
      </c>
      <c r="J46" s="316">
        <f t="shared" ca="1" si="12"/>
        <v>1079</v>
      </c>
      <c r="K46" s="316">
        <f t="shared" ca="1" si="12"/>
        <v>1243</v>
      </c>
      <c r="L46" s="316">
        <f t="shared" ca="1" si="12"/>
        <v>2773</v>
      </c>
      <c r="M46" s="316">
        <f t="shared" ca="1" si="12"/>
        <v>5995</v>
      </c>
      <c r="N46" s="316">
        <f t="shared" ca="1" si="12"/>
        <v>6112</v>
      </c>
      <c r="O46" s="316">
        <f t="shared" ca="1" si="12"/>
        <v>6341</v>
      </c>
      <c r="P46" s="316">
        <f t="shared" ca="1" si="12"/>
        <v>6542</v>
      </c>
      <c r="Q46" s="316">
        <f t="shared" ca="1" si="12"/>
        <v>6695</v>
      </c>
      <c r="R46" s="316">
        <f t="shared" ca="1" si="12"/>
        <v>6910</v>
      </c>
      <c r="S46" s="316">
        <f t="shared" ca="1" si="12"/>
        <v>7051</v>
      </c>
      <c r="T46" s="316">
        <f t="shared" ca="1" si="12"/>
        <v>7280</v>
      </c>
      <c r="U46" s="316">
        <f t="shared" ca="1" si="12"/>
        <v>7444</v>
      </c>
      <c r="V46" s="316">
        <f t="shared" ca="1" si="12"/>
        <v>8133</v>
      </c>
      <c r="W46" s="316">
        <f t="shared" ca="1" si="12"/>
        <v>8386</v>
      </c>
      <c r="X46" s="316">
        <f t="shared" ca="1" si="12"/>
        <v>8846</v>
      </c>
      <c r="Y46" s="317">
        <f t="shared" ca="1" si="12"/>
        <v>9612</v>
      </c>
    </row>
    <row r="47" spans="2:25">
      <c r="C47" s="493" t="s">
        <v>118</v>
      </c>
      <c r="D47" s="494"/>
      <c r="E47" s="495"/>
      <c r="F47" s="318">
        <f t="shared" ref="F47:Y47" ca="1" si="13">SUM(F48,F50,F56,F60)</f>
        <v>35</v>
      </c>
      <c r="G47" s="319">
        <f t="shared" ca="1" si="13"/>
        <v>218</v>
      </c>
      <c r="H47" s="319">
        <f t="shared" ca="1" si="13"/>
        <v>456</v>
      </c>
      <c r="I47" s="319">
        <f t="shared" ca="1" si="13"/>
        <v>554</v>
      </c>
      <c r="J47" s="319">
        <f t="shared" ca="1" si="13"/>
        <v>1079</v>
      </c>
      <c r="K47" s="319">
        <f t="shared" ca="1" si="13"/>
        <v>1243</v>
      </c>
      <c r="L47" s="319">
        <f t="shared" ca="1" si="13"/>
        <v>2773</v>
      </c>
      <c r="M47" s="319">
        <f t="shared" ca="1" si="13"/>
        <v>5995</v>
      </c>
      <c r="N47" s="319">
        <f t="shared" ca="1" si="13"/>
        <v>6112</v>
      </c>
      <c r="O47" s="319">
        <f t="shared" ca="1" si="13"/>
        <v>6341</v>
      </c>
      <c r="P47" s="319">
        <f t="shared" ca="1" si="13"/>
        <v>6542</v>
      </c>
      <c r="Q47" s="319">
        <f t="shared" ca="1" si="13"/>
        <v>6695</v>
      </c>
      <c r="R47" s="319">
        <f t="shared" ca="1" si="13"/>
        <v>6910</v>
      </c>
      <c r="S47" s="319">
        <f t="shared" ca="1" si="13"/>
        <v>7051</v>
      </c>
      <c r="T47" s="319">
        <f t="shared" ca="1" si="13"/>
        <v>7280</v>
      </c>
      <c r="U47" s="319">
        <f t="shared" ca="1" si="13"/>
        <v>7444</v>
      </c>
      <c r="V47" s="319">
        <f t="shared" ca="1" si="13"/>
        <v>8133</v>
      </c>
      <c r="W47" s="319">
        <f t="shared" ca="1" si="13"/>
        <v>8386</v>
      </c>
      <c r="X47" s="319">
        <f t="shared" ca="1" si="13"/>
        <v>8846</v>
      </c>
      <c r="Y47" s="320">
        <f t="shared" ca="1" si="13"/>
        <v>9612</v>
      </c>
    </row>
    <row r="48" spans="2:25" outlineLevel="1" collapsed="1">
      <c r="D48" s="488" t="s">
        <v>0</v>
      </c>
      <c r="E48" s="489"/>
      <c r="F48" s="321">
        <f t="shared" ref="F48:Y48" ca="1" si="14">SUM(F49)</f>
        <v>0</v>
      </c>
      <c r="G48" s="322">
        <f t="shared" ca="1" si="14"/>
        <v>0</v>
      </c>
      <c r="H48" s="322">
        <f t="shared" ca="1" si="14"/>
        <v>0</v>
      </c>
      <c r="I48" s="322">
        <f t="shared" ca="1" si="14"/>
        <v>0</v>
      </c>
      <c r="J48" s="322">
        <f t="shared" ca="1" si="14"/>
        <v>0</v>
      </c>
      <c r="K48" s="322">
        <f t="shared" ca="1" si="14"/>
        <v>0</v>
      </c>
      <c r="L48" s="322">
        <f t="shared" ca="1" si="14"/>
        <v>0</v>
      </c>
      <c r="M48" s="322">
        <f t="shared" ca="1" si="14"/>
        <v>0</v>
      </c>
      <c r="N48" s="322">
        <f t="shared" ca="1" si="14"/>
        <v>0</v>
      </c>
      <c r="O48" s="322">
        <f t="shared" ca="1" si="14"/>
        <v>0</v>
      </c>
      <c r="P48" s="322">
        <f t="shared" ca="1" si="14"/>
        <v>1</v>
      </c>
      <c r="Q48" s="322">
        <f t="shared" ca="1" si="14"/>
        <v>1</v>
      </c>
      <c r="R48" s="322">
        <f t="shared" ca="1" si="14"/>
        <v>1</v>
      </c>
      <c r="S48" s="322">
        <f t="shared" ca="1" si="14"/>
        <v>1</v>
      </c>
      <c r="T48" s="322">
        <f t="shared" ca="1" si="14"/>
        <v>1</v>
      </c>
      <c r="U48" s="322">
        <f t="shared" ca="1" si="14"/>
        <v>1</v>
      </c>
      <c r="V48" s="322">
        <f t="shared" ca="1" si="14"/>
        <v>1</v>
      </c>
      <c r="W48" s="322">
        <f t="shared" ca="1" si="14"/>
        <v>1</v>
      </c>
      <c r="X48" s="322">
        <f t="shared" ca="1" si="14"/>
        <v>1</v>
      </c>
      <c r="Y48" s="323">
        <f t="shared" ca="1" si="14"/>
        <v>1</v>
      </c>
    </row>
    <row r="49" spans="2:25" hidden="1" outlineLevel="2">
      <c r="E49" s="327" t="s">
        <v>102</v>
      </c>
      <c r="F49" s="312">
        <f ca="1">OFFSET('Data - staffing'!$G68, 0, (F$6) * 3 - 1, 1, 1)</f>
        <v>0</v>
      </c>
      <c r="G49" s="313">
        <f ca="1">OFFSET('Data - staffing'!$G68, 0, (G$6) * 3 - 1, 1, 1)</f>
        <v>0</v>
      </c>
      <c r="H49" s="313">
        <f ca="1">OFFSET('Data - staffing'!$G68, 0, (H$6) * 3 - 1, 1, 1)</f>
        <v>0</v>
      </c>
      <c r="I49" s="313">
        <f ca="1">OFFSET('Data - staffing'!$G68, 0, (I$6) * 3 - 1, 1, 1)</f>
        <v>0</v>
      </c>
      <c r="J49" s="313">
        <f ca="1">OFFSET('Data - staffing'!$G68, 0, (J$6) * 3 - 1, 1, 1)</f>
        <v>0</v>
      </c>
      <c r="K49" s="313">
        <f ca="1">OFFSET('Data - staffing'!$G68, 0, (K$6) * 3 - 1, 1, 1)</f>
        <v>0</v>
      </c>
      <c r="L49" s="313">
        <f ca="1">OFFSET('Data - staffing'!$G68, 0, (L$6) * 3 - 1, 1, 1)</f>
        <v>0</v>
      </c>
      <c r="M49" s="313">
        <f ca="1">OFFSET('Data - staffing'!$G68, 0, (M$6) * 3 - 1, 1, 1)</f>
        <v>0</v>
      </c>
      <c r="N49" s="313">
        <f ca="1">OFFSET('Data - staffing'!$G68, 0, (N$6) * 3 - 1, 1, 1)</f>
        <v>0</v>
      </c>
      <c r="O49" s="313">
        <f ca="1">OFFSET('Data - staffing'!$G68, 0, (O$6) * 3 - 1, 1, 1)</f>
        <v>0</v>
      </c>
      <c r="P49" s="313">
        <f ca="1">OFFSET('Data - staffing'!$G68, 0, (P$6) * 3 - 1, 1, 1)</f>
        <v>1</v>
      </c>
      <c r="Q49" s="313">
        <f ca="1">OFFSET('Data - staffing'!$G68, 0, (Q$6) * 3 - 1, 1, 1)</f>
        <v>1</v>
      </c>
      <c r="R49" s="313">
        <f ca="1">OFFSET('Data - staffing'!$G68, 0, (R$6) * 3 - 1, 1, 1)</f>
        <v>1</v>
      </c>
      <c r="S49" s="313">
        <f ca="1">OFFSET('Data - staffing'!$G68, 0, (S$6) * 3 - 1, 1, 1)</f>
        <v>1</v>
      </c>
      <c r="T49" s="313">
        <f ca="1">OFFSET('Data - staffing'!$G68, 0, (T$6) * 3 - 1, 1, 1)</f>
        <v>1</v>
      </c>
      <c r="U49" s="313">
        <f ca="1">OFFSET('Data - staffing'!$G68, 0, (U$6) * 3 - 1, 1, 1)</f>
        <v>1</v>
      </c>
      <c r="V49" s="313">
        <f ca="1">OFFSET('Data - staffing'!$G68, 0, (V$6) * 3 - 1, 1, 1)</f>
        <v>1</v>
      </c>
      <c r="W49" s="313">
        <f ca="1">OFFSET('Data - staffing'!$G68, 0, (W$6) * 3 - 1, 1, 1)</f>
        <v>1</v>
      </c>
      <c r="X49" s="313">
        <f ca="1">OFFSET('Data - staffing'!$G68, 0, (X$6) * 3 - 1, 1, 1)</f>
        <v>1</v>
      </c>
      <c r="Y49" s="314">
        <f ca="1">OFFSET('Data - staffing'!$G68, 0, (Y$6) * 3 - 1, 1, 1)</f>
        <v>1</v>
      </c>
    </row>
    <row r="50" spans="2:25" outlineLevel="1" collapsed="1">
      <c r="D50" s="488" t="s">
        <v>57</v>
      </c>
      <c r="E50" s="489"/>
      <c r="F50" s="321">
        <f t="shared" ref="F50:Y50" ca="1" si="15">SUM(F51,F52,F53,F54,F55)</f>
        <v>3</v>
      </c>
      <c r="G50" s="322">
        <f t="shared" ca="1" si="15"/>
        <v>13</v>
      </c>
      <c r="H50" s="322">
        <f t="shared" ca="1" si="15"/>
        <v>32</v>
      </c>
      <c r="I50" s="322">
        <f t="shared" ca="1" si="15"/>
        <v>55</v>
      </c>
      <c r="J50" s="322">
        <f t="shared" ca="1" si="15"/>
        <v>101</v>
      </c>
      <c r="K50" s="322">
        <f t="shared" ca="1" si="15"/>
        <v>153</v>
      </c>
      <c r="L50" s="322">
        <f t="shared" ca="1" si="15"/>
        <v>270</v>
      </c>
      <c r="M50" s="322">
        <f t="shared" ca="1" si="15"/>
        <v>526</v>
      </c>
      <c r="N50" s="322">
        <f t="shared" ca="1" si="15"/>
        <v>642</v>
      </c>
      <c r="O50" s="322">
        <f t="shared" ca="1" si="15"/>
        <v>871</v>
      </c>
      <c r="P50" s="322">
        <f t="shared" ca="1" si="15"/>
        <v>1071</v>
      </c>
      <c r="Q50" s="322">
        <f t="shared" ca="1" si="15"/>
        <v>1224</v>
      </c>
      <c r="R50" s="322">
        <f t="shared" ca="1" si="15"/>
        <v>1439</v>
      </c>
      <c r="S50" s="322">
        <f t="shared" ca="1" si="15"/>
        <v>1579</v>
      </c>
      <c r="T50" s="322">
        <f t="shared" ca="1" si="15"/>
        <v>1808</v>
      </c>
      <c r="U50" s="322">
        <f t="shared" ca="1" si="15"/>
        <v>1972</v>
      </c>
      <c r="V50" s="322">
        <f t="shared" ca="1" si="15"/>
        <v>2247</v>
      </c>
      <c r="W50" s="322">
        <f t="shared" ca="1" si="15"/>
        <v>2499</v>
      </c>
      <c r="X50" s="322">
        <f t="shared" ca="1" si="15"/>
        <v>2753</v>
      </c>
      <c r="Y50" s="323">
        <f t="shared" ca="1" si="15"/>
        <v>3060</v>
      </c>
    </row>
    <row r="51" spans="2:25" hidden="1" outlineLevel="2">
      <c r="E51" s="327" t="s">
        <v>56</v>
      </c>
      <c r="F51" s="312">
        <f ca="1">OFFSET('Data - staffing'!$G70, 0, (F$6) * 3 - 1, 1, 1)</f>
        <v>1</v>
      </c>
      <c r="G51" s="313">
        <f ca="1">OFFSET('Data - staffing'!$G70, 0, (G$6) * 3 - 1, 1, 1)</f>
        <v>1</v>
      </c>
      <c r="H51" s="313">
        <f ca="1">OFFSET('Data - staffing'!$G70, 0, (H$6) * 3 - 1, 1, 1)</f>
        <v>1</v>
      </c>
      <c r="I51" s="313">
        <f ca="1">OFFSET('Data - staffing'!$G70, 0, (I$6) * 3 - 1, 1, 1)</f>
        <v>1</v>
      </c>
      <c r="J51" s="313">
        <f ca="1">OFFSET('Data - staffing'!$G70, 0, (J$6) * 3 - 1, 1, 1)</f>
        <v>1</v>
      </c>
      <c r="K51" s="313">
        <f ca="1">OFFSET('Data - staffing'!$G70, 0, (K$6) * 3 - 1, 1, 1)</f>
        <v>1</v>
      </c>
      <c r="L51" s="313">
        <f ca="1">OFFSET('Data - staffing'!$G70, 0, (L$6) * 3 - 1, 1, 1)</f>
        <v>1</v>
      </c>
      <c r="M51" s="313">
        <f ca="1">OFFSET('Data - staffing'!$G70, 0, (M$6) * 3 - 1, 1, 1)</f>
        <v>1</v>
      </c>
      <c r="N51" s="313">
        <f ca="1">OFFSET('Data - staffing'!$G70, 0, (N$6) * 3 - 1, 1, 1)</f>
        <v>1</v>
      </c>
      <c r="O51" s="313">
        <f ca="1">OFFSET('Data - staffing'!$G70, 0, (O$6) * 3 - 1, 1, 1)</f>
        <v>1</v>
      </c>
      <c r="P51" s="313">
        <f ca="1">OFFSET('Data - staffing'!$G70, 0, (P$6) * 3 - 1, 1, 1)</f>
        <v>1</v>
      </c>
      <c r="Q51" s="313">
        <f ca="1">OFFSET('Data - staffing'!$G70, 0, (Q$6) * 3 - 1, 1, 1)</f>
        <v>1</v>
      </c>
      <c r="R51" s="313">
        <f ca="1">OFFSET('Data - staffing'!$G70, 0, (R$6) * 3 - 1, 1, 1)</f>
        <v>1</v>
      </c>
      <c r="S51" s="313">
        <f ca="1">OFFSET('Data - staffing'!$G70, 0, (S$6) * 3 - 1, 1, 1)</f>
        <v>1</v>
      </c>
      <c r="T51" s="313">
        <f ca="1">OFFSET('Data - staffing'!$G70, 0, (T$6) * 3 - 1, 1, 1)</f>
        <v>1</v>
      </c>
      <c r="U51" s="313">
        <f ca="1">OFFSET('Data - staffing'!$G70, 0, (U$6) * 3 - 1, 1, 1)</f>
        <v>1</v>
      </c>
      <c r="V51" s="313">
        <f ca="1">OFFSET('Data - staffing'!$G70, 0, (V$6) * 3 - 1, 1, 1)</f>
        <v>1</v>
      </c>
      <c r="W51" s="313">
        <f ca="1">OFFSET('Data - staffing'!$G70, 0, (W$6) * 3 - 1, 1, 1)</f>
        <v>1</v>
      </c>
      <c r="X51" s="313">
        <f ca="1">OFFSET('Data - staffing'!$G70, 0, (X$6) * 3 - 1, 1, 1)</f>
        <v>2</v>
      </c>
      <c r="Y51" s="314">
        <f ca="1">OFFSET('Data - staffing'!$G70, 0, (Y$6) * 3 - 1, 1, 1)</f>
        <v>2</v>
      </c>
    </row>
    <row r="52" spans="2:25" hidden="1" outlineLevel="2">
      <c r="E52" s="327" t="s">
        <v>85</v>
      </c>
      <c r="F52" s="312">
        <f ca="1">OFFSET('Data - staffing'!$G71, 0, (F$6) * 3 - 1, 1, 1)</f>
        <v>1</v>
      </c>
      <c r="G52" s="313">
        <f ca="1">OFFSET('Data - staffing'!$G71, 0, (G$6) * 3 - 1, 1, 1)</f>
        <v>1</v>
      </c>
      <c r="H52" s="313">
        <f ca="1">OFFSET('Data - staffing'!$G71, 0, (H$6) * 3 - 1, 1, 1)</f>
        <v>1</v>
      </c>
      <c r="I52" s="313">
        <f ca="1">OFFSET('Data - staffing'!$G71, 0, (I$6) * 3 - 1, 1, 1)</f>
        <v>1</v>
      </c>
      <c r="J52" s="313">
        <f ca="1">OFFSET('Data - staffing'!$G71, 0, (J$6) * 3 - 1, 1, 1)</f>
        <v>2</v>
      </c>
      <c r="K52" s="313">
        <f ca="1">OFFSET('Data - staffing'!$G71, 0, (K$6) * 3 - 1, 1, 1)</f>
        <v>3</v>
      </c>
      <c r="L52" s="313">
        <f ca="1">OFFSET('Data - staffing'!$G71, 0, (L$6) * 3 - 1, 1, 1)</f>
        <v>4</v>
      </c>
      <c r="M52" s="313">
        <f ca="1">OFFSET('Data - staffing'!$G71, 0, (M$6) * 3 - 1, 1, 1)</f>
        <v>8</v>
      </c>
      <c r="N52" s="313">
        <f ca="1">OFFSET('Data - staffing'!$G71, 0, (N$6) * 3 - 1, 1, 1)</f>
        <v>10</v>
      </c>
      <c r="O52" s="313">
        <f ca="1">OFFSET('Data - staffing'!$G71, 0, (O$6) * 3 - 1, 1, 1)</f>
        <v>13</v>
      </c>
      <c r="P52" s="313">
        <f ca="1">OFFSET('Data - staffing'!$G71, 0, (P$6) * 3 - 1, 1, 1)</f>
        <v>16</v>
      </c>
      <c r="Q52" s="313">
        <f ca="1">OFFSET('Data - staffing'!$G71, 0, (Q$6) * 3 - 1, 1, 1)</f>
        <v>19</v>
      </c>
      <c r="R52" s="313">
        <f ca="1">OFFSET('Data - staffing'!$G71, 0, (R$6) * 3 - 1, 1, 1)</f>
        <v>22</v>
      </c>
      <c r="S52" s="313">
        <f ca="1">OFFSET('Data - staffing'!$G71, 0, (S$6) * 3 - 1, 1, 1)</f>
        <v>24</v>
      </c>
      <c r="T52" s="313">
        <f ca="1">OFFSET('Data - staffing'!$G71, 0, (T$6) * 3 - 1, 1, 1)</f>
        <v>27</v>
      </c>
      <c r="U52" s="313">
        <f ca="1">OFFSET('Data - staffing'!$G71, 0, (U$6) * 3 - 1, 1, 1)</f>
        <v>29</v>
      </c>
      <c r="V52" s="313">
        <f ca="1">OFFSET('Data - staffing'!$G71, 0, (V$6) * 3 - 1, 1, 1)</f>
        <v>33</v>
      </c>
      <c r="W52" s="313">
        <f ca="1">OFFSET('Data - staffing'!$G71, 0, (W$6) * 3 - 1, 1, 1)</f>
        <v>37</v>
      </c>
      <c r="X52" s="313">
        <f ca="1">OFFSET('Data - staffing'!$G71, 0, (X$6) * 3 - 1, 1, 1)</f>
        <v>41</v>
      </c>
      <c r="Y52" s="314">
        <f ca="1">OFFSET('Data - staffing'!$G71, 0, (Y$6) * 3 - 1, 1, 1)</f>
        <v>45</v>
      </c>
    </row>
    <row r="53" spans="2:25" hidden="1" outlineLevel="2">
      <c r="E53" s="327" t="s">
        <v>63</v>
      </c>
      <c r="F53" s="312">
        <f ca="1">OFFSET('Data - staffing'!$G72, 0, (F$6) * 3 - 1, 1, 1)</f>
        <v>0</v>
      </c>
      <c r="G53" s="313">
        <f ca="1">OFFSET('Data - staffing'!$G72, 0, (G$6) * 3 - 1, 1, 1)</f>
        <v>0</v>
      </c>
      <c r="H53" s="313">
        <f ca="1">OFFSET('Data - staffing'!$G72, 0, (H$6) * 3 - 1, 1, 1)</f>
        <v>0</v>
      </c>
      <c r="I53" s="313">
        <f ca="1">OFFSET('Data - staffing'!$G72, 0, (I$6) * 3 - 1, 1, 1)</f>
        <v>0</v>
      </c>
      <c r="J53" s="313">
        <f ca="1">OFFSET('Data - staffing'!$G72, 0, (J$6) * 3 - 1, 1, 1)</f>
        <v>0</v>
      </c>
      <c r="K53" s="313">
        <f ca="1">OFFSET('Data - staffing'!$G72, 0, (K$6) * 3 - 1, 1, 1)</f>
        <v>0</v>
      </c>
      <c r="L53" s="313">
        <f ca="1">OFFSET('Data - staffing'!$G72, 0, (L$6) * 3 - 1, 1, 1)</f>
        <v>0</v>
      </c>
      <c r="M53" s="313">
        <f ca="1">OFFSET('Data - staffing'!$G72, 0, (M$6) * 3 - 1, 1, 1)</f>
        <v>0</v>
      </c>
      <c r="N53" s="313">
        <f ca="1">OFFSET('Data - staffing'!$G72, 0, (N$6) * 3 - 1, 1, 1)</f>
        <v>0</v>
      </c>
      <c r="O53" s="313">
        <f ca="1">OFFSET('Data - staffing'!$G72, 0, (O$6) * 3 - 1, 1, 1)</f>
        <v>0</v>
      </c>
      <c r="P53" s="313">
        <f ca="1">OFFSET('Data - staffing'!$G72, 0, (P$6) * 3 - 1, 1, 1)</f>
        <v>0</v>
      </c>
      <c r="Q53" s="313">
        <f ca="1">OFFSET('Data - staffing'!$G72, 0, (Q$6) * 3 - 1, 1, 1)</f>
        <v>0</v>
      </c>
      <c r="R53" s="313">
        <f ca="1">OFFSET('Data - staffing'!$G72, 0, (R$6) * 3 - 1, 1, 1)</f>
        <v>0</v>
      </c>
      <c r="S53" s="313">
        <f ca="1">OFFSET('Data - staffing'!$G72, 0, (S$6) * 3 - 1, 1, 1)</f>
        <v>0</v>
      </c>
      <c r="T53" s="313">
        <f ca="1">OFFSET('Data - staffing'!$G72, 0, (T$6) * 3 - 1, 1, 1)</f>
        <v>0</v>
      </c>
      <c r="U53" s="313">
        <f ca="1">OFFSET('Data - staffing'!$G72, 0, (U$6) * 3 - 1, 1, 1)</f>
        <v>0</v>
      </c>
      <c r="V53" s="313">
        <f ca="1">OFFSET('Data - staffing'!$G72, 0, (V$6) * 3 - 1, 1, 1)</f>
        <v>0</v>
      </c>
      <c r="W53" s="313">
        <f ca="1">OFFSET('Data - staffing'!$G72, 0, (W$6) * 3 - 1, 1, 1)</f>
        <v>0</v>
      </c>
      <c r="X53" s="313">
        <f ca="1">OFFSET('Data - staffing'!$G72, 0, (X$6) * 3 - 1, 1, 1)</f>
        <v>0</v>
      </c>
      <c r="Y53" s="314">
        <f ca="1">OFFSET('Data - staffing'!$G72, 0, (Y$6) * 3 - 1, 1, 1)</f>
        <v>0</v>
      </c>
    </row>
    <row r="54" spans="2:25" hidden="1" outlineLevel="2">
      <c r="E54" s="327" t="s">
        <v>86</v>
      </c>
      <c r="F54" s="312">
        <f ca="1">OFFSET('Data - staffing'!$G73, 0, (F$6) * 3 - 1, 1, 1)</f>
        <v>1</v>
      </c>
      <c r="G54" s="313">
        <f ca="1">OFFSET('Data - staffing'!$G73, 0, (G$6) * 3 - 1, 1, 1)</f>
        <v>11</v>
      </c>
      <c r="H54" s="313">
        <f ca="1">OFFSET('Data - staffing'!$G73, 0, (H$6) * 3 - 1, 1, 1)</f>
        <v>30</v>
      </c>
      <c r="I54" s="313">
        <f ca="1">OFFSET('Data - staffing'!$G73, 0, (I$6) * 3 - 1, 1, 1)</f>
        <v>53</v>
      </c>
      <c r="J54" s="313">
        <f ca="1">OFFSET('Data - staffing'!$G73, 0, (J$6) * 3 - 1, 1, 1)</f>
        <v>98</v>
      </c>
      <c r="K54" s="313">
        <f ca="1">OFFSET('Data - staffing'!$G73, 0, (K$6) * 3 - 1, 1, 1)</f>
        <v>148</v>
      </c>
      <c r="L54" s="313">
        <f ca="1">OFFSET('Data - staffing'!$G73, 0, (L$6) * 3 - 1, 1, 1)</f>
        <v>264</v>
      </c>
      <c r="M54" s="313">
        <f ca="1">OFFSET('Data - staffing'!$G73, 0, (M$6) * 3 - 1, 1, 1)</f>
        <v>516</v>
      </c>
      <c r="N54" s="313">
        <f ca="1">OFFSET('Data - staffing'!$G73, 0, (N$6) * 3 - 1, 1, 1)</f>
        <v>629</v>
      </c>
      <c r="O54" s="313">
        <f ca="1">OFFSET('Data - staffing'!$G73, 0, (O$6) * 3 - 1, 1, 1)</f>
        <v>855</v>
      </c>
      <c r="P54" s="313">
        <f ca="1">OFFSET('Data - staffing'!$G73, 0, (P$6) * 3 - 1, 1, 1)</f>
        <v>1051</v>
      </c>
      <c r="Q54" s="313">
        <f ca="1">OFFSET('Data - staffing'!$G73, 0, (Q$6) * 3 - 1, 1, 1)</f>
        <v>1201</v>
      </c>
      <c r="R54" s="313">
        <f ca="1">OFFSET('Data - staffing'!$G73, 0, (R$6) * 3 - 1, 1, 1)</f>
        <v>1412</v>
      </c>
      <c r="S54" s="313">
        <f ca="1">OFFSET('Data - staffing'!$G73, 0, (S$6) * 3 - 1, 1, 1)</f>
        <v>1549</v>
      </c>
      <c r="T54" s="313">
        <f ca="1">OFFSET('Data - staffing'!$G73, 0, (T$6) * 3 - 1, 1, 1)</f>
        <v>1775</v>
      </c>
      <c r="U54" s="313">
        <f ca="1">OFFSET('Data - staffing'!$G73, 0, (U$6) * 3 - 1, 1, 1)</f>
        <v>1936</v>
      </c>
      <c r="V54" s="313">
        <f ca="1">OFFSET('Data - staffing'!$G73, 0, (V$6) * 3 - 1, 1, 1)</f>
        <v>2207</v>
      </c>
      <c r="W54" s="313">
        <f ca="1">OFFSET('Data - staffing'!$G73, 0, (W$6) * 3 - 1, 1, 1)</f>
        <v>2454</v>
      </c>
      <c r="X54" s="313">
        <f ca="1">OFFSET('Data - staffing'!$G73, 0, (X$6) * 3 - 1, 1, 1)</f>
        <v>2703</v>
      </c>
      <c r="Y54" s="314">
        <f ca="1">OFFSET('Data - staffing'!$G73, 0, (Y$6) * 3 - 1, 1, 1)</f>
        <v>3005</v>
      </c>
    </row>
    <row r="55" spans="2:25" hidden="1" outlineLevel="2">
      <c r="E55" s="327" t="s">
        <v>299</v>
      </c>
      <c r="F55" s="312">
        <f ca="1">OFFSET('Data - staffing'!$G74, 0, (F$6) * 3 - 1, 1, 1)</f>
        <v>0</v>
      </c>
      <c r="G55" s="313">
        <f ca="1">OFFSET('Data - staffing'!$G74, 0, (G$6) * 3 - 1, 1, 1)</f>
        <v>0</v>
      </c>
      <c r="H55" s="313">
        <f ca="1">OFFSET('Data - staffing'!$G74, 0, (H$6) * 3 - 1, 1, 1)</f>
        <v>0</v>
      </c>
      <c r="I55" s="313">
        <f ca="1">OFFSET('Data - staffing'!$G74, 0, (I$6) * 3 - 1, 1, 1)</f>
        <v>0</v>
      </c>
      <c r="J55" s="313">
        <f ca="1">OFFSET('Data - staffing'!$G74, 0, (J$6) * 3 - 1, 1, 1)</f>
        <v>0</v>
      </c>
      <c r="K55" s="313">
        <f ca="1">OFFSET('Data - staffing'!$G74, 0, (K$6) * 3 - 1, 1, 1)</f>
        <v>1</v>
      </c>
      <c r="L55" s="313">
        <f ca="1">OFFSET('Data - staffing'!$G74, 0, (L$6) * 3 - 1, 1, 1)</f>
        <v>1</v>
      </c>
      <c r="M55" s="313">
        <f ca="1">OFFSET('Data - staffing'!$G74, 0, (M$6) * 3 - 1, 1, 1)</f>
        <v>1</v>
      </c>
      <c r="N55" s="313">
        <f ca="1">OFFSET('Data - staffing'!$G74, 0, (N$6) * 3 - 1, 1, 1)</f>
        <v>2</v>
      </c>
      <c r="O55" s="313">
        <f ca="1">OFFSET('Data - staffing'!$G74, 0, (O$6) * 3 - 1, 1, 1)</f>
        <v>2</v>
      </c>
      <c r="P55" s="313">
        <f ca="1">OFFSET('Data - staffing'!$G74, 0, (P$6) * 3 - 1, 1, 1)</f>
        <v>3</v>
      </c>
      <c r="Q55" s="313">
        <f ca="1">OFFSET('Data - staffing'!$G74, 0, (Q$6) * 3 - 1, 1, 1)</f>
        <v>3</v>
      </c>
      <c r="R55" s="313">
        <f ca="1">OFFSET('Data - staffing'!$G74, 0, (R$6) * 3 - 1, 1, 1)</f>
        <v>4</v>
      </c>
      <c r="S55" s="313">
        <f ca="1">OFFSET('Data - staffing'!$G74, 0, (S$6) * 3 - 1, 1, 1)</f>
        <v>5</v>
      </c>
      <c r="T55" s="313">
        <f ca="1">OFFSET('Data - staffing'!$G74, 0, (T$6) * 3 - 1, 1, 1)</f>
        <v>5</v>
      </c>
      <c r="U55" s="313">
        <f ca="1">OFFSET('Data - staffing'!$G74, 0, (U$6) * 3 - 1, 1, 1)</f>
        <v>6</v>
      </c>
      <c r="V55" s="313">
        <f ca="1">OFFSET('Data - staffing'!$G74, 0, (V$6) * 3 - 1, 1, 1)</f>
        <v>6</v>
      </c>
      <c r="W55" s="313">
        <f ca="1">OFFSET('Data - staffing'!$G74, 0, (W$6) * 3 - 1, 1, 1)</f>
        <v>7</v>
      </c>
      <c r="X55" s="313">
        <f ca="1">OFFSET('Data - staffing'!$G74, 0, (X$6) * 3 - 1, 1, 1)</f>
        <v>7</v>
      </c>
      <c r="Y55" s="314">
        <f ca="1">OFFSET('Data - staffing'!$G74, 0, (Y$6) * 3 - 1, 1, 1)</f>
        <v>8</v>
      </c>
    </row>
    <row r="56" spans="2:25" outlineLevel="1" collapsed="1">
      <c r="D56" s="488" t="s">
        <v>1</v>
      </c>
      <c r="E56" s="489"/>
      <c r="F56" s="321">
        <f t="shared" ref="F56:Y56" ca="1" si="16">SUM(F57,F58,F59)</f>
        <v>32</v>
      </c>
      <c r="G56" s="322">
        <f t="shared" ca="1" si="16"/>
        <v>205</v>
      </c>
      <c r="H56" s="322">
        <f t="shared" ca="1" si="16"/>
        <v>424</v>
      </c>
      <c r="I56" s="322">
        <f t="shared" ca="1" si="16"/>
        <v>498</v>
      </c>
      <c r="J56" s="322">
        <f t="shared" ca="1" si="16"/>
        <v>977</v>
      </c>
      <c r="K56" s="322">
        <f t="shared" ca="1" si="16"/>
        <v>1089</v>
      </c>
      <c r="L56" s="322">
        <f t="shared" ca="1" si="16"/>
        <v>2502</v>
      </c>
      <c r="M56" s="322">
        <f t="shared" ca="1" si="16"/>
        <v>5468</v>
      </c>
      <c r="N56" s="322">
        <f t="shared" ca="1" si="16"/>
        <v>5468</v>
      </c>
      <c r="O56" s="322">
        <f t="shared" ca="1" si="16"/>
        <v>5468</v>
      </c>
      <c r="P56" s="322">
        <f t="shared" ca="1" si="16"/>
        <v>5468</v>
      </c>
      <c r="Q56" s="322">
        <f t="shared" ca="1" si="16"/>
        <v>5468</v>
      </c>
      <c r="R56" s="322">
        <f t="shared" ca="1" si="16"/>
        <v>5468</v>
      </c>
      <c r="S56" s="322">
        <f t="shared" ca="1" si="16"/>
        <v>5468</v>
      </c>
      <c r="T56" s="322">
        <f t="shared" ca="1" si="16"/>
        <v>5468</v>
      </c>
      <c r="U56" s="322">
        <f t="shared" ca="1" si="16"/>
        <v>5468</v>
      </c>
      <c r="V56" s="322">
        <f t="shared" ca="1" si="16"/>
        <v>5882</v>
      </c>
      <c r="W56" s="322">
        <f t="shared" ca="1" si="16"/>
        <v>5882</v>
      </c>
      <c r="X56" s="322">
        <f t="shared" ca="1" si="16"/>
        <v>6088</v>
      </c>
      <c r="Y56" s="323">
        <f t="shared" ca="1" si="16"/>
        <v>6547</v>
      </c>
    </row>
    <row r="57" spans="2:25" hidden="1" outlineLevel="2">
      <c r="E57" s="327" t="s">
        <v>60</v>
      </c>
      <c r="F57" s="312">
        <f ca="1">OFFSET('Data - staffing'!$G75, 0, (F$6) * 3 - 1, 1, 1)</f>
        <v>2</v>
      </c>
      <c r="G57" s="313">
        <f ca="1">OFFSET('Data - staffing'!$G75, 0, (G$6) * 3 - 1, 1, 1)</f>
        <v>15</v>
      </c>
      <c r="H57" s="313">
        <f ca="1">OFFSET('Data - staffing'!$G75, 0, (H$6) * 3 - 1, 1, 1)</f>
        <v>32</v>
      </c>
      <c r="I57" s="313">
        <f ca="1">OFFSET('Data - staffing'!$G75, 0, (I$6) * 3 - 1, 1, 1)</f>
        <v>38</v>
      </c>
      <c r="J57" s="313">
        <f ca="1">OFFSET('Data - staffing'!$G75, 0, (J$6) * 3 - 1, 1, 1)</f>
        <v>75</v>
      </c>
      <c r="K57" s="313">
        <f ca="1">OFFSET('Data - staffing'!$G75, 0, (K$6) * 3 - 1, 1, 1)</f>
        <v>83</v>
      </c>
      <c r="L57" s="313">
        <f ca="1">OFFSET('Data - staffing'!$G75, 0, (L$6) * 3 - 1, 1, 1)</f>
        <v>192</v>
      </c>
      <c r="M57" s="313">
        <f ca="1">OFFSET('Data - staffing'!$G75, 0, (M$6) * 3 - 1, 1, 1)</f>
        <v>420</v>
      </c>
      <c r="N57" s="313">
        <f ca="1">OFFSET('Data - staffing'!$G75, 0, (N$6) * 3 - 1, 1, 1)</f>
        <v>420</v>
      </c>
      <c r="O57" s="313">
        <f ca="1">OFFSET('Data - staffing'!$G75, 0, (O$6) * 3 - 1, 1, 1)</f>
        <v>420</v>
      </c>
      <c r="P57" s="313">
        <f ca="1">OFFSET('Data - staffing'!$G75, 0, (P$6) * 3 - 1, 1, 1)</f>
        <v>420</v>
      </c>
      <c r="Q57" s="313">
        <f ca="1">OFFSET('Data - staffing'!$G75, 0, (Q$6) * 3 - 1, 1, 1)</f>
        <v>420</v>
      </c>
      <c r="R57" s="313">
        <f ca="1">OFFSET('Data - staffing'!$G75, 0, (R$6) * 3 - 1, 1, 1)</f>
        <v>420</v>
      </c>
      <c r="S57" s="313">
        <f ca="1">OFFSET('Data - staffing'!$G75, 0, (S$6) * 3 - 1, 1, 1)</f>
        <v>420</v>
      </c>
      <c r="T57" s="313">
        <f ca="1">OFFSET('Data - staffing'!$G75, 0, (T$6) * 3 - 1, 1, 1)</f>
        <v>420</v>
      </c>
      <c r="U57" s="313">
        <f ca="1">OFFSET('Data - staffing'!$G75, 0, (U$6) * 3 - 1, 1, 1)</f>
        <v>420</v>
      </c>
      <c r="V57" s="313">
        <f ca="1">OFFSET('Data - staffing'!$G75, 0, (V$6) * 3 - 1, 1, 1)</f>
        <v>452</v>
      </c>
      <c r="W57" s="313">
        <f ca="1">OFFSET('Data - staffing'!$G75, 0, (W$6) * 3 - 1, 1, 1)</f>
        <v>452</v>
      </c>
      <c r="X57" s="313">
        <f ca="1">OFFSET('Data - staffing'!$G75, 0, (X$6) * 3 - 1, 1, 1)</f>
        <v>468</v>
      </c>
      <c r="Y57" s="314">
        <f ca="1">OFFSET('Data - staffing'!$G75, 0, (Y$6) * 3 - 1, 1, 1)</f>
        <v>503</v>
      </c>
    </row>
    <row r="58" spans="2:25" hidden="1" outlineLevel="2">
      <c r="E58" s="327" t="s">
        <v>58</v>
      </c>
      <c r="F58" s="312">
        <f ca="1">OFFSET('Data - staffing'!$G76, 0, (F$6) * 3 - 1, 1, 1)</f>
        <v>15</v>
      </c>
      <c r="G58" s="313">
        <f ca="1">OFFSET('Data - staffing'!$G76, 0, (G$6) * 3 - 1, 1, 1)</f>
        <v>95</v>
      </c>
      <c r="H58" s="313">
        <f ca="1">OFFSET('Data - staffing'!$G76, 0, (H$6) * 3 - 1, 1, 1)</f>
        <v>196</v>
      </c>
      <c r="I58" s="313">
        <f ca="1">OFFSET('Data - staffing'!$G76, 0, (I$6) * 3 - 1, 1, 1)</f>
        <v>230</v>
      </c>
      <c r="J58" s="313">
        <f ca="1">OFFSET('Data - staffing'!$G76, 0, (J$6) * 3 - 1, 1, 1)</f>
        <v>451</v>
      </c>
      <c r="K58" s="313">
        <f ca="1">OFFSET('Data - staffing'!$G76, 0, (K$6) * 3 - 1, 1, 1)</f>
        <v>503</v>
      </c>
      <c r="L58" s="313">
        <f ca="1">OFFSET('Data - staffing'!$G76, 0, (L$6) * 3 - 1, 1, 1)</f>
        <v>1155</v>
      </c>
      <c r="M58" s="313">
        <f ca="1">OFFSET('Data - staffing'!$G76, 0, (M$6) * 3 - 1, 1, 1)</f>
        <v>2524</v>
      </c>
      <c r="N58" s="313">
        <f ca="1">OFFSET('Data - staffing'!$G76, 0, (N$6) * 3 - 1, 1, 1)</f>
        <v>2524</v>
      </c>
      <c r="O58" s="313">
        <f ca="1">OFFSET('Data - staffing'!$G76, 0, (O$6) * 3 - 1, 1, 1)</f>
        <v>2524</v>
      </c>
      <c r="P58" s="313">
        <f ca="1">OFFSET('Data - staffing'!$G76, 0, (P$6) * 3 - 1, 1, 1)</f>
        <v>2524</v>
      </c>
      <c r="Q58" s="313">
        <f ca="1">OFFSET('Data - staffing'!$G76, 0, (Q$6) * 3 - 1, 1, 1)</f>
        <v>2524</v>
      </c>
      <c r="R58" s="313">
        <f ca="1">OFFSET('Data - staffing'!$G76, 0, (R$6) * 3 - 1, 1, 1)</f>
        <v>2524</v>
      </c>
      <c r="S58" s="313">
        <f ca="1">OFFSET('Data - staffing'!$G76, 0, (S$6) * 3 - 1, 1, 1)</f>
        <v>2524</v>
      </c>
      <c r="T58" s="313">
        <f ca="1">OFFSET('Data - staffing'!$G76, 0, (T$6) * 3 - 1, 1, 1)</f>
        <v>2524</v>
      </c>
      <c r="U58" s="313">
        <f ca="1">OFFSET('Data - staffing'!$G76, 0, (U$6) * 3 - 1, 1, 1)</f>
        <v>2524</v>
      </c>
      <c r="V58" s="313">
        <f ca="1">OFFSET('Data - staffing'!$G76, 0, (V$6) * 3 - 1, 1, 1)</f>
        <v>2715</v>
      </c>
      <c r="W58" s="313">
        <f ca="1">OFFSET('Data - staffing'!$G76, 0, (W$6) * 3 - 1, 1, 1)</f>
        <v>2715</v>
      </c>
      <c r="X58" s="313">
        <f ca="1">OFFSET('Data - staffing'!$G76, 0, (X$6) * 3 - 1, 1, 1)</f>
        <v>2810</v>
      </c>
      <c r="Y58" s="314">
        <f ca="1">OFFSET('Data - staffing'!$G76, 0, (Y$6) * 3 - 1, 1, 1)</f>
        <v>3022</v>
      </c>
    </row>
    <row r="59" spans="2:25" hidden="1" outlineLevel="2">
      <c r="E59" s="327" t="s">
        <v>59</v>
      </c>
      <c r="F59" s="312">
        <f ca="1">OFFSET('Data - staffing'!$G77, 0, (F$6) * 3 - 1, 1, 1)</f>
        <v>15</v>
      </c>
      <c r="G59" s="313">
        <f ca="1">OFFSET('Data - staffing'!$G77, 0, (G$6) * 3 - 1, 1, 1)</f>
        <v>95</v>
      </c>
      <c r="H59" s="313">
        <f ca="1">OFFSET('Data - staffing'!$G77, 0, (H$6) * 3 - 1, 1, 1)</f>
        <v>196</v>
      </c>
      <c r="I59" s="313">
        <f ca="1">OFFSET('Data - staffing'!$G77, 0, (I$6) * 3 - 1, 1, 1)</f>
        <v>230</v>
      </c>
      <c r="J59" s="313">
        <f ca="1">OFFSET('Data - staffing'!$G77, 0, (J$6) * 3 - 1, 1, 1)</f>
        <v>451</v>
      </c>
      <c r="K59" s="313">
        <f ca="1">OFFSET('Data - staffing'!$G77, 0, (K$6) * 3 - 1, 1, 1)</f>
        <v>503</v>
      </c>
      <c r="L59" s="313">
        <f ca="1">OFFSET('Data - staffing'!$G77, 0, (L$6) * 3 - 1, 1, 1)</f>
        <v>1155</v>
      </c>
      <c r="M59" s="313">
        <f ca="1">OFFSET('Data - staffing'!$G77, 0, (M$6) * 3 - 1, 1, 1)</f>
        <v>2524</v>
      </c>
      <c r="N59" s="313">
        <f ca="1">OFFSET('Data - staffing'!$G77, 0, (N$6) * 3 - 1, 1, 1)</f>
        <v>2524</v>
      </c>
      <c r="O59" s="313">
        <f ca="1">OFFSET('Data - staffing'!$G77, 0, (O$6) * 3 - 1, 1, 1)</f>
        <v>2524</v>
      </c>
      <c r="P59" s="313">
        <f ca="1">OFFSET('Data - staffing'!$G77, 0, (P$6) * 3 - 1, 1, 1)</f>
        <v>2524</v>
      </c>
      <c r="Q59" s="313">
        <f ca="1">OFFSET('Data - staffing'!$G77, 0, (Q$6) * 3 - 1, 1, 1)</f>
        <v>2524</v>
      </c>
      <c r="R59" s="313">
        <f ca="1">OFFSET('Data - staffing'!$G77, 0, (R$6) * 3 - 1, 1, 1)</f>
        <v>2524</v>
      </c>
      <c r="S59" s="313">
        <f ca="1">OFFSET('Data - staffing'!$G77, 0, (S$6) * 3 - 1, 1, 1)</f>
        <v>2524</v>
      </c>
      <c r="T59" s="313">
        <f ca="1">OFFSET('Data - staffing'!$G77, 0, (T$6) * 3 - 1, 1, 1)</f>
        <v>2524</v>
      </c>
      <c r="U59" s="313">
        <f ca="1">OFFSET('Data - staffing'!$G77, 0, (U$6) * 3 - 1, 1, 1)</f>
        <v>2524</v>
      </c>
      <c r="V59" s="313">
        <f ca="1">OFFSET('Data - staffing'!$G77, 0, (V$6) * 3 - 1, 1, 1)</f>
        <v>2715</v>
      </c>
      <c r="W59" s="313">
        <f ca="1">OFFSET('Data - staffing'!$G77, 0, (W$6) * 3 - 1, 1, 1)</f>
        <v>2715</v>
      </c>
      <c r="X59" s="313">
        <f ca="1">OFFSET('Data - staffing'!$G77, 0, (X$6) * 3 - 1, 1, 1)</f>
        <v>2810</v>
      </c>
      <c r="Y59" s="314">
        <f ca="1">OFFSET('Data - staffing'!$G77, 0, (Y$6) * 3 - 1, 1, 1)</f>
        <v>3022</v>
      </c>
    </row>
    <row r="60" spans="2:25" outlineLevel="1" collapsed="1">
      <c r="D60" s="488" t="s">
        <v>61</v>
      </c>
      <c r="E60" s="489"/>
      <c r="F60" s="321">
        <f t="shared" ref="F60:Y60" ca="1" si="17">SUM(F61)</f>
        <v>0</v>
      </c>
      <c r="G60" s="322">
        <f t="shared" ca="1" si="17"/>
        <v>0</v>
      </c>
      <c r="H60" s="322">
        <f t="shared" ca="1" si="17"/>
        <v>0</v>
      </c>
      <c r="I60" s="322">
        <f t="shared" ca="1" si="17"/>
        <v>1</v>
      </c>
      <c r="J60" s="322">
        <f t="shared" ca="1" si="17"/>
        <v>1</v>
      </c>
      <c r="K60" s="322">
        <f t="shared" ca="1" si="17"/>
        <v>1</v>
      </c>
      <c r="L60" s="322">
        <f t="shared" ca="1" si="17"/>
        <v>1</v>
      </c>
      <c r="M60" s="322">
        <f t="shared" ca="1" si="17"/>
        <v>1</v>
      </c>
      <c r="N60" s="322">
        <f t="shared" ca="1" si="17"/>
        <v>2</v>
      </c>
      <c r="O60" s="322">
        <f t="shared" ca="1" si="17"/>
        <v>2</v>
      </c>
      <c r="P60" s="322">
        <f t="shared" ca="1" si="17"/>
        <v>2</v>
      </c>
      <c r="Q60" s="322">
        <f t="shared" ca="1" si="17"/>
        <v>2</v>
      </c>
      <c r="R60" s="322">
        <f t="shared" ca="1" si="17"/>
        <v>2</v>
      </c>
      <c r="S60" s="322">
        <f t="shared" ca="1" si="17"/>
        <v>3</v>
      </c>
      <c r="T60" s="322">
        <f t="shared" ca="1" si="17"/>
        <v>3</v>
      </c>
      <c r="U60" s="322">
        <f t="shared" ca="1" si="17"/>
        <v>3</v>
      </c>
      <c r="V60" s="322">
        <f t="shared" ca="1" si="17"/>
        <v>3</v>
      </c>
      <c r="W60" s="322">
        <f t="shared" ca="1" si="17"/>
        <v>4</v>
      </c>
      <c r="X60" s="322">
        <f t="shared" ca="1" si="17"/>
        <v>4</v>
      </c>
      <c r="Y60" s="323">
        <f t="shared" ca="1" si="17"/>
        <v>4</v>
      </c>
    </row>
    <row r="61" spans="2:25" hidden="1" outlineLevel="2">
      <c r="E61" s="327" t="s">
        <v>62</v>
      </c>
      <c r="F61" s="312">
        <f ca="1">OFFSET('Data - staffing'!$G78, 0, (F$6) * 3 - 1, 1, 1)</f>
        <v>0</v>
      </c>
      <c r="G61" s="313">
        <f ca="1">OFFSET('Data - staffing'!$G78, 0, (G$6) * 3 - 1, 1, 1)</f>
        <v>0</v>
      </c>
      <c r="H61" s="313">
        <f ca="1">OFFSET('Data - staffing'!$G78, 0, (H$6) * 3 - 1, 1, 1)</f>
        <v>0</v>
      </c>
      <c r="I61" s="313">
        <f ca="1">OFFSET('Data - staffing'!$G78, 0, (I$6) * 3 - 1, 1, 1)</f>
        <v>1</v>
      </c>
      <c r="J61" s="313">
        <f ca="1">OFFSET('Data - staffing'!$G78, 0, (J$6) * 3 - 1, 1, 1)</f>
        <v>1</v>
      </c>
      <c r="K61" s="313">
        <f ca="1">OFFSET('Data - staffing'!$G78, 0, (K$6) * 3 - 1, 1, 1)</f>
        <v>1</v>
      </c>
      <c r="L61" s="313">
        <f ca="1">OFFSET('Data - staffing'!$G78, 0, (L$6) * 3 - 1, 1, 1)</f>
        <v>1</v>
      </c>
      <c r="M61" s="313">
        <f ca="1">OFFSET('Data - staffing'!$G78, 0, (M$6) * 3 - 1, 1, 1)</f>
        <v>1</v>
      </c>
      <c r="N61" s="313">
        <f ca="1">OFFSET('Data - staffing'!$G78, 0, (N$6) * 3 - 1, 1, 1)</f>
        <v>2</v>
      </c>
      <c r="O61" s="313">
        <f ca="1">OFFSET('Data - staffing'!$G78, 0, (O$6) * 3 - 1, 1, 1)</f>
        <v>2</v>
      </c>
      <c r="P61" s="313">
        <f ca="1">OFFSET('Data - staffing'!$G78, 0, (P$6) * 3 - 1, 1, 1)</f>
        <v>2</v>
      </c>
      <c r="Q61" s="313">
        <f ca="1">OFFSET('Data - staffing'!$G78, 0, (Q$6) * 3 - 1, 1, 1)</f>
        <v>2</v>
      </c>
      <c r="R61" s="313">
        <f ca="1">OFFSET('Data - staffing'!$G78, 0, (R$6) * 3 - 1, 1, 1)</f>
        <v>2</v>
      </c>
      <c r="S61" s="313">
        <f ca="1">OFFSET('Data - staffing'!$G78, 0, (S$6) * 3 - 1, 1, 1)</f>
        <v>3</v>
      </c>
      <c r="T61" s="313">
        <f ca="1">OFFSET('Data - staffing'!$G78, 0, (T$6) * 3 - 1, 1, 1)</f>
        <v>3</v>
      </c>
      <c r="U61" s="313">
        <f ca="1">OFFSET('Data - staffing'!$G78, 0, (U$6) * 3 - 1, 1, 1)</f>
        <v>3</v>
      </c>
      <c r="V61" s="313">
        <f ca="1">OFFSET('Data - staffing'!$G78, 0, (V$6) * 3 - 1, 1, 1)</f>
        <v>3</v>
      </c>
      <c r="W61" s="313">
        <f ca="1">OFFSET('Data - staffing'!$G78, 0, (W$6) * 3 - 1, 1, 1)</f>
        <v>4</v>
      </c>
      <c r="X61" s="313">
        <f ca="1">OFFSET('Data - staffing'!$G78, 0, (X$6) * 3 - 1, 1, 1)</f>
        <v>4</v>
      </c>
      <c r="Y61" s="314">
        <f ca="1">OFFSET('Data - staffing'!$G78, 0, (Y$6) * 3 - 1, 1, 1)</f>
        <v>4</v>
      </c>
    </row>
    <row r="62" spans="2:25">
      <c r="B62" s="490" t="s">
        <v>3</v>
      </c>
      <c r="C62" s="491"/>
      <c r="D62" s="491"/>
      <c r="E62" s="492"/>
      <c r="F62" s="315">
        <f t="shared" ref="F62:Y62" ca="1" si="18">SUM(F63)</f>
        <v>0</v>
      </c>
      <c r="G62" s="316">
        <f t="shared" ca="1" si="18"/>
        <v>0</v>
      </c>
      <c r="H62" s="316">
        <f t="shared" ca="1" si="18"/>
        <v>1</v>
      </c>
      <c r="I62" s="316">
        <f t="shared" ca="1" si="18"/>
        <v>2</v>
      </c>
      <c r="J62" s="316">
        <f t="shared" ca="1" si="18"/>
        <v>280</v>
      </c>
      <c r="K62" s="316">
        <f t="shared" ca="1" si="18"/>
        <v>379</v>
      </c>
      <c r="L62" s="316">
        <f t="shared" ca="1" si="18"/>
        <v>1057</v>
      </c>
      <c r="M62" s="316">
        <f t="shared" ca="1" si="18"/>
        <v>1392</v>
      </c>
      <c r="N62" s="316">
        <f t="shared" ca="1" si="18"/>
        <v>1393</v>
      </c>
      <c r="O62" s="316">
        <f t="shared" ca="1" si="18"/>
        <v>1393</v>
      </c>
      <c r="P62" s="316">
        <f t="shared" ca="1" si="18"/>
        <v>1393</v>
      </c>
      <c r="Q62" s="316">
        <f t="shared" ca="1" si="18"/>
        <v>1393</v>
      </c>
      <c r="R62" s="316">
        <f t="shared" ca="1" si="18"/>
        <v>1393</v>
      </c>
      <c r="S62" s="316">
        <f t="shared" ca="1" si="18"/>
        <v>1393</v>
      </c>
      <c r="T62" s="316">
        <f t="shared" ca="1" si="18"/>
        <v>1393</v>
      </c>
      <c r="U62" s="316">
        <f t="shared" ca="1" si="18"/>
        <v>1411</v>
      </c>
      <c r="V62" s="316">
        <f t="shared" ca="1" si="18"/>
        <v>1499</v>
      </c>
      <c r="W62" s="316">
        <f t="shared" ca="1" si="18"/>
        <v>1551</v>
      </c>
      <c r="X62" s="316">
        <f t="shared" ca="1" si="18"/>
        <v>1652</v>
      </c>
      <c r="Y62" s="317">
        <f t="shared" ca="1" si="18"/>
        <v>1668</v>
      </c>
    </row>
    <row r="63" spans="2:25">
      <c r="C63" s="493" t="s">
        <v>118</v>
      </c>
      <c r="D63" s="494"/>
      <c r="E63" s="495"/>
      <c r="F63" s="318">
        <f t="shared" ref="F63:Y63" ca="1" si="19">SUM(F64,F69)</f>
        <v>0</v>
      </c>
      <c r="G63" s="319">
        <f t="shared" ca="1" si="19"/>
        <v>0</v>
      </c>
      <c r="H63" s="319">
        <f t="shared" ca="1" si="19"/>
        <v>1</v>
      </c>
      <c r="I63" s="319">
        <f t="shared" ca="1" si="19"/>
        <v>2</v>
      </c>
      <c r="J63" s="319">
        <f t="shared" ca="1" si="19"/>
        <v>280</v>
      </c>
      <c r="K63" s="319">
        <f t="shared" ca="1" si="19"/>
        <v>379</v>
      </c>
      <c r="L63" s="319">
        <f t="shared" ca="1" si="19"/>
        <v>1057</v>
      </c>
      <c r="M63" s="319">
        <f t="shared" ca="1" si="19"/>
        <v>1392</v>
      </c>
      <c r="N63" s="319">
        <f t="shared" ca="1" si="19"/>
        <v>1393</v>
      </c>
      <c r="O63" s="319">
        <f t="shared" ca="1" si="19"/>
        <v>1393</v>
      </c>
      <c r="P63" s="319">
        <f t="shared" ca="1" si="19"/>
        <v>1393</v>
      </c>
      <c r="Q63" s="319">
        <f t="shared" ca="1" si="19"/>
        <v>1393</v>
      </c>
      <c r="R63" s="319">
        <f t="shared" ca="1" si="19"/>
        <v>1393</v>
      </c>
      <c r="S63" s="319">
        <f t="shared" ca="1" si="19"/>
        <v>1393</v>
      </c>
      <c r="T63" s="319">
        <f t="shared" ca="1" si="19"/>
        <v>1393</v>
      </c>
      <c r="U63" s="319">
        <f t="shared" ca="1" si="19"/>
        <v>1411</v>
      </c>
      <c r="V63" s="319">
        <f t="shared" ca="1" si="19"/>
        <v>1499</v>
      </c>
      <c r="W63" s="319">
        <f t="shared" ca="1" si="19"/>
        <v>1551</v>
      </c>
      <c r="X63" s="319">
        <f t="shared" ca="1" si="19"/>
        <v>1652</v>
      </c>
      <c r="Y63" s="320">
        <f t="shared" ca="1" si="19"/>
        <v>1668</v>
      </c>
    </row>
    <row r="64" spans="2:25" outlineLevel="1" collapsed="1">
      <c r="D64" s="488" t="s">
        <v>4</v>
      </c>
      <c r="E64" s="489"/>
      <c r="F64" s="321">
        <f t="shared" ref="F64:Y64" ca="1" si="20">SUM(F65,F66,F67,F68)</f>
        <v>0</v>
      </c>
      <c r="G64" s="322">
        <f t="shared" ca="1" si="20"/>
        <v>0</v>
      </c>
      <c r="H64" s="322">
        <f t="shared" ca="1" si="20"/>
        <v>0</v>
      </c>
      <c r="I64" s="322">
        <f t="shared" ca="1" si="20"/>
        <v>1</v>
      </c>
      <c r="J64" s="322">
        <f t="shared" ca="1" si="20"/>
        <v>279</v>
      </c>
      <c r="K64" s="322">
        <f t="shared" ca="1" si="20"/>
        <v>378</v>
      </c>
      <c r="L64" s="322">
        <f t="shared" ca="1" si="20"/>
        <v>1056</v>
      </c>
      <c r="M64" s="322">
        <f t="shared" ca="1" si="20"/>
        <v>1391</v>
      </c>
      <c r="N64" s="322">
        <f t="shared" ca="1" si="20"/>
        <v>1391</v>
      </c>
      <c r="O64" s="322">
        <f t="shared" ca="1" si="20"/>
        <v>1391</v>
      </c>
      <c r="P64" s="322">
        <f t="shared" ca="1" si="20"/>
        <v>1391</v>
      </c>
      <c r="Q64" s="322">
        <f t="shared" ca="1" si="20"/>
        <v>1391</v>
      </c>
      <c r="R64" s="322">
        <f t="shared" ca="1" si="20"/>
        <v>1391</v>
      </c>
      <c r="S64" s="322">
        <f t="shared" ca="1" si="20"/>
        <v>1391</v>
      </c>
      <c r="T64" s="322">
        <f t="shared" ca="1" si="20"/>
        <v>1391</v>
      </c>
      <c r="U64" s="322">
        <f t="shared" ca="1" si="20"/>
        <v>1409</v>
      </c>
      <c r="V64" s="322">
        <f t="shared" ca="1" si="20"/>
        <v>1496</v>
      </c>
      <c r="W64" s="322">
        <f t="shared" ca="1" si="20"/>
        <v>1548</v>
      </c>
      <c r="X64" s="322">
        <f t="shared" ca="1" si="20"/>
        <v>1649</v>
      </c>
      <c r="Y64" s="323">
        <f t="shared" ca="1" si="20"/>
        <v>1665</v>
      </c>
    </row>
    <row r="65" spans="4:25" hidden="1" outlineLevel="2">
      <c r="E65" s="327" t="s">
        <v>72</v>
      </c>
      <c r="F65" s="312">
        <f ca="1">OFFSET('Data - staffing'!$G83, 0, (F$6) * 3 - 1, 1, 1)</f>
        <v>0</v>
      </c>
      <c r="G65" s="313">
        <f ca="1">OFFSET('Data - staffing'!$G83, 0, (G$6) * 3 - 1, 1, 1)</f>
        <v>0</v>
      </c>
      <c r="H65" s="313">
        <f ca="1">OFFSET('Data - staffing'!$G83, 0, (H$6) * 3 - 1, 1, 1)</f>
        <v>0</v>
      </c>
      <c r="I65" s="313">
        <f ca="1">OFFSET('Data - staffing'!$G83, 0, (I$6) * 3 - 1, 1, 1)</f>
        <v>0</v>
      </c>
      <c r="J65" s="313">
        <f ca="1">OFFSET('Data - staffing'!$G83, 0, (J$6) * 3 - 1, 1, 1)</f>
        <v>25</v>
      </c>
      <c r="K65" s="313">
        <f ca="1">OFFSET('Data - staffing'!$G83, 0, (K$6) * 3 - 1, 1, 1)</f>
        <v>34</v>
      </c>
      <c r="L65" s="313">
        <f ca="1">OFFSET('Data - staffing'!$G83, 0, (L$6) * 3 - 1, 1, 1)</f>
        <v>95</v>
      </c>
      <c r="M65" s="313">
        <f ca="1">OFFSET('Data - staffing'!$G83, 0, (M$6) * 3 - 1, 1, 1)</f>
        <v>126</v>
      </c>
      <c r="N65" s="313">
        <f ca="1">OFFSET('Data - staffing'!$G83, 0, (N$6) * 3 - 1, 1, 1)</f>
        <v>126</v>
      </c>
      <c r="O65" s="313">
        <f ca="1">OFFSET('Data - staffing'!$G83, 0, (O$6) * 3 - 1, 1, 1)</f>
        <v>126</v>
      </c>
      <c r="P65" s="313">
        <f ca="1">OFFSET('Data - staffing'!$G83, 0, (P$6) * 3 - 1, 1, 1)</f>
        <v>126</v>
      </c>
      <c r="Q65" s="313">
        <f ca="1">OFFSET('Data - staffing'!$G83, 0, (Q$6) * 3 - 1, 1, 1)</f>
        <v>126</v>
      </c>
      <c r="R65" s="313">
        <f ca="1">OFFSET('Data - staffing'!$G83, 0, (R$6) * 3 - 1, 1, 1)</f>
        <v>126</v>
      </c>
      <c r="S65" s="313">
        <f ca="1">OFFSET('Data - staffing'!$G83, 0, (S$6) * 3 - 1, 1, 1)</f>
        <v>126</v>
      </c>
      <c r="T65" s="313">
        <f ca="1">OFFSET('Data - staffing'!$G83, 0, (T$6) * 3 - 1, 1, 1)</f>
        <v>126</v>
      </c>
      <c r="U65" s="313">
        <f ca="1">OFFSET('Data - staffing'!$G83, 0, (U$6) * 3 - 1, 1, 1)</f>
        <v>127</v>
      </c>
      <c r="V65" s="313">
        <f ca="1">OFFSET('Data - staffing'!$G83, 0, (V$6) * 3 - 1, 1, 1)</f>
        <v>135</v>
      </c>
      <c r="W65" s="313">
        <f ca="1">OFFSET('Data - staffing'!$G83, 0, (W$6) * 3 - 1, 1, 1)</f>
        <v>140</v>
      </c>
      <c r="X65" s="313">
        <f ca="1">OFFSET('Data - staffing'!$G83, 0, (X$6) * 3 - 1, 1, 1)</f>
        <v>149</v>
      </c>
      <c r="Y65" s="314">
        <f ca="1">OFFSET('Data - staffing'!$G83, 0, (Y$6) * 3 - 1, 1, 1)</f>
        <v>151</v>
      </c>
    </row>
    <row r="66" spans="4:25" hidden="1" outlineLevel="2">
      <c r="E66" s="327" t="s">
        <v>71</v>
      </c>
      <c r="F66" s="312">
        <f ca="1">OFFSET('Data - staffing'!$G84, 0, (F$6) * 3 - 1, 1, 1)</f>
        <v>0</v>
      </c>
      <c r="G66" s="313">
        <f ca="1">OFFSET('Data - staffing'!$G84, 0, (G$6) * 3 - 1, 1, 1)</f>
        <v>0</v>
      </c>
      <c r="H66" s="313">
        <f ca="1">OFFSET('Data - staffing'!$G84, 0, (H$6) * 3 - 1, 1, 1)</f>
        <v>0</v>
      </c>
      <c r="I66" s="313">
        <f ca="1">OFFSET('Data - staffing'!$G84, 0, (I$6) * 3 - 1, 1, 1)</f>
        <v>0</v>
      </c>
      <c r="J66" s="313">
        <f ca="1">OFFSET('Data - staffing'!$G84, 0, (J$6) * 3 - 1, 1, 1)</f>
        <v>252</v>
      </c>
      <c r="K66" s="313">
        <f ca="1">OFFSET('Data - staffing'!$G84, 0, (K$6) * 3 - 1, 1, 1)</f>
        <v>341</v>
      </c>
      <c r="L66" s="313">
        <f ca="1">OFFSET('Data - staffing'!$G84, 0, (L$6) * 3 - 1, 1, 1)</f>
        <v>958</v>
      </c>
      <c r="M66" s="313">
        <f ca="1">OFFSET('Data - staffing'!$G84, 0, (M$6) * 3 - 1, 1, 1)</f>
        <v>1262</v>
      </c>
      <c r="N66" s="313">
        <f ca="1">OFFSET('Data - staffing'!$G84, 0, (N$6) * 3 - 1, 1, 1)</f>
        <v>1262</v>
      </c>
      <c r="O66" s="313">
        <f ca="1">OFFSET('Data - staffing'!$G84, 0, (O$6) * 3 - 1, 1, 1)</f>
        <v>1262</v>
      </c>
      <c r="P66" s="313">
        <f ca="1">OFFSET('Data - staffing'!$G84, 0, (P$6) * 3 - 1, 1, 1)</f>
        <v>1262</v>
      </c>
      <c r="Q66" s="313">
        <f ca="1">OFFSET('Data - staffing'!$G84, 0, (Q$6) * 3 - 1, 1, 1)</f>
        <v>1262</v>
      </c>
      <c r="R66" s="313">
        <f ca="1">OFFSET('Data - staffing'!$G84, 0, (R$6) * 3 - 1, 1, 1)</f>
        <v>1262</v>
      </c>
      <c r="S66" s="313">
        <f ca="1">OFFSET('Data - staffing'!$G84, 0, (S$6) * 3 - 1, 1, 1)</f>
        <v>1262</v>
      </c>
      <c r="T66" s="313">
        <f ca="1">OFFSET('Data - staffing'!$G84, 0, (T$6) * 3 - 1, 1, 1)</f>
        <v>1262</v>
      </c>
      <c r="U66" s="313">
        <f ca="1">OFFSET('Data - staffing'!$G84, 0, (U$6) * 3 - 1, 1, 1)</f>
        <v>1279</v>
      </c>
      <c r="V66" s="313">
        <f ca="1">OFFSET('Data - staffing'!$G84, 0, (V$6) * 3 - 1, 1, 1)</f>
        <v>1358</v>
      </c>
      <c r="W66" s="313">
        <f ca="1">OFFSET('Data - staffing'!$G84, 0, (W$6) * 3 - 1, 1, 1)</f>
        <v>1405</v>
      </c>
      <c r="X66" s="313">
        <f ca="1">OFFSET('Data - staffing'!$G84, 0, (X$6) * 3 - 1, 1, 1)</f>
        <v>1497</v>
      </c>
      <c r="Y66" s="314">
        <f ca="1">OFFSET('Data - staffing'!$G84, 0, (Y$6) * 3 - 1, 1, 1)</f>
        <v>1511</v>
      </c>
    </row>
    <row r="67" spans="4:25" hidden="1" outlineLevel="2">
      <c r="E67" s="327" t="s">
        <v>325</v>
      </c>
      <c r="F67" s="312">
        <f ca="1">OFFSET('Data - staffing'!$G85, 0, (F$6) * 3 - 1, 1, 1)</f>
        <v>0</v>
      </c>
      <c r="G67" s="313">
        <f ca="1">OFFSET('Data - staffing'!$G85, 0, (G$6) * 3 - 1, 1, 1)</f>
        <v>0</v>
      </c>
      <c r="H67" s="313">
        <f ca="1">OFFSET('Data - staffing'!$G85, 0, (H$6) * 3 - 1, 1, 1)</f>
        <v>0</v>
      </c>
      <c r="I67" s="313">
        <f ca="1">OFFSET('Data - staffing'!$G85, 0, (I$6) * 3 - 1, 1, 1)</f>
        <v>1</v>
      </c>
      <c r="J67" s="313">
        <f ca="1">OFFSET('Data - staffing'!$G85, 0, (J$6) * 3 - 1, 1, 1)</f>
        <v>1</v>
      </c>
      <c r="K67" s="313">
        <f ca="1">OFFSET('Data - staffing'!$G85, 0, (K$6) * 3 - 1, 1, 1)</f>
        <v>1</v>
      </c>
      <c r="L67" s="313">
        <f ca="1">OFFSET('Data - staffing'!$G85, 0, (L$6) * 3 - 1, 1, 1)</f>
        <v>1</v>
      </c>
      <c r="M67" s="313">
        <f ca="1">OFFSET('Data - staffing'!$G85, 0, (M$6) * 3 - 1, 1, 1)</f>
        <v>1</v>
      </c>
      <c r="N67" s="313">
        <f ca="1">OFFSET('Data - staffing'!$G85, 0, (N$6) * 3 - 1, 1, 1)</f>
        <v>1</v>
      </c>
      <c r="O67" s="313">
        <f ca="1">OFFSET('Data - staffing'!$G85, 0, (O$6) * 3 - 1, 1, 1)</f>
        <v>1</v>
      </c>
      <c r="P67" s="313">
        <f ca="1">OFFSET('Data - staffing'!$G85, 0, (P$6) * 3 - 1, 1, 1)</f>
        <v>1</v>
      </c>
      <c r="Q67" s="313">
        <f ca="1">OFFSET('Data - staffing'!$G85, 0, (Q$6) * 3 - 1, 1, 1)</f>
        <v>1</v>
      </c>
      <c r="R67" s="313">
        <f ca="1">OFFSET('Data - staffing'!$G85, 0, (R$6) * 3 - 1, 1, 1)</f>
        <v>1</v>
      </c>
      <c r="S67" s="313">
        <f ca="1">OFFSET('Data - staffing'!$G85, 0, (S$6) * 3 - 1, 1, 1)</f>
        <v>1</v>
      </c>
      <c r="T67" s="313">
        <f ca="1">OFFSET('Data - staffing'!$G85, 0, (T$6) * 3 - 1, 1, 1)</f>
        <v>1</v>
      </c>
      <c r="U67" s="313">
        <f ca="1">OFFSET('Data - staffing'!$G85, 0, (U$6) * 3 - 1, 1, 1)</f>
        <v>1</v>
      </c>
      <c r="V67" s="313">
        <f ca="1">OFFSET('Data - staffing'!$G85, 0, (V$6) * 3 - 1, 1, 1)</f>
        <v>1</v>
      </c>
      <c r="W67" s="313">
        <f ca="1">OFFSET('Data - staffing'!$G85, 0, (W$6) * 3 - 1, 1, 1)</f>
        <v>1</v>
      </c>
      <c r="X67" s="313">
        <f ca="1">OFFSET('Data - staffing'!$G85, 0, (X$6) * 3 - 1, 1, 1)</f>
        <v>1</v>
      </c>
      <c r="Y67" s="314">
        <f ca="1">OFFSET('Data - staffing'!$G85, 0, (Y$6) * 3 - 1, 1, 1)</f>
        <v>1</v>
      </c>
    </row>
    <row r="68" spans="4:25" hidden="1" outlineLevel="2">
      <c r="E68" s="327" t="s">
        <v>326</v>
      </c>
      <c r="F68" s="312">
        <f ca="1">OFFSET('Data - staffing'!$G86, 0, (F$6) * 3 - 1, 1, 1)</f>
        <v>0</v>
      </c>
      <c r="G68" s="313">
        <f ca="1">OFFSET('Data - staffing'!$G86, 0, (G$6) * 3 - 1, 1, 1)</f>
        <v>0</v>
      </c>
      <c r="H68" s="313">
        <f ca="1">OFFSET('Data - staffing'!$G86, 0, (H$6) * 3 - 1, 1, 1)</f>
        <v>0</v>
      </c>
      <c r="I68" s="313">
        <f ca="1">OFFSET('Data - staffing'!$G86, 0, (I$6) * 3 - 1, 1, 1)</f>
        <v>0</v>
      </c>
      <c r="J68" s="313">
        <f ca="1">OFFSET('Data - staffing'!$G86, 0, (J$6) * 3 - 1, 1, 1)</f>
        <v>1</v>
      </c>
      <c r="K68" s="313">
        <f ca="1">OFFSET('Data - staffing'!$G86, 0, (K$6) * 3 - 1, 1, 1)</f>
        <v>2</v>
      </c>
      <c r="L68" s="313">
        <f ca="1">OFFSET('Data - staffing'!$G86, 0, (L$6) * 3 - 1, 1, 1)</f>
        <v>2</v>
      </c>
      <c r="M68" s="313">
        <f ca="1">OFFSET('Data - staffing'!$G86, 0, (M$6) * 3 - 1, 1, 1)</f>
        <v>2</v>
      </c>
      <c r="N68" s="313">
        <f ca="1">OFFSET('Data - staffing'!$G86, 0, (N$6) * 3 - 1, 1, 1)</f>
        <v>2</v>
      </c>
      <c r="O68" s="313">
        <f ca="1">OFFSET('Data - staffing'!$G86, 0, (O$6) * 3 - 1, 1, 1)</f>
        <v>2</v>
      </c>
      <c r="P68" s="313">
        <f ca="1">OFFSET('Data - staffing'!$G86, 0, (P$6) * 3 - 1, 1, 1)</f>
        <v>2</v>
      </c>
      <c r="Q68" s="313">
        <f ca="1">OFFSET('Data - staffing'!$G86, 0, (Q$6) * 3 - 1, 1, 1)</f>
        <v>2</v>
      </c>
      <c r="R68" s="313">
        <f ca="1">OFFSET('Data - staffing'!$G86, 0, (R$6) * 3 - 1, 1, 1)</f>
        <v>2</v>
      </c>
      <c r="S68" s="313">
        <f ca="1">OFFSET('Data - staffing'!$G86, 0, (S$6) * 3 - 1, 1, 1)</f>
        <v>2</v>
      </c>
      <c r="T68" s="313">
        <f ca="1">OFFSET('Data - staffing'!$G86, 0, (T$6) * 3 - 1, 1, 1)</f>
        <v>2</v>
      </c>
      <c r="U68" s="313">
        <f ca="1">OFFSET('Data - staffing'!$G86, 0, (U$6) * 3 - 1, 1, 1)</f>
        <v>2</v>
      </c>
      <c r="V68" s="313">
        <f ca="1">OFFSET('Data - staffing'!$G86, 0, (V$6) * 3 - 1, 1, 1)</f>
        <v>2</v>
      </c>
      <c r="W68" s="313">
        <f ca="1">OFFSET('Data - staffing'!$G86, 0, (W$6) * 3 - 1, 1, 1)</f>
        <v>2</v>
      </c>
      <c r="X68" s="313">
        <f ca="1">OFFSET('Data - staffing'!$G86, 0, (X$6) * 3 - 1, 1, 1)</f>
        <v>2</v>
      </c>
      <c r="Y68" s="314">
        <f ca="1">OFFSET('Data - staffing'!$G86, 0, (Y$6) * 3 - 1, 1, 1)</f>
        <v>2</v>
      </c>
    </row>
    <row r="69" spans="4:25" outlineLevel="1" collapsed="1">
      <c r="D69" s="488" t="s">
        <v>97</v>
      </c>
      <c r="E69" s="489"/>
      <c r="F69" s="321">
        <f t="shared" ref="F69:Y69" ca="1" si="21">SUM(F70,F71)</f>
        <v>0</v>
      </c>
      <c r="G69" s="322">
        <f t="shared" ca="1" si="21"/>
        <v>0</v>
      </c>
      <c r="H69" s="322">
        <f t="shared" ca="1" si="21"/>
        <v>1</v>
      </c>
      <c r="I69" s="322">
        <f t="shared" ca="1" si="21"/>
        <v>1</v>
      </c>
      <c r="J69" s="322">
        <f t="shared" ca="1" si="21"/>
        <v>1</v>
      </c>
      <c r="K69" s="322">
        <f t="shared" ca="1" si="21"/>
        <v>1</v>
      </c>
      <c r="L69" s="322">
        <f t="shared" ca="1" si="21"/>
        <v>1</v>
      </c>
      <c r="M69" s="322">
        <f t="shared" ca="1" si="21"/>
        <v>1</v>
      </c>
      <c r="N69" s="322">
        <f t="shared" ca="1" si="21"/>
        <v>2</v>
      </c>
      <c r="O69" s="322">
        <f t="shared" ca="1" si="21"/>
        <v>2</v>
      </c>
      <c r="P69" s="322">
        <f t="shared" ca="1" si="21"/>
        <v>2</v>
      </c>
      <c r="Q69" s="322">
        <f t="shared" ca="1" si="21"/>
        <v>2</v>
      </c>
      <c r="R69" s="322">
        <f t="shared" ca="1" si="21"/>
        <v>2</v>
      </c>
      <c r="S69" s="322">
        <f t="shared" ca="1" si="21"/>
        <v>2</v>
      </c>
      <c r="T69" s="322">
        <f t="shared" ca="1" si="21"/>
        <v>2</v>
      </c>
      <c r="U69" s="322">
        <f t="shared" ca="1" si="21"/>
        <v>2</v>
      </c>
      <c r="V69" s="322">
        <f t="shared" ca="1" si="21"/>
        <v>3</v>
      </c>
      <c r="W69" s="322">
        <f t="shared" ca="1" si="21"/>
        <v>3</v>
      </c>
      <c r="X69" s="322">
        <f t="shared" ca="1" si="21"/>
        <v>3</v>
      </c>
      <c r="Y69" s="323">
        <f t="shared" ca="1" si="21"/>
        <v>3</v>
      </c>
    </row>
    <row r="70" spans="4:25" hidden="1" outlineLevel="2">
      <c r="E70" s="327" t="s">
        <v>33</v>
      </c>
      <c r="F70" s="312">
        <f ca="1">OFFSET('Data - staffing'!$G87, 0, (F$6) * 3 - 1, 1, 1)</f>
        <v>0</v>
      </c>
      <c r="G70" s="313">
        <f ca="1">OFFSET('Data - staffing'!$G87, 0, (G$6) * 3 - 1, 1, 1)</f>
        <v>0</v>
      </c>
      <c r="H70" s="313">
        <f ca="1">OFFSET('Data - staffing'!$G87, 0, (H$6) * 3 - 1, 1, 1)</f>
        <v>0</v>
      </c>
      <c r="I70" s="313">
        <f ca="1">OFFSET('Data - staffing'!$G87, 0, (I$6) * 3 - 1, 1, 1)</f>
        <v>0</v>
      </c>
      <c r="J70" s="313">
        <f ca="1">OFFSET('Data - staffing'!$G87, 0, (J$6) * 3 - 1, 1, 1)</f>
        <v>0</v>
      </c>
      <c r="K70" s="313">
        <f ca="1">OFFSET('Data - staffing'!$G87, 0, (K$6) * 3 - 1, 1, 1)</f>
        <v>0</v>
      </c>
      <c r="L70" s="313">
        <f ca="1">OFFSET('Data - staffing'!$G87, 0, (L$6) * 3 - 1, 1, 1)</f>
        <v>0</v>
      </c>
      <c r="M70" s="313">
        <f ca="1">OFFSET('Data - staffing'!$G87, 0, (M$6) * 3 - 1, 1, 1)</f>
        <v>0</v>
      </c>
      <c r="N70" s="313">
        <f ca="1">OFFSET('Data - staffing'!$G87, 0, (N$6) * 3 - 1, 1, 1)</f>
        <v>1</v>
      </c>
      <c r="O70" s="313">
        <f ca="1">OFFSET('Data - staffing'!$G87, 0, (O$6) * 3 - 1, 1, 1)</f>
        <v>1</v>
      </c>
      <c r="P70" s="313">
        <f ca="1">OFFSET('Data - staffing'!$G87, 0, (P$6) * 3 - 1, 1, 1)</f>
        <v>1</v>
      </c>
      <c r="Q70" s="313">
        <f ca="1">OFFSET('Data - staffing'!$G87, 0, (Q$6) * 3 - 1, 1, 1)</f>
        <v>1</v>
      </c>
      <c r="R70" s="313">
        <f ca="1">OFFSET('Data - staffing'!$G87, 0, (R$6) * 3 - 1, 1, 1)</f>
        <v>1</v>
      </c>
      <c r="S70" s="313">
        <f ca="1">OFFSET('Data - staffing'!$G87, 0, (S$6) * 3 - 1, 1, 1)</f>
        <v>1</v>
      </c>
      <c r="T70" s="313">
        <f ca="1">OFFSET('Data - staffing'!$G87, 0, (T$6) * 3 - 1, 1, 1)</f>
        <v>1</v>
      </c>
      <c r="U70" s="313">
        <f ca="1">OFFSET('Data - staffing'!$G87, 0, (U$6) * 3 - 1, 1, 1)</f>
        <v>1</v>
      </c>
      <c r="V70" s="313">
        <f ca="1">OFFSET('Data - staffing'!$G87, 0, (V$6) * 3 - 1, 1, 1)</f>
        <v>2</v>
      </c>
      <c r="W70" s="313">
        <f ca="1">OFFSET('Data - staffing'!$G87, 0, (W$6) * 3 - 1, 1, 1)</f>
        <v>2</v>
      </c>
      <c r="X70" s="313">
        <f ca="1">OFFSET('Data - staffing'!$G87, 0, (X$6) * 3 - 1, 1, 1)</f>
        <v>2</v>
      </c>
      <c r="Y70" s="314">
        <f ca="1">OFFSET('Data - staffing'!$G87, 0, (Y$6) * 3 - 1, 1, 1)</f>
        <v>2</v>
      </c>
    </row>
    <row r="71" spans="4:25" hidden="1" outlineLevel="2">
      <c r="E71" s="327" t="s">
        <v>76</v>
      </c>
      <c r="F71" s="312">
        <f ca="1">OFFSET('Data - staffing'!$G88, 0, (F$6) * 3 - 1, 1, 1)</f>
        <v>0</v>
      </c>
      <c r="G71" s="313">
        <f ca="1">OFFSET('Data - staffing'!$G88, 0, (G$6) * 3 - 1, 1, 1)</f>
        <v>0</v>
      </c>
      <c r="H71" s="313">
        <f ca="1">OFFSET('Data - staffing'!$G88, 0, (H$6) * 3 - 1, 1, 1)</f>
        <v>1</v>
      </c>
      <c r="I71" s="313">
        <f ca="1">OFFSET('Data - staffing'!$G88, 0, (I$6) * 3 - 1, 1, 1)</f>
        <v>1</v>
      </c>
      <c r="J71" s="313">
        <f ca="1">OFFSET('Data - staffing'!$G88, 0, (J$6) * 3 - 1, 1, 1)</f>
        <v>1</v>
      </c>
      <c r="K71" s="313">
        <f ca="1">OFFSET('Data - staffing'!$G88, 0, (K$6) * 3 - 1, 1, 1)</f>
        <v>1</v>
      </c>
      <c r="L71" s="313">
        <f ca="1">OFFSET('Data - staffing'!$G88, 0, (L$6) * 3 - 1, 1, 1)</f>
        <v>1</v>
      </c>
      <c r="M71" s="313">
        <f ca="1">OFFSET('Data - staffing'!$G88, 0, (M$6) * 3 - 1, 1, 1)</f>
        <v>1</v>
      </c>
      <c r="N71" s="313">
        <f ca="1">OFFSET('Data - staffing'!$G88, 0, (N$6) * 3 - 1, 1, 1)</f>
        <v>1</v>
      </c>
      <c r="O71" s="313">
        <f ca="1">OFFSET('Data - staffing'!$G88, 0, (O$6) * 3 - 1, 1, 1)</f>
        <v>1</v>
      </c>
      <c r="P71" s="313">
        <f ca="1">OFFSET('Data - staffing'!$G88, 0, (P$6) * 3 - 1, 1, 1)</f>
        <v>1</v>
      </c>
      <c r="Q71" s="313">
        <f ca="1">OFFSET('Data - staffing'!$G88, 0, (Q$6) * 3 - 1, 1, 1)</f>
        <v>1</v>
      </c>
      <c r="R71" s="313">
        <f ca="1">OFFSET('Data - staffing'!$G88, 0, (R$6) * 3 - 1, 1, 1)</f>
        <v>1</v>
      </c>
      <c r="S71" s="313">
        <f ca="1">OFFSET('Data - staffing'!$G88, 0, (S$6) * 3 - 1, 1, 1)</f>
        <v>1</v>
      </c>
      <c r="T71" s="313">
        <f ca="1">OFFSET('Data - staffing'!$G88, 0, (T$6) * 3 - 1, 1, 1)</f>
        <v>1</v>
      </c>
      <c r="U71" s="313">
        <f ca="1">OFFSET('Data - staffing'!$G88, 0, (U$6) * 3 - 1, 1, 1)</f>
        <v>1</v>
      </c>
      <c r="V71" s="313">
        <f ca="1">OFFSET('Data - staffing'!$G88, 0, (V$6) * 3 - 1, 1, 1)</f>
        <v>1</v>
      </c>
      <c r="W71" s="313">
        <f ca="1">OFFSET('Data - staffing'!$G88, 0, (W$6) * 3 - 1, 1, 1)</f>
        <v>1</v>
      </c>
      <c r="X71" s="313">
        <f ca="1">OFFSET('Data - staffing'!$G88, 0, (X$6) * 3 - 1, 1, 1)</f>
        <v>1</v>
      </c>
      <c r="Y71" s="314">
        <f ca="1">OFFSET('Data - staffing'!$G88, 0, (Y$6) * 3 - 1, 1, 1)</f>
        <v>1</v>
      </c>
    </row>
  </sheetData>
  <mergeCells count="27">
    <mergeCell ref="C63:E63"/>
    <mergeCell ref="D64:E64"/>
    <mergeCell ref="D69:E69"/>
    <mergeCell ref="D50:E50"/>
    <mergeCell ref="D56:E56"/>
    <mergeCell ref="D60:E60"/>
    <mergeCell ref="B62:E62"/>
    <mergeCell ref="D48:E48"/>
    <mergeCell ref="D11:E11"/>
    <mergeCell ref="B15:E15"/>
    <mergeCell ref="C16:E16"/>
    <mergeCell ref="D17:E17"/>
    <mergeCell ref="D19:E19"/>
    <mergeCell ref="D25:E25"/>
    <mergeCell ref="D29:E29"/>
    <mergeCell ref="D35:E35"/>
    <mergeCell ref="D41:E41"/>
    <mergeCell ref="B46:E46"/>
    <mergeCell ref="C47:E47"/>
    <mergeCell ref="V4:Y4"/>
    <mergeCell ref="B7:E7"/>
    <mergeCell ref="C8:E8"/>
    <mergeCell ref="D9:E9"/>
    <mergeCell ref="F4:I4"/>
    <mergeCell ref="J4:M4"/>
    <mergeCell ref="N4:Q4"/>
    <mergeCell ref="R4:U4"/>
  </mergeCells>
  <phoneticPr fontId="7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outlinePr summaryBelow="0" summaryRight="0"/>
  </sheetPr>
  <dimension ref="B2:M464"/>
  <sheetViews>
    <sheetView showGridLines="0" zoomScale="75" workbookViewId="0"/>
  </sheetViews>
  <sheetFormatPr baseColWidth="10" defaultColWidth="8.83203125" defaultRowHeight="12" outlineLevelRow="5" x14ac:dyDescent="0"/>
  <cols>
    <col min="1" max="7" width="3.6640625" customWidth="1"/>
    <col min="8" max="8" width="20.6640625" customWidth="1"/>
    <col min="9" max="9" width="10.5" bestFit="1" customWidth="1"/>
    <col min="10" max="13" width="9.5" bestFit="1" customWidth="1"/>
  </cols>
  <sheetData>
    <row r="2" spans="2:13" ht="21">
      <c r="B2" s="236" t="s">
        <v>283</v>
      </c>
    </row>
    <row r="3" spans="2:13" ht="13" thickBot="1"/>
    <row r="4" spans="2:13" ht="13" thickBot="1">
      <c r="I4" s="328" t="s">
        <v>218</v>
      </c>
      <c r="J4" s="328" t="s">
        <v>231</v>
      </c>
      <c r="K4" s="328" t="s">
        <v>232</v>
      </c>
      <c r="L4" s="328" t="s">
        <v>233</v>
      </c>
      <c r="M4" s="328" t="s">
        <v>234</v>
      </c>
    </row>
    <row r="5" spans="2:13" hidden="1">
      <c r="I5">
        <v>1</v>
      </c>
      <c r="J5">
        <v>2</v>
      </c>
      <c r="K5">
        <v>3</v>
      </c>
      <c r="L5">
        <v>4</v>
      </c>
      <c r="M5">
        <v>5</v>
      </c>
    </row>
    <row r="6" spans="2:13">
      <c r="B6" s="490" t="s">
        <v>235</v>
      </c>
      <c r="C6" s="491"/>
      <c r="D6" s="491"/>
      <c r="E6" s="491"/>
      <c r="F6" s="491"/>
      <c r="G6" s="491"/>
      <c r="H6" s="492"/>
      <c r="I6" s="335">
        <f ca="1">'IS - Annual'!I6/'IS - Annual'!I6</f>
        <v>1</v>
      </c>
      <c r="J6" s="336">
        <f ca="1">'IS - Annual'!J6/'IS - Annual'!J6</f>
        <v>1</v>
      </c>
      <c r="K6" s="336">
        <f ca="1">'IS - Annual'!K6/'IS - Annual'!K6</f>
        <v>1</v>
      </c>
      <c r="L6" s="336">
        <f ca="1">'IS - Annual'!L6/'IS - Annual'!L6</f>
        <v>1</v>
      </c>
      <c r="M6" s="337">
        <f ca="1">'IS - Annual'!M6/'IS - Annual'!M6</f>
        <v>1</v>
      </c>
    </row>
    <row r="7" spans="2:13">
      <c r="C7" s="493" t="s">
        <v>236</v>
      </c>
      <c r="D7" s="494"/>
      <c r="E7" s="494"/>
      <c r="F7" s="494"/>
      <c r="G7" s="494"/>
      <c r="H7" s="495"/>
      <c r="I7" s="332">
        <f ca="1">'IS - Annual'!I7/'IS - Annual'!I6</f>
        <v>0.4402704850255274</v>
      </c>
      <c r="J7" s="333">
        <f ca="1">'IS - Annual'!J7/'IS - Annual'!J6</f>
        <v>0.31926717994826587</v>
      </c>
      <c r="K7" s="333">
        <f ca="1">'IS - Annual'!K7/'IS - Annual'!K6</f>
        <v>0.27588433793319672</v>
      </c>
      <c r="L7" s="333">
        <f ca="1">'IS - Annual'!L7/'IS - Annual'!L6</f>
        <v>0.26416563411975758</v>
      </c>
      <c r="M7" s="334">
        <f ca="1">'IS - Annual'!M7/'IS - Annual'!M6</f>
        <v>0.2567371497346379</v>
      </c>
    </row>
    <row r="8" spans="2:13" outlineLevel="1">
      <c r="D8" s="499" t="s">
        <v>237</v>
      </c>
      <c r="E8" s="500"/>
      <c r="F8" s="500"/>
      <c r="G8" s="500"/>
      <c r="H8" s="501"/>
      <c r="I8" s="329">
        <f ca="1">'IS - Annual'!I8/'IS - Annual'!I6</f>
        <v>7.5682526648898824E-2</v>
      </c>
      <c r="J8" s="330">
        <f ca="1">'IS - Annual'!J8/'IS - Annual'!J6</f>
        <v>6.6936868250948203E-2</v>
      </c>
      <c r="K8" s="330">
        <f ca="1">'IS - Annual'!K8/'IS - Annual'!K6</f>
        <v>2.8164206501892206E-2</v>
      </c>
      <c r="L8" s="330">
        <f ca="1">'IS - Annual'!L8/'IS - Annual'!L6</f>
        <v>1.6779003673092017E-2</v>
      </c>
      <c r="M8" s="331">
        <f ca="1">'IS - Annual'!M8/'IS - Annual'!M6</f>
        <v>1.5769889091205795E-2</v>
      </c>
    </row>
    <row r="9" spans="2:13" outlineLevel="1">
      <c r="D9" s="499" t="s">
        <v>238</v>
      </c>
      <c r="E9" s="500"/>
      <c r="F9" s="500"/>
      <c r="G9" s="500"/>
      <c r="H9" s="501"/>
      <c r="I9" s="329">
        <f ca="1">'IS - Annual'!I9/'IS - Annual'!I6</f>
        <v>0.36458795837662855</v>
      </c>
      <c r="J9" s="330">
        <f ca="1">'IS - Annual'!J9/'IS - Annual'!J6</f>
        <v>0.25233031169731768</v>
      </c>
      <c r="K9" s="330">
        <f ca="1">'IS - Annual'!K9/'IS - Annual'!K6</f>
        <v>0.2477201314313045</v>
      </c>
      <c r="L9" s="330">
        <f ca="1">'IS - Annual'!L9/'IS - Annual'!L6</f>
        <v>0.24738663044666553</v>
      </c>
      <c r="M9" s="331">
        <f ca="1">'IS - Annual'!M9/'IS - Annual'!M6</f>
        <v>0.2409672606434321</v>
      </c>
    </row>
    <row r="10" spans="2:13">
      <c r="C10" s="493" t="s">
        <v>239</v>
      </c>
      <c r="D10" s="494"/>
      <c r="E10" s="494"/>
      <c r="F10" s="494"/>
      <c r="G10" s="494"/>
      <c r="H10" s="495"/>
      <c r="I10" s="332">
        <f ca="1">'IS - Annual'!I10/'IS - Annual'!I6</f>
        <v>0.55972951497447265</v>
      </c>
      <c r="J10" s="333">
        <f ca="1">'IS - Annual'!J10/'IS - Annual'!J6</f>
        <v>0.68073282005173408</v>
      </c>
      <c r="K10" s="333">
        <f ca="1">'IS - Annual'!K10/'IS - Annual'!K6</f>
        <v>0.72411566206680333</v>
      </c>
      <c r="L10" s="333">
        <f ca="1">'IS - Annual'!L10/'IS - Annual'!L6</f>
        <v>0.73583436588024242</v>
      </c>
      <c r="M10" s="334">
        <f ca="1">'IS - Annual'!M10/'IS - Annual'!M6</f>
        <v>0.7432628502653621</v>
      </c>
    </row>
    <row r="11" spans="2:13" outlineLevel="1">
      <c r="D11" s="499" t="s">
        <v>237</v>
      </c>
      <c r="E11" s="500"/>
      <c r="F11" s="500"/>
      <c r="G11" s="500"/>
      <c r="H11" s="501"/>
      <c r="I11" s="329">
        <f ca="1">'IS - Annual'!I11/'IS - Annual'!I6</f>
        <v>0.5535636234890885</v>
      </c>
      <c r="J11" s="330">
        <f ca="1">'IS - Annual'!J11/'IS - Annual'!J6</f>
        <v>0.67774638082805094</v>
      </c>
      <c r="K11" s="330">
        <f ca="1">'IS - Annual'!K11/'IS - Annual'!K6</f>
        <v>0.71762326547732969</v>
      </c>
      <c r="L11" s="330">
        <f ca="1">'IS - Annual'!L11/'IS - Annual'!L6</f>
        <v>0.71993025675637667</v>
      </c>
      <c r="M11" s="331">
        <f ca="1">'IS - Annual'!M11/'IS - Annual'!M6</f>
        <v>0.72026887845894461</v>
      </c>
    </row>
    <row r="12" spans="2:13" outlineLevel="1">
      <c r="D12" s="499" t="s">
        <v>238</v>
      </c>
      <c r="E12" s="500"/>
      <c r="F12" s="500"/>
      <c r="G12" s="500"/>
      <c r="H12" s="501"/>
      <c r="I12" s="329">
        <f ca="1">'IS - Annual'!I12/'IS - Annual'!I6</f>
        <v>6.1658914853841909E-3</v>
      </c>
      <c r="J12" s="330">
        <f ca="1">'IS - Annual'!J12/'IS - Annual'!J6</f>
        <v>2.9864392236831896E-3</v>
      </c>
      <c r="K12" s="330">
        <f ca="1">'IS - Annual'!K12/'IS - Annual'!K6</f>
        <v>6.4923965894735872E-3</v>
      </c>
      <c r="L12" s="330">
        <f ca="1">'IS - Annual'!L12/'IS - Annual'!L6</f>
        <v>1.5904109123865712E-2</v>
      </c>
      <c r="M12" s="331">
        <f ca="1">'IS - Annual'!M12/'IS - Annual'!M6</f>
        <v>2.2993971806417528E-2</v>
      </c>
    </row>
    <row r="13" spans="2:13">
      <c r="B13" s="490" t="s">
        <v>240</v>
      </c>
      <c r="C13" s="491"/>
      <c r="D13" s="491"/>
      <c r="E13" s="491"/>
      <c r="F13" s="491"/>
      <c r="G13" s="491"/>
      <c r="H13" s="492"/>
      <c r="I13" s="335">
        <f ca="1">'IS - Annual'!I13/'IS - Annual'!I6</f>
        <v>47.528124240051326</v>
      </c>
      <c r="J13" s="336">
        <f ca="1">'IS - Annual'!J13/'IS - Annual'!J6</f>
        <v>53.235759300816085</v>
      </c>
      <c r="K13" s="336">
        <f ca="1">'IS - Annual'!K13/'IS - Annual'!K6</f>
        <v>36.795058408274599</v>
      </c>
      <c r="L13" s="336">
        <f ca="1">'IS - Annual'!L13/'IS - Annual'!L6</f>
        <v>22.540993719337745</v>
      </c>
      <c r="M13" s="337">
        <f ca="1">'IS - Annual'!M13/'IS - Annual'!M6</f>
        <v>17.048538132931</v>
      </c>
    </row>
    <row r="14" spans="2:13">
      <c r="C14" s="493" t="s">
        <v>80</v>
      </c>
      <c r="D14" s="494"/>
      <c r="E14" s="494"/>
      <c r="F14" s="494"/>
      <c r="G14" s="494"/>
      <c r="H14" s="495"/>
      <c r="I14" s="332">
        <f ca="1">'IS - Annual'!I14/'IS - Annual'!I6</f>
        <v>0.41531687481043333</v>
      </c>
      <c r="J14" s="333">
        <f ca="1">'IS - Annual'!J14/'IS - Annual'!J6</f>
        <v>7.8536999593176463E-2</v>
      </c>
      <c r="K14" s="333">
        <f ca="1">'IS - Annual'!K14/'IS - Annual'!K6</f>
        <v>2.6632229439706476E-2</v>
      </c>
      <c r="L14" s="333">
        <f ca="1">'IS - Annual'!L14/'IS - Annual'!L6</f>
        <v>2.5521741157484307E-2</v>
      </c>
      <c r="M14" s="334">
        <f ca="1">'IS - Annual'!M14/'IS - Annual'!M6</f>
        <v>2.0337259339802748E-2</v>
      </c>
    </row>
    <row r="15" spans="2:13" outlineLevel="1" collapsed="1">
      <c r="D15" s="488" t="s">
        <v>118</v>
      </c>
      <c r="E15" s="504"/>
      <c r="F15" s="504"/>
      <c r="G15" s="504"/>
      <c r="H15" s="489"/>
      <c r="I15" s="341">
        <f ca="1">'IS - Annual'!I15/'IS - Annual'!I6</f>
        <v>0.3997478978998027</v>
      </c>
      <c r="J15" s="342">
        <f ca="1">'IS - Annual'!J15/'IS - Annual'!J6</f>
        <v>7.1947798668459295E-2</v>
      </c>
      <c r="K15" s="342">
        <f ca="1">'IS - Annual'!K15/'IS - Annual'!K6</f>
        <v>2.3140798881620666E-2</v>
      </c>
      <c r="L15" s="342">
        <f ca="1">'IS - Annual'!L15/'IS - Annual'!L6</f>
        <v>2.1945928623926147E-2</v>
      </c>
      <c r="M15" s="343">
        <f ca="1">'IS - Annual'!M15/'IS - Annual'!M6</f>
        <v>1.705277142837516E-2</v>
      </c>
    </row>
    <row r="16" spans="2:13" hidden="1" outlineLevel="2">
      <c r="E16" s="502" t="s">
        <v>107</v>
      </c>
      <c r="F16" s="505"/>
      <c r="G16" s="505"/>
      <c r="H16" s="503"/>
      <c r="I16" s="338">
        <f ca="1">'IS - Annual'!I16/'IS - Annual'!I6</f>
        <v>0.3459772646806803</v>
      </c>
      <c r="J16" s="339">
        <f ca="1">'IS - Annual'!J16/'IS - Annual'!J6</f>
        <v>6.1812980103299095E-2</v>
      </c>
      <c r="K16" s="339">
        <f ca="1">'IS - Annual'!K16/'IS - Annual'!K6</f>
        <v>1.9312534798540039E-2</v>
      </c>
      <c r="L16" s="339">
        <f ca="1">'IS - Annual'!L16/'IS - Annual'!L6</f>
        <v>1.8267683960500432E-2</v>
      </c>
      <c r="M16" s="340">
        <f ca="1">'IS - Annual'!M16/'IS - Annual'!M6</f>
        <v>1.3825440046778784E-2</v>
      </c>
    </row>
    <row r="17" spans="5:13" hidden="1" outlineLevel="3">
      <c r="F17" s="488" t="s">
        <v>87</v>
      </c>
      <c r="G17" s="504"/>
      <c r="H17" s="489"/>
      <c r="I17" s="341">
        <f ca="1">'IS - Annual'!I17/'IS - Annual'!I6</f>
        <v>0.28831438723390024</v>
      </c>
      <c r="J17" s="342">
        <f ca="1">'IS - Annual'!J17/'IS - Annual'!J6</f>
        <v>5.3341150342948458E-2</v>
      </c>
      <c r="K17" s="342">
        <f ca="1">'IS - Annual'!K17/'IS - Annual'!K6</f>
        <v>1.6785723836951014E-2</v>
      </c>
      <c r="L17" s="342">
        <f ca="1">'IS - Annual'!L17/'IS - Annual'!L6</f>
        <v>1.5768339991732175E-2</v>
      </c>
      <c r="M17" s="343">
        <f ca="1">'IS - Annual'!M17/'IS - Annual'!M6</f>
        <v>1.2075323203777907E-2</v>
      </c>
    </row>
    <row r="18" spans="5:13" hidden="1" outlineLevel="4">
      <c r="G18" s="502" t="s">
        <v>84</v>
      </c>
      <c r="H18" s="503"/>
      <c r="I18" s="338">
        <f ca="1">'IS - Annual'!I18/'IS - Annual'!I6</f>
        <v>0.28831438723390024</v>
      </c>
      <c r="J18" s="339">
        <f ca="1">'IS - Annual'!J18/'IS - Annual'!J6</f>
        <v>3.137714726055791E-2</v>
      </c>
      <c r="K18" s="339">
        <f ca="1">'IS - Annual'!K18/'IS - Annual'!K6</f>
        <v>8.9523860463738714E-3</v>
      </c>
      <c r="L18" s="339">
        <f ca="1">'IS - Annual'!L18/'IS - Annual'!L6</f>
        <v>4.9664062966085585E-3</v>
      </c>
      <c r="M18" s="340">
        <f ca="1">'IS - Annual'!M18/'IS - Annual'!M6</f>
        <v>3.2200861876741081E-3</v>
      </c>
    </row>
    <row r="19" spans="5:13" hidden="1" outlineLevel="5">
      <c r="H19" s="327" t="s">
        <v>241</v>
      </c>
      <c r="I19" s="329">
        <f ca="1">'IS - Annual'!I19/'IS - Annual'!I6</f>
        <v>0.28831438723390024</v>
      </c>
      <c r="J19" s="330">
        <f ca="1">'IS - Annual'!J19/'IS - Annual'!J6</f>
        <v>3.137714726055791E-2</v>
      </c>
      <c r="K19" s="330">
        <f ca="1">'IS - Annual'!K19/'IS - Annual'!K6</f>
        <v>8.9523860463738714E-3</v>
      </c>
      <c r="L19" s="330">
        <f ca="1">'IS - Annual'!L19/'IS - Annual'!L6</f>
        <v>4.9664062966085585E-3</v>
      </c>
      <c r="M19" s="331">
        <f ca="1">'IS - Annual'!M19/'IS - Annual'!M6</f>
        <v>3.2200861876741081E-3</v>
      </c>
    </row>
    <row r="20" spans="5:13" hidden="1" outlineLevel="4">
      <c r="G20" s="502" t="s">
        <v>81</v>
      </c>
      <c r="H20" s="503"/>
      <c r="I20" s="338">
        <f ca="1">'IS - Annual'!I20/'IS - Annual'!I6</f>
        <v>0</v>
      </c>
      <c r="J20" s="339">
        <f ca="1">'IS - Annual'!J20/'IS - Annual'!J6</f>
        <v>2.1964003082390545E-2</v>
      </c>
      <c r="K20" s="339">
        <f ca="1">'IS - Annual'!K20/'IS - Annual'!K6</f>
        <v>7.8333377905771412E-3</v>
      </c>
      <c r="L20" s="339">
        <f ca="1">'IS - Annual'!L20/'IS - Annual'!L6</f>
        <v>1.0801933695123616E-2</v>
      </c>
      <c r="M20" s="340">
        <f ca="1">'IS - Annual'!M20/'IS - Annual'!M6</f>
        <v>8.8552370161037973E-3</v>
      </c>
    </row>
    <row r="21" spans="5:13" hidden="1" outlineLevel="5">
      <c r="H21" s="327" t="s">
        <v>242</v>
      </c>
      <c r="I21" s="329">
        <f ca="1">'IS - Annual'!I21/'IS - Annual'!I6</f>
        <v>0</v>
      </c>
      <c r="J21" s="330">
        <f ca="1">'IS - Annual'!J21/'IS - Annual'!J6</f>
        <v>0</v>
      </c>
      <c r="K21" s="330">
        <f ca="1">'IS - Annual'!K21/'IS - Annual'!K6</f>
        <v>0</v>
      </c>
      <c r="L21" s="330">
        <f ca="1">'IS - Annual'!L21/'IS - Annual'!L6</f>
        <v>4.9664062966085585E-3</v>
      </c>
      <c r="M21" s="331">
        <f ca="1">'IS - Annual'!M21/'IS - Annual'!M6</f>
        <v>3.2200861876741081E-3</v>
      </c>
    </row>
    <row r="22" spans="5:13" hidden="1" outlineLevel="5">
      <c r="H22" s="327" t="s">
        <v>243</v>
      </c>
      <c r="I22" s="329">
        <f ca="1">'IS - Annual'!I22/'IS - Annual'!I6</f>
        <v>0</v>
      </c>
      <c r="J22" s="330">
        <f ca="1">'IS - Annual'!J22/'IS - Annual'!J6</f>
        <v>2.1964003082390545E-2</v>
      </c>
      <c r="K22" s="330">
        <f ca="1">'IS - Annual'!K22/'IS - Annual'!K6</f>
        <v>6.2666702324617124E-3</v>
      </c>
      <c r="L22" s="330">
        <f ca="1">'IS - Annual'!L22/'IS - Annual'!L6</f>
        <v>3.4764844076259922E-3</v>
      </c>
      <c r="M22" s="331">
        <f ca="1">'IS - Annual'!M22/'IS - Annual'!M6</f>
        <v>2.2540603313718761E-3</v>
      </c>
    </row>
    <row r="23" spans="5:13" hidden="1" outlineLevel="5">
      <c r="H23" s="327" t="s">
        <v>244</v>
      </c>
      <c r="I23" s="329">
        <f ca="1">'IS - Annual'!I23/'IS - Annual'!I6</f>
        <v>0</v>
      </c>
      <c r="J23" s="330">
        <f ca="1">'IS - Annual'!J23/'IS - Annual'!J6</f>
        <v>0</v>
      </c>
      <c r="K23" s="330">
        <f ca="1">'IS - Annual'!K23/'IS - Annual'!K6</f>
        <v>1.5666675581154279E-3</v>
      </c>
      <c r="L23" s="330">
        <f ca="1">'IS - Annual'!L23/'IS - Annual'!L6</f>
        <v>2.3590429908890657E-3</v>
      </c>
      <c r="M23" s="331">
        <f ca="1">'IS - Annual'!M23/'IS - Annual'!M6</f>
        <v>3.381090497057814E-3</v>
      </c>
    </row>
    <row r="24" spans="5:13" hidden="1" outlineLevel="3">
      <c r="F24" s="488" t="s">
        <v>88</v>
      </c>
      <c r="G24" s="504"/>
      <c r="H24" s="489"/>
      <c r="I24" s="341">
        <f ca="1">'IS - Annual'!I24/'IS - Annual'!I6</f>
        <v>5.7662877446780079E-2</v>
      </c>
      <c r="J24" s="342">
        <f ca="1">'IS - Annual'!J24/'IS - Annual'!J6</f>
        <v>8.4718297603506403E-3</v>
      </c>
      <c r="K24" s="342">
        <f ca="1">'IS - Annual'!K24/'IS - Annual'!K6</f>
        <v>2.5268109615890267E-3</v>
      </c>
      <c r="L24" s="342">
        <f ca="1">'IS - Annual'!L24/'IS - Annual'!L6</f>
        <v>2.4993439687682585E-3</v>
      </c>
      <c r="M24" s="343">
        <f ca="1">'IS - Annual'!M24/'IS - Annual'!M6</f>
        <v>1.7501168430008789E-3</v>
      </c>
    </row>
    <row r="25" spans="5:13" hidden="1" outlineLevel="4">
      <c r="G25" s="502" t="s">
        <v>84</v>
      </c>
      <c r="H25" s="503"/>
      <c r="I25" s="338">
        <f ca="1">'IS - Annual'!I25/'IS - Annual'!I6</f>
        <v>5.7662877446780079E-2</v>
      </c>
      <c r="J25" s="339">
        <f ca="1">'IS - Annual'!J25/'IS - Annual'!J6</f>
        <v>6.2754294521115868E-3</v>
      </c>
      <c r="K25" s="339">
        <f ca="1">'IS - Annual'!K25/'IS - Annual'!K6</f>
        <v>1.7904772092747756E-3</v>
      </c>
      <c r="L25" s="339">
        <f ca="1">'IS - Annual'!L25/'IS - Annual'!L6</f>
        <v>9.9328125932171226E-4</v>
      </c>
      <c r="M25" s="340">
        <f ca="1">'IS - Annual'!M25/'IS - Annual'!M6</f>
        <v>6.4401723753482198E-4</v>
      </c>
    </row>
    <row r="26" spans="5:13" hidden="1" outlineLevel="5">
      <c r="H26" s="327" t="s">
        <v>241</v>
      </c>
      <c r="I26" s="329">
        <f ca="1">'IS - Annual'!I26/'IS - Annual'!I6</f>
        <v>5.7662877446780079E-2</v>
      </c>
      <c r="J26" s="330">
        <f ca="1">'IS - Annual'!J26/'IS - Annual'!J6</f>
        <v>6.2754294521115868E-3</v>
      </c>
      <c r="K26" s="330">
        <f ca="1">'IS - Annual'!K26/'IS - Annual'!K6</f>
        <v>1.7904772092747756E-3</v>
      </c>
      <c r="L26" s="330">
        <f ca="1">'IS - Annual'!L26/'IS - Annual'!L6</f>
        <v>9.9328125932171226E-4</v>
      </c>
      <c r="M26" s="331">
        <f ca="1">'IS - Annual'!M26/'IS - Annual'!M6</f>
        <v>6.4401723753482198E-4</v>
      </c>
    </row>
    <row r="27" spans="5:13" hidden="1" outlineLevel="4">
      <c r="G27" s="502" t="s">
        <v>81</v>
      </c>
      <c r="H27" s="503"/>
      <c r="I27" s="338">
        <f ca="1">'IS - Annual'!I27/'IS - Annual'!I6</f>
        <v>0</v>
      </c>
      <c r="J27" s="339">
        <f ca="1">'IS - Annual'!J27/'IS - Annual'!J6</f>
        <v>2.1964003082390539E-3</v>
      </c>
      <c r="K27" s="339">
        <f ca="1">'IS - Annual'!K27/'IS - Annual'!K6</f>
        <v>7.3633375231425108E-4</v>
      </c>
      <c r="L27" s="339">
        <f ca="1">'IS - Annual'!L27/'IS - Annual'!L6</f>
        <v>1.5060627094465461E-3</v>
      </c>
      <c r="M27" s="340">
        <f ca="1">'IS - Annual'!M27/'IS - Annual'!M6</f>
        <v>1.1060996054660568E-3</v>
      </c>
    </row>
    <row r="28" spans="5:13" hidden="1" outlineLevel="5">
      <c r="H28" s="327" t="s">
        <v>242</v>
      </c>
      <c r="I28" s="329">
        <f ca="1">'IS - Annual'!I28/'IS - Annual'!I6</f>
        <v>0</v>
      </c>
      <c r="J28" s="330">
        <f ca="1">'IS - Annual'!J28/'IS - Annual'!J6</f>
        <v>0</v>
      </c>
      <c r="K28" s="330">
        <f ca="1">'IS - Annual'!K28/'IS - Annual'!K6</f>
        <v>0</v>
      </c>
      <c r="L28" s="330">
        <f ca="1">'IS - Annual'!L28/'IS - Annual'!L6</f>
        <v>9.9328125932171226E-4</v>
      </c>
      <c r="M28" s="331">
        <f ca="1">'IS - Annual'!M28/'IS - Annual'!M6</f>
        <v>6.4401723753482198E-4</v>
      </c>
    </row>
    <row r="29" spans="5:13" hidden="1" outlineLevel="5">
      <c r="H29" s="327" t="s">
        <v>243</v>
      </c>
      <c r="I29" s="329">
        <f ca="1">'IS - Annual'!I29/'IS - Annual'!I6</f>
        <v>0</v>
      </c>
      <c r="J29" s="330">
        <f ca="1">'IS - Annual'!J29/'IS - Annual'!J6</f>
        <v>2.1964003082390539E-3</v>
      </c>
      <c r="K29" s="330">
        <f ca="1">'IS - Annual'!K29/'IS - Annual'!K6</f>
        <v>6.2666702324617107E-4</v>
      </c>
      <c r="L29" s="330">
        <f ca="1">'IS - Annual'!L29/'IS - Annual'!L6</f>
        <v>3.476484407625991E-4</v>
      </c>
      <c r="M29" s="331">
        <f ca="1">'IS - Annual'!M29/'IS - Annual'!M6</f>
        <v>2.2540603313718756E-4</v>
      </c>
    </row>
    <row r="30" spans="5:13" hidden="1" outlineLevel="5">
      <c r="H30" s="327" t="s">
        <v>244</v>
      </c>
      <c r="I30" s="329">
        <f ca="1">'IS - Annual'!I30/'IS - Annual'!I6</f>
        <v>0</v>
      </c>
      <c r="J30" s="330">
        <f ca="1">'IS - Annual'!J30/'IS - Annual'!J6</f>
        <v>0</v>
      </c>
      <c r="K30" s="330">
        <f ca="1">'IS - Annual'!K30/'IS - Annual'!K6</f>
        <v>1.0966672906807997E-4</v>
      </c>
      <c r="L30" s="330">
        <f ca="1">'IS - Annual'!L30/'IS - Annual'!L6</f>
        <v>1.651330093622346E-4</v>
      </c>
      <c r="M30" s="331">
        <f ca="1">'IS - Annual'!M30/'IS - Annual'!M6</f>
        <v>2.3667633479404696E-4</v>
      </c>
    </row>
    <row r="31" spans="5:13" hidden="1" outlineLevel="2">
      <c r="E31" s="502" t="s">
        <v>113</v>
      </c>
      <c r="F31" s="505"/>
      <c r="G31" s="505"/>
      <c r="H31" s="503"/>
      <c r="I31" s="338">
        <f ca="1">'IS - Annual'!I31/'IS - Annual'!I6</f>
        <v>7.2078596808475065E-3</v>
      </c>
      <c r="J31" s="339">
        <f ca="1">'IS - Annual'!J31/'IS - Annual'!J6</f>
        <v>7.8442868151394791E-4</v>
      </c>
      <c r="K31" s="339">
        <f ca="1">'IS - Annual'!K31/'IS - Annual'!K6</f>
        <v>4.4761930231869369E-4</v>
      </c>
      <c r="L31" s="339">
        <f ca="1">'IS - Annual'!L31/'IS - Annual'!L6</f>
        <v>3.7248047224564191E-4</v>
      </c>
      <c r="M31" s="340">
        <f ca="1">'IS - Annual'!M31/'IS - Annual'!M6</f>
        <v>2.4150646407555812E-4</v>
      </c>
    </row>
    <row r="32" spans="5:13" hidden="1" outlineLevel="3">
      <c r="F32" s="488" t="s">
        <v>89</v>
      </c>
      <c r="G32" s="504"/>
      <c r="H32" s="489"/>
      <c r="I32" s="341">
        <f ca="1">'IS - Annual'!I32/'IS - Annual'!I6</f>
        <v>7.2078596808475065E-3</v>
      </c>
      <c r="J32" s="342">
        <f ca="1">'IS - Annual'!J32/'IS - Annual'!J6</f>
        <v>7.8442868151394791E-4</v>
      </c>
      <c r="K32" s="342">
        <f ca="1">'IS - Annual'!K32/'IS - Annual'!K6</f>
        <v>4.4761930231869369E-4</v>
      </c>
      <c r="L32" s="342">
        <f ca="1">'IS - Annual'!L32/'IS - Annual'!L6</f>
        <v>3.7248047224564191E-4</v>
      </c>
      <c r="M32" s="343">
        <f ca="1">'IS - Annual'!M32/'IS - Annual'!M6</f>
        <v>2.4150646407555812E-4</v>
      </c>
    </row>
    <row r="33" spans="5:13" hidden="1" outlineLevel="4">
      <c r="G33" s="502" t="s">
        <v>84</v>
      </c>
      <c r="H33" s="503"/>
      <c r="I33" s="338">
        <f ca="1">'IS - Annual'!I33/'IS - Annual'!I6</f>
        <v>7.2078596808475065E-3</v>
      </c>
      <c r="J33" s="339">
        <f ca="1">'IS - Annual'!J33/'IS - Annual'!J6</f>
        <v>0</v>
      </c>
      <c r="K33" s="339">
        <f ca="1">'IS - Annual'!K33/'IS - Annual'!K6</f>
        <v>2.2380965115934685E-4</v>
      </c>
      <c r="L33" s="339">
        <f ca="1">'IS - Annual'!L33/'IS - Annual'!L6</f>
        <v>0</v>
      </c>
      <c r="M33" s="340">
        <f ca="1">'IS - Annual'!M33/'IS - Annual'!M6</f>
        <v>0</v>
      </c>
    </row>
    <row r="34" spans="5:13" hidden="1" outlineLevel="5">
      <c r="H34" s="327" t="s">
        <v>241</v>
      </c>
      <c r="I34" s="329">
        <f ca="1">'IS - Annual'!I34/'IS - Annual'!I6</f>
        <v>7.2078596808475065E-3</v>
      </c>
      <c r="J34" s="330">
        <f ca="1">'IS - Annual'!J34/'IS - Annual'!J6</f>
        <v>0</v>
      </c>
      <c r="K34" s="330">
        <f ca="1">'IS - Annual'!K34/'IS - Annual'!K6</f>
        <v>2.2380965115934685E-4</v>
      </c>
      <c r="L34" s="330">
        <f ca="1">'IS - Annual'!L34/'IS - Annual'!L6</f>
        <v>0</v>
      </c>
      <c r="M34" s="331">
        <f ca="1">'IS - Annual'!M34/'IS - Annual'!M6</f>
        <v>0</v>
      </c>
    </row>
    <row r="35" spans="5:13" hidden="1" outlineLevel="4">
      <c r="G35" s="502" t="s">
        <v>81</v>
      </c>
      <c r="H35" s="503"/>
      <c r="I35" s="338">
        <f ca="1">'IS - Annual'!I35/'IS - Annual'!I6</f>
        <v>0</v>
      </c>
      <c r="J35" s="339">
        <f ca="1">'IS - Annual'!J35/'IS - Annual'!J6</f>
        <v>7.8442868151394791E-4</v>
      </c>
      <c r="K35" s="339">
        <f ca="1">'IS - Annual'!K35/'IS - Annual'!K6</f>
        <v>2.2380965115934685E-4</v>
      </c>
      <c r="L35" s="339">
        <f ca="1">'IS - Annual'!L35/'IS - Annual'!L6</f>
        <v>3.7248047224564191E-4</v>
      </c>
      <c r="M35" s="340">
        <f ca="1">'IS - Annual'!M35/'IS - Annual'!M6</f>
        <v>2.4150646407555812E-4</v>
      </c>
    </row>
    <row r="36" spans="5:13" hidden="1" outlineLevel="5">
      <c r="H36" s="327" t="s">
        <v>242</v>
      </c>
      <c r="I36" s="329">
        <f ca="1">'IS - Annual'!I36/'IS - Annual'!I6</f>
        <v>0</v>
      </c>
      <c r="J36" s="330">
        <f ca="1">'IS - Annual'!J36/'IS - Annual'!J6</f>
        <v>0</v>
      </c>
      <c r="K36" s="330">
        <f ca="1">'IS - Annual'!K36/'IS - Annual'!K6</f>
        <v>0</v>
      </c>
      <c r="L36" s="330">
        <f ca="1">'IS - Annual'!L36/'IS - Annual'!L6</f>
        <v>1.2416015741521398E-4</v>
      </c>
      <c r="M36" s="331">
        <f ca="1">'IS - Annual'!M36/'IS - Annual'!M6</f>
        <v>0</v>
      </c>
    </row>
    <row r="37" spans="5:13" hidden="1" outlineLevel="5">
      <c r="H37" s="327" t="s">
        <v>243</v>
      </c>
      <c r="I37" s="329">
        <f ca="1">'IS - Annual'!I37/'IS - Annual'!I6</f>
        <v>0</v>
      </c>
      <c r="J37" s="330">
        <f ca="1">'IS - Annual'!J37/'IS - Annual'!J6</f>
        <v>7.8442868151394791E-4</v>
      </c>
      <c r="K37" s="330">
        <f ca="1">'IS - Annual'!K37/'IS - Annual'!K6</f>
        <v>0</v>
      </c>
      <c r="L37" s="330">
        <f ca="1">'IS - Annual'!L37/'IS - Annual'!L6</f>
        <v>1.2416015741521398E-4</v>
      </c>
      <c r="M37" s="331">
        <f ca="1">'IS - Annual'!M37/'IS - Annual'!M6</f>
        <v>0</v>
      </c>
    </row>
    <row r="38" spans="5:13" hidden="1" outlineLevel="5">
      <c r="H38" s="327" t="s">
        <v>244</v>
      </c>
      <c r="I38" s="329">
        <f ca="1">'IS - Annual'!I38/'IS - Annual'!I6</f>
        <v>0</v>
      </c>
      <c r="J38" s="330">
        <f ca="1">'IS - Annual'!J38/'IS - Annual'!J6</f>
        <v>0</v>
      </c>
      <c r="K38" s="330">
        <f ca="1">'IS - Annual'!K38/'IS - Annual'!K6</f>
        <v>2.2380965115934685E-4</v>
      </c>
      <c r="L38" s="330">
        <f ca="1">'IS - Annual'!L38/'IS - Annual'!L6</f>
        <v>1.2416015741521398E-4</v>
      </c>
      <c r="M38" s="331">
        <f ca="1">'IS - Annual'!M38/'IS - Annual'!M6</f>
        <v>2.4150646407555812E-4</v>
      </c>
    </row>
    <row r="39" spans="5:13" hidden="1" outlineLevel="3">
      <c r="F39" s="488" t="s">
        <v>90</v>
      </c>
      <c r="G39" s="504"/>
      <c r="H39" s="489"/>
      <c r="I39" s="341">
        <f ca="1">'IS - Annual'!I39/'IS - Annual'!I6</f>
        <v>0</v>
      </c>
      <c r="J39" s="342">
        <f ca="1">'IS - Annual'!J39/'IS - Annual'!J6</f>
        <v>0</v>
      </c>
      <c r="K39" s="342">
        <f ca="1">'IS - Annual'!K39/'IS - Annual'!K6</f>
        <v>0</v>
      </c>
      <c r="L39" s="342">
        <f ca="1">'IS - Annual'!L39/'IS - Annual'!L6</f>
        <v>0</v>
      </c>
      <c r="M39" s="343">
        <f ca="1">'IS - Annual'!M39/'IS - Annual'!M6</f>
        <v>0</v>
      </c>
    </row>
    <row r="40" spans="5:13" hidden="1" outlineLevel="4">
      <c r="G40" s="502" t="s">
        <v>84</v>
      </c>
      <c r="H40" s="503"/>
      <c r="I40" s="338">
        <f ca="1">'IS - Annual'!I40/'IS - Annual'!I6</f>
        <v>0</v>
      </c>
      <c r="J40" s="339">
        <f ca="1">'IS - Annual'!J40/'IS - Annual'!J6</f>
        <v>0</v>
      </c>
      <c r="K40" s="339">
        <f ca="1">'IS - Annual'!K40/'IS - Annual'!K6</f>
        <v>0</v>
      </c>
      <c r="L40" s="339">
        <f ca="1">'IS - Annual'!L40/'IS - Annual'!L6</f>
        <v>0</v>
      </c>
      <c r="M40" s="340">
        <f ca="1">'IS - Annual'!M40/'IS - Annual'!M6</f>
        <v>0</v>
      </c>
    </row>
    <row r="41" spans="5:13" hidden="1" outlineLevel="5">
      <c r="H41" s="327" t="s">
        <v>241</v>
      </c>
      <c r="I41" s="329">
        <f ca="1">'IS - Annual'!I41/'IS - Annual'!I6</f>
        <v>0</v>
      </c>
      <c r="J41" s="330">
        <f ca="1">'IS - Annual'!J41/'IS - Annual'!J6</f>
        <v>0</v>
      </c>
      <c r="K41" s="330">
        <f ca="1">'IS - Annual'!K41/'IS - Annual'!K6</f>
        <v>0</v>
      </c>
      <c r="L41" s="330">
        <f ca="1">'IS - Annual'!L41/'IS - Annual'!L6</f>
        <v>0</v>
      </c>
      <c r="M41" s="331">
        <f ca="1">'IS - Annual'!M41/'IS - Annual'!M6</f>
        <v>0</v>
      </c>
    </row>
    <row r="42" spans="5:13" hidden="1" outlineLevel="4">
      <c r="G42" s="502" t="s">
        <v>81</v>
      </c>
      <c r="H42" s="503"/>
      <c r="I42" s="338">
        <f ca="1">'IS - Annual'!I42/'IS - Annual'!I6</f>
        <v>0</v>
      </c>
      <c r="J42" s="339">
        <f ca="1">'IS - Annual'!J42/'IS - Annual'!J6</f>
        <v>0</v>
      </c>
      <c r="K42" s="339">
        <f ca="1">'IS - Annual'!K42/'IS - Annual'!K6</f>
        <v>0</v>
      </c>
      <c r="L42" s="339">
        <f ca="1">'IS - Annual'!L42/'IS - Annual'!L6</f>
        <v>0</v>
      </c>
      <c r="M42" s="340">
        <f ca="1">'IS - Annual'!M42/'IS - Annual'!M6</f>
        <v>0</v>
      </c>
    </row>
    <row r="43" spans="5:13" hidden="1" outlineLevel="5">
      <c r="H43" s="327" t="s">
        <v>242</v>
      </c>
      <c r="I43" s="329">
        <f ca="1">'IS - Annual'!I43/'IS - Annual'!I6</f>
        <v>0</v>
      </c>
      <c r="J43" s="330">
        <f ca="1">'IS - Annual'!J43/'IS - Annual'!J6</f>
        <v>0</v>
      </c>
      <c r="K43" s="330">
        <f ca="1">'IS - Annual'!K43/'IS - Annual'!K6</f>
        <v>0</v>
      </c>
      <c r="L43" s="330">
        <f ca="1">'IS - Annual'!L43/'IS - Annual'!L6</f>
        <v>0</v>
      </c>
      <c r="M43" s="331">
        <f ca="1">'IS - Annual'!M43/'IS - Annual'!M6</f>
        <v>0</v>
      </c>
    </row>
    <row r="44" spans="5:13" hidden="1" outlineLevel="5">
      <c r="H44" s="327" t="s">
        <v>243</v>
      </c>
      <c r="I44" s="329">
        <f ca="1">'IS - Annual'!I44/'IS - Annual'!I6</f>
        <v>0</v>
      </c>
      <c r="J44" s="330">
        <f ca="1">'IS - Annual'!J44/'IS - Annual'!J6</f>
        <v>0</v>
      </c>
      <c r="K44" s="330">
        <f ca="1">'IS - Annual'!K44/'IS - Annual'!K6</f>
        <v>0</v>
      </c>
      <c r="L44" s="330">
        <f ca="1">'IS - Annual'!L44/'IS - Annual'!L6</f>
        <v>0</v>
      </c>
      <c r="M44" s="331">
        <f ca="1">'IS - Annual'!M44/'IS - Annual'!M6</f>
        <v>0</v>
      </c>
    </row>
    <row r="45" spans="5:13" hidden="1" outlineLevel="5">
      <c r="H45" s="327" t="s">
        <v>244</v>
      </c>
      <c r="I45" s="329">
        <f ca="1">'IS - Annual'!I45/'IS - Annual'!I6</f>
        <v>0</v>
      </c>
      <c r="J45" s="330">
        <f ca="1">'IS - Annual'!J45/'IS - Annual'!J6</f>
        <v>0</v>
      </c>
      <c r="K45" s="330">
        <f ca="1">'IS - Annual'!K45/'IS - Annual'!K6</f>
        <v>0</v>
      </c>
      <c r="L45" s="330">
        <f ca="1">'IS - Annual'!L45/'IS - Annual'!L6</f>
        <v>0</v>
      </c>
      <c r="M45" s="331">
        <f ca="1">'IS - Annual'!M45/'IS - Annual'!M6</f>
        <v>0</v>
      </c>
    </row>
    <row r="46" spans="5:13" hidden="1" outlineLevel="2">
      <c r="E46" s="502" t="s">
        <v>91</v>
      </c>
      <c r="F46" s="505"/>
      <c r="G46" s="505"/>
      <c r="H46" s="503"/>
      <c r="I46" s="338">
        <f ca="1">'IS - Annual'!I46/'IS - Annual'!I6</f>
        <v>7.2078596808475065E-3</v>
      </c>
      <c r="J46" s="339">
        <f ca="1">'IS - Annual'!J46/'IS - Annual'!J6</f>
        <v>7.8442868151394791E-4</v>
      </c>
      <c r="K46" s="339">
        <f ca="1">'IS - Annual'!K46/'IS - Annual'!K6</f>
        <v>2.2380965115934685E-4</v>
      </c>
      <c r="L46" s="339">
        <f ca="1">'IS - Annual'!L46/'IS - Annual'!L6</f>
        <v>1.9865625186434236E-4</v>
      </c>
      <c r="M46" s="340">
        <f ca="1">'IS - Annual'!M46/'IS - Annual'!M6</f>
        <v>1.2880344750696433E-4</v>
      </c>
    </row>
    <row r="47" spans="5:13" hidden="1" outlineLevel="3">
      <c r="F47" s="488" t="s">
        <v>91</v>
      </c>
      <c r="G47" s="504"/>
      <c r="H47" s="489"/>
      <c r="I47" s="341">
        <f ca="1">'IS - Annual'!I47/'IS - Annual'!I6</f>
        <v>7.2078596808475065E-3</v>
      </c>
      <c r="J47" s="342">
        <f ca="1">'IS - Annual'!J47/'IS - Annual'!J6</f>
        <v>7.8442868151394791E-4</v>
      </c>
      <c r="K47" s="342">
        <f ca="1">'IS - Annual'!K47/'IS - Annual'!K6</f>
        <v>2.2380965115934685E-4</v>
      </c>
      <c r="L47" s="342">
        <f ca="1">'IS - Annual'!L47/'IS - Annual'!L6</f>
        <v>1.9865625186434236E-4</v>
      </c>
      <c r="M47" s="343">
        <f ca="1">'IS - Annual'!M47/'IS - Annual'!M6</f>
        <v>1.2880344750696433E-4</v>
      </c>
    </row>
    <row r="48" spans="5:13" hidden="1" outlineLevel="4">
      <c r="G48" s="502" t="s">
        <v>84</v>
      </c>
      <c r="H48" s="503"/>
      <c r="I48" s="338">
        <f ca="1">'IS - Annual'!I48/'IS - Annual'!I6</f>
        <v>7.2078596808475065E-3</v>
      </c>
      <c r="J48" s="339">
        <f ca="1">'IS - Annual'!J48/'IS - Annual'!J6</f>
        <v>7.8442868151394791E-4</v>
      </c>
      <c r="K48" s="339">
        <f ca="1">'IS - Annual'!K48/'IS - Annual'!K6</f>
        <v>2.2380965115934685E-4</v>
      </c>
      <c r="L48" s="339">
        <f ca="1">'IS - Annual'!L48/'IS - Annual'!L6</f>
        <v>1.2416015741521398E-4</v>
      </c>
      <c r="M48" s="340">
        <f ca="1">'IS - Annual'!M48/'IS - Annual'!M6</f>
        <v>8.0502154691852707E-5</v>
      </c>
    </row>
    <row r="49" spans="5:13" hidden="1" outlineLevel="5">
      <c r="H49" s="327" t="s">
        <v>241</v>
      </c>
      <c r="I49" s="329">
        <f ca="1">'IS - Annual'!I49/'IS - Annual'!I6</f>
        <v>7.2078596808475065E-3</v>
      </c>
      <c r="J49" s="330">
        <f ca="1">'IS - Annual'!J49/'IS - Annual'!J6</f>
        <v>7.8442868151394791E-4</v>
      </c>
      <c r="K49" s="330">
        <f ca="1">'IS - Annual'!K49/'IS - Annual'!K6</f>
        <v>2.2380965115934685E-4</v>
      </c>
      <c r="L49" s="330">
        <f ca="1">'IS - Annual'!L49/'IS - Annual'!L6</f>
        <v>1.2416015741521398E-4</v>
      </c>
      <c r="M49" s="331">
        <f ca="1">'IS - Annual'!M49/'IS - Annual'!M6</f>
        <v>8.0502154691852707E-5</v>
      </c>
    </row>
    <row r="50" spans="5:13" hidden="1" outlineLevel="4">
      <c r="G50" s="502" t="s">
        <v>81</v>
      </c>
      <c r="H50" s="503"/>
      <c r="I50" s="338">
        <f ca="1">'IS - Annual'!I50/'IS - Annual'!I6</f>
        <v>0</v>
      </c>
      <c r="J50" s="339">
        <f ca="1">'IS - Annual'!J50/'IS - Annual'!J6</f>
        <v>0</v>
      </c>
      <c r="K50" s="339">
        <f ca="1">'IS - Annual'!K50/'IS - Annual'!K6</f>
        <v>0</v>
      </c>
      <c r="L50" s="339">
        <f ca="1">'IS - Annual'!L50/'IS - Annual'!L6</f>
        <v>7.4496094449128382E-5</v>
      </c>
      <c r="M50" s="340">
        <f ca="1">'IS - Annual'!M50/'IS - Annual'!M6</f>
        <v>4.8301292815111626E-5</v>
      </c>
    </row>
    <row r="51" spans="5:13" hidden="1" outlineLevel="5">
      <c r="H51" s="327" t="s">
        <v>242</v>
      </c>
      <c r="I51" s="329">
        <f ca="1">'IS - Annual'!I51/'IS - Annual'!I6</f>
        <v>0</v>
      </c>
      <c r="J51" s="330">
        <f ca="1">'IS - Annual'!J51/'IS - Annual'!J6</f>
        <v>0</v>
      </c>
      <c r="K51" s="330">
        <f ca="1">'IS - Annual'!K51/'IS - Annual'!K6</f>
        <v>0</v>
      </c>
      <c r="L51" s="330">
        <f ca="1">'IS - Annual'!L51/'IS - Annual'!L6</f>
        <v>7.4496094449128382E-5</v>
      </c>
      <c r="M51" s="331">
        <f ca="1">'IS - Annual'!M51/'IS - Annual'!M6</f>
        <v>4.8301292815111626E-5</v>
      </c>
    </row>
    <row r="52" spans="5:13" hidden="1" outlineLevel="5">
      <c r="H52" s="327" t="s">
        <v>243</v>
      </c>
      <c r="I52" s="329">
        <f ca="1">'IS - Annual'!I52/'IS - Annual'!I6</f>
        <v>0</v>
      </c>
      <c r="J52" s="330">
        <f ca="1">'IS - Annual'!J52/'IS - Annual'!J6</f>
        <v>0</v>
      </c>
      <c r="K52" s="330">
        <f ca="1">'IS - Annual'!K52/'IS - Annual'!K6</f>
        <v>0</v>
      </c>
      <c r="L52" s="330">
        <f ca="1">'IS - Annual'!L52/'IS - Annual'!L6</f>
        <v>0</v>
      </c>
      <c r="M52" s="331">
        <f ca="1">'IS - Annual'!M52/'IS - Annual'!M6</f>
        <v>0</v>
      </c>
    </row>
    <row r="53" spans="5:13" hidden="1" outlineLevel="5">
      <c r="H53" s="327" t="s">
        <v>244</v>
      </c>
      <c r="I53" s="329">
        <f ca="1">'IS - Annual'!I53/'IS - Annual'!I6</f>
        <v>0</v>
      </c>
      <c r="J53" s="330">
        <f ca="1">'IS - Annual'!J53/'IS - Annual'!J6</f>
        <v>0</v>
      </c>
      <c r="K53" s="330">
        <f ca="1">'IS - Annual'!K53/'IS - Annual'!K6</f>
        <v>0</v>
      </c>
      <c r="L53" s="330">
        <f ca="1">'IS - Annual'!L53/'IS - Annual'!L6</f>
        <v>0</v>
      </c>
      <c r="M53" s="331">
        <f ca="1">'IS - Annual'!M53/'IS - Annual'!M6</f>
        <v>0</v>
      </c>
    </row>
    <row r="54" spans="5:13" hidden="1" outlineLevel="2">
      <c r="E54" s="502" t="s">
        <v>92</v>
      </c>
      <c r="F54" s="505"/>
      <c r="G54" s="505"/>
      <c r="H54" s="503"/>
      <c r="I54" s="338">
        <f ca="1">'IS - Annual'!I54/'IS - Annual'!I6</f>
        <v>2.0758635880840818E-2</v>
      </c>
      <c r="J54" s="339">
        <f ca="1">'IS - Annual'!J54/'IS - Annual'!J6</f>
        <v>4.5183092055203402E-3</v>
      </c>
      <c r="K54" s="339">
        <f ca="1">'IS - Annual'!K54/'IS - Annual'!K6</f>
        <v>1.6651438046255405E-3</v>
      </c>
      <c r="L54" s="339">
        <f ca="1">'IS - Annual'!L54/'IS - Annual'!L6</f>
        <v>1.6389140778808244E-3</v>
      </c>
      <c r="M54" s="340">
        <f ca="1">'IS - Annual'!M54/'IS - Annual'!M6</f>
        <v>1.5070003358314827E-3</v>
      </c>
    </row>
    <row r="55" spans="5:13" hidden="1" outlineLevel="3">
      <c r="F55" s="488" t="s">
        <v>92</v>
      </c>
      <c r="G55" s="504"/>
      <c r="H55" s="489"/>
      <c r="I55" s="341">
        <f ca="1">'IS - Annual'!I55/'IS - Annual'!I6</f>
        <v>2.0758635880840818E-2</v>
      </c>
      <c r="J55" s="342">
        <f ca="1">'IS - Annual'!J55/'IS - Annual'!J6</f>
        <v>4.5183092055203402E-3</v>
      </c>
      <c r="K55" s="342">
        <f ca="1">'IS - Annual'!K55/'IS - Annual'!K6</f>
        <v>1.6651438046255405E-3</v>
      </c>
      <c r="L55" s="342">
        <f ca="1">'IS - Annual'!L55/'IS - Annual'!L6</f>
        <v>1.6389140778808244E-3</v>
      </c>
      <c r="M55" s="343">
        <f ca="1">'IS - Annual'!M55/'IS - Annual'!M6</f>
        <v>1.5070003358314827E-3</v>
      </c>
    </row>
    <row r="56" spans="5:13" hidden="1" outlineLevel="4">
      <c r="G56" s="502" t="s">
        <v>84</v>
      </c>
      <c r="H56" s="503"/>
      <c r="I56" s="338">
        <f ca="1">'IS - Annual'!I56/'IS - Annual'!I6</f>
        <v>2.0758635880840818E-2</v>
      </c>
      <c r="J56" s="339">
        <f ca="1">'IS - Annual'!J56/'IS - Annual'!J6</f>
        <v>2.2591546027601701E-3</v>
      </c>
      <c r="K56" s="339">
        <f ca="1">'IS - Annual'!K56/'IS - Annual'!K6</f>
        <v>6.4457179533891889E-4</v>
      </c>
      <c r="L56" s="339">
        <f ca="1">'IS - Annual'!L56/'IS - Annual'!L6</f>
        <v>3.5758125335581624E-4</v>
      </c>
      <c r="M56" s="340">
        <f ca="1">'IS - Annual'!M56/'IS - Annual'!M6</f>
        <v>2.318462055125358E-4</v>
      </c>
    </row>
    <row r="57" spans="5:13" hidden="1" outlineLevel="5">
      <c r="H57" s="327" t="s">
        <v>241</v>
      </c>
      <c r="I57" s="329">
        <f ca="1">'IS - Annual'!I57/'IS - Annual'!I6</f>
        <v>2.0758635880840818E-2</v>
      </c>
      <c r="J57" s="330">
        <f ca="1">'IS - Annual'!J57/'IS - Annual'!J6</f>
        <v>2.2591546027601701E-3</v>
      </c>
      <c r="K57" s="330">
        <f ca="1">'IS - Annual'!K57/'IS - Annual'!K6</f>
        <v>6.4457179533891889E-4</v>
      </c>
      <c r="L57" s="330">
        <f ca="1">'IS - Annual'!L57/'IS - Annual'!L6</f>
        <v>3.5758125335581624E-4</v>
      </c>
      <c r="M57" s="331">
        <f ca="1">'IS - Annual'!M57/'IS - Annual'!M6</f>
        <v>2.318462055125358E-4</v>
      </c>
    </row>
    <row r="58" spans="5:13" hidden="1" outlineLevel="4">
      <c r="G58" s="502" t="s">
        <v>81</v>
      </c>
      <c r="H58" s="503"/>
      <c r="I58" s="338">
        <f ca="1">'IS - Annual'!I58/'IS - Annual'!I6</f>
        <v>0</v>
      </c>
      <c r="J58" s="339">
        <f ca="1">'IS - Annual'!J58/'IS - Annual'!J6</f>
        <v>2.2591546027601701E-3</v>
      </c>
      <c r="K58" s="339">
        <f ca="1">'IS - Annual'!K58/'IS - Annual'!K6</f>
        <v>1.0205720092866216E-3</v>
      </c>
      <c r="L58" s="339">
        <f ca="1">'IS - Annual'!L58/'IS - Annual'!L6</f>
        <v>1.2813328245250082E-3</v>
      </c>
      <c r="M58" s="340">
        <f ca="1">'IS - Annual'!M58/'IS - Annual'!M6</f>
        <v>1.275154130318947E-3</v>
      </c>
    </row>
    <row r="59" spans="5:13" hidden="1" outlineLevel="5">
      <c r="H59" s="327" t="s">
        <v>242</v>
      </c>
      <c r="I59" s="329">
        <f ca="1">'IS - Annual'!I59/'IS - Annual'!I6</f>
        <v>0</v>
      </c>
      <c r="J59" s="330">
        <f ca="1">'IS - Annual'!J59/'IS - Annual'!J6</f>
        <v>0</v>
      </c>
      <c r="K59" s="330">
        <f ca="1">'IS - Annual'!K59/'IS - Annual'!K6</f>
        <v>0</v>
      </c>
      <c r="L59" s="330">
        <f ca="1">'IS - Annual'!L59/'IS - Annual'!L6</f>
        <v>3.5758125335581624E-4</v>
      </c>
      <c r="M59" s="331">
        <f ca="1">'IS - Annual'!M59/'IS - Annual'!M6</f>
        <v>2.318462055125358E-4</v>
      </c>
    </row>
    <row r="60" spans="5:13" hidden="1" outlineLevel="5">
      <c r="H60" s="327" t="s">
        <v>243</v>
      </c>
      <c r="I60" s="329">
        <f ca="1">'IS - Annual'!I60/'IS - Annual'!I6</f>
        <v>0</v>
      </c>
      <c r="J60" s="330">
        <f ca="1">'IS - Annual'!J60/'IS - Annual'!J6</f>
        <v>2.2591546027601701E-3</v>
      </c>
      <c r="K60" s="330">
        <f ca="1">'IS - Annual'!K60/'IS - Annual'!K6</f>
        <v>6.4457179533891889E-4</v>
      </c>
      <c r="L60" s="330">
        <f ca="1">'IS - Annual'!L60/'IS - Annual'!L6</f>
        <v>3.5758125335581624E-4</v>
      </c>
      <c r="M60" s="331">
        <f ca="1">'IS - Annual'!M60/'IS - Annual'!M6</f>
        <v>2.318462055125358E-4</v>
      </c>
    </row>
    <row r="61" spans="5:13" hidden="1" outlineLevel="5">
      <c r="H61" s="327" t="s">
        <v>244</v>
      </c>
      <c r="I61" s="329">
        <f ca="1">'IS - Annual'!I61/'IS - Annual'!I6</f>
        <v>0</v>
      </c>
      <c r="J61" s="330">
        <f ca="1">'IS - Annual'!J61/'IS - Annual'!J6</f>
        <v>0</v>
      </c>
      <c r="K61" s="330">
        <f ca="1">'IS - Annual'!K61/'IS - Annual'!K6</f>
        <v>3.7600021394770269E-4</v>
      </c>
      <c r="L61" s="330">
        <f ca="1">'IS - Annual'!L61/'IS - Annual'!L6</f>
        <v>5.6617031781337572E-4</v>
      </c>
      <c r="M61" s="331">
        <f ca="1">'IS - Annual'!M61/'IS - Annual'!M6</f>
        <v>8.114617192938753E-4</v>
      </c>
    </row>
    <row r="62" spans="5:13" hidden="1" outlineLevel="2">
      <c r="E62" s="502" t="s">
        <v>93</v>
      </c>
      <c r="F62" s="505"/>
      <c r="G62" s="505"/>
      <c r="H62" s="503"/>
      <c r="I62" s="338">
        <f ca="1">'IS - Annual'!I62/'IS - Annual'!I6</f>
        <v>1.2974147425525511E-3</v>
      </c>
      <c r="J62" s="339">
        <f ca="1">'IS - Annual'!J62/'IS - Annual'!J6</f>
        <v>2.8239432534502126E-4</v>
      </c>
      <c r="K62" s="339">
        <f ca="1">'IS - Annual'!K62/'IS - Annual'!K6</f>
        <v>1.0407148778909628E-4</v>
      </c>
      <c r="L62" s="339">
        <f ca="1">'IS - Annual'!L62/'IS - Annual'!L6</f>
        <v>1.0243212986755152E-4</v>
      </c>
      <c r="M62" s="340">
        <f ca="1">'IS - Annual'!M62/'IS - Annual'!M6</f>
        <v>9.418752098946767E-5</v>
      </c>
    </row>
    <row r="63" spans="5:13" hidden="1" outlineLevel="3">
      <c r="F63" s="488" t="s">
        <v>93</v>
      </c>
      <c r="G63" s="504"/>
      <c r="H63" s="489"/>
      <c r="I63" s="341">
        <f ca="1">'IS - Annual'!I63/'IS - Annual'!I6</f>
        <v>1.2974147425525511E-3</v>
      </c>
      <c r="J63" s="342">
        <f ca="1">'IS - Annual'!J63/'IS - Annual'!J6</f>
        <v>2.8239432534502126E-4</v>
      </c>
      <c r="K63" s="342">
        <f ca="1">'IS - Annual'!K63/'IS - Annual'!K6</f>
        <v>1.0407148778909628E-4</v>
      </c>
      <c r="L63" s="342">
        <f ca="1">'IS - Annual'!L63/'IS - Annual'!L6</f>
        <v>1.0243212986755152E-4</v>
      </c>
      <c r="M63" s="343">
        <f ca="1">'IS - Annual'!M63/'IS - Annual'!M6</f>
        <v>9.418752098946767E-5</v>
      </c>
    </row>
    <row r="64" spans="5:13" hidden="1" outlineLevel="4">
      <c r="G64" s="502" t="s">
        <v>84</v>
      </c>
      <c r="H64" s="503"/>
      <c r="I64" s="338">
        <f ca="1">'IS - Annual'!I64/'IS - Annual'!I6</f>
        <v>1.2974147425525511E-3</v>
      </c>
      <c r="J64" s="339">
        <f ca="1">'IS - Annual'!J64/'IS - Annual'!J6</f>
        <v>1.4119716267251063E-4</v>
      </c>
      <c r="K64" s="339">
        <f ca="1">'IS - Annual'!K64/'IS - Annual'!K6</f>
        <v>4.0285737208682431E-5</v>
      </c>
      <c r="L64" s="339">
        <f ca="1">'IS - Annual'!L64/'IS - Annual'!L6</f>
        <v>2.2348828334738515E-5</v>
      </c>
      <c r="M64" s="340">
        <f ca="1">'IS - Annual'!M64/'IS - Annual'!M6</f>
        <v>1.4490387844533487E-5</v>
      </c>
    </row>
    <row r="65" spans="4:13" hidden="1" outlineLevel="5">
      <c r="H65" s="327" t="s">
        <v>241</v>
      </c>
      <c r="I65" s="329">
        <f ca="1">'IS - Annual'!I65/'IS - Annual'!I6</f>
        <v>1.2974147425525511E-3</v>
      </c>
      <c r="J65" s="330">
        <f ca="1">'IS - Annual'!J65/'IS - Annual'!J6</f>
        <v>1.4119716267251063E-4</v>
      </c>
      <c r="K65" s="330">
        <f ca="1">'IS - Annual'!K65/'IS - Annual'!K6</f>
        <v>4.0285737208682431E-5</v>
      </c>
      <c r="L65" s="330">
        <f ca="1">'IS - Annual'!L65/'IS - Annual'!L6</f>
        <v>2.2348828334738515E-5</v>
      </c>
      <c r="M65" s="331">
        <f ca="1">'IS - Annual'!M65/'IS - Annual'!M6</f>
        <v>1.4490387844533487E-5</v>
      </c>
    </row>
    <row r="66" spans="4:13" hidden="1" outlineLevel="4">
      <c r="G66" s="502" t="s">
        <v>81</v>
      </c>
      <c r="H66" s="503"/>
      <c r="I66" s="338">
        <f ca="1">'IS - Annual'!I66/'IS - Annual'!I6</f>
        <v>0</v>
      </c>
      <c r="J66" s="339">
        <f ca="1">'IS - Annual'!J66/'IS - Annual'!J6</f>
        <v>1.4119716267251063E-4</v>
      </c>
      <c r="K66" s="339">
        <f ca="1">'IS - Annual'!K66/'IS - Annual'!K6</f>
        <v>6.3785750580413848E-5</v>
      </c>
      <c r="L66" s="339">
        <f ca="1">'IS - Annual'!L66/'IS - Annual'!L6</f>
        <v>8.0083301532813013E-5</v>
      </c>
      <c r="M66" s="340">
        <f ca="1">'IS - Annual'!M66/'IS - Annual'!M6</f>
        <v>7.9697133144934185E-5</v>
      </c>
    </row>
    <row r="67" spans="4:13" hidden="1" outlineLevel="5">
      <c r="H67" s="327" t="s">
        <v>242</v>
      </c>
      <c r="I67" s="329">
        <f ca="1">'IS - Annual'!I67/'IS - Annual'!I6</f>
        <v>0</v>
      </c>
      <c r="J67" s="330">
        <f ca="1">'IS - Annual'!J67/'IS - Annual'!J6</f>
        <v>0</v>
      </c>
      <c r="K67" s="330">
        <f ca="1">'IS - Annual'!K67/'IS - Annual'!K6</f>
        <v>0</v>
      </c>
      <c r="L67" s="330">
        <f ca="1">'IS - Annual'!L67/'IS - Annual'!L6</f>
        <v>2.2348828334738515E-5</v>
      </c>
      <c r="M67" s="331">
        <f ca="1">'IS - Annual'!M67/'IS - Annual'!M6</f>
        <v>1.4490387844533487E-5</v>
      </c>
    </row>
    <row r="68" spans="4:13" hidden="1" outlineLevel="5">
      <c r="H68" s="327" t="s">
        <v>243</v>
      </c>
      <c r="I68" s="329">
        <f ca="1">'IS - Annual'!I68/'IS - Annual'!I6</f>
        <v>0</v>
      </c>
      <c r="J68" s="330">
        <f ca="1">'IS - Annual'!J68/'IS - Annual'!J6</f>
        <v>1.4119716267251063E-4</v>
      </c>
      <c r="K68" s="330">
        <f ca="1">'IS - Annual'!K68/'IS - Annual'!K6</f>
        <v>4.0285737208682431E-5</v>
      </c>
      <c r="L68" s="330">
        <f ca="1">'IS - Annual'!L68/'IS - Annual'!L6</f>
        <v>2.2348828334738515E-5</v>
      </c>
      <c r="M68" s="331">
        <f ca="1">'IS - Annual'!M68/'IS - Annual'!M6</f>
        <v>1.4490387844533487E-5</v>
      </c>
    </row>
    <row r="69" spans="4:13" hidden="1" outlineLevel="5">
      <c r="H69" s="327" t="s">
        <v>244</v>
      </c>
      <c r="I69" s="329">
        <f ca="1">'IS - Annual'!I69/'IS - Annual'!I6</f>
        <v>0</v>
      </c>
      <c r="J69" s="330">
        <f ca="1">'IS - Annual'!J69/'IS - Annual'!J6</f>
        <v>0</v>
      </c>
      <c r="K69" s="330">
        <f ca="1">'IS - Annual'!K69/'IS - Annual'!K6</f>
        <v>2.3500013371731418E-5</v>
      </c>
      <c r="L69" s="330">
        <f ca="1">'IS - Annual'!L69/'IS - Annual'!L6</f>
        <v>3.5385644863335983E-5</v>
      </c>
      <c r="M69" s="331">
        <f ca="1">'IS - Annual'!M69/'IS - Annual'!M6</f>
        <v>5.0716357455867207E-5</v>
      </c>
    </row>
    <row r="70" spans="4:13" hidden="1" outlineLevel="2">
      <c r="E70" s="502" t="s">
        <v>94</v>
      </c>
      <c r="F70" s="505"/>
      <c r="G70" s="505"/>
      <c r="H70" s="503"/>
      <c r="I70" s="338">
        <f ca="1">'IS - Annual'!I70/'IS - Annual'!I6</f>
        <v>1.7298863234034016E-2</v>
      </c>
      <c r="J70" s="339">
        <f ca="1">'IS - Annual'!J70/'IS - Annual'!J6</f>
        <v>3.7652576712669497E-3</v>
      </c>
      <c r="K70" s="339">
        <f ca="1">'IS - Annual'!K70/'IS - Annual'!K6</f>
        <v>1.3876198371879503E-3</v>
      </c>
      <c r="L70" s="339">
        <f ca="1">'IS - Annual'!L70/'IS - Annual'!L6</f>
        <v>1.3657617315673538E-3</v>
      </c>
      <c r="M70" s="340">
        <f ca="1">'IS - Annual'!M70/'IS - Annual'!M6</f>
        <v>1.2558336131929023E-3</v>
      </c>
    </row>
    <row r="71" spans="4:13" hidden="1" outlineLevel="3">
      <c r="F71" s="488" t="s">
        <v>94</v>
      </c>
      <c r="G71" s="504"/>
      <c r="H71" s="489"/>
      <c r="I71" s="341">
        <f ca="1">'IS - Annual'!I71/'IS - Annual'!I6</f>
        <v>1.7298863234034016E-2</v>
      </c>
      <c r="J71" s="342">
        <f ca="1">'IS - Annual'!J71/'IS - Annual'!J6</f>
        <v>3.7652576712669497E-3</v>
      </c>
      <c r="K71" s="342">
        <f ca="1">'IS - Annual'!K71/'IS - Annual'!K6</f>
        <v>1.3876198371879503E-3</v>
      </c>
      <c r="L71" s="342">
        <f ca="1">'IS - Annual'!L71/'IS - Annual'!L6</f>
        <v>1.3657617315673538E-3</v>
      </c>
      <c r="M71" s="343">
        <f ca="1">'IS - Annual'!M71/'IS - Annual'!M6</f>
        <v>1.2558336131929023E-3</v>
      </c>
    </row>
    <row r="72" spans="4:13" hidden="1" outlineLevel="4">
      <c r="G72" s="502" t="s">
        <v>84</v>
      </c>
      <c r="H72" s="503"/>
      <c r="I72" s="338">
        <f ca="1">'IS - Annual'!I72/'IS - Annual'!I6</f>
        <v>1.7298863234034016E-2</v>
      </c>
      <c r="J72" s="339">
        <f ca="1">'IS - Annual'!J72/'IS - Annual'!J6</f>
        <v>1.8826288356334749E-3</v>
      </c>
      <c r="K72" s="339">
        <f ca="1">'IS - Annual'!K72/'IS - Annual'!K6</f>
        <v>5.3714316278243241E-4</v>
      </c>
      <c r="L72" s="339">
        <f ca="1">'IS - Annual'!L72/'IS - Annual'!L6</f>
        <v>2.9798437779651353E-4</v>
      </c>
      <c r="M72" s="340">
        <f ca="1">'IS - Annual'!M72/'IS - Annual'!M6</f>
        <v>1.932051712604465E-4</v>
      </c>
    </row>
    <row r="73" spans="4:13" hidden="1" outlineLevel="5">
      <c r="H73" s="327" t="s">
        <v>241</v>
      </c>
      <c r="I73" s="329">
        <f ca="1">'IS - Annual'!I73/'IS - Annual'!I6</f>
        <v>1.7298863234034016E-2</v>
      </c>
      <c r="J73" s="330">
        <f ca="1">'IS - Annual'!J73/'IS - Annual'!J6</f>
        <v>1.8826288356334749E-3</v>
      </c>
      <c r="K73" s="330">
        <f ca="1">'IS - Annual'!K73/'IS - Annual'!K6</f>
        <v>5.3714316278243241E-4</v>
      </c>
      <c r="L73" s="330">
        <f ca="1">'IS - Annual'!L73/'IS - Annual'!L6</f>
        <v>2.9798437779651353E-4</v>
      </c>
      <c r="M73" s="331">
        <f ca="1">'IS - Annual'!M73/'IS - Annual'!M6</f>
        <v>1.932051712604465E-4</v>
      </c>
    </row>
    <row r="74" spans="4:13" hidden="1" outlineLevel="4">
      <c r="G74" s="502" t="s">
        <v>81</v>
      </c>
      <c r="H74" s="503"/>
      <c r="I74" s="338">
        <f ca="1">'IS - Annual'!I74/'IS - Annual'!I6</f>
        <v>0</v>
      </c>
      <c r="J74" s="339">
        <f ca="1">'IS - Annual'!J74/'IS - Annual'!J6</f>
        <v>1.8826288356334749E-3</v>
      </c>
      <c r="K74" s="339">
        <f ca="1">'IS - Annual'!K74/'IS - Annual'!K6</f>
        <v>8.5047667440551794E-4</v>
      </c>
      <c r="L74" s="339">
        <f ca="1">'IS - Annual'!L74/'IS - Annual'!L6</f>
        <v>1.0677773537708401E-3</v>
      </c>
      <c r="M74" s="340">
        <f ca="1">'IS - Annual'!M74/'IS - Annual'!M6</f>
        <v>1.0626284419324558E-3</v>
      </c>
    </row>
    <row r="75" spans="4:13" hidden="1" outlineLevel="5">
      <c r="H75" s="327" t="s">
        <v>242</v>
      </c>
      <c r="I75" s="329">
        <f ca="1">'IS - Annual'!I75/'IS - Annual'!I6</f>
        <v>0</v>
      </c>
      <c r="J75" s="330">
        <f ca="1">'IS - Annual'!J75/'IS - Annual'!J6</f>
        <v>0</v>
      </c>
      <c r="K75" s="330">
        <f ca="1">'IS - Annual'!K75/'IS - Annual'!K6</f>
        <v>0</v>
      </c>
      <c r="L75" s="330">
        <f ca="1">'IS - Annual'!L75/'IS - Annual'!L6</f>
        <v>2.9798437779651353E-4</v>
      </c>
      <c r="M75" s="331">
        <f ca="1">'IS - Annual'!M75/'IS - Annual'!M6</f>
        <v>1.932051712604465E-4</v>
      </c>
    </row>
    <row r="76" spans="4:13" hidden="1" outlineLevel="5">
      <c r="H76" s="327" t="s">
        <v>243</v>
      </c>
      <c r="I76" s="329">
        <f ca="1">'IS - Annual'!I76/'IS - Annual'!I6</f>
        <v>0</v>
      </c>
      <c r="J76" s="330">
        <f ca="1">'IS - Annual'!J76/'IS - Annual'!J6</f>
        <v>1.8826288356334749E-3</v>
      </c>
      <c r="K76" s="330">
        <f ca="1">'IS - Annual'!K76/'IS - Annual'!K6</f>
        <v>5.3714316278243241E-4</v>
      </c>
      <c r="L76" s="330">
        <f ca="1">'IS - Annual'!L76/'IS - Annual'!L6</f>
        <v>2.9798437779651353E-4</v>
      </c>
      <c r="M76" s="331">
        <f ca="1">'IS - Annual'!M76/'IS - Annual'!M6</f>
        <v>1.932051712604465E-4</v>
      </c>
    </row>
    <row r="77" spans="4:13" hidden="1" outlineLevel="5">
      <c r="H77" s="327" t="s">
        <v>244</v>
      </c>
      <c r="I77" s="329">
        <f ca="1">'IS - Annual'!I77/'IS - Annual'!I6</f>
        <v>0</v>
      </c>
      <c r="J77" s="330">
        <f ca="1">'IS - Annual'!J77/'IS - Annual'!J6</f>
        <v>0</v>
      </c>
      <c r="K77" s="330">
        <f ca="1">'IS - Annual'!K77/'IS - Annual'!K6</f>
        <v>3.1333351162308559E-4</v>
      </c>
      <c r="L77" s="330">
        <f ca="1">'IS - Annual'!L77/'IS - Annual'!L6</f>
        <v>4.718085981778131E-4</v>
      </c>
      <c r="M77" s="331">
        <f ca="1">'IS - Annual'!M77/'IS - Annual'!M6</f>
        <v>6.7621809941156277E-4</v>
      </c>
    </row>
    <row r="78" spans="4:13" outlineLevel="1" collapsed="1">
      <c r="D78" s="488" t="s">
        <v>140</v>
      </c>
      <c r="E78" s="504"/>
      <c r="F78" s="504"/>
      <c r="G78" s="504"/>
      <c r="H78" s="489"/>
      <c r="I78" s="341">
        <f ca="1">'IS - Annual'!I78/'IS - Annual'!I6</f>
        <v>1.5568976910630614E-2</v>
      </c>
      <c r="J78" s="342">
        <f ca="1">'IS - Annual'!J78/'IS - Annual'!J6</f>
        <v>6.5892009247171621E-3</v>
      </c>
      <c r="K78" s="342">
        <f ca="1">'IS - Annual'!K78/'IS - Annual'!K6</f>
        <v>3.4914305580858109E-3</v>
      </c>
      <c r="L78" s="342">
        <f ca="1">'IS - Annual'!L78/'IS - Annual'!L6</f>
        <v>3.5758125335581628E-3</v>
      </c>
      <c r="M78" s="343">
        <f ca="1">'IS - Annual'!M78/'IS - Annual'!M6</f>
        <v>3.2844879114275905E-3</v>
      </c>
    </row>
    <row r="79" spans="4:13" hidden="1" outlineLevel="2">
      <c r="E79" s="502" t="s">
        <v>140</v>
      </c>
      <c r="F79" s="505"/>
      <c r="G79" s="505"/>
      <c r="H79" s="503"/>
      <c r="I79" s="338">
        <f ca="1">'IS - Annual'!I79/'IS - Annual'!I6</f>
        <v>1.5568976910630614E-2</v>
      </c>
      <c r="J79" s="339">
        <f ca="1">'IS - Annual'!J79/'IS - Annual'!J6</f>
        <v>6.5892009247171621E-3</v>
      </c>
      <c r="K79" s="339">
        <f ca="1">'IS - Annual'!K79/'IS - Annual'!K6</f>
        <v>3.4914305580858109E-3</v>
      </c>
      <c r="L79" s="339">
        <f ca="1">'IS - Annual'!L79/'IS - Annual'!L6</f>
        <v>3.5758125335581628E-3</v>
      </c>
      <c r="M79" s="340">
        <f ca="1">'IS - Annual'!M79/'IS - Annual'!M6</f>
        <v>3.2844879114275905E-3</v>
      </c>
    </row>
    <row r="80" spans="4:13" hidden="1" outlineLevel="3">
      <c r="F80" s="488"/>
      <c r="G80" s="504"/>
      <c r="H80" s="489"/>
      <c r="I80" s="341">
        <f ca="1">'IS - Annual'!I80/'IS - Annual'!I6</f>
        <v>1.5568976910630614E-2</v>
      </c>
      <c r="J80" s="342">
        <f ca="1">'IS - Annual'!J80/'IS - Annual'!J6</f>
        <v>6.5892009247171621E-3</v>
      </c>
      <c r="K80" s="342">
        <f ca="1">'IS - Annual'!K80/'IS - Annual'!K6</f>
        <v>3.4914305580858109E-3</v>
      </c>
      <c r="L80" s="342">
        <f ca="1">'IS - Annual'!L80/'IS - Annual'!L6</f>
        <v>3.5758125335581628E-3</v>
      </c>
      <c r="M80" s="343">
        <f ca="1">'IS - Annual'!M80/'IS - Annual'!M6</f>
        <v>3.2844879114275905E-3</v>
      </c>
    </row>
    <row r="81" spans="3:13" hidden="1" outlineLevel="4">
      <c r="G81" s="502"/>
      <c r="H81" s="503"/>
      <c r="I81" s="338">
        <f ca="1">'IS - Annual'!I81/'IS - Annual'!I6</f>
        <v>1.5568976910630614E-2</v>
      </c>
      <c r="J81" s="339">
        <f ca="1">'IS - Annual'!J81/'IS - Annual'!J6</f>
        <v>6.5892009247171621E-3</v>
      </c>
      <c r="K81" s="339">
        <f ca="1">'IS - Annual'!K81/'IS - Annual'!K6</f>
        <v>3.4914305580858109E-3</v>
      </c>
      <c r="L81" s="339">
        <f ca="1">'IS - Annual'!L81/'IS - Annual'!L6</f>
        <v>3.5758125335581628E-3</v>
      </c>
      <c r="M81" s="340">
        <f ca="1">'IS - Annual'!M81/'IS - Annual'!M6</f>
        <v>3.2844879114275905E-3</v>
      </c>
    </row>
    <row r="82" spans="3:13" hidden="1" outlineLevel="5">
      <c r="H82" s="327" t="s">
        <v>245</v>
      </c>
      <c r="I82" s="329">
        <f ca="1">'IS - Annual'!I82/'IS - Annual'!I6</f>
        <v>6.4870737127627554E-3</v>
      </c>
      <c r="J82" s="330">
        <f ca="1">'IS - Annual'!J82/'IS - Annual'!J6</f>
        <v>1.8826288356334749E-3</v>
      </c>
      <c r="K82" s="330">
        <f ca="1">'IS - Annual'!K82/'IS - Annual'!K6</f>
        <v>1.0742863255648648E-3</v>
      </c>
      <c r="L82" s="330">
        <f ca="1">'IS - Annual'!L82/'IS - Annual'!L6</f>
        <v>1.0429453222877973E-3</v>
      </c>
      <c r="M82" s="331">
        <f ca="1">'IS - Annual'!M82/'IS - Annual'!M6</f>
        <v>9.6602585630223249E-4</v>
      </c>
    </row>
    <row r="83" spans="3:13" hidden="1" outlineLevel="5">
      <c r="H83" s="327" t="s">
        <v>246</v>
      </c>
      <c r="I83" s="329">
        <f ca="1">'IS - Annual'!I83/'IS - Annual'!I6</f>
        <v>2.5948294851051022E-3</v>
      </c>
      <c r="J83" s="330">
        <f ca="1">'IS - Annual'!J83/'IS - Annual'!J6</f>
        <v>1.8826288356334749E-3</v>
      </c>
      <c r="K83" s="330">
        <f ca="1">'IS - Annual'!K83/'IS - Annual'!K6</f>
        <v>1.0742863255648648E-3</v>
      </c>
      <c r="L83" s="330">
        <f ca="1">'IS - Annual'!L83/'IS - Annual'!L6</f>
        <v>1.0429453222877973E-3</v>
      </c>
      <c r="M83" s="331">
        <f ca="1">'IS - Annual'!M83/'IS - Annual'!M6</f>
        <v>7.7282068504178601E-4</v>
      </c>
    </row>
    <row r="84" spans="3:13" hidden="1" outlineLevel="5">
      <c r="H84" s="327" t="s">
        <v>247</v>
      </c>
      <c r="I84" s="329">
        <f ca="1">'IS - Annual'!I84/'IS - Annual'!I6</f>
        <v>6.4870737127627554E-3</v>
      </c>
      <c r="J84" s="330">
        <f ca="1">'IS - Annual'!J84/'IS - Annual'!J6</f>
        <v>2.8239432534502124E-3</v>
      </c>
      <c r="K84" s="330">
        <f ca="1">'IS - Annual'!K84/'IS - Annual'!K6</f>
        <v>1.342857906956081E-3</v>
      </c>
      <c r="L84" s="330">
        <f ca="1">'IS - Annual'!L84/'IS - Annual'!L6</f>
        <v>1.4899218889825676E-3</v>
      </c>
      <c r="M84" s="331">
        <f ca="1">'IS - Annual'!M84/'IS - Annual'!M6</f>
        <v>1.545641370083572E-3</v>
      </c>
    </row>
    <row r="85" spans="3:13">
      <c r="C85" s="493" t="s">
        <v>2</v>
      </c>
      <c r="D85" s="494"/>
      <c r="E85" s="494"/>
      <c r="F85" s="494"/>
      <c r="G85" s="494"/>
      <c r="H85" s="495"/>
      <c r="I85" s="332">
        <f ca="1">'IS - Annual'!I85/'IS - Annual'!I6</f>
        <v>1.0867049778824425</v>
      </c>
      <c r="J85" s="333">
        <f ca="1">'IS - Annual'!J85/'IS - Annual'!J6</f>
        <v>0.24402922591330989</v>
      </c>
      <c r="K85" s="333">
        <f ca="1">'IS - Annual'!K85/'IS - Annual'!K6</f>
        <v>0.10322175714686131</v>
      </c>
      <c r="L85" s="333">
        <f ca="1">'IS - Annual'!L85/'IS - Annual'!L6</f>
        <v>8.5829226684393425E-2</v>
      </c>
      <c r="M85" s="334">
        <f ca="1">'IS - Annual'!M85/'IS - Annual'!M6</f>
        <v>9.9421100236242829E-2</v>
      </c>
    </row>
    <row r="86" spans="3:13" outlineLevel="1" collapsed="1">
      <c r="D86" s="488" t="s">
        <v>118</v>
      </c>
      <c r="E86" s="504"/>
      <c r="F86" s="504"/>
      <c r="G86" s="504"/>
      <c r="H86" s="489"/>
      <c r="I86" s="341">
        <f ca="1">'IS - Annual'!I86/'IS - Annual'!I6</f>
        <v>1.0758931883611711</v>
      </c>
      <c r="J86" s="342">
        <f ca="1">'IS - Annual'!J86/'IS - Annual'!J6</f>
        <v>0.24120528265985969</v>
      </c>
      <c r="K86" s="342">
        <f ca="1">'IS - Annual'!K86/'IS - Annual'!K6</f>
        <v>0.10187889923990523</v>
      </c>
      <c r="L86" s="342">
        <f ca="1">'IS - Annual'!L86/'IS - Annual'!L6</f>
        <v>8.5084265739902132E-2</v>
      </c>
      <c r="M86" s="343">
        <f ca="1">'IS - Annual'!M86/'IS - Annual'!M6</f>
        <v>9.8938087308091713E-2</v>
      </c>
    </row>
    <row r="87" spans="3:13" hidden="1" outlineLevel="2">
      <c r="E87" s="502" t="s">
        <v>107</v>
      </c>
      <c r="F87" s="505"/>
      <c r="G87" s="505"/>
      <c r="H87" s="503"/>
      <c r="I87" s="338">
        <f ca="1">'IS - Annual'!I87/'IS - Annual'!I6</f>
        <v>0.81823623096980891</v>
      </c>
      <c r="J87" s="339">
        <f ca="1">'IS - Annual'!J87/'IS - Annual'!J6</f>
        <v>0.17874384151317574</v>
      </c>
      <c r="K87" s="339">
        <f ca="1">'IS - Annual'!K87/'IS - Annual'!K6</f>
        <v>7.7048710508116749E-2</v>
      </c>
      <c r="L87" s="339">
        <f ca="1">'IS - Annual'!L87/'IS - Annual'!L6</f>
        <v>6.308577598267022E-2</v>
      </c>
      <c r="M87" s="340">
        <f ca="1">'IS - Annual'!M87/'IS - Annual'!M6</f>
        <v>7.2765092604418741E-2</v>
      </c>
    </row>
    <row r="88" spans="3:13" hidden="1" outlineLevel="3">
      <c r="F88" s="488" t="s">
        <v>87</v>
      </c>
      <c r="G88" s="504"/>
      <c r="H88" s="489"/>
      <c r="I88" s="341">
        <f ca="1">'IS - Annual'!I88/'IS - Annual'!I6</f>
        <v>0.71357810840390312</v>
      </c>
      <c r="J88" s="342">
        <f ca="1">'IS - Annual'!J88/'IS - Annual'!J6</f>
        <v>0.15858533177940312</v>
      </c>
      <c r="K88" s="342">
        <f ca="1">'IS - Annual'!K88/'IS - Annual'!K6</f>
        <v>6.8634959688866376E-2</v>
      </c>
      <c r="L88" s="342">
        <f ca="1">'IS - Annual'!L88/'IS - Annual'!L6</f>
        <v>5.6492871623922358E-2</v>
      </c>
      <c r="M88" s="343">
        <f ca="1">'IS - Annual'!M88/'IS - Annual'!M6</f>
        <v>6.5367749609784406E-2</v>
      </c>
    </row>
    <row r="89" spans="3:13" hidden="1" outlineLevel="4">
      <c r="G89" s="502" t="s">
        <v>0</v>
      </c>
      <c r="H89" s="503"/>
      <c r="I89" s="338">
        <f ca="1">'IS - Annual'!I89/'IS - Annual'!I6</f>
        <v>0.28831438723390024</v>
      </c>
      <c r="J89" s="339">
        <f ca="1">'IS - Annual'!J89/'IS - Annual'!J6</f>
        <v>3.137714726055791E-2</v>
      </c>
      <c r="K89" s="339">
        <f ca="1">'IS - Annual'!K89/'IS - Annual'!K6</f>
        <v>8.9523860463738714E-3</v>
      </c>
      <c r="L89" s="339">
        <f ca="1">'IS - Annual'!L89/'IS - Annual'!L6</f>
        <v>4.9664062966085585E-3</v>
      </c>
      <c r="M89" s="340">
        <f ca="1">'IS - Annual'!M89/'IS - Annual'!M6</f>
        <v>3.2200861876741081E-3</v>
      </c>
    </row>
    <row r="90" spans="3:13" hidden="1" outlineLevel="5">
      <c r="H90" s="327" t="s">
        <v>248</v>
      </c>
      <c r="I90" s="329">
        <f ca="1">'IS - Annual'!I90/'IS - Annual'!I6</f>
        <v>0.28831438723390024</v>
      </c>
      <c r="J90" s="330">
        <f ca="1">'IS - Annual'!J90/'IS - Annual'!J6</f>
        <v>3.137714726055791E-2</v>
      </c>
      <c r="K90" s="330">
        <f ca="1">'IS - Annual'!K90/'IS - Annual'!K6</f>
        <v>8.9523860463738714E-3</v>
      </c>
      <c r="L90" s="330">
        <f ca="1">'IS - Annual'!L90/'IS - Annual'!L6</f>
        <v>4.9664062966085585E-3</v>
      </c>
      <c r="M90" s="331">
        <f ca="1">'IS - Annual'!M90/'IS - Annual'!M6</f>
        <v>3.2200861876741081E-3</v>
      </c>
    </row>
    <row r="91" spans="3:13" hidden="1" outlineLevel="4">
      <c r="G91" s="502" t="s">
        <v>36</v>
      </c>
      <c r="H91" s="503"/>
      <c r="I91" s="338">
        <f ca="1">'IS - Annual'!I91/'IS - Annual'!I6</f>
        <v>0.13334540409567885</v>
      </c>
      <c r="J91" s="339">
        <f ca="1">'IS - Annual'!J91/'IS - Annual'!J6</f>
        <v>4.7065720890836875E-2</v>
      </c>
      <c r="K91" s="339">
        <f ca="1">'IS - Annual'!K91/'IS - Annual'!K6</f>
        <v>2.4246045542262576E-2</v>
      </c>
      <c r="L91" s="339">
        <f ca="1">'IS - Annual'!L91/'IS - Annual'!L6</f>
        <v>2.0486425973510306E-2</v>
      </c>
      <c r="M91" s="340">
        <f ca="1">'IS - Annual'!M91/'IS - Annual'!M6</f>
        <v>3.1556844639206265E-2</v>
      </c>
    </row>
    <row r="92" spans="3:13" hidden="1" outlineLevel="5">
      <c r="H92" s="327" t="s">
        <v>249</v>
      </c>
      <c r="I92" s="329">
        <f ca="1">'IS - Annual'!I92/'IS - Annual'!I6</f>
        <v>0</v>
      </c>
      <c r="J92" s="330">
        <f ca="1">'IS - Annual'!J92/'IS - Annual'!J6</f>
        <v>0</v>
      </c>
      <c r="K92" s="330">
        <f ca="1">'IS - Annual'!K92/'IS - Annual'!K6</f>
        <v>4.1031769379213578E-3</v>
      </c>
      <c r="L92" s="330">
        <f ca="1">'IS - Annual'!L92/'IS - Annual'!L6</f>
        <v>2.4832031483042792E-3</v>
      </c>
      <c r="M92" s="331">
        <f ca="1">'IS - Annual'!M92/'IS - Annual'!M6</f>
        <v>3.2200861876741081E-3</v>
      </c>
    </row>
    <row r="93" spans="3:13" hidden="1" outlineLevel="5">
      <c r="H93" s="327" t="s">
        <v>250</v>
      </c>
      <c r="I93" s="329">
        <f ca="1">'IS - Annual'!I93/'IS - Annual'!I6</f>
        <v>0</v>
      </c>
      <c r="J93" s="330">
        <f ca="1">'IS - Annual'!J93/'IS - Annual'!J6</f>
        <v>1.3073811358565798E-2</v>
      </c>
      <c r="K93" s="330">
        <f ca="1">'IS - Annual'!K93/'IS - Annual'!K6</f>
        <v>5.5952412789836712E-3</v>
      </c>
      <c r="L93" s="330">
        <f ca="1">'IS - Annual'!L93/'IS - Annual'!L6</f>
        <v>3.1040039353803497E-3</v>
      </c>
      <c r="M93" s="331">
        <f ca="1">'IS - Annual'!M93/'IS - Annual'!M6</f>
        <v>4.0251077345926358E-3</v>
      </c>
    </row>
    <row r="94" spans="3:13" hidden="1" outlineLevel="5">
      <c r="H94" s="327" t="s">
        <v>251</v>
      </c>
      <c r="I94" s="329">
        <f ca="1">'IS - Annual'!I94/'IS - Annual'!I6</f>
        <v>0.11892968473398385</v>
      </c>
      <c r="J94" s="330">
        <f ca="1">'IS - Annual'!J94/'IS - Annual'!J6</f>
        <v>1.4119716267251062E-2</v>
      </c>
      <c r="K94" s="330">
        <f ca="1">'IS - Annual'!K94/'IS - Annual'!K6</f>
        <v>4.0285737208682433E-3</v>
      </c>
      <c r="L94" s="330">
        <f ca="1">'IS - Annual'!L94/'IS - Annual'!L6</f>
        <v>6.332168028175913E-3</v>
      </c>
      <c r="M94" s="331">
        <f ca="1">'IS - Annual'!M94/'IS - Annual'!M6</f>
        <v>1.3041349060080139E-2</v>
      </c>
    </row>
    <row r="95" spans="3:13" hidden="1" outlineLevel="5">
      <c r="H95" s="327" t="s">
        <v>252</v>
      </c>
      <c r="I95" s="329">
        <f ca="1">'IS - Annual'!I95/'IS - Annual'!I6</f>
        <v>1.4415719361695013E-2</v>
      </c>
      <c r="J95" s="330">
        <f ca="1">'IS - Annual'!J95/'IS - Annual'!J6</f>
        <v>1.2550858904223167E-2</v>
      </c>
      <c r="K95" s="330">
        <f ca="1">'IS - Annual'!K95/'IS - Annual'!K6</f>
        <v>6.938099185939752E-3</v>
      </c>
      <c r="L95" s="330">
        <f ca="1">'IS - Annual'!L95/'IS - Annual'!L6</f>
        <v>6.580488343006341E-3</v>
      </c>
      <c r="M95" s="331">
        <f ca="1">'IS - Annual'!M95/'IS - Annual'!M6</f>
        <v>9.9822671817897356E-3</v>
      </c>
    </row>
    <row r="96" spans="3:13" hidden="1" outlineLevel="5">
      <c r="H96" s="327" t="s">
        <v>253</v>
      </c>
      <c r="I96" s="329">
        <f ca="1">'IS - Annual'!I96/'IS - Annual'!I6</f>
        <v>0</v>
      </c>
      <c r="J96" s="330">
        <f ca="1">'IS - Annual'!J96/'IS - Annual'!J6</f>
        <v>7.3213343607968469E-3</v>
      </c>
      <c r="K96" s="330">
        <f ca="1">'IS - Annual'!K96/'IS - Annual'!K6</f>
        <v>3.5809544185495495E-3</v>
      </c>
      <c r="L96" s="330">
        <f ca="1">'IS - Annual'!L96/'IS - Annual'!L6</f>
        <v>1.9865625186434237E-3</v>
      </c>
      <c r="M96" s="331">
        <f ca="1">'IS - Annual'!M96/'IS - Annual'!M6</f>
        <v>1.2880344750696433E-3</v>
      </c>
    </row>
    <row r="97" spans="6:13" hidden="1" outlineLevel="4">
      <c r="G97" s="502" t="s">
        <v>37</v>
      </c>
      <c r="H97" s="503"/>
      <c r="I97" s="338">
        <f ca="1">'IS - Annual'!I97/'IS - Annual'!I6</f>
        <v>0.21623579042542518</v>
      </c>
      <c r="J97" s="339">
        <f ca="1">'IS - Annual'!J97/'IS - Annual'!J6</f>
        <v>4.7065720890836875E-2</v>
      </c>
      <c r="K97" s="339">
        <f ca="1">'IS - Annual'!K97/'IS - Annual'!K6</f>
        <v>1.342857906956081E-2</v>
      </c>
      <c r="L97" s="339">
        <f ca="1">'IS - Annual'!L97/'IS - Annual'!L6</f>
        <v>1.1174414167369258E-2</v>
      </c>
      <c r="M97" s="340">
        <f ca="1">'IS - Annual'!M97/'IS - Annual'!M6</f>
        <v>1.1270301656859379E-2</v>
      </c>
    </row>
    <row r="98" spans="6:13" hidden="1" outlineLevel="5">
      <c r="H98" s="327" t="s">
        <v>249</v>
      </c>
      <c r="I98" s="329">
        <f ca="1">'IS - Annual'!I98/'IS - Annual'!I6</f>
        <v>0</v>
      </c>
      <c r="J98" s="330">
        <f ca="1">'IS - Annual'!J98/'IS - Annual'!J6</f>
        <v>0</v>
      </c>
      <c r="K98" s="330">
        <f ca="1">'IS - Annual'!K98/'IS - Annual'!K6</f>
        <v>0</v>
      </c>
      <c r="L98" s="330">
        <f ca="1">'IS - Annual'!L98/'IS - Annual'!L6</f>
        <v>0</v>
      </c>
      <c r="M98" s="331">
        <f ca="1">'IS - Annual'!M98/'IS - Annual'!M6</f>
        <v>1.610043093837054E-3</v>
      </c>
    </row>
    <row r="99" spans="6:13" hidden="1" outlineLevel="5">
      <c r="H99" s="327" t="s">
        <v>251</v>
      </c>
      <c r="I99" s="329">
        <f ca="1">'IS - Annual'!I99/'IS - Annual'!I6</f>
        <v>0.12974147425525512</v>
      </c>
      <c r="J99" s="330">
        <f ca="1">'IS - Annual'!J99/'IS - Annual'!J6</f>
        <v>2.8239432534502125E-2</v>
      </c>
      <c r="K99" s="330">
        <f ca="1">'IS - Annual'!K99/'IS - Annual'!K6</f>
        <v>8.0571474417364865E-3</v>
      </c>
      <c r="L99" s="330">
        <f ca="1">'IS - Annual'!L99/'IS - Annual'!L6</f>
        <v>6.7046485004215546E-3</v>
      </c>
      <c r="M99" s="331">
        <f ca="1">'IS - Annual'!M99/'IS - Annual'!M6</f>
        <v>5.7961551378133951E-3</v>
      </c>
    </row>
    <row r="100" spans="6:13" hidden="1" outlineLevel="5">
      <c r="H100" s="327" t="s">
        <v>252</v>
      </c>
      <c r="I100" s="329">
        <f ca="1">'IS - Annual'!I100/'IS - Annual'!I6</f>
        <v>8.6494316170170074E-2</v>
      </c>
      <c r="J100" s="330">
        <f ca="1">'IS - Annual'!J100/'IS - Annual'!J6</f>
        <v>1.882628835633475E-2</v>
      </c>
      <c r="K100" s="330">
        <f ca="1">'IS - Annual'!K100/'IS - Annual'!K6</f>
        <v>5.3714316278243241E-3</v>
      </c>
      <c r="L100" s="330">
        <f ca="1">'IS - Annual'!L100/'IS - Annual'!L6</f>
        <v>4.4697656669477033E-3</v>
      </c>
      <c r="M100" s="331">
        <f ca="1">'IS - Annual'!M100/'IS - Annual'!M6</f>
        <v>3.8641034252089299E-3</v>
      </c>
    </row>
    <row r="101" spans="6:13" hidden="1" outlineLevel="4">
      <c r="G101" s="502" t="s">
        <v>45</v>
      </c>
      <c r="H101" s="503"/>
      <c r="I101" s="338">
        <f ca="1">'IS - Annual'!I101/'IS - Annual'!I6</f>
        <v>7.5682526648898824E-2</v>
      </c>
      <c r="J101" s="339">
        <f ca="1">'IS - Annual'!J101/'IS - Annual'!J6</f>
        <v>3.3076742737171469E-2</v>
      </c>
      <c r="K101" s="339">
        <f ca="1">'IS - Annual'!K101/'IS - Annual'!K6</f>
        <v>2.2007949030669105E-2</v>
      </c>
      <c r="L101" s="339">
        <f ca="1">'IS - Annual'!L101/'IS - Annual'!L6</f>
        <v>1.9865625186434237E-2</v>
      </c>
      <c r="M101" s="340">
        <f ca="1">'IS - Annual'!M101/'IS - Annual'!M6</f>
        <v>1.9320517126044649E-2</v>
      </c>
    </row>
    <row r="102" spans="6:13" hidden="1" outlineLevel="5">
      <c r="H102" s="327" t="s">
        <v>254</v>
      </c>
      <c r="I102" s="329">
        <f ca="1">'IS - Annual'!I102/'IS - Annual'!I6</f>
        <v>0</v>
      </c>
      <c r="J102" s="330">
        <f ca="1">'IS - Annual'!J102/'IS - Annual'!J6</f>
        <v>3.2684528396414495E-3</v>
      </c>
      <c r="K102" s="330">
        <f ca="1">'IS - Annual'!K102/'IS - Annual'!K6</f>
        <v>5.5952412789836712E-3</v>
      </c>
      <c r="L102" s="330">
        <f ca="1">'IS - Annual'!L102/'IS - Annual'!L6</f>
        <v>3.1040039353803497E-3</v>
      </c>
      <c r="M102" s="331">
        <f ca="1">'IS - Annual'!M102/'IS - Annual'!M6</f>
        <v>2.0125538672963179E-3</v>
      </c>
    </row>
    <row r="103" spans="6:13" hidden="1" outlineLevel="5">
      <c r="H103" s="327" t="s">
        <v>255</v>
      </c>
      <c r="I103" s="329">
        <f ca="1">'IS - Annual'!I103/'IS - Annual'!I6</f>
        <v>7.5682526648898824E-2</v>
      </c>
      <c r="J103" s="330">
        <f ca="1">'IS - Annual'!J103/'IS - Annual'!J6</f>
        <v>1.4119716267251062E-2</v>
      </c>
      <c r="K103" s="330">
        <f ca="1">'IS - Annual'!K103/'IS - Annual'!K6</f>
        <v>5.3714316278243241E-3</v>
      </c>
      <c r="L103" s="330">
        <f ca="1">'IS - Annual'!L103/'IS - Annual'!L6</f>
        <v>7.077128972667197E-3</v>
      </c>
      <c r="M103" s="331">
        <f ca="1">'IS - Annual'!M103/'IS - Annual'!M6</f>
        <v>7.0036874581911853E-3</v>
      </c>
    </row>
    <row r="104" spans="6:13" hidden="1" outlineLevel="5">
      <c r="H104" s="327" t="s">
        <v>256</v>
      </c>
      <c r="I104" s="329">
        <f ca="1">'IS - Annual'!I104/'IS - Annual'!I6</f>
        <v>0</v>
      </c>
      <c r="J104" s="330">
        <f ca="1">'IS - Annual'!J104/'IS - Annual'!J6</f>
        <v>7.8442868151394791E-3</v>
      </c>
      <c r="K104" s="330">
        <f ca="1">'IS - Annual'!K104/'IS - Annual'!K6</f>
        <v>4.4761930231869366E-3</v>
      </c>
      <c r="L104" s="330">
        <f ca="1">'IS - Annual'!L104/'IS - Annual'!L6</f>
        <v>4.7180859817781313E-3</v>
      </c>
      <c r="M104" s="331">
        <f ca="1">'IS - Annual'!M104/'IS - Annual'!M6</f>
        <v>4.9911335908948678E-3</v>
      </c>
    </row>
    <row r="105" spans="6:13" hidden="1" outlineLevel="5">
      <c r="H105" s="327" t="s">
        <v>257</v>
      </c>
      <c r="I105" s="329">
        <f ca="1">'IS - Annual'!I105/'IS - Annual'!I6</f>
        <v>0</v>
      </c>
      <c r="J105" s="330">
        <f ca="1">'IS - Annual'!J105/'IS - Annual'!J6</f>
        <v>7.8442868151394791E-3</v>
      </c>
      <c r="K105" s="330">
        <f ca="1">'IS - Annual'!K105/'IS - Annual'!K6</f>
        <v>5.3714316278243241E-3</v>
      </c>
      <c r="L105" s="330">
        <f ca="1">'IS - Annual'!L105/'IS - Annual'!L6</f>
        <v>2.9798437779651353E-3</v>
      </c>
      <c r="M105" s="331">
        <f ca="1">'IS - Annual'!M105/'IS - Annual'!M6</f>
        <v>4.0251077345926358E-3</v>
      </c>
    </row>
    <row r="106" spans="6:13" hidden="1" outlineLevel="5">
      <c r="H106" s="327" t="s">
        <v>258</v>
      </c>
      <c r="I106" s="329">
        <f ca="1">'IS - Annual'!I106/'IS - Annual'!I6</f>
        <v>0</v>
      </c>
      <c r="J106" s="330">
        <f ca="1">'IS - Annual'!J106/'IS - Annual'!J6</f>
        <v>0</v>
      </c>
      <c r="K106" s="330">
        <f ca="1">'IS - Annual'!K106/'IS - Annual'!K6</f>
        <v>1.1936514728498498E-3</v>
      </c>
      <c r="L106" s="330">
        <f ca="1">'IS - Annual'!L106/'IS - Annual'!L6</f>
        <v>1.9865625186434237E-3</v>
      </c>
      <c r="M106" s="331">
        <f ca="1">'IS - Annual'!M106/'IS - Annual'!M6</f>
        <v>1.2880344750696433E-3</v>
      </c>
    </row>
    <row r="107" spans="6:13" hidden="1" outlineLevel="3">
      <c r="F107" s="488" t="s">
        <v>88</v>
      </c>
      <c r="G107" s="504"/>
      <c r="H107" s="489"/>
      <c r="I107" s="341">
        <f ca="1">'IS - Annual'!I107/'IS - Annual'!I6</f>
        <v>0.10465812256590583</v>
      </c>
      <c r="J107" s="342">
        <f ca="1">'IS - Annual'!J107/'IS - Annual'!J6</f>
        <v>2.0158509733772607E-2</v>
      </c>
      <c r="K107" s="342">
        <f ca="1">'IS - Annual'!K107/'IS - Annual'!K6</f>
        <v>8.4137508192503804E-3</v>
      </c>
      <c r="L107" s="342">
        <f ca="1">'IS - Annual'!L107/'IS - Annual'!L6</f>
        <v>6.5929043587478623E-3</v>
      </c>
      <c r="M107" s="343">
        <f ca="1">'IS - Annual'!M107/'IS - Annual'!M6</f>
        <v>7.3973429946343457E-3</v>
      </c>
    </row>
    <row r="108" spans="6:13" hidden="1" outlineLevel="4">
      <c r="G108" s="502" t="s">
        <v>0</v>
      </c>
      <c r="H108" s="503"/>
      <c r="I108" s="338">
        <f ca="1">'IS - Annual'!I108/'IS - Annual'!I6</f>
        <v>5.7662877446780079E-2</v>
      </c>
      <c r="J108" s="339">
        <f ca="1">'IS - Annual'!J108/'IS - Annual'!J6</f>
        <v>6.2754294521115868E-3</v>
      </c>
      <c r="K108" s="339">
        <f ca="1">'IS - Annual'!K108/'IS - Annual'!K6</f>
        <v>1.7904772092747756E-3</v>
      </c>
      <c r="L108" s="339">
        <f ca="1">'IS - Annual'!L108/'IS - Annual'!L6</f>
        <v>9.9328125932171226E-4</v>
      </c>
      <c r="M108" s="340">
        <f ca="1">'IS - Annual'!M108/'IS - Annual'!M6</f>
        <v>6.4401723753482198E-4</v>
      </c>
    </row>
    <row r="109" spans="6:13" hidden="1" outlineLevel="5">
      <c r="H109" s="327" t="s">
        <v>248</v>
      </c>
      <c r="I109" s="329">
        <f ca="1">'IS - Annual'!I109/'IS - Annual'!I6</f>
        <v>5.7662877446780079E-2</v>
      </c>
      <c r="J109" s="330">
        <f ca="1">'IS - Annual'!J109/'IS - Annual'!J6</f>
        <v>6.2754294521115868E-3</v>
      </c>
      <c r="K109" s="330">
        <f ca="1">'IS - Annual'!K109/'IS - Annual'!K6</f>
        <v>1.7904772092747756E-3</v>
      </c>
      <c r="L109" s="330">
        <f ca="1">'IS - Annual'!L109/'IS - Annual'!L6</f>
        <v>9.9328125932171226E-4</v>
      </c>
      <c r="M109" s="331">
        <f ca="1">'IS - Annual'!M109/'IS - Annual'!M6</f>
        <v>6.4401723753482198E-4</v>
      </c>
    </row>
    <row r="110" spans="6:13" hidden="1" outlineLevel="4">
      <c r="G110" s="502" t="s">
        <v>36</v>
      </c>
      <c r="H110" s="503"/>
      <c r="I110" s="338">
        <f ca="1">'IS - Annual'!I110/'IS - Annual'!I6</f>
        <v>1.5424819717013663E-2</v>
      </c>
      <c r="J110" s="339">
        <f ca="1">'IS - Annual'!J110/'IS - Annual'!J6</f>
        <v>5.3916398042725359E-3</v>
      </c>
      <c r="K110" s="339">
        <f ca="1">'IS - Annual'!K110/'IS - Annual'!K6</f>
        <v>2.7282396476324381E-3</v>
      </c>
      <c r="L110" s="339">
        <f ca="1">'IS - Annual'!L110/'IS - Annual'!L6</f>
        <v>2.2485404507895253E-3</v>
      </c>
      <c r="M110" s="340">
        <f ca="1">'IS - Annual'!M110/'IS - Annual'!M6</f>
        <v>3.4825232119695482E-3</v>
      </c>
    </row>
    <row r="111" spans="6:13" hidden="1" outlineLevel="5">
      <c r="H111" s="327" t="s">
        <v>249</v>
      </c>
      <c r="I111" s="329">
        <f ca="1">'IS - Annual'!I111/'IS - Annual'!I6</f>
        <v>0</v>
      </c>
      <c r="J111" s="330">
        <f ca="1">'IS - Annual'!J111/'IS - Annual'!J6</f>
        <v>0</v>
      </c>
      <c r="K111" s="330">
        <f ca="1">'IS - Annual'!K111/'IS - Annual'!K6</f>
        <v>4.9238123255056308E-4</v>
      </c>
      <c r="L111" s="330">
        <f ca="1">'IS - Annual'!L111/'IS - Annual'!L6</f>
        <v>2.9798437779651353E-4</v>
      </c>
      <c r="M111" s="331">
        <f ca="1">'IS - Annual'!M111/'IS - Annual'!M6</f>
        <v>3.86410342520893E-4</v>
      </c>
    </row>
    <row r="112" spans="6:13" hidden="1" outlineLevel="5">
      <c r="H112" s="327" t="s">
        <v>250</v>
      </c>
      <c r="I112" s="329">
        <f ca="1">'IS - Annual'!I112/'IS - Annual'!I6</f>
        <v>0</v>
      </c>
      <c r="J112" s="330">
        <f ca="1">'IS - Annual'!J112/'IS - Annual'!J6</f>
        <v>1.9610717037848694E-3</v>
      </c>
      <c r="K112" s="330">
        <f ca="1">'IS - Annual'!K112/'IS - Annual'!K6</f>
        <v>8.392861918475505E-4</v>
      </c>
      <c r="L112" s="330">
        <f ca="1">'IS - Annual'!L112/'IS - Annual'!L6</f>
        <v>4.656005903070523E-4</v>
      </c>
      <c r="M112" s="331">
        <f ca="1">'IS - Annual'!M112/'IS - Annual'!M6</f>
        <v>6.0376616018889518E-4</v>
      </c>
    </row>
    <row r="113" spans="5:13" hidden="1" outlineLevel="5">
      <c r="H113" s="327" t="s">
        <v>251</v>
      </c>
      <c r="I113" s="329">
        <f ca="1">'IS - Annual'!I113/'IS - Annual'!I6</f>
        <v>1.4271562168078063E-2</v>
      </c>
      <c r="J113" s="330">
        <f ca="1">'IS - Annual'!J113/'IS - Annual'!J6</f>
        <v>1.6943659520701274E-3</v>
      </c>
      <c r="K113" s="330">
        <f ca="1">'IS - Annual'!K113/'IS - Annual'!K6</f>
        <v>4.8342884650418917E-4</v>
      </c>
      <c r="L113" s="330">
        <f ca="1">'IS - Annual'!L113/'IS - Annual'!L6</f>
        <v>7.5986016338110954E-4</v>
      </c>
      <c r="M113" s="331">
        <f ca="1">'IS - Annual'!M113/'IS - Annual'!M6</f>
        <v>1.5649618872096167E-3</v>
      </c>
    </row>
    <row r="114" spans="5:13" hidden="1" outlineLevel="5">
      <c r="H114" s="327" t="s">
        <v>252</v>
      </c>
      <c r="I114" s="329">
        <f ca="1">'IS - Annual'!I114/'IS - Annual'!I6</f>
        <v>1.1532575489356009E-3</v>
      </c>
      <c r="J114" s="330">
        <f ca="1">'IS - Annual'!J114/'IS - Annual'!J6</f>
        <v>1.0040687123378533E-3</v>
      </c>
      <c r="K114" s="330">
        <f ca="1">'IS - Annual'!K114/'IS - Annual'!K6</f>
        <v>5.5504793487518012E-4</v>
      </c>
      <c r="L114" s="330">
        <f ca="1">'IS - Annual'!L114/'IS - Annual'!L6</f>
        <v>5.2643906744050725E-4</v>
      </c>
      <c r="M114" s="331">
        <f ca="1">'IS - Annual'!M114/'IS - Annual'!M6</f>
        <v>7.9858137454317884E-4</v>
      </c>
    </row>
    <row r="115" spans="5:13" hidden="1" outlineLevel="5">
      <c r="H115" s="327" t="s">
        <v>253</v>
      </c>
      <c r="I115" s="329">
        <f ca="1">'IS - Annual'!I115/'IS - Annual'!I6</f>
        <v>0</v>
      </c>
      <c r="J115" s="330">
        <f ca="1">'IS - Annual'!J115/'IS - Annual'!J6</f>
        <v>7.3213343607968489E-4</v>
      </c>
      <c r="K115" s="330">
        <f ca="1">'IS - Annual'!K115/'IS - Annual'!K6</f>
        <v>3.5809544185495508E-4</v>
      </c>
      <c r="L115" s="330">
        <f ca="1">'IS - Annual'!L115/'IS - Annual'!L6</f>
        <v>1.9865625186434244E-4</v>
      </c>
      <c r="M115" s="331">
        <f ca="1">'IS - Annual'!M115/'IS - Annual'!M6</f>
        <v>1.2880344750696438E-4</v>
      </c>
    </row>
    <row r="116" spans="5:13" hidden="1" outlineLevel="4">
      <c r="G116" s="502" t="s">
        <v>37</v>
      </c>
      <c r="H116" s="503"/>
      <c r="I116" s="338">
        <f ca="1">'IS - Annual'!I116/'IS - Annual'!I6</f>
        <v>2.2488522204244219E-2</v>
      </c>
      <c r="J116" s="339">
        <f ca="1">'IS - Annual'!J116/'IS - Annual'!J6</f>
        <v>4.8948349726470348E-3</v>
      </c>
      <c r="K116" s="339">
        <f ca="1">'IS - Annual'!K116/'IS - Annual'!K6</f>
        <v>1.3965722232343243E-3</v>
      </c>
      <c r="L116" s="339">
        <f ca="1">'IS - Annual'!L116/'IS - Annual'!L6</f>
        <v>1.1621390734064029E-3</v>
      </c>
      <c r="M116" s="340">
        <f ca="1">'IS - Annual'!M116/'IS - Annual'!M6</f>
        <v>1.1978720618147684E-3</v>
      </c>
    </row>
    <row r="117" spans="5:13" hidden="1" outlineLevel="5">
      <c r="H117" s="327" t="s">
        <v>249</v>
      </c>
      <c r="I117" s="329">
        <f ca="1">'IS - Annual'!I117/'IS - Annual'!I6</f>
        <v>0</v>
      </c>
      <c r="J117" s="330">
        <f ca="1">'IS - Annual'!J117/'IS - Annual'!J6</f>
        <v>0</v>
      </c>
      <c r="K117" s="330">
        <f ca="1">'IS - Annual'!K117/'IS - Annual'!K6</f>
        <v>0</v>
      </c>
      <c r="L117" s="330">
        <f ca="1">'IS - Annual'!L117/'IS - Annual'!L6</f>
        <v>0</v>
      </c>
      <c r="M117" s="331">
        <f ca="1">'IS - Annual'!M117/'IS - Annual'!M6</f>
        <v>1.932051712604465E-4</v>
      </c>
    </row>
    <row r="118" spans="5:13" hidden="1" outlineLevel="5">
      <c r="H118" s="327" t="s">
        <v>251</v>
      </c>
      <c r="I118" s="329">
        <f ca="1">'IS - Annual'!I118/'IS - Annual'!I6</f>
        <v>1.5568976910630614E-2</v>
      </c>
      <c r="J118" s="330">
        <f ca="1">'IS - Annual'!J118/'IS - Annual'!J6</f>
        <v>3.3887319041402547E-3</v>
      </c>
      <c r="K118" s="330">
        <f ca="1">'IS - Annual'!K118/'IS - Annual'!K6</f>
        <v>9.6685769300837833E-4</v>
      </c>
      <c r="L118" s="330">
        <f ca="1">'IS - Annual'!L118/'IS - Annual'!L6</f>
        <v>8.0455782005058659E-4</v>
      </c>
      <c r="M118" s="331">
        <f ca="1">'IS - Annual'!M118/'IS - Annual'!M6</f>
        <v>6.9553861653760742E-4</v>
      </c>
    </row>
    <row r="119" spans="5:13" hidden="1" outlineLevel="5">
      <c r="H119" s="327" t="s">
        <v>252</v>
      </c>
      <c r="I119" s="329">
        <f ca="1">'IS - Annual'!I119/'IS - Annual'!I6</f>
        <v>6.9195452936136066E-3</v>
      </c>
      <c r="J119" s="330">
        <f ca="1">'IS - Annual'!J119/'IS - Annual'!J6</f>
        <v>1.5061030685067798E-3</v>
      </c>
      <c r="K119" s="330">
        <f ca="1">'IS - Annual'!K119/'IS - Annual'!K6</f>
        <v>4.2971453022594593E-4</v>
      </c>
      <c r="L119" s="330">
        <f ca="1">'IS - Annual'!L119/'IS - Annual'!L6</f>
        <v>3.5758125335581624E-4</v>
      </c>
      <c r="M119" s="331">
        <f ca="1">'IS - Annual'!M119/'IS - Annual'!M6</f>
        <v>3.0912827401671441E-4</v>
      </c>
    </row>
    <row r="120" spans="5:13" hidden="1" outlineLevel="4">
      <c r="G120" s="502" t="s">
        <v>45</v>
      </c>
      <c r="H120" s="503"/>
      <c r="I120" s="338">
        <f ca="1">'IS - Annual'!I120/'IS - Annual'!I6</f>
        <v>9.0819031978678581E-3</v>
      </c>
      <c r="J120" s="339">
        <f ca="1">'IS - Annual'!J120/'IS - Annual'!J6</f>
        <v>3.596605504741451E-3</v>
      </c>
      <c r="K120" s="339">
        <f ca="1">'IS - Annual'!K120/'IS - Annual'!K6</f>
        <v>2.4984617391088418E-3</v>
      </c>
      <c r="L120" s="339">
        <f ca="1">'IS - Annual'!L120/'IS - Annual'!L6</f>
        <v>2.1889435752302224E-3</v>
      </c>
      <c r="M120" s="340">
        <f ca="1">'IS - Annual'!M120/'IS - Annual'!M6</f>
        <v>2.0729304833152075E-3</v>
      </c>
    </row>
    <row r="121" spans="5:13" hidden="1" outlineLevel="5">
      <c r="H121" s="327" t="s">
        <v>254</v>
      </c>
      <c r="I121" s="329">
        <f ca="1">'IS - Annual'!I121/'IS - Annual'!I6</f>
        <v>0</v>
      </c>
      <c r="J121" s="330">
        <f ca="1">'IS - Annual'!J121/'IS - Annual'!J6</f>
        <v>4.9026792594621734E-4</v>
      </c>
      <c r="K121" s="330">
        <f ca="1">'IS - Annual'!K121/'IS - Annual'!K6</f>
        <v>8.392861918475505E-4</v>
      </c>
      <c r="L121" s="330">
        <f ca="1">'IS - Annual'!L121/'IS - Annual'!L6</f>
        <v>4.656005903070523E-4</v>
      </c>
      <c r="M121" s="331">
        <f ca="1">'IS - Annual'!M121/'IS - Annual'!M6</f>
        <v>3.0188308009444759E-4</v>
      </c>
    </row>
    <row r="122" spans="5:13" hidden="1" outlineLevel="5">
      <c r="H122" s="327" t="s">
        <v>255</v>
      </c>
      <c r="I122" s="329">
        <f ca="1">'IS - Annual'!I122/'IS - Annual'!I6</f>
        <v>9.0819031978678581E-3</v>
      </c>
      <c r="J122" s="330">
        <f ca="1">'IS - Annual'!J122/'IS - Annual'!J6</f>
        <v>1.6943659520701274E-3</v>
      </c>
      <c r="K122" s="330">
        <f ca="1">'IS - Annual'!K122/'IS - Annual'!K6</f>
        <v>6.4457179533891889E-4</v>
      </c>
      <c r="L122" s="330">
        <f ca="1">'IS - Annual'!L122/'IS - Annual'!L6</f>
        <v>8.4925547672006364E-4</v>
      </c>
      <c r="M122" s="331">
        <f ca="1">'IS - Annual'!M122/'IS - Annual'!M6</f>
        <v>8.4044249498294228E-4</v>
      </c>
    </row>
    <row r="123" spans="5:13" hidden="1" outlineLevel="5">
      <c r="H123" s="327" t="s">
        <v>256</v>
      </c>
      <c r="I123" s="329">
        <f ca="1">'IS - Annual'!I123/'IS - Annual'!I6</f>
        <v>0</v>
      </c>
      <c r="J123" s="330">
        <f ca="1">'IS - Annual'!J123/'IS - Annual'!J6</f>
        <v>6.2754294521115829E-4</v>
      </c>
      <c r="K123" s="330">
        <f ca="1">'IS - Annual'!K123/'IS - Annual'!K6</f>
        <v>3.5809544185495492E-4</v>
      </c>
      <c r="L123" s="330">
        <f ca="1">'IS - Annual'!L123/'IS - Annual'!L6</f>
        <v>3.7744687854225048E-4</v>
      </c>
      <c r="M123" s="331">
        <f ca="1">'IS - Annual'!M123/'IS - Annual'!M6</f>
        <v>3.9929068727158942E-4</v>
      </c>
    </row>
    <row r="124" spans="5:13" hidden="1" outlineLevel="5">
      <c r="H124" s="327" t="s">
        <v>257</v>
      </c>
      <c r="I124" s="329">
        <f ca="1">'IS - Annual'!I124/'IS - Annual'!I6</f>
        <v>0</v>
      </c>
      <c r="J124" s="330">
        <f ca="1">'IS - Annual'!J124/'IS - Annual'!J6</f>
        <v>7.8442868151394791E-4</v>
      </c>
      <c r="K124" s="330">
        <f ca="1">'IS - Annual'!K124/'IS - Annual'!K6</f>
        <v>5.3714316278243241E-4</v>
      </c>
      <c r="L124" s="330">
        <f ca="1">'IS - Annual'!L124/'IS - Annual'!L6</f>
        <v>2.9798437779651353E-4</v>
      </c>
      <c r="M124" s="331">
        <f ca="1">'IS - Annual'!M124/'IS - Annual'!M6</f>
        <v>4.0251077345926356E-4</v>
      </c>
    </row>
    <row r="125" spans="5:13" hidden="1" outlineLevel="5">
      <c r="H125" s="327" t="s">
        <v>258</v>
      </c>
      <c r="I125" s="329">
        <f ca="1">'IS - Annual'!I125/'IS - Annual'!I6</f>
        <v>0</v>
      </c>
      <c r="J125" s="330">
        <f ca="1">'IS - Annual'!J125/'IS - Annual'!J6</f>
        <v>0</v>
      </c>
      <c r="K125" s="330">
        <f ca="1">'IS - Annual'!K125/'IS - Annual'!K6</f>
        <v>1.19365147284985E-4</v>
      </c>
      <c r="L125" s="330">
        <f ca="1">'IS - Annual'!L125/'IS - Annual'!L6</f>
        <v>1.9865625186434244E-4</v>
      </c>
      <c r="M125" s="331">
        <f ca="1">'IS - Annual'!M125/'IS - Annual'!M6</f>
        <v>1.2880344750696438E-4</v>
      </c>
    </row>
    <row r="126" spans="5:13" hidden="1" outlineLevel="2">
      <c r="E126" s="502" t="s">
        <v>113</v>
      </c>
      <c r="F126" s="505"/>
      <c r="G126" s="505"/>
      <c r="H126" s="503"/>
      <c r="I126" s="338">
        <f ca="1">'IS - Annual'!I126/'IS - Annual'!I6</f>
        <v>5.6221305510610553E-2</v>
      </c>
      <c r="J126" s="339">
        <f ca="1">'IS - Annual'!J126/'IS - Annual'!J6</f>
        <v>1.129577301380085E-2</v>
      </c>
      <c r="K126" s="339">
        <f ca="1">'IS - Annual'!K126/'IS - Annual'!K6</f>
        <v>2.5290490581006192E-3</v>
      </c>
      <c r="L126" s="339">
        <f ca="1">'IS - Annual'!L126/'IS - Annual'!L6</f>
        <v>2.5328672112703652E-3</v>
      </c>
      <c r="M126" s="340">
        <f ca="1">'IS - Annual'!M126/'IS - Annual'!M6</f>
        <v>3.2361866186124788E-3</v>
      </c>
    </row>
    <row r="127" spans="5:13" hidden="1" outlineLevel="3">
      <c r="F127" s="488" t="s">
        <v>89</v>
      </c>
      <c r="G127" s="504"/>
      <c r="H127" s="489"/>
      <c r="I127" s="341">
        <f ca="1">'IS - Annual'!I127/'IS - Annual'!I6</f>
        <v>3.4597726468068031E-2</v>
      </c>
      <c r="J127" s="342">
        <f ca="1">'IS - Annual'!J127/'IS - Annual'!J6</f>
        <v>8.158058287745058E-3</v>
      </c>
      <c r="K127" s="342">
        <f ca="1">'IS - Annual'!K127/'IS - Annual'!K6</f>
        <v>1.9695249302022523E-3</v>
      </c>
      <c r="L127" s="342">
        <f ca="1">'IS - Annual'!L127/'IS - Annual'!L6</f>
        <v>1.7879062667790814E-3</v>
      </c>
      <c r="M127" s="343">
        <f ca="1">'IS - Annual'!M127/'IS - Annual'!M6</f>
        <v>2.1896586076183937E-3</v>
      </c>
    </row>
    <row r="128" spans="5:13" hidden="1" outlineLevel="4">
      <c r="G128" s="502" t="s">
        <v>0</v>
      </c>
      <c r="H128" s="503"/>
      <c r="I128" s="338">
        <f ca="1">'IS - Annual'!I128/'IS - Annual'!I6</f>
        <v>5.7662877446780052E-3</v>
      </c>
      <c r="J128" s="339">
        <f ca="1">'IS - Annual'!J128/'IS - Annual'!J6</f>
        <v>6.2754294521115829E-4</v>
      </c>
      <c r="K128" s="339">
        <f ca="1">'IS - Annual'!K128/'IS - Annual'!K6</f>
        <v>0</v>
      </c>
      <c r="L128" s="339">
        <f ca="1">'IS - Annual'!L128/'IS - Annual'!L6</f>
        <v>0</v>
      </c>
      <c r="M128" s="340">
        <f ca="1">'IS - Annual'!M128/'IS - Annual'!M6</f>
        <v>0</v>
      </c>
    </row>
    <row r="129" spans="7:13" hidden="1" outlineLevel="5">
      <c r="H129" s="327" t="s">
        <v>248</v>
      </c>
      <c r="I129" s="329">
        <f ca="1">'IS - Annual'!I129/'IS - Annual'!I6</f>
        <v>5.7662877446780052E-3</v>
      </c>
      <c r="J129" s="330">
        <f ca="1">'IS - Annual'!J129/'IS - Annual'!J6</f>
        <v>6.2754294521115829E-4</v>
      </c>
      <c r="K129" s="330">
        <f ca="1">'IS - Annual'!K129/'IS - Annual'!K6</f>
        <v>0</v>
      </c>
      <c r="L129" s="330">
        <f ca="1">'IS - Annual'!L129/'IS - Annual'!L6</f>
        <v>0</v>
      </c>
      <c r="M129" s="331">
        <f ca="1">'IS - Annual'!M129/'IS - Annual'!M6</f>
        <v>0</v>
      </c>
    </row>
    <row r="130" spans="7:13" hidden="1" outlineLevel="4">
      <c r="G130" s="502" t="s">
        <v>36</v>
      </c>
      <c r="H130" s="503"/>
      <c r="I130" s="338">
        <f ca="1">'IS - Annual'!I130/'IS - Annual'!I6</f>
        <v>1.153257548935601E-2</v>
      </c>
      <c r="J130" s="339">
        <f ca="1">'IS - Annual'!J130/'IS - Annual'!J6</f>
        <v>2.5101717808446332E-3</v>
      </c>
      <c r="K130" s="339">
        <f ca="1">'IS - Annual'!K130/'IS - Annual'!K6</f>
        <v>8.9523860463738738E-4</v>
      </c>
      <c r="L130" s="339">
        <f ca="1">'IS - Annual'!L130/'IS - Annual'!L6</f>
        <v>8.9395313338954069E-4</v>
      </c>
      <c r="M130" s="340">
        <f ca="1">'IS - Annual'!M130/'IS - Annual'!M6</f>
        <v>1.2880344750696433E-3</v>
      </c>
    </row>
    <row r="131" spans="7:13" hidden="1" outlineLevel="5">
      <c r="H131" s="327" t="s">
        <v>249</v>
      </c>
      <c r="I131" s="329">
        <f ca="1">'IS - Annual'!I131/'IS - Annual'!I6</f>
        <v>0</v>
      </c>
      <c r="J131" s="330">
        <f ca="1">'IS - Annual'!J131/'IS - Annual'!J6</f>
        <v>0</v>
      </c>
      <c r="K131" s="330">
        <f ca="1">'IS - Annual'!K131/'IS - Annual'!K6</f>
        <v>1.7904772092747746E-4</v>
      </c>
      <c r="L131" s="330">
        <f ca="1">'IS - Annual'!L131/'IS - Annual'!L6</f>
        <v>9.932812593217118E-5</v>
      </c>
      <c r="M131" s="331">
        <f ca="1">'IS - Annual'!M131/'IS - Annual'!M6</f>
        <v>6.4401723753482163E-5</v>
      </c>
    </row>
    <row r="132" spans="7:13" hidden="1" outlineLevel="5">
      <c r="H132" s="327" t="s">
        <v>250</v>
      </c>
      <c r="I132" s="329">
        <f ca="1">'IS - Annual'!I132/'IS - Annual'!I6</f>
        <v>0</v>
      </c>
      <c r="J132" s="330">
        <f ca="1">'IS - Annual'!J132/'IS - Annual'!J6</f>
        <v>6.2754294521115829E-4</v>
      </c>
      <c r="K132" s="330">
        <f ca="1">'IS - Annual'!K132/'IS - Annual'!K6</f>
        <v>1.7904772092747746E-4</v>
      </c>
      <c r="L132" s="330">
        <f ca="1">'IS - Annual'!L132/'IS - Annual'!L6</f>
        <v>0</v>
      </c>
      <c r="M132" s="331">
        <f ca="1">'IS - Annual'!M132/'IS - Annual'!M6</f>
        <v>6.4401723753482163E-5</v>
      </c>
    </row>
    <row r="133" spans="7:13" hidden="1" outlineLevel="5">
      <c r="H133" s="327" t="s">
        <v>251</v>
      </c>
      <c r="I133" s="329">
        <f ca="1">'IS - Annual'!I133/'IS - Annual'!I6</f>
        <v>5.7662877446780052E-3</v>
      </c>
      <c r="J133" s="330">
        <f ca="1">'IS - Annual'!J133/'IS - Annual'!J6</f>
        <v>6.2754294521115829E-4</v>
      </c>
      <c r="K133" s="330">
        <f ca="1">'IS - Annual'!K133/'IS - Annual'!K6</f>
        <v>0</v>
      </c>
      <c r="L133" s="330">
        <f ca="1">'IS - Annual'!L133/'IS - Annual'!L6</f>
        <v>2.9798437779651353E-4</v>
      </c>
      <c r="M133" s="331">
        <f ca="1">'IS - Annual'!M133/'IS - Annual'!M6</f>
        <v>5.7961551378133953E-4</v>
      </c>
    </row>
    <row r="134" spans="7:13" hidden="1" outlineLevel="5">
      <c r="H134" s="327" t="s">
        <v>252</v>
      </c>
      <c r="I134" s="329">
        <f ca="1">'IS - Annual'!I134/'IS - Annual'!I6</f>
        <v>5.7662877446780052E-3</v>
      </c>
      <c r="J134" s="330">
        <f ca="1">'IS - Annual'!J134/'IS - Annual'!J6</f>
        <v>6.2754294521115829E-4</v>
      </c>
      <c r="K134" s="330">
        <f ca="1">'IS - Annual'!K134/'IS - Annual'!K6</f>
        <v>3.5809544185495492E-4</v>
      </c>
      <c r="L134" s="330">
        <f ca="1">'IS - Annual'!L134/'IS - Annual'!L6</f>
        <v>4.9664062966085591E-4</v>
      </c>
      <c r="M134" s="331">
        <f ca="1">'IS - Annual'!M134/'IS - Annual'!M6</f>
        <v>5.7961551378133953E-4</v>
      </c>
    </row>
    <row r="135" spans="7:13" hidden="1" outlineLevel="5">
      <c r="H135" s="327" t="s">
        <v>253</v>
      </c>
      <c r="I135" s="329">
        <f ca="1">'IS - Annual'!I135/'IS - Annual'!I6</f>
        <v>0</v>
      </c>
      <c r="J135" s="330">
        <f ca="1">'IS - Annual'!J135/'IS - Annual'!J6</f>
        <v>6.2754294521115829E-4</v>
      </c>
      <c r="K135" s="330">
        <f ca="1">'IS - Annual'!K135/'IS - Annual'!K6</f>
        <v>1.7904772092747746E-4</v>
      </c>
      <c r="L135" s="330">
        <f ca="1">'IS - Annual'!L135/'IS - Annual'!L6</f>
        <v>0</v>
      </c>
      <c r="M135" s="331">
        <f ca="1">'IS - Annual'!M135/'IS - Annual'!M6</f>
        <v>0</v>
      </c>
    </row>
    <row r="136" spans="7:13" hidden="1" outlineLevel="4">
      <c r="G136" s="502" t="s">
        <v>37</v>
      </c>
      <c r="H136" s="503"/>
      <c r="I136" s="338">
        <f ca="1">'IS - Annual'!I136/'IS - Annual'!I6</f>
        <v>1.153257548935601E-2</v>
      </c>
      <c r="J136" s="339">
        <f ca="1">'IS - Annual'!J136/'IS - Annual'!J6</f>
        <v>2.5101717808446332E-3</v>
      </c>
      <c r="K136" s="339">
        <f ca="1">'IS - Annual'!K136/'IS - Annual'!K6</f>
        <v>3.5809544185495492E-4</v>
      </c>
      <c r="L136" s="339">
        <f ca="1">'IS - Annual'!L136/'IS - Annual'!L6</f>
        <v>1.9865625186434236E-4</v>
      </c>
      <c r="M136" s="340">
        <f ca="1">'IS - Annual'!M136/'IS - Annual'!M6</f>
        <v>3.2200861876741083E-4</v>
      </c>
    </row>
    <row r="137" spans="7:13" hidden="1" outlineLevel="5">
      <c r="H137" s="327" t="s">
        <v>249</v>
      </c>
      <c r="I137" s="329">
        <f ca="1">'IS - Annual'!I137/'IS - Annual'!I6</f>
        <v>0</v>
      </c>
      <c r="J137" s="330">
        <f ca="1">'IS - Annual'!J137/'IS - Annual'!J6</f>
        <v>0</v>
      </c>
      <c r="K137" s="330">
        <f ca="1">'IS - Annual'!K137/'IS - Annual'!K6</f>
        <v>0</v>
      </c>
      <c r="L137" s="330">
        <f ca="1">'IS - Annual'!L137/'IS - Annual'!L6</f>
        <v>0</v>
      </c>
      <c r="M137" s="331">
        <f ca="1">'IS - Annual'!M137/'IS - Annual'!M6</f>
        <v>6.4401723753482163E-5</v>
      </c>
    </row>
    <row r="138" spans="7:13" hidden="1" outlineLevel="5">
      <c r="H138" s="327" t="s">
        <v>251</v>
      </c>
      <c r="I138" s="329">
        <f ca="1">'IS - Annual'!I138/'IS - Annual'!I6</f>
        <v>5.7662877446780052E-3</v>
      </c>
      <c r="J138" s="330">
        <f ca="1">'IS - Annual'!J138/'IS - Annual'!J6</f>
        <v>1.2550858904223166E-3</v>
      </c>
      <c r="K138" s="330">
        <f ca="1">'IS - Annual'!K138/'IS - Annual'!K6</f>
        <v>1.7904772092747746E-4</v>
      </c>
      <c r="L138" s="330">
        <f ca="1">'IS - Annual'!L138/'IS - Annual'!L6</f>
        <v>9.932812593217118E-5</v>
      </c>
      <c r="M138" s="331">
        <f ca="1">'IS - Annual'!M138/'IS - Annual'!M6</f>
        <v>1.2880344750696433E-4</v>
      </c>
    </row>
    <row r="139" spans="7:13" hidden="1" outlineLevel="5">
      <c r="H139" s="327" t="s">
        <v>252</v>
      </c>
      <c r="I139" s="329">
        <f ca="1">'IS - Annual'!I139/'IS - Annual'!I6</f>
        <v>5.7662877446780052E-3</v>
      </c>
      <c r="J139" s="330">
        <f ca="1">'IS - Annual'!J139/'IS - Annual'!J6</f>
        <v>1.2550858904223166E-3</v>
      </c>
      <c r="K139" s="330">
        <f ca="1">'IS - Annual'!K139/'IS - Annual'!K6</f>
        <v>1.7904772092747746E-4</v>
      </c>
      <c r="L139" s="330">
        <f ca="1">'IS - Annual'!L139/'IS - Annual'!L6</f>
        <v>9.932812593217118E-5</v>
      </c>
      <c r="M139" s="331">
        <f ca="1">'IS - Annual'!M139/'IS - Annual'!M6</f>
        <v>1.2880344750696433E-4</v>
      </c>
    </row>
    <row r="140" spans="7:13" hidden="1" outlineLevel="4">
      <c r="G140" s="502" t="s">
        <v>45</v>
      </c>
      <c r="H140" s="503"/>
      <c r="I140" s="338">
        <f ca="1">'IS - Annual'!I140/'IS - Annual'!I6</f>
        <v>5.7662877446780052E-3</v>
      </c>
      <c r="J140" s="339">
        <f ca="1">'IS - Annual'!J140/'IS - Annual'!J6</f>
        <v>2.5101717808446332E-3</v>
      </c>
      <c r="K140" s="339">
        <f ca="1">'IS - Annual'!K140/'IS - Annual'!K6</f>
        <v>7.1619088370990984E-4</v>
      </c>
      <c r="L140" s="339">
        <f ca="1">'IS - Annual'!L140/'IS - Annual'!L6</f>
        <v>6.952968815251983E-4</v>
      </c>
      <c r="M140" s="340">
        <f ca="1">'IS - Annual'!M140/'IS - Annual'!M6</f>
        <v>5.7961551378133953E-4</v>
      </c>
    </row>
    <row r="141" spans="7:13" hidden="1" outlineLevel="5">
      <c r="H141" s="327" t="s">
        <v>254</v>
      </c>
      <c r="I141" s="329">
        <f ca="1">'IS - Annual'!I141/'IS - Annual'!I6</f>
        <v>0</v>
      </c>
      <c r="J141" s="330">
        <f ca="1">'IS - Annual'!J141/'IS - Annual'!J6</f>
        <v>6.2754294521115829E-4</v>
      </c>
      <c r="K141" s="330">
        <f ca="1">'IS - Annual'!K141/'IS - Annual'!K6</f>
        <v>0</v>
      </c>
      <c r="L141" s="330">
        <f ca="1">'IS - Annual'!L141/'IS - Annual'!L6</f>
        <v>9.932812593217118E-5</v>
      </c>
      <c r="M141" s="331">
        <f ca="1">'IS - Annual'!M141/'IS - Annual'!M6</f>
        <v>0</v>
      </c>
    </row>
    <row r="142" spans="7:13" hidden="1" outlineLevel="5">
      <c r="H142" s="327" t="s">
        <v>255</v>
      </c>
      <c r="I142" s="329">
        <f ca="1">'IS - Annual'!I142/'IS - Annual'!I6</f>
        <v>5.7662877446780052E-3</v>
      </c>
      <c r="J142" s="330">
        <f ca="1">'IS - Annual'!J142/'IS - Annual'!J6</f>
        <v>6.2754294521115829E-4</v>
      </c>
      <c r="K142" s="330">
        <f ca="1">'IS - Annual'!K142/'IS - Annual'!K6</f>
        <v>1.7904772092747746E-4</v>
      </c>
      <c r="L142" s="330">
        <f ca="1">'IS - Annual'!L142/'IS - Annual'!L6</f>
        <v>1.9865625186434236E-4</v>
      </c>
      <c r="M142" s="331">
        <f ca="1">'IS - Annual'!M142/'IS - Annual'!M6</f>
        <v>1.932051712604465E-4</v>
      </c>
    </row>
    <row r="143" spans="7:13" hidden="1" outlineLevel="5">
      <c r="H143" s="327" t="s">
        <v>256</v>
      </c>
      <c r="I143" s="329">
        <f ca="1">'IS - Annual'!I143/'IS - Annual'!I6</f>
        <v>0</v>
      </c>
      <c r="J143" s="330">
        <f ca="1">'IS - Annual'!J143/'IS - Annual'!J6</f>
        <v>6.2754294521115829E-4</v>
      </c>
      <c r="K143" s="330">
        <f ca="1">'IS - Annual'!K143/'IS - Annual'!K6</f>
        <v>3.5809544185495492E-4</v>
      </c>
      <c r="L143" s="330">
        <f ca="1">'IS - Annual'!L143/'IS - Annual'!L6</f>
        <v>2.9798437779651353E-4</v>
      </c>
      <c r="M143" s="331">
        <f ca="1">'IS - Annual'!M143/'IS - Annual'!M6</f>
        <v>1.932051712604465E-4</v>
      </c>
    </row>
    <row r="144" spans="7:13" hidden="1" outlineLevel="5">
      <c r="H144" s="327" t="s">
        <v>257</v>
      </c>
      <c r="I144" s="329">
        <f ca="1">'IS - Annual'!I144/'IS - Annual'!I6</f>
        <v>0</v>
      </c>
      <c r="J144" s="330">
        <f ca="1">'IS - Annual'!J144/'IS - Annual'!J6</f>
        <v>6.2754294521115829E-4</v>
      </c>
      <c r="K144" s="330">
        <f ca="1">'IS - Annual'!K144/'IS - Annual'!K6</f>
        <v>0</v>
      </c>
      <c r="L144" s="330">
        <f ca="1">'IS - Annual'!L144/'IS - Annual'!L6</f>
        <v>9.932812593217118E-5</v>
      </c>
      <c r="M144" s="331">
        <f ca="1">'IS - Annual'!M144/'IS - Annual'!M6</f>
        <v>1.2880344750696433E-4</v>
      </c>
    </row>
    <row r="145" spans="6:13" hidden="1" outlineLevel="5">
      <c r="H145" s="327" t="s">
        <v>258</v>
      </c>
      <c r="I145" s="329">
        <f ca="1">'IS - Annual'!I145/'IS - Annual'!I6</f>
        <v>0</v>
      </c>
      <c r="J145" s="330">
        <f ca="1">'IS - Annual'!J145/'IS - Annual'!J6</f>
        <v>0</v>
      </c>
      <c r="K145" s="330">
        <f ca="1">'IS - Annual'!K145/'IS - Annual'!K6</f>
        <v>1.7904772092747746E-4</v>
      </c>
      <c r="L145" s="330">
        <f ca="1">'IS - Annual'!L145/'IS - Annual'!L6</f>
        <v>0</v>
      </c>
      <c r="M145" s="331">
        <f ca="1">'IS - Annual'!M145/'IS - Annual'!M6</f>
        <v>6.4401723753482163E-5</v>
      </c>
    </row>
    <row r="146" spans="6:13" hidden="1" outlineLevel="3">
      <c r="F146" s="488" t="s">
        <v>90</v>
      </c>
      <c r="G146" s="504"/>
      <c r="H146" s="489"/>
      <c r="I146" s="341">
        <f ca="1">'IS - Annual'!I146/'IS - Annual'!I6</f>
        <v>2.1623579042542519E-2</v>
      </c>
      <c r="J146" s="342">
        <f ca="1">'IS - Annual'!J146/'IS - Annual'!J6</f>
        <v>3.1377147260557917E-3</v>
      </c>
      <c r="K146" s="342">
        <f ca="1">'IS - Annual'!K146/'IS - Annual'!K6</f>
        <v>5.5952412789836707E-4</v>
      </c>
      <c r="L146" s="342">
        <f ca="1">'IS - Annual'!L146/'IS - Annual'!L6</f>
        <v>7.4496094449128382E-4</v>
      </c>
      <c r="M146" s="343">
        <f ca="1">'IS - Annual'!M146/'IS - Annual'!M6</f>
        <v>1.0465280109940853E-3</v>
      </c>
    </row>
    <row r="147" spans="6:13" hidden="1" outlineLevel="4">
      <c r="G147" s="502" t="s">
        <v>0</v>
      </c>
      <c r="H147" s="503"/>
      <c r="I147" s="338">
        <f ca="1">'IS - Annual'!I147/'IS - Annual'!I6</f>
        <v>3.6039298404237532E-3</v>
      </c>
      <c r="J147" s="339">
        <f ca="1">'IS - Annual'!J147/'IS - Annual'!J6</f>
        <v>0</v>
      </c>
      <c r="K147" s="339">
        <f ca="1">'IS - Annual'!K147/'IS - Annual'!K6</f>
        <v>0</v>
      </c>
      <c r="L147" s="339">
        <f ca="1">'IS - Annual'!L147/'IS - Annual'!L6</f>
        <v>0</v>
      </c>
      <c r="M147" s="340">
        <f ca="1">'IS - Annual'!M147/'IS - Annual'!M6</f>
        <v>0</v>
      </c>
    </row>
    <row r="148" spans="6:13" hidden="1" outlineLevel="5">
      <c r="H148" s="327" t="s">
        <v>248</v>
      </c>
      <c r="I148" s="329">
        <f ca="1">'IS - Annual'!I148/'IS - Annual'!I6</f>
        <v>3.6039298404237532E-3</v>
      </c>
      <c r="J148" s="330">
        <f ca="1">'IS - Annual'!J148/'IS - Annual'!J6</f>
        <v>0</v>
      </c>
      <c r="K148" s="330">
        <f ca="1">'IS - Annual'!K148/'IS - Annual'!K6</f>
        <v>0</v>
      </c>
      <c r="L148" s="330">
        <f ca="1">'IS - Annual'!L148/'IS - Annual'!L6</f>
        <v>0</v>
      </c>
      <c r="M148" s="331">
        <f ca="1">'IS - Annual'!M148/'IS - Annual'!M6</f>
        <v>0</v>
      </c>
    </row>
    <row r="149" spans="6:13" hidden="1" outlineLevel="4">
      <c r="G149" s="502" t="s">
        <v>36</v>
      </c>
      <c r="H149" s="503"/>
      <c r="I149" s="338">
        <f ca="1">'IS - Annual'!I149/'IS - Annual'!I6</f>
        <v>7.2078596808475065E-3</v>
      </c>
      <c r="J149" s="339">
        <f ca="1">'IS - Annual'!J149/'IS - Annual'!J6</f>
        <v>1.1766430222709219E-3</v>
      </c>
      <c r="K149" s="339">
        <f ca="1">'IS - Annual'!K149/'IS - Annual'!K6</f>
        <v>2.2380965115934685E-4</v>
      </c>
      <c r="L149" s="339">
        <f ca="1">'IS - Annual'!L149/'IS - Annual'!L6</f>
        <v>3.7248047224564191E-4</v>
      </c>
      <c r="M149" s="340">
        <f ca="1">'IS - Annual'!M149/'IS - Annual'!M6</f>
        <v>7.2451939222667439E-4</v>
      </c>
    </row>
    <row r="150" spans="6:13" hidden="1" outlineLevel="5">
      <c r="H150" s="327" t="s">
        <v>249</v>
      </c>
      <c r="I150" s="329">
        <f ca="1">'IS - Annual'!I150/'IS - Annual'!I6</f>
        <v>0</v>
      </c>
      <c r="J150" s="330">
        <f ca="1">'IS - Annual'!J150/'IS - Annual'!J6</f>
        <v>0</v>
      </c>
      <c r="K150" s="330">
        <f ca="1">'IS - Annual'!K150/'IS - Annual'!K6</f>
        <v>1.1190482557967342E-4</v>
      </c>
      <c r="L150" s="330">
        <f ca="1">'IS - Annual'!L150/'IS - Annual'!L6</f>
        <v>0</v>
      </c>
      <c r="M150" s="331">
        <f ca="1">'IS - Annual'!M150/'IS - Annual'!M6</f>
        <v>4.0251077345926354E-5</v>
      </c>
    </row>
    <row r="151" spans="6:13" hidden="1" outlineLevel="5">
      <c r="H151" s="327" t="s">
        <v>250</v>
      </c>
      <c r="I151" s="329">
        <f ca="1">'IS - Annual'!I151/'IS - Annual'!I6</f>
        <v>0</v>
      </c>
      <c r="J151" s="330">
        <f ca="1">'IS - Annual'!J151/'IS - Annual'!J6</f>
        <v>3.9221434075697396E-4</v>
      </c>
      <c r="K151" s="330">
        <f ca="1">'IS - Annual'!K151/'IS - Annual'!K6</f>
        <v>0</v>
      </c>
      <c r="L151" s="330">
        <f ca="1">'IS - Annual'!L151/'IS - Annual'!L6</f>
        <v>0</v>
      </c>
      <c r="M151" s="331">
        <f ca="1">'IS - Annual'!M151/'IS - Annual'!M6</f>
        <v>4.0251077345926354E-5</v>
      </c>
    </row>
    <row r="152" spans="6:13" hidden="1" outlineLevel="5">
      <c r="H152" s="327" t="s">
        <v>251</v>
      </c>
      <c r="I152" s="329">
        <f ca="1">'IS - Annual'!I152/'IS - Annual'!I6</f>
        <v>3.6039298404237532E-3</v>
      </c>
      <c r="J152" s="330">
        <f ca="1">'IS - Annual'!J152/'IS - Annual'!J6</f>
        <v>0</v>
      </c>
      <c r="K152" s="330">
        <f ca="1">'IS - Annual'!K152/'IS - Annual'!K6</f>
        <v>0</v>
      </c>
      <c r="L152" s="330">
        <f ca="1">'IS - Annual'!L152/'IS - Annual'!L6</f>
        <v>1.8624023612282095E-4</v>
      </c>
      <c r="M152" s="331">
        <f ca="1">'IS - Annual'!M152/'IS - Annual'!M6</f>
        <v>3.2200861876741083E-4</v>
      </c>
    </row>
    <row r="153" spans="6:13" hidden="1" outlineLevel="5">
      <c r="H153" s="327" t="s">
        <v>252</v>
      </c>
      <c r="I153" s="329">
        <f ca="1">'IS - Annual'!I153/'IS - Annual'!I6</f>
        <v>3.6039298404237532E-3</v>
      </c>
      <c r="J153" s="330">
        <f ca="1">'IS - Annual'!J153/'IS - Annual'!J6</f>
        <v>3.9221434075697396E-4</v>
      </c>
      <c r="K153" s="330">
        <f ca="1">'IS - Annual'!K153/'IS - Annual'!K6</f>
        <v>1.1190482557967342E-4</v>
      </c>
      <c r="L153" s="330">
        <f ca="1">'IS - Annual'!L153/'IS - Annual'!L6</f>
        <v>1.8624023612282095E-4</v>
      </c>
      <c r="M153" s="331">
        <f ca="1">'IS - Annual'!M153/'IS - Annual'!M6</f>
        <v>3.2200861876741083E-4</v>
      </c>
    </row>
    <row r="154" spans="6:13" hidden="1" outlineLevel="5">
      <c r="H154" s="327" t="s">
        <v>253</v>
      </c>
      <c r="I154" s="329">
        <f ca="1">'IS - Annual'!I154/'IS - Annual'!I6</f>
        <v>0</v>
      </c>
      <c r="J154" s="330">
        <f ca="1">'IS - Annual'!J154/'IS - Annual'!J6</f>
        <v>3.9221434075697396E-4</v>
      </c>
      <c r="K154" s="330">
        <f ca="1">'IS - Annual'!K154/'IS - Annual'!K6</f>
        <v>0</v>
      </c>
      <c r="L154" s="330">
        <f ca="1">'IS - Annual'!L154/'IS - Annual'!L6</f>
        <v>0</v>
      </c>
      <c r="M154" s="331">
        <f ca="1">'IS - Annual'!M154/'IS - Annual'!M6</f>
        <v>0</v>
      </c>
    </row>
    <row r="155" spans="6:13" hidden="1" outlineLevel="4">
      <c r="G155" s="502" t="s">
        <v>37</v>
      </c>
      <c r="H155" s="503"/>
      <c r="I155" s="338">
        <f ca="1">'IS - Annual'!I155/'IS - Annual'!I6</f>
        <v>7.2078596808475065E-3</v>
      </c>
      <c r="J155" s="339">
        <f ca="1">'IS - Annual'!J155/'IS - Annual'!J6</f>
        <v>7.8442868151394791E-4</v>
      </c>
      <c r="K155" s="339">
        <f ca="1">'IS - Annual'!K155/'IS - Annual'!K6</f>
        <v>0</v>
      </c>
      <c r="L155" s="339">
        <f ca="1">'IS - Annual'!L155/'IS - Annual'!L6</f>
        <v>1.2416015741521398E-4</v>
      </c>
      <c r="M155" s="340">
        <f ca="1">'IS - Annual'!M155/'IS - Annual'!M6</f>
        <v>1.2075323203777906E-4</v>
      </c>
    </row>
    <row r="156" spans="6:13" hidden="1" outlineLevel="5">
      <c r="H156" s="327" t="s">
        <v>249</v>
      </c>
      <c r="I156" s="329">
        <f ca="1">'IS - Annual'!I156/'IS - Annual'!I6</f>
        <v>0</v>
      </c>
      <c r="J156" s="330">
        <f ca="1">'IS - Annual'!J156/'IS - Annual'!J6</f>
        <v>0</v>
      </c>
      <c r="K156" s="330">
        <f ca="1">'IS - Annual'!K156/'IS - Annual'!K6</f>
        <v>0</v>
      </c>
      <c r="L156" s="330">
        <f ca="1">'IS - Annual'!L156/'IS - Annual'!L6</f>
        <v>0</v>
      </c>
      <c r="M156" s="331">
        <f ca="1">'IS - Annual'!M156/'IS - Annual'!M6</f>
        <v>4.0251077345926354E-5</v>
      </c>
    </row>
    <row r="157" spans="6:13" hidden="1" outlineLevel="5">
      <c r="H157" s="327" t="s">
        <v>251</v>
      </c>
      <c r="I157" s="329">
        <f ca="1">'IS - Annual'!I157/'IS - Annual'!I6</f>
        <v>3.6039298404237532E-3</v>
      </c>
      <c r="J157" s="330">
        <f ca="1">'IS - Annual'!J157/'IS - Annual'!J6</f>
        <v>3.9221434075697396E-4</v>
      </c>
      <c r="K157" s="330">
        <f ca="1">'IS - Annual'!K157/'IS - Annual'!K6</f>
        <v>0</v>
      </c>
      <c r="L157" s="330">
        <f ca="1">'IS - Annual'!L157/'IS - Annual'!L6</f>
        <v>6.2080078707606989E-5</v>
      </c>
      <c r="M157" s="331">
        <f ca="1">'IS - Annual'!M157/'IS - Annual'!M6</f>
        <v>4.0251077345926354E-5</v>
      </c>
    </row>
    <row r="158" spans="6:13" hidden="1" outlineLevel="5">
      <c r="H158" s="327" t="s">
        <v>252</v>
      </c>
      <c r="I158" s="329">
        <f ca="1">'IS - Annual'!I158/'IS - Annual'!I6</f>
        <v>3.6039298404237532E-3</v>
      </c>
      <c r="J158" s="330">
        <f ca="1">'IS - Annual'!J158/'IS - Annual'!J6</f>
        <v>3.9221434075697396E-4</v>
      </c>
      <c r="K158" s="330">
        <f ca="1">'IS - Annual'!K158/'IS - Annual'!K6</f>
        <v>0</v>
      </c>
      <c r="L158" s="330">
        <f ca="1">'IS - Annual'!L158/'IS - Annual'!L6</f>
        <v>6.2080078707606989E-5</v>
      </c>
      <c r="M158" s="331">
        <f ca="1">'IS - Annual'!M158/'IS - Annual'!M6</f>
        <v>4.0251077345926354E-5</v>
      </c>
    </row>
    <row r="159" spans="6:13" hidden="1" outlineLevel="4">
      <c r="G159" s="502" t="s">
        <v>45</v>
      </c>
      <c r="H159" s="503"/>
      <c r="I159" s="338">
        <f ca="1">'IS - Annual'!I159/'IS - Annual'!I6</f>
        <v>3.6039298404237532E-3</v>
      </c>
      <c r="J159" s="339">
        <f ca="1">'IS - Annual'!J159/'IS - Annual'!J6</f>
        <v>1.1766430222709219E-3</v>
      </c>
      <c r="K159" s="339">
        <f ca="1">'IS - Annual'!K159/'IS - Annual'!K6</f>
        <v>3.3571447673902025E-4</v>
      </c>
      <c r="L159" s="339">
        <f ca="1">'IS - Annual'!L159/'IS - Annual'!L6</f>
        <v>2.4832031483042796E-4</v>
      </c>
      <c r="M159" s="340">
        <f ca="1">'IS - Annual'!M159/'IS - Annual'!M6</f>
        <v>2.0125538672963178E-4</v>
      </c>
    </row>
    <row r="160" spans="6:13" hidden="1" outlineLevel="5">
      <c r="H160" s="327" t="s">
        <v>254</v>
      </c>
      <c r="I160" s="329">
        <f ca="1">'IS - Annual'!I160/'IS - Annual'!I6</f>
        <v>0</v>
      </c>
      <c r="J160" s="330">
        <f ca="1">'IS - Annual'!J160/'IS - Annual'!J6</f>
        <v>3.9221434075697396E-4</v>
      </c>
      <c r="K160" s="330">
        <f ca="1">'IS - Annual'!K160/'IS - Annual'!K6</f>
        <v>0</v>
      </c>
      <c r="L160" s="330">
        <f ca="1">'IS - Annual'!L160/'IS - Annual'!L6</f>
        <v>0</v>
      </c>
      <c r="M160" s="331">
        <f ca="1">'IS - Annual'!M160/'IS - Annual'!M6</f>
        <v>0</v>
      </c>
    </row>
    <row r="161" spans="5:13" hidden="1" outlineLevel="5">
      <c r="H161" s="327" t="s">
        <v>255</v>
      </c>
      <c r="I161" s="329">
        <f ca="1">'IS - Annual'!I161/'IS - Annual'!I6</f>
        <v>3.6039298404237532E-3</v>
      </c>
      <c r="J161" s="330">
        <f ca="1">'IS - Annual'!J161/'IS - Annual'!J6</f>
        <v>0</v>
      </c>
      <c r="K161" s="330">
        <f ca="1">'IS - Annual'!K161/'IS - Annual'!K6</f>
        <v>1.1190482557967342E-4</v>
      </c>
      <c r="L161" s="330">
        <f ca="1">'IS - Annual'!L161/'IS - Annual'!L6</f>
        <v>1.2416015741521398E-4</v>
      </c>
      <c r="M161" s="331">
        <f ca="1">'IS - Annual'!M161/'IS - Annual'!M6</f>
        <v>4.0251077345926354E-5</v>
      </c>
    </row>
    <row r="162" spans="5:13" hidden="1" outlineLevel="5">
      <c r="H162" s="327" t="s">
        <v>256</v>
      </c>
      <c r="I162" s="329">
        <f ca="1">'IS - Annual'!I162/'IS - Annual'!I6</f>
        <v>0</v>
      </c>
      <c r="J162" s="330">
        <f ca="1">'IS - Annual'!J162/'IS - Annual'!J6</f>
        <v>3.9221434075697396E-4</v>
      </c>
      <c r="K162" s="330">
        <f ca="1">'IS - Annual'!K162/'IS - Annual'!K6</f>
        <v>1.1190482557967342E-4</v>
      </c>
      <c r="L162" s="330">
        <f ca="1">'IS - Annual'!L162/'IS - Annual'!L6</f>
        <v>1.2416015741521398E-4</v>
      </c>
      <c r="M162" s="331">
        <f ca="1">'IS - Annual'!M162/'IS - Annual'!M6</f>
        <v>8.0502154691852707E-5</v>
      </c>
    </row>
    <row r="163" spans="5:13" hidden="1" outlineLevel="5">
      <c r="H163" s="327" t="s">
        <v>257</v>
      </c>
      <c r="I163" s="329">
        <f ca="1">'IS - Annual'!I163/'IS - Annual'!I6</f>
        <v>0</v>
      </c>
      <c r="J163" s="330">
        <f ca="1">'IS - Annual'!J163/'IS - Annual'!J6</f>
        <v>3.9221434075697396E-4</v>
      </c>
      <c r="K163" s="330">
        <f ca="1">'IS - Annual'!K163/'IS - Annual'!K6</f>
        <v>0</v>
      </c>
      <c r="L163" s="330">
        <f ca="1">'IS - Annual'!L163/'IS - Annual'!L6</f>
        <v>0</v>
      </c>
      <c r="M163" s="331">
        <f ca="1">'IS - Annual'!M163/'IS - Annual'!M6</f>
        <v>8.0502154691852707E-5</v>
      </c>
    </row>
    <row r="164" spans="5:13" hidden="1" outlineLevel="5">
      <c r="H164" s="327" t="s">
        <v>258</v>
      </c>
      <c r="I164" s="329">
        <f ca="1">'IS - Annual'!I164/'IS - Annual'!I6</f>
        <v>0</v>
      </c>
      <c r="J164" s="330">
        <f ca="1">'IS - Annual'!J164/'IS - Annual'!J6</f>
        <v>0</v>
      </c>
      <c r="K164" s="330">
        <f ca="1">'IS - Annual'!K164/'IS - Annual'!K6</f>
        <v>1.1190482557967342E-4</v>
      </c>
      <c r="L164" s="330">
        <f ca="1">'IS - Annual'!L164/'IS - Annual'!L6</f>
        <v>0</v>
      </c>
      <c r="M164" s="331">
        <f ca="1">'IS - Annual'!M164/'IS - Annual'!M6</f>
        <v>0</v>
      </c>
    </row>
    <row r="165" spans="5:13" hidden="1" outlineLevel="2">
      <c r="E165" s="502" t="s">
        <v>91</v>
      </c>
      <c r="F165" s="505"/>
      <c r="G165" s="505"/>
      <c r="H165" s="503"/>
      <c r="I165" s="338">
        <f ca="1">'IS - Annual'!I165/'IS - Annual'!I6</f>
        <v>1.7779387212757184E-2</v>
      </c>
      <c r="J165" s="339">
        <f ca="1">'IS - Annual'!J165/'IS - Annual'!J6</f>
        <v>4.052881521155397E-3</v>
      </c>
      <c r="K165" s="339">
        <f ca="1">'IS - Annual'!K165/'IS - Annual'!K6</f>
        <v>1.7307946356322822E-3</v>
      </c>
      <c r="L165" s="339">
        <f ca="1">'IS - Annual'!L165/'IS - Annual'!L6</f>
        <v>1.4443964979303228E-3</v>
      </c>
      <c r="M165" s="340">
        <f ca="1">'IS - Annual'!M165/'IS - Annual'!M6</f>
        <v>1.6556609814957709E-3</v>
      </c>
    </row>
    <row r="166" spans="5:13" hidden="1" outlineLevel="3">
      <c r="F166" s="488" t="s">
        <v>91</v>
      </c>
      <c r="G166" s="504"/>
      <c r="H166" s="489"/>
      <c r="I166" s="341">
        <f ca="1">'IS - Annual'!I166/'IS - Annual'!I6</f>
        <v>1.7779387212757184E-2</v>
      </c>
      <c r="J166" s="342">
        <f ca="1">'IS - Annual'!J166/'IS - Annual'!J6</f>
        <v>4.052881521155397E-3</v>
      </c>
      <c r="K166" s="342">
        <f ca="1">'IS - Annual'!K166/'IS - Annual'!K6</f>
        <v>1.7307946356322822E-3</v>
      </c>
      <c r="L166" s="342">
        <f ca="1">'IS - Annual'!L166/'IS - Annual'!L6</f>
        <v>1.4443964979303228E-3</v>
      </c>
      <c r="M166" s="343">
        <f ca="1">'IS - Annual'!M166/'IS - Annual'!M6</f>
        <v>1.6556609814957709E-3</v>
      </c>
    </row>
    <row r="167" spans="5:13" hidden="1" outlineLevel="4">
      <c r="G167" s="502" t="s">
        <v>0</v>
      </c>
      <c r="H167" s="503"/>
      <c r="I167" s="338">
        <f ca="1">'IS - Annual'!I167/'IS - Annual'!I6</f>
        <v>7.2078596808475065E-3</v>
      </c>
      <c r="J167" s="339">
        <f ca="1">'IS - Annual'!J167/'IS - Annual'!J6</f>
        <v>7.8442868151394791E-4</v>
      </c>
      <c r="K167" s="339">
        <f ca="1">'IS - Annual'!K167/'IS - Annual'!K6</f>
        <v>2.2380965115934685E-4</v>
      </c>
      <c r="L167" s="339">
        <f ca="1">'IS - Annual'!L167/'IS - Annual'!L6</f>
        <v>1.2416015741521398E-4</v>
      </c>
      <c r="M167" s="340">
        <f ca="1">'IS - Annual'!M167/'IS - Annual'!M6</f>
        <v>8.0502154691852707E-5</v>
      </c>
    </row>
    <row r="168" spans="5:13" hidden="1" outlineLevel="5">
      <c r="H168" s="327" t="s">
        <v>248</v>
      </c>
      <c r="I168" s="329">
        <f ca="1">'IS - Annual'!I168/'IS - Annual'!I6</f>
        <v>7.2078596808475065E-3</v>
      </c>
      <c r="J168" s="330">
        <f ca="1">'IS - Annual'!J168/'IS - Annual'!J6</f>
        <v>7.8442868151394791E-4</v>
      </c>
      <c r="K168" s="330">
        <f ca="1">'IS - Annual'!K168/'IS - Annual'!K6</f>
        <v>2.2380965115934685E-4</v>
      </c>
      <c r="L168" s="330">
        <f ca="1">'IS - Annual'!L168/'IS - Annual'!L6</f>
        <v>1.2416015741521398E-4</v>
      </c>
      <c r="M168" s="331">
        <f ca="1">'IS - Annual'!M168/'IS - Annual'!M6</f>
        <v>8.0502154691852707E-5</v>
      </c>
    </row>
    <row r="169" spans="5:13" hidden="1" outlineLevel="4">
      <c r="G169" s="502" t="s">
        <v>36</v>
      </c>
      <c r="H169" s="503"/>
      <c r="I169" s="338">
        <f ca="1">'IS - Annual'!I169/'IS - Annual'!I6</f>
        <v>3.1234058617005864E-3</v>
      </c>
      <c r="J169" s="339">
        <f ca="1">'IS - Annual'!J169/'IS - Annual'!J6</f>
        <v>1.2289382677051848E-3</v>
      </c>
      <c r="K169" s="339">
        <f ca="1">'IS - Annual'!K169/'IS - Annual'!K6</f>
        <v>6.2666702324617118E-4</v>
      </c>
      <c r="L169" s="339">
        <f ca="1">'IS - Annual'!L169/'IS - Annual'!L6</f>
        <v>5.3388867688542005E-4</v>
      </c>
      <c r="M169" s="340">
        <f ca="1">'IS - Annual'!M169/'IS - Annual'!M6</f>
        <v>8.1575516754410742E-4</v>
      </c>
    </row>
    <row r="170" spans="5:13" hidden="1" outlineLevel="5">
      <c r="H170" s="327" t="s">
        <v>249</v>
      </c>
      <c r="I170" s="329">
        <f ca="1">'IS - Annual'!I170/'IS - Annual'!I6</f>
        <v>0</v>
      </c>
      <c r="J170" s="330">
        <f ca="1">'IS - Annual'!J170/'IS - Annual'!J6</f>
        <v>0</v>
      </c>
      <c r="K170" s="330">
        <f ca="1">'IS - Annual'!K170/'IS - Annual'!K6</f>
        <v>8.2063538758427184E-5</v>
      </c>
      <c r="L170" s="330">
        <f ca="1">'IS - Annual'!L170/'IS - Annual'!L6</f>
        <v>4.9664062966085597E-5</v>
      </c>
      <c r="M170" s="331">
        <f ca="1">'IS - Annual'!M170/'IS - Annual'!M6</f>
        <v>6.4401723753482177E-5</v>
      </c>
    </row>
    <row r="171" spans="5:13" hidden="1" outlineLevel="5">
      <c r="H171" s="327" t="s">
        <v>250</v>
      </c>
      <c r="I171" s="329">
        <f ca="1">'IS - Annual'!I171/'IS - Annual'!I6</f>
        <v>0</v>
      </c>
      <c r="J171" s="330">
        <f ca="1">'IS - Annual'!J171/'IS - Annual'!J6</f>
        <v>3.1377147260557914E-4</v>
      </c>
      <c r="K171" s="330">
        <f ca="1">'IS - Annual'!K171/'IS - Annual'!K6</f>
        <v>1.342857906956081E-4</v>
      </c>
      <c r="L171" s="330">
        <f ca="1">'IS - Annual'!L171/'IS - Annual'!L6</f>
        <v>7.4496094449128382E-5</v>
      </c>
      <c r="M171" s="331">
        <f ca="1">'IS - Annual'!M171/'IS - Annual'!M6</f>
        <v>9.6602585630223251E-5</v>
      </c>
    </row>
    <row r="172" spans="5:13" hidden="1" outlineLevel="5">
      <c r="H172" s="327" t="s">
        <v>251</v>
      </c>
      <c r="I172" s="329">
        <f ca="1">'IS - Annual'!I172/'IS - Annual'!I6</f>
        <v>2.6428818829774192E-3</v>
      </c>
      <c r="J172" s="330">
        <f ca="1">'IS - Annual'!J172/'IS - Annual'!J6</f>
        <v>3.137714726055792E-4</v>
      </c>
      <c r="K172" s="330">
        <f ca="1">'IS - Annual'!K172/'IS - Annual'!K6</f>
        <v>8.9523860463738744E-5</v>
      </c>
      <c r="L172" s="330">
        <f ca="1">'IS - Annual'!L172/'IS - Annual'!L6</f>
        <v>1.4071484507057584E-4</v>
      </c>
      <c r="M172" s="331">
        <f ca="1">'IS - Annual'!M172/'IS - Annual'!M6</f>
        <v>2.8980775689066977E-4</v>
      </c>
    </row>
    <row r="173" spans="5:13" hidden="1" outlineLevel="5">
      <c r="H173" s="327" t="s">
        <v>252</v>
      </c>
      <c r="I173" s="329">
        <f ca="1">'IS - Annual'!I173/'IS - Annual'!I6</f>
        <v>4.8052397872316708E-4</v>
      </c>
      <c r="J173" s="330">
        <f ca="1">'IS - Annual'!J173/'IS - Annual'!J6</f>
        <v>4.1836196347410553E-4</v>
      </c>
      <c r="K173" s="330">
        <f ca="1">'IS - Annual'!K173/'IS - Annual'!K6</f>
        <v>2.3126997286465836E-4</v>
      </c>
      <c r="L173" s="330">
        <f ca="1">'IS - Annual'!L173/'IS - Annual'!L6</f>
        <v>2.1934961143354467E-4</v>
      </c>
      <c r="M173" s="331">
        <f ca="1">'IS - Annual'!M173/'IS - Annual'!M6</f>
        <v>3.3274223939299118E-4</v>
      </c>
    </row>
    <row r="174" spans="5:13" hidden="1" outlineLevel="5">
      <c r="H174" s="327" t="s">
        <v>253</v>
      </c>
      <c r="I174" s="329">
        <f ca="1">'IS - Annual'!I174/'IS - Annual'!I6</f>
        <v>0</v>
      </c>
      <c r="J174" s="330">
        <f ca="1">'IS - Annual'!J174/'IS - Annual'!J6</f>
        <v>1.8303335901992114E-4</v>
      </c>
      <c r="K174" s="330">
        <f ca="1">'IS - Annual'!K174/'IS - Annual'!K6</f>
        <v>8.9523860463738744E-5</v>
      </c>
      <c r="L174" s="330">
        <f ca="1">'IS - Annual'!L174/'IS - Annual'!L6</f>
        <v>4.9664062966085597E-5</v>
      </c>
      <c r="M174" s="331">
        <f ca="1">'IS - Annual'!M174/'IS - Annual'!M6</f>
        <v>3.2200861876741088E-5</v>
      </c>
    </row>
    <row r="175" spans="5:13" hidden="1" outlineLevel="4">
      <c r="G175" s="502" t="s">
        <v>37</v>
      </c>
      <c r="H175" s="503"/>
      <c r="I175" s="338">
        <f ca="1">'IS - Annual'!I175/'IS - Annual'!I6</f>
        <v>5.766287744678006E-3</v>
      </c>
      <c r="J175" s="339">
        <f ca="1">'IS - Annual'!J175/'IS - Annual'!J6</f>
        <v>1.2550858904223168E-3</v>
      </c>
      <c r="K175" s="339">
        <f ca="1">'IS - Annual'!K175/'IS - Annual'!K6</f>
        <v>3.5809544185495497E-4</v>
      </c>
      <c r="L175" s="339">
        <f ca="1">'IS - Annual'!L175/'IS - Annual'!L6</f>
        <v>2.9798437779651353E-4</v>
      </c>
      <c r="M175" s="340">
        <f ca="1">'IS - Annual'!M175/'IS - Annual'!M6</f>
        <v>2.8980775689066982E-4</v>
      </c>
    </row>
    <row r="176" spans="5:13" hidden="1" outlineLevel="5">
      <c r="H176" s="327" t="s">
        <v>249</v>
      </c>
      <c r="I176" s="329">
        <f ca="1">'IS - Annual'!I176/'IS - Annual'!I6</f>
        <v>0</v>
      </c>
      <c r="J176" s="330">
        <f ca="1">'IS - Annual'!J176/'IS - Annual'!J6</f>
        <v>0</v>
      </c>
      <c r="K176" s="330">
        <f ca="1">'IS - Annual'!K176/'IS - Annual'!K6</f>
        <v>0</v>
      </c>
      <c r="L176" s="330">
        <f ca="1">'IS - Annual'!L176/'IS - Annual'!L6</f>
        <v>0</v>
      </c>
      <c r="M176" s="331">
        <f ca="1">'IS - Annual'!M176/'IS - Annual'!M6</f>
        <v>3.2200861876741088E-5</v>
      </c>
    </row>
    <row r="177" spans="5:13" hidden="1" outlineLevel="5">
      <c r="H177" s="327" t="s">
        <v>251</v>
      </c>
      <c r="I177" s="329">
        <f ca="1">'IS - Annual'!I177/'IS - Annual'!I6</f>
        <v>2.883143872339003E-3</v>
      </c>
      <c r="J177" s="330">
        <f ca="1">'IS - Annual'!J177/'IS - Annual'!J6</f>
        <v>6.275429452111584E-4</v>
      </c>
      <c r="K177" s="330">
        <f ca="1">'IS - Annual'!K177/'IS - Annual'!K6</f>
        <v>1.7904772092747749E-4</v>
      </c>
      <c r="L177" s="330">
        <f ca="1">'IS - Annual'!L177/'IS - Annual'!L6</f>
        <v>1.4899218889825676E-4</v>
      </c>
      <c r="M177" s="331">
        <f ca="1">'IS - Annual'!M177/'IS - Annual'!M6</f>
        <v>1.2880344750696435E-4</v>
      </c>
    </row>
    <row r="178" spans="5:13" hidden="1" outlineLevel="5">
      <c r="H178" s="327" t="s">
        <v>252</v>
      </c>
      <c r="I178" s="329">
        <f ca="1">'IS - Annual'!I178/'IS - Annual'!I6</f>
        <v>2.883143872339003E-3</v>
      </c>
      <c r="J178" s="330">
        <f ca="1">'IS - Annual'!J178/'IS - Annual'!J6</f>
        <v>6.275429452111584E-4</v>
      </c>
      <c r="K178" s="330">
        <f ca="1">'IS - Annual'!K178/'IS - Annual'!K6</f>
        <v>1.7904772092747749E-4</v>
      </c>
      <c r="L178" s="330">
        <f ca="1">'IS - Annual'!L178/'IS - Annual'!L6</f>
        <v>1.4899218889825676E-4</v>
      </c>
      <c r="M178" s="331">
        <f ca="1">'IS - Annual'!M178/'IS - Annual'!M6</f>
        <v>1.2880344750696435E-4</v>
      </c>
    </row>
    <row r="179" spans="5:13" hidden="1" outlineLevel="4">
      <c r="G179" s="502" t="s">
        <v>45</v>
      </c>
      <c r="H179" s="503"/>
      <c r="I179" s="338">
        <f ca="1">'IS - Annual'!I179/'IS - Annual'!I6</f>
        <v>1.6818339255310847E-3</v>
      </c>
      <c r="J179" s="339">
        <f ca="1">'IS - Annual'!J179/'IS - Annual'!J6</f>
        <v>7.8442868151394791E-4</v>
      </c>
      <c r="K179" s="339">
        <f ca="1">'IS - Annual'!K179/'IS - Annual'!K6</f>
        <v>5.2222251937180926E-4</v>
      </c>
      <c r="L179" s="339">
        <f ca="1">'IS - Annual'!L179/'IS - Annual'!L6</f>
        <v>4.8836328583317496E-4</v>
      </c>
      <c r="M179" s="340">
        <f ca="1">'IS - Annual'!M179/'IS - Annual'!M6</f>
        <v>4.6959590236914079E-4</v>
      </c>
    </row>
    <row r="180" spans="5:13" hidden="1" outlineLevel="5">
      <c r="H180" s="327" t="s">
        <v>254</v>
      </c>
      <c r="I180" s="329">
        <f ca="1">'IS - Annual'!I180/'IS - Annual'!I6</f>
        <v>0</v>
      </c>
      <c r="J180" s="330">
        <f ca="1">'IS - Annual'!J180/'IS - Annual'!J6</f>
        <v>7.8442868151394786E-5</v>
      </c>
      <c r="K180" s="330">
        <f ca="1">'IS - Annual'!K180/'IS - Annual'!K6</f>
        <v>1.342857906956081E-4</v>
      </c>
      <c r="L180" s="330">
        <f ca="1">'IS - Annual'!L180/'IS - Annual'!L6</f>
        <v>7.4496094449128382E-5</v>
      </c>
      <c r="M180" s="331">
        <f ca="1">'IS - Annual'!M180/'IS - Annual'!M6</f>
        <v>4.8301292815111626E-5</v>
      </c>
    </row>
    <row r="181" spans="5:13" hidden="1" outlineLevel="5">
      <c r="H181" s="327" t="s">
        <v>255</v>
      </c>
      <c r="I181" s="329">
        <f ca="1">'IS - Annual'!I181/'IS - Annual'!I6</f>
        <v>1.6818339255310847E-3</v>
      </c>
      <c r="J181" s="330">
        <f ca="1">'IS - Annual'!J181/'IS - Annual'!J6</f>
        <v>3.137714726055792E-4</v>
      </c>
      <c r="K181" s="330">
        <f ca="1">'IS - Annual'!K181/'IS - Annual'!K6</f>
        <v>1.1936514728498497E-4</v>
      </c>
      <c r="L181" s="330">
        <f ca="1">'IS - Annual'!L181/'IS - Annual'!L6</f>
        <v>1.5726953272593772E-4</v>
      </c>
      <c r="M181" s="331">
        <f ca="1">'IS - Annual'!M181/'IS - Annual'!M6</f>
        <v>1.5563749907091524E-4</v>
      </c>
    </row>
    <row r="182" spans="5:13" hidden="1" outlineLevel="5">
      <c r="H182" s="327" t="s">
        <v>256</v>
      </c>
      <c r="I182" s="329">
        <f ca="1">'IS - Annual'!I182/'IS - Annual'!I6</f>
        <v>0</v>
      </c>
      <c r="J182" s="330">
        <f ca="1">'IS - Annual'!J182/'IS - Annual'!J6</f>
        <v>2.6147622717131595E-4</v>
      </c>
      <c r="K182" s="330">
        <f ca="1">'IS - Annual'!K182/'IS - Annual'!K6</f>
        <v>1.4920643410623122E-4</v>
      </c>
      <c r="L182" s="330">
        <f ca="1">'IS - Annual'!L182/'IS - Annual'!L6</f>
        <v>1.5726953272593772E-4</v>
      </c>
      <c r="M182" s="331">
        <f ca="1">'IS - Annual'!M182/'IS - Annual'!M6</f>
        <v>1.6637111969649559E-4</v>
      </c>
    </row>
    <row r="183" spans="5:13" hidden="1" outlineLevel="5">
      <c r="H183" s="327" t="s">
        <v>257</v>
      </c>
      <c r="I183" s="329">
        <f ca="1">'IS - Annual'!I183/'IS - Annual'!I6</f>
        <v>0</v>
      </c>
      <c r="J183" s="330">
        <f ca="1">'IS - Annual'!J183/'IS - Annual'!J6</f>
        <v>1.3073811358565798E-4</v>
      </c>
      <c r="K183" s="330">
        <f ca="1">'IS - Annual'!K183/'IS - Annual'!K6</f>
        <v>8.9523860463738744E-5</v>
      </c>
      <c r="L183" s="330">
        <f ca="1">'IS - Annual'!L183/'IS - Annual'!L6</f>
        <v>4.9664062966085597E-5</v>
      </c>
      <c r="M183" s="331">
        <f ca="1">'IS - Annual'!M183/'IS - Annual'!M6</f>
        <v>6.7085128909877251E-5</v>
      </c>
    </row>
    <row r="184" spans="5:13" hidden="1" outlineLevel="5">
      <c r="H184" s="327" t="s">
        <v>258</v>
      </c>
      <c r="I184" s="329">
        <f ca="1">'IS - Annual'!I184/'IS - Annual'!I6</f>
        <v>0</v>
      </c>
      <c r="J184" s="330">
        <f ca="1">'IS - Annual'!J184/'IS - Annual'!J6</f>
        <v>0</v>
      </c>
      <c r="K184" s="330">
        <f ca="1">'IS - Annual'!K184/'IS - Annual'!K6</f>
        <v>2.9841286821246242E-5</v>
      </c>
      <c r="L184" s="330">
        <f ca="1">'IS - Annual'!L184/'IS - Annual'!L6</f>
        <v>4.9664062966085597E-5</v>
      </c>
      <c r="M184" s="331">
        <f ca="1">'IS - Annual'!M184/'IS - Annual'!M6</f>
        <v>3.2200861876741088E-5</v>
      </c>
    </row>
    <row r="185" spans="5:13" hidden="1" outlineLevel="2">
      <c r="E185" s="502" t="s">
        <v>92</v>
      </c>
      <c r="F185" s="505"/>
      <c r="G185" s="505"/>
      <c r="H185" s="503"/>
      <c r="I185" s="338">
        <f ca="1">'IS - Annual'!I185/'IS - Annual'!I6</f>
        <v>9.6873634110590481E-2</v>
      </c>
      <c r="J185" s="339">
        <f ca="1">'IS - Annual'!J185/'IS - Annual'!J6</f>
        <v>2.485070063036187E-2</v>
      </c>
      <c r="K185" s="339">
        <f ca="1">'IS - Annual'!K185/'IS - Annual'!K6</f>
        <v>1.0850291888205134E-2</v>
      </c>
      <c r="L185" s="339">
        <f ca="1">'IS - Annual'!L185/'IS - Annual'!L6</f>
        <v>9.5057016517087825E-3</v>
      </c>
      <c r="M185" s="340">
        <f ca="1">'IS - Annual'!M185/'IS - Annual'!M6</f>
        <v>1.1225220450231941E-2</v>
      </c>
    </row>
    <row r="186" spans="5:13" hidden="1" outlineLevel="3">
      <c r="F186" s="488" t="s">
        <v>92</v>
      </c>
      <c r="G186" s="504"/>
      <c r="H186" s="489"/>
      <c r="I186" s="341">
        <f ca="1">'IS - Annual'!I186/'IS - Annual'!I6</f>
        <v>9.6873634110590481E-2</v>
      </c>
      <c r="J186" s="342">
        <f ca="1">'IS - Annual'!J186/'IS - Annual'!J6</f>
        <v>2.485070063036187E-2</v>
      </c>
      <c r="K186" s="342">
        <f ca="1">'IS - Annual'!K186/'IS - Annual'!K6</f>
        <v>1.0850291888205134E-2</v>
      </c>
      <c r="L186" s="342">
        <f ca="1">'IS - Annual'!L186/'IS - Annual'!L6</f>
        <v>9.5057016517087825E-3</v>
      </c>
      <c r="M186" s="343">
        <f ca="1">'IS - Annual'!M186/'IS - Annual'!M6</f>
        <v>1.1225220450231941E-2</v>
      </c>
    </row>
    <row r="187" spans="5:13" hidden="1" outlineLevel="4">
      <c r="G187" s="502" t="s">
        <v>0</v>
      </c>
      <c r="H187" s="503"/>
      <c r="I187" s="338">
        <f ca="1">'IS - Annual'!I187/'IS - Annual'!I6</f>
        <v>2.0758635880840818E-2</v>
      </c>
      <c r="J187" s="339">
        <f ca="1">'IS - Annual'!J187/'IS - Annual'!J6</f>
        <v>2.2591546027601701E-3</v>
      </c>
      <c r="K187" s="339">
        <f ca="1">'IS - Annual'!K187/'IS - Annual'!K6</f>
        <v>6.4457179533891889E-4</v>
      </c>
      <c r="L187" s="339">
        <f ca="1">'IS - Annual'!L187/'IS - Annual'!L6</f>
        <v>3.5758125335581624E-4</v>
      </c>
      <c r="M187" s="340">
        <f ca="1">'IS - Annual'!M187/'IS - Annual'!M6</f>
        <v>2.318462055125358E-4</v>
      </c>
    </row>
    <row r="188" spans="5:13" hidden="1" outlineLevel="5">
      <c r="H188" s="327" t="s">
        <v>248</v>
      </c>
      <c r="I188" s="329">
        <f ca="1">'IS - Annual'!I188/'IS - Annual'!I6</f>
        <v>2.0758635880840818E-2</v>
      </c>
      <c r="J188" s="330">
        <f ca="1">'IS - Annual'!J188/'IS - Annual'!J6</f>
        <v>2.2591546027601701E-3</v>
      </c>
      <c r="K188" s="330">
        <f ca="1">'IS - Annual'!K188/'IS - Annual'!K6</f>
        <v>6.4457179533891889E-4</v>
      </c>
      <c r="L188" s="330">
        <f ca="1">'IS - Annual'!L188/'IS - Annual'!L6</f>
        <v>3.5758125335581624E-4</v>
      </c>
      <c r="M188" s="331">
        <f ca="1">'IS - Annual'!M188/'IS - Annual'!M6</f>
        <v>2.318462055125358E-4</v>
      </c>
    </row>
    <row r="189" spans="5:13" hidden="1" outlineLevel="4">
      <c r="G189" s="502" t="s">
        <v>36</v>
      </c>
      <c r="H189" s="503"/>
      <c r="I189" s="338">
        <f ca="1">'IS - Annual'!I189/'IS - Annual'!I6</f>
        <v>2.2488522204244219E-2</v>
      </c>
      <c r="J189" s="339">
        <f ca="1">'IS - Annual'!J189/'IS - Annual'!J6</f>
        <v>8.0953039932239422E-3</v>
      </c>
      <c r="K189" s="339">
        <f ca="1">'IS - Annual'!K189/'IS - Annual'!K6</f>
        <v>4.1897166697029732E-3</v>
      </c>
      <c r="L189" s="339">
        <f ca="1">'IS - Annual'!L189/'IS - Annual'!L6</f>
        <v>3.6652078468971164E-3</v>
      </c>
      <c r="M189" s="340">
        <f ca="1">'IS - Annual'!M189/'IS - Annual'!M6</f>
        <v>5.6415910008050379E-3</v>
      </c>
    </row>
    <row r="190" spans="5:13" hidden="1" outlineLevel="5">
      <c r="H190" s="327" t="s">
        <v>249</v>
      </c>
      <c r="I190" s="329">
        <f ca="1">'IS - Annual'!I190/'IS - Annual'!I6</f>
        <v>0</v>
      </c>
      <c r="J190" s="330">
        <f ca="1">'IS - Annual'!J190/'IS - Annual'!J6</f>
        <v>0</v>
      </c>
      <c r="K190" s="330">
        <f ca="1">'IS - Annual'!K190/'IS - Annual'!K6</f>
        <v>5.9085747906067565E-4</v>
      </c>
      <c r="L190" s="330">
        <f ca="1">'IS - Annual'!L190/'IS - Annual'!L6</f>
        <v>3.5758125335581624E-4</v>
      </c>
      <c r="M190" s="331">
        <f ca="1">'IS - Annual'!M190/'IS - Annual'!M6</f>
        <v>4.636924110250716E-4</v>
      </c>
    </row>
    <row r="191" spans="5:13" hidden="1" outlineLevel="5">
      <c r="H191" s="327" t="s">
        <v>250</v>
      </c>
      <c r="I191" s="329">
        <f ca="1">'IS - Annual'!I191/'IS - Annual'!I6</f>
        <v>0</v>
      </c>
      <c r="J191" s="330">
        <f ca="1">'IS - Annual'!J191/'IS - Annual'!J6</f>
        <v>1.5061030685067798E-3</v>
      </c>
      <c r="K191" s="330">
        <f ca="1">'IS - Annual'!K191/'IS - Annual'!K6</f>
        <v>6.4457179533891889E-4</v>
      </c>
      <c r="L191" s="330">
        <f ca="1">'IS - Annual'!L191/'IS - Annual'!L6</f>
        <v>3.5758125335581624E-4</v>
      </c>
      <c r="M191" s="331">
        <f ca="1">'IS - Annual'!M191/'IS - Annual'!M6</f>
        <v>4.636924110250716E-4</v>
      </c>
    </row>
    <row r="192" spans="5:13" hidden="1" outlineLevel="5">
      <c r="H192" s="327" t="s">
        <v>251</v>
      </c>
      <c r="I192" s="329">
        <f ca="1">'IS - Annual'!I192/'IS - Annual'!I6</f>
        <v>1.9028749557437417E-2</v>
      </c>
      <c r="J192" s="330">
        <f ca="1">'IS - Annual'!J192/'IS - Annual'!J6</f>
        <v>2.2591546027601701E-3</v>
      </c>
      <c r="K192" s="330">
        <f ca="1">'IS - Annual'!K192/'IS - Annual'!K6</f>
        <v>6.4457179533891889E-4</v>
      </c>
      <c r="L192" s="330">
        <f ca="1">'IS - Annual'!L192/'IS - Annual'!L6</f>
        <v>1.0131468845081461E-3</v>
      </c>
      <c r="M192" s="331">
        <f ca="1">'IS - Annual'!M192/'IS - Annual'!M6</f>
        <v>2.0866158496128224E-3</v>
      </c>
    </row>
    <row r="193" spans="5:13" hidden="1" outlineLevel="5">
      <c r="H193" s="327" t="s">
        <v>252</v>
      </c>
      <c r="I193" s="329">
        <f ca="1">'IS - Annual'!I193/'IS - Annual'!I6</f>
        <v>3.4597726468068033E-3</v>
      </c>
      <c r="J193" s="330">
        <f ca="1">'IS - Annual'!J193/'IS - Annual'!J6</f>
        <v>3.0122061370135597E-3</v>
      </c>
      <c r="K193" s="330">
        <f ca="1">'IS - Annual'!K193/'IS - Annual'!K6</f>
        <v>1.6651438046255405E-3</v>
      </c>
      <c r="L193" s="330">
        <f ca="1">'IS - Annual'!L193/'IS - Annual'!L6</f>
        <v>1.5793172023215217E-3</v>
      </c>
      <c r="M193" s="331">
        <f ca="1">'IS - Annual'!M193/'IS - Annual'!M6</f>
        <v>2.3957441236295367E-3</v>
      </c>
    </row>
    <row r="194" spans="5:13" hidden="1" outlineLevel="5">
      <c r="H194" s="327" t="s">
        <v>253</v>
      </c>
      <c r="I194" s="329">
        <f ca="1">'IS - Annual'!I194/'IS - Annual'!I6</f>
        <v>0</v>
      </c>
      <c r="J194" s="330">
        <f ca="1">'IS - Annual'!J194/'IS - Annual'!J6</f>
        <v>1.3178401849434323E-3</v>
      </c>
      <c r="K194" s="330">
        <f ca="1">'IS - Annual'!K194/'IS - Annual'!K6</f>
        <v>6.4457179533891889E-4</v>
      </c>
      <c r="L194" s="330">
        <f ca="1">'IS - Annual'!L194/'IS - Annual'!L6</f>
        <v>3.5758125335581624E-4</v>
      </c>
      <c r="M194" s="331">
        <f ca="1">'IS - Annual'!M194/'IS - Annual'!M6</f>
        <v>2.318462055125358E-4</v>
      </c>
    </row>
    <row r="195" spans="5:13" hidden="1" outlineLevel="4">
      <c r="G195" s="502" t="s">
        <v>37</v>
      </c>
      <c r="H195" s="503"/>
      <c r="I195" s="338">
        <f ca="1">'IS - Annual'!I195/'IS - Annual'!I6</f>
        <v>4.1517271761681636E-2</v>
      </c>
      <c r="J195" s="339">
        <f ca="1">'IS - Annual'!J195/'IS - Annual'!J6</f>
        <v>9.0366184110406804E-3</v>
      </c>
      <c r="K195" s="339">
        <f ca="1">'IS - Annual'!K195/'IS - Annual'!K6</f>
        <v>2.5782871813556756E-3</v>
      </c>
      <c r="L195" s="339">
        <f ca="1">'IS - Annual'!L195/'IS - Annual'!L6</f>
        <v>2.1454875201348976E-3</v>
      </c>
      <c r="M195" s="340">
        <f ca="1">'IS - Annual'!M195/'IS - Annual'!M6</f>
        <v>2.0866158496128224E-3</v>
      </c>
    </row>
    <row r="196" spans="5:13" hidden="1" outlineLevel="5">
      <c r="H196" s="327" t="s">
        <v>249</v>
      </c>
      <c r="I196" s="329">
        <f ca="1">'IS - Annual'!I196/'IS - Annual'!I6</f>
        <v>0</v>
      </c>
      <c r="J196" s="330">
        <f ca="1">'IS - Annual'!J196/'IS - Annual'!J6</f>
        <v>0</v>
      </c>
      <c r="K196" s="330">
        <f ca="1">'IS - Annual'!K196/'IS - Annual'!K6</f>
        <v>0</v>
      </c>
      <c r="L196" s="330">
        <f ca="1">'IS - Annual'!L196/'IS - Annual'!L6</f>
        <v>0</v>
      </c>
      <c r="M196" s="331">
        <f ca="1">'IS - Annual'!M196/'IS - Annual'!M6</f>
        <v>2.318462055125358E-4</v>
      </c>
    </row>
    <row r="197" spans="5:13" hidden="1" outlineLevel="5">
      <c r="H197" s="327" t="s">
        <v>251</v>
      </c>
      <c r="I197" s="329">
        <f ca="1">'IS - Annual'!I197/'IS - Annual'!I6</f>
        <v>2.0758635880840818E-2</v>
      </c>
      <c r="J197" s="330">
        <f ca="1">'IS - Annual'!J197/'IS - Annual'!J6</f>
        <v>4.5183092055203402E-3</v>
      </c>
      <c r="K197" s="330">
        <f ca="1">'IS - Annual'!K197/'IS - Annual'!K6</f>
        <v>1.2891435906778378E-3</v>
      </c>
      <c r="L197" s="330">
        <f ca="1">'IS - Annual'!L197/'IS - Annual'!L6</f>
        <v>1.0727437600674488E-3</v>
      </c>
      <c r="M197" s="331">
        <f ca="1">'IS - Annual'!M197/'IS - Annual'!M6</f>
        <v>9.2738482205014319E-4</v>
      </c>
    </row>
    <row r="198" spans="5:13" hidden="1" outlineLevel="5">
      <c r="H198" s="327" t="s">
        <v>252</v>
      </c>
      <c r="I198" s="329">
        <f ca="1">'IS - Annual'!I198/'IS - Annual'!I6</f>
        <v>2.0758635880840818E-2</v>
      </c>
      <c r="J198" s="330">
        <f ca="1">'IS - Annual'!J198/'IS - Annual'!J6</f>
        <v>4.5183092055203402E-3</v>
      </c>
      <c r="K198" s="330">
        <f ca="1">'IS - Annual'!K198/'IS - Annual'!K6</f>
        <v>1.2891435906778378E-3</v>
      </c>
      <c r="L198" s="330">
        <f ca="1">'IS - Annual'!L198/'IS - Annual'!L6</f>
        <v>1.0727437600674488E-3</v>
      </c>
      <c r="M198" s="331">
        <f ca="1">'IS - Annual'!M198/'IS - Annual'!M6</f>
        <v>9.2738482205014319E-4</v>
      </c>
    </row>
    <row r="199" spans="5:13" hidden="1" outlineLevel="4">
      <c r="G199" s="502" t="s">
        <v>45</v>
      </c>
      <c r="H199" s="503"/>
      <c r="I199" s="338">
        <f ca="1">'IS - Annual'!I199/'IS - Annual'!I6</f>
        <v>1.210920426382381E-2</v>
      </c>
      <c r="J199" s="339">
        <f ca="1">'IS - Annual'!J199/'IS - Annual'!J6</f>
        <v>5.4596236233370775E-3</v>
      </c>
      <c r="K199" s="339">
        <f ca="1">'IS - Annual'!K199/'IS - Annual'!K6</f>
        <v>3.4377162418075674E-3</v>
      </c>
      <c r="L199" s="339">
        <f ca="1">'IS - Annual'!L199/'IS - Annual'!L6</f>
        <v>3.3374250313209517E-3</v>
      </c>
      <c r="M199" s="340">
        <f ca="1">'IS - Annual'!M199/'IS - Annual'!M6</f>
        <v>3.2651673943015461E-3</v>
      </c>
    </row>
    <row r="200" spans="5:13" hidden="1" outlineLevel="5">
      <c r="H200" s="327" t="s">
        <v>254</v>
      </c>
      <c r="I200" s="329">
        <f ca="1">'IS - Annual'!I200/'IS - Annual'!I6</f>
        <v>0</v>
      </c>
      <c r="J200" s="330">
        <f ca="1">'IS - Annual'!J200/'IS - Annual'!J6</f>
        <v>3.7652576712669496E-4</v>
      </c>
      <c r="K200" s="330">
        <f ca="1">'IS - Annual'!K200/'IS - Annual'!K6</f>
        <v>6.4457179533891889E-4</v>
      </c>
      <c r="L200" s="330">
        <f ca="1">'IS - Annual'!L200/'IS - Annual'!L6</f>
        <v>3.5758125335581624E-4</v>
      </c>
      <c r="M200" s="331">
        <f ca="1">'IS - Annual'!M200/'IS - Annual'!M6</f>
        <v>2.318462055125358E-4</v>
      </c>
    </row>
    <row r="201" spans="5:13" hidden="1" outlineLevel="5">
      <c r="H201" s="327" t="s">
        <v>255</v>
      </c>
      <c r="I201" s="329">
        <f ca="1">'IS - Annual'!I201/'IS - Annual'!I6</f>
        <v>1.210920426382381E-2</v>
      </c>
      <c r="J201" s="330">
        <f ca="1">'IS - Annual'!J201/'IS - Annual'!J6</f>
        <v>2.2591546027601701E-3</v>
      </c>
      <c r="K201" s="330">
        <f ca="1">'IS - Annual'!K201/'IS - Annual'!K6</f>
        <v>8.5942906045189185E-4</v>
      </c>
      <c r="L201" s="330">
        <f ca="1">'IS - Annual'!L201/'IS - Annual'!L6</f>
        <v>1.1323406356267514E-3</v>
      </c>
      <c r="M201" s="331">
        <f ca="1">'IS - Annual'!M201/'IS - Annual'!M6</f>
        <v>1.1205899933105898E-3</v>
      </c>
    </row>
    <row r="202" spans="5:13" hidden="1" outlineLevel="5">
      <c r="H202" s="327" t="s">
        <v>256</v>
      </c>
      <c r="I202" s="329">
        <f ca="1">'IS - Annual'!I202/'IS - Annual'!I6</f>
        <v>0</v>
      </c>
      <c r="J202" s="330">
        <f ca="1">'IS - Annual'!J202/'IS - Annual'!J6</f>
        <v>1.8826288356334749E-3</v>
      </c>
      <c r="K202" s="330">
        <f ca="1">'IS - Annual'!K202/'IS - Annual'!K6</f>
        <v>1.0742863255648648E-3</v>
      </c>
      <c r="L202" s="330">
        <f ca="1">'IS - Annual'!L202/'IS - Annual'!L6</f>
        <v>1.1323406356267514E-3</v>
      </c>
      <c r="M202" s="331">
        <f ca="1">'IS - Annual'!M202/'IS - Annual'!M6</f>
        <v>1.1978720618147684E-3</v>
      </c>
    </row>
    <row r="203" spans="5:13" hidden="1" outlineLevel="5">
      <c r="H203" s="327" t="s">
        <v>257</v>
      </c>
      <c r="I203" s="329">
        <f ca="1">'IS - Annual'!I203/'IS - Annual'!I6</f>
        <v>0</v>
      </c>
      <c r="J203" s="330">
        <f ca="1">'IS - Annual'!J203/'IS - Annual'!J6</f>
        <v>9.4131441781673743E-4</v>
      </c>
      <c r="K203" s="330">
        <f ca="1">'IS - Annual'!K203/'IS - Annual'!K6</f>
        <v>6.4457179533891889E-4</v>
      </c>
      <c r="L203" s="330">
        <f ca="1">'IS - Annual'!L203/'IS - Annual'!L6</f>
        <v>3.5758125335581624E-4</v>
      </c>
      <c r="M203" s="331">
        <f ca="1">'IS - Annual'!M203/'IS - Annual'!M6</f>
        <v>4.8301292815111624E-4</v>
      </c>
    </row>
    <row r="204" spans="5:13" hidden="1" outlineLevel="5">
      <c r="H204" s="327" t="s">
        <v>258</v>
      </c>
      <c r="I204" s="329">
        <f ca="1">'IS - Annual'!I204/'IS - Annual'!I6</f>
        <v>0</v>
      </c>
      <c r="J204" s="330">
        <f ca="1">'IS - Annual'!J204/'IS - Annual'!J6</f>
        <v>0</v>
      </c>
      <c r="K204" s="330">
        <f ca="1">'IS - Annual'!K204/'IS - Annual'!K6</f>
        <v>2.1485726511297296E-4</v>
      </c>
      <c r="L204" s="330">
        <f ca="1">'IS - Annual'!L204/'IS - Annual'!L6</f>
        <v>3.5758125335581624E-4</v>
      </c>
      <c r="M204" s="331">
        <f ca="1">'IS - Annual'!M204/'IS - Annual'!M6</f>
        <v>2.318462055125358E-4</v>
      </c>
    </row>
    <row r="205" spans="5:13" hidden="1" outlineLevel="2">
      <c r="E205" s="502" t="s">
        <v>93</v>
      </c>
      <c r="F205" s="505"/>
      <c r="G205" s="505"/>
      <c r="H205" s="503"/>
      <c r="I205" s="338">
        <f ca="1">'IS - Annual'!I205/'IS - Annual'!I6</f>
        <v>6.0546021319119051E-3</v>
      </c>
      <c r="J205" s="339">
        <f ca="1">'IS - Annual'!J205/'IS - Annual'!J6</f>
        <v>1.5531687893976169E-3</v>
      </c>
      <c r="K205" s="339">
        <f ca="1">'IS - Annual'!K205/'IS - Annual'!K6</f>
        <v>6.7814324301282089E-4</v>
      </c>
      <c r="L205" s="339">
        <f ca="1">'IS - Annual'!L205/'IS - Annual'!L6</f>
        <v>5.9410635323179891E-4</v>
      </c>
      <c r="M205" s="340">
        <f ca="1">'IS - Annual'!M205/'IS - Annual'!M6</f>
        <v>7.0157627813949633E-4</v>
      </c>
    </row>
    <row r="206" spans="5:13" hidden="1" outlineLevel="3">
      <c r="F206" s="488" t="s">
        <v>93</v>
      </c>
      <c r="G206" s="504"/>
      <c r="H206" s="489"/>
      <c r="I206" s="341">
        <f ca="1">'IS - Annual'!I206/'IS - Annual'!I6</f>
        <v>6.0546021319119051E-3</v>
      </c>
      <c r="J206" s="342">
        <f ca="1">'IS - Annual'!J206/'IS - Annual'!J6</f>
        <v>1.5531687893976169E-3</v>
      </c>
      <c r="K206" s="342">
        <f ca="1">'IS - Annual'!K206/'IS - Annual'!K6</f>
        <v>6.7814324301282089E-4</v>
      </c>
      <c r="L206" s="342">
        <f ca="1">'IS - Annual'!L206/'IS - Annual'!L6</f>
        <v>5.9410635323179891E-4</v>
      </c>
      <c r="M206" s="343">
        <f ca="1">'IS - Annual'!M206/'IS - Annual'!M6</f>
        <v>7.0157627813949633E-4</v>
      </c>
    </row>
    <row r="207" spans="5:13" hidden="1" outlineLevel="4">
      <c r="G207" s="502" t="s">
        <v>0</v>
      </c>
      <c r="H207" s="503"/>
      <c r="I207" s="338">
        <f ca="1">'IS - Annual'!I207/'IS - Annual'!I6</f>
        <v>1.2974147425525511E-3</v>
      </c>
      <c r="J207" s="339">
        <f ca="1">'IS - Annual'!J207/'IS - Annual'!J6</f>
        <v>1.4119716267251063E-4</v>
      </c>
      <c r="K207" s="339">
        <f ca="1">'IS - Annual'!K207/'IS - Annual'!K6</f>
        <v>4.0285737208682431E-5</v>
      </c>
      <c r="L207" s="339">
        <f ca="1">'IS - Annual'!L207/'IS - Annual'!L6</f>
        <v>2.2348828334738515E-5</v>
      </c>
      <c r="M207" s="340">
        <f ca="1">'IS - Annual'!M207/'IS - Annual'!M6</f>
        <v>1.4490387844533487E-5</v>
      </c>
    </row>
    <row r="208" spans="5:13" hidden="1" outlineLevel="5">
      <c r="H208" s="327" t="s">
        <v>248</v>
      </c>
      <c r="I208" s="329">
        <f ca="1">'IS - Annual'!I208/'IS - Annual'!I6</f>
        <v>1.2974147425525511E-3</v>
      </c>
      <c r="J208" s="330">
        <f ca="1">'IS - Annual'!J208/'IS - Annual'!J6</f>
        <v>1.4119716267251063E-4</v>
      </c>
      <c r="K208" s="330">
        <f ca="1">'IS - Annual'!K208/'IS - Annual'!K6</f>
        <v>4.0285737208682431E-5</v>
      </c>
      <c r="L208" s="330">
        <f ca="1">'IS - Annual'!L208/'IS - Annual'!L6</f>
        <v>2.2348828334738515E-5</v>
      </c>
      <c r="M208" s="331">
        <f ca="1">'IS - Annual'!M208/'IS - Annual'!M6</f>
        <v>1.4490387844533487E-5</v>
      </c>
    </row>
    <row r="209" spans="7:13" hidden="1" outlineLevel="4">
      <c r="G209" s="502" t="s">
        <v>36</v>
      </c>
      <c r="H209" s="503"/>
      <c r="I209" s="338">
        <f ca="1">'IS - Annual'!I209/'IS - Annual'!I6</f>
        <v>1.4055326377652637E-3</v>
      </c>
      <c r="J209" s="339">
        <f ca="1">'IS - Annual'!J209/'IS - Annual'!J6</f>
        <v>5.0595649957649639E-4</v>
      </c>
      <c r="K209" s="339">
        <f ca="1">'IS - Annual'!K209/'IS - Annual'!K6</f>
        <v>2.6185729185643583E-4</v>
      </c>
      <c r="L209" s="339">
        <f ca="1">'IS - Annual'!L209/'IS - Annual'!L6</f>
        <v>2.2907549043106978E-4</v>
      </c>
      <c r="M209" s="340">
        <f ca="1">'IS - Annual'!M209/'IS - Annual'!M6</f>
        <v>3.5259943755031487E-4</v>
      </c>
    </row>
    <row r="210" spans="7:13" hidden="1" outlineLevel="5">
      <c r="H210" s="327" t="s">
        <v>249</v>
      </c>
      <c r="I210" s="329">
        <f ca="1">'IS - Annual'!I210/'IS - Annual'!I6</f>
        <v>0</v>
      </c>
      <c r="J210" s="330">
        <f ca="1">'IS - Annual'!J210/'IS - Annual'!J6</f>
        <v>0</v>
      </c>
      <c r="K210" s="330">
        <f ca="1">'IS - Annual'!K210/'IS - Annual'!K6</f>
        <v>3.6928592441292228E-5</v>
      </c>
      <c r="L210" s="330">
        <f ca="1">'IS - Annual'!L210/'IS - Annual'!L6</f>
        <v>2.2348828334738515E-5</v>
      </c>
      <c r="M210" s="331">
        <f ca="1">'IS - Annual'!M210/'IS - Annual'!M6</f>
        <v>2.8980775689066975E-5</v>
      </c>
    </row>
    <row r="211" spans="7:13" hidden="1" outlineLevel="5">
      <c r="H211" s="327" t="s">
        <v>250</v>
      </c>
      <c r="I211" s="329">
        <f ca="1">'IS - Annual'!I211/'IS - Annual'!I6</f>
        <v>0</v>
      </c>
      <c r="J211" s="330">
        <f ca="1">'IS - Annual'!J211/'IS - Annual'!J6</f>
        <v>9.4131441781673741E-5</v>
      </c>
      <c r="K211" s="330">
        <f ca="1">'IS - Annual'!K211/'IS - Annual'!K6</f>
        <v>4.0285737208682431E-5</v>
      </c>
      <c r="L211" s="330">
        <f ca="1">'IS - Annual'!L211/'IS - Annual'!L6</f>
        <v>2.2348828334738515E-5</v>
      </c>
      <c r="M211" s="331">
        <f ca="1">'IS - Annual'!M211/'IS - Annual'!M6</f>
        <v>2.8980775689066975E-5</v>
      </c>
    </row>
    <row r="212" spans="7:13" hidden="1" outlineLevel="5">
      <c r="H212" s="327" t="s">
        <v>251</v>
      </c>
      <c r="I212" s="329">
        <f ca="1">'IS - Annual'!I212/'IS - Annual'!I6</f>
        <v>1.1892968473398385E-3</v>
      </c>
      <c r="J212" s="330">
        <f ca="1">'IS - Annual'!J212/'IS - Annual'!J6</f>
        <v>1.4119716267251063E-4</v>
      </c>
      <c r="K212" s="330">
        <f ca="1">'IS - Annual'!K212/'IS - Annual'!K6</f>
        <v>4.0285737208682431E-5</v>
      </c>
      <c r="L212" s="330">
        <f ca="1">'IS - Annual'!L212/'IS - Annual'!L6</f>
        <v>6.3321680281759133E-5</v>
      </c>
      <c r="M212" s="331">
        <f ca="1">'IS - Annual'!M212/'IS - Annual'!M6</f>
        <v>1.304134906008014E-4</v>
      </c>
    </row>
    <row r="213" spans="7:13" hidden="1" outlineLevel="5">
      <c r="H213" s="327" t="s">
        <v>252</v>
      </c>
      <c r="I213" s="329">
        <f ca="1">'IS - Annual'!I213/'IS - Annual'!I6</f>
        <v>2.162357904254252E-4</v>
      </c>
      <c r="J213" s="330">
        <f ca="1">'IS - Annual'!J213/'IS - Annual'!J6</f>
        <v>1.8826288356334748E-4</v>
      </c>
      <c r="K213" s="330">
        <f ca="1">'IS - Annual'!K213/'IS - Annual'!K6</f>
        <v>1.0407148778909628E-4</v>
      </c>
      <c r="L213" s="330">
        <f ca="1">'IS - Annual'!L213/'IS - Annual'!L6</f>
        <v>9.8707325145095109E-5</v>
      </c>
      <c r="M213" s="331">
        <f ca="1">'IS - Annual'!M213/'IS - Annual'!M6</f>
        <v>1.4973400772684605E-4</v>
      </c>
    </row>
    <row r="214" spans="7:13" hidden="1" outlineLevel="5">
      <c r="H214" s="327" t="s">
        <v>253</v>
      </c>
      <c r="I214" s="329">
        <f ca="1">'IS - Annual'!I214/'IS - Annual'!I6</f>
        <v>0</v>
      </c>
      <c r="J214" s="330">
        <f ca="1">'IS - Annual'!J214/'IS - Annual'!J6</f>
        <v>8.2365011558964521E-5</v>
      </c>
      <c r="K214" s="330">
        <f ca="1">'IS - Annual'!K214/'IS - Annual'!K6</f>
        <v>4.0285737208682431E-5</v>
      </c>
      <c r="L214" s="330">
        <f ca="1">'IS - Annual'!L214/'IS - Annual'!L6</f>
        <v>2.2348828334738515E-5</v>
      </c>
      <c r="M214" s="331">
        <f ca="1">'IS - Annual'!M214/'IS - Annual'!M6</f>
        <v>1.4490387844533487E-5</v>
      </c>
    </row>
    <row r="215" spans="7:13" hidden="1" outlineLevel="4">
      <c r="G215" s="502" t="s">
        <v>37</v>
      </c>
      <c r="H215" s="503"/>
      <c r="I215" s="338">
        <f ca="1">'IS - Annual'!I215/'IS - Annual'!I6</f>
        <v>2.5948294851051022E-3</v>
      </c>
      <c r="J215" s="339">
        <f ca="1">'IS - Annual'!J215/'IS - Annual'!J6</f>
        <v>5.6478865069004252E-4</v>
      </c>
      <c r="K215" s="339">
        <f ca="1">'IS - Annual'!K215/'IS - Annual'!K6</f>
        <v>1.6114294883472972E-4</v>
      </c>
      <c r="L215" s="339">
        <f ca="1">'IS - Annual'!L215/'IS - Annual'!L6</f>
        <v>1.340929700084311E-4</v>
      </c>
      <c r="M215" s="340">
        <f ca="1">'IS - Annual'!M215/'IS - Annual'!M6</f>
        <v>1.304134906008014E-4</v>
      </c>
    </row>
    <row r="216" spans="7:13" hidden="1" outlineLevel="5">
      <c r="H216" s="327" t="s">
        <v>249</v>
      </c>
      <c r="I216" s="329">
        <f ca="1">'IS - Annual'!I216/'IS - Annual'!I6</f>
        <v>0</v>
      </c>
      <c r="J216" s="330">
        <f ca="1">'IS - Annual'!J216/'IS - Annual'!J6</f>
        <v>0</v>
      </c>
      <c r="K216" s="330">
        <f ca="1">'IS - Annual'!K216/'IS - Annual'!K6</f>
        <v>0</v>
      </c>
      <c r="L216" s="330">
        <f ca="1">'IS - Annual'!L216/'IS - Annual'!L6</f>
        <v>0</v>
      </c>
      <c r="M216" s="331">
        <f ca="1">'IS - Annual'!M216/'IS - Annual'!M6</f>
        <v>1.4490387844533487E-5</v>
      </c>
    </row>
    <row r="217" spans="7:13" hidden="1" outlineLevel="5">
      <c r="H217" s="327" t="s">
        <v>251</v>
      </c>
      <c r="I217" s="329">
        <f ca="1">'IS - Annual'!I217/'IS - Annual'!I6</f>
        <v>1.2974147425525511E-3</v>
      </c>
      <c r="J217" s="330">
        <f ca="1">'IS - Annual'!J217/'IS - Annual'!J6</f>
        <v>2.8239432534502126E-4</v>
      </c>
      <c r="K217" s="330">
        <f ca="1">'IS - Annual'!K217/'IS - Annual'!K6</f>
        <v>8.0571474417364861E-5</v>
      </c>
      <c r="L217" s="330">
        <f ca="1">'IS - Annual'!L217/'IS - Annual'!L6</f>
        <v>6.7046485004215549E-5</v>
      </c>
      <c r="M217" s="331">
        <f ca="1">'IS - Annual'!M217/'IS - Annual'!M6</f>
        <v>5.7961551378133949E-5</v>
      </c>
    </row>
    <row r="218" spans="7:13" hidden="1" outlineLevel="5">
      <c r="H218" s="327" t="s">
        <v>252</v>
      </c>
      <c r="I218" s="329">
        <f ca="1">'IS - Annual'!I218/'IS - Annual'!I6</f>
        <v>1.2974147425525511E-3</v>
      </c>
      <c r="J218" s="330">
        <f ca="1">'IS - Annual'!J218/'IS - Annual'!J6</f>
        <v>2.8239432534502126E-4</v>
      </c>
      <c r="K218" s="330">
        <f ca="1">'IS - Annual'!K218/'IS - Annual'!K6</f>
        <v>8.0571474417364861E-5</v>
      </c>
      <c r="L218" s="330">
        <f ca="1">'IS - Annual'!L218/'IS - Annual'!L6</f>
        <v>6.7046485004215549E-5</v>
      </c>
      <c r="M218" s="331">
        <f ca="1">'IS - Annual'!M218/'IS - Annual'!M6</f>
        <v>5.7961551378133949E-5</v>
      </c>
    </row>
    <row r="219" spans="7:13" hidden="1" outlineLevel="4">
      <c r="G219" s="502" t="s">
        <v>45</v>
      </c>
      <c r="H219" s="503"/>
      <c r="I219" s="338">
        <f ca="1">'IS - Annual'!I219/'IS - Annual'!I6</f>
        <v>7.5682526648898814E-4</v>
      </c>
      <c r="J219" s="339">
        <f ca="1">'IS - Annual'!J219/'IS - Annual'!J6</f>
        <v>3.4122647645856735E-4</v>
      </c>
      <c r="K219" s="339">
        <f ca="1">'IS - Annual'!K219/'IS - Annual'!K6</f>
        <v>2.1485726511297296E-4</v>
      </c>
      <c r="L219" s="339">
        <f ca="1">'IS - Annual'!L219/'IS - Annual'!L6</f>
        <v>2.0858906445755948E-4</v>
      </c>
      <c r="M219" s="340">
        <f ca="1">'IS - Annual'!M219/'IS - Annual'!M6</f>
        <v>2.0407296214384663E-4</v>
      </c>
    </row>
    <row r="220" spans="7:13" hidden="1" outlineLevel="5">
      <c r="H220" s="327" t="s">
        <v>254</v>
      </c>
      <c r="I220" s="329">
        <f ca="1">'IS - Annual'!I220/'IS - Annual'!I6</f>
        <v>0</v>
      </c>
      <c r="J220" s="330">
        <f ca="1">'IS - Annual'!J220/'IS - Annual'!J6</f>
        <v>2.3532860445418435E-5</v>
      </c>
      <c r="K220" s="330">
        <f ca="1">'IS - Annual'!K220/'IS - Annual'!K6</f>
        <v>4.0285737208682431E-5</v>
      </c>
      <c r="L220" s="330">
        <f ca="1">'IS - Annual'!L220/'IS - Annual'!L6</f>
        <v>2.2348828334738515E-5</v>
      </c>
      <c r="M220" s="331">
        <f ca="1">'IS - Annual'!M220/'IS - Annual'!M6</f>
        <v>1.4490387844533487E-5</v>
      </c>
    </row>
    <row r="221" spans="7:13" hidden="1" outlineLevel="5">
      <c r="H221" s="327" t="s">
        <v>255</v>
      </c>
      <c r="I221" s="329">
        <f ca="1">'IS - Annual'!I221/'IS - Annual'!I6</f>
        <v>7.5682526648898814E-4</v>
      </c>
      <c r="J221" s="330">
        <f ca="1">'IS - Annual'!J221/'IS - Annual'!J6</f>
        <v>1.4119716267251063E-4</v>
      </c>
      <c r="K221" s="330">
        <f ca="1">'IS - Annual'!K221/'IS - Annual'!K6</f>
        <v>5.3714316278243241E-5</v>
      </c>
      <c r="L221" s="330">
        <f ca="1">'IS - Annual'!L221/'IS - Annual'!L6</f>
        <v>7.0771289726671965E-5</v>
      </c>
      <c r="M221" s="331">
        <f ca="1">'IS - Annual'!M221/'IS - Annual'!M6</f>
        <v>7.0036874581911861E-5</v>
      </c>
    </row>
    <row r="222" spans="7:13" hidden="1" outlineLevel="5">
      <c r="H222" s="327" t="s">
        <v>256</v>
      </c>
      <c r="I222" s="329">
        <f ca="1">'IS - Annual'!I222/'IS - Annual'!I6</f>
        <v>0</v>
      </c>
      <c r="J222" s="330">
        <f ca="1">'IS - Annual'!J222/'IS - Annual'!J6</f>
        <v>1.1766430222709218E-4</v>
      </c>
      <c r="K222" s="330">
        <f ca="1">'IS - Annual'!K222/'IS - Annual'!K6</f>
        <v>6.7142895347804051E-5</v>
      </c>
      <c r="L222" s="330">
        <f ca="1">'IS - Annual'!L222/'IS - Annual'!L6</f>
        <v>7.0771289726671965E-5</v>
      </c>
      <c r="M222" s="331">
        <f ca="1">'IS - Annual'!M222/'IS - Annual'!M6</f>
        <v>7.4867003863423023E-5</v>
      </c>
    </row>
    <row r="223" spans="7:13" hidden="1" outlineLevel="5">
      <c r="H223" s="327" t="s">
        <v>257</v>
      </c>
      <c r="I223" s="329">
        <f ca="1">'IS - Annual'!I223/'IS - Annual'!I6</f>
        <v>0</v>
      </c>
      <c r="J223" s="330">
        <f ca="1">'IS - Annual'!J223/'IS - Annual'!J6</f>
        <v>5.883215111354609E-5</v>
      </c>
      <c r="K223" s="330">
        <f ca="1">'IS - Annual'!K223/'IS - Annual'!K6</f>
        <v>4.0285737208682431E-5</v>
      </c>
      <c r="L223" s="330">
        <f ca="1">'IS - Annual'!L223/'IS - Annual'!L6</f>
        <v>2.2348828334738515E-5</v>
      </c>
      <c r="M223" s="331">
        <f ca="1">'IS - Annual'!M223/'IS - Annual'!M6</f>
        <v>3.0188308009444765E-5</v>
      </c>
    </row>
    <row r="224" spans="7:13" hidden="1" outlineLevel="5">
      <c r="H224" s="327" t="s">
        <v>258</v>
      </c>
      <c r="I224" s="329">
        <f ca="1">'IS - Annual'!I224/'IS - Annual'!I6</f>
        <v>0</v>
      </c>
      <c r="J224" s="330">
        <f ca="1">'IS - Annual'!J224/'IS - Annual'!J6</f>
        <v>0</v>
      </c>
      <c r="K224" s="330">
        <f ca="1">'IS - Annual'!K224/'IS - Annual'!K6</f>
        <v>1.342857906956081E-5</v>
      </c>
      <c r="L224" s="330">
        <f ca="1">'IS - Annual'!L224/'IS - Annual'!L6</f>
        <v>2.2348828334738515E-5</v>
      </c>
      <c r="M224" s="331">
        <f ca="1">'IS - Annual'!M224/'IS - Annual'!M6</f>
        <v>1.4490387844533487E-5</v>
      </c>
    </row>
    <row r="225" spans="5:13" hidden="1" outlineLevel="2">
      <c r="E225" s="502" t="s">
        <v>94</v>
      </c>
      <c r="F225" s="505"/>
      <c r="G225" s="505"/>
      <c r="H225" s="503"/>
      <c r="I225" s="338">
        <f ca="1">'IS - Annual'!I225/'IS - Annual'!I6</f>
        <v>8.0728028425492065E-2</v>
      </c>
      <c r="J225" s="339">
        <f ca="1">'IS - Annual'!J225/'IS - Annual'!J6</f>
        <v>2.0708917191968223E-2</v>
      </c>
      <c r="K225" s="339">
        <f ca="1">'IS - Annual'!K225/'IS - Annual'!K6</f>
        <v>9.0419099068376127E-3</v>
      </c>
      <c r="L225" s="339">
        <f ca="1">'IS - Annual'!L225/'IS - Annual'!L6</f>
        <v>7.9214180430906521E-3</v>
      </c>
      <c r="M225" s="340">
        <f ca="1">'IS - Annual'!M225/'IS - Annual'!M6</f>
        <v>9.3543503751932853E-3</v>
      </c>
    </row>
    <row r="226" spans="5:13" hidden="1" outlineLevel="3">
      <c r="F226" s="488" t="s">
        <v>94</v>
      </c>
      <c r="G226" s="504"/>
      <c r="H226" s="489"/>
      <c r="I226" s="341">
        <f ca="1">'IS - Annual'!I226/'IS - Annual'!I6</f>
        <v>8.0728028425492065E-2</v>
      </c>
      <c r="J226" s="342">
        <f ca="1">'IS - Annual'!J226/'IS - Annual'!J6</f>
        <v>2.0708917191968223E-2</v>
      </c>
      <c r="K226" s="342">
        <f ca="1">'IS - Annual'!K226/'IS - Annual'!K6</f>
        <v>9.0419099068376127E-3</v>
      </c>
      <c r="L226" s="342">
        <f ca="1">'IS - Annual'!L226/'IS - Annual'!L6</f>
        <v>7.9214180430906521E-3</v>
      </c>
      <c r="M226" s="343">
        <f ca="1">'IS - Annual'!M226/'IS - Annual'!M6</f>
        <v>9.3543503751932853E-3</v>
      </c>
    </row>
    <row r="227" spans="5:13" hidden="1" outlineLevel="4">
      <c r="G227" s="502" t="s">
        <v>0</v>
      </c>
      <c r="H227" s="503"/>
      <c r="I227" s="338">
        <f ca="1">'IS - Annual'!I227/'IS - Annual'!I6</f>
        <v>1.7298863234034016E-2</v>
      </c>
      <c r="J227" s="339">
        <f ca="1">'IS - Annual'!J227/'IS - Annual'!J6</f>
        <v>1.8826288356334749E-3</v>
      </c>
      <c r="K227" s="339">
        <f ca="1">'IS - Annual'!K227/'IS - Annual'!K6</f>
        <v>5.3714316278243241E-4</v>
      </c>
      <c r="L227" s="339">
        <f ca="1">'IS - Annual'!L227/'IS - Annual'!L6</f>
        <v>2.9798437779651353E-4</v>
      </c>
      <c r="M227" s="340">
        <f ca="1">'IS - Annual'!M227/'IS - Annual'!M6</f>
        <v>1.932051712604465E-4</v>
      </c>
    </row>
    <row r="228" spans="5:13" hidden="1" outlineLevel="5">
      <c r="H228" s="327" t="s">
        <v>248</v>
      </c>
      <c r="I228" s="329">
        <f ca="1">'IS - Annual'!I228/'IS - Annual'!I6</f>
        <v>1.7298863234034016E-2</v>
      </c>
      <c r="J228" s="330">
        <f ca="1">'IS - Annual'!J228/'IS - Annual'!J6</f>
        <v>1.8826288356334749E-3</v>
      </c>
      <c r="K228" s="330">
        <f ca="1">'IS - Annual'!K228/'IS - Annual'!K6</f>
        <v>5.3714316278243241E-4</v>
      </c>
      <c r="L228" s="330">
        <f ca="1">'IS - Annual'!L228/'IS - Annual'!L6</f>
        <v>2.9798437779651353E-4</v>
      </c>
      <c r="M228" s="331">
        <f ca="1">'IS - Annual'!M228/'IS - Annual'!M6</f>
        <v>1.932051712604465E-4</v>
      </c>
    </row>
    <row r="229" spans="5:13" hidden="1" outlineLevel="4">
      <c r="G229" s="502" t="s">
        <v>36</v>
      </c>
      <c r="H229" s="503"/>
      <c r="I229" s="338">
        <f ca="1">'IS - Annual'!I229/'IS - Annual'!I6</f>
        <v>1.8740435170203518E-2</v>
      </c>
      <c r="J229" s="339">
        <f ca="1">'IS - Annual'!J229/'IS - Annual'!J6</f>
        <v>6.7460866610199515E-3</v>
      </c>
      <c r="K229" s="339">
        <f ca="1">'IS - Annual'!K229/'IS - Annual'!K6</f>
        <v>3.4914305580858109E-3</v>
      </c>
      <c r="L229" s="339">
        <f ca="1">'IS - Annual'!L229/'IS - Annual'!L6</f>
        <v>3.0543398724142638E-3</v>
      </c>
      <c r="M229" s="340">
        <f ca="1">'IS - Annual'!M229/'IS - Annual'!M6</f>
        <v>4.7013258340041983E-3</v>
      </c>
    </row>
    <row r="230" spans="5:13" hidden="1" outlineLevel="5">
      <c r="H230" s="327" t="s">
        <v>249</v>
      </c>
      <c r="I230" s="329">
        <f ca="1">'IS - Annual'!I230/'IS - Annual'!I6</f>
        <v>0</v>
      </c>
      <c r="J230" s="330">
        <f ca="1">'IS - Annual'!J230/'IS - Annual'!J6</f>
        <v>0</v>
      </c>
      <c r="K230" s="330">
        <f ca="1">'IS - Annual'!K230/'IS - Annual'!K6</f>
        <v>4.9238123255056308E-4</v>
      </c>
      <c r="L230" s="330">
        <f ca="1">'IS - Annual'!L230/'IS - Annual'!L6</f>
        <v>2.9798437779651353E-4</v>
      </c>
      <c r="M230" s="331">
        <f ca="1">'IS - Annual'!M230/'IS - Annual'!M6</f>
        <v>3.86410342520893E-4</v>
      </c>
    </row>
    <row r="231" spans="5:13" hidden="1" outlineLevel="5">
      <c r="H231" s="327" t="s">
        <v>250</v>
      </c>
      <c r="I231" s="329">
        <f ca="1">'IS - Annual'!I231/'IS - Annual'!I6</f>
        <v>0</v>
      </c>
      <c r="J231" s="330">
        <f ca="1">'IS - Annual'!J231/'IS - Annual'!J6</f>
        <v>1.2550858904223166E-3</v>
      </c>
      <c r="K231" s="330">
        <f ca="1">'IS - Annual'!K231/'IS - Annual'!K6</f>
        <v>5.3714316278243241E-4</v>
      </c>
      <c r="L231" s="330">
        <f ca="1">'IS - Annual'!L231/'IS - Annual'!L6</f>
        <v>2.9798437779651353E-4</v>
      </c>
      <c r="M231" s="331">
        <f ca="1">'IS - Annual'!M231/'IS - Annual'!M6</f>
        <v>3.86410342520893E-4</v>
      </c>
    </row>
    <row r="232" spans="5:13" hidden="1" outlineLevel="5">
      <c r="H232" s="327" t="s">
        <v>251</v>
      </c>
      <c r="I232" s="329">
        <f ca="1">'IS - Annual'!I232/'IS - Annual'!I6</f>
        <v>1.5857291297864513E-2</v>
      </c>
      <c r="J232" s="330">
        <f ca="1">'IS - Annual'!J232/'IS - Annual'!J6</f>
        <v>1.8826288356334749E-3</v>
      </c>
      <c r="K232" s="330">
        <f ca="1">'IS - Annual'!K232/'IS - Annual'!K6</f>
        <v>5.3714316278243241E-4</v>
      </c>
      <c r="L232" s="330">
        <f ca="1">'IS - Annual'!L232/'IS - Annual'!L6</f>
        <v>8.4428907042345507E-4</v>
      </c>
      <c r="M232" s="331">
        <f ca="1">'IS - Annual'!M232/'IS - Annual'!M6</f>
        <v>1.7388465413440185E-3</v>
      </c>
    </row>
    <row r="233" spans="5:13" hidden="1" outlineLevel="5">
      <c r="H233" s="327" t="s">
        <v>252</v>
      </c>
      <c r="I233" s="329">
        <f ca="1">'IS - Annual'!I233/'IS - Annual'!I6</f>
        <v>2.8831438723390026E-3</v>
      </c>
      <c r="J233" s="330">
        <f ca="1">'IS - Annual'!J233/'IS - Annual'!J6</f>
        <v>2.5101717808446332E-3</v>
      </c>
      <c r="K233" s="330">
        <f ca="1">'IS - Annual'!K233/'IS - Annual'!K6</f>
        <v>1.3876198371879503E-3</v>
      </c>
      <c r="L233" s="330">
        <f ca="1">'IS - Annual'!L233/'IS - Annual'!L6</f>
        <v>1.3160976686012681E-3</v>
      </c>
      <c r="M233" s="331">
        <f ca="1">'IS - Annual'!M233/'IS - Annual'!M6</f>
        <v>1.9964534363579472E-3</v>
      </c>
    </row>
    <row r="234" spans="5:13" hidden="1" outlineLevel="5">
      <c r="H234" s="327" t="s">
        <v>253</v>
      </c>
      <c r="I234" s="329">
        <f ca="1">'IS - Annual'!I234/'IS - Annual'!I6</f>
        <v>0</v>
      </c>
      <c r="J234" s="330">
        <f ca="1">'IS - Annual'!J234/'IS - Annual'!J6</f>
        <v>1.098200154119527E-3</v>
      </c>
      <c r="K234" s="330">
        <f ca="1">'IS - Annual'!K234/'IS - Annual'!K6</f>
        <v>5.3714316278243241E-4</v>
      </c>
      <c r="L234" s="330">
        <f ca="1">'IS - Annual'!L234/'IS - Annual'!L6</f>
        <v>2.9798437779651353E-4</v>
      </c>
      <c r="M234" s="331">
        <f ca="1">'IS - Annual'!M234/'IS - Annual'!M6</f>
        <v>1.932051712604465E-4</v>
      </c>
    </row>
    <row r="235" spans="5:13" hidden="1" outlineLevel="4">
      <c r="G235" s="502" t="s">
        <v>37</v>
      </c>
      <c r="H235" s="503"/>
      <c r="I235" s="338">
        <f ca="1">'IS - Annual'!I235/'IS - Annual'!I6</f>
        <v>3.4597726468068031E-2</v>
      </c>
      <c r="J235" s="339">
        <f ca="1">'IS - Annual'!J235/'IS - Annual'!J6</f>
        <v>7.5305153425338995E-3</v>
      </c>
      <c r="K235" s="339">
        <f ca="1">'IS - Annual'!K235/'IS - Annual'!K6</f>
        <v>2.1485726511297296E-3</v>
      </c>
      <c r="L235" s="339">
        <f ca="1">'IS - Annual'!L235/'IS - Annual'!L6</f>
        <v>1.7879062667790814E-3</v>
      </c>
      <c r="M235" s="340">
        <f ca="1">'IS - Annual'!M235/'IS - Annual'!M6</f>
        <v>1.7388465413440185E-3</v>
      </c>
    </row>
    <row r="236" spans="5:13" hidden="1" outlineLevel="5">
      <c r="H236" s="327" t="s">
        <v>249</v>
      </c>
      <c r="I236" s="329">
        <f ca="1">'IS - Annual'!I236/'IS - Annual'!I6</f>
        <v>0</v>
      </c>
      <c r="J236" s="330">
        <f ca="1">'IS - Annual'!J236/'IS - Annual'!J6</f>
        <v>0</v>
      </c>
      <c r="K236" s="330">
        <f ca="1">'IS - Annual'!K236/'IS - Annual'!K6</f>
        <v>0</v>
      </c>
      <c r="L236" s="330">
        <f ca="1">'IS - Annual'!L236/'IS - Annual'!L6</f>
        <v>0</v>
      </c>
      <c r="M236" s="331">
        <f ca="1">'IS - Annual'!M236/'IS - Annual'!M6</f>
        <v>1.932051712604465E-4</v>
      </c>
    </row>
    <row r="237" spans="5:13" hidden="1" outlineLevel="5">
      <c r="H237" s="327" t="s">
        <v>251</v>
      </c>
      <c r="I237" s="329">
        <f ca="1">'IS - Annual'!I237/'IS - Annual'!I6</f>
        <v>1.7298863234034016E-2</v>
      </c>
      <c r="J237" s="330">
        <f ca="1">'IS - Annual'!J237/'IS - Annual'!J6</f>
        <v>3.7652576712669497E-3</v>
      </c>
      <c r="K237" s="330">
        <f ca="1">'IS - Annual'!K237/'IS - Annual'!K6</f>
        <v>1.0742863255648648E-3</v>
      </c>
      <c r="L237" s="330">
        <f ca="1">'IS - Annual'!L237/'IS - Annual'!L6</f>
        <v>8.9395313338954069E-4</v>
      </c>
      <c r="M237" s="331">
        <f ca="1">'IS - Annual'!M237/'IS - Annual'!M6</f>
        <v>7.7282068504178601E-4</v>
      </c>
    </row>
    <row r="238" spans="5:13" hidden="1" outlineLevel="5">
      <c r="H238" s="327" t="s">
        <v>252</v>
      </c>
      <c r="I238" s="329">
        <f ca="1">'IS - Annual'!I238/'IS - Annual'!I6</f>
        <v>1.7298863234034016E-2</v>
      </c>
      <c r="J238" s="330">
        <f ca="1">'IS - Annual'!J238/'IS - Annual'!J6</f>
        <v>3.7652576712669497E-3</v>
      </c>
      <c r="K238" s="330">
        <f ca="1">'IS - Annual'!K238/'IS - Annual'!K6</f>
        <v>1.0742863255648648E-3</v>
      </c>
      <c r="L238" s="330">
        <f ca="1">'IS - Annual'!L238/'IS - Annual'!L6</f>
        <v>8.9395313338954069E-4</v>
      </c>
      <c r="M238" s="331">
        <f ca="1">'IS - Annual'!M238/'IS - Annual'!M6</f>
        <v>7.7282068504178601E-4</v>
      </c>
    </row>
    <row r="239" spans="5:13" hidden="1" outlineLevel="4">
      <c r="G239" s="502" t="s">
        <v>45</v>
      </c>
      <c r="H239" s="503"/>
      <c r="I239" s="338">
        <f ca="1">'IS - Annual'!I239/'IS - Annual'!I6</f>
        <v>1.0091003553186508E-2</v>
      </c>
      <c r="J239" s="339">
        <f ca="1">'IS - Annual'!J239/'IS - Annual'!J6</f>
        <v>4.5496863527808981E-3</v>
      </c>
      <c r="K239" s="339">
        <f ca="1">'IS - Annual'!K239/'IS - Annual'!K6</f>
        <v>2.8647635348396394E-3</v>
      </c>
      <c r="L239" s="339">
        <f ca="1">'IS - Annual'!L239/'IS - Annual'!L6</f>
        <v>2.7811875261007932E-3</v>
      </c>
      <c r="M239" s="340">
        <f ca="1">'IS - Annual'!M239/'IS - Annual'!M6</f>
        <v>2.7209728285846214E-3</v>
      </c>
    </row>
    <row r="240" spans="5:13" hidden="1" outlineLevel="5">
      <c r="H240" s="327" t="s">
        <v>254</v>
      </c>
      <c r="I240" s="329">
        <f ca="1">'IS - Annual'!I240/'IS - Annual'!I6</f>
        <v>0</v>
      </c>
      <c r="J240" s="330">
        <f ca="1">'IS - Annual'!J240/'IS - Annual'!J6</f>
        <v>3.1377147260557914E-4</v>
      </c>
      <c r="K240" s="330">
        <f ca="1">'IS - Annual'!K240/'IS - Annual'!K6</f>
        <v>5.3714316278243241E-4</v>
      </c>
      <c r="L240" s="330">
        <f ca="1">'IS - Annual'!L240/'IS - Annual'!L6</f>
        <v>2.9798437779651353E-4</v>
      </c>
      <c r="M240" s="331">
        <f ca="1">'IS - Annual'!M240/'IS - Annual'!M6</f>
        <v>1.932051712604465E-4</v>
      </c>
    </row>
    <row r="241" spans="3:13" hidden="1" outlineLevel="5">
      <c r="H241" s="327" t="s">
        <v>255</v>
      </c>
      <c r="I241" s="329">
        <f ca="1">'IS - Annual'!I241/'IS - Annual'!I6</f>
        <v>1.0091003553186508E-2</v>
      </c>
      <c r="J241" s="330">
        <f ca="1">'IS - Annual'!J241/'IS - Annual'!J6</f>
        <v>1.8826288356334749E-3</v>
      </c>
      <c r="K241" s="330">
        <f ca="1">'IS - Annual'!K241/'IS - Annual'!K6</f>
        <v>7.1619088370990984E-4</v>
      </c>
      <c r="L241" s="330">
        <f ca="1">'IS - Annual'!L241/'IS - Annual'!L6</f>
        <v>9.436171963556262E-4</v>
      </c>
      <c r="M241" s="331">
        <f ca="1">'IS - Annual'!M241/'IS - Annual'!M6</f>
        <v>9.3382499442549148E-4</v>
      </c>
    </row>
    <row r="242" spans="3:13" hidden="1" outlineLevel="5">
      <c r="H242" s="327" t="s">
        <v>256</v>
      </c>
      <c r="I242" s="329">
        <f ca="1">'IS - Annual'!I242/'IS - Annual'!I6</f>
        <v>0</v>
      </c>
      <c r="J242" s="330">
        <f ca="1">'IS - Annual'!J242/'IS - Annual'!J6</f>
        <v>1.5688573630278958E-3</v>
      </c>
      <c r="K242" s="330">
        <f ca="1">'IS - Annual'!K242/'IS - Annual'!K6</f>
        <v>8.9523860463738738E-4</v>
      </c>
      <c r="L242" s="330">
        <f ca="1">'IS - Annual'!L242/'IS - Annual'!L6</f>
        <v>9.436171963556262E-4</v>
      </c>
      <c r="M242" s="331">
        <f ca="1">'IS - Annual'!M242/'IS - Annual'!M6</f>
        <v>9.982267181789736E-4</v>
      </c>
    </row>
    <row r="243" spans="3:13" hidden="1" outlineLevel="5">
      <c r="H243" s="327" t="s">
        <v>257</v>
      </c>
      <c r="I243" s="329">
        <f ca="1">'IS - Annual'!I243/'IS - Annual'!I6</f>
        <v>0</v>
      </c>
      <c r="J243" s="330">
        <f ca="1">'IS - Annual'!J243/'IS - Annual'!J6</f>
        <v>7.8442868151394791E-4</v>
      </c>
      <c r="K243" s="330">
        <f ca="1">'IS - Annual'!K243/'IS - Annual'!K6</f>
        <v>5.3714316278243241E-4</v>
      </c>
      <c r="L243" s="330">
        <f ca="1">'IS - Annual'!L243/'IS - Annual'!L6</f>
        <v>2.9798437779651353E-4</v>
      </c>
      <c r="M243" s="331">
        <f ca="1">'IS - Annual'!M243/'IS - Annual'!M6</f>
        <v>4.0251077345926356E-4</v>
      </c>
    </row>
    <row r="244" spans="3:13" hidden="1" outlineLevel="5">
      <c r="H244" s="327" t="s">
        <v>258</v>
      </c>
      <c r="I244" s="329">
        <f ca="1">'IS - Annual'!I244/'IS - Annual'!I6</f>
        <v>0</v>
      </c>
      <c r="J244" s="330">
        <f ca="1">'IS - Annual'!J244/'IS - Annual'!J6</f>
        <v>0</v>
      </c>
      <c r="K244" s="330">
        <f ca="1">'IS - Annual'!K244/'IS - Annual'!K6</f>
        <v>1.7904772092747746E-4</v>
      </c>
      <c r="L244" s="330">
        <f ca="1">'IS - Annual'!L244/'IS - Annual'!L6</f>
        <v>2.9798437779651353E-4</v>
      </c>
      <c r="M244" s="331">
        <f ca="1">'IS - Annual'!M244/'IS - Annual'!M6</f>
        <v>1.932051712604465E-4</v>
      </c>
    </row>
    <row r="245" spans="3:13" outlineLevel="1" collapsed="1">
      <c r="D245" s="488" t="s">
        <v>141</v>
      </c>
      <c r="E245" s="504"/>
      <c r="F245" s="504"/>
      <c r="G245" s="504"/>
      <c r="H245" s="489"/>
      <c r="I245" s="341">
        <f ca="1">'IS - Annual'!I245/'IS - Annual'!I6</f>
        <v>1.0811789521271259E-2</v>
      </c>
      <c r="J245" s="342">
        <f ca="1">'IS - Annual'!J245/'IS - Annual'!J6</f>
        <v>2.8239432534502124E-3</v>
      </c>
      <c r="K245" s="342">
        <f ca="1">'IS - Annual'!K245/'IS - Annual'!K6</f>
        <v>1.342857906956081E-3</v>
      </c>
      <c r="L245" s="342">
        <f ca="1">'IS - Annual'!L245/'IS - Annual'!L6</f>
        <v>7.4496094449128382E-4</v>
      </c>
      <c r="M245" s="343">
        <f ca="1">'IS - Annual'!M245/'IS - Annual'!M6</f>
        <v>4.8301292815111624E-4</v>
      </c>
    </row>
    <row r="246" spans="3:13" hidden="1" outlineLevel="2">
      <c r="E246" s="502" t="s">
        <v>142</v>
      </c>
      <c r="F246" s="505"/>
      <c r="G246" s="505"/>
      <c r="H246" s="503"/>
      <c r="I246" s="338">
        <f ca="1">'IS - Annual'!I246/'IS - Annual'!I6</f>
        <v>1.0811789521271259E-2</v>
      </c>
      <c r="J246" s="339">
        <f ca="1">'IS - Annual'!J246/'IS - Annual'!J6</f>
        <v>2.8239432534502124E-3</v>
      </c>
      <c r="K246" s="339">
        <f ca="1">'IS - Annual'!K246/'IS - Annual'!K6</f>
        <v>1.342857906956081E-3</v>
      </c>
      <c r="L246" s="339">
        <f ca="1">'IS - Annual'!L246/'IS - Annual'!L6</f>
        <v>7.4496094449128382E-4</v>
      </c>
      <c r="M246" s="340">
        <f ca="1">'IS - Annual'!M246/'IS - Annual'!M6</f>
        <v>4.8301292815111624E-4</v>
      </c>
    </row>
    <row r="247" spans="3:13" hidden="1" outlineLevel="3">
      <c r="F247" s="488"/>
      <c r="G247" s="504"/>
      <c r="H247" s="489"/>
      <c r="I247" s="341">
        <f ca="1">'IS - Annual'!I247/'IS - Annual'!I6</f>
        <v>1.0811789521271259E-2</v>
      </c>
      <c r="J247" s="342">
        <f ca="1">'IS - Annual'!J247/'IS - Annual'!J6</f>
        <v>2.8239432534502124E-3</v>
      </c>
      <c r="K247" s="342">
        <f ca="1">'IS - Annual'!K247/'IS - Annual'!K6</f>
        <v>1.342857906956081E-3</v>
      </c>
      <c r="L247" s="342">
        <f ca="1">'IS - Annual'!L247/'IS - Annual'!L6</f>
        <v>7.4496094449128382E-4</v>
      </c>
      <c r="M247" s="343">
        <f ca="1">'IS - Annual'!M247/'IS - Annual'!M6</f>
        <v>4.8301292815111624E-4</v>
      </c>
    </row>
    <row r="248" spans="3:13" hidden="1" outlineLevel="4">
      <c r="G248" s="502"/>
      <c r="H248" s="503"/>
      <c r="I248" s="338">
        <f ca="1">'IS - Annual'!I248/'IS - Annual'!I6</f>
        <v>1.0811789521271259E-2</v>
      </c>
      <c r="J248" s="339">
        <f ca="1">'IS - Annual'!J248/'IS - Annual'!J6</f>
        <v>2.8239432534502124E-3</v>
      </c>
      <c r="K248" s="339">
        <f ca="1">'IS - Annual'!K248/'IS - Annual'!K6</f>
        <v>1.342857906956081E-3</v>
      </c>
      <c r="L248" s="339">
        <f ca="1">'IS - Annual'!L248/'IS - Annual'!L6</f>
        <v>7.4496094449128382E-4</v>
      </c>
      <c r="M248" s="340">
        <f ca="1">'IS - Annual'!M248/'IS - Annual'!M6</f>
        <v>4.8301292815111624E-4</v>
      </c>
    </row>
    <row r="249" spans="3:13" hidden="1" outlineLevel="5">
      <c r="H249" s="327" t="s">
        <v>259</v>
      </c>
      <c r="I249" s="329">
        <f ca="1">'IS - Annual'!I249/'IS - Annual'!I6</f>
        <v>1.0811789521271259E-2</v>
      </c>
      <c r="J249" s="330">
        <f ca="1">'IS - Annual'!J249/'IS - Annual'!J6</f>
        <v>2.8239432534502124E-3</v>
      </c>
      <c r="K249" s="330">
        <f ca="1">'IS - Annual'!K249/'IS - Annual'!K6</f>
        <v>1.342857906956081E-3</v>
      </c>
      <c r="L249" s="330">
        <f ca="1">'IS - Annual'!L249/'IS - Annual'!L6</f>
        <v>7.4496094449128382E-4</v>
      </c>
      <c r="M249" s="331">
        <f ca="1">'IS - Annual'!M249/'IS - Annual'!M6</f>
        <v>4.8301292815111624E-4</v>
      </c>
    </row>
    <row r="250" spans="3:13">
      <c r="C250" s="493" t="s">
        <v>34</v>
      </c>
      <c r="D250" s="494"/>
      <c r="E250" s="494"/>
      <c r="F250" s="494"/>
      <c r="G250" s="494"/>
      <c r="H250" s="495"/>
      <c r="I250" s="332">
        <f ca="1">'IS - Annual'!I250/'IS - Annual'!I6</f>
        <v>43.453609205993715</v>
      </c>
      <c r="J250" s="333">
        <f ca="1">'IS - Annual'!J250/'IS - Annual'!J6</f>
        <v>38.826587976713938</v>
      </c>
      <c r="K250" s="333">
        <f ca="1">'IS - Annual'!K250/'IS - Annual'!K6</f>
        <v>29.46222895714601</v>
      </c>
      <c r="L250" s="333">
        <f ca="1">'IS - Annual'!L250/'IS - Annual'!L6</f>
        <v>18.169410699265661</v>
      </c>
      <c r="M250" s="334">
        <f ca="1">'IS - Annual'!M250/'IS - Annual'!M6</f>
        <v>13.824448327318109</v>
      </c>
    </row>
    <row r="251" spans="3:13" outlineLevel="1" collapsed="1">
      <c r="D251" s="488" t="s">
        <v>118</v>
      </c>
      <c r="E251" s="504"/>
      <c r="F251" s="504"/>
      <c r="G251" s="504"/>
      <c r="H251" s="489"/>
      <c r="I251" s="341">
        <f ca="1">'IS - Annual'!I251/'IS - Annual'!I6</f>
        <v>43.353455995728339</v>
      </c>
      <c r="J251" s="342">
        <f ca="1">'IS - Annual'!J251/'IS - Annual'!J6</f>
        <v>38.776631636131725</v>
      </c>
      <c r="K251" s="342">
        <f ca="1">'IS - Annual'!K251/'IS - Annual'!K6</f>
        <v>29.399114859328726</v>
      </c>
      <c r="L251" s="342">
        <f ca="1">'IS - Annual'!L251/'IS - Annual'!L6</f>
        <v>18.107833965836214</v>
      </c>
      <c r="M251" s="343">
        <f ca="1">'IS - Annual'!M251/'IS - Annual'!M6</f>
        <v>13.770110177922655</v>
      </c>
    </row>
    <row r="252" spans="3:13" hidden="1" outlineLevel="2">
      <c r="E252" s="502" t="s">
        <v>107</v>
      </c>
      <c r="F252" s="505"/>
      <c r="G252" s="505"/>
      <c r="H252" s="503"/>
      <c r="I252" s="338">
        <f ca="1">'IS - Annual'!I252/'IS - Annual'!I6</f>
        <v>30.196625366591746</v>
      </c>
      <c r="J252" s="339">
        <f ca="1">'IS - Annual'!J252/'IS - Annual'!J6</f>
        <v>26.659314697751096</v>
      </c>
      <c r="K252" s="339">
        <f ca="1">'IS - Annual'!K252/'IS - Annual'!K6</f>
        <v>21.467066941156016</v>
      </c>
      <c r="L252" s="339">
        <f ca="1">'IS - Annual'!L252/'IS - Annual'!L6</f>
        <v>12.962893433274811</v>
      </c>
      <c r="M252" s="340">
        <f ca="1">'IS - Annual'!M252/'IS - Annual'!M6</f>
        <v>9.8931168818747235</v>
      </c>
    </row>
    <row r="253" spans="3:13" hidden="1" outlineLevel="3">
      <c r="F253" s="488" t="s">
        <v>87</v>
      </c>
      <c r="G253" s="504"/>
      <c r="H253" s="489"/>
      <c r="I253" s="341">
        <f ca="1">'IS - Annual'!I253/'IS - Annual'!I6</f>
        <v>27.706411958204409</v>
      </c>
      <c r="J253" s="342">
        <f ca="1">'IS - Annual'!J253/'IS - Annual'!J6</f>
        <v>24.479142911551428</v>
      </c>
      <c r="K253" s="342">
        <f ca="1">'IS - Annual'!K253/'IS - Annual'!K6</f>
        <v>19.73920924767107</v>
      </c>
      <c r="L253" s="342">
        <f ca="1">'IS - Annual'!L253/'IS - Annual'!L6</f>
        <v>11.953850248902832</v>
      </c>
      <c r="M253" s="343">
        <f ca="1">'IS - Annual'!M253/'IS - Annual'!M6</f>
        <v>9.1443403791409139</v>
      </c>
    </row>
    <row r="254" spans="3:13" hidden="1" outlineLevel="4">
      <c r="G254" s="502" t="s">
        <v>0</v>
      </c>
      <c r="H254" s="503"/>
      <c r="I254" s="338">
        <f ca="1">'IS - Annual'!I254/'IS - Annual'!I6</f>
        <v>0</v>
      </c>
      <c r="J254" s="339">
        <f ca="1">'IS - Annual'!J254/'IS - Annual'!J6</f>
        <v>0</v>
      </c>
      <c r="K254" s="339">
        <f ca="1">'IS - Annual'!K254/'IS - Annual'!K6</f>
        <v>4.4761930231869375E-3</v>
      </c>
      <c r="L254" s="339">
        <f ca="1">'IS - Annual'!L254/'IS - Annual'!L6</f>
        <v>4.9664062966085585E-3</v>
      </c>
      <c r="M254" s="340">
        <f ca="1">'IS - Annual'!M254/'IS - Annual'!M6</f>
        <v>3.2200861876741081E-3</v>
      </c>
    </row>
    <row r="255" spans="3:13" hidden="1" outlineLevel="5">
      <c r="H255" s="327" t="s">
        <v>260</v>
      </c>
      <c r="I255" s="329">
        <f ca="1">'IS - Annual'!I255/'IS - Annual'!I6</f>
        <v>0</v>
      </c>
      <c r="J255" s="330">
        <f ca="1">'IS - Annual'!J255/'IS - Annual'!J6</f>
        <v>0</v>
      </c>
      <c r="K255" s="330">
        <f ca="1">'IS - Annual'!K255/'IS - Annual'!K6</f>
        <v>4.4761930231869375E-3</v>
      </c>
      <c r="L255" s="330">
        <f ca="1">'IS - Annual'!L255/'IS - Annual'!L6</f>
        <v>4.9664062966085585E-3</v>
      </c>
      <c r="M255" s="331">
        <f ca="1">'IS - Annual'!M255/'IS - Annual'!M6</f>
        <v>3.2200861876741081E-3</v>
      </c>
    </row>
    <row r="256" spans="3:13" hidden="1" outlineLevel="4">
      <c r="G256" s="502" t="s">
        <v>57</v>
      </c>
      <c r="H256" s="503"/>
      <c r="I256" s="338">
        <f ca="1">'IS - Annual'!I256/'IS - Annual'!I6</f>
        <v>1.7076620893874552</v>
      </c>
      <c r="J256" s="339">
        <f ca="1">'IS - Annual'!J256/'IS - Annual'!J6</f>
        <v>1.869162809934152</v>
      </c>
      <c r="K256" s="339">
        <f ca="1">'IS - Annual'!K256/'IS - Annual'!K6</f>
        <v>2.2182707066616034</v>
      </c>
      <c r="L256" s="339">
        <f ca="1">'IS - Annual'!L256/'IS - Annual'!L6</f>
        <v>2.2298129603793964</v>
      </c>
      <c r="M256" s="340">
        <f ca="1">'IS - Annual'!M256/'IS - Annual'!M6</f>
        <v>2.2523899116620201</v>
      </c>
    </row>
    <row r="257" spans="6:13" hidden="1" outlineLevel="5">
      <c r="H257" s="327" t="s">
        <v>261</v>
      </c>
      <c r="I257" s="329">
        <f ca="1">'IS - Annual'!I257/'IS - Annual'!I6</f>
        <v>0.12974147425525512</v>
      </c>
      <c r="J257" s="330">
        <f ca="1">'IS - Annual'!J257/'IS - Annual'!J6</f>
        <v>1.4119716267251062E-2</v>
      </c>
      <c r="K257" s="330">
        <f ca="1">'IS - Annual'!K257/'IS - Annual'!K6</f>
        <v>4.0285737208682433E-3</v>
      </c>
      <c r="L257" s="330">
        <f ca="1">'IS - Annual'!L257/'IS - Annual'!L6</f>
        <v>2.2348828334738517E-3</v>
      </c>
      <c r="M257" s="331">
        <f ca="1">'IS - Annual'!M257/'IS - Annual'!M6</f>
        <v>1.932051712604465E-3</v>
      </c>
    </row>
    <row r="258" spans="6:13" hidden="1" outlineLevel="5">
      <c r="H258" s="327" t="s">
        <v>262</v>
      </c>
      <c r="I258" s="329">
        <f ca="1">'IS - Annual'!I258/'IS - Annual'!I6</f>
        <v>6.4870737127627559E-2</v>
      </c>
      <c r="J258" s="330">
        <f ca="1">'IS - Annual'!J258/'IS - Annual'!J6</f>
        <v>2.6474468001095743E-2</v>
      </c>
      <c r="K258" s="330">
        <f ca="1">'IS - Annual'!K258/'IS - Annual'!K6</f>
        <v>2.7864301569338681E-2</v>
      </c>
      <c r="L258" s="330">
        <f ca="1">'IS - Annual'!L258/'IS - Annual'!L6</f>
        <v>2.7563554946177501E-2</v>
      </c>
      <c r="M258" s="331">
        <f ca="1">'IS - Annual'!M258/'IS - Annual'!M6</f>
        <v>2.735060705655696E-2</v>
      </c>
    </row>
    <row r="259" spans="6:13" hidden="1" outlineLevel="5">
      <c r="H259" s="327" t="s">
        <v>263</v>
      </c>
      <c r="I259" s="329">
        <f ca="1">'IS - Annual'!I259/'IS - Annual'!I6</f>
        <v>1.5130498780045727</v>
      </c>
      <c r="J259" s="330">
        <f ca="1">'IS - Annual'!J259/'IS - Annual'!J6</f>
        <v>1.8228161486680363</v>
      </c>
      <c r="K259" s="330">
        <f ca="1">'IS - Annual'!K259/'IS - Annual'!K6</f>
        <v>2.1806333836583063</v>
      </c>
      <c r="L259" s="330">
        <f ca="1">'IS - Annual'!L259/'IS - Annual'!L6</f>
        <v>2.1937547813300617</v>
      </c>
      <c r="M259" s="331">
        <f ca="1">'IS - Annual'!M259/'IS - Annual'!M6</f>
        <v>2.2170561742651875</v>
      </c>
    </row>
    <row r="260" spans="6:13" hidden="1" outlineLevel="5">
      <c r="H260" s="327" t="s">
        <v>301</v>
      </c>
      <c r="I260" s="329">
        <f ca="1">'IS - Annual'!I260/'IS - Annual'!I6</f>
        <v>0</v>
      </c>
      <c r="J260" s="330">
        <f ca="1">'IS - Annual'!J260/'IS - Annual'!J6</f>
        <v>5.7524769977689511E-3</v>
      </c>
      <c r="K260" s="330">
        <f ca="1">'IS - Annual'!K260/'IS - Annual'!K6</f>
        <v>5.7444477130899011E-3</v>
      </c>
      <c r="L260" s="330">
        <f ca="1">'IS - Annual'!L260/'IS - Annual'!L6</f>
        <v>6.2597412696837034E-3</v>
      </c>
      <c r="M260" s="331">
        <f ca="1">'IS - Annual'!M260/'IS - Annual'!M6</f>
        <v>6.0510786276709297E-3</v>
      </c>
    </row>
    <row r="261" spans="6:13" hidden="1" outlineLevel="4">
      <c r="G261" s="502" t="s">
        <v>1</v>
      </c>
      <c r="H261" s="503"/>
      <c r="I261" s="338">
        <f ca="1">'IS - Annual'!I261/'IS - Annual'!I6</f>
        <v>25.966314500253141</v>
      </c>
      <c r="J261" s="339">
        <f ca="1">'IS - Annual'!J261/'IS - Annual'!J6</f>
        <v>22.595860385350026</v>
      </c>
      <c r="K261" s="339">
        <f ca="1">'IS - Annual'!K261/'IS - Annual'!K6</f>
        <v>17.509076629498022</v>
      </c>
      <c r="L261" s="339">
        <f ca="1">'IS - Annual'!L261/'IS - Annual'!L6</f>
        <v>9.7132974349070196</v>
      </c>
      <c r="M261" s="340">
        <f ca="1">'IS - Annual'!M261/'IS - Annual'!M6</f>
        <v>6.8834172390815578</v>
      </c>
    </row>
    <row r="262" spans="6:13" hidden="1" outlineLevel="5">
      <c r="H262" s="327" t="s">
        <v>264</v>
      </c>
      <c r="I262" s="329">
        <f ca="1">'IS - Annual'!I262/'IS - Annual'!I6</f>
        <v>2.454276221328576</v>
      </c>
      <c r="J262" s="330">
        <f ca="1">'IS - Annual'!J262/'IS - Annual'!J6</f>
        <v>2.1803195202680183</v>
      </c>
      <c r="K262" s="330">
        <f ca="1">'IS - Annual'!K262/'IS - Annual'!K6</f>
        <v>1.6920009627646622</v>
      </c>
      <c r="L262" s="330">
        <f ca="1">'IS - Annual'!L262/'IS - Annual'!L6</f>
        <v>0.93865079005901764</v>
      </c>
      <c r="M262" s="331">
        <f ca="1">'IS - Annual'!M262/'IS - Annual'!M6</f>
        <v>0.66559181499223818</v>
      </c>
    </row>
    <row r="263" spans="6:13" hidden="1" outlineLevel="5">
      <c r="H263" s="327" t="s">
        <v>265</v>
      </c>
      <c r="I263" s="329">
        <f ca="1">'IS - Annual'!I263/'IS - Annual'!I6</f>
        <v>13.435450445099752</v>
      </c>
      <c r="J263" s="330">
        <f ca="1">'IS - Annual'!J263/'IS - Annual'!J6</f>
        <v>11.666023351475433</v>
      </c>
      <c r="K263" s="330">
        <f ca="1">'IS - Annual'!K263/'IS - Annual'!K6</f>
        <v>9.0383289524190609</v>
      </c>
      <c r="L263" s="330">
        <f ca="1">'IS - Annual'!L263/'IS - Annual'!L6</f>
        <v>5.0140837970560002</v>
      </c>
      <c r="M263" s="331">
        <f ca="1">'IS - Annual'!M263/'IS - Annual'!M6</f>
        <v>3.5530430994796118</v>
      </c>
    </row>
    <row r="264" spans="6:13" hidden="1" outlineLevel="5">
      <c r="H264" s="327" t="s">
        <v>266</v>
      </c>
      <c r="I264" s="329">
        <f ca="1">'IS - Annual'!I264/'IS - Annual'!I6</f>
        <v>10.076587833824814</v>
      </c>
      <c r="J264" s="330">
        <f ca="1">'IS - Annual'!J264/'IS - Annual'!J6</f>
        <v>8.749517513606575</v>
      </c>
      <c r="K264" s="330">
        <f ca="1">'IS - Annual'!K264/'IS - Annual'!K6</f>
        <v>6.7787467143142974</v>
      </c>
      <c r="L264" s="330">
        <f ca="1">'IS - Annual'!L264/'IS - Annual'!L6</f>
        <v>3.7605628477920008</v>
      </c>
      <c r="M264" s="331">
        <f ca="1">'IS - Annual'!M264/'IS - Annual'!M6</f>
        <v>2.6647823246097082</v>
      </c>
    </row>
    <row r="265" spans="6:13" hidden="1" outlineLevel="4">
      <c r="G265" s="502" t="s">
        <v>61</v>
      </c>
      <c r="H265" s="503"/>
      <c r="I265" s="338">
        <f ca="1">'IS - Annual'!I265/'IS - Annual'!I6</f>
        <v>3.243536856381378E-2</v>
      </c>
      <c r="J265" s="339">
        <f ca="1">'IS - Annual'!J265/'IS - Annual'!J6</f>
        <v>1.4119716267251062E-2</v>
      </c>
      <c r="K265" s="339">
        <f ca="1">'IS - Annual'!K265/'IS - Annual'!K6</f>
        <v>7.3857184882584453E-3</v>
      </c>
      <c r="L265" s="339">
        <f ca="1">'IS - Annual'!L265/'IS - Annual'!L6</f>
        <v>5.7734473198074497E-3</v>
      </c>
      <c r="M265" s="340">
        <f ca="1">'IS - Annual'!M265/'IS - Annual'!M6</f>
        <v>5.3131422096622787E-3</v>
      </c>
    </row>
    <row r="266" spans="6:13" hidden="1" outlineLevel="5">
      <c r="H266" s="327" t="s">
        <v>267</v>
      </c>
      <c r="I266" s="329">
        <f ca="1">'IS - Annual'!I266/'IS - Annual'!I6</f>
        <v>3.243536856381378E-2</v>
      </c>
      <c r="J266" s="330">
        <f ca="1">'IS - Annual'!J266/'IS - Annual'!J6</f>
        <v>1.4119716267251062E-2</v>
      </c>
      <c r="K266" s="330">
        <f ca="1">'IS - Annual'!K266/'IS - Annual'!K6</f>
        <v>7.3857184882584453E-3</v>
      </c>
      <c r="L266" s="330">
        <f ca="1">'IS - Annual'!L266/'IS - Annual'!L6</f>
        <v>5.7734473198074497E-3</v>
      </c>
      <c r="M266" s="331">
        <f ca="1">'IS - Annual'!M266/'IS - Annual'!M6</f>
        <v>5.3131422096622787E-3</v>
      </c>
    </row>
    <row r="267" spans="6:13" hidden="1" outlineLevel="3">
      <c r="F267" s="488" t="s">
        <v>88</v>
      </c>
      <c r="G267" s="504"/>
      <c r="H267" s="489"/>
      <c r="I267" s="341">
        <f ca="1">'IS - Annual'!I267/'IS - Annual'!I6</f>
        <v>2.4902134083873348</v>
      </c>
      <c r="J267" s="342">
        <f ca="1">'IS - Annual'!J267/'IS - Annual'!J6</f>
        <v>2.1801717861996663</v>
      </c>
      <c r="K267" s="342">
        <f ca="1">'IS - Annual'!K267/'IS - Annual'!K6</f>
        <v>1.7278576934849443</v>
      </c>
      <c r="L267" s="342">
        <f ca="1">'IS - Annual'!L267/'IS - Annual'!L6</f>
        <v>1.009043184371978</v>
      </c>
      <c r="M267" s="343">
        <f ca="1">'IS - Annual'!M267/'IS - Annual'!M6</f>
        <v>0.74877650273381013</v>
      </c>
    </row>
    <row r="268" spans="6:13" hidden="1" outlineLevel="4">
      <c r="G268" s="502" t="s">
        <v>0</v>
      </c>
      <c r="H268" s="503"/>
      <c r="I268" s="338">
        <f ca="1">'IS - Annual'!I268/'IS - Annual'!I6</f>
        <v>0</v>
      </c>
      <c r="J268" s="339">
        <f ca="1">'IS - Annual'!J268/'IS - Annual'!J6</f>
        <v>0</v>
      </c>
      <c r="K268" s="339">
        <f ca="1">'IS - Annual'!K268/'IS - Annual'!K6</f>
        <v>6.7142895347804051E-4</v>
      </c>
      <c r="L268" s="339">
        <f ca="1">'IS - Annual'!L268/'IS - Annual'!L6</f>
        <v>7.4496094449128382E-4</v>
      </c>
      <c r="M268" s="340">
        <f ca="1">'IS - Annual'!M268/'IS - Annual'!M6</f>
        <v>4.8301292815111624E-4</v>
      </c>
    </row>
    <row r="269" spans="6:13" hidden="1" outlineLevel="5">
      <c r="H269" s="327" t="s">
        <v>260</v>
      </c>
      <c r="I269" s="329">
        <f ca="1">'IS - Annual'!I269/'IS - Annual'!I6</f>
        <v>0</v>
      </c>
      <c r="J269" s="330">
        <f ca="1">'IS - Annual'!J269/'IS - Annual'!J6</f>
        <v>0</v>
      </c>
      <c r="K269" s="330">
        <f ca="1">'IS - Annual'!K269/'IS - Annual'!K6</f>
        <v>6.7142895347804051E-4</v>
      </c>
      <c r="L269" s="330">
        <f ca="1">'IS - Annual'!L269/'IS - Annual'!L6</f>
        <v>7.4496094449128382E-4</v>
      </c>
      <c r="M269" s="331">
        <f ca="1">'IS - Annual'!M269/'IS - Annual'!M6</f>
        <v>4.8301292815111624E-4</v>
      </c>
    </row>
    <row r="270" spans="6:13" hidden="1" outlineLevel="4">
      <c r="G270" s="502" t="s">
        <v>57</v>
      </c>
      <c r="H270" s="503"/>
      <c r="I270" s="338">
        <f ca="1">'IS - Annual'!I270/'IS - Annual'!I6</f>
        <v>9.1870178182135512E-2</v>
      </c>
      <c r="J270" s="339">
        <f ca="1">'IS - Annual'!J270/'IS - Annual'!J6</f>
        <v>9.4164126310070165E-2</v>
      </c>
      <c r="K270" s="339">
        <f ca="1">'IS - Annual'!K270/'IS - Annual'!K6</f>
        <v>0.11111496401912355</v>
      </c>
      <c r="L270" s="339">
        <f ca="1">'IS - Annual'!L270/'IS - Annual'!L6</f>
        <v>0.11160239216064358</v>
      </c>
      <c r="M270" s="340">
        <f ca="1">'IS - Annual'!M270/'IS - Annual'!M6</f>
        <v>0.11271609816873122</v>
      </c>
    </row>
    <row r="271" spans="6:13" hidden="1" outlineLevel="5">
      <c r="H271" s="327" t="s">
        <v>261</v>
      </c>
      <c r="I271" s="329">
        <f ca="1">'IS - Annual'!I271/'IS - Annual'!I6</f>
        <v>1.2974147425525511E-2</v>
      </c>
      <c r="J271" s="330">
        <f ca="1">'IS - Annual'!J271/'IS - Annual'!J6</f>
        <v>1.4119716267251062E-3</v>
      </c>
      <c r="K271" s="330">
        <f ca="1">'IS - Annual'!K271/'IS - Annual'!K6</f>
        <v>4.0285737208682431E-4</v>
      </c>
      <c r="L271" s="330">
        <f ca="1">'IS - Annual'!L271/'IS - Annual'!L6</f>
        <v>2.2348828334738517E-4</v>
      </c>
      <c r="M271" s="331">
        <f ca="1">'IS - Annual'!M271/'IS - Annual'!M6</f>
        <v>1.932051712604465E-4</v>
      </c>
    </row>
    <row r="272" spans="6:13" hidden="1" outlineLevel="5">
      <c r="H272" s="327" t="s">
        <v>262</v>
      </c>
      <c r="I272" s="329">
        <f ca="1">'IS - Annual'!I272/'IS - Annual'!I6</f>
        <v>3.2435368563813777E-3</v>
      </c>
      <c r="J272" s="330">
        <f ca="1">'IS - Annual'!J272/'IS - Annual'!J6</f>
        <v>1.323723400054787E-3</v>
      </c>
      <c r="K272" s="330">
        <f ca="1">'IS - Annual'!K272/'IS - Annual'!K6</f>
        <v>1.3932150784669341E-3</v>
      </c>
      <c r="L272" s="330">
        <f ca="1">'IS - Annual'!L272/'IS - Annual'!L6</f>
        <v>1.3781777473088751E-3</v>
      </c>
      <c r="M272" s="331">
        <f ca="1">'IS - Annual'!M272/'IS - Annual'!M6</f>
        <v>1.3675303528278479E-3</v>
      </c>
    </row>
    <row r="273" spans="5:13" hidden="1" outlineLevel="5">
      <c r="H273" s="327" t="s">
        <v>263</v>
      </c>
      <c r="I273" s="329">
        <f ca="1">'IS - Annual'!I273/'IS - Annual'!I6</f>
        <v>7.5652493900228629E-2</v>
      </c>
      <c r="J273" s="330">
        <f ca="1">'IS - Annual'!J273/'IS - Annual'!J6</f>
        <v>9.1140807433401819E-2</v>
      </c>
      <c r="K273" s="330">
        <f ca="1">'IS - Annual'!K273/'IS - Annual'!K6</f>
        <v>0.10903166918291531</v>
      </c>
      <c r="L273" s="330">
        <f ca="1">'IS - Annual'!L273/'IS - Annual'!L6</f>
        <v>0.10968773906650311</v>
      </c>
      <c r="M273" s="331">
        <f ca="1">'IS - Annual'!M273/'IS - Annual'!M6</f>
        <v>0.11085280871325938</v>
      </c>
    </row>
    <row r="274" spans="5:13" hidden="1" outlineLevel="5">
      <c r="H274" s="327" t="s">
        <v>301</v>
      </c>
      <c r="I274" s="329">
        <f ca="1">'IS - Annual'!I274/'IS - Annual'!I6</f>
        <v>0</v>
      </c>
      <c r="J274" s="330">
        <f ca="1">'IS - Annual'!J274/'IS - Annual'!J6</f>
        <v>2.8762384988844758E-4</v>
      </c>
      <c r="K274" s="330">
        <f ca="1">'IS - Annual'!K274/'IS - Annual'!K6</f>
        <v>2.8722238565449511E-4</v>
      </c>
      <c r="L274" s="330">
        <f ca="1">'IS - Annual'!L274/'IS - Annual'!L6</f>
        <v>3.1298706348418533E-4</v>
      </c>
      <c r="M274" s="331">
        <f ca="1">'IS - Annual'!M274/'IS - Annual'!M6</f>
        <v>3.0255393138354641E-4</v>
      </c>
    </row>
    <row r="275" spans="5:13" hidden="1" outlineLevel="4">
      <c r="G275" s="502" t="s">
        <v>1</v>
      </c>
      <c r="H275" s="503"/>
      <c r="I275" s="338">
        <f ca="1">'IS - Annual'!I275/'IS - Annual'!I6</f>
        <v>2.395099693348818</v>
      </c>
      <c r="J275" s="339">
        <f ca="1">'IS - Annual'!J275/'IS - Annual'!J6</f>
        <v>2.0845956882628709</v>
      </c>
      <c r="K275" s="339">
        <f ca="1">'IS - Annual'!K275/'IS - Annual'!K6</f>
        <v>1.6153327286635168</v>
      </c>
      <c r="L275" s="339">
        <f ca="1">'IS - Annual'!L275/'IS - Annual'!L6</f>
        <v>0.89611848653486237</v>
      </c>
      <c r="M275" s="340">
        <f ca="1">'IS - Annual'!M275/'IS - Annual'!M6</f>
        <v>0.63504607741596164</v>
      </c>
    </row>
    <row r="276" spans="5:13" hidden="1" outlineLevel="5">
      <c r="H276" s="327" t="s">
        <v>264</v>
      </c>
      <c r="I276" s="329">
        <f ca="1">'IS - Annual'!I276/'IS - Annual'!I6</f>
        <v>0.2454276221328576</v>
      </c>
      <c r="J276" s="330">
        <f ca="1">'IS - Annual'!J276/'IS - Annual'!J6</f>
        <v>0.21803195202680181</v>
      </c>
      <c r="K276" s="330">
        <f ca="1">'IS - Annual'!K276/'IS - Annual'!K6</f>
        <v>0.16920009627646621</v>
      </c>
      <c r="L276" s="330">
        <f ca="1">'IS - Annual'!L276/'IS - Annual'!L6</f>
        <v>9.3865079005901769E-2</v>
      </c>
      <c r="M276" s="331">
        <f ca="1">'IS - Annual'!M276/'IS - Annual'!M6</f>
        <v>6.6559181499223824E-2</v>
      </c>
    </row>
    <row r="277" spans="5:13" hidden="1" outlineLevel="5">
      <c r="H277" s="327" t="s">
        <v>265</v>
      </c>
      <c r="I277" s="329">
        <f ca="1">'IS - Annual'!I277/'IS - Annual'!I6</f>
        <v>1.3435450445099753</v>
      </c>
      <c r="J277" s="330">
        <f ca="1">'IS - Annual'!J277/'IS - Annual'!J6</f>
        <v>1.1666023351475434</v>
      </c>
      <c r="K277" s="330">
        <f ca="1">'IS - Annual'!K277/'IS - Annual'!K6</f>
        <v>0.9038328952419068</v>
      </c>
      <c r="L277" s="330">
        <f ca="1">'IS - Annual'!L277/'IS - Annual'!L6</f>
        <v>0.50140837970560037</v>
      </c>
      <c r="M277" s="331">
        <f ca="1">'IS - Annual'!M277/'IS - Annual'!M6</f>
        <v>0.35530430994796119</v>
      </c>
    </row>
    <row r="278" spans="5:13" hidden="1" outlineLevel="5">
      <c r="H278" s="327" t="s">
        <v>266</v>
      </c>
      <c r="I278" s="329">
        <f ca="1">'IS - Annual'!I278/'IS - Annual'!I6</f>
        <v>0.80612702670598513</v>
      </c>
      <c r="J278" s="330">
        <f ca="1">'IS - Annual'!J278/'IS - Annual'!J6</f>
        <v>0.699961401088526</v>
      </c>
      <c r="K278" s="330">
        <f ca="1">'IS - Annual'!K278/'IS - Annual'!K6</f>
        <v>0.54229973714514379</v>
      </c>
      <c r="L278" s="330">
        <f ca="1">'IS - Annual'!L278/'IS - Annual'!L6</f>
        <v>0.30084502782336009</v>
      </c>
      <c r="M278" s="331">
        <f ca="1">'IS - Annual'!M278/'IS - Annual'!M6</f>
        <v>0.21318258596877668</v>
      </c>
    </row>
    <row r="279" spans="5:13" hidden="1" outlineLevel="4">
      <c r="G279" s="502" t="s">
        <v>61</v>
      </c>
      <c r="H279" s="503"/>
      <c r="I279" s="338">
        <f ca="1">'IS - Annual'!I279/'IS - Annual'!I6</f>
        <v>3.2435368563813777E-3</v>
      </c>
      <c r="J279" s="339">
        <f ca="1">'IS - Annual'!J279/'IS - Annual'!J6</f>
        <v>1.4119716267251062E-3</v>
      </c>
      <c r="K279" s="339">
        <f ca="1">'IS - Annual'!K279/'IS - Annual'!K6</f>
        <v>7.3857184882584461E-4</v>
      </c>
      <c r="L279" s="339">
        <f ca="1">'IS - Annual'!L279/'IS - Annual'!L6</f>
        <v>5.7734473198074504E-4</v>
      </c>
      <c r="M279" s="340">
        <f ca="1">'IS - Annual'!M279/'IS - Annual'!M6</f>
        <v>5.3131422096622792E-4</v>
      </c>
    </row>
    <row r="280" spans="5:13" hidden="1" outlineLevel="5">
      <c r="H280" s="327" t="s">
        <v>267</v>
      </c>
      <c r="I280" s="329">
        <f ca="1">'IS - Annual'!I280/'IS - Annual'!I6</f>
        <v>3.2435368563813777E-3</v>
      </c>
      <c r="J280" s="330">
        <f ca="1">'IS - Annual'!J280/'IS - Annual'!J6</f>
        <v>1.4119716267251062E-3</v>
      </c>
      <c r="K280" s="330">
        <f ca="1">'IS - Annual'!K280/'IS - Annual'!K6</f>
        <v>7.3857184882584461E-4</v>
      </c>
      <c r="L280" s="330">
        <f ca="1">'IS - Annual'!L280/'IS - Annual'!L6</f>
        <v>5.7734473198074504E-4</v>
      </c>
      <c r="M280" s="331">
        <f ca="1">'IS - Annual'!M280/'IS - Annual'!M6</f>
        <v>5.3131422096622792E-4</v>
      </c>
    </row>
    <row r="281" spans="5:13" hidden="1" outlineLevel="2">
      <c r="E281" s="502" t="s">
        <v>113</v>
      </c>
      <c r="F281" s="505"/>
      <c r="G281" s="505"/>
      <c r="H281" s="503"/>
      <c r="I281" s="338">
        <f ca="1">'IS - Annual'!I281/'IS - Annual'!I6</f>
        <v>2.3958925579137111</v>
      </c>
      <c r="J281" s="339">
        <f ca="1">'IS - Annual'!J281/'IS - Annual'!J6</f>
        <v>2.5608458736704343</v>
      </c>
      <c r="K281" s="339">
        <f ca="1">'IS - Annual'!K281/'IS - Annual'!K6</f>
        <v>0.14359627218383694</v>
      </c>
      <c r="L281" s="339">
        <f ca="1">'IS - Annual'!L281/'IS - Annual'!L6</f>
        <v>0.32601974134086886</v>
      </c>
      <c r="M281" s="340">
        <f ca="1">'IS - Annual'!M281/'IS - Annual'!M6</f>
        <v>0.12725780613688076</v>
      </c>
    </row>
    <row r="282" spans="5:13" hidden="1" outlineLevel="3">
      <c r="F282" s="488" t="s">
        <v>89</v>
      </c>
      <c r="G282" s="504"/>
      <c r="H282" s="489"/>
      <c r="I282" s="341">
        <f ca="1">'IS - Annual'!I282/'IS - Annual'!I6</f>
        <v>1.5972617052758074</v>
      </c>
      <c r="J282" s="342">
        <f ca="1">'IS - Annual'!J282/'IS - Annual'!J6</f>
        <v>1.7072305824469562</v>
      </c>
      <c r="K282" s="342">
        <f ca="1">'IS - Annual'!K282/'IS - Annual'!K6</f>
        <v>0.11226292102152838</v>
      </c>
      <c r="L282" s="342">
        <f ca="1">'IS - Annual'!L282/'IS - Annual'!L6</f>
        <v>0.30742054976006983</v>
      </c>
      <c r="M282" s="343">
        <f ca="1">'IS - Annual'!M282/'IS - Annual'!M6</f>
        <v>9.2352071862493432E-2</v>
      </c>
    </row>
    <row r="283" spans="5:13" hidden="1" outlineLevel="4">
      <c r="G283" s="502" t="s">
        <v>0</v>
      </c>
      <c r="H283" s="503"/>
      <c r="I283" s="338">
        <f ca="1">'IS - Annual'!I283/'IS - Annual'!I6</f>
        <v>0</v>
      </c>
      <c r="J283" s="339">
        <f ca="1">'IS - Annual'!J283/'IS - Annual'!J6</f>
        <v>0</v>
      </c>
      <c r="K283" s="339">
        <f ca="1">'IS - Annual'!K283/'IS - Annual'!K6</f>
        <v>8.952386046373873E-5</v>
      </c>
      <c r="L283" s="339">
        <f ca="1">'IS - Annual'!L283/'IS - Annual'!L6</f>
        <v>0</v>
      </c>
      <c r="M283" s="340">
        <f ca="1">'IS - Annual'!M283/'IS - Annual'!M6</f>
        <v>3.2200861876741081E-5</v>
      </c>
    </row>
    <row r="284" spans="5:13" hidden="1" outlineLevel="5">
      <c r="H284" s="327" t="s">
        <v>260</v>
      </c>
      <c r="I284" s="329">
        <f ca="1">'IS - Annual'!I284/'IS - Annual'!I6</f>
        <v>0</v>
      </c>
      <c r="J284" s="330">
        <f ca="1">'IS - Annual'!J284/'IS - Annual'!J6</f>
        <v>0</v>
      </c>
      <c r="K284" s="330">
        <f ca="1">'IS - Annual'!K284/'IS - Annual'!K6</f>
        <v>8.952386046373873E-5</v>
      </c>
      <c r="L284" s="330">
        <f ca="1">'IS - Annual'!L284/'IS - Annual'!L6</f>
        <v>0</v>
      </c>
      <c r="M284" s="331">
        <f ca="1">'IS - Annual'!M284/'IS - Annual'!M6</f>
        <v>3.2200861876741081E-5</v>
      </c>
    </row>
    <row r="285" spans="5:13" hidden="1" outlineLevel="4">
      <c r="G285" s="502" t="s">
        <v>57</v>
      </c>
      <c r="H285" s="503"/>
      <c r="I285" s="338">
        <f ca="1">'IS - Annual'!I285/'IS - Annual'!I6</f>
        <v>0.15857291297864515</v>
      </c>
      <c r="J285" s="339">
        <f ca="1">'IS - Annual'!J285/'IS - Annual'!J6</f>
        <v>0.14778636359722777</v>
      </c>
      <c r="K285" s="339">
        <f ca="1">'IS - Annual'!K285/'IS - Annual'!K6</f>
        <v>6.7411466929195266E-2</v>
      </c>
      <c r="L285" s="339">
        <f ca="1">'IS - Annual'!L285/'IS - Annual'!L6</f>
        <v>6.0540492755658336E-2</v>
      </c>
      <c r="M285" s="340">
        <f ca="1">'IS - Annual'!M285/'IS - Annual'!M6</f>
        <v>5.7510739311859578E-2</v>
      </c>
    </row>
    <row r="286" spans="5:13" hidden="1" outlineLevel="5">
      <c r="H286" s="327" t="s">
        <v>261</v>
      </c>
      <c r="I286" s="329">
        <f ca="1">'IS - Annual'!I286/'IS - Annual'!I6</f>
        <v>2.8831438723390026E-3</v>
      </c>
      <c r="J286" s="330">
        <f ca="1">'IS - Annual'!J286/'IS - Annual'!J6</f>
        <v>0</v>
      </c>
      <c r="K286" s="330">
        <f ca="1">'IS - Annual'!K286/'IS - Annual'!K6</f>
        <v>8.952386046373873E-5</v>
      </c>
      <c r="L286" s="330">
        <f ca="1">'IS - Annual'!L286/'IS - Annual'!L6</f>
        <v>0</v>
      </c>
      <c r="M286" s="331">
        <f ca="1">'IS - Annual'!M286/'IS - Annual'!M6</f>
        <v>3.2200861876741081E-5</v>
      </c>
    </row>
    <row r="287" spans="5:13" hidden="1" outlineLevel="5">
      <c r="H287" s="327" t="s">
        <v>262</v>
      </c>
      <c r="I287" s="329">
        <f ca="1">'IS - Annual'!I287/'IS - Annual'!I6</f>
        <v>2.8831438723390026E-3</v>
      </c>
      <c r="J287" s="330">
        <f ca="1">'IS - Annual'!J287/'IS - Annual'!J6</f>
        <v>2.1964003082390539E-3</v>
      </c>
      <c r="K287" s="330">
        <f ca="1">'IS - Annual'!K287/'IS - Annual'!K6</f>
        <v>1.0742863255648648E-3</v>
      </c>
      <c r="L287" s="330">
        <f ca="1">'IS - Annual'!L287/'IS - Annual'!L6</f>
        <v>8.4428907042345507E-4</v>
      </c>
      <c r="M287" s="331">
        <f ca="1">'IS - Annual'!M287/'IS - Annual'!M6</f>
        <v>8.6942327067200925E-4</v>
      </c>
    </row>
    <row r="288" spans="5:13" hidden="1" outlineLevel="5">
      <c r="H288" s="327" t="s">
        <v>263</v>
      </c>
      <c r="I288" s="329">
        <f ca="1">'IS - Annual'!I288/'IS - Annual'!I6</f>
        <v>0.15280662523396712</v>
      </c>
      <c r="J288" s="330">
        <f ca="1">'IS - Annual'!J288/'IS - Annual'!J6</f>
        <v>0.14527619181638315</v>
      </c>
      <c r="K288" s="330">
        <f ca="1">'IS - Annual'!K288/'IS - Annual'!K6</f>
        <v>6.6068609022239183E-2</v>
      </c>
      <c r="L288" s="330">
        <f ca="1">'IS - Annual'!L288/'IS - Annual'!L6</f>
        <v>5.9497547433370539E-2</v>
      </c>
      <c r="M288" s="331">
        <f ca="1">'IS - Annual'!M288/'IS - Annual'!M6</f>
        <v>5.6480311731803859E-2</v>
      </c>
    </row>
    <row r="289" spans="6:13" hidden="1" outlineLevel="5">
      <c r="H289" s="327" t="s">
        <v>301</v>
      </c>
      <c r="I289" s="329">
        <f ca="1">'IS - Annual'!I289/'IS - Annual'!I6</f>
        <v>0</v>
      </c>
      <c r="J289" s="330">
        <f ca="1">'IS - Annual'!J289/'IS - Annual'!J6</f>
        <v>3.1377147260557914E-4</v>
      </c>
      <c r="K289" s="330">
        <f ca="1">'IS - Annual'!K289/'IS - Annual'!K6</f>
        <v>1.7904772092747746E-4</v>
      </c>
      <c r="L289" s="330">
        <f ca="1">'IS - Annual'!L289/'IS - Annual'!L6</f>
        <v>1.9865625186434236E-4</v>
      </c>
      <c r="M289" s="331">
        <f ca="1">'IS - Annual'!M289/'IS - Annual'!M6</f>
        <v>1.2880344750696433E-4</v>
      </c>
    </row>
    <row r="290" spans="6:13" hidden="1" outlineLevel="4">
      <c r="G290" s="502" t="s">
        <v>1</v>
      </c>
      <c r="H290" s="503"/>
      <c r="I290" s="338">
        <f ca="1">'IS - Annual'!I290/'IS - Annual'!I6</f>
        <v>1.4358056484248232</v>
      </c>
      <c r="J290" s="339">
        <f ca="1">'IS - Annual'!J290/'IS - Annual'!J6</f>
        <v>1.5594442188497284</v>
      </c>
      <c r="K290" s="339">
        <f ca="1">'IS - Annual'!K290/'IS - Annual'!K6</f>
        <v>4.458288251094189E-2</v>
      </c>
      <c r="L290" s="339">
        <f ca="1">'IS - Annual'!L290/'IS - Annual'!L6</f>
        <v>0.24683039294144538</v>
      </c>
      <c r="M290" s="340">
        <f ca="1">'IS - Annual'!M290/'IS - Annual'!M6</f>
        <v>3.4744729965003628E-2</v>
      </c>
    </row>
    <row r="291" spans="6:13" hidden="1" outlineLevel="5">
      <c r="H291" s="327" t="s">
        <v>264</v>
      </c>
      <c r="I291" s="329">
        <f ca="1">'IS - Annual'!I291/'IS - Annual'!I6</f>
        <v>0.10955946714888209</v>
      </c>
      <c r="J291" s="330">
        <f ca="1">'IS - Annual'!J291/'IS - Annual'!J6</f>
        <v>0.11986070253533124</v>
      </c>
      <c r="K291" s="330">
        <f ca="1">'IS - Annual'!K291/'IS - Annual'!K6</f>
        <v>3.4019066976220718E-3</v>
      </c>
      <c r="L291" s="330">
        <f ca="1">'IS - Annual'!L291/'IS - Annual'!L6</f>
        <v>1.8971672053044696E-2</v>
      </c>
      <c r="M291" s="331">
        <f ca="1">'IS - Annual'!M291/'IS - Annual'!M6</f>
        <v>2.6726715357695101E-3</v>
      </c>
    </row>
    <row r="292" spans="6:13" hidden="1" outlineLevel="5">
      <c r="H292" s="327" t="s">
        <v>265</v>
      </c>
      <c r="I292" s="329">
        <f ca="1">'IS - Annual'!I292/'IS - Annual'!I6</f>
        <v>0.66312309063797059</v>
      </c>
      <c r="J292" s="330">
        <f ca="1">'IS - Annual'!J292/'IS - Annual'!J6</f>
        <v>0.71979175815719854</v>
      </c>
      <c r="K292" s="330">
        <f ca="1">'IS - Annual'!K292/'IS - Annual'!K6</f>
        <v>2.0590487906659908E-2</v>
      </c>
      <c r="L292" s="330">
        <f ca="1">'IS - Annual'!L292/'IS - Annual'!L6</f>
        <v>0.11392936044420035</v>
      </c>
      <c r="M292" s="331">
        <f ca="1">'IS - Annual'!M292/'IS - Annual'!M6</f>
        <v>1.603602921461706E-2</v>
      </c>
    </row>
    <row r="293" spans="6:13" hidden="1" outlineLevel="5">
      <c r="H293" s="327" t="s">
        <v>266</v>
      </c>
      <c r="I293" s="329">
        <f ca="1">'IS - Annual'!I293/'IS - Annual'!I6</f>
        <v>0.66312309063797059</v>
      </c>
      <c r="J293" s="330">
        <f ca="1">'IS - Annual'!J293/'IS - Annual'!J6</f>
        <v>0.71979175815719854</v>
      </c>
      <c r="K293" s="330">
        <f ca="1">'IS - Annual'!K293/'IS - Annual'!K6</f>
        <v>2.0590487906659908E-2</v>
      </c>
      <c r="L293" s="330">
        <f ca="1">'IS - Annual'!L293/'IS - Annual'!L6</f>
        <v>0.11392936044420035</v>
      </c>
      <c r="M293" s="331">
        <f ca="1">'IS - Annual'!M293/'IS - Annual'!M6</f>
        <v>1.603602921461706E-2</v>
      </c>
    </row>
    <row r="294" spans="6:13" hidden="1" outlineLevel="4">
      <c r="G294" s="502" t="s">
        <v>61</v>
      </c>
      <c r="H294" s="503"/>
      <c r="I294" s="338">
        <f ca="1">'IS - Annual'!I294/'IS - Annual'!I6</f>
        <v>2.8831438723390026E-3</v>
      </c>
      <c r="J294" s="339">
        <f ca="1">'IS - Annual'!J294/'IS - Annual'!J6</f>
        <v>0</v>
      </c>
      <c r="K294" s="339">
        <f ca="1">'IS - Annual'!K294/'IS - Annual'!K6</f>
        <v>1.7904772092747746E-4</v>
      </c>
      <c r="L294" s="339">
        <f ca="1">'IS - Annual'!L294/'IS - Annual'!L6</f>
        <v>4.966406296608559E-5</v>
      </c>
      <c r="M294" s="340">
        <f ca="1">'IS - Annual'!M294/'IS - Annual'!M6</f>
        <v>6.4401723753482163E-5</v>
      </c>
    </row>
    <row r="295" spans="6:13" hidden="1" outlineLevel="5">
      <c r="H295" s="327" t="s">
        <v>267</v>
      </c>
      <c r="I295" s="329">
        <f ca="1">'IS - Annual'!I295/'IS - Annual'!I6</f>
        <v>2.8831438723390026E-3</v>
      </c>
      <c r="J295" s="330">
        <f ca="1">'IS - Annual'!J295/'IS - Annual'!J6</f>
        <v>0</v>
      </c>
      <c r="K295" s="330">
        <f ca="1">'IS - Annual'!K295/'IS - Annual'!K6</f>
        <v>1.7904772092747746E-4</v>
      </c>
      <c r="L295" s="330">
        <f ca="1">'IS - Annual'!L295/'IS - Annual'!L6</f>
        <v>4.966406296608559E-5</v>
      </c>
      <c r="M295" s="331">
        <f ca="1">'IS - Annual'!M295/'IS - Annual'!M6</f>
        <v>6.4401723753482163E-5</v>
      </c>
    </row>
    <row r="296" spans="6:13" hidden="1" outlineLevel="3">
      <c r="F296" s="488" t="s">
        <v>90</v>
      </c>
      <c r="G296" s="504"/>
      <c r="H296" s="489"/>
      <c r="I296" s="341">
        <f ca="1">'IS - Annual'!I296/'IS - Annual'!I6</f>
        <v>0.79863085263790368</v>
      </c>
      <c r="J296" s="342">
        <f ca="1">'IS - Annual'!J296/'IS - Annual'!J6</f>
        <v>0.85361529122347812</v>
      </c>
      <c r="K296" s="342">
        <f ca="1">'IS - Annual'!K296/'IS - Annual'!K6</f>
        <v>3.1333351162308558E-2</v>
      </c>
      <c r="L296" s="342">
        <f ca="1">'IS - Annual'!L296/'IS - Annual'!L6</f>
        <v>1.8599191580799052E-2</v>
      </c>
      <c r="M296" s="343">
        <f ca="1">'IS - Annual'!M296/'IS - Annual'!M6</f>
        <v>3.4905734274387333E-2</v>
      </c>
    </row>
    <row r="297" spans="6:13" hidden="1" outlineLevel="4">
      <c r="G297" s="502" t="s">
        <v>0</v>
      </c>
      <c r="H297" s="503"/>
      <c r="I297" s="338">
        <f ca="1">'IS - Annual'!I297/'IS - Annual'!I6</f>
        <v>0</v>
      </c>
      <c r="J297" s="339">
        <f ca="1">'IS - Annual'!J297/'IS - Annual'!J6</f>
        <v>0</v>
      </c>
      <c r="K297" s="339">
        <f ca="1">'IS - Annual'!K297/'IS - Annual'!K6</f>
        <v>4.4761930231869365E-5</v>
      </c>
      <c r="L297" s="339">
        <f ca="1">'IS - Annual'!L297/'IS - Annual'!L6</f>
        <v>0</v>
      </c>
      <c r="M297" s="340">
        <f ca="1">'IS - Annual'!M297/'IS - Annual'!M6</f>
        <v>0</v>
      </c>
    </row>
    <row r="298" spans="6:13" hidden="1" outlineLevel="5">
      <c r="H298" s="327" t="s">
        <v>260</v>
      </c>
      <c r="I298" s="329">
        <f ca="1">'IS - Annual'!I298/'IS - Annual'!I6</f>
        <v>0</v>
      </c>
      <c r="J298" s="330">
        <f ca="1">'IS - Annual'!J298/'IS - Annual'!J6</f>
        <v>0</v>
      </c>
      <c r="K298" s="330">
        <f ca="1">'IS - Annual'!K298/'IS - Annual'!K6</f>
        <v>4.4761930231869365E-5</v>
      </c>
      <c r="L298" s="330">
        <f ca="1">'IS - Annual'!L298/'IS - Annual'!L6</f>
        <v>0</v>
      </c>
      <c r="M298" s="331">
        <f ca="1">'IS - Annual'!M298/'IS - Annual'!M6</f>
        <v>0</v>
      </c>
    </row>
    <row r="299" spans="6:13" hidden="1" outlineLevel="4">
      <c r="G299" s="502" t="s">
        <v>57</v>
      </c>
      <c r="H299" s="503"/>
      <c r="I299" s="338">
        <f ca="1">'IS - Annual'!I299/'IS - Annual'!I6</f>
        <v>7.9286456489322574E-2</v>
      </c>
      <c r="J299" s="339">
        <f ca="1">'IS - Annual'!J299/'IS - Annual'!J6</f>
        <v>7.3893181798613886E-2</v>
      </c>
      <c r="K299" s="339">
        <f ca="1">'IS - Annual'!K299/'IS - Annual'!K6</f>
        <v>3.1243827301844818E-2</v>
      </c>
      <c r="L299" s="339">
        <f ca="1">'IS - Annual'!L299/'IS - Annual'!L6</f>
        <v>1.8574359549316011E-2</v>
      </c>
      <c r="M299" s="340">
        <f ca="1">'IS - Annual'!M299/'IS - Annual'!M6</f>
        <v>1.7517268860947149E-2</v>
      </c>
    </row>
    <row r="300" spans="6:13" hidden="1" outlineLevel="5">
      <c r="H300" s="327" t="s">
        <v>261</v>
      </c>
      <c r="I300" s="329">
        <f ca="1">'IS - Annual'!I300/'IS - Annual'!I6</f>
        <v>1.4415719361695013E-3</v>
      </c>
      <c r="J300" s="330">
        <f ca="1">'IS - Annual'!J300/'IS - Annual'!J6</f>
        <v>0</v>
      </c>
      <c r="K300" s="330">
        <f ca="1">'IS - Annual'!K300/'IS - Annual'!K6</f>
        <v>0</v>
      </c>
      <c r="L300" s="330">
        <f ca="1">'IS - Annual'!L300/'IS - Annual'!L6</f>
        <v>0</v>
      </c>
      <c r="M300" s="331">
        <f ca="1">'IS - Annual'!M300/'IS - Annual'!M6</f>
        <v>1.6100430938370541E-5</v>
      </c>
    </row>
    <row r="301" spans="6:13" hidden="1" outlineLevel="5">
      <c r="H301" s="327" t="s">
        <v>262</v>
      </c>
      <c r="I301" s="329">
        <f ca="1">'IS - Annual'!I301/'IS - Annual'!I6</f>
        <v>1.4415719361695013E-3</v>
      </c>
      <c r="J301" s="330">
        <f ca="1">'IS - Annual'!J301/'IS - Annual'!J6</f>
        <v>1.098200154119527E-3</v>
      </c>
      <c r="K301" s="330">
        <f ca="1">'IS - Annual'!K301/'IS - Annual'!K6</f>
        <v>4.9238123255056308E-4</v>
      </c>
      <c r="L301" s="330">
        <f ca="1">'IS - Annual'!L301/'IS - Annual'!L6</f>
        <v>2.4832031483042796E-4</v>
      </c>
      <c r="M301" s="331">
        <f ca="1">'IS - Annual'!M301/'IS - Annual'!M6</f>
        <v>2.5760689501392865E-4</v>
      </c>
    </row>
    <row r="302" spans="6:13" hidden="1" outlineLevel="5">
      <c r="H302" s="327" t="s">
        <v>263</v>
      </c>
      <c r="I302" s="329">
        <f ca="1">'IS - Annual'!I302/'IS - Annual'!I6</f>
        <v>7.6403312616983562E-2</v>
      </c>
      <c r="J302" s="330">
        <f ca="1">'IS - Annual'!J302/'IS - Annual'!J6</f>
        <v>7.2638095908191577E-2</v>
      </c>
      <c r="K302" s="330">
        <f ca="1">'IS - Annual'!K302/'IS - Annual'!K6</f>
        <v>3.0661922208830517E-2</v>
      </c>
      <c r="L302" s="330">
        <f ca="1">'IS - Annual'!L302/'IS - Annual'!L6</f>
        <v>1.8251543140036453E-2</v>
      </c>
      <c r="M302" s="331">
        <f ca="1">'IS - Annual'!M302/'IS - Annual'!M6</f>
        <v>1.7211360673118108E-2</v>
      </c>
    </row>
    <row r="303" spans="6:13" hidden="1" outlineLevel="5">
      <c r="H303" s="327" t="s">
        <v>301</v>
      </c>
      <c r="I303" s="329">
        <f ca="1">'IS - Annual'!I303/'IS - Annual'!I6</f>
        <v>0</v>
      </c>
      <c r="J303" s="330">
        <f ca="1">'IS - Annual'!J303/'IS - Annual'!J6</f>
        <v>1.5688573630278957E-4</v>
      </c>
      <c r="K303" s="330">
        <f ca="1">'IS - Annual'!K303/'IS - Annual'!K6</f>
        <v>8.952386046373873E-5</v>
      </c>
      <c r="L303" s="330">
        <f ca="1">'IS - Annual'!L303/'IS - Annual'!L6</f>
        <v>7.4496094449128382E-5</v>
      </c>
      <c r="M303" s="331">
        <f ca="1">'IS - Annual'!M303/'IS - Annual'!M6</f>
        <v>3.2200861876741081E-5</v>
      </c>
    </row>
    <row r="304" spans="6:13" hidden="1" outlineLevel="4">
      <c r="G304" s="502" t="s">
        <v>1</v>
      </c>
      <c r="H304" s="503"/>
      <c r="I304" s="338">
        <f ca="1">'IS - Annual'!I304/'IS - Annual'!I6</f>
        <v>0.71790282421241158</v>
      </c>
      <c r="J304" s="339">
        <f ca="1">'IS - Annual'!J304/'IS - Annual'!J6</f>
        <v>0.7797221094248642</v>
      </c>
      <c r="K304" s="339">
        <f ca="1">'IS - Annual'!K304/'IS - Annual'!K6</f>
        <v>0</v>
      </c>
      <c r="L304" s="339">
        <f ca="1">'IS - Annual'!L304/'IS - Annual'!L6</f>
        <v>0</v>
      </c>
      <c r="M304" s="340">
        <f ca="1">'IS - Annual'!M304/'IS - Annual'!M6</f>
        <v>1.7372364982501814E-2</v>
      </c>
    </row>
    <row r="305" spans="5:13" hidden="1" outlineLevel="5">
      <c r="H305" s="327" t="s">
        <v>264</v>
      </c>
      <c r="I305" s="329">
        <f ca="1">'IS - Annual'!I305/'IS - Annual'!I6</f>
        <v>5.4779733574441047E-2</v>
      </c>
      <c r="J305" s="330">
        <f ca="1">'IS - Annual'!J305/'IS - Annual'!J6</f>
        <v>5.9930351267665619E-2</v>
      </c>
      <c r="K305" s="330">
        <f ca="1">'IS - Annual'!K305/'IS - Annual'!K6</f>
        <v>0</v>
      </c>
      <c r="L305" s="330">
        <f ca="1">'IS - Annual'!L305/'IS - Annual'!L6</f>
        <v>0</v>
      </c>
      <c r="M305" s="331">
        <f ca="1">'IS - Annual'!M305/'IS - Annual'!M6</f>
        <v>1.336335767884755E-3</v>
      </c>
    </row>
    <row r="306" spans="5:13" hidden="1" outlineLevel="5">
      <c r="H306" s="327" t="s">
        <v>265</v>
      </c>
      <c r="I306" s="329">
        <f ca="1">'IS - Annual'!I306/'IS - Annual'!I6</f>
        <v>0.3315615453189853</v>
      </c>
      <c r="J306" s="330">
        <f ca="1">'IS - Annual'!J306/'IS - Annual'!J6</f>
        <v>0.35989587907859927</v>
      </c>
      <c r="K306" s="330">
        <f ca="1">'IS - Annual'!K306/'IS - Annual'!K6</f>
        <v>0</v>
      </c>
      <c r="L306" s="330">
        <f ca="1">'IS - Annual'!L306/'IS - Annual'!L6</f>
        <v>0</v>
      </c>
      <c r="M306" s="331">
        <f ca="1">'IS - Annual'!M306/'IS - Annual'!M6</f>
        <v>8.0180146073085302E-3</v>
      </c>
    </row>
    <row r="307" spans="5:13" hidden="1" outlineLevel="5">
      <c r="H307" s="327" t="s">
        <v>266</v>
      </c>
      <c r="I307" s="329">
        <f ca="1">'IS - Annual'!I307/'IS - Annual'!I6</f>
        <v>0.3315615453189853</v>
      </c>
      <c r="J307" s="330">
        <f ca="1">'IS - Annual'!J307/'IS - Annual'!J6</f>
        <v>0.35989587907859927</v>
      </c>
      <c r="K307" s="330">
        <f ca="1">'IS - Annual'!K307/'IS - Annual'!K6</f>
        <v>0</v>
      </c>
      <c r="L307" s="330">
        <f ca="1">'IS - Annual'!L307/'IS - Annual'!L6</f>
        <v>0</v>
      </c>
      <c r="M307" s="331">
        <f ca="1">'IS - Annual'!M307/'IS - Annual'!M6</f>
        <v>8.0180146073085302E-3</v>
      </c>
    </row>
    <row r="308" spans="5:13" hidden="1" outlineLevel="4">
      <c r="G308" s="502" t="s">
        <v>61</v>
      </c>
      <c r="H308" s="503"/>
      <c r="I308" s="338">
        <f ca="1">'IS - Annual'!I308/'IS - Annual'!I6</f>
        <v>1.4415719361695013E-3</v>
      </c>
      <c r="J308" s="339">
        <f ca="1">'IS - Annual'!J308/'IS - Annual'!J6</f>
        <v>0</v>
      </c>
      <c r="K308" s="339">
        <f ca="1">'IS - Annual'!K308/'IS - Annual'!K6</f>
        <v>4.4761930231869365E-5</v>
      </c>
      <c r="L308" s="339">
        <f ca="1">'IS - Annual'!L308/'IS - Annual'!L6</f>
        <v>2.4832031483042795E-5</v>
      </c>
      <c r="M308" s="340">
        <f ca="1">'IS - Annual'!M308/'IS - Annual'!M6</f>
        <v>1.6100430938370541E-5</v>
      </c>
    </row>
    <row r="309" spans="5:13" hidden="1" outlineLevel="5">
      <c r="H309" s="327" t="s">
        <v>267</v>
      </c>
      <c r="I309" s="329">
        <f ca="1">'IS - Annual'!I309/'IS - Annual'!I6</f>
        <v>1.4415719361695013E-3</v>
      </c>
      <c r="J309" s="330">
        <f ca="1">'IS - Annual'!J309/'IS - Annual'!J6</f>
        <v>0</v>
      </c>
      <c r="K309" s="330">
        <f ca="1">'IS - Annual'!K309/'IS - Annual'!K6</f>
        <v>4.4761930231869365E-5</v>
      </c>
      <c r="L309" s="330">
        <f ca="1">'IS - Annual'!L309/'IS - Annual'!L6</f>
        <v>2.4832031483042795E-5</v>
      </c>
      <c r="M309" s="331">
        <f ca="1">'IS - Annual'!M309/'IS - Annual'!M6</f>
        <v>1.6100430938370541E-5</v>
      </c>
    </row>
    <row r="310" spans="5:13" hidden="1" outlineLevel="2">
      <c r="E310" s="502" t="s">
        <v>91</v>
      </c>
      <c r="F310" s="505"/>
      <c r="G310" s="505"/>
      <c r="H310" s="503"/>
      <c r="I310" s="338">
        <f ca="1">'IS - Annual'!I310/'IS - Annual'!I6</f>
        <v>7.2078596808475065E-3</v>
      </c>
      <c r="J310" s="339">
        <f ca="1">'IS - Annual'!J310/'IS - Annual'!J6</f>
        <v>7.8442868151394791E-4</v>
      </c>
      <c r="K310" s="339">
        <f ca="1">'IS - Annual'!K310/'IS - Annual'!K6</f>
        <v>3.3571447673902025E-4</v>
      </c>
      <c r="L310" s="339">
        <f ca="1">'IS - Annual'!L310/'IS - Annual'!L6</f>
        <v>2.4832031483042796E-4</v>
      </c>
      <c r="M310" s="340">
        <f ca="1">'IS - Annual'!M310/'IS - Annual'!M6</f>
        <v>1.8783836094765627E-4</v>
      </c>
    </row>
    <row r="311" spans="5:13" hidden="1" outlineLevel="3">
      <c r="F311" s="488" t="s">
        <v>91</v>
      </c>
      <c r="G311" s="504"/>
      <c r="H311" s="489"/>
      <c r="I311" s="341">
        <f ca="1">'IS - Annual'!I311/'IS - Annual'!I6</f>
        <v>7.2078596808475065E-3</v>
      </c>
      <c r="J311" s="342">
        <f ca="1">'IS - Annual'!J311/'IS - Annual'!J6</f>
        <v>7.8442868151394791E-4</v>
      </c>
      <c r="K311" s="342">
        <f ca="1">'IS - Annual'!K311/'IS - Annual'!K6</f>
        <v>3.3571447673902025E-4</v>
      </c>
      <c r="L311" s="342">
        <f ca="1">'IS - Annual'!L311/'IS - Annual'!L6</f>
        <v>2.4832031483042796E-4</v>
      </c>
      <c r="M311" s="343">
        <f ca="1">'IS - Annual'!M311/'IS - Annual'!M6</f>
        <v>1.8783836094765627E-4</v>
      </c>
    </row>
    <row r="312" spans="5:13" hidden="1" outlineLevel="4">
      <c r="G312" s="502" t="s">
        <v>0</v>
      </c>
      <c r="H312" s="503"/>
      <c r="I312" s="338">
        <f ca="1">'IS - Annual'!I312/'IS - Annual'!I6</f>
        <v>0</v>
      </c>
      <c r="J312" s="339">
        <f ca="1">'IS - Annual'!J312/'IS - Annual'!J6</f>
        <v>0</v>
      </c>
      <c r="K312" s="339">
        <f ca="1">'IS - Annual'!K312/'IS - Annual'!K6</f>
        <v>1.1190482557967342E-4</v>
      </c>
      <c r="L312" s="339">
        <f ca="1">'IS - Annual'!L312/'IS - Annual'!L6</f>
        <v>1.2416015741521398E-4</v>
      </c>
      <c r="M312" s="340">
        <f ca="1">'IS - Annual'!M312/'IS - Annual'!M6</f>
        <v>8.0502154691852707E-5</v>
      </c>
    </row>
    <row r="313" spans="5:13" hidden="1" outlineLevel="5">
      <c r="H313" s="327" t="s">
        <v>260</v>
      </c>
      <c r="I313" s="329">
        <f ca="1">'IS - Annual'!I313/'IS - Annual'!I6</f>
        <v>0</v>
      </c>
      <c r="J313" s="330">
        <f ca="1">'IS - Annual'!J313/'IS - Annual'!J6</f>
        <v>0</v>
      </c>
      <c r="K313" s="330">
        <f ca="1">'IS - Annual'!K313/'IS - Annual'!K6</f>
        <v>1.1190482557967342E-4</v>
      </c>
      <c r="L313" s="330">
        <f ca="1">'IS - Annual'!L313/'IS - Annual'!L6</f>
        <v>1.2416015741521398E-4</v>
      </c>
      <c r="M313" s="331">
        <f ca="1">'IS - Annual'!M313/'IS - Annual'!M6</f>
        <v>8.0502154691852707E-5</v>
      </c>
    </row>
    <row r="314" spans="5:13" hidden="1" outlineLevel="4">
      <c r="G314" s="502" t="s">
        <v>57</v>
      </c>
      <c r="H314" s="503"/>
      <c r="I314" s="338">
        <f ca="1">'IS - Annual'!I314/'IS - Annual'!I6</f>
        <v>7.2078596808475065E-3</v>
      </c>
      <c r="J314" s="339">
        <f ca="1">'IS - Annual'!J314/'IS - Annual'!J6</f>
        <v>7.8442868151394791E-4</v>
      </c>
      <c r="K314" s="339">
        <f ca="1">'IS - Annual'!K314/'IS - Annual'!K6</f>
        <v>2.2380965115934685E-4</v>
      </c>
      <c r="L314" s="339">
        <f ca="1">'IS - Annual'!L314/'IS - Annual'!L6</f>
        <v>1.2416015741521398E-4</v>
      </c>
      <c r="M314" s="340">
        <f ca="1">'IS - Annual'!M314/'IS - Annual'!M6</f>
        <v>1.0733620625580359E-4</v>
      </c>
    </row>
    <row r="315" spans="5:13" hidden="1" outlineLevel="5">
      <c r="H315" s="327" t="s">
        <v>261</v>
      </c>
      <c r="I315" s="329">
        <f ca="1">'IS - Annual'!I315/'IS - Annual'!I6</f>
        <v>7.2078596808475065E-3</v>
      </c>
      <c r="J315" s="330">
        <f ca="1">'IS - Annual'!J315/'IS - Annual'!J6</f>
        <v>7.8442868151394791E-4</v>
      </c>
      <c r="K315" s="330">
        <f ca="1">'IS - Annual'!K315/'IS - Annual'!K6</f>
        <v>2.2380965115934685E-4</v>
      </c>
      <c r="L315" s="330">
        <f ca="1">'IS - Annual'!L315/'IS - Annual'!L6</f>
        <v>1.2416015741521398E-4</v>
      </c>
      <c r="M315" s="331">
        <f ca="1">'IS - Annual'!M315/'IS - Annual'!M6</f>
        <v>1.0733620625580359E-4</v>
      </c>
    </row>
    <row r="316" spans="5:13" hidden="1" outlineLevel="5">
      <c r="H316" s="327" t="s">
        <v>262</v>
      </c>
      <c r="I316" s="329">
        <f ca="1">'IS - Annual'!I316/'IS - Annual'!I6</f>
        <v>0</v>
      </c>
      <c r="J316" s="330">
        <f ca="1">'IS - Annual'!J316/'IS - Annual'!J6</f>
        <v>0</v>
      </c>
      <c r="K316" s="330">
        <f ca="1">'IS - Annual'!K316/'IS - Annual'!K6</f>
        <v>0</v>
      </c>
      <c r="L316" s="330">
        <f ca="1">'IS - Annual'!L316/'IS - Annual'!L6</f>
        <v>0</v>
      </c>
      <c r="M316" s="331">
        <f ca="1">'IS - Annual'!M316/'IS - Annual'!M6</f>
        <v>0</v>
      </c>
    </row>
    <row r="317" spans="5:13" hidden="1" outlineLevel="5">
      <c r="H317" s="327" t="s">
        <v>263</v>
      </c>
      <c r="I317" s="329">
        <f ca="1">'IS - Annual'!I317/'IS - Annual'!I6</f>
        <v>0</v>
      </c>
      <c r="J317" s="330">
        <f ca="1">'IS - Annual'!J317/'IS - Annual'!J6</f>
        <v>0</v>
      </c>
      <c r="K317" s="330">
        <f ca="1">'IS - Annual'!K317/'IS - Annual'!K6</f>
        <v>0</v>
      </c>
      <c r="L317" s="330">
        <f ca="1">'IS - Annual'!L317/'IS - Annual'!L6</f>
        <v>0</v>
      </c>
      <c r="M317" s="331">
        <f ca="1">'IS - Annual'!M317/'IS - Annual'!M6</f>
        <v>0</v>
      </c>
    </row>
    <row r="318" spans="5:13" hidden="1" outlineLevel="5">
      <c r="H318" s="327" t="s">
        <v>301</v>
      </c>
      <c r="I318" s="329">
        <f ca="1">'IS - Annual'!I318/'IS - Annual'!I6</f>
        <v>0</v>
      </c>
      <c r="J318" s="330">
        <f ca="1">'IS - Annual'!J318/'IS - Annual'!J6</f>
        <v>0</v>
      </c>
      <c r="K318" s="330">
        <f ca="1">'IS - Annual'!K318/'IS - Annual'!K6</f>
        <v>0</v>
      </c>
      <c r="L318" s="330">
        <f ca="1">'IS - Annual'!L318/'IS - Annual'!L6</f>
        <v>0</v>
      </c>
      <c r="M318" s="331">
        <f ca="1">'IS - Annual'!M318/'IS - Annual'!M6</f>
        <v>0</v>
      </c>
    </row>
    <row r="319" spans="5:13" hidden="1" outlineLevel="4">
      <c r="G319" s="502" t="s">
        <v>1</v>
      </c>
      <c r="H319" s="503"/>
      <c r="I319" s="338">
        <f ca="1">'IS - Annual'!I319/'IS - Annual'!I6</f>
        <v>0</v>
      </c>
      <c r="J319" s="339">
        <f ca="1">'IS - Annual'!J319/'IS - Annual'!J6</f>
        <v>0</v>
      </c>
      <c r="K319" s="339">
        <f ca="1">'IS - Annual'!K319/'IS - Annual'!K6</f>
        <v>0</v>
      </c>
      <c r="L319" s="339">
        <f ca="1">'IS - Annual'!L319/'IS - Annual'!L6</f>
        <v>0</v>
      </c>
      <c r="M319" s="340">
        <f ca="1">'IS - Annual'!M319/'IS - Annual'!M6</f>
        <v>0</v>
      </c>
    </row>
    <row r="320" spans="5:13" hidden="1" outlineLevel="5">
      <c r="H320" s="327" t="s">
        <v>264</v>
      </c>
      <c r="I320" s="329">
        <f ca="1">'IS - Annual'!I320/'IS - Annual'!I6</f>
        <v>0</v>
      </c>
      <c r="J320" s="330">
        <f ca="1">'IS - Annual'!J320/'IS - Annual'!J6</f>
        <v>0</v>
      </c>
      <c r="K320" s="330">
        <f ca="1">'IS - Annual'!K320/'IS - Annual'!K6</f>
        <v>0</v>
      </c>
      <c r="L320" s="330">
        <f ca="1">'IS - Annual'!L320/'IS - Annual'!L6</f>
        <v>0</v>
      </c>
      <c r="M320" s="331">
        <f ca="1">'IS - Annual'!M320/'IS - Annual'!M6</f>
        <v>0</v>
      </c>
    </row>
    <row r="321" spans="5:13" hidden="1" outlineLevel="5">
      <c r="H321" s="327" t="s">
        <v>265</v>
      </c>
      <c r="I321" s="329">
        <f ca="1">'IS - Annual'!I321/'IS - Annual'!I6</f>
        <v>0</v>
      </c>
      <c r="J321" s="330">
        <f ca="1">'IS - Annual'!J321/'IS - Annual'!J6</f>
        <v>0</v>
      </c>
      <c r="K321" s="330">
        <f ca="1">'IS - Annual'!K321/'IS - Annual'!K6</f>
        <v>0</v>
      </c>
      <c r="L321" s="330">
        <f ca="1">'IS - Annual'!L321/'IS - Annual'!L6</f>
        <v>0</v>
      </c>
      <c r="M321" s="331">
        <f ca="1">'IS - Annual'!M321/'IS - Annual'!M6</f>
        <v>0</v>
      </c>
    </row>
    <row r="322" spans="5:13" hidden="1" outlineLevel="5">
      <c r="H322" s="327" t="s">
        <v>266</v>
      </c>
      <c r="I322" s="329">
        <f ca="1">'IS - Annual'!I322/'IS - Annual'!I6</f>
        <v>0</v>
      </c>
      <c r="J322" s="330">
        <f ca="1">'IS - Annual'!J322/'IS - Annual'!J6</f>
        <v>0</v>
      </c>
      <c r="K322" s="330">
        <f ca="1">'IS - Annual'!K322/'IS - Annual'!K6</f>
        <v>0</v>
      </c>
      <c r="L322" s="330">
        <f ca="1">'IS - Annual'!L322/'IS - Annual'!L6</f>
        <v>0</v>
      </c>
      <c r="M322" s="331">
        <f ca="1">'IS - Annual'!M322/'IS - Annual'!M6</f>
        <v>0</v>
      </c>
    </row>
    <row r="323" spans="5:13" hidden="1" outlineLevel="4">
      <c r="G323" s="502" t="s">
        <v>61</v>
      </c>
      <c r="H323" s="503"/>
      <c r="I323" s="338">
        <f ca="1">'IS - Annual'!I323/'IS - Annual'!I6</f>
        <v>0</v>
      </c>
      <c r="J323" s="339">
        <f ca="1">'IS - Annual'!J323/'IS - Annual'!J6</f>
        <v>0</v>
      </c>
      <c r="K323" s="339">
        <f ca="1">'IS - Annual'!K323/'IS - Annual'!K6</f>
        <v>0</v>
      </c>
      <c r="L323" s="339">
        <f ca="1">'IS - Annual'!L323/'IS - Annual'!L6</f>
        <v>0</v>
      </c>
      <c r="M323" s="340">
        <f ca="1">'IS - Annual'!M323/'IS - Annual'!M6</f>
        <v>0</v>
      </c>
    </row>
    <row r="324" spans="5:13" hidden="1" outlineLevel="5">
      <c r="H324" s="327" t="s">
        <v>267</v>
      </c>
      <c r="I324" s="329">
        <f ca="1">'IS - Annual'!I324/'IS - Annual'!I6</f>
        <v>0</v>
      </c>
      <c r="J324" s="330">
        <f ca="1">'IS - Annual'!J324/'IS - Annual'!J6</f>
        <v>0</v>
      </c>
      <c r="K324" s="330">
        <f ca="1">'IS - Annual'!K324/'IS - Annual'!K6</f>
        <v>0</v>
      </c>
      <c r="L324" s="330">
        <f ca="1">'IS - Annual'!L324/'IS - Annual'!L6</f>
        <v>0</v>
      </c>
      <c r="M324" s="331">
        <f ca="1">'IS - Annual'!M324/'IS - Annual'!M6</f>
        <v>0</v>
      </c>
    </row>
    <row r="325" spans="5:13" hidden="1" outlineLevel="2">
      <c r="E325" s="502" t="s">
        <v>92</v>
      </c>
      <c r="F325" s="505"/>
      <c r="G325" s="505"/>
      <c r="H325" s="503"/>
      <c r="I325" s="338">
        <f ca="1">'IS - Annual'!I325/'IS - Annual'!I6</f>
        <v>5.6722972544397532</v>
      </c>
      <c r="J325" s="339">
        <f ca="1">'IS - Annual'!J325/'IS - Annual'!J6</f>
        <v>5.0403621816415027</v>
      </c>
      <c r="K325" s="339">
        <f ca="1">'IS - Annual'!K325/'IS - Annual'!K6</f>
        <v>4.1080171946437645</v>
      </c>
      <c r="L325" s="339">
        <f ca="1">'IS - Annual'!L325/'IS - Annual'!L6</f>
        <v>2.5417173472909216</v>
      </c>
      <c r="M325" s="340">
        <f ca="1">'IS - Annual'!M325/'IS - Annual'!M6</f>
        <v>1.9777833766418127</v>
      </c>
    </row>
    <row r="326" spans="5:13" hidden="1" outlineLevel="3">
      <c r="F326" s="488" t="s">
        <v>92</v>
      </c>
      <c r="G326" s="504"/>
      <c r="H326" s="489"/>
      <c r="I326" s="341">
        <f ca="1">'IS - Annual'!I326/'IS - Annual'!I6</f>
        <v>5.6722972544397532</v>
      </c>
      <c r="J326" s="342">
        <f ca="1">'IS - Annual'!J326/'IS - Annual'!J6</f>
        <v>5.0403621816415027</v>
      </c>
      <c r="K326" s="342">
        <f ca="1">'IS - Annual'!K326/'IS - Annual'!K6</f>
        <v>4.1080171946437645</v>
      </c>
      <c r="L326" s="342">
        <f ca="1">'IS - Annual'!L326/'IS - Annual'!L6</f>
        <v>2.5417173472909216</v>
      </c>
      <c r="M326" s="343">
        <f ca="1">'IS - Annual'!M326/'IS - Annual'!M6</f>
        <v>1.9777833766418127</v>
      </c>
    </row>
    <row r="327" spans="5:13" hidden="1" outlineLevel="4">
      <c r="G327" s="502" t="s">
        <v>0</v>
      </c>
      <c r="H327" s="503"/>
      <c r="I327" s="338">
        <f ca="1">'IS - Annual'!I327/'IS - Annual'!I6</f>
        <v>0</v>
      </c>
      <c r="J327" s="339">
        <f ca="1">'IS - Annual'!J327/'IS - Annual'!J6</f>
        <v>0</v>
      </c>
      <c r="K327" s="339">
        <f ca="1">'IS - Annual'!K327/'IS - Annual'!K6</f>
        <v>3.2228589766945944E-4</v>
      </c>
      <c r="L327" s="339">
        <f ca="1">'IS - Annual'!L327/'IS - Annual'!L6</f>
        <v>3.5758125335581624E-4</v>
      </c>
      <c r="M327" s="340">
        <f ca="1">'IS - Annual'!M327/'IS - Annual'!M6</f>
        <v>2.318462055125358E-4</v>
      </c>
    </row>
    <row r="328" spans="5:13" hidden="1" outlineLevel="5">
      <c r="H328" s="327" t="s">
        <v>260</v>
      </c>
      <c r="I328" s="329">
        <f ca="1">'IS - Annual'!I328/'IS - Annual'!I6</f>
        <v>0</v>
      </c>
      <c r="J328" s="330">
        <f ca="1">'IS - Annual'!J328/'IS - Annual'!J6</f>
        <v>0</v>
      </c>
      <c r="K328" s="330">
        <f ca="1">'IS - Annual'!K328/'IS - Annual'!K6</f>
        <v>3.2228589766945944E-4</v>
      </c>
      <c r="L328" s="330">
        <f ca="1">'IS - Annual'!L328/'IS - Annual'!L6</f>
        <v>3.5758125335581624E-4</v>
      </c>
      <c r="M328" s="331">
        <f ca="1">'IS - Annual'!M328/'IS - Annual'!M6</f>
        <v>2.318462055125358E-4</v>
      </c>
    </row>
    <row r="329" spans="5:13" hidden="1" outlineLevel="4">
      <c r="G329" s="502" t="s">
        <v>57</v>
      </c>
      <c r="H329" s="503"/>
      <c r="I329" s="338">
        <f ca="1">'IS - Annual'!I329/'IS - Annual'!I6</f>
        <v>0.43766123982106059</v>
      </c>
      <c r="J329" s="339">
        <f ca="1">'IS - Annual'!J329/'IS - Annual'!J6</f>
        <v>0.48948349726470347</v>
      </c>
      <c r="K329" s="339">
        <f ca="1">'IS - Annual'!K329/'IS - Annual'!K6</f>
        <v>0.5819946168747655</v>
      </c>
      <c r="L329" s="339">
        <f ca="1">'IS - Annual'!L329/'IS - Annual'!L6</f>
        <v>0.58518172111679334</v>
      </c>
      <c r="M329" s="340">
        <f ca="1">'IS - Annual'!M329/'IS - Annual'!M6</f>
        <v>0.5911112214713361</v>
      </c>
    </row>
    <row r="330" spans="5:13" hidden="1" outlineLevel="5">
      <c r="H330" s="327" t="s">
        <v>261</v>
      </c>
      <c r="I330" s="329">
        <f ca="1">'IS - Annual'!I330/'IS - Annual'!I6</f>
        <v>2.0758635880840818E-2</v>
      </c>
      <c r="J330" s="330">
        <f ca="1">'IS - Annual'!J330/'IS - Annual'!J6</f>
        <v>2.2591546027601701E-3</v>
      </c>
      <c r="K330" s="330">
        <f ca="1">'IS - Annual'!K330/'IS - Annual'!K6</f>
        <v>6.4457179533891889E-4</v>
      </c>
      <c r="L330" s="330">
        <f ca="1">'IS - Annual'!L330/'IS - Annual'!L6</f>
        <v>3.5758125335581624E-4</v>
      </c>
      <c r="M330" s="331">
        <f ca="1">'IS - Annual'!M330/'IS - Annual'!M6</f>
        <v>3.0912827401671441E-4</v>
      </c>
    </row>
    <row r="331" spans="5:13" hidden="1" outlineLevel="5">
      <c r="H331" s="327" t="s">
        <v>262</v>
      </c>
      <c r="I331" s="329">
        <f ca="1">'IS - Annual'!I331/'IS - Annual'!I6</f>
        <v>2.0758635880840818E-2</v>
      </c>
      <c r="J331" s="330">
        <f ca="1">'IS - Annual'!J331/'IS - Annual'!J6</f>
        <v>8.4718297603506368E-3</v>
      </c>
      <c r="K331" s="330">
        <f ca="1">'IS - Annual'!K331/'IS - Annual'!K6</f>
        <v>8.9165765021883784E-3</v>
      </c>
      <c r="L331" s="330">
        <f ca="1">'IS - Annual'!L331/'IS - Annual'!L6</f>
        <v>8.8203375827768018E-3</v>
      </c>
      <c r="M331" s="331">
        <f ca="1">'IS - Annual'!M331/'IS - Annual'!M6</f>
        <v>8.7521942580982264E-3</v>
      </c>
    </row>
    <row r="332" spans="5:13" hidden="1" outlineLevel="5">
      <c r="H332" s="327" t="s">
        <v>263</v>
      </c>
      <c r="I332" s="329">
        <f ca="1">'IS - Annual'!I332/'IS - Annual'!I6</f>
        <v>0.39614396805937896</v>
      </c>
      <c r="J332" s="330">
        <f ca="1">'IS - Annual'!J332/'IS - Annual'!J6</f>
        <v>0.47724640983308592</v>
      </c>
      <c r="K332" s="330">
        <f ca="1">'IS - Annual'!K332/'IS - Annual'!K6</f>
        <v>0.57092946772144737</v>
      </c>
      <c r="L332" s="330">
        <f ca="1">'IS - Annual'!L332/'IS - Annual'!L6</f>
        <v>0.57436488820277987</v>
      </c>
      <c r="M332" s="331">
        <f ca="1">'IS - Annual'!M332/'IS - Annual'!M6</f>
        <v>0.58046561653488549</v>
      </c>
    </row>
    <row r="333" spans="5:13" hidden="1" outlineLevel="5">
      <c r="H333" s="327" t="s">
        <v>301</v>
      </c>
      <c r="I333" s="329">
        <f ca="1">'IS - Annual'!I333/'IS - Annual'!I6</f>
        <v>0</v>
      </c>
      <c r="J333" s="330">
        <f ca="1">'IS - Annual'!J333/'IS - Annual'!J6</f>
        <v>1.5061030685067798E-3</v>
      </c>
      <c r="K333" s="330">
        <f ca="1">'IS - Annual'!K333/'IS - Annual'!K6</f>
        <v>1.5040008557908107E-3</v>
      </c>
      <c r="L333" s="330">
        <f ca="1">'IS - Annual'!L333/'IS - Annual'!L6</f>
        <v>1.6389140778808244E-3</v>
      </c>
      <c r="M333" s="331">
        <f ca="1">'IS - Annual'!M333/'IS - Annual'!M6</f>
        <v>1.5842824043356613E-3</v>
      </c>
    </row>
    <row r="334" spans="5:13" hidden="1" outlineLevel="4">
      <c r="G334" s="502" t="s">
        <v>1</v>
      </c>
      <c r="H334" s="503"/>
      <c r="I334" s="338">
        <f ca="1">'IS - Annual'!I334/'IS - Annual'!I6</f>
        <v>5.2294463556484825</v>
      </c>
      <c r="J334" s="339">
        <f ca="1">'IS - Annual'!J334/'IS - Annual'!J6</f>
        <v>4.5486195297740384</v>
      </c>
      <c r="K334" s="339">
        <f ca="1">'IS - Annual'!K334/'IS - Annual'!K6</f>
        <v>3.5245185769132084</v>
      </c>
      <c r="L334" s="339">
        <f ca="1">'IS - Annual'!L334/'IS - Annual'!L6</f>
        <v>1.9552542933496033</v>
      </c>
      <c r="M334" s="340">
        <f ca="1">'IS - Annual'!M334/'IS - Annual'!M6</f>
        <v>1.385590206211418</v>
      </c>
    </row>
    <row r="335" spans="5:13" hidden="1" outlineLevel="5">
      <c r="H335" s="327" t="s">
        <v>264</v>
      </c>
      <c r="I335" s="329">
        <f ca="1">'IS - Annual'!I335/'IS - Annual'!I6</f>
        <v>0.39268419541257216</v>
      </c>
      <c r="J335" s="330">
        <f ca="1">'IS - Annual'!J335/'IS - Annual'!J6</f>
        <v>0.34885112324288292</v>
      </c>
      <c r="K335" s="330">
        <f ca="1">'IS - Annual'!K335/'IS - Annual'!K6</f>
        <v>0.27072015404234595</v>
      </c>
      <c r="L335" s="330">
        <f ca="1">'IS - Annual'!L335/'IS - Annual'!L6</f>
        <v>0.15018412640944281</v>
      </c>
      <c r="M335" s="331">
        <f ca="1">'IS - Annual'!M335/'IS - Annual'!M6</f>
        <v>0.10649469039875811</v>
      </c>
    </row>
    <row r="336" spans="5:13" hidden="1" outlineLevel="5">
      <c r="H336" s="327" t="s">
        <v>265</v>
      </c>
      <c r="I336" s="329">
        <f ca="1">'IS - Annual'!I336/'IS - Annual'!I6</f>
        <v>2.4183810801179555</v>
      </c>
      <c r="J336" s="330">
        <f ca="1">'IS - Annual'!J336/'IS - Annual'!J6</f>
        <v>2.099884203265578</v>
      </c>
      <c r="K336" s="330">
        <f ca="1">'IS - Annual'!K336/'IS - Annual'!K6</f>
        <v>1.6268992114354313</v>
      </c>
      <c r="L336" s="330">
        <f ca="1">'IS - Annual'!L336/'IS - Annual'!L6</f>
        <v>0.90253508347008027</v>
      </c>
      <c r="M336" s="331">
        <f ca="1">'IS - Annual'!M336/'IS - Annual'!M6</f>
        <v>0.63954775790633001</v>
      </c>
    </row>
    <row r="337" spans="5:13" hidden="1" outlineLevel="5">
      <c r="H337" s="327" t="s">
        <v>266</v>
      </c>
      <c r="I337" s="329">
        <f ca="1">'IS - Annual'!I337/'IS - Annual'!I6</f>
        <v>2.4183810801179555</v>
      </c>
      <c r="J337" s="330">
        <f ca="1">'IS - Annual'!J337/'IS - Annual'!J6</f>
        <v>2.099884203265578</v>
      </c>
      <c r="K337" s="330">
        <f ca="1">'IS - Annual'!K337/'IS - Annual'!K6</f>
        <v>1.6268992114354313</v>
      </c>
      <c r="L337" s="330">
        <f ca="1">'IS - Annual'!L337/'IS - Annual'!L6</f>
        <v>0.90253508347008027</v>
      </c>
      <c r="M337" s="331">
        <f ca="1">'IS - Annual'!M337/'IS - Annual'!M6</f>
        <v>0.63954775790633001</v>
      </c>
    </row>
    <row r="338" spans="5:13" hidden="1" outlineLevel="4">
      <c r="G338" s="502" t="s">
        <v>61</v>
      </c>
      <c r="H338" s="503"/>
      <c r="I338" s="338">
        <f ca="1">'IS - Annual'!I338/'IS - Annual'!I6</f>
        <v>5.1896589702102045E-3</v>
      </c>
      <c r="J338" s="339">
        <f ca="1">'IS - Annual'!J338/'IS - Annual'!J6</f>
        <v>2.2591546027601701E-3</v>
      </c>
      <c r="K338" s="339">
        <f ca="1">'IS - Annual'!K338/'IS - Annual'!K6</f>
        <v>1.1817149581213513E-3</v>
      </c>
      <c r="L338" s="339">
        <f ca="1">'IS - Annual'!L338/'IS - Annual'!L6</f>
        <v>9.2375157116919202E-4</v>
      </c>
      <c r="M338" s="340">
        <f ca="1">'IS - Annual'!M338/'IS - Annual'!M6</f>
        <v>8.501027535459646E-4</v>
      </c>
    </row>
    <row r="339" spans="5:13" hidden="1" outlineLevel="5">
      <c r="H339" s="327" t="s">
        <v>267</v>
      </c>
      <c r="I339" s="329">
        <f ca="1">'IS - Annual'!I339/'IS - Annual'!I6</f>
        <v>5.1896589702102045E-3</v>
      </c>
      <c r="J339" s="330">
        <f ca="1">'IS - Annual'!J339/'IS - Annual'!J6</f>
        <v>2.2591546027601701E-3</v>
      </c>
      <c r="K339" s="330">
        <f ca="1">'IS - Annual'!K339/'IS - Annual'!K6</f>
        <v>1.1817149581213513E-3</v>
      </c>
      <c r="L339" s="330">
        <f ca="1">'IS - Annual'!L339/'IS - Annual'!L6</f>
        <v>9.2375157116919202E-4</v>
      </c>
      <c r="M339" s="331">
        <f ca="1">'IS - Annual'!M339/'IS - Annual'!M6</f>
        <v>8.501027535459646E-4</v>
      </c>
    </row>
    <row r="340" spans="5:13" hidden="1" outlineLevel="2">
      <c r="E340" s="502" t="s">
        <v>93</v>
      </c>
      <c r="F340" s="505"/>
      <c r="G340" s="505"/>
      <c r="H340" s="503"/>
      <c r="I340" s="338">
        <f ca="1">'IS - Annual'!I340/'IS - Annual'!I6</f>
        <v>0.35451857840248457</v>
      </c>
      <c r="J340" s="339">
        <f ca="1">'IS - Annual'!J340/'IS - Annual'!J6</f>
        <v>0.31502263635259392</v>
      </c>
      <c r="K340" s="339">
        <f ca="1">'IS - Annual'!K340/'IS - Annual'!K6</f>
        <v>0.25675107466523528</v>
      </c>
      <c r="L340" s="339">
        <f ca="1">'IS - Annual'!L340/'IS - Annual'!L6</f>
        <v>0.1588573342056826</v>
      </c>
      <c r="M340" s="340">
        <f ca="1">'IS - Annual'!M340/'IS - Annual'!M6</f>
        <v>0.12361146104011329</v>
      </c>
    </row>
    <row r="341" spans="5:13" hidden="1" outlineLevel="3">
      <c r="F341" s="488" t="s">
        <v>93</v>
      </c>
      <c r="G341" s="504"/>
      <c r="H341" s="489"/>
      <c r="I341" s="341">
        <f ca="1">'IS - Annual'!I341/'IS - Annual'!I6</f>
        <v>0.35451857840248457</v>
      </c>
      <c r="J341" s="342">
        <f ca="1">'IS - Annual'!J341/'IS - Annual'!J6</f>
        <v>0.31502263635259392</v>
      </c>
      <c r="K341" s="342">
        <f ca="1">'IS - Annual'!K341/'IS - Annual'!K6</f>
        <v>0.25675107466523528</v>
      </c>
      <c r="L341" s="342">
        <f ca="1">'IS - Annual'!L341/'IS - Annual'!L6</f>
        <v>0.1588573342056826</v>
      </c>
      <c r="M341" s="343">
        <f ca="1">'IS - Annual'!M341/'IS - Annual'!M6</f>
        <v>0.12361146104011329</v>
      </c>
    </row>
    <row r="342" spans="5:13" hidden="1" outlineLevel="4">
      <c r="G342" s="502" t="s">
        <v>0</v>
      </c>
      <c r="H342" s="503"/>
      <c r="I342" s="338">
        <f ca="1">'IS - Annual'!I342/'IS - Annual'!I6</f>
        <v>0</v>
      </c>
      <c r="J342" s="339">
        <f ca="1">'IS - Annual'!J342/'IS - Annual'!J6</f>
        <v>0</v>
      </c>
      <c r="K342" s="339">
        <f ca="1">'IS - Annual'!K342/'IS - Annual'!K6</f>
        <v>2.0142868604341215E-5</v>
      </c>
      <c r="L342" s="339">
        <f ca="1">'IS - Annual'!L342/'IS - Annual'!L6</f>
        <v>2.2348828334738515E-5</v>
      </c>
      <c r="M342" s="340">
        <f ca="1">'IS - Annual'!M342/'IS - Annual'!M6</f>
        <v>1.4490387844533487E-5</v>
      </c>
    </row>
    <row r="343" spans="5:13" hidden="1" outlineLevel="5">
      <c r="H343" s="327" t="s">
        <v>260</v>
      </c>
      <c r="I343" s="329">
        <f ca="1">'IS - Annual'!I343/'IS - Annual'!I6</f>
        <v>0</v>
      </c>
      <c r="J343" s="330">
        <f ca="1">'IS - Annual'!J343/'IS - Annual'!J6</f>
        <v>0</v>
      </c>
      <c r="K343" s="330">
        <f ca="1">'IS - Annual'!K343/'IS - Annual'!K6</f>
        <v>2.0142868604341215E-5</v>
      </c>
      <c r="L343" s="330">
        <f ca="1">'IS - Annual'!L343/'IS - Annual'!L6</f>
        <v>2.2348828334738515E-5</v>
      </c>
      <c r="M343" s="331">
        <f ca="1">'IS - Annual'!M343/'IS - Annual'!M6</f>
        <v>1.4490387844533487E-5</v>
      </c>
    </row>
    <row r="344" spans="5:13" hidden="1" outlineLevel="4">
      <c r="G344" s="502" t="s">
        <v>57</v>
      </c>
      <c r="H344" s="503"/>
      <c r="I344" s="338">
        <f ca="1">'IS - Annual'!I344/'IS - Annual'!I6</f>
        <v>2.7353827488816287E-2</v>
      </c>
      <c r="J344" s="339">
        <f ca="1">'IS - Annual'!J344/'IS - Annual'!J6</f>
        <v>3.0592718579043967E-2</v>
      </c>
      <c r="K344" s="339">
        <f ca="1">'IS - Annual'!K344/'IS - Annual'!K6</f>
        <v>3.6374663554672844E-2</v>
      </c>
      <c r="L344" s="339">
        <f ca="1">'IS - Annual'!L344/'IS - Annual'!L6</f>
        <v>3.6573857569799584E-2</v>
      </c>
      <c r="M344" s="340">
        <f ca="1">'IS - Annual'!M344/'IS - Annual'!M6</f>
        <v>3.6944451341958506E-2</v>
      </c>
    </row>
    <row r="345" spans="5:13" hidden="1" outlineLevel="5">
      <c r="H345" s="327" t="s">
        <v>261</v>
      </c>
      <c r="I345" s="329">
        <f ca="1">'IS - Annual'!I345/'IS - Annual'!I6</f>
        <v>1.2974147425525511E-3</v>
      </c>
      <c r="J345" s="330">
        <f ca="1">'IS - Annual'!J345/'IS - Annual'!J6</f>
        <v>1.4119716267251063E-4</v>
      </c>
      <c r="K345" s="330">
        <f ca="1">'IS - Annual'!K345/'IS - Annual'!K6</f>
        <v>4.0285737208682431E-5</v>
      </c>
      <c r="L345" s="330">
        <f ca="1">'IS - Annual'!L345/'IS - Annual'!L6</f>
        <v>2.2348828334738515E-5</v>
      </c>
      <c r="M345" s="331">
        <f ca="1">'IS - Annual'!M345/'IS - Annual'!M6</f>
        <v>1.9320517126044651E-5</v>
      </c>
    </row>
    <row r="346" spans="5:13" hidden="1" outlineLevel="5">
      <c r="H346" s="327" t="s">
        <v>262</v>
      </c>
      <c r="I346" s="329">
        <f ca="1">'IS - Annual'!I346/'IS - Annual'!I6</f>
        <v>1.2974147425525511E-3</v>
      </c>
      <c r="J346" s="330">
        <f ca="1">'IS - Annual'!J346/'IS - Annual'!J6</f>
        <v>5.294893600219148E-4</v>
      </c>
      <c r="K346" s="330">
        <f ca="1">'IS - Annual'!K346/'IS - Annual'!K6</f>
        <v>5.5728603138677365E-4</v>
      </c>
      <c r="L346" s="330">
        <f ca="1">'IS - Annual'!L346/'IS - Annual'!L6</f>
        <v>5.5127109892355011E-4</v>
      </c>
      <c r="M346" s="331">
        <f ca="1">'IS - Annual'!M346/'IS - Annual'!M6</f>
        <v>5.4701214113113915E-4</v>
      </c>
    </row>
    <row r="347" spans="5:13" hidden="1" outlineLevel="5">
      <c r="H347" s="327" t="s">
        <v>263</v>
      </c>
      <c r="I347" s="329">
        <f ca="1">'IS - Annual'!I347/'IS - Annual'!I6</f>
        <v>2.4758998003711185E-2</v>
      </c>
      <c r="J347" s="330">
        <f ca="1">'IS - Annual'!J347/'IS - Annual'!J6</f>
        <v>2.982790061456787E-2</v>
      </c>
      <c r="K347" s="330">
        <f ca="1">'IS - Annual'!K347/'IS - Annual'!K6</f>
        <v>3.5683091732590461E-2</v>
      </c>
      <c r="L347" s="330">
        <f ca="1">'IS - Annual'!L347/'IS - Annual'!L6</f>
        <v>3.5897805512673742E-2</v>
      </c>
      <c r="M347" s="331">
        <f ca="1">'IS - Annual'!M347/'IS - Annual'!M6</f>
        <v>3.6279101033430343E-2</v>
      </c>
    </row>
    <row r="348" spans="5:13" hidden="1" outlineLevel="5">
      <c r="H348" s="327" t="s">
        <v>301</v>
      </c>
      <c r="I348" s="329">
        <f ca="1">'IS - Annual'!I348/'IS - Annual'!I6</f>
        <v>0</v>
      </c>
      <c r="J348" s="330">
        <f ca="1">'IS - Annual'!J348/'IS - Annual'!J6</f>
        <v>9.4131441781673741E-5</v>
      </c>
      <c r="K348" s="330">
        <f ca="1">'IS - Annual'!K348/'IS - Annual'!K6</f>
        <v>9.4000053486925671E-5</v>
      </c>
      <c r="L348" s="330">
        <f ca="1">'IS - Annual'!L348/'IS - Annual'!L6</f>
        <v>1.0243212986755152E-4</v>
      </c>
      <c r="M348" s="331">
        <f ca="1">'IS - Annual'!M348/'IS - Annual'!M6</f>
        <v>9.9017650270978832E-5</v>
      </c>
    </row>
    <row r="349" spans="5:13" hidden="1" outlineLevel="4">
      <c r="G349" s="502" t="s">
        <v>1</v>
      </c>
      <c r="H349" s="503"/>
      <c r="I349" s="338">
        <f ca="1">'IS - Annual'!I349/'IS - Annual'!I6</f>
        <v>0.32684039722803016</v>
      </c>
      <c r="J349" s="339">
        <f ca="1">'IS - Annual'!J349/'IS - Annual'!J6</f>
        <v>0.2842887206108774</v>
      </c>
      <c r="K349" s="339">
        <f ca="1">'IS - Annual'!K349/'IS - Annual'!K6</f>
        <v>0.22028241105707552</v>
      </c>
      <c r="L349" s="339">
        <f ca="1">'IS - Annual'!L349/'IS - Annual'!L6</f>
        <v>0.12220339333435021</v>
      </c>
      <c r="M349" s="340">
        <f ca="1">'IS - Annual'!M349/'IS - Annual'!M6</f>
        <v>8.6599387888213628E-2</v>
      </c>
    </row>
    <row r="350" spans="5:13" hidden="1" outlineLevel="5">
      <c r="H350" s="327" t="s">
        <v>264</v>
      </c>
      <c r="I350" s="329">
        <f ca="1">'IS - Annual'!I350/'IS - Annual'!I6</f>
        <v>2.454276221328576E-2</v>
      </c>
      <c r="J350" s="330">
        <f ca="1">'IS - Annual'!J350/'IS - Annual'!J6</f>
        <v>2.1803195202680183E-2</v>
      </c>
      <c r="K350" s="330">
        <f ca="1">'IS - Annual'!K350/'IS - Annual'!K6</f>
        <v>1.6920009627646622E-2</v>
      </c>
      <c r="L350" s="330">
        <f ca="1">'IS - Annual'!L350/'IS - Annual'!L6</f>
        <v>9.3865079005901759E-3</v>
      </c>
      <c r="M350" s="331">
        <f ca="1">'IS - Annual'!M350/'IS - Annual'!M6</f>
        <v>6.6559181499223821E-3</v>
      </c>
    </row>
    <row r="351" spans="5:13" hidden="1" outlineLevel="5">
      <c r="H351" s="327" t="s">
        <v>265</v>
      </c>
      <c r="I351" s="329">
        <f ca="1">'IS - Annual'!I351/'IS - Annual'!I6</f>
        <v>0.15114881750737222</v>
      </c>
      <c r="J351" s="330">
        <f ca="1">'IS - Annual'!J351/'IS - Annual'!J6</f>
        <v>0.13124276270409863</v>
      </c>
      <c r="K351" s="330">
        <f ca="1">'IS - Annual'!K351/'IS - Annual'!K6</f>
        <v>0.10168120071471445</v>
      </c>
      <c r="L351" s="330">
        <f ca="1">'IS - Annual'!L351/'IS - Annual'!L6</f>
        <v>5.6408442716880017E-2</v>
      </c>
      <c r="M351" s="331">
        <f ca="1">'IS - Annual'!M351/'IS - Annual'!M6</f>
        <v>3.9971734869145625E-2</v>
      </c>
    </row>
    <row r="352" spans="5:13" hidden="1" outlineLevel="5">
      <c r="H352" s="327" t="s">
        <v>266</v>
      </c>
      <c r="I352" s="329">
        <f ca="1">'IS - Annual'!I352/'IS - Annual'!I6</f>
        <v>0.15114881750737222</v>
      </c>
      <c r="J352" s="330">
        <f ca="1">'IS - Annual'!J352/'IS - Annual'!J6</f>
        <v>0.13124276270409863</v>
      </c>
      <c r="K352" s="330">
        <f ca="1">'IS - Annual'!K352/'IS - Annual'!K6</f>
        <v>0.10168120071471445</v>
      </c>
      <c r="L352" s="330">
        <f ca="1">'IS - Annual'!L352/'IS - Annual'!L6</f>
        <v>5.6408442716880017E-2</v>
      </c>
      <c r="M352" s="331">
        <f ca="1">'IS - Annual'!M352/'IS - Annual'!M6</f>
        <v>3.9971734869145625E-2</v>
      </c>
    </row>
    <row r="353" spans="5:13" hidden="1" outlineLevel="4">
      <c r="G353" s="502" t="s">
        <v>61</v>
      </c>
      <c r="H353" s="503"/>
      <c r="I353" s="338">
        <f ca="1">'IS - Annual'!I353/'IS - Annual'!I6</f>
        <v>3.2435368563813778E-4</v>
      </c>
      <c r="J353" s="339">
        <f ca="1">'IS - Annual'!J353/'IS - Annual'!J6</f>
        <v>1.4119716267251063E-4</v>
      </c>
      <c r="K353" s="339">
        <f ca="1">'IS - Annual'!K353/'IS - Annual'!K6</f>
        <v>7.3857184882584456E-5</v>
      </c>
      <c r="L353" s="339">
        <f ca="1">'IS - Annual'!L353/'IS - Annual'!L6</f>
        <v>5.7734473198074501E-5</v>
      </c>
      <c r="M353" s="340">
        <f ca="1">'IS - Annual'!M353/'IS - Annual'!M6</f>
        <v>5.3131422096622787E-5</v>
      </c>
    </row>
    <row r="354" spans="5:13" hidden="1" outlineLevel="5">
      <c r="H354" s="327" t="s">
        <v>267</v>
      </c>
      <c r="I354" s="329">
        <f ca="1">'IS - Annual'!I354/'IS - Annual'!I6</f>
        <v>3.2435368563813778E-4</v>
      </c>
      <c r="J354" s="330">
        <f ca="1">'IS - Annual'!J354/'IS - Annual'!J6</f>
        <v>1.4119716267251063E-4</v>
      </c>
      <c r="K354" s="330">
        <f ca="1">'IS - Annual'!K354/'IS - Annual'!K6</f>
        <v>7.3857184882584456E-5</v>
      </c>
      <c r="L354" s="330">
        <f ca="1">'IS - Annual'!L354/'IS - Annual'!L6</f>
        <v>5.7734473198074501E-5</v>
      </c>
      <c r="M354" s="331">
        <f ca="1">'IS - Annual'!M354/'IS - Annual'!M6</f>
        <v>5.3131422096622787E-5</v>
      </c>
    </row>
    <row r="355" spans="5:13" hidden="1" outlineLevel="2">
      <c r="E355" s="502" t="s">
        <v>94</v>
      </c>
      <c r="F355" s="505"/>
      <c r="G355" s="505"/>
      <c r="H355" s="503"/>
      <c r="I355" s="338">
        <f ca="1">'IS - Annual'!I355/'IS - Annual'!I6</f>
        <v>4.7269143786997949</v>
      </c>
      <c r="J355" s="339">
        <f ca="1">'IS - Annual'!J355/'IS - Annual'!J6</f>
        <v>4.2003018180345855</v>
      </c>
      <c r="K355" s="339">
        <f ca="1">'IS - Annual'!K355/'IS - Annual'!K6</f>
        <v>3.4233476622031374</v>
      </c>
      <c r="L355" s="339">
        <f ca="1">'IS - Annual'!L355/'IS - Annual'!L6</f>
        <v>2.1180977894091013</v>
      </c>
      <c r="M355" s="340">
        <f ca="1">'IS - Annual'!M355/'IS - Annual'!M6</f>
        <v>1.6481528138681774</v>
      </c>
    </row>
    <row r="356" spans="5:13" hidden="1" outlineLevel="3">
      <c r="F356" s="488" t="s">
        <v>94</v>
      </c>
      <c r="G356" s="504"/>
      <c r="H356" s="489"/>
      <c r="I356" s="341">
        <f ca="1">'IS - Annual'!I356/'IS - Annual'!I6</f>
        <v>4.7269143786997949</v>
      </c>
      <c r="J356" s="342">
        <f ca="1">'IS - Annual'!J356/'IS - Annual'!J6</f>
        <v>4.2003018180345855</v>
      </c>
      <c r="K356" s="342">
        <f ca="1">'IS - Annual'!K356/'IS - Annual'!K6</f>
        <v>3.4233476622031374</v>
      </c>
      <c r="L356" s="342">
        <f ca="1">'IS - Annual'!L356/'IS - Annual'!L6</f>
        <v>2.1180977894091013</v>
      </c>
      <c r="M356" s="343">
        <f ca="1">'IS - Annual'!M356/'IS - Annual'!M6</f>
        <v>1.6481528138681774</v>
      </c>
    </row>
    <row r="357" spans="5:13" hidden="1" outlineLevel="4">
      <c r="G357" s="502" t="s">
        <v>0</v>
      </c>
      <c r="H357" s="503"/>
      <c r="I357" s="338">
        <f ca="1">'IS - Annual'!I357/'IS - Annual'!I6</f>
        <v>0</v>
      </c>
      <c r="J357" s="339">
        <f ca="1">'IS - Annual'!J357/'IS - Annual'!J6</f>
        <v>0</v>
      </c>
      <c r="K357" s="339">
        <f ca="1">'IS - Annual'!K357/'IS - Annual'!K6</f>
        <v>2.685715813912162E-4</v>
      </c>
      <c r="L357" s="339">
        <f ca="1">'IS - Annual'!L357/'IS - Annual'!L6</f>
        <v>2.9798437779651353E-4</v>
      </c>
      <c r="M357" s="340">
        <f ca="1">'IS - Annual'!M357/'IS - Annual'!M6</f>
        <v>1.932051712604465E-4</v>
      </c>
    </row>
    <row r="358" spans="5:13" hidden="1" outlineLevel="5">
      <c r="H358" s="327" t="s">
        <v>260</v>
      </c>
      <c r="I358" s="329">
        <f ca="1">'IS - Annual'!I358/'IS - Annual'!I6</f>
        <v>0</v>
      </c>
      <c r="J358" s="330">
        <f ca="1">'IS - Annual'!J358/'IS - Annual'!J6</f>
        <v>0</v>
      </c>
      <c r="K358" s="330">
        <f ca="1">'IS - Annual'!K358/'IS - Annual'!K6</f>
        <v>2.685715813912162E-4</v>
      </c>
      <c r="L358" s="330">
        <f ca="1">'IS - Annual'!L358/'IS - Annual'!L6</f>
        <v>2.9798437779651353E-4</v>
      </c>
      <c r="M358" s="331">
        <f ca="1">'IS - Annual'!M358/'IS - Annual'!M6</f>
        <v>1.932051712604465E-4</v>
      </c>
    </row>
    <row r="359" spans="5:13" hidden="1" outlineLevel="4">
      <c r="G359" s="502" t="s">
        <v>57</v>
      </c>
      <c r="H359" s="503"/>
      <c r="I359" s="338">
        <f ca="1">'IS - Annual'!I359/'IS - Annual'!I6</f>
        <v>0.36471769985088381</v>
      </c>
      <c r="J359" s="339">
        <f ca="1">'IS - Annual'!J359/'IS - Annual'!J6</f>
        <v>0.4079029143872529</v>
      </c>
      <c r="K359" s="339">
        <f ca="1">'IS - Annual'!K359/'IS - Annual'!K6</f>
        <v>0.48499551406230462</v>
      </c>
      <c r="L359" s="339">
        <f ca="1">'IS - Annual'!L359/'IS - Annual'!L6</f>
        <v>0.48765143426399443</v>
      </c>
      <c r="M359" s="340">
        <f ca="1">'IS - Annual'!M359/'IS - Annual'!M6</f>
        <v>0.49259268455944671</v>
      </c>
    </row>
    <row r="360" spans="5:13" hidden="1" outlineLevel="5">
      <c r="H360" s="327" t="s">
        <v>261</v>
      </c>
      <c r="I360" s="329">
        <f ca="1">'IS - Annual'!I360/'IS - Annual'!I6</f>
        <v>1.7298863234034016E-2</v>
      </c>
      <c r="J360" s="330">
        <f ca="1">'IS - Annual'!J360/'IS - Annual'!J6</f>
        <v>1.8826288356334749E-3</v>
      </c>
      <c r="K360" s="330">
        <f ca="1">'IS - Annual'!K360/'IS - Annual'!K6</f>
        <v>5.3714316278243241E-4</v>
      </c>
      <c r="L360" s="330">
        <f ca="1">'IS - Annual'!L360/'IS - Annual'!L6</f>
        <v>2.9798437779651353E-4</v>
      </c>
      <c r="M360" s="331">
        <f ca="1">'IS - Annual'!M360/'IS - Annual'!M6</f>
        <v>2.5760689501392865E-4</v>
      </c>
    </row>
    <row r="361" spans="5:13" hidden="1" outlineLevel="5">
      <c r="H361" s="327" t="s">
        <v>262</v>
      </c>
      <c r="I361" s="329">
        <f ca="1">'IS - Annual'!I361/'IS - Annual'!I6</f>
        <v>1.7298863234034016E-2</v>
      </c>
      <c r="J361" s="330">
        <f ca="1">'IS - Annual'!J361/'IS - Annual'!J6</f>
        <v>7.0598581336255312E-3</v>
      </c>
      <c r="K361" s="330">
        <f ca="1">'IS - Annual'!K361/'IS - Annual'!K6</f>
        <v>7.430480418490315E-3</v>
      </c>
      <c r="L361" s="330">
        <f ca="1">'IS - Annual'!L361/'IS - Annual'!L6</f>
        <v>7.3502813189806676E-3</v>
      </c>
      <c r="M361" s="331">
        <f ca="1">'IS - Annual'!M361/'IS - Annual'!M6</f>
        <v>7.2934952150818556E-3</v>
      </c>
    </row>
    <row r="362" spans="5:13" hidden="1" outlineLevel="5">
      <c r="H362" s="327" t="s">
        <v>263</v>
      </c>
      <c r="I362" s="329">
        <f ca="1">'IS - Annual'!I362/'IS - Annual'!I6</f>
        <v>0.33011997338281579</v>
      </c>
      <c r="J362" s="330">
        <f ca="1">'IS - Annual'!J362/'IS - Annual'!J6</f>
        <v>0.39770534152757159</v>
      </c>
      <c r="K362" s="330">
        <f ca="1">'IS - Annual'!K362/'IS - Annual'!K6</f>
        <v>0.47577455643453953</v>
      </c>
      <c r="L362" s="330">
        <f ca="1">'IS - Annual'!L362/'IS - Annual'!L6</f>
        <v>0.47863740683564987</v>
      </c>
      <c r="M362" s="331">
        <f ca="1">'IS - Annual'!M362/'IS - Annual'!M6</f>
        <v>0.48372134711240455</v>
      </c>
    </row>
    <row r="363" spans="5:13" hidden="1" outlineLevel="5">
      <c r="H363" s="327" t="s">
        <v>301</v>
      </c>
      <c r="I363" s="329">
        <f ca="1">'IS - Annual'!I363/'IS - Annual'!I6</f>
        <v>0</v>
      </c>
      <c r="J363" s="330">
        <f ca="1">'IS - Annual'!J363/'IS - Annual'!J6</f>
        <v>1.2550858904223166E-3</v>
      </c>
      <c r="K363" s="330">
        <f ca="1">'IS - Annual'!K363/'IS - Annual'!K6</f>
        <v>1.2533340464923424E-3</v>
      </c>
      <c r="L363" s="330">
        <f ca="1">'IS - Annual'!L363/'IS - Annual'!L6</f>
        <v>1.3657617315673538E-3</v>
      </c>
      <c r="M363" s="331">
        <f ca="1">'IS - Annual'!M363/'IS - Annual'!M6</f>
        <v>1.3202353369463845E-3</v>
      </c>
    </row>
    <row r="364" spans="5:13" hidden="1" outlineLevel="4">
      <c r="G364" s="502" t="s">
        <v>1</v>
      </c>
      <c r="H364" s="503"/>
      <c r="I364" s="338">
        <f ca="1">'IS - Annual'!I364/'IS - Annual'!I6</f>
        <v>4.3578719630404024</v>
      </c>
      <c r="J364" s="339">
        <f ca="1">'IS - Annual'!J364/'IS - Annual'!J6</f>
        <v>3.7905162748116989</v>
      </c>
      <c r="K364" s="339">
        <f ca="1">'IS - Annual'!K364/'IS - Annual'!K6</f>
        <v>2.9370988140943406</v>
      </c>
      <c r="L364" s="339">
        <f ca="1">'IS - Annual'!L364/'IS - Annual'!L6</f>
        <v>1.6293785777913361</v>
      </c>
      <c r="M364" s="340">
        <f ca="1">'IS - Annual'!M364/'IS - Annual'!M6</f>
        <v>1.1546585051761817</v>
      </c>
    </row>
    <row r="365" spans="5:13" hidden="1" outlineLevel="5">
      <c r="H365" s="327" t="s">
        <v>264</v>
      </c>
      <c r="I365" s="329">
        <f ca="1">'IS - Annual'!I365/'IS - Annual'!I6</f>
        <v>0.32723682951047678</v>
      </c>
      <c r="J365" s="330">
        <f ca="1">'IS - Annual'!J365/'IS - Annual'!J6</f>
        <v>0.2907092693690691</v>
      </c>
      <c r="K365" s="330">
        <f ca="1">'IS - Annual'!K365/'IS - Annual'!K6</f>
        <v>0.22560012836862162</v>
      </c>
      <c r="L365" s="330">
        <f ca="1">'IS - Annual'!L365/'IS - Annual'!L6</f>
        <v>0.12515343867453568</v>
      </c>
      <c r="M365" s="331">
        <f ca="1">'IS - Annual'!M365/'IS - Annual'!M6</f>
        <v>8.8745575332298432E-2</v>
      </c>
    </row>
    <row r="366" spans="5:13" hidden="1" outlineLevel="5">
      <c r="H366" s="327" t="s">
        <v>265</v>
      </c>
      <c r="I366" s="329">
        <f ca="1">'IS - Annual'!I366/'IS - Annual'!I6</f>
        <v>2.015317566764963</v>
      </c>
      <c r="J366" s="330">
        <f ca="1">'IS - Annual'!J366/'IS - Annual'!J6</f>
        <v>1.749903502721315</v>
      </c>
      <c r="K366" s="330">
        <f ca="1">'IS - Annual'!K366/'IS - Annual'!K6</f>
        <v>1.3557493428628593</v>
      </c>
      <c r="L366" s="330">
        <f ca="1">'IS - Annual'!L366/'IS - Annual'!L6</f>
        <v>0.75211256955840022</v>
      </c>
      <c r="M366" s="331">
        <f ca="1">'IS - Annual'!M366/'IS - Annual'!M6</f>
        <v>0.53295646492194171</v>
      </c>
    </row>
    <row r="367" spans="5:13" hidden="1" outlineLevel="5">
      <c r="H367" s="327" t="s">
        <v>266</v>
      </c>
      <c r="I367" s="329">
        <f ca="1">'IS - Annual'!I367/'IS - Annual'!I6</f>
        <v>2.015317566764963</v>
      </c>
      <c r="J367" s="330">
        <f ca="1">'IS - Annual'!J367/'IS - Annual'!J6</f>
        <v>1.749903502721315</v>
      </c>
      <c r="K367" s="330">
        <f ca="1">'IS - Annual'!K367/'IS - Annual'!K6</f>
        <v>1.3557493428628593</v>
      </c>
      <c r="L367" s="330">
        <f ca="1">'IS - Annual'!L367/'IS - Annual'!L6</f>
        <v>0.75211256955840022</v>
      </c>
      <c r="M367" s="331">
        <f ca="1">'IS - Annual'!M367/'IS - Annual'!M6</f>
        <v>0.53295646492194171</v>
      </c>
    </row>
    <row r="368" spans="5:13" hidden="1" outlineLevel="4">
      <c r="G368" s="502" t="s">
        <v>61</v>
      </c>
      <c r="H368" s="503"/>
      <c r="I368" s="338">
        <f ca="1">'IS - Annual'!I368/'IS - Annual'!I6</f>
        <v>4.3247158085085039E-3</v>
      </c>
      <c r="J368" s="339">
        <f ca="1">'IS - Annual'!J368/'IS - Annual'!J6</f>
        <v>1.8826288356334749E-3</v>
      </c>
      <c r="K368" s="339">
        <f ca="1">'IS - Annual'!K368/'IS - Annual'!K6</f>
        <v>9.8476246510112615E-4</v>
      </c>
      <c r="L368" s="339">
        <f ca="1">'IS - Annual'!L368/'IS - Annual'!L6</f>
        <v>7.6979297597432668E-4</v>
      </c>
      <c r="M368" s="340">
        <f ca="1">'IS - Annual'!M368/'IS - Annual'!M6</f>
        <v>7.0841896128830389E-4</v>
      </c>
    </row>
    <row r="369" spans="4:13" hidden="1" outlineLevel="5">
      <c r="H369" s="327" t="s">
        <v>267</v>
      </c>
      <c r="I369" s="329">
        <f ca="1">'IS - Annual'!I369/'IS - Annual'!I6</f>
        <v>4.3247158085085039E-3</v>
      </c>
      <c r="J369" s="330">
        <f ca="1">'IS - Annual'!J369/'IS - Annual'!J6</f>
        <v>1.8826288356334749E-3</v>
      </c>
      <c r="K369" s="330">
        <f ca="1">'IS - Annual'!K369/'IS - Annual'!K6</f>
        <v>9.8476246510112615E-4</v>
      </c>
      <c r="L369" s="330">
        <f ca="1">'IS - Annual'!L369/'IS - Annual'!L6</f>
        <v>7.6979297597432668E-4</v>
      </c>
      <c r="M369" s="331">
        <f ca="1">'IS - Annual'!M369/'IS - Annual'!M6</f>
        <v>7.0841896128830389E-4</v>
      </c>
    </row>
    <row r="370" spans="4:13" outlineLevel="1" collapsed="1">
      <c r="D370" s="488" t="s">
        <v>143</v>
      </c>
      <c r="E370" s="504"/>
      <c r="F370" s="504"/>
      <c r="G370" s="504"/>
      <c r="H370" s="489"/>
      <c r="I370" s="341">
        <f ca="1">'IS - Annual'!I370/'IS - Annual'!I6</f>
        <v>0</v>
      </c>
      <c r="J370" s="342">
        <f ca="1">'IS - Annual'!J370/'IS - Annual'!J6</f>
        <v>0</v>
      </c>
      <c r="K370" s="342">
        <f ca="1">'IS - Annual'!K370/'IS - Annual'!K6</f>
        <v>0</v>
      </c>
      <c r="L370" s="342">
        <f ca="1">'IS - Annual'!L370/'IS - Annual'!L6</f>
        <v>0</v>
      </c>
      <c r="M370" s="343">
        <f ca="1">'IS - Annual'!M370/'IS - Annual'!M6</f>
        <v>0</v>
      </c>
    </row>
    <row r="371" spans="4:13" hidden="1" outlineLevel="2">
      <c r="E371" s="502" t="s">
        <v>143</v>
      </c>
      <c r="F371" s="505"/>
      <c r="G371" s="505"/>
      <c r="H371" s="503"/>
      <c r="I371" s="338">
        <f ca="1">'IS - Annual'!I371/'IS - Annual'!I6</f>
        <v>0</v>
      </c>
      <c r="J371" s="339">
        <f ca="1">'IS - Annual'!J371/'IS - Annual'!J6</f>
        <v>0</v>
      </c>
      <c r="K371" s="339">
        <f ca="1">'IS - Annual'!K371/'IS - Annual'!K6</f>
        <v>0</v>
      </c>
      <c r="L371" s="339">
        <f ca="1">'IS - Annual'!L371/'IS - Annual'!L6</f>
        <v>0</v>
      </c>
      <c r="M371" s="340">
        <f ca="1">'IS - Annual'!M371/'IS - Annual'!M6</f>
        <v>0</v>
      </c>
    </row>
    <row r="372" spans="4:13" hidden="1" outlineLevel="3">
      <c r="F372" s="488"/>
      <c r="G372" s="504"/>
      <c r="H372" s="489"/>
      <c r="I372" s="341">
        <f ca="1">'IS - Annual'!I372/'IS - Annual'!I6</f>
        <v>0</v>
      </c>
      <c r="J372" s="342">
        <f ca="1">'IS - Annual'!J372/'IS - Annual'!J6</f>
        <v>0</v>
      </c>
      <c r="K372" s="342">
        <f ca="1">'IS - Annual'!K372/'IS - Annual'!K6</f>
        <v>0</v>
      </c>
      <c r="L372" s="342">
        <f ca="1">'IS - Annual'!L372/'IS - Annual'!L6</f>
        <v>0</v>
      </c>
      <c r="M372" s="343">
        <f ca="1">'IS - Annual'!M372/'IS - Annual'!M6</f>
        <v>0</v>
      </c>
    </row>
    <row r="373" spans="4:13" hidden="1" outlineLevel="4">
      <c r="G373" s="502" t="s">
        <v>57</v>
      </c>
      <c r="H373" s="503"/>
      <c r="I373" s="338">
        <f ca="1">'IS - Annual'!I373/'IS - Annual'!I6</f>
        <v>0</v>
      </c>
      <c r="J373" s="339">
        <f ca="1">'IS - Annual'!J373/'IS - Annual'!J6</f>
        <v>0</v>
      </c>
      <c r="K373" s="339">
        <f ca="1">'IS - Annual'!K373/'IS - Annual'!K6</f>
        <v>0</v>
      </c>
      <c r="L373" s="339">
        <f ca="1">'IS - Annual'!L373/'IS - Annual'!L6</f>
        <v>0</v>
      </c>
      <c r="M373" s="340">
        <f ca="1">'IS - Annual'!M373/'IS - Annual'!M6</f>
        <v>0</v>
      </c>
    </row>
    <row r="374" spans="4:13" hidden="1" outlineLevel="5">
      <c r="H374" s="327" t="s">
        <v>268</v>
      </c>
      <c r="I374" s="329">
        <f ca="1">'IS - Annual'!I374/'IS - Annual'!I6</f>
        <v>0</v>
      </c>
      <c r="J374" s="330">
        <f ca="1">'IS - Annual'!J374/'IS - Annual'!J6</f>
        <v>0</v>
      </c>
      <c r="K374" s="330">
        <f ca="1">'IS - Annual'!K374/'IS - Annual'!K6</f>
        <v>0</v>
      </c>
      <c r="L374" s="330">
        <f ca="1">'IS - Annual'!L374/'IS - Annual'!L6</f>
        <v>0</v>
      </c>
      <c r="M374" s="331">
        <f ca="1">'IS - Annual'!M374/'IS - Annual'!M6</f>
        <v>0</v>
      </c>
    </row>
    <row r="375" spans="4:13" outlineLevel="1" collapsed="1">
      <c r="D375" s="488" t="s">
        <v>150</v>
      </c>
      <c r="E375" s="504"/>
      <c r="F375" s="504"/>
      <c r="G375" s="504"/>
      <c r="H375" s="489"/>
      <c r="I375" s="341">
        <f ca="1">'IS - Annual'!I375/'IS - Annual'!I6</f>
        <v>4.1517271761681636E-2</v>
      </c>
      <c r="J375" s="342">
        <f ca="1">'IS - Annual'!J375/'IS - Annual'!J6</f>
        <v>2.8239432534502125E-2</v>
      </c>
      <c r="K375" s="342">
        <f ca="1">'IS - Annual'!K375/'IS - Annual'!K6</f>
        <v>3.2792590087867501E-2</v>
      </c>
      <c r="L375" s="342">
        <f ca="1">'IS - Annual'!L375/'IS - Annual'!L6</f>
        <v>3.2808079995396144E-2</v>
      </c>
      <c r="M375" s="343">
        <f ca="1">'IS - Annual'!M375/'IS - Annual'!M6</f>
        <v>3.2516430323133144E-2</v>
      </c>
    </row>
    <row r="376" spans="4:13" hidden="1" outlineLevel="2">
      <c r="E376" s="502" t="s">
        <v>151</v>
      </c>
      <c r="F376" s="505"/>
      <c r="G376" s="505"/>
      <c r="H376" s="503"/>
      <c r="I376" s="338">
        <f ca="1">'IS - Annual'!I376/'IS - Annual'!I6</f>
        <v>4.1517271761681636E-2</v>
      </c>
      <c r="J376" s="339">
        <f ca="1">'IS - Annual'!J376/'IS - Annual'!J6</f>
        <v>2.8239432534502125E-2</v>
      </c>
      <c r="K376" s="339">
        <f ca="1">'IS - Annual'!K376/'IS - Annual'!K6</f>
        <v>3.2792590087867501E-2</v>
      </c>
      <c r="L376" s="339">
        <f ca="1">'IS - Annual'!L376/'IS - Annual'!L6</f>
        <v>3.2808079995396144E-2</v>
      </c>
      <c r="M376" s="340">
        <f ca="1">'IS - Annual'!M376/'IS - Annual'!M6</f>
        <v>3.2516430323133144E-2</v>
      </c>
    </row>
    <row r="377" spans="4:13" hidden="1" outlineLevel="3">
      <c r="F377" s="488"/>
      <c r="G377" s="504"/>
      <c r="H377" s="489"/>
      <c r="I377" s="341">
        <f ca="1">'IS - Annual'!I377/'IS - Annual'!I6</f>
        <v>4.1517271761681636E-2</v>
      </c>
      <c r="J377" s="342">
        <f ca="1">'IS - Annual'!J377/'IS - Annual'!J6</f>
        <v>2.8239432534502125E-2</v>
      </c>
      <c r="K377" s="342">
        <f ca="1">'IS - Annual'!K377/'IS - Annual'!K6</f>
        <v>3.2792590087867501E-2</v>
      </c>
      <c r="L377" s="342">
        <f ca="1">'IS - Annual'!L377/'IS - Annual'!L6</f>
        <v>3.2808079995396144E-2</v>
      </c>
      <c r="M377" s="343">
        <f ca="1">'IS - Annual'!M377/'IS - Annual'!M6</f>
        <v>3.2516430323133144E-2</v>
      </c>
    </row>
    <row r="378" spans="4:13" hidden="1" outlineLevel="4">
      <c r="G378" s="502"/>
      <c r="H378" s="503"/>
      <c r="I378" s="338">
        <f ca="1">'IS - Annual'!I378/'IS - Annual'!I6</f>
        <v>4.1517271761681636E-2</v>
      </c>
      <c r="J378" s="339">
        <f ca="1">'IS - Annual'!J378/'IS - Annual'!J6</f>
        <v>2.8239432534502125E-2</v>
      </c>
      <c r="K378" s="339">
        <f ca="1">'IS - Annual'!K378/'IS - Annual'!K6</f>
        <v>3.2792590087867501E-2</v>
      </c>
      <c r="L378" s="339">
        <f ca="1">'IS - Annual'!L378/'IS - Annual'!L6</f>
        <v>3.2808079995396144E-2</v>
      </c>
      <c r="M378" s="340">
        <f ca="1">'IS - Annual'!M378/'IS - Annual'!M6</f>
        <v>3.2516430323133144E-2</v>
      </c>
    </row>
    <row r="379" spans="4:13" hidden="1" outlineLevel="5">
      <c r="H379" s="327" t="s">
        <v>269</v>
      </c>
      <c r="I379" s="329">
        <f ca="1">'IS - Annual'!I379/'IS - Annual'!I6</f>
        <v>4.1517271761681636E-2</v>
      </c>
      <c r="J379" s="330">
        <f ca="1">'IS - Annual'!J379/'IS - Annual'!J6</f>
        <v>2.8239432534502125E-2</v>
      </c>
      <c r="K379" s="330">
        <f ca="1">'IS - Annual'!K379/'IS - Annual'!K6</f>
        <v>3.2792590087867501E-2</v>
      </c>
      <c r="L379" s="330">
        <f ca="1">'IS - Annual'!L379/'IS - Annual'!L6</f>
        <v>3.2808079995396144E-2</v>
      </c>
      <c r="M379" s="331">
        <f ca="1">'IS - Annual'!M379/'IS - Annual'!M6</f>
        <v>3.2516430323133144E-2</v>
      </c>
    </row>
    <row r="380" spans="4:13" outlineLevel="1" collapsed="1">
      <c r="D380" s="488" t="s">
        <v>141</v>
      </c>
      <c r="E380" s="504"/>
      <c r="F380" s="504"/>
      <c r="G380" s="504"/>
      <c r="H380" s="489"/>
      <c r="I380" s="341">
        <f ca="1">'IS - Annual'!I380/'IS - Annual'!I6</f>
        <v>5.8635938503694467E-2</v>
      </c>
      <c r="J380" s="342">
        <f ca="1">'IS - Annual'!J380/'IS - Annual'!J6</f>
        <v>2.1716908047713646E-2</v>
      </c>
      <c r="K380" s="342">
        <f ca="1">'IS - Annual'!K380/'IS - Annual'!K6</f>
        <v>3.0321507729417149E-2</v>
      </c>
      <c r="L380" s="342">
        <f ca="1">'IS - Annual'!L380/'IS - Annual'!L6</f>
        <v>2.8768653434049569E-2</v>
      </c>
      <c r="M380" s="343">
        <f ca="1">'IS - Annual'!M380/'IS - Annual'!M6</f>
        <v>2.1821719072320514E-2</v>
      </c>
    </row>
    <row r="381" spans="4:13" hidden="1" outlineLevel="2">
      <c r="E381" s="502" t="s">
        <v>302</v>
      </c>
      <c r="F381" s="505"/>
      <c r="G381" s="505"/>
      <c r="H381" s="503"/>
      <c r="I381" s="338">
        <f ca="1">'IS - Annual'!I381/'IS - Annual'!I6</f>
        <v>5.8635938503694467E-2</v>
      </c>
      <c r="J381" s="339">
        <f ca="1">'IS - Annual'!J381/'IS - Annual'!J6</f>
        <v>2.1716908047713646E-2</v>
      </c>
      <c r="K381" s="339">
        <f ca="1">'IS - Annual'!K381/'IS - Annual'!K6</f>
        <v>3.0321507729417149E-2</v>
      </c>
      <c r="L381" s="339">
        <f ca="1">'IS - Annual'!L381/'IS - Annual'!L6</f>
        <v>2.8768653434049569E-2</v>
      </c>
      <c r="M381" s="340">
        <f ca="1">'IS - Annual'!M381/'IS - Annual'!M6</f>
        <v>2.1821719072320514E-2</v>
      </c>
    </row>
    <row r="382" spans="4:13" hidden="1" outlineLevel="3">
      <c r="F382" s="488" t="s">
        <v>141</v>
      </c>
      <c r="G382" s="504"/>
      <c r="H382" s="489"/>
      <c r="I382" s="341">
        <f ca="1">'IS - Annual'!I382/'IS - Annual'!I6</f>
        <v>4.3066961593063849E-2</v>
      </c>
      <c r="J382" s="342">
        <f ca="1">'IS - Annual'!J382/'IS - Annual'!J6</f>
        <v>1.5433634308786925E-2</v>
      </c>
      <c r="K382" s="342">
        <f ca="1">'IS - Annual'!K382/'IS - Annual'!K6</f>
        <v>2.0479702129336034E-2</v>
      </c>
      <c r="L382" s="342">
        <f ca="1">'IS - Annual'!L382/'IS - Annual'!L6</f>
        <v>1.9936396476160908E-2</v>
      </c>
      <c r="M382" s="343">
        <f ca="1">'IS - Annual'!M382/'IS - Annual'!M6</f>
        <v>1.7996256681363672E-2</v>
      </c>
    </row>
    <row r="383" spans="4:13" hidden="1" outlineLevel="4">
      <c r="G383" s="502" t="s">
        <v>312</v>
      </c>
      <c r="H383" s="503"/>
      <c r="I383" s="338">
        <f ca="1">'IS - Annual'!I383/'IS - Annual'!I6</f>
        <v>4.3066961593063849E-2</v>
      </c>
      <c r="J383" s="339">
        <f ca="1">'IS - Annual'!J383/'IS - Annual'!J6</f>
        <v>1.5433634308786925E-2</v>
      </c>
      <c r="K383" s="339">
        <f ca="1">'IS - Annual'!K383/'IS - Annual'!K6</f>
        <v>2.0479702129336034E-2</v>
      </c>
      <c r="L383" s="339">
        <f ca="1">'IS - Annual'!L383/'IS - Annual'!L6</f>
        <v>1.9936396476160908E-2</v>
      </c>
      <c r="M383" s="340">
        <f ca="1">'IS - Annual'!M383/'IS - Annual'!M6</f>
        <v>1.7996256681363672E-2</v>
      </c>
    </row>
    <row r="384" spans="4:13" hidden="1" outlineLevel="5">
      <c r="H384" s="327" t="s">
        <v>322</v>
      </c>
      <c r="I384" s="329">
        <f ca="1">'IS - Annual'!I384/'IS - Annual'!I6</f>
        <v>4.3066961593063849E-2</v>
      </c>
      <c r="J384" s="330">
        <f ca="1">'IS - Annual'!J384/'IS - Annual'!J6</f>
        <v>1.5433634308786925E-2</v>
      </c>
      <c r="K384" s="330">
        <f ca="1">'IS - Annual'!K384/'IS - Annual'!K6</f>
        <v>1.9136844222379951E-2</v>
      </c>
      <c r="L384" s="330">
        <f ca="1">'IS - Annual'!L384/'IS - Annual'!L6</f>
        <v>1.7173832973672396E-2</v>
      </c>
      <c r="M384" s="331">
        <f ca="1">'IS - Annual'!M384/'IS - Annual'!M6</f>
        <v>8.1629184857538641E-3</v>
      </c>
    </row>
    <row r="385" spans="3:13" hidden="1" outlineLevel="5">
      <c r="H385" s="327" t="s">
        <v>323</v>
      </c>
      <c r="I385" s="329">
        <f ca="1">'IS - Annual'!I385/'IS - Annual'!I6</f>
        <v>0</v>
      </c>
      <c r="J385" s="330">
        <f ca="1">'IS - Annual'!J385/'IS - Annual'!J6</f>
        <v>0</v>
      </c>
      <c r="K385" s="330">
        <f ca="1">'IS - Annual'!K385/'IS - Annual'!K6</f>
        <v>1.342857906956081E-3</v>
      </c>
      <c r="L385" s="330">
        <f ca="1">'IS - Annual'!L385/'IS - Annual'!L6</f>
        <v>2.7625635024885109E-3</v>
      </c>
      <c r="M385" s="331">
        <f ca="1">'IS - Annual'!M385/'IS - Annual'!M6</f>
        <v>9.8333381956098084E-3</v>
      </c>
    </row>
    <row r="386" spans="3:13" hidden="1" outlineLevel="3">
      <c r="F386" s="488" t="s">
        <v>309</v>
      </c>
      <c r="G386" s="504"/>
      <c r="H386" s="489"/>
      <c r="I386" s="341">
        <f ca="1">'IS - Annual'!I386/'IS - Annual'!I6</f>
        <v>1.5568976910630614E-2</v>
      </c>
      <c r="J386" s="342">
        <f ca="1">'IS - Annual'!J386/'IS - Annual'!J6</f>
        <v>6.2832737389267226E-3</v>
      </c>
      <c r="K386" s="342">
        <f ca="1">'IS - Annual'!K386/'IS - Annual'!K6</f>
        <v>9.8418056000811171E-3</v>
      </c>
      <c r="L386" s="342">
        <f ca="1">'IS - Annual'!L386/'IS - Annual'!L6</f>
        <v>8.8322569578886609E-3</v>
      </c>
      <c r="M386" s="343">
        <f ca="1">'IS - Annual'!M386/'IS - Annual'!M6</f>
        <v>3.8254623909568406E-3</v>
      </c>
    </row>
    <row r="387" spans="3:13" hidden="1" outlineLevel="4">
      <c r="G387" s="502"/>
      <c r="H387" s="503"/>
      <c r="I387" s="338">
        <f ca="1">'IS - Annual'!I387/'IS - Annual'!I6</f>
        <v>1.5568976910630614E-2</v>
      </c>
      <c r="J387" s="339">
        <f ca="1">'IS - Annual'!J387/'IS - Annual'!J6</f>
        <v>6.2832737389267226E-3</v>
      </c>
      <c r="K387" s="339">
        <f ca="1">'IS - Annual'!K387/'IS - Annual'!K6</f>
        <v>9.8418056000811171E-3</v>
      </c>
      <c r="L387" s="339">
        <f ca="1">'IS - Annual'!L387/'IS - Annual'!L6</f>
        <v>8.8322569578886609E-3</v>
      </c>
      <c r="M387" s="340">
        <f ca="1">'IS - Annual'!M387/'IS - Annual'!M6</f>
        <v>3.8254623909568406E-3</v>
      </c>
    </row>
    <row r="388" spans="3:13" hidden="1" outlineLevel="5">
      <c r="H388" s="327" t="s">
        <v>313</v>
      </c>
      <c r="I388" s="329">
        <f ca="1">'IS - Annual'!I388/'IS - Annual'!I6</f>
        <v>1.5568976910630614E-2</v>
      </c>
      <c r="J388" s="330">
        <f ca="1">'IS - Annual'!J388/'IS - Annual'!J6</f>
        <v>6.2832737389267226E-3</v>
      </c>
      <c r="K388" s="330">
        <f ca="1">'IS - Annual'!K388/'IS - Annual'!K6</f>
        <v>9.8418056000811171E-3</v>
      </c>
      <c r="L388" s="330">
        <f ca="1">'IS - Annual'!L388/'IS - Annual'!L6</f>
        <v>8.8322569578886609E-3</v>
      </c>
      <c r="M388" s="331">
        <f ca="1">'IS - Annual'!M388/'IS - Annual'!M6</f>
        <v>3.8254623909568406E-3</v>
      </c>
    </row>
    <row r="389" spans="3:13">
      <c r="C389" s="493" t="s">
        <v>3</v>
      </c>
      <c r="D389" s="494"/>
      <c r="E389" s="494"/>
      <c r="F389" s="494"/>
      <c r="G389" s="494"/>
      <c r="H389" s="495"/>
      <c r="I389" s="332">
        <f ca="1">'IS - Annual'!I389/'IS - Annual'!I6</f>
        <v>2.572493181364742</v>
      </c>
      <c r="J389" s="333">
        <f ca="1">'IS - Annual'!J389/'IS - Annual'!J6</f>
        <v>14.086605098595658</v>
      </c>
      <c r="K389" s="333">
        <f ca="1">'IS - Annual'!K389/'IS - Annual'!K6</f>
        <v>7.2029754645420203</v>
      </c>
      <c r="L389" s="333">
        <f ca="1">'IS - Annual'!L389/'IS - Annual'!L6</f>
        <v>4.2602320522302053</v>
      </c>
      <c r="M389" s="334">
        <f ca="1">'IS - Annual'!M389/'IS - Annual'!M6</f>
        <v>3.1043314460368472</v>
      </c>
    </row>
    <row r="390" spans="3:13" outlineLevel="1" collapsed="1">
      <c r="D390" s="488" t="s">
        <v>118</v>
      </c>
      <c r="E390" s="504"/>
      <c r="F390" s="504"/>
      <c r="G390" s="504"/>
      <c r="H390" s="489"/>
      <c r="I390" s="341">
        <f ca="1">'IS - Annual'!I390/'IS - Annual'!I6</f>
        <v>2.425452843875453</v>
      </c>
      <c r="J390" s="342">
        <f ca="1">'IS - Annual'!J390/'IS - Annual'!J6</f>
        <v>13.978353940546734</v>
      </c>
      <c r="K390" s="342">
        <f ca="1">'IS - Annual'!K390/'IS - Annual'!K6</f>
        <v>7.1183754164037865</v>
      </c>
      <c r="L390" s="342">
        <f ca="1">'IS - Annual'!L390/'IS - Annual'!L6</f>
        <v>4.176796426447182</v>
      </c>
      <c r="M390" s="343">
        <f ca="1">'IS - Annual'!M390/'IS - Annual'!M6</f>
        <v>2.9710198778671391</v>
      </c>
    </row>
    <row r="391" spans="3:13" hidden="1" outlineLevel="2">
      <c r="E391" s="502" t="s">
        <v>107</v>
      </c>
      <c r="F391" s="505"/>
      <c r="G391" s="505"/>
      <c r="H391" s="503"/>
      <c r="I391" s="338">
        <f ca="1">'IS - Annual'!I391/'IS - Annual'!I6</f>
        <v>1.6640145471907224</v>
      </c>
      <c r="J391" s="339">
        <f ca="1">'IS - Annual'!J391/'IS - Annual'!J6</f>
        <v>8.5111527361462294</v>
      </c>
      <c r="K391" s="339">
        <f ca="1">'IS - Annual'!K391/'IS - Annual'!K6</f>
        <v>4.7974245719511286</v>
      </c>
      <c r="L391" s="339">
        <f ca="1">'IS - Annual'!L391/'IS - Annual'!L6</f>
        <v>2.713098404312281</v>
      </c>
      <c r="M391" s="340">
        <f ca="1">'IS - Annual'!M391/'IS - Annual'!M6</f>
        <v>2.0071245110888265</v>
      </c>
    </row>
    <row r="392" spans="3:13" hidden="1" outlineLevel="3">
      <c r="F392" s="488" t="s">
        <v>87</v>
      </c>
      <c r="G392" s="504"/>
      <c r="H392" s="489"/>
      <c r="I392" s="341">
        <f ca="1">'IS - Annual'!I392/'IS - Annual'!I6</f>
        <v>1.3550776199993313</v>
      </c>
      <c r="J392" s="342">
        <f ca="1">'IS - Annual'!J392/'IS - Annual'!J6</f>
        <v>7.3061687396209107</v>
      </c>
      <c r="K392" s="342">
        <f ca="1">'IS - Annual'!K392/'IS - Annual'!K6</f>
        <v>4.0764689862163435</v>
      </c>
      <c r="L392" s="342">
        <f ca="1">'IS - Annual'!L392/'IS - Annual'!L6</f>
        <v>2.2638121501515966</v>
      </c>
      <c r="M392" s="343">
        <f ca="1">'IS - Annual'!M392/'IS - Annual'!M6</f>
        <v>1.6499050774353032</v>
      </c>
    </row>
    <row r="393" spans="3:13" hidden="1" outlineLevel="4">
      <c r="G393" s="502" t="s">
        <v>4</v>
      </c>
      <c r="H393" s="503"/>
      <c r="I393" s="338">
        <f ca="1">'IS - Annual'!I393/'IS - Annual'!I6</f>
        <v>1.2685833038291612</v>
      </c>
      <c r="J393" s="339">
        <f ca="1">'IS - Annual'!J393/'IS - Annual'!J6</f>
        <v>7.2873424512645757</v>
      </c>
      <c r="K393" s="339">
        <f ca="1">'IS - Annual'!K393/'IS - Annual'!K6</f>
        <v>4.0661737422630138</v>
      </c>
      <c r="L393" s="339">
        <f ca="1">'IS - Annual'!L393/'IS - Annual'!L6</f>
        <v>2.2581007829104967</v>
      </c>
      <c r="M393" s="340">
        <f ca="1">'IS - Annual'!M393/'IS - Annual'!M6</f>
        <v>1.6445785181998589</v>
      </c>
    </row>
    <row r="394" spans="3:13" hidden="1" outlineLevel="5">
      <c r="H394" s="327" t="s">
        <v>270</v>
      </c>
      <c r="I394" s="329">
        <f ca="1">'IS - Annual'!I394/'IS - Annual'!I6</f>
        <v>0.20182007106373018</v>
      </c>
      <c r="J394" s="330">
        <f ca="1">'IS - Annual'!J394/'IS - Annual'!J6</f>
        <v>1.2080201695314798</v>
      </c>
      <c r="K394" s="330">
        <f ca="1">'IS - Annual'!K394/'IS - Annual'!K6</f>
        <v>0.67680038510586482</v>
      </c>
      <c r="L394" s="330">
        <f ca="1">'IS - Annual'!L394/'IS - Annual'!L6</f>
        <v>0.37570863633843748</v>
      </c>
      <c r="M394" s="331">
        <f ca="1">'IS - Annual'!M394/'IS - Annual'!M6</f>
        <v>0.27322431302414807</v>
      </c>
    </row>
    <row r="395" spans="3:13" hidden="1" outlineLevel="5">
      <c r="H395" s="327" t="s">
        <v>271</v>
      </c>
      <c r="I395" s="329">
        <f ca="1">'IS - Annual'!I395/'IS - Annual'!I6</f>
        <v>1.0667632327654308</v>
      </c>
      <c r="J395" s="330">
        <f ca="1">'IS - Annual'!J395/'IS - Annual'!J6</f>
        <v>6.0793222817330959</v>
      </c>
      <c r="K395" s="330">
        <f ca="1">'IS - Annual'!K395/'IS - Annual'!K6</f>
        <v>3.3893733571571487</v>
      </c>
      <c r="L395" s="330">
        <f ca="1">'IS - Annual'!L395/'IS - Annual'!L6</f>
        <v>1.882392146572059</v>
      </c>
      <c r="M395" s="331">
        <f ca="1">'IS - Annual'!M395/'IS - Annual'!M6</f>
        <v>1.3713542051757108</v>
      </c>
    </row>
    <row r="396" spans="3:13" hidden="1" outlineLevel="4">
      <c r="G396" s="502" t="s">
        <v>97</v>
      </c>
      <c r="H396" s="503"/>
      <c r="I396" s="338">
        <f ca="1">'IS - Annual'!I396/'IS - Annual'!I6</f>
        <v>8.6494316170170074E-2</v>
      </c>
      <c r="J396" s="339">
        <f ca="1">'IS - Annual'!J396/'IS - Annual'!J6</f>
        <v>1.882628835633475E-2</v>
      </c>
      <c r="K396" s="339">
        <f ca="1">'IS - Annual'!K396/'IS - Annual'!K6</f>
        <v>1.0295243953329954E-2</v>
      </c>
      <c r="L396" s="339">
        <f ca="1">'IS - Annual'!L396/'IS - Annual'!L6</f>
        <v>5.7113672410998425E-3</v>
      </c>
      <c r="M396" s="340">
        <f ca="1">'IS - Annual'!M396/'IS - Annual'!M6</f>
        <v>5.326559235444255E-3</v>
      </c>
    </row>
    <row r="397" spans="3:13" hidden="1" outlineLevel="5">
      <c r="H397" s="327" t="s">
        <v>272</v>
      </c>
      <c r="I397" s="329">
        <f ca="1">'IS - Annual'!I397/'IS - Annual'!I6</f>
        <v>0</v>
      </c>
      <c r="J397" s="330">
        <f ca="1">'IS - Annual'!J397/'IS - Annual'!J6</f>
        <v>0</v>
      </c>
      <c r="K397" s="330">
        <f ca="1">'IS - Annual'!K397/'IS - Annual'!K6</f>
        <v>4.9238123255056308E-3</v>
      </c>
      <c r="L397" s="330">
        <f ca="1">'IS - Annual'!L397/'IS - Annual'!L6</f>
        <v>2.7315234631347077E-3</v>
      </c>
      <c r="M397" s="331">
        <f ca="1">'IS - Annual'!M397/'IS - Annual'!M6</f>
        <v>3.3945075228397894E-3</v>
      </c>
    </row>
    <row r="398" spans="3:13" hidden="1" outlineLevel="5">
      <c r="H398" s="327" t="s">
        <v>273</v>
      </c>
      <c r="I398" s="329">
        <f ca="1">'IS - Annual'!I398/'IS - Annual'!I6</f>
        <v>8.6494316170170074E-2</v>
      </c>
      <c r="J398" s="330">
        <f ca="1">'IS - Annual'!J398/'IS - Annual'!J6</f>
        <v>1.882628835633475E-2</v>
      </c>
      <c r="K398" s="330">
        <f ca="1">'IS - Annual'!K398/'IS - Annual'!K6</f>
        <v>5.3714316278243241E-3</v>
      </c>
      <c r="L398" s="330">
        <f ca="1">'IS - Annual'!L398/'IS - Annual'!L6</f>
        <v>2.9798437779651353E-3</v>
      </c>
      <c r="M398" s="331">
        <f ca="1">'IS - Annual'!M398/'IS - Annual'!M6</f>
        <v>1.932051712604465E-3</v>
      </c>
    </row>
    <row r="399" spans="3:13" hidden="1" outlineLevel="3">
      <c r="F399" s="488" t="s">
        <v>88</v>
      </c>
      <c r="G399" s="504"/>
      <c r="H399" s="489"/>
      <c r="I399" s="341">
        <f ca="1">'IS - Annual'!I399/'IS - Annual'!I6</f>
        <v>0.19893692719139117</v>
      </c>
      <c r="J399" s="342">
        <f ca="1">'IS - Annual'!J399/'IS - Annual'!J6</f>
        <v>1.0949839965253199</v>
      </c>
      <c r="K399" s="342">
        <f ca="1">'IS - Annual'!K399/'IS - Annual'!K6</f>
        <v>0.61095558573478503</v>
      </c>
      <c r="L399" s="342">
        <f ca="1">'IS - Annual'!L399/'IS - Annual'!L6</f>
        <v>0.33928625416068448</v>
      </c>
      <c r="M399" s="343">
        <f ca="1">'IS - Annual'!M399/'IS - Annual'!M6</f>
        <v>0.24721943365352328</v>
      </c>
    </row>
    <row r="400" spans="3:13" hidden="1" outlineLevel="4">
      <c r="G400" s="502" t="s">
        <v>4</v>
      </c>
      <c r="H400" s="503"/>
      <c r="I400" s="338">
        <f ca="1">'IS - Annual'!I400/'IS - Annual'!I6</f>
        <v>0.19028749557437416</v>
      </c>
      <c r="J400" s="339">
        <f ca="1">'IS - Annual'!J400/'IS - Annual'!J6</f>
        <v>1.0931013676896864</v>
      </c>
      <c r="K400" s="339">
        <f ca="1">'IS - Annual'!K400/'IS - Annual'!K6</f>
        <v>0.60992606133945204</v>
      </c>
      <c r="L400" s="339">
        <f ca="1">'IS - Annual'!L400/'IS - Annual'!L6</f>
        <v>0.33871511743657451</v>
      </c>
      <c r="M400" s="340">
        <f ca="1">'IS - Annual'!M400/'IS - Annual'!M6</f>
        <v>0.24668677772997885</v>
      </c>
    </row>
    <row r="401" spans="5:13" hidden="1" outlineLevel="5">
      <c r="H401" s="327" t="s">
        <v>270</v>
      </c>
      <c r="I401" s="329">
        <f ca="1">'IS - Annual'!I401/'IS - Annual'!I6</f>
        <v>3.0273010659559528E-2</v>
      </c>
      <c r="J401" s="330">
        <f ca="1">'IS - Annual'!J401/'IS - Annual'!J6</f>
        <v>0.18120302542972197</v>
      </c>
      <c r="K401" s="330">
        <f ca="1">'IS - Annual'!K401/'IS - Annual'!K6</f>
        <v>0.10152005776587973</v>
      </c>
      <c r="L401" s="330">
        <f ca="1">'IS - Annual'!L401/'IS - Annual'!L6</f>
        <v>5.6356295450765627E-2</v>
      </c>
      <c r="M401" s="331">
        <f ca="1">'IS - Annual'!M401/'IS - Annual'!M6</f>
        <v>4.0983646953622214E-2</v>
      </c>
    </row>
    <row r="402" spans="5:13" hidden="1" outlineLevel="5">
      <c r="H402" s="327" t="s">
        <v>271</v>
      </c>
      <c r="I402" s="329">
        <f ca="1">'IS - Annual'!I402/'IS - Annual'!I6</f>
        <v>0.16001448491481465</v>
      </c>
      <c r="J402" s="330">
        <f ca="1">'IS - Annual'!J402/'IS - Annual'!J6</f>
        <v>0.91189834225996447</v>
      </c>
      <c r="K402" s="330">
        <f ca="1">'IS - Annual'!K402/'IS - Annual'!K6</f>
        <v>0.50840600357357224</v>
      </c>
      <c r="L402" s="330">
        <f ca="1">'IS - Annual'!L402/'IS - Annual'!L6</f>
        <v>0.28235882198580886</v>
      </c>
      <c r="M402" s="331">
        <f ca="1">'IS - Annual'!M402/'IS - Annual'!M6</f>
        <v>0.20570313077635663</v>
      </c>
    </row>
    <row r="403" spans="5:13" hidden="1" outlineLevel="4">
      <c r="G403" s="502" t="s">
        <v>97</v>
      </c>
      <c r="H403" s="503"/>
      <c r="I403" s="338">
        <f ca="1">'IS - Annual'!I403/'IS - Annual'!I6</f>
        <v>8.6494316170170078E-3</v>
      </c>
      <c r="J403" s="339">
        <f ca="1">'IS - Annual'!J403/'IS - Annual'!J6</f>
        <v>1.8826288356334749E-3</v>
      </c>
      <c r="K403" s="339">
        <f ca="1">'IS - Annual'!K403/'IS - Annual'!K6</f>
        <v>1.0295243953329955E-3</v>
      </c>
      <c r="L403" s="339">
        <f ca="1">'IS - Annual'!L403/'IS - Annual'!L6</f>
        <v>5.711367241099843E-4</v>
      </c>
      <c r="M403" s="340">
        <f ca="1">'IS - Annual'!M403/'IS - Annual'!M6</f>
        <v>5.3265592354442533E-4</v>
      </c>
    </row>
    <row r="404" spans="5:13" hidden="1" outlineLevel="5">
      <c r="H404" s="327" t="s">
        <v>272</v>
      </c>
      <c r="I404" s="329">
        <f ca="1">'IS - Annual'!I404/'IS - Annual'!I6</f>
        <v>0</v>
      </c>
      <c r="J404" s="330">
        <f ca="1">'IS - Annual'!J404/'IS - Annual'!J6</f>
        <v>0</v>
      </c>
      <c r="K404" s="330">
        <f ca="1">'IS - Annual'!K404/'IS - Annual'!K6</f>
        <v>4.9238123255056297E-4</v>
      </c>
      <c r="L404" s="330">
        <f ca="1">'IS - Annual'!L404/'IS - Annual'!L6</f>
        <v>2.7315234631347071E-4</v>
      </c>
      <c r="M404" s="331">
        <f ca="1">'IS - Annual'!M404/'IS - Annual'!M6</f>
        <v>3.3945075228397891E-4</v>
      </c>
    </row>
    <row r="405" spans="5:13" hidden="1" outlineLevel="5">
      <c r="H405" s="327" t="s">
        <v>273</v>
      </c>
      <c r="I405" s="329">
        <f ca="1">'IS - Annual'!I405/'IS - Annual'!I6</f>
        <v>8.6494316170170078E-3</v>
      </c>
      <c r="J405" s="330">
        <f ca="1">'IS - Annual'!J405/'IS - Annual'!J6</f>
        <v>1.8826288356334749E-3</v>
      </c>
      <c r="K405" s="330">
        <f ca="1">'IS - Annual'!K405/'IS - Annual'!K6</f>
        <v>5.3714316278243241E-4</v>
      </c>
      <c r="L405" s="330">
        <f ca="1">'IS - Annual'!L405/'IS - Annual'!L6</f>
        <v>2.9798437779651353E-4</v>
      </c>
      <c r="M405" s="331">
        <f ca="1">'IS - Annual'!M405/'IS - Annual'!M6</f>
        <v>1.932051712604465E-4</v>
      </c>
    </row>
    <row r="406" spans="5:13" hidden="1" outlineLevel="3">
      <c r="F406" s="488" t="s">
        <v>104</v>
      </c>
      <c r="G406" s="504"/>
      <c r="H406" s="489"/>
      <c r="I406" s="341">
        <f ca="1">'IS - Annual'!I406/'IS - Annual'!I6</f>
        <v>0.11000000000000001</v>
      </c>
      <c r="J406" s="342">
        <f ca="1">'IS - Annual'!J406/'IS - Annual'!J6</f>
        <v>0.10999999999999999</v>
      </c>
      <c r="K406" s="342">
        <f ca="1">'IS - Annual'!K406/'IS - Annual'!K6</f>
        <v>0.10999999999999999</v>
      </c>
      <c r="L406" s="342">
        <f ca="1">'IS - Annual'!L406/'IS - Annual'!L6</f>
        <v>0.11</v>
      </c>
      <c r="M406" s="343">
        <f ca="1">'IS - Annual'!M406/'IS - Annual'!M6</f>
        <v>0.11</v>
      </c>
    </row>
    <row r="407" spans="5:13" hidden="1" outlineLevel="4">
      <c r="G407" s="502" t="s">
        <v>4</v>
      </c>
      <c r="H407" s="503"/>
      <c r="I407" s="338">
        <f ca="1">'IS - Annual'!I407/'IS - Annual'!I6</f>
        <v>0.11000000000000001</v>
      </c>
      <c r="J407" s="339">
        <f ca="1">'IS - Annual'!J407/'IS - Annual'!J6</f>
        <v>0.10999999999999999</v>
      </c>
      <c r="K407" s="339">
        <f ca="1">'IS - Annual'!K407/'IS - Annual'!K6</f>
        <v>0.10999999999999999</v>
      </c>
      <c r="L407" s="339">
        <f ca="1">'IS - Annual'!L407/'IS - Annual'!L6</f>
        <v>0.11</v>
      </c>
      <c r="M407" s="340">
        <f ca="1">'IS - Annual'!M407/'IS - Annual'!M6</f>
        <v>0.11</v>
      </c>
    </row>
    <row r="408" spans="5:13" hidden="1" outlineLevel="5">
      <c r="H408" s="327" t="s">
        <v>270</v>
      </c>
      <c r="I408" s="329">
        <f ca="1">'IS - Annual'!I408/'IS - Annual'!I6</f>
        <v>3.0000000000000006E-2</v>
      </c>
      <c r="J408" s="330">
        <f ca="1">'IS - Annual'!J408/'IS - Annual'!J6</f>
        <v>0.03</v>
      </c>
      <c r="K408" s="330">
        <f ca="1">'IS - Annual'!K408/'IS - Annual'!K6</f>
        <v>2.9999999999999995E-2</v>
      </c>
      <c r="L408" s="330">
        <f ca="1">'IS - Annual'!L408/'IS - Annual'!L6</f>
        <v>3.0000000000000002E-2</v>
      </c>
      <c r="M408" s="331">
        <f ca="1">'IS - Annual'!M408/'IS - Annual'!M6</f>
        <v>0.03</v>
      </c>
    </row>
    <row r="409" spans="5:13" hidden="1" outlineLevel="5">
      <c r="H409" s="327" t="s">
        <v>271</v>
      </c>
      <c r="I409" s="329">
        <f ca="1">'IS - Annual'!I409/'IS - Annual'!I6</f>
        <v>8.0000000000000016E-2</v>
      </c>
      <c r="J409" s="330">
        <f ca="1">'IS - Annual'!J409/'IS - Annual'!J6</f>
        <v>0.08</v>
      </c>
      <c r="K409" s="330">
        <f ca="1">'IS - Annual'!K409/'IS - Annual'!K6</f>
        <v>0.08</v>
      </c>
      <c r="L409" s="330">
        <f ca="1">'IS - Annual'!L409/'IS - Annual'!L6</f>
        <v>0.08</v>
      </c>
      <c r="M409" s="331">
        <f ca="1">'IS - Annual'!M409/'IS - Annual'!M6</f>
        <v>0.08</v>
      </c>
    </row>
    <row r="410" spans="5:13" hidden="1" outlineLevel="2">
      <c r="E410" s="502" t="s">
        <v>113</v>
      </c>
      <c r="F410" s="505"/>
      <c r="G410" s="505"/>
      <c r="H410" s="503"/>
      <c r="I410" s="338">
        <f ca="1">'IS - Annual'!I410/'IS - Annual'!I6</f>
        <v>8.6494316170170078E-3</v>
      </c>
      <c r="J410" s="339">
        <f ca="1">'IS - Annual'!J410/'IS - Annual'!J6</f>
        <v>1.3065444119296317</v>
      </c>
      <c r="K410" s="339">
        <f ca="1">'IS - Annual'!K410/'IS - Annual'!K6</f>
        <v>4.9238123255056308E-4</v>
      </c>
      <c r="L410" s="339">
        <f ca="1">'IS - Annual'!L410/'IS - Annual'!L6</f>
        <v>0.17501615789248562</v>
      </c>
      <c r="M410" s="340">
        <f ca="1">'IS - Annual'!M410/'IS - Annual'!M6</f>
        <v>2.4907366661659228E-2</v>
      </c>
    </row>
    <row r="411" spans="5:13" hidden="1" outlineLevel="3">
      <c r="F411" s="488" t="s">
        <v>89</v>
      </c>
      <c r="G411" s="504"/>
      <c r="H411" s="489"/>
      <c r="I411" s="341">
        <f ca="1">'IS - Annual'!I411/'IS - Annual'!I6</f>
        <v>7.2078596808475065E-3</v>
      </c>
      <c r="J411" s="342">
        <f ca="1">'IS - Annual'!J411/'IS - Annual'!J6</f>
        <v>1.0887870099413597</v>
      </c>
      <c r="K411" s="342">
        <f ca="1">'IS - Annual'!K411/'IS - Annual'!K6</f>
        <v>4.4761930231869369E-4</v>
      </c>
      <c r="L411" s="342">
        <f ca="1">'IS - Annual'!L411/'IS - Annual'!L6</f>
        <v>0.17456918132579086</v>
      </c>
      <c r="M411" s="343">
        <f ca="1">'IS - Annual'!M411/'IS - Annual'!M6</f>
        <v>2.0769555910497998E-2</v>
      </c>
    </row>
    <row r="412" spans="5:13" hidden="1" outlineLevel="4">
      <c r="G412" s="502" t="s">
        <v>4</v>
      </c>
      <c r="H412" s="503"/>
      <c r="I412" s="338">
        <f ca="1">'IS - Annual'!I412/'IS - Annual'!I6</f>
        <v>0</v>
      </c>
      <c r="J412" s="339">
        <f ca="1">'IS - Annual'!J412/'IS - Annual'!J6</f>
        <v>1.0887870099413597</v>
      </c>
      <c r="K412" s="339">
        <f ca="1">'IS - Annual'!K412/'IS - Annual'!K6</f>
        <v>0</v>
      </c>
      <c r="L412" s="339">
        <f ca="1">'IS - Annual'!L412/'IS - Annual'!L6</f>
        <v>0.17456918132579086</v>
      </c>
      <c r="M412" s="340">
        <f ca="1">'IS - Annual'!M412/'IS - Annual'!M6</f>
        <v>2.0608551601114293E-2</v>
      </c>
    </row>
    <row r="413" spans="5:13" hidden="1" outlineLevel="5">
      <c r="H413" s="327" t="s">
        <v>270</v>
      </c>
      <c r="I413" s="329">
        <f ca="1">'IS - Annual'!I413/'IS - Annual'!I6</f>
        <v>0</v>
      </c>
      <c r="J413" s="330">
        <f ca="1">'IS - Annual'!J413/'IS - Annual'!J6</f>
        <v>9.8838013870757427E-2</v>
      </c>
      <c r="K413" s="330">
        <f ca="1">'IS - Annual'!K413/'IS - Annual'!K6</f>
        <v>0</v>
      </c>
      <c r="L413" s="330">
        <f ca="1">'IS - Annual'!L413/'IS - Annual'!L6</f>
        <v>1.5768339991732175E-2</v>
      </c>
      <c r="M413" s="331">
        <f ca="1">'IS - Annual'!M413/'IS - Annual'!M6</f>
        <v>1.932051712604465E-3</v>
      </c>
    </row>
    <row r="414" spans="5:13" hidden="1" outlineLevel="5">
      <c r="H414" s="327" t="s">
        <v>271</v>
      </c>
      <c r="I414" s="329">
        <f ca="1">'IS - Annual'!I414/'IS - Annual'!I6</f>
        <v>0</v>
      </c>
      <c r="J414" s="330">
        <f ca="1">'IS - Annual'!J414/'IS - Annual'!J6</f>
        <v>0.98994899607060227</v>
      </c>
      <c r="K414" s="330">
        <f ca="1">'IS - Annual'!K414/'IS - Annual'!K6</f>
        <v>0</v>
      </c>
      <c r="L414" s="330">
        <f ca="1">'IS - Annual'!L414/'IS - Annual'!L6</f>
        <v>0.15880084133405867</v>
      </c>
      <c r="M414" s="331">
        <f ca="1">'IS - Annual'!M414/'IS - Annual'!M6</f>
        <v>1.8676499888509827E-2</v>
      </c>
    </row>
    <row r="415" spans="5:13" hidden="1" outlineLevel="4">
      <c r="G415" s="502" t="s">
        <v>97</v>
      </c>
      <c r="H415" s="503"/>
      <c r="I415" s="338">
        <f ca="1">'IS - Annual'!I415/'IS - Annual'!I6</f>
        <v>7.2078596808475065E-3</v>
      </c>
      <c r="J415" s="339">
        <f ca="1">'IS - Annual'!J415/'IS - Annual'!J6</f>
        <v>0</v>
      </c>
      <c r="K415" s="339">
        <f ca="1">'IS - Annual'!K415/'IS - Annual'!K6</f>
        <v>4.4761930231869369E-4</v>
      </c>
      <c r="L415" s="339">
        <f ca="1">'IS - Annual'!L415/'IS - Annual'!L6</f>
        <v>0</v>
      </c>
      <c r="M415" s="340">
        <f ca="1">'IS - Annual'!M415/'IS - Annual'!M6</f>
        <v>1.6100430938370541E-4</v>
      </c>
    </row>
    <row r="416" spans="5:13" hidden="1" outlineLevel="5">
      <c r="H416" s="327" t="s">
        <v>272</v>
      </c>
      <c r="I416" s="329">
        <f ca="1">'IS - Annual'!I416/'IS - Annual'!I6</f>
        <v>0</v>
      </c>
      <c r="J416" s="330">
        <f ca="1">'IS - Annual'!J416/'IS - Annual'!J6</f>
        <v>0</v>
      </c>
      <c r="K416" s="330">
        <f ca="1">'IS - Annual'!K416/'IS - Annual'!K6</f>
        <v>2.2380965115934685E-4</v>
      </c>
      <c r="L416" s="330">
        <f ca="1">'IS - Annual'!L416/'IS - Annual'!L6</f>
        <v>0</v>
      </c>
      <c r="M416" s="331">
        <f ca="1">'IS - Annual'!M416/'IS - Annual'!M6</f>
        <v>1.6100430938370541E-4</v>
      </c>
    </row>
    <row r="417" spans="5:13" hidden="1" outlineLevel="5">
      <c r="H417" s="327" t="s">
        <v>273</v>
      </c>
      <c r="I417" s="329">
        <f ca="1">'IS - Annual'!I417/'IS - Annual'!I6</f>
        <v>7.2078596808475065E-3</v>
      </c>
      <c r="J417" s="330">
        <f ca="1">'IS - Annual'!J417/'IS - Annual'!J6</f>
        <v>0</v>
      </c>
      <c r="K417" s="330">
        <f ca="1">'IS - Annual'!K417/'IS - Annual'!K6</f>
        <v>2.2380965115934685E-4</v>
      </c>
      <c r="L417" s="330">
        <f ca="1">'IS - Annual'!L417/'IS - Annual'!L6</f>
        <v>0</v>
      </c>
      <c r="M417" s="331">
        <f ca="1">'IS - Annual'!M417/'IS - Annual'!M6</f>
        <v>0</v>
      </c>
    </row>
    <row r="418" spans="5:13" hidden="1" outlineLevel="3">
      <c r="F418" s="488" t="s">
        <v>90</v>
      </c>
      <c r="G418" s="504"/>
      <c r="H418" s="489"/>
      <c r="I418" s="341">
        <f ca="1">'IS - Annual'!I418/'IS - Annual'!I6</f>
        <v>1.4415719361695013E-3</v>
      </c>
      <c r="J418" s="342">
        <f ca="1">'IS - Annual'!J418/'IS - Annual'!J6</f>
        <v>0.21775740198827193</v>
      </c>
      <c r="K418" s="342">
        <f ca="1">'IS - Annual'!K418/'IS - Annual'!K6</f>
        <v>4.4761930231869365E-5</v>
      </c>
      <c r="L418" s="342">
        <f ca="1">'IS - Annual'!L418/'IS - Annual'!L6</f>
        <v>4.4697656669477034E-4</v>
      </c>
      <c r="M418" s="343">
        <f ca="1">'IS - Annual'!M418/'IS - Annual'!M6</f>
        <v>4.1378107511612292E-3</v>
      </c>
    </row>
    <row r="419" spans="5:13" hidden="1" outlineLevel="4">
      <c r="G419" s="502" t="s">
        <v>4</v>
      </c>
      <c r="H419" s="503"/>
      <c r="I419" s="338">
        <f ca="1">'IS - Annual'!I419/'IS - Annual'!I6</f>
        <v>0</v>
      </c>
      <c r="J419" s="339">
        <f ca="1">'IS - Annual'!J419/'IS - Annual'!J6</f>
        <v>0.21775740198827193</v>
      </c>
      <c r="K419" s="339">
        <f ca="1">'IS - Annual'!K419/'IS - Annual'!K6</f>
        <v>0</v>
      </c>
      <c r="L419" s="339">
        <f ca="1">'IS - Annual'!L419/'IS - Annual'!L6</f>
        <v>4.4697656669477034E-4</v>
      </c>
      <c r="M419" s="340">
        <f ca="1">'IS - Annual'!M419/'IS - Annual'!M6</f>
        <v>4.1217103202228584E-3</v>
      </c>
    </row>
    <row r="420" spans="5:13" hidden="1" outlineLevel="5">
      <c r="H420" s="327" t="s">
        <v>270</v>
      </c>
      <c r="I420" s="329">
        <f ca="1">'IS - Annual'!I420/'IS - Annual'!I6</f>
        <v>0</v>
      </c>
      <c r="J420" s="330">
        <f ca="1">'IS - Annual'!J420/'IS - Annual'!J6</f>
        <v>1.9767602774151488E-2</v>
      </c>
      <c r="K420" s="330">
        <f ca="1">'IS - Annual'!K420/'IS - Annual'!K6</f>
        <v>0</v>
      </c>
      <c r="L420" s="330">
        <f ca="1">'IS - Annual'!L420/'IS - Annual'!L6</f>
        <v>2.4832031483042795E-5</v>
      </c>
      <c r="M420" s="331">
        <f ca="1">'IS - Annual'!M420/'IS - Annual'!M6</f>
        <v>3.86410342520893E-4</v>
      </c>
    </row>
    <row r="421" spans="5:13" hidden="1" outlineLevel="5">
      <c r="H421" s="327" t="s">
        <v>271</v>
      </c>
      <c r="I421" s="329">
        <f ca="1">'IS - Annual'!I421/'IS - Annual'!I6</f>
        <v>0</v>
      </c>
      <c r="J421" s="330">
        <f ca="1">'IS - Annual'!J421/'IS - Annual'!J6</f>
        <v>0.19798979921412044</v>
      </c>
      <c r="K421" s="330">
        <f ca="1">'IS - Annual'!K421/'IS - Annual'!K6</f>
        <v>0</v>
      </c>
      <c r="L421" s="330">
        <f ca="1">'IS - Annual'!L421/'IS - Annual'!L6</f>
        <v>4.2214453521172753E-4</v>
      </c>
      <c r="M421" s="331">
        <f ca="1">'IS - Annual'!M421/'IS - Annual'!M6</f>
        <v>3.7352999777019659E-3</v>
      </c>
    </row>
    <row r="422" spans="5:13" hidden="1" outlineLevel="4">
      <c r="G422" s="502" t="s">
        <v>97</v>
      </c>
      <c r="H422" s="503"/>
      <c r="I422" s="338">
        <f ca="1">'IS - Annual'!I422/'IS - Annual'!I6</f>
        <v>1.4415719361695013E-3</v>
      </c>
      <c r="J422" s="339">
        <f ca="1">'IS - Annual'!J422/'IS - Annual'!J6</f>
        <v>0</v>
      </c>
      <c r="K422" s="339">
        <f ca="1">'IS - Annual'!K422/'IS - Annual'!K6</f>
        <v>4.4761930231869365E-5</v>
      </c>
      <c r="L422" s="339">
        <f ca="1">'IS - Annual'!L422/'IS - Annual'!L6</f>
        <v>0</v>
      </c>
      <c r="M422" s="340">
        <f ca="1">'IS - Annual'!M422/'IS - Annual'!M6</f>
        <v>1.6100430938370541E-5</v>
      </c>
    </row>
    <row r="423" spans="5:13" hidden="1" outlineLevel="5">
      <c r="H423" s="327" t="s">
        <v>272</v>
      </c>
      <c r="I423" s="329">
        <f ca="1">'IS - Annual'!I423/'IS - Annual'!I6</f>
        <v>0</v>
      </c>
      <c r="J423" s="330">
        <f ca="1">'IS - Annual'!J423/'IS - Annual'!J6</f>
        <v>0</v>
      </c>
      <c r="K423" s="330">
        <f ca="1">'IS - Annual'!K423/'IS - Annual'!K6</f>
        <v>4.4761930231869365E-5</v>
      </c>
      <c r="L423" s="330">
        <f ca="1">'IS - Annual'!L423/'IS - Annual'!L6</f>
        <v>0</v>
      </c>
      <c r="M423" s="331">
        <f ca="1">'IS - Annual'!M423/'IS - Annual'!M6</f>
        <v>1.6100430938370541E-5</v>
      </c>
    </row>
    <row r="424" spans="5:13" hidden="1" outlineLevel="5">
      <c r="H424" s="327" t="s">
        <v>273</v>
      </c>
      <c r="I424" s="329">
        <f ca="1">'IS - Annual'!I424/'IS - Annual'!I6</f>
        <v>1.4415719361695013E-3</v>
      </c>
      <c r="J424" s="330">
        <f ca="1">'IS - Annual'!J424/'IS - Annual'!J6</f>
        <v>0</v>
      </c>
      <c r="K424" s="330">
        <f ca="1">'IS - Annual'!K424/'IS - Annual'!K6</f>
        <v>0</v>
      </c>
      <c r="L424" s="330">
        <f ca="1">'IS - Annual'!L424/'IS - Annual'!L6</f>
        <v>0</v>
      </c>
      <c r="M424" s="331">
        <f ca="1">'IS - Annual'!M424/'IS - Annual'!M6</f>
        <v>0</v>
      </c>
    </row>
    <row r="425" spans="5:13" hidden="1" outlineLevel="2">
      <c r="E425" s="502" t="s">
        <v>91</v>
      </c>
      <c r="F425" s="505"/>
      <c r="G425" s="505"/>
      <c r="H425" s="503"/>
      <c r="I425" s="338">
        <f ca="1">'IS - Annual'!I425/'IS - Annual'!I6</f>
        <v>0.20182007106373018</v>
      </c>
      <c r="J425" s="339">
        <f ca="1">'IS - Annual'!J425/'IS - Annual'!J6</f>
        <v>1.1154575851128341</v>
      </c>
      <c r="K425" s="339">
        <f ca="1">'IS - Annual'!K425/'IS - Annual'!K6</f>
        <v>0.62187749671136106</v>
      </c>
      <c r="L425" s="339">
        <f ca="1">'IS - Annual'!L425/'IS - Annual'!L6</f>
        <v>0.34536389386615918</v>
      </c>
      <c r="M425" s="340">
        <f ca="1">'IS - Annual'!M425/'IS - Annual'!M6</f>
        <v>0.25158130873524348</v>
      </c>
    </row>
    <row r="426" spans="5:13" hidden="1" outlineLevel="3">
      <c r="F426" s="488" t="s">
        <v>91</v>
      </c>
      <c r="G426" s="504"/>
      <c r="H426" s="489"/>
      <c r="I426" s="341">
        <f ca="1">'IS - Annual'!I426/'IS - Annual'!I6</f>
        <v>0.20182007106373018</v>
      </c>
      <c r="J426" s="342">
        <f ca="1">'IS - Annual'!J426/'IS - Annual'!J6</f>
        <v>1.1154575851128341</v>
      </c>
      <c r="K426" s="342">
        <f ca="1">'IS - Annual'!K426/'IS - Annual'!K6</f>
        <v>0.62187749671136106</v>
      </c>
      <c r="L426" s="342">
        <f ca="1">'IS - Annual'!L426/'IS - Annual'!L6</f>
        <v>0.34536389386615918</v>
      </c>
      <c r="M426" s="343">
        <f ca="1">'IS - Annual'!M426/'IS - Annual'!M6</f>
        <v>0.25158130873524348</v>
      </c>
    </row>
    <row r="427" spans="5:13" hidden="1" outlineLevel="4">
      <c r="G427" s="502" t="s">
        <v>4</v>
      </c>
      <c r="H427" s="503"/>
      <c r="I427" s="338">
        <f ca="1">'IS - Annual'!I427/'IS - Annual'!I6</f>
        <v>0.19461221138288268</v>
      </c>
      <c r="J427" s="339">
        <f ca="1">'IS - Annual'!J427/'IS - Annual'!J6</f>
        <v>1.1138887277498062</v>
      </c>
      <c r="K427" s="339">
        <f ca="1">'IS - Annual'!K427/'IS - Annual'!K6</f>
        <v>0.62129559161834669</v>
      </c>
      <c r="L427" s="339">
        <f ca="1">'IS - Annual'!L427/'IS - Annual'!L6</f>
        <v>0.34504107745687962</v>
      </c>
      <c r="M427" s="340">
        <f ca="1">'IS - Annual'!M427/'IS - Annual'!M6</f>
        <v>0.25132772694796413</v>
      </c>
    </row>
    <row r="428" spans="5:13" hidden="1" outlineLevel="5">
      <c r="H428" s="327" t="s">
        <v>270</v>
      </c>
      <c r="I428" s="329">
        <f ca="1">'IS - Annual'!I428/'IS - Annual'!I6</f>
        <v>1.6818339255310847E-2</v>
      </c>
      <c r="J428" s="330">
        <f ca="1">'IS - Annual'!J428/'IS - Annual'!J6</f>
        <v>0.10066834746095665</v>
      </c>
      <c r="K428" s="330">
        <f ca="1">'IS - Annual'!K428/'IS - Annual'!K6</f>
        <v>5.6400032092155404E-2</v>
      </c>
      <c r="L428" s="330">
        <f ca="1">'IS - Annual'!L428/'IS - Annual'!L6</f>
        <v>3.1309053028203124E-2</v>
      </c>
      <c r="M428" s="331">
        <f ca="1">'IS - Annual'!M428/'IS - Annual'!M6</f>
        <v>2.2768692752012334E-2</v>
      </c>
    </row>
    <row r="429" spans="5:13" hidden="1" outlineLevel="5">
      <c r="H429" s="327" t="s">
        <v>271</v>
      </c>
      <c r="I429" s="329">
        <f ca="1">'IS - Annual'!I429/'IS - Annual'!I6</f>
        <v>0.17779387212757181</v>
      </c>
      <c r="J429" s="330">
        <f ca="1">'IS - Annual'!J429/'IS - Annual'!J6</f>
        <v>1.0132203802888495</v>
      </c>
      <c r="K429" s="330">
        <f ca="1">'IS - Annual'!K429/'IS - Annual'!K6</f>
        <v>0.5648955595261913</v>
      </c>
      <c r="L429" s="330">
        <f ca="1">'IS - Annual'!L429/'IS - Annual'!L6</f>
        <v>0.31373202442867648</v>
      </c>
      <c r="M429" s="331">
        <f ca="1">'IS - Annual'!M429/'IS - Annual'!M6</f>
        <v>0.2285590341959518</v>
      </c>
    </row>
    <row r="430" spans="5:13" hidden="1" outlineLevel="4">
      <c r="G430" s="502" t="s">
        <v>97</v>
      </c>
      <c r="H430" s="503"/>
      <c r="I430" s="338">
        <f ca="1">'IS - Annual'!I430/'IS - Annual'!I6</f>
        <v>7.2078596808475065E-3</v>
      </c>
      <c r="J430" s="339">
        <f ca="1">'IS - Annual'!J430/'IS - Annual'!J6</f>
        <v>1.5688573630278958E-3</v>
      </c>
      <c r="K430" s="339">
        <f ca="1">'IS - Annual'!K430/'IS - Annual'!K6</f>
        <v>5.8190509301430174E-4</v>
      </c>
      <c r="L430" s="339">
        <f ca="1">'IS - Annual'!L430/'IS - Annual'!L6</f>
        <v>3.2281640927955634E-4</v>
      </c>
      <c r="M430" s="340">
        <f ca="1">'IS - Annual'!M430/'IS - Annual'!M6</f>
        <v>2.5358178727933603E-4</v>
      </c>
    </row>
    <row r="431" spans="5:13" hidden="1" outlineLevel="5">
      <c r="H431" s="327" t="s">
        <v>272</v>
      </c>
      <c r="I431" s="329">
        <f ca="1">'IS - Annual'!I431/'IS - Annual'!I6</f>
        <v>0</v>
      </c>
      <c r="J431" s="330">
        <f ca="1">'IS - Annual'!J431/'IS - Annual'!J6</f>
        <v>0</v>
      </c>
      <c r="K431" s="330">
        <f ca="1">'IS - Annual'!K431/'IS - Annual'!K6</f>
        <v>1.342857906956081E-4</v>
      </c>
      <c r="L431" s="330">
        <f ca="1">'IS - Annual'!L431/'IS - Annual'!L6</f>
        <v>7.4496094449128382E-5</v>
      </c>
      <c r="M431" s="331">
        <f ca="1">'IS - Annual'!M431/'IS - Annual'!M6</f>
        <v>9.2577477895630612E-5</v>
      </c>
    </row>
    <row r="432" spans="5:13" hidden="1" outlineLevel="5">
      <c r="H432" s="327" t="s">
        <v>273</v>
      </c>
      <c r="I432" s="329">
        <f ca="1">'IS - Annual'!I432/'IS - Annual'!I6</f>
        <v>7.2078596808475065E-3</v>
      </c>
      <c r="J432" s="330">
        <f ca="1">'IS - Annual'!J432/'IS - Annual'!J6</f>
        <v>1.5688573630278958E-3</v>
      </c>
      <c r="K432" s="330">
        <f ca="1">'IS - Annual'!K432/'IS - Annual'!K6</f>
        <v>4.4761930231869369E-4</v>
      </c>
      <c r="L432" s="330">
        <f ca="1">'IS - Annual'!L432/'IS - Annual'!L6</f>
        <v>2.4832031483042796E-4</v>
      </c>
      <c r="M432" s="331">
        <f ca="1">'IS - Annual'!M432/'IS - Annual'!M6</f>
        <v>1.6100430938370541E-4</v>
      </c>
    </row>
    <row r="433" spans="5:13" hidden="1" outlineLevel="2">
      <c r="E433" s="502" t="s">
        <v>92</v>
      </c>
      <c r="F433" s="505"/>
      <c r="G433" s="505"/>
      <c r="H433" s="503"/>
      <c r="I433" s="338">
        <f ca="1">'IS - Annual'!I433/'IS - Annual'!I6</f>
        <v>0.29062090233177146</v>
      </c>
      <c r="J433" s="339">
        <f ca="1">'IS - Annual'!J433/'IS - Annual'!J6</f>
        <v>1.6062589225624808</v>
      </c>
      <c r="K433" s="339">
        <f ca="1">'IS - Annual'!K433/'IS - Annual'!K6</f>
        <v>0.89595479552109725</v>
      </c>
      <c r="L433" s="339">
        <f ca="1">'IS - Annual'!L433/'IS - Annual'!L6</f>
        <v>0.49757431404461833</v>
      </c>
      <c r="M433" s="340">
        <f ca="1">'IS - Annual'!M433/'IS - Annual'!M6</f>
        <v>0.36258814490447994</v>
      </c>
    </row>
    <row r="434" spans="5:13" hidden="1" outlineLevel="3">
      <c r="F434" s="488" t="s">
        <v>92</v>
      </c>
      <c r="G434" s="504"/>
      <c r="H434" s="489"/>
      <c r="I434" s="341">
        <f ca="1">'IS - Annual'!I434/'IS - Annual'!I6</f>
        <v>0.29062090233177146</v>
      </c>
      <c r="J434" s="342">
        <f ca="1">'IS - Annual'!J434/'IS - Annual'!J6</f>
        <v>1.6062589225624808</v>
      </c>
      <c r="K434" s="342">
        <f ca="1">'IS - Annual'!K434/'IS - Annual'!K6</f>
        <v>0.89595479552109725</v>
      </c>
      <c r="L434" s="342">
        <f ca="1">'IS - Annual'!L434/'IS - Annual'!L6</f>
        <v>0.49757431404461833</v>
      </c>
      <c r="M434" s="343">
        <f ca="1">'IS - Annual'!M434/'IS - Annual'!M6</f>
        <v>0.36258814490447994</v>
      </c>
    </row>
    <row r="435" spans="5:13" hidden="1" outlineLevel="4">
      <c r="G435" s="502" t="s">
        <v>4</v>
      </c>
      <c r="H435" s="503"/>
      <c r="I435" s="338">
        <f ca="1">'IS - Annual'!I435/'IS - Annual'!I6</f>
        <v>0.28024158439135105</v>
      </c>
      <c r="J435" s="339">
        <f ca="1">'IS - Annual'!J435/'IS - Annual'!J6</f>
        <v>1.6039997679597207</v>
      </c>
      <c r="K435" s="339">
        <f ca="1">'IS - Annual'!K435/'IS - Annual'!K6</f>
        <v>0.89466565193041947</v>
      </c>
      <c r="L435" s="339">
        <f ca="1">'IS - Annual'!L435/'IS - Annual'!L6</f>
        <v>0.49685915153790666</v>
      </c>
      <c r="M435" s="340">
        <f ca="1">'IS - Annual'!M435/'IS - Annual'!M6</f>
        <v>0.3619119268050684</v>
      </c>
    </row>
    <row r="436" spans="5:13" hidden="1" outlineLevel="5">
      <c r="H436" s="327" t="s">
        <v>270</v>
      </c>
      <c r="I436" s="329">
        <f ca="1">'IS - Annual'!I436/'IS - Annual'!I6</f>
        <v>2.421840852764762E-2</v>
      </c>
      <c r="J436" s="330">
        <f ca="1">'IS - Annual'!J436/'IS - Annual'!J6</f>
        <v>0.14496242034377757</v>
      </c>
      <c r="K436" s="330">
        <f ca="1">'IS - Annual'!K436/'IS - Annual'!K6</f>
        <v>8.1216046212703785E-2</v>
      </c>
      <c r="L436" s="330">
        <f ca="1">'IS - Annual'!L436/'IS - Annual'!L6</f>
        <v>4.50850363606125E-2</v>
      </c>
      <c r="M436" s="331">
        <f ca="1">'IS - Annual'!M436/'IS - Annual'!M6</f>
        <v>3.2786917562897769E-2</v>
      </c>
    </row>
    <row r="437" spans="5:13" hidden="1" outlineLevel="5">
      <c r="H437" s="327" t="s">
        <v>271</v>
      </c>
      <c r="I437" s="329">
        <f ca="1">'IS - Annual'!I437/'IS - Annual'!I6</f>
        <v>0.25602317586370343</v>
      </c>
      <c r="J437" s="330">
        <f ca="1">'IS - Annual'!J437/'IS - Annual'!J6</f>
        <v>1.4590373476159431</v>
      </c>
      <c r="K437" s="330">
        <f ca="1">'IS - Annual'!K437/'IS - Annual'!K6</f>
        <v>0.81344960571771563</v>
      </c>
      <c r="L437" s="330">
        <f ca="1">'IS - Annual'!L437/'IS - Annual'!L6</f>
        <v>0.45177411517729421</v>
      </c>
      <c r="M437" s="331">
        <f ca="1">'IS - Annual'!M437/'IS - Annual'!M6</f>
        <v>0.32912500924217064</v>
      </c>
    </row>
    <row r="438" spans="5:13" hidden="1" outlineLevel="4">
      <c r="G438" s="502" t="s">
        <v>97</v>
      </c>
      <c r="H438" s="503"/>
      <c r="I438" s="338">
        <f ca="1">'IS - Annual'!I438/'IS - Annual'!I6</f>
        <v>1.0379317940420409E-2</v>
      </c>
      <c r="J438" s="339">
        <f ca="1">'IS - Annual'!J438/'IS - Annual'!J6</f>
        <v>2.2591546027601701E-3</v>
      </c>
      <c r="K438" s="339">
        <f ca="1">'IS - Annual'!K438/'IS - Annual'!K6</f>
        <v>1.2891435906778378E-3</v>
      </c>
      <c r="L438" s="339">
        <f ca="1">'IS - Annual'!L438/'IS - Annual'!L6</f>
        <v>7.1516250671163249E-4</v>
      </c>
      <c r="M438" s="340">
        <f ca="1">'IS - Annual'!M438/'IS - Annual'!M6</f>
        <v>6.7621809941156277E-4</v>
      </c>
    </row>
    <row r="439" spans="5:13" hidden="1" outlineLevel="5">
      <c r="H439" s="327" t="s">
        <v>272</v>
      </c>
      <c r="I439" s="329">
        <f ca="1">'IS - Annual'!I439/'IS - Annual'!I6</f>
        <v>0</v>
      </c>
      <c r="J439" s="330">
        <f ca="1">'IS - Annual'!J439/'IS - Annual'!J6</f>
        <v>0</v>
      </c>
      <c r="K439" s="330">
        <f ca="1">'IS - Annual'!K439/'IS - Annual'!K6</f>
        <v>6.4457179533891889E-4</v>
      </c>
      <c r="L439" s="330">
        <f ca="1">'IS - Annual'!L439/'IS - Annual'!L6</f>
        <v>3.5758125335581624E-4</v>
      </c>
      <c r="M439" s="331">
        <f ca="1">'IS - Annual'!M439/'IS - Annual'!M6</f>
        <v>4.4437189389902695E-4</v>
      </c>
    </row>
    <row r="440" spans="5:13" hidden="1" outlineLevel="5">
      <c r="H440" s="327" t="s">
        <v>273</v>
      </c>
      <c r="I440" s="329">
        <f ca="1">'IS - Annual'!I440/'IS - Annual'!I6</f>
        <v>1.0379317940420409E-2</v>
      </c>
      <c r="J440" s="330">
        <f ca="1">'IS - Annual'!J440/'IS - Annual'!J6</f>
        <v>2.2591546027601701E-3</v>
      </c>
      <c r="K440" s="330">
        <f ca="1">'IS - Annual'!K440/'IS - Annual'!K6</f>
        <v>6.4457179533891889E-4</v>
      </c>
      <c r="L440" s="330">
        <f ca="1">'IS - Annual'!L440/'IS - Annual'!L6</f>
        <v>3.5758125335581624E-4</v>
      </c>
      <c r="M440" s="331">
        <f ca="1">'IS - Annual'!M440/'IS - Annual'!M6</f>
        <v>2.318462055125358E-4</v>
      </c>
    </row>
    <row r="441" spans="5:13" hidden="1" outlineLevel="2">
      <c r="E441" s="502" t="s">
        <v>93</v>
      </c>
      <c r="F441" s="505"/>
      <c r="G441" s="505"/>
      <c r="H441" s="503"/>
      <c r="I441" s="338">
        <f ca="1">'IS - Annual'!I441/'IS - Annual'!I6</f>
        <v>1.8163806395735716E-2</v>
      </c>
      <c r="J441" s="339">
        <f ca="1">'IS - Annual'!J441/'IS - Annual'!J6</f>
        <v>0.10039118266015505</v>
      </c>
      <c r="K441" s="339">
        <f ca="1">'IS - Annual'!K441/'IS - Annual'!K6</f>
        <v>5.5997174720068578E-2</v>
      </c>
      <c r="L441" s="339">
        <f ca="1">'IS - Annual'!L441/'IS - Annual'!L6</f>
        <v>3.1098394627788645E-2</v>
      </c>
      <c r="M441" s="340">
        <f ca="1">'IS - Annual'!M441/'IS - Annual'!M6</f>
        <v>2.2661759056529996E-2</v>
      </c>
    </row>
    <row r="442" spans="5:13" hidden="1" outlineLevel="3">
      <c r="F442" s="488" t="s">
        <v>93</v>
      </c>
      <c r="G442" s="504"/>
      <c r="H442" s="489"/>
      <c r="I442" s="341">
        <f ca="1">'IS - Annual'!I442/'IS - Annual'!I6</f>
        <v>1.8163806395735716E-2</v>
      </c>
      <c r="J442" s="342">
        <f ca="1">'IS - Annual'!J442/'IS - Annual'!J6</f>
        <v>0.10039118266015505</v>
      </c>
      <c r="K442" s="342">
        <f ca="1">'IS - Annual'!K442/'IS - Annual'!K6</f>
        <v>5.5997174720068578E-2</v>
      </c>
      <c r="L442" s="342">
        <f ca="1">'IS - Annual'!L442/'IS - Annual'!L6</f>
        <v>3.1098394627788645E-2</v>
      </c>
      <c r="M442" s="343">
        <f ca="1">'IS - Annual'!M442/'IS - Annual'!M6</f>
        <v>2.2661759056529996E-2</v>
      </c>
    </row>
    <row r="443" spans="5:13" hidden="1" outlineLevel="4">
      <c r="G443" s="502" t="s">
        <v>4</v>
      </c>
      <c r="H443" s="503"/>
      <c r="I443" s="338">
        <f ca="1">'IS - Annual'!I443/'IS - Annual'!I6</f>
        <v>1.7515099024459441E-2</v>
      </c>
      <c r="J443" s="339">
        <f ca="1">'IS - Annual'!J443/'IS - Annual'!J6</f>
        <v>0.10024998549748254</v>
      </c>
      <c r="K443" s="339">
        <f ca="1">'IS - Annual'!K443/'IS - Annual'!K6</f>
        <v>5.5916603245651217E-2</v>
      </c>
      <c r="L443" s="339">
        <f ca="1">'IS - Annual'!L443/'IS - Annual'!L6</f>
        <v>3.1053696971119166E-2</v>
      </c>
      <c r="M443" s="340">
        <f ca="1">'IS - Annual'!M443/'IS - Annual'!M6</f>
        <v>2.2619495425316775E-2</v>
      </c>
    </row>
    <row r="444" spans="5:13" hidden="1" outlineLevel="5">
      <c r="H444" s="327" t="s">
        <v>270</v>
      </c>
      <c r="I444" s="329">
        <f ca="1">'IS - Annual'!I444/'IS - Annual'!I6</f>
        <v>1.5136505329779763E-3</v>
      </c>
      <c r="J444" s="330">
        <f ca="1">'IS - Annual'!J444/'IS - Annual'!J6</f>
        <v>9.0601512714860982E-3</v>
      </c>
      <c r="K444" s="330">
        <f ca="1">'IS - Annual'!K444/'IS - Annual'!K6</f>
        <v>5.0760028882939866E-3</v>
      </c>
      <c r="L444" s="330">
        <f ca="1">'IS - Annual'!L444/'IS - Annual'!L6</f>
        <v>2.8178147725382813E-3</v>
      </c>
      <c r="M444" s="331">
        <f ca="1">'IS - Annual'!M444/'IS - Annual'!M6</f>
        <v>2.0491823476811106E-3</v>
      </c>
    </row>
    <row r="445" spans="5:13" hidden="1" outlineLevel="5">
      <c r="H445" s="327" t="s">
        <v>271</v>
      </c>
      <c r="I445" s="329">
        <f ca="1">'IS - Annual'!I445/'IS - Annual'!I6</f>
        <v>1.6001448491481465E-2</v>
      </c>
      <c r="J445" s="330">
        <f ca="1">'IS - Annual'!J445/'IS - Annual'!J6</f>
        <v>9.1189834225996441E-2</v>
      </c>
      <c r="K445" s="330">
        <f ca="1">'IS - Annual'!K445/'IS - Annual'!K6</f>
        <v>5.0840600357357227E-2</v>
      </c>
      <c r="L445" s="330">
        <f ca="1">'IS - Annual'!L445/'IS - Annual'!L6</f>
        <v>2.8235882198580888E-2</v>
      </c>
      <c r="M445" s="331">
        <f ca="1">'IS - Annual'!M445/'IS - Annual'!M6</f>
        <v>2.0570313077635665E-2</v>
      </c>
    </row>
    <row r="446" spans="5:13" hidden="1" outlineLevel="4">
      <c r="G446" s="502" t="s">
        <v>97</v>
      </c>
      <c r="H446" s="503"/>
      <c r="I446" s="338">
        <f ca="1">'IS - Annual'!I446/'IS - Annual'!I6</f>
        <v>6.4870737127627556E-4</v>
      </c>
      <c r="J446" s="339">
        <f ca="1">'IS - Annual'!J446/'IS - Annual'!J6</f>
        <v>1.4119716267251063E-4</v>
      </c>
      <c r="K446" s="339">
        <f ca="1">'IS - Annual'!K446/'IS - Annual'!K6</f>
        <v>8.0571474417364861E-5</v>
      </c>
      <c r="L446" s="339">
        <f ca="1">'IS - Annual'!L446/'IS - Annual'!L6</f>
        <v>4.469765666947703E-5</v>
      </c>
      <c r="M446" s="340">
        <f ca="1">'IS - Annual'!M446/'IS - Annual'!M6</f>
        <v>4.2263631213222673E-5</v>
      </c>
    </row>
    <row r="447" spans="5:13" hidden="1" outlineLevel="5">
      <c r="H447" s="327" t="s">
        <v>272</v>
      </c>
      <c r="I447" s="329">
        <f ca="1">'IS - Annual'!I447/'IS - Annual'!I6</f>
        <v>0</v>
      </c>
      <c r="J447" s="330">
        <f ca="1">'IS - Annual'!J447/'IS - Annual'!J6</f>
        <v>0</v>
      </c>
      <c r="K447" s="330">
        <f ca="1">'IS - Annual'!K447/'IS - Annual'!K6</f>
        <v>4.0285737208682431E-5</v>
      </c>
      <c r="L447" s="330">
        <f ca="1">'IS - Annual'!L447/'IS - Annual'!L6</f>
        <v>2.2348828334738515E-5</v>
      </c>
      <c r="M447" s="331">
        <f ca="1">'IS - Annual'!M447/'IS - Annual'!M6</f>
        <v>2.7773243368689184E-5</v>
      </c>
    </row>
    <row r="448" spans="5:13" hidden="1" outlineLevel="5">
      <c r="H448" s="327" t="s">
        <v>273</v>
      </c>
      <c r="I448" s="329">
        <f ca="1">'IS - Annual'!I448/'IS - Annual'!I6</f>
        <v>6.4870737127627556E-4</v>
      </c>
      <c r="J448" s="330">
        <f ca="1">'IS - Annual'!J448/'IS - Annual'!J6</f>
        <v>1.4119716267251063E-4</v>
      </c>
      <c r="K448" s="330">
        <f ca="1">'IS - Annual'!K448/'IS - Annual'!K6</f>
        <v>4.0285737208682431E-5</v>
      </c>
      <c r="L448" s="330">
        <f ca="1">'IS - Annual'!L448/'IS - Annual'!L6</f>
        <v>2.2348828334738515E-5</v>
      </c>
      <c r="M448" s="331">
        <f ca="1">'IS - Annual'!M448/'IS - Annual'!M6</f>
        <v>1.4490387844533487E-5</v>
      </c>
    </row>
    <row r="449" spans="2:13" hidden="1" outlineLevel="2">
      <c r="E449" s="502" t="s">
        <v>94</v>
      </c>
      <c r="F449" s="505"/>
      <c r="G449" s="505"/>
      <c r="H449" s="503"/>
      <c r="I449" s="338">
        <f ca="1">'IS - Annual'!I449/'IS - Annual'!I6</f>
        <v>0.24218408527647622</v>
      </c>
      <c r="J449" s="339">
        <f ca="1">'IS - Annual'!J449/'IS - Annual'!J6</f>
        <v>1.3385491021354006</v>
      </c>
      <c r="K449" s="339">
        <f ca="1">'IS - Annual'!K449/'IS - Annual'!K6</f>
        <v>0.74662899626758106</v>
      </c>
      <c r="L449" s="339">
        <f ca="1">'IS - Annual'!L449/'IS - Annual'!L6</f>
        <v>0.41464526170384858</v>
      </c>
      <c r="M449" s="340">
        <f ca="1">'IS - Annual'!M449/'IS - Annual'!M6</f>
        <v>0.30215678742039997</v>
      </c>
    </row>
    <row r="450" spans="2:13" hidden="1" outlineLevel="3">
      <c r="F450" s="488" t="s">
        <v>94</v>
      </c>
      <c r="G450" s="504"/>
      <c r="H450" s="489"/>
      <c r="I450" s="341">
        <f ca="1">'IS - Annual'!I450/'IS - Annual'!I6</f>
        <v>0.24218408527647622</v>
      </c>
      <c r="J450" s="342">
        <f ca="1">'IS - Annual'!J450/'IS - Annual'!J6</f>
        <v>1.3385491021354006</v>
      </c>
      <c r="K450" s="342">
        <f ca="1">'IS - Annual'!K450/'IS - Annual'!K6</f>
        <v>0.74662899626758106</v>
      </c>
      <c r="L450" s="342">
        <f ca="1">'IS - Annual'!L450/'IS - Annual'!L6</f>
        <v>0.41464526170384858</v>
      </c>
      <c r="M450" s="343">
        <f ca="1">'IS - Annual'!M450/'IS - Annual'!M6</f>
        <v>0.30215678742039997</v>
      </c>
    </row>
    <row r="451" spans="2:13" hidden="1" outlineLevel="4">
      <c r="G451" s="502" t="s">
        <v>4</v>
      </c>
      <c r="H451" s="503"/>
      <c r="I451" s="338">
        <f ca="1">'IS - Annual'!I451/'IS - Annual'!I6</f>
        <v>0.23353465365945922</v>
      </c>
      <c r="J451" s="339">
        <f ca="1">'IS - Annual'!J451/'IS - Annual'!J6</f>
        <v>1.3366664732997673</v>
      </c>
      <c r="K451" s="339">
        <f ca="1">'IS - Annual'!K451/'IS - Annual'!K6</f>
        <v>0.74555470994201622</v>
      </c>
      <c r="L451" s="339">
        <f ca="1">'IS - Annual'!L451/'IS - Annual'!L6</f>
        <v>0.4140492929482556</v>
      </c>
      <c r="M451" s="340">
        <f ca="1">'IS - Annual'!M451/'IS - Annual'!M6</f>
        <v>0.30159327233755701</v>
      </c>
    </row>
    <row r="452" spans="2:13" hidden="1" outlineLevel="5">
      <c r="H452" s="327" t="s">
        <v>270</v>
      </c>
      <c r="I452" s="329">
        <f ca="1">'IS - Annual'!I452/'IS - Annual'!I6</f>
        <v>2.0182007106373016E-2</v>
      </c>
      <c r="J452" s="330">
        <f ca="1">'IS - Annual'!J452/'IS - Annual'!J6</f>
        <v>0.12080201695314798</v>
      </c>
      <c r="K452" s="330">
        <f ca="1">'IS - Annual'!K452/'IS - Annual'!K6</f>
        <v>6.7680038510586488E-2</v>
      </c>
      <c r="L452" s="330">
        <f ca="1">'IS - Annual'!L452/'IS - Annual'!L6</f>
        <v>3.7570863633843751E-2</v>
      </c>
      <c r="M452" s="331">
        <f ca="1">'IS - Annual'!M452/'IS - Annual'!M6</f>
        <v>2.732243130241481E-2</v>
      </c>
    </row>
    <row r="453" spans="2:13" hidden="1" outlineLevel="5">
      <c r="H453" s="327" t="s">
        <v>271</v>
      </c>
      <c r="I453" s="329">
        <f ca="1">'IS - Annual'!I453/'IS - Annual'!I6</f>
        <v>0.21335264655308619</v>
      </c>
      <c r="J453" s="330">
        <f ca="1">'IS - Annual'!J453/'IS - Annual'!J6</f>
        <v>1.2158644563466192</v>
      </c>
      <c r="K453" s="330">
        <f ca="1">'IS - Annual'!K453/'IS - Annual'!K6</f>
        <v>0.67787467143142965</v>
      </c>
      <c r="L453" s="330">
        <f ca="1">'IS - Annual'!L453/'IS - Annual'!L6</f>
        <v>0.37647842931441183</v>
      </c>
      <c r="M453" s="331">
        <f ca="1">'IS - Annual'!M453/'IS - Annual'!M6</f>
        <v>0.27427084103514215</v>
      </c>
    </row>
    <row r="454" spans="2:13" hidden="1" outlineLevel="4">
      <c r="G454" s="502" t="s">
        <v>97</v>
      </c>
      <c r="H454" s="503"/>
      <c r="I454" s="338">
        <f ca="1">'IS - Annual'!I454/'IS - Annual'!I6</f>
        <v>8.6494316170170078E-3</v>
      </c>
      <c r="J454" s="339">
        <f ca="1">'IS - Annual'!J454/'IS - Annual'!J6</f>
        <v>1.8826288356334749E-3</v>
      </c>
      <c r="K454" s="339">
        <f ca="1">'IS - Annual'!K454/'IS - Annual'!K6</f>
        <v>1.0742863255648648E-3</v>
      </c>
      <c r="L454" s="339">
        <f ca="1">'IS - Annual'!L454/'IS - Annual'!L6</f>
        <v>5.9596875559302705E-4</v>
      </c>
      <c r="M454" s="340">
        <f ca="1">'IS - Annual'!M454/'IS - Annual'!M6</f>
        <v>5.6351508284296892E-4</v>
      </c>
    </row>
    <row r="455" spans="2:13" hidden="1" outlineLevel="5">
      <c r="H455" s="327" t="s">
        <v>272</v>
      </c>
      <c r="I455" s="329">
        <f ca="1">'IS - Annual'!I455/'IS - Annual'!I6</f>
        <v>0</v>
      </c>
      <c r="J455" s="330">
        <f ca="1">'IS - Annual'!J455/'IS - Annual'!J6</f>
        <v>0</v>
      </c>
      <c r="K455" s="330">
        <f ca="1">'IS - Annual'!K455/'IS - Annual'!K6</f>
        <v>5.3714316278243241E-4</v>
      </c>
      <c r="L455" s="330">
        <f ca="1">'IS - Annual'!L455/'IS - Annual'!L6</f>
        <v>2.9798437779651353E-4</v>
      </c>
      <c r="M455" s="331">
        <f ca="1">'IS - Annual'!M455/'IS - Annual'!M6</f>
        <v>3.7030991158252245E-4</v>
      </c>
    </row>
    <row r="456" spans="2:13" hidden="1" outlineLevel="5">
      <c r="H456" s="327" t="s">
        <v>273</v>
      </c>
      <c r="I456" s="329">
        <f ca="1">'IS - Annual'!I456/'IS - Annual'!I6</f>
        <v>8.6494316170170078E-3</v>
      </c>
      <c r="J456" s="330">
        <f ca="1">'IS - Annual'!J456/'IS - Annual'!J6</f>
        <v>1.8826288356334749E-3</v>
      </c>
      <c r="K456" s="330">
        <f ca="1">'IS - Annual'!K456/'IS - Annual'!K6</f>
        <v>5.3714316278243241E-4</v>
      </c>
      <c r="L456" s="330">
        <f ca="1">'IS - Annual'!L456/'IS - Annual'!L6</f>
        <v>2.9798437779651353E-4</v>
      </c>
      <c r="M456" s="331">
        <f ca="1">'IS - Annual'!M456/'IS - Annual'!M6</f>
        <v>1.932051712604465E-4</v>
      </c>
    </row>
    <row r="457" spans="2:13" outlineLevel="1" collapsed="1">
      <c r="D457" s="488" t="s">
        <v>97</v>
      </c>
      <c r="E457" s="504"/>
      <c r="F457" s="504"/>
      <c r="G457" s="504"/>
      <c r="H457" s="489"/>
      <c r="I457" s="341">
        <f ca="1">'IS - Annual'!I457/'IS - Annual'!I6</f>
        <v>0.14704033748928913</v>
      </c>
      <c r="J457" s="342">
        <f ca="1">'IS - Annual'!J457/'IS - Annual'!J6</f>
        <v>0.10825115804892481</v>
      </c>
      <c r="K457" s="342">
        <f ca="1">'IS - Annual'!K457/'IS - Annual'!K6</f>
        <v>8.4600048138233103E-2</v>
      </c>
      <c r="L457" s="342">
        <f ca="1">'IS - Annual'!L457/'IS - Annual'!L6</f>
        <v>8.3435625783023798E-2</v>
      </c>
      <c r="M457" s="343">
        <f ca="1">'IS - Annual'!M457/'IS - Annual'!M6</f>
        <v>0.1333115681697081</v>
      </c>
    </row>
    <row r="458" spans="2:13" hidden="1" outlineLevel="2">
      <c r="E458" s="502" t="s">
        <v>97</v>
      </c>
      <c r="F458" s="505"/>
      <c r="G458" s="505"/>
      <c r="H458" s="503"/>
      <c r="I458" s="338">
        <f ca="1">'IS - Annual'!I458/'IS - Annual'!I6</f>
        <v>0.14704033748928913</v>
      </c>
      <c r="J458" s="339">
        <f ca="1">'IS - Annual'!J458/'IS - Annual'!J6</f>
        <v>0.10825115804892481</v>
      </c>
      <c r="K458" s="339">
        <f ca="1">'IS - Annual'!K458/'IS - Annual'!K6</f>
        <v>8.4600048138233103E-2</v>
      </c>
      <c r="L458" s="339">
        <f ca="1">'IS - Annual'!L458/'IS - Annual'!L6</f>
        <v>8.3435625783023798E-2</v>
      </c>
      <c r="M458" s="340">
        <f ca="1">'IS - Annual'!M458/'IS - Annual'!M6</f>
        <v>0.1333115681697081</v>
      </c>
    </row>
    <row r="459" spans="2:13" hidden="1" outlineLevel="3">
      <c r="F459" s="488"/>
      <c r="G459" s="504"/>
      <c r="H459" s="489"/>
      <c r="I459" s="341">
        <f ca="1">'IS - Annual'!I459/'IS - Annual'!I6</f>
        <v>0.14704033748928913</v>
      </c>
      <c r="J459" s="342">
        <f ca="1">'IS - Annual'!J459/'IS - Annual'!J6</f>
        <v>0.10825115804892481</v>
      </c>
      <c r="K459" s="342">
        <f ca="1">'IS - Annual'!K459/'IS - Annual'!K6</f>
        <v>8.4600048138233103E-2</v>
      </c>
      <c r="L459" s="342">
        <f ca="1">'IS - Annual'!L459/'IS - Annual'!L6</f>
        <v>8.3435625783023798E-2</v>
      </c>
      <c r="M459" s="343">
        <f ca="1">'IS - Annual'!M459/'IS - Annual'!M6</f>
        <v>0.1333115681697081</v>
      </c>
    </row>
    <row r="460" spans="2:13" hidden="1" outlineLevel="4">
      <c r="G460" s="502"/>
      <c r="H460" s="503"/>
      <c r="I460" s="338">
        <f ca="1">'IS - Annual'!I460/'IS - Annual'!I6</f>
        <v>0.14704033748928913</v>
      </c>
      <c r="J460" s="339">
        <f ca="1">'IS - Annual'!J460/'IS - Annual'!J6</f>
        <v>0.10825115804892481</v>
      </c>
      <c r="K460" s="339">
        <f ca="1">'IS - Annual'!K460/'IS - Annual'!K6</f>
        <v>8.4600048138233103E-2</v>
      </c>
      <c r="L460" s="339">
        <f ca="1">'IS - Annual'!L460/'IS - Annual'!L6</f>
        <v>8.3435625783023798E-2</v>
      </c>
      <c r="M460" s="340">
        <f ca="1">'IS - Annual'!M460/'IS - Annual'!M6</f>
        <v>0.1333115681697081</v>
      </c>
    </row>
    <row r="461" spans="2:13" hidden="1" outlineLevel="5">
      <c r="H461" s="327" t="s">
        <v>274</v>
      </c>
      <c r="I461" s="329">
        <f ca="1">'IS - Annual'!I461/'IS - Annual'!I6</f>
        <v>0.12974147425525512</v>
      </c>
      <c r="J461" s="330">
        <f ca="1">'IS - Annual'!J461/'IS - Annual'!J6</f>
        <v>8.0011725514422691E-2</v>
      </c>
      <c r="K461" s="330">
        <f ca="1">'IS - Annual'!K461/'IS - Annual'!K6</f>
        <v>7.1171469068672291E-2</v>
      </c>
      <c r="L461" s="330">
        <f ca="1">'IS - Annual'!L461/'IS - Annual'!L6</f>
        <v>7.4496094449128386E-2</v>
      </c>
      <c r="M461" s="331">
        <f ca="1">'IS - Annual'!M461/'IS - Annual'!M6</f>
        <v>0.12558336131929024</v>
      </c>
    </row>
    <row r="462" spans="2:13" hidden="1" outlineLevel="5">
      <c r="H462" s="327" t="s">
        <v>275</v>
      </c>
      <c r="I462" s="329">
        <f ca="1">'IS - Annual'!I462/'IS - Annual'!I6</f>
        <v>1.7298863234034016E-2</v>
      </c>
      <c r="J462" s="330">
        <f ca="1">'IS - Annual'!J462/'IS - Annual'!J6</f>
        <v>2.8239432534502125E-2</v>
      </c>
      <c r="K462" s="330">
        <f ca="1">'IS - Annual'!K462/'IS - Annual'!K6</f>
        <v>1.342857906956081E-2</v>
      </c>
      <c r="L462" s="330">
        <f ca="1">'IS - Annual'!L462/'IS - Annual'!L6</f>
        <v>8.9395313338954067E-3</v>
      </c>
      <c r="M462" s="331">
        <f ca="1">'IS - Annual'!M462/'IS - Annual'!M6</f>
        <v>7.7282068504178599E-3</v>
      </c>
    </row>
    <row r="464" spans="2:13">
      <c r="B464" s="490" t="s">
        <v>276</v>
      </c>
      <c r="C464" s="491"/>
      <c r="D464" s="491"/>
      <c r="E464" s="491"/>
      <c r="F464" s="491"/>
      <c r="G464" s="491"/>
      <c r="H464" s="492"/>
      <c r="I464" s="335">
        <f ca="1">'IS - Annual'!I464/'IS - Annual'!I6</f>
        <v>-46.528124240051334</v>
      </c>
      <c r="J464" s="336">
        <f ca="1">'IS - Annual'!J464/'IS - Annual'!J6</f>
        <v>-52.235759300816085</v>
      </c>
      <c r="K464" s="336">
        <f ca="1">'IS - Annual'!K464/'IS - Annual'!K6</f>
        <v>-35.795058408274592</v>
      </c>
      <c r="L464" s="336">
        <f ca="1">'IS - Annual'!L464/'IS - Annual'!L6</f>
        <v>-21.540993719337745</v>
      </c>
      <c r="M464" s="337">
        <f ca="1">'IS - Annual'!M464/'IS - Annual'!M6</f>
        <v>-16.048538132931004</v>
      </c>
    </row>
  </sheetData>
  <mergeCells count="197">
    <mergeCell ref="B464:H464"/>
    <mergeCell ref="D457:H457"/>
    <mergeCell ref="E458:H458"/>
    <mergeCell ref="F459:H459"/>
    <mergeCell ref="G460:H460"/>
    <mergeCell ref="G443:H443"/>
    <mergeCell ref="G446:H446"/>
    <mergeCell ref="E449:H449"/>
    <mergeCell ref="F450:H450"/>
    <mergeCell ref="G451:H451"/>
    <mergeCell ref="G454:H454"/>
    <mergeCell ref="E433:H433"/>
    <mergeCell ref="F434:H434"/>
    <mergeCell ref="G435:H435"/>
    <mergeCell ref="G438:H438"/>
    <mergeCell ref="E441:H441"/>
    <mergeCell ref="F442:H442"/>
    <mergeCell ref="G419:H419"/>
    <mergeCell ref="G422:H422"/>
    <mergeCell ref="E425:H425"/>
    <mergeCell ref="F426:H426"/>
    <mergeCell ref="G427:H427"/>
    <mergeCell ref="G430:H430"/>
    <mergeCell ref="G407:H407"/>
    <mergeCell ref="E410:H410"/>
    <mergeCell ref="F411:H411"/>
    <mergeCell ref="G412:H412"/>
    <mergeCell ref="G415:H415"/>
    <mergeCell ref="F418:H418"/>
    <mergeCell ref="G393:H393"/>
    <mergeCell ref="G396:H396"/>
    <mergeCell ref="F399:H399"/>
    <mergeCell ref="G400:H400"/>
    <mergeCell ref="G403:H403"/>
    <mergeCell ref="F406:H406"/>
    <mergeCell ref="F386:H386"/>
    <mergeCell ref="G387:H387"/>
    <mergeCell ref="C389:H389"/>
    <mergeCell ref="D390:H390"/>
    <mergeCell ref="E391:H391"/>
    <mergeCell ref="F392:H392"/>
    <mergeCell ref="F377:H377"/>
    <mergeCell ref="G378:H378"/>
    <mergeCell ref="D380:H380"/>
    <mergeCell ref="E381:H381"/>
    <mergeCell ref="F382:H382"/>
    <mergeCell ref="G383:H383"/>
    <mergeCell ref="D370:H370"/>
    <mergeCell ref="E371:H371"/>
    <mergeCell ref="F372:H372"/>
    <mergeCell ref="G373:H373"/>
    <mergeCell ref="D375:H375"/>
    <mergeCell ref="E376:H376"/>
    <mergeCell ref="E355:H355"/>
    <mergeCell ref="F356:H356"/>
    <mergeCell ref="G357:H357"/>
    <mergeCell ref="G359:H359"/>
    <mergeCell ref="G364:H364"/>
    <mergeCell ref="G368:H368"/>
    <mergeCell ref="E340:H340"/>
    <mergeCell ref="F341:H341"/>
    <mergeCell ref="G342:H342"/>
    <mergeCell ref="G344:H344"/>
    <mergeCell ref="G349:H349"/>
    <mergeCell ref="G353:H353"/>
    <mergeCell ref="E325:H325"/>
    <mergeCell ref="F326:H326"/>
    <mergeCell ref="G327:H327"/>
    <mergeCell ref="G329:H329"/>
    <mergeCell ref="G334:H334"/>
    <mergeCell ref="G338:H338"/>
    <mergeCell ref="E310:H310"/>
    <mergeCell ref="F311:H311"/>
    <mergeCell ref="G312:H312"/>
    <mergeCell ref="G314:H314"/>
    <mergeCell ref="G319:H319"/>
    <mergeCell ref="G323:H323"/>
    <mergeCell ref="G294:H294"/>
    <mergeCell ref="F296:H296"/>
    <mergeCell ref="G297:H297"/>
    <mergeCell ref="G299:H299"/>
    <mergeCell ref="G304:H304"/>
    <mergeCell ref="G308:H308"/>
    <mergeCell ref="G279:H279"/>
    <mergeCell ref="E281:H281"/>
    <mergeCell ref="F282:H282"/>
    <mergeCell ref="G283:H283"/>
    <mergeCell ref="G285:H285"/>
    <mergeCell ref="G290:H290"/>
    <mergeCell ref="G261:H261"/>
    <mergeCell ref="G265:H265"/>
    <mergeCell ref="F267:H267"/>
    <mergeCell ref="G268:H268"/>
    <mergeCell ref="G270:H270"/>
    <mergeCell ref="G275:H275"/>
    <mergeCell ref="C250:H250"/>
    <mergeCell ref="D251:H251"/>
    <mergeCell ref="E252:H252"/>
    <mergeCell ref="F253:H253"/>
    <mergeCell ref="G254:H254"/>
    <mergeCell ref="G256:H256"/>
    <mergeCell ref="G235:H235"/>
    <mergeCell ref="G239:H239"/>
    <mergeCell ref="D245:H245"/>
    <mergeCell ref="E246:H246"/>
    <mergeCell ref="F247:H247"/>
    <mergeCell ref="G248:H248"/>
    <mergeCell ref="G215:H215"/>
    <mergeCell ref="G219:H219"/>
    <mergeCell ref="E225:H225"/>
    <mergeCell ref="F226:H226"/>
    <mergeCell ref="G227:H227"/>
    <mergeCell ref="G229:H229"/>
    <mergeCell ref="G195:H195"/>
    <mergeCell ref="G199:H199"/>
    <mergeCell ref="E205:H205"/>
    <mergeCell ref="F206:H206"/>
    <mergeCell ref="G207:H207"/>
    <mergeCell ref="G209:H209"/>
    <mergeCell ref="G175:H175"/>
    <mergeCell ref="G179:H179"/>
    <mergeCell ref="E185:H185"/>
    <mergeCell ref="F186:H186"/>
    <mergeCell ref="G187:H187"/>
    <mergeCell ref="G189:H189"/>
    <mergeCell ref="G155:H155"/>
    <mergeCell ref="G159:H159"/>
    <mergeCell ref="E165:H165"/>
    <mergeCell ref="F166:H166"/>
    <mergeCell ref="G167:H167"/>
    <mergeCell ref="G169:H169"/>
    <mergeCell ref="G130:H130"/>
    <mergeCell ref="G136:H136"/>
    <mergeCell ref="G140:H140"/>
    <mergeCell ref="F146:H146"/>
    <mergeCell ref="G147:H147"/>
    <mergeCell ref="G149:H149"/>
    <mergeCell ref="G110:H110"/>
    <mergeCell ref="G116:H116"/>
    <mergeCell ref="G120:H120"/>
    <mergeCell ref="E126:H126"/>
    <mergeCell ref="F127:H127"/>
    <mergeCell ref="G128:H128"/>
    <mergeCell ref="G89:H89"/>
    <mergeCell ref="G91:H91"/>
    <mergeCell ref="G97:H97"/>
    <mergeCell ref="G101:H101"/>
    <mergeCell ref="F107:H107"/>
    <mergeCell ref="G108:H108"/>
    <mergeCell ref="F80:H80"/>
    <mergeCell ref="G81:H81"/>
    <mergeCell ref="C85:H85"/>
    <mergeCell ref="D86:H86"/>
    <mergeCell ref="E87:H87"/>
    <mergeCell ref="F88:H88"/>
    <mergeCell ref="E70:H70"/>
    <mergeCell ref="F71:H71"/>
    <mergeCell ref="G72:H72"/>
    <mergeCell ref="G74:H74"/>
    <mergeCell ref="D78:H78"/>
    <mergeCell ref="E79:H79"/>
    <mergeCell ref="G56:H56"/>
    <mergeCell ref="G58:H58"/>
    <mergeCell ref="E62:H62"/>
    <mergeCell ref="F63:H63"/>
    <mergeCell ref="G64:H64"/>
    <mergeCell ref="G66:H66"/>
    <mergeCell ref="E46:H46"/>
    <mergeCell ref="F47:H47"/>
    <mergeCell ref="G48:H48"/>
    <mergeCell ref="G50:H50"/>
    <mergeCell ref="E54:H54"/>
    <mergeCell ref="F55:H55"/>
    <mergeCell ref="F32:H32"/>
    <mergeCell ref="G33:H33"/>
    <mergeCell ref="G35:H35"/>
    <mergeCell ref="F39:H39"/>
    <mergeCell ref="G40:H40"/>
    <mergeCell ref="G42:H42"/>
    <mergeCell ref="G25:H25"/>
    <mergeCell ref="G27:H27"/>
    <mergeCell ref="E31:H31"/>
    <mergeCell ref="D12:H12"/>
    <mergeCell ref="B13:H13"/>
    <mergeCell ref="C14:H14"/>
    <mergeCell ref="D15:H15"/>
    <mergeCell ref="E16:H16"/>
    <mergeCell ref="F17:H17"/>
    <mergeCell ref="B6:H6"/>
    <mergeCell ref="C7:H7"/>
    <mergeCell ref="D8:H8"/>
    <mergeCell ref="D9:H9"/>
    <mergeCell ref="C10:H10"/>
    <mergeCell ref="D11:H11"/>
    <mergeCell ref="G18:H18"/>
    <mergeCell ref="G20:H20"/>
    <mergeCell ref="F24:H24"/>
  </mergeCells>
  <phoneticPr fontId="7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outlinePr summaryBelow="0" summaryRight="0"/>
  </sheetPr>
  <dimension ref="B2:M464"/>
  <sheetViews>
    <sheetView showGridLines="0" topLeftCell="AE1" zoomScale="75" workbookViewId="0">
      <selection activeCell="I7" sqref="I7"/>
    </sheetView>
  </sheetViews>
  <sheetFormatPr baseColWidth="10" defaultColWidth="8.83203125" defaultRowHeight="12" outlineLevelRow="5" x14ac:dyDescent="0"/>
  <cols>
    <col min="1" max="7" width="3.6640625" customWidth="1"/>
    <col min="8" max="8" width="20.6640625" customWidth="1"/>
    <col min="9" max="9" width="11.1640625" bestFit="1" customWidth="1"/>
    <col min="10" max="10" width="11.5" bestFit="1" customWidth="1"/>
    <col min="11" max="11" width="12.33203125" bestFit="1" customWidth="1"/>
    <col min="12" max="12" width="13" customWidth="1"/>
    <col min="13" max="13" width="12" bestFit="1" customWidth="1"/>
  </cols>
  <sheetData>
    <row r="2" spans="2:13" ht="21">
      <c r="B2" s="236" t="s">
        <v>282</v>
      </c>
    </row>
    <row r="3" spans="2:13" ht="13" thickBot="1"/>
    <row r="4" spans="2:13" ht="13" thickBot="1">
      <c r="I4" s="328" t="s">
        <v>218</v>
      </c>
      <c r="J4" s="328" t="s">
        <v>231</v>
      </c>
      <c r="K4" s="328" t="s">
        <v>232</v>
      </c>
      <c r="L4" s="328" t="s">
        <v>233</v>
      </c>
      <c r="M4" s="328" t="s">
        <v>234</v>
      </c>
    </row>
    <row r="5" spans="2:13" hidden="1">
      <c r="I5">
        <v>1</v>
      </c>
      <c r="J5">
        <v>2</v>
      </c>
      <c r="K5">
        <v>3</v>
      </c>
      <c r="L5">
        <v>4</v>
      </c>
      <c r="M5">
        <v>5</v>
      </c>
    </row>
    <row r="6" spans="2:13">
      <c r="B6" s="490" t="s">
        <v>235</v>
      </c>
      <c r="C6" s="491"/>
      <c r="D6" s="491"/>
      <c r="E6" s="491"/>
      <c r="F6" s="491"/>
      <c r="G6" s="491"/>
      <c r="H6" s="492"/>
      <c r="I6" s="315">
        <f ca="1">SUM(I7,I10)</f>
        <v>693687.2</v>
      </c>
      <c r="J6" s="316">
        <f ca="1">SUM(J7,J10)</f>
        <v>6374065.7599999998</v>
      </c>
      <c r="K6" s="316">
        <f ca="1">SUM(K7,K10)</f>
        <v>22340412.82</v>
      </c>
      <c r="L6" s="316">
        <f ca="1">SUM(L7,L10)</f>
        <v>40270567.5</v>
      </c>
      <c r="M6" s="317">
        <f ca="1">SUM(M7,M10)</f>
        <v>62110138.780000001</v>
      </c>
    </row>
    <row r="7" spans="2:13">
      <c r="C7" s="493" t="s">
        <v>236</v>
      </c>
      <c r="D7" s="494"/>
      <c r="E7" s="494"/>
      <c r="F7" s="494"/>
      <c r="G7" s="494"/>
      <c r="H7" s="495"/>
      <c r="I7" s="318">
        <f ca="1">SUM(I8,I9)</f>
        <v>305410</v>
      </c>
      <c r="J7" s="319">
        <f ca="1">SUM(J8,J9)</f>
        <v>2035030</v>
      </c>
      <c r="K7" s="319">
        <f ca="1">SUM(K8,K9)</f>
        <v>6163370</v>
      </c>
      <c r="L7" s="319">
        <f ca="1">SUM(L8,L9)</f>
        <v>10638100</v>
      </c>
      <c r="M7" s="320">
        <f ca="1">SUM(M8,M9)</f>
        <v>15945980</v>
      </c>
    </row>
    <row r="8" spans="2:13" outlineLevel="1">
      <c r="D8" s="499" t="s">
        <v>237</v>
      </c>
      <c r="E8" s="500"/>
      <c r="F8" s="500"/>
      <c r="G8" s="500"/>
      <c r="H8" s="501"/>
      <c r="I8" s="312">
        <f ca="1">SUM(OFFSET('Data - revenue'!$F8, 0, (I$5-1) * 12, 1, 12))</f>
        <v>52500</v>
      </c>
      <c r="J8" s="313">
        <f ca="1">SUM(OFFSET('Data - revenue'!$F8, 0, (J$5-1) * 12, 1, 12))</f>
        <v>426660</v>
      </c>
      <c r="K8" s="313">
        <f ca="1">SUM(OFFSET('Data - revenue'!$F8, 0, (K$5-1) * 12, 1, 12))</f>
        <v>629200</v>
      </c>
      <c r="L8" s="313">
        <f ca="1">SUM(OFFSET('Data - revenue'!$F8, 0, (L$5-1) * 12, 1, 12))</f>
        <v>675700</v>
      </c>
      <c r="M8" s="314">
        <f ca="1">SUM(OFFSET('Data - revenue'!$F8, 0, (M$5-1) * 12, 1, 12))</f>
        <v>979470</v>
      </c>
    </row>
    <row r="9" spans="2:13" outlineLevel="1">
      <c r="D9" s="499" t="s">
        <v>238</v>
      </c>
      <c r="E9" s="500"/>
      <c r="F9" s="500"/>
      <c r="G9" s="500"/>
      <c r="H9" s="501"/>
      <c r="I9" s="312">
        <f ca="1">SUM(OFFSET('Data - revenue'!$F9, 0, (I$5-1) * 12, 1, 12))</f>
        <v>252910</v>
      </c>
      <c r="J9" s="313">
        <f ca="1">SUM(OFFSET('Data - revenue'!$F9, 0, (J$5-1) * 12, 1, 12))</f>
        <v>1608370</v>
      </c>
      <c r="K9" s="313">
        <f ca="1">SUM(OFFSET('Data - revenue'!$F9, 0, (K$5-1) * 12, 1, 12))</f>
        <v>5534170</v>
      </c>
      <c r="L9" s="313">
        <f ca="1">SUM(OFFSET('Data - revenue'!$F9, 0, (L$5-1) * 12, 1, 12))</f>
        <v>9962400</v>
      </c>
      <c r="M9" s="314">
        <f ca="1">SUM(OFFSET('Data - revenue'!$F9, 0, (M$5-1) * 12, 1, 12))</f>
        <v>14966510</v>
      </c>
    </row>
    <row r="10" spans="2:13">
      <c r="C10" s="493" t="s">
        <v>239</v>
      </c>
      <c r="D10" s="494"/>
      <c r="E10" s="494"/>
      <c r="F10" s="494"/>
      <c r="G10" s="494"/>
      <c r="H10" s="495"/>
      <c r="I10" s="318">
        <f ca="1">SUM(I11,I12)</f>
        <v>388277.2</v>
      </c>
      <c r="J10" s="319">
        <f ca="1">SUM(J11,J12)</f>
        <v>4339035.76</v>
      </c>
      <c r="K10" s="319">
        <f ca="1">SUM(K11,K12)</f>
        <v>16177042.82</v>
      </c>
      <c r="L10" s="319">
        <f ca="1">SUM(L11,L12)</f>
        <v>29632467.5</v>
      </c>
      <c r="M10" s="320">
        <f ca="1">SUM(M11,M12)</f>
        <v>46164158.780000001</v>
      </c>
    </row>
    <row r="11" spans="2:13" outlineLevel="1">
      <c r="D11" s="499" t="s">
        <v>237</v>
      </c>
      <c r="E11" s="500"/>
      <c r="F11" s="500"/>
      <c r="G11" s="500"/>
      <c r="H11" s="501"/>
      <c r="I11" s="312">
        <f ca="1">SUM(OFFSET('Data - revenue'!$F10, 0, (I$5-1) * 12, 1, 12))</f>
        <v>384000</v>
      </c>
      <c r="J11" s="313">
        <f ca="1">SUM(OFFSET('Data - revenue'!$F10, 0, (J$5-1) * 12, 1, 12))</f>
        <v>4320000</v>
      </c>
      <c r="K11" s="313">
        <f ca="1">SUM(OFFSET('Data - revenue'!$F10, 0, (K$5-1) * 12, 1, 12))</f>
        <v>16032000</v>
      </c>
      <c r="L11" s="313">
        <f ca="1">SUM(OFFSET('Data - revenue'!$F10, 0, (L$5-1) * 12, 1, 12))</f>
        <v>28992000</v>
      </c>
      <c r="M11" s="314">
        <f ca="1">SUM(OFFSET('Data - revenue'!$F10, 0, (M$5-1) * 12, 1, 12))</f>
        <v>44736000</v>
      </c>
    </row>
    <row r="12" spans="2:13" outlineLevel="1">
      <c r="D12" s="499" t="s">
        <v>238</v>
      </c>
      <c r="E12" s="500"/>
      <c r="F12" s="500"/>
      <c r="G12" s="500"/>
      <c r="H12" s="501"/>
      <c r="I12" s="312">
        <f ca="1">SUM(OFFSET('Data - revenue'!$F11, 0, (I$5-1) * 12, 1, 12))</f>
        <v>4277.2</v>
      </c>
      <c r="J12" s="313">
        <f ca="1">SUM(OFFSET('Data - revenue'!$F11, 0, (J$5-1) * 12, 1, 12))</f>
        <v>19035.759999999998</v>
      </c>
      <c r="K12" s="313">
        <f ca="1">SUM(OFFSET('Data - revenue'!$F11, 0, (K$5-1) * 12, 1, 12))</f>
        <v>145042.82</v>
      </c>
      <c r="L12" s="313">
        <f ca="1">SUM(OFFSET('Data - revenue'!$F11, 0, (L$5-1) * 12, 1, 12))</f>
        <v>640467.5</v>
      </c>
      <c r="M12" s="314">
        <f ca="1">SUM(OFFSET('Data - revenue'!$F11, 0, (M$5-1) * 12, 1, 12))</f>
        <v>1428158.78</v>
      </c>
    </row>
    <row r="13" spans="2:13">
      <c r="B13" s="490" t="s">
        <v>240</v>
      </c>
      <c r="C13" s="491"/>
      <c r="D13" s="491"/>
      <c r="E13" s="491"/>
      <c r="F13" s="491"/>
      <c r="G13" s="491"/>
      <c r="H13" s="492"/>
      <c r="I13" s="315">
        <f ca="1">SUM(I14,I85,I250,I389)</f>
        <v>32969651.425333332</v>
      </c>
      <c r="J13" s="316">
        <f ca="1">SUM(J14,J85,J250,J389)</f>
        <v>339328230.56693333</v>
      </c>
      <c r="K13" s="316">
        <f ca="1">SUM(K14,K85,K250,K389)</f>
        <v>822016794.57686663</v>
      </c>
      <c r="L13" s="316">
        <f ca="1">SUM(L14,L85,L250,L389)</f>
        <v>907738609.0916667</v>
      </c>
      <c r="M13" s="317">
        <f ca="1">SUM(M14,M85,M250,M389)</f>
        <v>1058887069.4324666</v>
      </c>
    </row>
    <row r="14" spans="2:13" collapsed="1">
      <c r="C14" s="493" t="s">
        <v>80</v>
      </c>
      <c r="D14" s="494"/>
      <c r="E14" s="494"/>
      <c r="F14" s="494"/>
      <c r="G14" s="494"/>
      <c r="H14" s="495"/>
      <c r="I14" s="318">
        <f ca="1">SUM(I15,I78)</f>
        <v>288100</v>
      </c>
      <c r="J14" s="319">
        <f ca="1">SUM(J15,J78)</f>
        <v>500600</v>
      </c>
      <c r="K14" s="319">
        <f ca="1">SUM(K15,K78)</f>
        <v>594975</v>
      </c>
      <c r="L14" s="319">
        <f ca="1">SUM(L15,L78)</f>
        <v>1027775</v>
      </c>
      <c r="M14" s="320">
        <f ca="1">SUM(M15,M78)</f>
        <v>1263150</v>
      </c>
    </row>
    <row r="15" spans="2:13" hidden="1" outlineLevel="1">
      <c r="D15" s="488" t="s">
        <v>118</v>
      </c>
      <c r="E15" s="504"/>
      <c r="F15" s="504"/>
      <c r="G15" s="504"/>
      <c r="H15" s="489"/>
      <c r="I15" s="321">
        <f ca="1">SUM(I16,I31,I46,I54,I62,I70)</f>
        <v>277300</v>
      </c>
      <c r="J15" s="322">
        <f ca="1">SUM(J16,J31,J46,J54,J62,J70)</f>
        <v>458600</v>
      </c>
      <c r="K15" s="322">
        <f ca="1">SUM(K16,K31,K46,K54,K62,K70)</f>
        <v>516975</v>
      </c>
      <c r="L15" s="322">
        <f ca="1">SUM(L16,L31,L46,L54,L62,L70)</f>
        <v>883775</v>
      </c>
      <c r="M15" s="323">
        <f ca="1">SUM(M16,M31,M46,M54,M62,M70)</f>
        <v>1059150</v>
      </c>
    </row>
    <row r="16" spans="2:13" hidden="1" outlineLevel="2">
      <c r="E16" s="502" t="s">
        <v>107</v>
      </c>
      <c r="F16" s="505"/>
      <c r="G16" s="505"/>
      <c r="H16" s="503"/>
      <c r="I16" s="324">
        <f ca="1">SUM(I17,I24)</f>
        <v>240000</v>
      </c>
      <c r="J16" s="325">
        <f ca="1">SUM(J17,J24)</f>
        <v>394000</v>
      </c>
      <c r="K16" s="325">
        <f ca="1">SUM(K17,K24)</f>
        <v>431450</v>
      </c>
      <c r="L16" s="325">
        <f ca="1">SUM(L17,L24)</f>
        <v>735650</v>
      </c>
      <c r="M16" s="326">
        <f ca="1">SUM(M17,M24)</f>
        <v>858700</v>
      </c>
    </row>
    <row r="17" spans="5:13" hidden="1" outlineLevel="3">
      <c r="F17" s="488" t="s">
        <v>87</v>
      </c>
      <c r="G17" s="504"/>
      <c r="H17" s="489"/>
      <c r="I17" s="321">
        <f ca="1">SUM(I18,I20)</f>
        <v>199999.99999999997</v>
      </c>
      <c r="J17" s="322">
        <f ca="1">SUM(J18,J20)</f>
        <v>340000</v>
      </c>
      <c r="K17" s="322">
        <f ca="1">SUM(K18,K20)</f>
        <v>375000</v>
      </c>
      <c r="L17" s="322">
        <f ca="1">SUM(L18,L20)</f>
        <v>635000</v>
      </c>
      <c r="M17" s="323">
        <f ca="1">SUM(M18,M20)</f>
        <v>750000</v>
      </c>
    </row>
    <row r="18" spans="5:13" hidden="1" outlineLevel="4">
      <c r="G18" s="502" t="s">
        <v>84</v>
      </c>
      <c r="H18" s="503"/>
      <c r="I18" s="324">
        <f ca="1">SUM(I19)</f>
        <v>199999.99999999997</v>
      </c>
      <c r="J18" s="325">
        <f ca="1">SUM(J19)</f>
        <v>199999.99999999997</v>
      </c>
      <c r="K18" s="325">
        <f ca="1">SUM(K19)</f>
        <v>199999.99999999997</v>
      </c>
      <c r="L18" s="325">
        <f ca="1">SUM(L19)</f>
        <v>199999.99999999997</v>
      </c>
      <c r="M18" s="326">
        <f ca="1">SUM(M19)</f>
        <v>199999.99999999997</v>
      </c>
    </row>
    <row r="19" spans="5:13" hidden="1" outlineLevel="5">
      <c r="H19" s="327" t="s">
        <v>241</v>
      </c>
      <c r="I19" s="312">
        <f ca="1">SUM(OFFSET('Data - expenses'!$J7, 0, (I$5-1) * 12, 1, 12))</f>
        <v>199999.99999999997</v>
      </c>
      <c r="J19" s="313">
        <f ca="1">SUM(OFFSET('Data - expenses'!$J7, 0, (J$5-1) * 12, 1, 12))</f>
        <v>199999.99999999997</v>
      </c>
      <c r="K19" s="313">
        <f ca="1">SUM(OFFSET('Data - expenses'!$J7, 0, (K$5-1) * 12, 1, 12))</f>
        <v>199999.99999999997</v>
      </c>
      <c r="L19" s="313">
        <f ca="1">SUM(OFFSET('Data - expenses'!$J7, 0, (L$5-1) * 12, 1, 12))</f>
        <v>199999.99999999997</v>
      </c>
      <c r="M19" s="314">
        <f ca="1">SUM(OFFSET('Data - expenses'!$J7, 0, (M$5-1) * 12, 1, 12))</f>
        <v>199999.99999999997</v>
      </c>
    </row>
    <row r="20" spans="5:13" hidden="1" outlineLevel="4">
      <c r="G20" s="502" t="s">
        <v>81</v>
      </c>
      <c r="H20" s="503"/>
      <c r="I20" s="324">
        <f ca="1">SUM(I21,I22,I23)</f>
        <v>0</v>
      </c>
      <c r="J20" s="325">
        <f ca="1">SUM(J21,J22,J23)</f>
        <v>140000.00000000003</v>
      </c>
      <c r="K20" s="325">
        <f ca="1">SUM(K21,K22,K23)</f>
        <v>175000.00000000003</v>
      </c>
      <c r="L20" s="325">
        <f ca="1">SUM(L21,L22,L23)</f>
        <v>435000</v>
      </c>
      <c r="M20" s="326">
        <f ca="1">SUM(M21,M22,M23)</f>
        <v>550000</v>
      </c>
    </row>
    <row r="21" spans="5:13" hidden="1" outlineLevel="5">
      <c r="H21" s="327" t="s">
        <v>242</v>
      </c>
      <c r="I21" s="312">
        <f ca="1">SUM(OFFSET('Data - expenses'!$J8, 0, (I$5-1) * 12, 1, 12))</f>
        <v>0</v>
      </c>
      <c r="J21" s="313">
        <f ca="1">SUM(OFFSET('Data - expenses'!$J8, 0, (J$5-1) * 12, 1, 12))</f>
        <v>0</v>
      </c>
      <c r="K21" s="313">
        <f ca="1">SUM(OFFSET('Data - expenses'!$J8, 0, (K$5-1) * 12, 1, 12))</f>
        <v>0</v>
      </c>
      <c r="L21" s="313">
        <f ca="1">SUM(OFFSET('Data - expenses'!$J8, 0, (L$5-1) * 12, 1, 12))</f>
        <v>199999.99999999997</v>
      </c>
      <c r="M21" s="314">
        <f ca="1">SUM(OFFSET('Data - expenses'!$J8, 0, (M$5-1) * 12, 1, 12))</f>
        <v>199999.99999999997</v>
      </c>
    </row>
    <row r="22" spans="5:13" hidden="1" outlineLevel="5">
      <c r="H22" s="327" t="s">
        <v>243</v>
      </c>
      <c r="I22" s="312">
        <f ca="1">SUM(OFFSET('Data - expenses'!$J9, 0, (I$5-1) * 12, 1, 12))</f>
        <v>0</v>
      </c>
      <c r="J22" s="313">
        <f ca="1">SUM(OFFSET('Data - expenses'!$J9, 0, (J$5-1) * 12, 1, 12))</f>
        <v>140000.00000000003</v>
      </c>
      <c r="K22" s="313">
        <f ca="1">SUM(OFFSET('Data - expenses'!$J9, 0, (K$5-1) * 12, 1, 12))</f>
        <v>140000.00000000003</v>
      </c>
      <c r="L22" s="313">
        <f ca="1">SUM(OFFSET('Data - expenses'!$J9, 0, (L$5-1) * 12, 1, 12))</f>
        <v>140000.00000000003</v>
      </c>
      <c r="M22" s="314">
        <f ca="1">SUM(OFFSET('Data - expenses'!$J9, 0, (M$5-1) * 12, 1, 12))</f>
        <v>140000.00000000003</v>
      </c>
    </row>
    <row r="23" spans="5:13" hidden="1" outlineLevel="5">
      <c r="H23" s="327" t="s">
        <v>244</v>
      </c>
      <c r="I23" s="312">
        <f ca="1">SUM(OFFSET('Data - expenses'!$J10, 0, (I$5-1) * 12, 1, 12))</f>
        <v>0</v>
      </c>
      <c r="J23" s="313">
        <f ca="1">SUM(OFFSET('Data - expenses'!$J10, 0, (J$5-1) * 12, 1, 12))</f>
        <v>0</v>
      </c>
      <c r="K23" s="313">
        <f ca="1">SUM(OFFSET('Data - expenses'!$J10, 0, (K$5-1) * 12, 1, 12))</f>
        <v>35000</v>
      </c>
      <c r="L23" s="313">
        <f ca="1">SUM(OFFSET('Data - expenses'!$J10, 0, (L$5-1) * 12, 1, 12))</f>
        <v>95000</v>
      </c>
      <c r="M23" s="314">
        <f ca="1">SUM(OFFSET('Data - expenses'!$J10, 0, (M$5-1) * 12, 1, 12))</f>
        <v>210000</v>
      </c>
    </row>
    <row r="24" spans="5:13" hidden="1" outlineLevel="3">
      <c r="F24" s="488" t="s">
        <v>88</v>
      </c>
      <c r="G24" s="504"/>
      <c r="H24" s="489"/>
      <c r="I24" s="321">
        <f ca="1">SUM(I25,I27)</f>
        <v>40000.000000000022</v>
      </c>
      <c r="J24" s="322">
        <f ca="1">SUM(J25,J27)</f>
        <v>54000.000000000022</v>
      </c>
      <c r="K24" s="322">
        <f ca="1">SUM(K25,K27)</f>
        <v>56450.000000000022</v>
      </c>
      <c r="L24" s="322">
        <f ca="1">SUM(L25,L27)</f>
        <v>100650.00000000004</v>
      </c>
      <c r="M24" s="323">
        <f ca="1">SUM(M25,M27)</f>
        <v>108700.00000000006</v>
      </c>
    </row>
    <row r="25" spans="5:13" hidden="1" outlineLevel="4">
      <c r="G25" s="502" t="s">
        <v>84</v>
      </c>
      <c r="H25" s="503"/>
      <c r="I25" s="324">
        <f ca="1">SUM(I26)</f>
        <v>40000.000000000022</v>
      </c>
      <c r="J25" s="325">
        <f ca="1">SUM(J26)</f>
        <v>40000.000000000022</v>
      </c>
      <c r="K25" s="325">
        <f ca="1">SUM(K26)</f>
        <v>40000.000000000022</v>
      </c>
      <c r="L25" s="325">
        <f ca="1">SUM(L26)</f>
        <v>40000.000000000022</v>
      </c>
      <c r="M25" s="326">
        <f ca="1">SUM(M26)</f>
        <v>40000.000000000022</v>
      </c>
    </row>
    <row r="26" spans="5:13" hidden="1" outlineLevel="5">
      <c r="H26" s="327" t="s">
        <v>241</v>
      </c>
      <c r="I26" s="312">
        <f ca="1">SUM(OFFSET('Data - expenses'!$J11, 0, (I$5-1) * 12, 1, 12))</f>
        <v>40000.000000000022</v>
      </c>
      <c r="J26" s="313">
        <f ca="1">SUM(OFFSET('Data - expenses'!$J11, 0, (J$5-1) * 12, 1, 12))</f>
        <v>40000.000000000022</v>
      </c>
      <c r="K26" s="313">
        <f ca="1">SUM(OFFSET('Data - expenses'!$J11, 0, (K$5-1) * 12, 1, 12))</f>
        <v>40000.000000000022</v>
      </c>
      <c r="L26" s="313">
        <f ca="1">SUM(OFFSET('Data - expenses'!$J11, 0, (L$5-1) * 12, 1, 12))</f>
        <v>40000.000000000022</v>
      </c>
      <c r="M26" s="314">
        <f ca="1">SUM(OFFSET('Data - expenses'!$J11, 0, (M$5-1) * 12, 1, 12))</f>
        <v>40000.000000000022</v>
      </c>
    </row>
    <row r="27" spans="5:13" hidden="1" outlineLevel="4">
      <c r="G27" s="502" t="s">
        <v>81</v>
      </c>
      <c r="H27" s="503"/>
      <c r="I27" s="324">
        <f ca="1">SUM(I28,I29,I30)</f>
        <v>0</v>
      </c>
      <c r="J27" s="325">
        <f ca="1">SUM(J28,J29,J30)</f>
        <v>13999.999999999998</v>
      </c>
      <c r="K27" s="325">
        <f ca="1">SUM(K28,K29,K30)</f>
        <v>16450</v>
      </c>
      <c r="L27" s="325">
        <f ca="1">SUM(L28,L29,L30)</f>
        <v>60650.000000000022</v>
      </c>
      <c r="M27" s="326">
        <f ca="1">SUM(M28,M29,M30)</f>
        <v>68700.000000000029</v>
      </c>
    </row>
    <row r="28" spans="5:13" hidden="1" outlineLevel="5">
      <c r="H28" s="327" t="s">
        <v>242</v>
      </c>
      <c r="I28" s="312">
        <f ca="1">SUM(OFFSET('Data - expenses'!$J12, 0, (I$5-1) * 12, 1, 12))</f>
        <v>0</v>
      </c>
      <c r="J28" s="313">
        <f ca="1">SUM(OFFSET('Data - expenses'!$J12, 0, (J$5-1) * 12, 1, 12))</f>
        <v>0</v>
      </c>
      <c r="K28" s="313">
        <f ca="1">SUM(OFFSET('Data - expenses'!$J12, 0, (K$5-1) * 12, 1, 12))</f>
        <v>0</v>
      </c>
      <c r="L28" s="313">
        <f ca="1">SUM(OFFSET('Data - expenses'!$J12, 0, (L$5-1) * 12, 1, 12))</f>
        <v>40000.000000000022</v>
      </c>
      <c r="M28" s="314">
        <f ca="1">SUM(OFFSET('Data - expenses'!$J12, 0, (M$5-1) * 12, 1, 12))</f>
        <v>40000.000000000022</v>
      </c>
    </row>
    <row r="29" spans="5:13" hidden="1" outlineLevel="5">
      <c r="H29" s="327" t="s">
        <v>243</v>
      </c>
      <c r="I29" s="312">
        <f ca="1">SUM(OFFSET('Data - expenses'!$J13, 0, (I$5-1) * 12, 1, 12))</f>
        <v>0</v>
      </c>
      <c r="J29" s="313">
        <f ca="1">SUM(OFFSET('Data - expenses'!$J13, 0, (J$5-1) * 12, 1, 12))</f>
        <v>13999.999999999998</v>
      </c>
      <c r="K29" s="313">
        <f ca="1">SUM(OFFSET('Data - expenses'!$J13, 0, (K$5-1) * 12, 1, 12))</f>
        <v>13999.999999999998</v>
      </c>
      <c r="L29" s="313">
        <f ca="1">SUM(OFFSET('Data - expenses'!$J13, 0, (L$5-1) * 12, 1, 12))</f>
        <v>13999.999999999998</v>
      </c>
      <c r="M29" s="314">
        <f ca="1">SUM(OFFSET('Data - expenses'!$J13, 0, (M$5-1) * 12, 1, 12))</f>
        <v>13999.999999999998</v>
      </c>
    </row>
    <row r="30" spans="5:13" hidden="1" outlineLevel="5">
      <c r="H30" s="327" t="s">
        <v>244</v>
      </c>
      <c r="I30" s="312">
        <f ca="1">SUM(OFFSET('Data - expenses'!$J14, 0, (I$5-1) * 12, 1, 12))</f>
        <v>0</v>
      </c>
      <c r="J30" s="313">
        <f ca="1">SUM(OFFSET('Data - expenses'!$J14, 0, (J$5-1) * 12, 1, 12))</f>
        <v>0</v>
      </c>
      <c r="K30" s="313">
        <f ca="1">SUM(OFFSET('Data - expenses'!$J14, 0, (K$5-1) * 12, 1, 12))</f>
        <v>2450.0000000000005</v>
      </c>
      <c r="L30" s="313">
        <f ca="1">SUM(OFFSET('Data - expenses'!$J14, 0, (L$5-1) * 12, 1, 12))</f>
        <v>6650.0000000000009</v>
      </c>
      <c r="M30" s="314">
        <f ca="1">SUM(OFFSET('Data - expenses'!$J14, 0, (M$5-1) * 12, 1, 12))</f>
        <v>14700</v>
      </c>
    </row>
    <row r="31" spans="5:13" hidden="1" outlineLevel="2">
      <c r="E31" s="502" t="s">
        <v>113</v>
      </c>
      <c r="F31" s="505"/>
      <c r="G31" s="505"/>
      <c r="H31" s="503"/>
      <c r="I31" s="324">
        <f ca="1">SUM(I32,I39)</f>
        <v>5000</v>
      </c>
      <c r="J31" s="325">
        <f ca="1">SUM(J32,J39)</f>
        <v>5000</v>
      </c>
      <c r="K31" s="325">
        <f ca="1">SUM(K32,K39)</f>
        <v>10000</v>
      </c>
      <c r="L31" s="325">
        <f ca="1">SUM(L32,L39)</f>
        <v>15000</v>
      </c>
      <c r="M31" s="326">
        <f ca="1">SUM(M32,M39)</f>
        <v>15000</v>
      </c>
    </row>
    <row r="32" spans="5:13" hidden="1" outlineLevel="3">
      <c r="F32" s="488" t="s">
        <v>89</v>
      </c>
      <c r="G32" s="504"/>
      <c r="H32" s="489"/>
      <c r="I32" s="321">
        <f ca="1">SUM(I33,I35)</f>
        <v>5000</v>
      </c>
      <c r="J32" s="322">
        <f ca="1">SUM(J33,J35)</f>
        <v>5000</v>
      </c>
      <c r="K32" s="322">
        <f ca="1">SUM(K33,K35)</f>
        <v>10000</v>
      </c>
      <c r="L32" s="322">
        <f ca="1">SUM(L33,L35)</f>
        <v>15000</v>
      </c>
      <c r="M32" s="323">
        <f ca="1">SUM(M33,M35)</f>
        <v>15000</v>
      </c>
    </row>
    <row r="33" spans="5:13" hidden="1" outlineLevel="4">
      <c r="G33" s="502" t="s">
        <v>84</v>
      </c>
      <c r="H33" s="503"/>
      <c r="I33" s="324">
        <f ca="1">SUM(I34)</f>
        <v>5000</v>
      </c>
      <c r="J33" s="325">
        <f ca="1">SUM(J34)</f>
        <v>0</v>
      </c>
      <c r="K33" s="325">
        <f ca="1">SUM(K34)</f>
        <v>5000</v>
      </c>
      <c r="L33" s="325">
        <f ca="1">SUM(L34)</f>
        <v>0</v>
      </c>
      <c r="M33" s="326">
        <f ca="1">SUM(M34)</f>
        <v>0</v>
      </c>
    </row>
    <row r="34" spans="5:13" hidden="1" outlineLevel="5">
      <c r="H34" s="327" t="s">
        <v>241</v>
      </c>
      <c r="I34" s="312">
        <f ca="1">SUM(OFFSET('Data - expenses'!$J15, 0, (I$5-1) * 12, 1, 12))</f>
        <v>5000</v>
      </c>
      <c r="J34" s="313">
        <f ca="1">SUM(OFFSET('Data - expenses'!$J15, 0, (J$5-1) * 12, 1, 12))</f>
        <v>0</v>
      </c>
      <c r="K34" s="313">
        <f ca="1">SUM(OFFSET('Data - expenses'!$J15, 0, (K$5-1) * 12, 1, 12))</f>
        <v>5000</v>
      </c>
      <c r="L34" s="313">
        <f ca="1">SUM(OFFSET('Data - expenses'!$J15, 0, (L$5-1) * 12, 1, 12))</f>
        <v>0</v>
      </c>
      <c r="M34" s="314">
        <f ca="1">SUM(OFFSET('Data - expenses'!$J15, 0, (M$5-1) * 12, 1, 12))</f>
        <v>0</v>
      </c>
    </row>
    <row r="35" spans="5:13" hidden="1" outlineLevel="4">
      <c r="G35" s="502" t="s">
        <v>81</v>
      </c>
      <c r="H35" s="503"/>
      <c r="I35" s="324">
        <f ca="1">SUM(I36,I37,I38)</f>
        <v>0</v>
      </c>
      <c r="J35" s="325">
        <f ca="1">SUM(J36,J37,J38)</f>
        <v>5000</v>
      </c>
      <c r="K35" s="325">
        <f ca="1">SUM(K36,K37,K38)</f>
        <v>5000</v>
      </c>
      <c r="L35" s="325">
        <f ca="1">SUM(L36,L37,L38)</f>
        <v>15000</v>
      </c>
      <c r="M35" s="326">
        <f ca="1">SUM(M36,M37,M38)</f>
        <v>15000</v>
      </c>
    </row>
    <row r="36" spans="5:13" hidden="1" outlineLevel="5">
      <c r="H36" s="327" t="s">
        <v>242</v>
      </c>
      <c r="I36" s="312">
        <f ca="1">SUM(OFFSET('Data - expenses'!$J16, 0, (I$5-1) * 12, 1, 12))</f>
        <v>0</v>
      </c>
      <c r="J36" s="313">
        <f ca="1">SUM(OFFSET('Data - expenses'!$J16, 0, (J$5-1) * 12, 1, 12))</f>
        <v>0</v>
      </c>
      <c r="K36" s="313">
        <f ca="1">SUM(OFFSET('Data - expenses'!$J16, 0, (K$5-1) * 12, 1, 12))</f>
        <v>0</v>
      </c>
      <c r="L36" s="313">
        <f ca="1">SUM(OFFSET('Data - expenses'!$J16, 0, (L$5-1) * 12, 1, 12))</f>
        <v>5000</v>
      </c>
      <c r="M36" s="314">
        <f ca="1">SUM(OFFSET('Data - expenses'!$J16, 0, (M$5-1) * 12, 1, 12))</f>
        <v>0</v>
      </c>
    </row>
    <row r="37" spans="5:13" hidden="1" outlineLevel="5">
      <c r="H37" s="327" t="s">
        <v>243</v>
      </c>
      <c r="I37" s="312">
        <f ca="1">SUM(OFFSET('Data - expenses'!$J17, 0, (I$5-1) * 12, 1, 12))</f>
        <v>0</v>
      </c>
      <c r="J37" s="313">
        <f ca="1">SUM(OFFSET('Data - expenses'!$J17, 0, (J$5-1) * 12, 1, 12))</f>
        <v>5000</v>
      </c>
      <c r="K37" s="313">
        <f ca="1">SUM(OFFSET('Data - expenses'!$J17, 0, (K$5-1) * 12, 1, 12))</f>
        <v>0</v>
      </c>
      <c r="L37" s="313">
        <f ca="1">SUM(OFFSET('Data - expenses'!$J17, 0, (L$5-1) * 12, 1, 12))</f>
        <v>5000</v>
      </c>
      <c r="M37" s="314">
        <f ca="1">SUM(OFFSET('Data - expenses'!$J17, 0, (M$5-1) * 12, 1, 12))</f>
        <v>0</v>
      </c>
    </row>
    <row r="38" spans="5:13" hidden="1" outlineLevel="5">
      <c r="H38" s="327" t="s">
        <v>244</v>
      </c>
      <c r="I38" s="312">
        <f ca="1">SUM(OFFSET('Data - expenses'!$J18, 0, (I$5-1) * 12, 1, 12))</f>
        <v>0</v>
      </c>
      <c r="J38" s="313">
        <f ca="1">SUM(OFFSET('Data - expenses'!$J18, 0, (J$5-1) * 12, 1, 12))</f>
        <v>0</v>
      </c>
      <c r="K38" s="313">
        <f ca="1">SUM(OFFSET('Data - expenses'!$J18, 0, (K$5-1) * 12, 1, 12))</f>
        <v>5000</v>
      </c>
      <c r="L38" s="313">
        <f ca="1">SUM(OFFSET('Data - expenses'!$J18, 0, (L$5-1) * 12, 1, 12))</f>
        <v>5000</v>
      </c>
      <c r="M38" s="314">
        <f ca="1">SUM(OFFSET('Data - expenses'!$J18, 0, (M$5-1) * 12, 1, 12))</f>
        <v>15000</v>
      </c>
    </row>
    <row r="39" spans="5:13" hidden="1" outlineLevel="3">
      <c r="F39" s="488" t="s">
        <v>90</v>
      </c>
      <c r="G39" s="504"/>
      <c r="H39" s="489"/>
      <c r="I39" s="321">
        <f ca="1">SUM(I40,I42)</f>
        <v>0</v>
      </c>
      <c r="J39" s="322">
        <f ca="1">SUM(J40,J42)</f>
        <v>0</v>
      </c>
      <c r="K39" s="322">
        <f ca="1">SUM(K40,K42)</f>
        <v>0</v>
      </c>
      <c r="L39" s="322">
        <f ca="1">SUM(L40,L42)</f>
        <v>0</v>
      </c>
      <c r="M39" s="323">
        <f ca="1">SUM(M40,M42)</f>
        <v>0</v>
      </c>
    </row>
    <row r="40" spans="5:13" hidden="1" outlineLevel="4">
      <c r="G40" s="502" t="s">
        <v>84</v>
      </c>
      <c r="H40" s="503"/>
      <c r="I40" s="324">
        <f ca="1">SUM(I41)</f>
        <v>0</v>
      </c>
      <c r="J40" s="325">
        <f ca="1">SUM(J41)</f>
        <v>0</v>
      </c>
      <c r="K40" s="325">
        <f ca="1">SUM(K41)</f>
        <v>0</v>
      </c>
      <c r="L40" s="325">
        <f ca="1">SUM(L41)</f>
        <v>0</v>
      </c>
      <c r="M40" s="326">
        <f ca="1">SUM(M41)</f>
        <v>0</v>
      </c>
    </row>
    <row r="41" spans="5:13" hidden="1" outlineLevel="5">
      <c r="H41" s="327" t="s">
        <v>241</v>
      </c>
      <c r="I41" s="312">
        <f ca="1">SUM(OFFSET('Data - expenses'!$J19, 0, (I$5-1) * 12, 1, 12))</f>
        <v>0</v>
      </c>
      <c r="J41" s="313">
        <f ca="1">SUM(OFFSET('Data - expenses'!$J19, 0, (J$5-1) * 12, 1, 12))</f>
        <v>0</v>
      </c>
      <c r="K41" s="313">
        <f ca="1">SUM(OFFSET('Data - expenses'!$J19, 0, (K$5-1) * 12, 1, 12))</f>
        <v>0</v>
      </c>
      <c r="L41" s="313">
        <f ca="1">SUM(OFFSET('Data - expenses'!$J19, 0, (L$5-1) * 12, 1, 12))</f>
        <v>0</v>
      </c>
      <c r="M41" s="314">
        <f ca="1">SUM(OFFSET('Data - expenses'!$J19, 0, (M$5-1) * 12, 1, 12))</f>
        <v>0</v>
      </c>
    </row>
    <row r="42" spans="5:13" hidden="1" outlineLevel="4">
      <c r="G42" s="502" t="s">
        <v>81</v>
      </c>
      <c r="H42" s="503"/>
      <c r="I42" s="324">
        <f ca="1">SUM(I43,I44,I45)</f>
        <v>0</v>
      </c>
      <c r="J42" s="325">
        <f ca="1">SUM(J43,J44,J45)</f>
        <v>0</v>
      </c>
      <c r="K42" s="325">
        <f ca="1">SUM(K43,K44,K45)</f>
        <v>0</v>
      </c>
      <c r="L42" s="325">
        <f ca="1">SUM(L43,L44,L45)</f>
        <v>0</v>
      </c>
      <c r="M42" s="326">
        <f ca="1">SUM(M43,M44,M45)</f>
        <v>0</v>
      </c>
    </row>
    <row r="43" spans="5:13" hidden="1" outlineLevel="5">
      <c r="H43" s="327" t="s">
        <v>242</v>
      </c>
      <c r="I43" s="312">
        <f ca="1">SUM(OFFSET('Data - expenses'!$J20, 0, (I$5-1) * 12, 1, 12))</f>
        <v>0</v>
      </c>
      <c r="J43" s="313">
        <f ca="1">SUM(OFFSET('Data - expenses'!$J20, 0, (J$5-1) * 12, 1, 12))</f>
        <v>0</v>
      </c>
      <c r="K43" s="313">
        <f ca="1">SUM(OFFSET('Data - expenses'!$J20, 0, (K$5-1) * 12, 1, 12))</f>
        <v>0</v>
      </c>
      <c r="L43" s="313">
        <f ca="1">SUM(OFFSET('Data - expenses'!$J20, 0, (L$5-1) * 12, 1, 12))</f>
        <v>0</v>
      </c>
      <c r="M43" s="314">
        <f ca="1">SUM(OFFSET('Data - expenses'!$J20, 0, (M$5-1) * 12, 1, 12))</f>
        <v>0</v>
      </c>
    </row>
    <row r="44" spans="5:13" hidden="1" outlineLevel="5">
      <c r="H44" s="327" t="s">
        <v>243</v>
      </c>
      <c r="I44" s="312">
        <f ca="1">SUM(OFFSET('Data - expenses'!$J21, 0, (I$5-1) * 12, 1, 12))</f>
        <v>0</v>
      </c>
      <c r="J44" s="313">
        <f ca="1">SUM(OFFSET('Data - expenses'!$J21, 0, (J$5-1) * 12, 1, 12))</f>
        <v>0</v>
      </c>
      <c r="K44" s="313">
        <f ca="1">SUM(OFFSET('Data - expenses'!$J21, 0, (K$5-1) * 12, 1, 12))</f>
        <v>0</v>
      </c>
      <c r="L44" s="313">
        <f ca="1">SUM(OFFSET('Data - expenses'!$J21, 0, (L$5-1) * 12, 1, 12))</f>
        <v>0</v>
      </c>
      <c r="M44" s="314">
        <f ca="1">SUM(OFFSET('Data - expenses'!$J21, 0, (M$5-1) * 12, 1, 12))</f>
        <v>0</v>
      </c>
    </row>
    <row r="45" spans="5:13" hidden="1" outlineLevel="5">
      <c r="H45" s="327" t="s">
        <v>244</v>
      </c>
      <c r="I45" s="312">
        <f ca="1">SUM(OFFSET('Data - expenses'!$J22, 0, (I$5-1) * 12, 1, 12))</f>
        <v>0</v>
      </c>
      <c r="J45" s="313">
        <f ca="1">SUM(OFFSET('Data - expenses'!$J22, 0, (J$5-1) * 12, 1, 12))</f>
        <v>0</v>
      </c>
      <c r="K45" s="313">
        <f ca="1">SUM(OFFSET('Data - expenses'!$J22, 0, (K$5-1) * 12, 1, 12))</f>
        <v>0</v>
      </c>
      <c r="L45" s="313">
        <f ca="1">SUM(OFFSET('Data - expenses'!$J22, 0, (L$5-1) * 12, 1, 12))</f>
        <v>0</v>
      </c>
      <c r="M45" s="314">
        <f ca="1">SUM(OFFSET('Data - expenses'!$J22, 0, (M$5-1) * 12, 1, 12))</f>
        <v>0</v>
      </c>
    </row>
    <row r="46" spans="5:13" hidden="1" outlineLevel="2">
      <c r="E46" s="502" t="s">
        <v>91</v>
      </c>
      <c r="F46" s="505"/>
      <c r="G46" s="505"/>
      <c r="H46" s="503"/>
      <c r="I46" s="324">
        <f ca="1">SUM(I47)</f>
        <v>5000</v>
      </c>
      <c r="J46" s="325">
        <f ca="1">SUM(J47)</f>
        <v>5000</v>
      </c>
      <c r="K46" s="325">
        <f ca="1">SUM(K47)</f>
        <v>5000</v>
      </c>
      <c r="L46" s="325">
        <f ca="1">SUM(L47)</f>
        <v>8000</v>
      </c>
      <c r="M46" s="326">
        <f ca="1">SUM(M47)</f>
        <v>8000</v>
      </c>
    </row>
    <row r="47" spans="5:13" hidden="1" outlineLevel="3">
      <c r="F47" s="488" t="s">
        <v>91</v>
      </c>
      <c r="G47" s="504"/>
      <c r="H47" s="489"/>
      <c r="I47" s="321">
        <f ca="1">SUM(I48,I50)</f>
        <v>5000</v>
      </c>
      <c r="J47" s="322">
        <f ca="1">SUM(J48,J50)</f>
        <v>5000</v>
      </c>
      <c r="K47" s="322">
        <f ca="1">SUM(K48,K50)</f>
        <v>5000</v>
      </c>
      <c r="L47" s="322">
        <f ca="1">SUM(L48,L50)</f>
        <v>8000</v>
      </c>
      <c r="M47" s="323">
        <f ca="1">SUM(M48,M50)</f>
        <v>8000</v>
      </c>
    </row>
    <row r="48" spans="5:13" hidden="1" outlineLevel="4">
      <c r="G48" s="502" t="s">
        <v>84</v>
      </c>
      <c r="H48" s="503"/>
      <c r="I48" s="324">
        <f ca="1">SUM(I49)</f>
        <v>5000</v>
      </c>
      <c r="J48" s="325">
        <f ca="1">SUM(J49)</f>
        <v>5000</v>
      </c>
      <c r="K48" s="325">
        <f ca="1">SUM(K49)</f>
        <v>5000</v>
      </c>
      <c r="L48" s="325">
        <f ca="1">SUM(L49)</f>
        <v>5000</v>
      </c>
      <c r="M48" s="326">
        <f ca="1">SUM(M49)</f>
        <v>5000</v>
      </c>
    </row>
    <row r="49" spans="5:13" hidden="1" outlineLevel="5">
      <c r="H49" s="327" t="s">
        <v>241</v>
      </c>
      <c r="I49" s="312">
        <f ca="1">SUM(OFFSET('Data - expenses'!$J23, 0, (I$5-1) * 12, 1, 12))</f>
        <v>5000</v>
      </c>
      <c r="J49" s="313">
        <f ca="1">SUM(OFFSET('Data - expenses'!$J23, 0, (J$5-1) * 12, 1, 12))</f>
        <v>5000</v>
      </c>
      <c r="K49" s="313">
        <f ca="1">SUM(OFFSET('Data - expenses'!$J23, 0, (K$5-1) * 12, 1, 12))</f>
        <v>5000</v>
      </c>
      <c r="L49" s="313">
        <f ca="1">SUM(OFFSET('Data - expenses'!$J23, 0, (L$5-1) * 12, 1, 12))</f>
        <v>5000</v>
      </c>
      <c r="M49" s="314">
        <f ca="1">SUM(OFFSET('Data - expenses'!$J23, 0, (M$5-1) * 12, 1, 12))</f>
        <v>5000</v>
      </c>
    </row>
    <row r="50" spans="5:13" hidden="1" outlineLevel="4">
      <c r="G50" s="502" t="s">
        <v>81</v>
      </c>
      <c r="H50" s="503"/>
      <c r="I50" s="324">
        <f ca="1">SUM(I51,I52,I53)</f>
        <v>0</v>
      </c>
      <c r="J50" s="325">
        <f ca="1">SUM(J51,J52,J53)</f>
        <v>0</v>
      </c>
      <c r="K50" s="325">
        <f ca="1">SUM(K51,K52,K53)</f>
        <v>0</v>
      </c>
      <c r="L50" s="325">
        <f ca="1">SUM(L51,L52,L53)</f>
        <v>3000</v>
      </c>
      <c r="M50" s="326">
        <f ca="1">SUM(M51,M52,M53)</f>
        <v>3000</v>
      </c>
    </row>
    <row r="51" spans="5:13" hidden="1" outlineLevel="5">
      <c r="H51" s="327" t="s">
        <v>242</v>
      </c>
      <c r="I51" s="312">
        <f ca="1">SUM(OFFSET('Data - expenses'!$J24, 0, (I$5-1) * 12, 1, 12))</f>
        <v>0</v>
      </c>
      <c r="J51" s="313">
        <f ca="1">SUM(OFFSET('Data - expenses'!$J24, 0, (J$5-1) * 12, 1, 12))</f>
        <v>0</v>
      </c>
      <c r="K51" s="313">
        <f ca="1">SUM(OFFSET('Data - expenses'!$J24, 0, (K$5-1) * 12, 1, 12))</f>
        <v>0</v>
      </c>
      <c r="L51" s="313">
        <f ca="1">SUM(OFFSET('Data - expenses'!$J24, 0, (L$5-1) * 12, 1, 12))</f>
        <v>3000</v>
      </c>
      <c r="M51" s="314">
        <f ca="1">SUM(OFFSET('Data - expenses'!$J24, 0, (M$5-1) * 12, 1, 12))</f>
        <v>3000</v>
      </c>
    </row>
    <row r="52" spans="5:13" hidden="1" outlineLevel="5">
      <c r="H52" s="327" t="s">
        <v>243</v>
      </c>
      <c r="I52" s="312">
        <f ca="1">SUM(OFFSET('Data - expenses'!$J25, 0, (I$5-1) * 12, 1, 12))</f>
        <v>0</v>
      </c>
      <c r="J52" s="313">
        <f ca="1">SUM(OFFSET('Data - expenses'!$J25, 0, (J$5-1) * 12, 1, 12))</f>
        <v>0</v>
      </c>
      <c r="K52" s="313">
        <f ca="1">SUM(OFFSET('Data - expenses'!$J25, 0, (K$5-1) * 12, 1, 12))</f>
        <v>0</v>
      </c>
      <c r="L52" s="313">
        <f ca="1">SUM(OFFSET('Data - expenses'!$J25, 0, (L$5-1) * 12, 1, 12))</f>
        <v>0</v>
      </c>
      <c r="M52" s="314">
        <f ca="1">SUM(OFFSET('Data - expenses'!$J25, 0, (M$5-1) * 12, 1, 12))</f>
        <v>0</v>
      </c>
    </row>
    <row r="53" spans="5:13" hidden="1" outlineLevel="5">
      <c r="H53" s="327" t="s">
        <v>244</v>
      </c>
      <c r="I53" s="312">
        <f ca="1">SUM(OFFSET('Data - expenses'!$J26, 0, (I$5-1) * 12, 1, 12))</f>
        <v>0</v>
      </c>
      <c r="J53" s="313">
        <f ca="1">SUM(OFFSET('Data - expenses'!$J26, 0, (J$5-1) * 12, 1, 12))</f>
        <v>0</v>
      </c>
      <c r="K53" s="313">
        <f ca="1">SUM(OFFSET('Data - expenses'!$J26, 0, (K$5-1) * 12, 1, 12))</f>
        <v>0</v>
      </c>
      <c r="L53" s="313">
        <f ca="1">SUM(OFFSET('Data - expenses'!$J26, 0, (L$5-1) * 12, 1, 12))</f>
        <v>0</v>
      </c>
      <c r="M53" s="314">
        <f ca="1">SUM(OFFSET('Data - expenses'!$J26, 0, (M$5-1) * 12, 1, 12))</f>
        <v>0</v>
      </c>
    </row>
    <row r="54" spans="5:13" hidden="1" outlineLevel="2">
      <c r="E54" s="502" t="s">
        <v>92</v>
      </c>
      <c r="F54" s="505"/>
      <c r="G54" s="505"/>
      <c r="H54" s="503"/>
      <c r="I54" s="324">
        <f ca="1">SUM(I55)</f>
        <v>14400</v>
      </c>
      <c r="J54" s="325">
        <f ca="1">SUM(J55)</f>
        <v>28800</v>
      </c>
      <c r="K54" s="325">
        <f ca="1">SUM(K55)</f>
        <v>37200</v>
      </c>
      <c r="L54" s="325">
        <f ca="1">SUM(L55)</f>
        <v>66000</v>
      </c>
      <c r="M54" s="326">
        <f ca="1">SUM(M55)</f>
        <v>93600</v>
      </c>
    </row>
    <row r="55" spans="5:13" hidden="1" outlineLevel="3">
      <c r="F55" s="488" t="s">
        <v>92</v>
      </c>
      <c r="G55" s="504"/>
      <c r="H55" s="489"/>
      <c r="I55" s="321">
        <f ca="1">SUM(I56,I58)</f>
        <v>14400</v>
      </c>
      <c r="J55" s="322">
        <f ca="1">SUM(J56,J58)</f>
        <v>28800</v>
      </c>
      <c r="K55" s="322">
        <f ca="1">SUM(K56,K58)</f>
        <v>37200</v>
      </c>
      <c r="L55" s="322">
        <f ca="1">SUM(L56,L58)</f>
        <v>66000</v>
      </c>
      <c r="M55" s="323">
        <f ca="1">SUM(M56,M58)</f>
        <v>93600</v>
      </c>
    </row>
    <row r="56" spans="5:13" hidden="1" outlineLevel="4">
      <c r="G56" s="502" t="s">
        <v>84</v>
      </c>
      <c r="H56" s="503"/>
      <c r="I56" s="324">
        <f ca="1">SUM(I57)</f>
        <v>14400</v>
      </c>
      <c r="J56" s="325">
        <f ca="1">SUM(J57)</f>
        <v>14400</v>
      </c>
      <c r="K56" s="325">
        <f ca="1">SUM(K57)</f>
        <v>14400</v>
      </c>
      <c r="L56" s="325">
        <f ca="1">SUM(L57)</f>
        <v>14400</v>
      </c>
      <c r="M56" s="326">
        <f ca="1">SUM(M57)</f>
        <v>14400</v>
      </c>
    </row>
    <row r="57" spans="5:13" hidden="1" outlineLevel="5">
      <c r="H57" s="327" t="s">
        <v>241</v>
      </c>
      <c r="I57" s="312">
        <f ca="1">SUM(OFFSET('Data - expenses'!$J27, 0, (I$5-1) * 12, 1, 12))</f>
        <v>14400</v>
      </c>
      <c r="J57" s="313">
        <f ca="1">SUM(OFFSET('Data - expenses'!$J27, 0, (J$5-1) * 12, 1, 12))</f>
        <v>14400</v>
      </c>
      <c r="K57" s="313">
        <f ca="1">SUM(OFFSET('Data - expenses'!$J27, 0, (K$5-1) * 12, 1, 12))</f>
        <v>14400</v>
      </c>
      <c r="L57" s="313">
        <f ca="1">SUM(OFFSET('Data - expenses'!$J27, 0, (L$5-1) * 12, 1, 12))</f>
        <v>14400</v>
      </c>
      <c r="M57" s="314">
        <f ca="1">SUM(OFFSET('Data - expenses'!$J27, 0, (M$5-1) * 12, 1, 12))</f>
        <v>14400</v>
      </c>
    </row>
    <row r="58" spans="5:13" hidden="1" outlineLevel="4">
      <c r="G58" s="502" t="s">
        <v>81</v>
      </c>
      <c r="H58" s="503"/>
      <c r="I58" s="324">
        <f ca="1">SUM(I59,I60,I61)</f>
        <v>0</v>
      </c>
      <c r="J58" s="325">
        <f ca="1">SUM(J59,J60,J61)</f>
        <v>14400</v>
      </c>
      <c r="K58" s="325">
        <f ca="1">SUM(K59,K60,K61)</f>
        <v>22800</v>
      </c>
      <c r="L58" s="325">
        <f ca="1">SUM(L59,L60,L61)</f>
        <v>51600</v>
      </c>
      <c r="M58" s="326">
        <f ca="1">SUM(M59,M60,M61)</f>
        <v>79200</v>
      </c>
    </row>
    <row r="59" spans="5:13" hidden="1" outlineLevel="5">
      <c r="H59" s="327" t="s">
        <v>242</v>
      </c>
      <c r="I59" s="312">
        <f ca="1">SUM(OFFSET('Data - expenses'!$J28, 0, (I$5-1) * 12, 1, 12))</f>
        <v>0</v>
      </c>
      <c r="J59" s="313">
        <f ca="1">SUM(OFFSET('Data - expenses'!$J28, 0, (J$5-1) * 12, 1, 12))</f>
        <v>0</v>
      </c>
      <c r="K59" s="313">
        <f ca="1">SUM(OFFSET('Data - expenses'!$J28, 0, (K$5-1) * 12, 1, 12))</f>
        <v>0</v>
      </c>
      <c r="L59" s="313">
        <f ca="1">SUM(OFFSET('Data - expenses'!$J28, 0, (L$5-1) * 12, 1, 12))</f>
        <v>14400</v>
      </c>
      <c r="M59" s="314">
        <f ca="1">SUM(OFFSET('Data - expenses'!$J28, 0, (M$5-1) * 12, 1, 12))</f>
        <v>14400</v>
      </c>
    </row>
    <row r="60" spans="5:13" hidden="1" outlineLevel="5">
      <c r="H60" s="327" t="s">
        <v>243</v>
      </c>
      <c r="I60" s="312">
        <f ca="1">SUM(OFFSET('Data - expenses'!$J29, 0, (I$5-1) * 12, 1, 12))</f>
        <v>0</v>
      </c>
      <c r="J60" s="313">
        <f ca="1">SUM(OFFSET('Data - expenses'!$J29, 0, (J$5-1) * 12, 1, 12))</f>
        <v>14400</v>
      </c>
      <c r="K60" s="313">
        <f ca="1">SUM(OFFSET('Data - expenses'!$J29, 0, (K$5-1) * 12, 1, 12))</f>
        <v>14400</v>
      </c>
      <c r="L60" s="313">
        <f ca="1">SUM(OFFSET('Data - expenses'!$J29, 0, (L$5-1) * 12, 1, 12))</f>
        <v>14400</v>
      </c>
      <c r="M60" s="314">
        <f ca="1">SUM(OFFSET('Data - expenses'!$J29, 0, (M$5-1) * 12, 1, 12))</f>
        <v>14400</v>
      </c>
    </row>
    <row r="61" spans="5:13" hidden="1" outlineLevel="5">
      <c r="H61" s="327" t="s">
        <v>244</v>
      </c>
      <c r="I61" s="312">
        <f ca="1">SUM(OFFSET('Data - expenses'!$J30, 0, (I$5-1) * 12, 1, 12))</f>
        <v>0</v>
      </c>
      <c r="J61" s="313">
        <f ca="1">SUM(OFFSET('Data - expenses'!$J30, 0, (J$5-1) * 12, 1, 12))</f>
        <v>0</v>
      </c>
      <c r="K61" s="313">
        <f ca="1">SUM(OFFSET('Data - expenses'!$J30, 0, (K$5-1) * 12, 1, 12))</f>
        <v>8400</v>
      </c>
      <c r="L61" s="313">
        <f ca="1">SUM(OFFSET('Data - expenses'!$J30, 0, (L$5-1) * 12, 1, 12))</f>
        <v>22800</v>
      </c>
      <c r="M61" s="314">
        <f ca="1">SUM(OFFSET('Data - expenses'!$J30, 0, (M$5-1) * 12, 1, 12))</f>
        <v>50400</v>
      </c>
    </row>
    <row r="62" spans="5:13" hidden="1" outlineLevel="2">
      <c r="E62" s="502" t="s">
        <v>93</v>
      </c>
      <c r="F62" s="505"/>
      <c r="G62" s="505"/>
      <c r="H62" s="503"/>
      <c r="I62" s="324">
        <f ca="1">SUM(I63)</f>
        <v>900</v>
      </c>
      <c r="J62" s="325">
        <f ca="1">SUM(J63)</f>
        <v>1800</v>
      </c>
      <c r="K62" s="325">
        <f ca="1">SUM(K63)</f>
        <v>2325</v>
      </c>
      <c r="L62" s="325">
        <f ca="1">SUM(L63)</f>
        <v>4125</v>
      </c>
      <c r="M62" s="326">
        <f ca="1">SUM(M63)</f>
        <v>5850</v>
      </c>
    </row>
    <row r="63" spans="5:13" hidden="1" outlineLevel="3">
      <c r="F63" s="488" t="s">
        <v>93</v>
      </c>
      <c r="G63" s="504"/>
      <c r="H63" s="489"/>
      <c r="I63" s="321">
        <f ca="1">SUM(I64,I66)</f>
        <v>900</v>
      </c>
      <c r="J63" s="322">
        <f ca="1">SUM(J64,J66)</f>
        <v>1800</v>
      </c>
      <c r="K63" s="322">
        <f ca="1">SUM(K64,K66)</f>
        <v>2325</v>
      </c>
      <c r="L63" s="322">
        <f ca="1">SUM(L64,L66)</f>
        <v>4125</v>
      </c>
      <c r="M63" s="323">
        <f ca="1">SUM(M64,M66)</f>
        <v>5850</v>
      </c>
    </row>
    <row r="64" spans="5:13" hidden="1" outlineLevel="4">
      <c r="G64" s="502" t="s">
        <v>84</v>
      </c>
      <c r="H64" s="503"/>
      <c r="I64" s="324">
        <f ca="1">SUM(I65)</f>
        <v>900</v>
      </c>
      <c r="J64" s="325">
        <f ca="1">SUM(J65)</f>
        <v>900</v>
      </c>
      <c r="K64" s="325">
        <f ca="1">SUM(K65)</f>
        <v>900</v>
      </c>
      <c r="L64" s="325">
        <f ca="1">SUM(L65)</f>
        <v>900</v>
      </c>
      <c r="M64" s="326">
        <f ca="1">SUM(M65)</f>
        <v>900</v>
      </c>
    </row>
    <row r="65" spans="4:13" hidden="1" outlineLevel="5">
      <c r="H65" s="327" t="s">
        <v>241</v>
      </c>
      <c r="I65" s="312">
        <f ca="1">SUM(OFFSET('Data - expenses'!$J31, 0, (I$5-1) * 12, 1, 12))</f>
        <v>900</v>
      </c>
      <c r="J65" s="313">
        <f ca="1">SUM(OFFSET('Data - expenses'!$J31, 0, (J$5-1) * 12, 1, 12))</f>
        <v>900</v>
      </c>
      <c r="K65" s="313">
        <f ca="1">SUM(OFFSET('Data - expenses'!$J31, 0, (K$5-1) * 12, 1, 12))</f>
        <v>900</v>
      </c>
      <c r="L65" s="313">
        <f ca="1">SUM(OFFSET('Data - expenses'!$J31, 0, (L$5-1) * 12, 1, 12))</f>
        <v>900</v>
      </c>
      <c r="M65" s="314">
        <f ca="1">SUM(OFFSET('Data - expenses'!$J31, 0, (M$5-1) * 12, 1, 12))</f>
        <v>900</v>
      </c>
    </row>
    <row r="66" spans="4:13" hidden="1" outlineLevel="4">
      <c r="G66" s="502" t="s">
        <v>81</v>
      </c>
      <c r="H66" s="503"/>
      <c r="I66" s="324">
        <f ca="1">SUM(I67,I68,I69)</f>
        <v>0</v>
      </c>
      <c r="J66" s="325">
        <f ca="1">SUM(J67,J68,J69)</f>
        <v>900</v>
      </c>
      <c r="K66" s="325">
        <f ca="1">SUM(K67,K68,K69)</f>
        <v>1425</v>
      </c>
      <c r="L66" s="325">
        <f ca="1">SUM(L67,L68,L69)</f>
        <v>3225</v>
      </c>
      <c r="M66" s="326">
        <f ca="1">SUM(M67,M68,M69)</f>
        <v>4950</v>
      </c>
    </row>
    <row r="67" spans="4:13" hidden="1" outlineLevel="5">
      <c r="H67" s="327" t="s">
        <v>242</v>
      </c>
      <c r="I67" s="312">
        <f ca="1">SUM(OFFSET('Data - expenses'!$J32, 0, (I$5-1) * 12, 1, 12))</f>
        <v>0</v>
      </c>
      <c r="J67" s="313">
        <f ca="1">SUM(OFFSET('Data - expenses'!$J32, 0, (J$5-1) * 12, 1, 12))</f>
        <v>0</v>
      </c>
      <c r="K67" s="313">
        <f ca="1">SUM(OFFSET('Data - expenses'!$J32, 0, (K$5-1) * 12, 1, 12))</f>
        <v>0</v>
      </c>
      <c r="L67" s="313">
        <f ca="1">SUM(OFFSET('Data - expenses'!$J32, 0, (L$5-1) * 12, 1, 12))</f>
        <v>900</v>
      </c>
      <c r="M67" s="314">
        <f ca="1">SUM(OFFSET('Data - expenses'!$J32, 0, (M$5-1) * 12, 1, 12))</f>
        <v>900</v>
      </c>
    </row>
    <row r="68" spans="4:13" hidden="1" outlineLevel="5">
      <c r="H68" s="327" t="s">
        <v>243</v>
      </c>
      <c r="I68" s="312">
        <f ca="1">SUM(OFFSET('Data - expenses'!$J33, 0, (I$5-1) * 12, 1, 12))</f>
        <v>0</v>
      </c>
      <c r="J68" s="313">
        <f ca="1">SUM(OFFSET('Data - expenses'!$J33, 0, (J$5-1) * 12, 1, 12))</f>
        <v>900</v>
      </c>
      <c r="K68" s="313">
        <f ca="1">SUM(OFFSET('Data - expenses'!$J33, 0, (K$5-1) * 12, 1, 12))</f>
        <v>900</v>
      </c>
      <c r="L68" s="313">
        <f ca="1">SUM(OFFSET('Data - expenses'!$J33, 0, (L$5-1) * 12, 1, 12))</f>
        <v>900</v>
      </c>
      <c r="M68" s="314">
        <f ca="1">SUM(OFFSET('Data - expenses'!$J33, 0, (M$5-1) * 12, 1, 12))</f>
        <v>900</v>
      </c>
    </row>
    <row r="69" spans="4:13" hidden="1" outlineLevel="5">
      <c r="H69" s="327" t="s">
        <v>244</v>
      </c>
      <c r="I69" s="312">
        <f ca="1">SUM(OFFSET('Data - expenses'!$J34, 0, (I$5-1) * 12, 1, 12))</f>
        <v>0</v>
      </c>
      <c r="J69" s="313">
        <f ca="1">SUM(OFFSET('Data - expenses'!$J34, 0, (J$5-1) * 12, 1, 12))</f>
        <v>0</v>
      </c>
      <c r="K69" s="313">
        <f ca="1">SUM(OFFSET('Data - expenses'!$J34, 0, (K$5-1) * 12, 1, 12))</f>
        <v>525</v>
      </c>
      <c r="L69" s="313">
        <f ca="1">SUM(OFFSET('Data - expenses'!$J34, 0, (L$5-1) * 12, 1, 12))</f>
        <v>1425</v>
      </c>
      <c r="M69" s="314">
        <f ca="1">SUM(OFFSET('Data - expenses'!$J34, 0, (M$5-1) * 12, 1, 12))</f>
        <v>3150</v>
      </c>
    </row>
    <row r="70" spans="4:13" hidden="1" outlineLevel="2">
      <c r="E70" s="502" t="s">
        <v>94</v>
      </c>
      <c r="F70" s="505"/>
      <c r="G70" s="505"/>
      <c r="H70" s="503"/>
      <c r="I70" s="324">
        <f ca="1">SUM(I71)</f>
        <v>12000</v>
      </c>
      <c r="J70" s="325">
        <f ca="1">SUM(J71)</f>
        <v>24000</v>
      </c>
      <c r="K70" s="325">
        <f ca="1">SUM(K71)</f>
        <v>31000</v>
      </c>
      <c r="L70" s="325">
        <f ca="1">SUM(L71)</f>
        <v>55000</v>
      </c>
      <c r="M70" s="326">
        <f ca="1">SUM(M71)</f>
        <v>78000</v>
      </c>
    </row>
    <row r="71" spans="4:13" hidden="1" outlineLevel="3">
      <c r="F71" s="488" t="s">
        <v>94</v>
      </c>
      <c r="G71" s="504"/>
      <c r="H71" s="489"/>
      <c r="I71" s="321">
        <f ca="1">SUM(I72,I74)</f>
        <v>12000</v>
      </c>
      <c r="J71" s="322">
        <f ca="1">SUM(J72,J74)</f>
        <v>24000</v>
      </c>
      <c r="K71" s="322">
        <f ca="1">SUM(K72,K74)</f>
        <v>31000</v>
      </c>
      <c r="L71" s="322">
        <f ca="1">SUM(L72,L74)</f>
        <v>55000</v>
      </c>
      <c r="M71" s="323">
        <f ca="1">SUM(M72,M74)</f>
        <v>78000</v>
      </c>
    </row>
    <row r="72" spans="4:13" hidden="1" outlineLevel="4">
      <c r="G72" s="502" t="s">
        <v>84</v>
      </c>
      <c r="H72" s="503"/>
      <c r="I72" s="324">
        <f ca="1">SUM(I73)</f>
        <v>12000</v>
      </c>
      <c r="J72" s="325">
        <f ca="1">SUM(J73)</f>
        <v>12000</v>
      </c>
      <c r="K72" s="325">
        <f ca="1">SUM(K73)</f>
        <v>12000</v>
      </c>
      <c r="L72" s="325">
        <f ca="1">SUM(L73)</f>
        <v>12000</v>
      </c>
      <c r="M72" s="326">
        <f ca="1">SUM(M73)</f>
        <v>12000</v>
      </c>
    </row>
    <row r="73" spans="4:13" hidden="1" outlineLevel="5">
      <c r="H73" s="327" t="s">
        <v>241</v>
      </c>
      <c r="I73" s="312">
        <f ca="1">SUM(OFFSET('Data - expenses'!$J35, 0, (I$5-1) * 12, 1, 12))</f>
        <v>12000</v>
      </c>
      <c r="J73" s="313">
        <f ca="1">SUM(OFFSET('Data - expenses'!$J35, 0, (J$5-1) * 12, 1, 12))</f>
        <v>12000</v>
      </c>
      <c r="K73" s="313">
        <f ca="1">SUM(OFFSET('Data - expenses'!$J35, 0, (K$5-1) * 12, 1, 12))</f>
        <v>12000</v>
      </c>
      <c r="L73" s="313">
        <f ca="1">SUM(OFFSET('Data - expenses'!$J35, 0, (L$5-1) * 12, 1, 12))</f>
        <v>12000</v>
      </c>
      <c r="M73" s="314">
        <f ca="1">SUM(OFFSET('Data - expenses'!$J35, 0, (M$5-1) * 12, 1, 12))</f>
        <v>12000</v>
      </c>
    </row>
    <row r="74" spans="4:13" hidden="1" outlineLevel="4">
      <c r="G74" s="502" t="s">
        <v>81</v>
      </c>
      <c r="H74" s="503"/>
      <c r="I74" s="324">
        <f ca="1">SUM(I75,I76,I77)</f>
        <v>0</v>
      </c>
      <c r="J74" s="325">
        <f ca="1">SUM(J75,J76,J77)</f>
        <v>12000</v>
      </c>
      <c r="K74" s="325">
        <f ca="1">SUM(K75,K76,K77)</f>
        <v>19000</v>
      </c>
      <c r="L74" s="325">
        <f ca="1">SUM(L75,L76,L77)</f>
        <v>43000</v>
      </c>
      <c r="M74" s="326">
        <f ca="1">SUM(M75,M76,M77)</f>
        <v>66000</v>
      </c>
    </row>
    <row r="75" spans="4:13" hidden="1" outlineLevel="5">
      <c r="H75" s="327" t="s">
        <v>242</v>
      </c>
      <c r="I75" s="312">
        <f ca="1">SUM(OFFSET('Data - expenses'!$J36, 0, (I$5-1) * 12, 1, 12))</f>
        <v>0</v>
      </c>
      <c r="J75" s="313">
        <f ca="1">SUM(OFFSET('Data - expenses'!$J36, 0, (J$5-1) * 12, 1, 12))</f>
        <v>0</v>
      </c>
      <c r="K75" s="313">
        <f ca="1">SUM(OFFSET('Data - expenses'!$J36, 0, (K$5-1) * 12, 1, 12))</f>
        <v>0</v>
      </c>
      <c r="L75" s="313">
        <f ca="1">SUM(OFFSET('Data - expenses'!$J36, 0, (L$5-1) * 12, 1, 12))</f>
        <v>12000</v>
      </c>
      <c r="M75" s="314">
        <f ca="1">SUM(OFFSET('Data - expenses'!$J36, 0, (M$5-1) * 12, 1, 12))</f>
        <v>12000</v>
      </c>
    </row>
    <row r="76" spans="4:13" hidden="1" outlineLevel="5">
      <c r="H76" s="327" t="s">
        <v>243</v>
      </c>
      <c r="I76" s="312">
        <f ca="1">SUM(OFFSET('Data - expenses'!$J37, 0, (I$5-1) * 12, 1, 12))</f>
        <v>0</v>
      </c>
      <c r="J76" s="313">
        <f ca="1">SUM(OFFSET('Data - expenses'!$J37, 0, (J$5-1) * 12, 1, 12))</f>
        <v>12000</v>
      </c>
      <c r="K76" s="313">
        <f ca="1">SUM(OFFSET('Data - expenses'!$J37, 0, (K$5-1) * 12, 1, 12))</f>
        <v>12000</v>
      </c>
      <c r="L76" s="313">
        <f ca="1">SUM(OFFSET('Data - expenses'!$J37, 0, (L$5-1) * 12, 1, 12))</f>
        <v>12000</v>
      </c>
      <c r="M76" s="314">
        <f ca="1">SUM(OFFSET('Data - expenses'!$J37, 0, (M$5-1) * 12, 1, 12))</f>
        <v>12000</v>
      </c>
    </row>
    <row r="77" spans="4:13" hidden="1" outlineLevel="5">
      <c r="H77" s="327" t="s">
        <v>244</v>
      </c>
      <c r="I77" s="312">
        <f ca="1">SUM(OFFSET('Data - expenses'!$J38, 0, (I$5-1) * 12, 1, 12))</f>
        <v>0</v>
      </c>
      <c r="J77" s="313">
        <f ca="1">SUM(OFFSET('Data - expenses'!$J38, 0, (J$5-1) * 12, 1, 12))</f>
        <v>0</v>
      </c>
      <c r="K77" s="313">
        <f ca="1">SUM(OFFSET('Data - expenses'!$J38, 0, (K$5-1) * 12, 1, 12))</f>
        <v>7000</v>
      </c>
      <c r="L77" s="313">
        <f ca="1">SUM(OFFSET('Data - expenses'!$J38, 0, (L$5-1) * 12, 1, 12))</f>
        <v>19000</v>
      </c>
      <c r="M77" s="314">
        <f ca="1">SUM(OFFSET('Data - expenses'!$J38, 0, (M$5-1) * 12, 1, 12))</f>
        <v>42000</v>
      </c>
    </row>
    <row r="78" spans="4:13" hidden="1" outlineLevel="1" collapsed="1">
      <c r="D78" s="488" t="s">
        <v>140</v>
      </c>
      <c r="E78" s="504"/>
      <c r="F78" s="504"/>
      <c r="G78" s="504"/>
      <c r="H78" s="489"/>
      <c r="I78" s="321">
        <f t="shared" ref="I78:M80" ca="1" si="0">SUM(I79)</f>
        <v>10800</v>
      </c>
      <c r="J78" s="322">
        <f t="shared" ca="1" si="0"/>
        <v>42000</v>
      </c>
      <c r="K78" s="322">
        <f t="shared" ca="1" si="0"/>
        <v>78000</v>
      </c>
      <c r="L78" s="322">
        <f t="shared" ca="1" si="0"/>
        <v>144000</v>
      </c>
      <c r="M78" s="323">
        <f t="shared" ca="1" si="0"/>
        <v>204000</v>
      </c>
    </row>
    <row r="79" spans="4:13" hidden="1" outlineLevel="2">
      <c r="E79" s="502" t="s">
        <v>140</v>
      </c>
      <c r="F79" s="505"/>
      <c r="G79" s="505"/>
      <c r="H79" s="503"/>
      <c r="I79" s="324">
        <f t="shared" ca="1" si="0"/>
        <v>10800</v>
      </c>
      <c r="J79" s="325">
        <f t="shared" ca="1" si="0"/>
        <v>42000</v>
      </c>
      <c r="K79" s="325">
        <f t="shared" ca="1" si="0"/>
        <v>78000</v>
      </c>
      <c r="L79" s="325">
        <f t="shared" ca="1" si="0"/>
        <v>144000</v>
      </c>
      <c r="M79" s="326">
        <f t="shared" ca="1" si="0"/>
        <v>204000</v>
      </c>
    </row>
    <row r="80" spans="4:13" hidden="1" outlineLevel="3">
      <c r="F80" s="488"/>
      <c r="G80" s="504"/>
      <c r="H80" s="489"/>
      <c r="I80" s="321">
        <f t="shared" ca="1" si="0"/>
        <v>10800</v>
      </c>
      <c r="J80" s="322">
        <f t="shared" ca="1" si="0"/>
        <v>42000</v>
      </c>
      <c r="K80" s="322">
        <f t="shared" ca="1" si="0"/>
        <v>78000</v>
      </c>
      <c r="L80" s="322">
        <f t="shared" ca="1" si="0"/>
        <v>144000</v>
      </c>
      <c r="M80" s="323">
        <f t="shared" ca="1" si="0"/>
        <v>204000</v>
      </c>
    </row>
    <row r="81" spans="3:13" hidden="1" outlineLevel="4">
      <c r="G81" s="502"/>
      <c r="H81" s="503"/>
      <c r="I81" s="324">
        <f ca="1">SUM(I82,I83,I84)</f>
        <v>10800</v>
      </c>
      <c r="J81" s="325">
        <f ca="1">SUM(J82,J83,J84)</f>
        <v>42000</v>
      </c>
      <c r="K81" s="325">
        <f ca="1">SUM(K82,K83,K84)</f>
        <v>78000</v>
      </c>
      <c r="L81" s="325">
        <f ca="1">SUM(L82,L83,L84)</f>
        <v>144000</v>
      </c>
      <c r="M81" s="326">
        <f ca="1">SUM(M82,M83,M84)</f>
        <v>204000</v>
      </c>
    </row>
    <row r="82" spans="3:13" hidden="1" outlineLevel="5">
      <c r="H82" s="327" t="s">
        <v>245</v>
      </c>
      <c r="I82" s="312">
        <f ca="1">SUM(OFFSET('Data - expenses'!$J39, 0, (I$5-1) * 12, 1, 12))</f>
        <v>4500</v>
      </c>
      <c r="J82" s="313">
        <f ca="1">SUM(OFFSET('Data - expenses'!$J39, 0, (J$5-1) * 12, 1, 12))</f>
        <v>12000</v>
      </c>
      <c r="K82" s="313">
        <f ca="1">SUM(OFFSET('Data - expenses'!$J39, 0, (K$5-1) * 12, 1, 12))</f>
        <v>24000</v>
      </c>
      <c r="L82" s="313">
        <f ca="1">SUM(OFFSET('Data - expenses'!$J39, 0, (L$5-1) * 12, 1, 12))</f>
        <v>42000</v>
      </c>
      <c r="M82" s="314">
        <f ca="1">SUM(OFFSET('Data - expenses'!$J39, 0, (M$5-1) * 12, 1, 12))</f>
        <v>60000</v>
      </c>
    </row>
    <row r="83" spans="3:13" hidden="1" outlineLevel="5">
      <c r="H83" s="327" t="s">
        <v>246</v>
      </c>
      <c r="I83" s="312">
        <f ca="1">SUM(OFFSET('Data - expenses'!$J40, 0, (I$5-1) * 12, 1, 12))</f>
        <v>1800</v>
      </c>
      <c r="J83" s="313">
        <f ca="1">SUM(OFFSET('Data - expenses'!$J40, 0, (J$5-1) * 12, 1, 12))</f>
        <v>12000</v>
      </c>
      <c r="K83" s="313">
        <f ca="1">SUM(OFFSET('Data - expenses'!$J40, 0, (K$5-1) * 12, 1, 12))</f>
        <v>24000</v>
      </c>
      <c r="L83" s="313">
        <f ca="1">SUM(OFFSET('Data - expenses'!$J40, 0, (L$5-1) * 12, 1, 12))</f>
        <v>42000</v>
      </c>
      <c r="M83" s="314">
        <f ca="1">SUM(OFFSET('Data - expenses'!$J40, 0, (M$5-1) * 12, 1, 12))</f>
        <v>48000</v>
      </c>
    </row>
    <row r="84" spans="3:13" hidden="1" outlineLevel="5">
      <c r="H84" s="327" t="s">
        <v>247</v>
      </c>
      <c r="I84" s="312">
        <f ca="1">SUM(OFFSET('Data - expenses'!$J41, 0, (I$5-1) * 12, 1, 12))</f>
        <v>4500</v>
      </c>
      <c r="J84" s="313">
        <f ca="1">SUM(OFFSET('Data - expenses'!$J41, 0, (J$5-1) * 12, 1, 12))</f>
        <v>18000</v>
      </c>
      <c r="K84" s="313">
        <f ca="1">SUM(OFFSET('Data - expenses'!$J41, 0, (K$5-1) * 12, 1, 12))</f>
        <v>30000</v>
      </c>
      <c r="L84" s="313">
        <f ca="1">SUM(OFFSET('Data - expenses'!$J41, 0, (L$5-1) * 12, 1, 12))</f>
        <v>60000</v>
      </c>
      <c r="M84" s="314">
        <f ca="1">SUM(OFFSET('Data - expenses'!$J41, 0, (M$5-1) * 12, 1, 12))</f>
        <v>96000</v>
      </c>
    </row>
    <row r="85" spans="3:13">
      <c r="C85" s="493" t="s">
        <v>2</v>
      </c>
      <c r="D85" s="494"/>
      <c r="E85" s="494"/>
      <c r="F85" s="494"/>
      <c r="G85" s="494"/>
      <c r="H85" s="495"/>
      <c r="I85" s="318">
        <f ca="1">SUM(I86,I245)</f>
        <v>753833.33333333337</v>
      </c>
      <c r="J85" s="319">
        <f ca="1">SUM(J86,J245)</f>
        <v>1555458.3333333333</v>
      </c>
      <c r="K85" s="319">
        <f ca="1">SUM(K86,K245)</f>
        <v>2306016.666666667</v>
      </c>
      <c r="L85" s="319">
        <f ca="1">SUM(L86,L245)</f>
        <v>3456391.6666666665</v>
      </c>
      <c r="M85" s="320">
        <f ca="1">SUM(M86,M245)</f>
        <v>6175058.333333333</v>
      </c>
    </row>
    <row r="86" spans="3:13" outlineLevel="1" collapsed="1">
      <c r="D86" s="488" t="s">
        <v>118</v>
      </c>
      <c r="E86" s="504"/>
      <c r="F86" s="504"/>
      <c r="G86" s="504"/>
      <c r="H86" s="489"/>
      <c r="I86" s="321">
        <f ca="1">SUM(I87,I126,I165,I185,I205,I225)</f>
        <v>746333.33333333337</v>
      </c>
      <c r="J86" s="322">
        <f ca="1">SUM(J87,J126,J165,J185,J205,J225)</f>
        <v>1537458.3333333333</v>
      </c>
      <c r="K86" s="322">
        <f ca="1">SUM(K87,K126,K165,K185,K205,K225)</f>
        <v>2276016.666666667</v>
      </c>
      <c r="L86" s="322">
        <f ca="1">SUM(L87,L126,L165,L185,L205,L225)</f>
        <v>3426391.6666666665</v>
      </c>
      <c r="M86" s="323">
        <f ca="1">SUM(M87,M126,M165,M185,M205,M225)</f>
        <v>6145058.333333333</v>
      </c>
    </row>
    <row r="87" spans="3:13" hidden="1" outlineLevel="2" collapsed="1">
      <c r="E87" s="502" t="s">
        <v>107</v>
      </c>
      <c r="F87" s="505"/>
      <c r="G87" s="505"/>
      <c r="H87" s="503"/>
      <c r="I87" s="324">
        <f ca="1">SUM(I88,I107)</f>
        <v>567600</v>
      </c>
      <c r="J87" s="325">
        <f ca="1">SUM(J88,J107)</f>
        <v>1139325</v>
      </c>
      <c r="K87" s="325">
        <f ca="1">SUM(K88,K107)</f>
        <v>1721300.0000000002</v>
      </c>
      <c r="L87" s="325">
        <f ca="1">SUM(L88,L107)</f>
        <v>2540500</v>
      </c>
      <c r="M87" s="326">
        <f ca="1">SUM(M88,M107)</f>
        <v>4519450</v>
      </c>
    </row>
    <row r="88" spans="3:13" hidden="1" outlineLevel="3">
      <c r="F88" s="488" t="s">
        <v>87</v>
      </c>
      <c r="G88" s="504"/>
      <c r="H88" s="489"/>
      <c r="I88" s="321">
        <f ca="1">SUM(I89,I91,I97,I101)</f>
        <v>495000</v>
      </c>
      <c r="J88" s="322">
        <f ca="1">SUM(J89,J91,J97,J101)</f>
        <v>1010833.3333333333</v>
      </c>
      <c r="K88" s="322">
        <f ca="1">SUM(K89,K91,K97,K101)</f>
        <v>1533333.3333333335</v>
      </c>
      <c r="L88" s="322">
        <f ca="1">SUM(L89,L91,L97,L101)</f>
        <v>2275000</v>
      </c>
      <c r="M88" s="323">
        <f ca="1">SUM(M89,M91,M97,M101)</f>
        <v>4060000</v>
      </c>
    </row>
    <row r="89" spans="3:13" hidden="1" outlineLevel="4">
      <c r="G89" s="502" t="s">
        <v>0</v>
      </c>
      <c r="H89" s="503"/>
      <c r="I89" s="324">
        <f ca="1">SUM(I90)</f>
        <v>199999.99999999997</v>
      </c>
      <c r="J89" s="325">
        <f ca="1">SUM(J90)</f>
        <v>199999.99999999997</v>
      </c>
      <c r="K89" s="325">
        <f ca="1">SUM(K90)</f>
        <v>199999.99999999997</v>
      </c>
      <c r="L89" s="325">
        <f ca="1">SUM(L90)</f>
        <v>199999.99999999997</v>
      </c>
      <c r="M89" s="326">
        <f ca="1">SUM(M90)</f>
        <v>199999.99999999997</v>
      </c>
    </row>
    <row r="90" spans="3:13" hidden="1" outlineLevel="5">
      <c r="H90" s="327" t="s">
        <v>248</v>
      </c>
      <c r="I90" s="312">
        <f ca="1">SUM(OFFSET('Data - expenses'!$J42, 0, (I$5-1) * 12, 1, 12))</f>
        <v>199999.99999999997</v>
      </c>
      <c r="J90" s="313">
        <f ca="1">SUM(OFFSET('Data - expenses'!$J42, 0, (J$5-1) * 12, 1, 12))</f>
        <v>199999.99999999997</v>
      </c>
      <c r="K90" s="313">
        <f ca="1">SUM(OFFSET('Data - expenses'!$J42, 0, (K$5-1) * 12, 1, 12))</f>
        <v>199999.99999999997</v>
      </c>
      <c r="L90" s="313">
        <f ca="1">SUM(OFFSET('Data - expenses'!$J42, 0, (L$5-1) * 12, 1, 12))</f>
        <v>199999.99999999997</v>
      </c>
      <c r="M90" s="314">
        <f ca="1">SUM(OFFSET('Data - expenses'!$J42, 0, (M$5-1) * 12, 1, 12))</f>
        <v>199999.99999999997</v>
      </c>
    </row>
    <row r="91" spans="3:13" hidden="1" outlineLevel="4">
      <c r="G91" s="502" t="s">
        <v>36</v>
      </c>
      <c r="H91" s="503"/>
      <c r="I91" s="324">
        <f ca="1">SUM(I92,I93,I94,I95,I96)</f>
        <v>92500</v>
      </c>
      <c r="J91" s="325">
        <f ca="1">SUM(J92,J93,J94,J95,J96)</f>
        <v>300000</v>
      </c>
      <c r="K91" s="325">
        <f ca="1">SUM(K92,K93,K94,K95,K96)</f>
        <v>541666.66666666674</v>
      </c>
      <c r="L91" s="325">
        <f ca="1">SUM(L92,L93,L94,L95,L96)</f>
        <v>825000</v>
      </c>
      <c r="M91" s="326">
        <f ca="1">SUM(M92,M93,M94,M95,M96)</f>
        <v>1960000</v>
      </c>
    </row>
    <row r="92" spans="3:13" hidden="1" outlineLevel="5">
      <c r="H92" s="327" t="s">
        <v>249</v>
      </c>
      <c r="I92" s="312">
        <f ca="1">SUM(OFFSET('Data - expenses'!$J43, 0, (I$5-1) * 12, 1, 12))</f>
        <v>0</v>
      </c>
      <c r="J92" s="313">
        <f ca="1">SUM(OFFSET('Data - expenses'!$J43, 0, (J$5-1) * 12, 1, 12))</f>
        <v>0</v>
      </c>
      <c r="K92" s="313">
        <f ca="1">SUM(OFFSET('Data - expenses'!$J43, 0, (K$5-1) * 12, 1, 12))</f>
        <v>91666.666666666657</v>
      </c>
      <c r="L92" s="313">
        <f ca="1">SUM(OFFSET('Data - expenses'!$J43, 0, (L$5-1) * 12, 1, 12))</f>
        <v>99999.999999999985</v>
      </c>
      <c r="M92" s="314">
        <f ca="1">SUM(OFFSET('Data - expenses'!$J43, 0, (M$5-1) * 12, 1, 12))</f>
        <v>199999.99999999997</v>
      </c>
    </row>
    <row r="93" spans="3:13" hidden="1" outlineLevel="5">
      <c r="H93" s="327" t="s">
        <v>250</v>
      </c>
      <c r="I93" s="312">
        <f ca="1">SUM(OFFSET('Data - expenses'!$J44, 0, (I$5-1) * 12, 1, 12))</f>
        <v>0</v>
      </c>
      <c r="J93" s="313">
        <f ca="1">SUM(OFFSET('Data - expenses'!$J44, 0, (J$5-1) * 12, 1, 12))</f>
        <v>83333.333333333328</v>
      </c>
      <c r="K93" s="313">
        <f ca="1">SUM(OFFSET('Data - expenses'!$J44, 0, (K$5-1) * 12, 1, 12))</f>
        <v>125000.00000000001</v>
      </c>
      <c r="L93" s="313">
        <f ca="1">SUM(OFFSET('Data - expenses'!$J44, 0, (L$5-1) * 12, 1, 12))</f>
        <v>125000.00000000001</v>
      </c>
      <c r="M93" s="314">
        <f ca="1">SUM(OFFSET('Data - expenses'!$J44, 0, (M$5-1) * 12, 1, 12))</f>
        <v>250000.00000000003</v>
      </c>
    </row>
    <row r="94" spans="3:13" hidden="1" outlineLevel="5">
      <c r="H94" s="327" t="s">
        <v>251</v>
      </c>
      <c r="I94" s="312">
        <f ca="1">SUM(OFFSET('Data - expenses'!$J45, 0, (I$5-1) * 12, 1, 12))</f>
        <v>82500</v>
      </c>
      <c r="J94" s="313">
        <f ca="1">SUM(OFFSET('Data - expenses'!$J45, 0, (J$5-1) * 12, 1, 12))</f>
        <v>90000</v>
      </c>
      <c r="K94" s="313">
        <f ca="1">SUM(OFFSET('Data - expenses'!$J45, 0, (K$5-1) * 12, 1, 12))</f>
        <v>90000</v>
      </c>
      <c r="L94" s="313">
        <f ca="1">SUM(OFFSET('Data - expenses'!$J45, 0, (L$5-1) * 12, 1, 12))</f>
        <v>255000</v>
      </c>
      <c r="M94" s="314">
        <f ca="1">SUM(OFFSET('Data - expenses'!$J45, 0, (M$5-1) * 12, 1, 12))</f>
        <v>810000</v>
      </c>
    </row>
    <row r="95" spans="3:13" hidden="1" outlineLevel="5">
      <c r="H95" s="327" t="s">
        <v>252</v>
      </c>
      <c r="I95" s="312">
        <f ca="1">SUM(OFFSET('Data - expenses'!$J46, 0, (I$5-1) * 12, 1, 12))</f>
        <v>10000</v>
      </c>
      <c r="J95" s="313">
        <f ca="1">SUM(OFFSET('Data - expenses'!$J46, 0, (J$5-1) * 12, 1, 12))</f>
        <v>80000</v>
      </c>
      <c r="K95" s="313">
        <f ca="1">SUM(OFFSET('Data - expenses'!$J46, 0, (K$5-1) * 12, 1, 12))</f>
        <v>155000</v>
      </c>
      <c r="L95" s="313">
        <f ca="1">SUM(OFFSET('Data - expenses'!$J46, 0, (L$5-1) * 12, 1, 12))</f>
        <v>265000</v>
      </c>
      <c r="M95" s="314">
        <f ca="1">SUM(OFFSET('Data - expenses'!$J46, 0, (M$5-1) * 12, 1, 12))</f>
        <v>620000</v>
      </c>
    </row>
    <row r="96" spans="3:13" hidden="1" outlineLevel="5">
      <c r="H96" s="327" t="s">
        <v>253</v>
      </c>
      <c r="I96" s="312">
        <f ca="1">SUM(OFFSET('Data - expenses'!$J47, 0, (I$5-1) * 12, 1, 12))</f>
        <v>0</v>
      </c>
      <c r="J96" s="313">
        <f ca="1">SUM(OFFSET('Data - expenses'!$J47, 0, (J$5-1) * 12, 1, 12))</f>
        <v>46666.666666666664</v>
      </c>
      <c r="K96" s="313">
        <f ca="1">SUM(OFFSET('Data - expenses'!$J47, 0, (K$5-1) * 12, 1, 12))</f>
        <v>80000</v>
      </c>
      <c r="L96" s="313">
        <f ca="1">SUM(OFFSET('Data - expenses'!$J47, 0, (L$5-1) * 12, 1, 12))</f>
        <v>80000</v>
      </c>
      <c r="M96" s="314">
        <f ca="1">SUM(OFFSET('Data - expenses'!$J47, 0, (M$5-1) * 12, 1, 12))</f>
        <v>80000</v>
      </c>
    </row>
    <row r="97" spans="6:13" hidden="1" outlineLevel="4">
      <c r="G97" s="502" t="s">
        <v>37</v>
      </c>
      <c r="H97" s="503"/>
      <c r="I97" s="324">
        <f ca="1">SUM(I98,I99,I100)</f>
        <v>150000</v>
      </c>
      <c r="J97" s="325">
        <f ca="1">SUM(J98,J99,J100)</f>
        <v>300000</v>
      </c>
      <c r="K97" s="325">
        <f ca="1">SUM(K98,K99,K100)</f>
        <v>300000</v>
      </c>
      <c r="L97" s="325">
        <f ca="1">SUM(L98,L99,L100)</f>
        <v>450000</v>
      </c>
      <c r="M97" s="326">
        <f ca="1">SUM(M98,M99,M100)</f>
        <v>700000</v>
      </c>
    </row>
    <row r="98" spans="6:13" hidden="1" outlineLevel="5">
      <c r="H98" s="327" t="s">
        <v>249</v>
      </c>
      <c r="I98" s="312">
        <f ca="1">SUM(OFFSET('Data - expenses'!$J48, 0, (I$5-1) * 12, 1, 12))</f>
        <v>0</v>
      </c>
      <c r="J98" s="313">
        <f ca="1">SUM(OFFSET('Data - expenses'!$J48, 0, (J$5-1) * 12, 1, 12))</f>
        <v>0</v>
      </c>
      <c r="K98" s="313">
        <f ca="1">SUM(OFFSET('Data - expenses'!$J48, 0, (K$5-1) * 12, 1, 12))</f>
        <v>0</v>
      </c>
      <c r="L98" s="313">
        <f ca="1">SUM(OFFSET('Data - expenses'!$J48, 0, (L$5-1) * 12, 1, 12))</f>
        <v>0</v>
      </c>
      <c r="M98" s="314">
        <f ca="1">SUM(OFFSET('Data - expenses'!$J48, 0, (M$5-1) * 12, 1, 12))</f>
        <v>99999.999999999985</v>
      </c>
    </row>
    <row r="99" spans="6:13" hidden="1" outlineLevel="5">
      <c r="H99" s="327" t="s">
        <v>251</v>
      </c>
      <c r="I99" s="312">
        <f ca="1">SUM(OFFSET('Data - expenses'!$J49, 0, (I$5-1) * 12, 1, 12))</f>
        <v>90000</v>
      </c>
      <c r="J99" s="313">
        <f ca="1">SUM(OFFSET('Data - expenses'!$J49, 0, (J$5-1) * 12, 1, 12))</f>
        <v>180000</v>
      </c>
      <c r="K99" s="313">
        <f ca="1">SUM(OFFSET('Data - expenses'!$J49, 0, (K$5-1) * 12, 1, 12))</f>
        <v>180000</v>
      </c>
      <c r="L99" s="313">
        <f ca="1">SUM(OFFSET('Data - expenses'!$J49, 0, (L$5-1) * 12, 1, 12))</f>
        <v>270000</v>
      </c>
      <c r="M99" s="314">
        <f ca="1">SUM(OFFSET('Data - expenses'!$J49, 0, (M$5-1) * 12, 1, 12))</f>
        <v>360000</v>
      </c>
    </row>
    <row r="100" spans="6:13" hidden="1" outlineLevel="5">
      <c r="H100" s="327" t="s">
        <v>252</v>
      </c>
      <c r="I100" s="312">
        <f ca="1">SUM(OFFSET('Data - expenses'!$J50, 0, (I$5-1) * 12, 1, 12))</f>
        <v>60000</v>
      </c>
      <c r="J100" s="313">
        <f ca="1">SUM(OFFSET('Data - expenses'!$J50, 0, (J$5-1) * 12, 1, 12))</f>
        <v>120000</v>
      </c>
      <c r="K100" s="313">
        <f ca="1">SUM(OFFSET('Data - expenses'!$J50, 0, (K$5-1) * 12, 1, 12))</f>
        <v>120000</v>
      </c>
      <c r="L100" s="313">
        <f ca="1">SUM(OFFSET('Data - expenses'!$J50, 0, (L$5-1) * 12, 1, 12))</f>
        <v>180000</v>
      </c>
      <c r="M100" s="314">
        <f ca="1">SUM(OFFSET('Data - expenses'!$J50, 0, (M$5-1) * 12, 1, 12))</f>
        <v>240000</v>
      </c>
    </row>
    <row r="101" spans="6:13" hidden="1" outlineLevel="4">
      <c r="G101" s="502" t="s">
        <v>45</v>
      </c>
      <c r="H101" s="503"/>
      <c r="I101" s="324">
        <f ca="1">SUM(I102,I103,I104,I105,I106)</f>
        <v>52500</v>
      </c>
      <c r="J101" s="325">
        <f ca="1">SUM(J102,J103,J104,J105,J106)</f>
        <v>210833.33333333331</v>
      </c>
      <c r="K101" s="325">
        <f ca="1">SUM(K102,K103,K104,K105,K106)</f>
        <v>491666.66666666669</v>
      </c>
      <c r="L101" s="325">
        <f ca="1">SUM(L102,L103,L104,L105,L106)</f>
        <v>800000</v>
      </c>
      <c r="M101" s="326">
        <f ca="1">SUM(M102,M103,M104,M105,M106)</f>
        <v>1200000</v>
      </c>
    </row>
    <row r="102" spans="6:13" hidden="1" outlineLevel="5">
      <c r="H102" s="327" t="s">
        <v>254</v>
      </c>
      <c r="I102" s="312">
        <f ca="1">SUM(OFFSET('Data - expenses'!$J51, 0, (I$5-1) * 12, 1, 12))</f>
        <v>0</v>
      </c>
      <c r="J102" s="313">
        <f ca="1">SUM(OFFSET('Data - expenses'!$J51, 0, (J$5-1) * 12, 1, 12))</f>
        <v>20833.333333333332</v>
      </c>
      <c r="K102" s="313">
        <f ca="1">SUM(OFFSET('Data - expenses'!$J51, 0, (K$5-1) * 12, 1, 12))</f>
        <v>125000.00000000001</v>
      </c>
      <c r="L102" s="313">
        <f ca="1">SUM(OFFSET('Data - expenses'!$J51, 0, (L$5-1) * 12, 1, 12))</f>
        <v>125000.00000000001</v>
      </c>
      <c r="M102" s="314">
        <f ca="1">SUM(OFFSET('Data - expenses'!$J51, 0, (M$5-1) * 12, 1, 12))</f>
        <v>125000.00000000001</v>
      </c>
    </row>
    <row r="103" spans="6:13" hidden="1" outlineLevel="5">
      <c r="H103" s="327" t="s">
        <v>255</v>
      </c>
      <c r="I103" s="312">
        <f ca="1">SUM(OFFSET('Data - expenses'!$J52, 0, (I$5-1) * 12, 1, 12))</f>
        <v>52500</v>
      </c>
      <c r="J103" s="313">
        <f ca="1">SUM(OFFSET('Data - expenses'!$J52, 0, (J$5-1) * 12, 1, 12))</f>
        <v>90000</v>
      </c>
      <c r="K103" s="313">
        <f ca="1">SUM(OFFSET('Data - expenses'!$J52, 0, (K$5-1) * 12, 1, 12))</f>
        <v>120000</v>
      </c>
      <c r="L103" s="313">
        <f ca="1">SUM(OFFSET('Data - expenses'!$J52, 0, (L$5-1) * 12, 1, 12))</f>
        <v>285000</v>
      </c>
      <c r="M103" s="314">
        <f ca="1">SUM(OFFSET('Data - expenses'!$J52, 0, (M$5-1) * 12, 1, 12))</f>
        <v>435000</v>
      </c>
    </row>
    <row r="104" spans="6:13" hidden="1" outlineLevel="5">
      <c r="H104" s="327" t="s">
        <v>256</v>
      </c>
      <c r="I104" s="312">
        <f ca="1">SUM(OFFSET('Data - expenses'!$J53, 0, (I$5-1) * 12, 1, 12))</f>
        <v>0</v>
      </c>
      <c r="J104" s="313">
        <f ca="1">SUM(OFFSET('Data - expenses'!$J53, 0, (J$5-1) * 12, 1, 12))</f>
        <v>50000</v>
      </c>
      <c r="K104" s="313">
        <f ca="1">SUM(OFFSET('Data - expenses'!$J53, 0, (K$5-1) * 12, 1, 12))</f>
        <v>100000</v>
      </c>
      <c r="L104" s="313">
        <f ca="1">SUM(OFFSET('Data - expenses'!$J53, 0, (L$5-1) * 12, 1, 12))</f>
        <v>190000</v>
      </c>
      <c r="M104" s="314">
        <f ca="1">SUM(OFFSET('Data - expenses'!$J53, 0, (M$5-1) * 12, 1, 12))</f>
        <v>310000</v>
      </c>
    </row>
    <row r="105" spans="6:13" hidden="1" outlineLevel="5">
      <c r="H105" s="327" t="s">
        <v>257</v>
      </c>
      <c r="I105" s="312">
        <f ca="1">SUM(OFFSET('Data - expenses'!$J54, 0, (I$5-1) * 12, 1, 12))</f>
        <v>0</v>
      </c>
      <c r="J105" s="313">
        <f ca="1">SUM(OFFSET('Data - expenses'!$J54, 0, (J$5-1) * 12, 1, 12))</f>
        <v>50000</v>
      </c>
      <c r="K105" s="313">
        <f ca="1">SUM(OFFSET('Data - expenses'!$J54, 0, (K$5-1) * 12, 1, 12))</f>
        <v>120000</v>
      </c>
      <c r="L105" s="313">
        <f ca="1">SUM(OFFSET('Data - expenses'!$J54, 0, (L$5-1) * 12, 1, 12))</f>
        <v>120000</v>
      </c>
      <c r="M105" s="314">
        <f ca="1">SUM(OFFSET('Data - expenses'!$J54, 0, (M$5-1) * 12, 1, 12))</f>
        <v>250000</v>
      </c>
    </row>
    <row r="106" spans="6:13" hidden="1" outlineLevel="5">
      <c r="H106" s="327" t="s">
        <v>258</v>
      </c>
      <c r="I106" s="312">
        <f ca="1">SUM(OFFSET('Data - expenses'!$J55, 0, (I$5-1) * 12, 1, 12))</f>
        <v>0</v>
      </c>
      <c r="J106" s="313">
        <f ca="1">SUM(OFFSET('Data - expenses'!$J55, 0, (J$5-1) * 12, 1, 12))</f>
        <v>0</v>
      </c>
      <c r="K106" s="313">
        <f ca="1">SUM(OFFSET('Data - expenses'!$J55, 0, (K$5-1) * 12, 1, 12))</f>
        <v>26666.666666666668</v>
      </c>
      <c r="L106" s="313">
        <f ca="1">SUM(OFFSET('Data - expenses'!$J55, 0, (L$5-1) * 12, 1, 12))</f>
        <v>80000</v>
      </c>
      <c r="M106" s="314">
        <f ca="1">SUM(OFFSET('Data - expenses'!$J55, 0, (M$5-1) * 12, 1, 12))</f>
        <v>80000</v>
      </c>
    </row>
    <row r="107" spans="6:13" hidden="1" outlineLevel="3">
      <c r="F107" s="488" t="s">
        <v>88</v>
      </c>
      <c r="G107" s="504"/>
      <c r="H107" s="489"/>
      <c r="I107" s="321">
        <f ca="1">SUM(I108,I110,I116,I120)</f>
        <v>72600.000000000029</v>
      </c>
      <c r="J107" s="322">
        <f ca="1">SUM(J108,J110,J116,J120)</f>
        <v>128491.66666666669</v>
      </c>
      <c r="K107" s="322">
        <f ca="1">SUM(K108,K110,K116,K120)</f>
        <v>187966.66666666669</v>
      </c>
      <c r="L107" s="322">
        <f ca="1">SUM(L108,L110,L116,L120)</f>
        <v>265500</v>
      </c>
      <c r="M107" s="323">
        <f ca="1">SUM(M108,M110,M116,M120)</f>
        <v>459450</v>
      </c>
    </row>
    <row r="108" spans="6:13" hidden="1" outlineLevel="4">
      <c r="G108" s="502" t="s">
        <v>0</v>
      </c>
      <c r="H108" s="503"/>
      <c r="I108" s="324">
        <f ca="1">SUM(I109)</f>
        <v>40000.000000000022</v>
      </c>
      <c r="J108" s="325">
        <f ca="1">SUM(J109)</f>
        <v>40000.000000000022</v>
      </c>
      <c r="K108" s="325">
        <f ca="1">SUM(K109)</f>
        <v>40000.000000000022</v>
      </c>
      <c r="L108" s="325">
        <f ca="1">SUM(L109)</f>
        <v>40000.000000000022</v>
      </c>
      <c r="M108" s="326">
        <f ca="1">SUM(M109)</f>
        <v>40000.000000000022</v>
      </c>
    </row>
    <row r="109" spans="6:13" hidden="1" outlineLevel="5">
      <c r="H109" s="327" t="s">
        <v>248</v>
      </c>
      <c r="I109" s="312">
        <f ca="1">SUM(OFFSET('Data - expenses'!$J56, 0, (I$5-1) * 12, 1, 12))</f>
        <v>40000.000000000022</v>
      </c>
      <c r="J109" s="313">
        <f ca="1">SUM(OFFSET('Data - expenses'!$J56, 0, (J$5-1) * 12, 1, 12))</f>
        <v>40000.000000000022</v>
      </c>
      <c r="K109" s="313">
        <f ca="1">SUM(OFFSET('Data - expenses'!$J56, 0, (K$5-1) * 12, 1, 12))</f>
        <v>40000.000000000022</v>
      </c>
      <c r="L109" s="313">
        <f ca="1">SUM(OFFSET('Data - expenses'!$J56, 0, (L$5-1) * 12, 1, 12))</f>
        <v>40000.000000000022</v>
      </c>
      <c r="M109" s="314">
        <f ca="1">SUM(OFFSET('Data - expenses'!$J56, 0, (M$5-1) * 12, 1, 12))</f>
        <v>40000.000000000022</v>
      </c>
    </row>
    <row r="110" spans="6:13" hidden="1" outlineLevel="4">
      <c r="G110" s="502" t="s">
        <v>36</v>
      </c>
      <c r="H110" s="503"/>
      <c r="I110" s="324">
        <f ca="1">SUM(I111,I112,I113,I114,I115)</f>
        <v>10700</v>
      </c>
      <c r="J110" s="325">
        <f ca="1">SUM(J111,J112,J113,J114,J115)</f>
        <v>34366.666666666672</v>
      </c>
      <c r="K110" s="325">
        <f ca="1">SUM(K111,K112,K113,K114,K115)</f>
        <v>60950</v>
      </c>
      <c r="L110" s="325">
        <f ca="1">SUM(L111,L112,L113,L114,L115)</f>
        <v>90550</v>
      </c>
      <c r="M110" s="326">
        <f ca="1">SUM(M111,M112,M113,M114,M115)</f>
        <v>216300</v>
      </c>
    </row>
    <row r="111" spans="6:13" hidden="1" outlineLevel="5">
      <c r="H111" s="327" t="s">
        <v>249</v>
      </c>
      <c r="I111" s="312">
        <f ca="1">SUM(OFFSET('Data - expenses'!$J57, 0, (I$5-1) * 12, 1, 12))</f>
        <v>0</v>
      </c>
      <c r="J111" s="313">
        <f ca="1">SUM(OFFSET('Data - expenses'!$J57, 0, (J$5-1) * 12, 1, 12))</f>
        <v>0</v>
      </c>
      <c r="K111" s="313">
        <f ca="1">SUM(OFFSET('Data - expenses'!$J57, 0, (K$5-1) * 12, 1, 12))</f>
        <v>11000</v>
      </c>
      <c r="L111" s="313">
        <f ca="1">SUM(OFFSET('Data - expenses'!$J57, 0, (L$5-1) * 12, 1, 12))</f>
        <v>12000</v>
      </c>
      <c r="M111" s="314">
        <f ca="1">SUM(OFFSET('Data - expenses'!$J57, 0, (M$5-1) * 12, 1, 12))</f>
        <v>24000</v>
      </c>
    </row>
    <row r="112" spans="6:13" hidden="1" outlineLevel="5">
      <c r="H112" s="327" t="s">
        <v>250</v>
      </c>
      <c r="I112" s="312">
        <f ca="1">SUM(OFFSET('Data - expenses'!$J58, 0, (I$5-1) * 12, 1, 12))</f>
        <v>0</v>
      </c>
      <c r="J112" s="313">
        <f ca="1">SUM(OFFSET('Data - expenses'!$J58, 0, (J$5-1) * 12, 1, 12))</f>
        <v>12499.999999999998</v>
      </c>
      <c r="K112" s="313">
        <f ca="1">SUM(OFFSET('Data - expenses'!$J58, 0, (K$5-1) * 12, 1, 12))</f>
        <v>18749.999999999996</v>
      </c>
      <c r="L112" s="313">
        <f ca="1">SUM(OFFSET('Data - expenses'!$J58, 0, (L$5-1) * 12, 1, 12))</f>
        <v>18749.999999999996</v>
      </c>
      <c r="M112" s="314">
        <f ca="1">SUM(OFFSET('Data - expenses'!$J58, 0, (M$5-1) * 12, 1, 12))</f>
        <v>37499.999999999993</v>
      </c>
    </row>
    <row r="113" spans="5:13" hidden="1" outlineLevel="5">
      <c r="H113" s="327" t="s">
        <v>251</v>
      </c>
      <c r="I113" s="312">
        <f ca="1">SUM(OFFSET('Data - expenses'!$J59, 0, (I$5-1) * 12, 1, 12))</f>
        <v>9900</v>
      </c>
      <c r="J113" s="313">
        <f ca="1">SUM(OFFSET('Data - expenses'!$J59, 0, (J$5-1) * 12, 1, 12))</f>
        <v>10800</v>
      </c>
      <c r="K113" s="313">
        <f ca="1">SUM(OFFSET('Data - expenses'!$J59, 0, (K$5-1) * 12, 1, 12))</f>
        <v>10800</v>
      </c>
      <c r="L113" s="313">
        <f ca="1">SUM(OFFSET('Data - expenses'!$J59, 0, (L$5-1) * 12, 1, 12))</f>
        <v>30600</v>
      </c>
      <c r="M113" s="314">
        <f ca="1">SUM(OFFSET('Data - expenses'!$J59, 0, (M$5-1) * 12, 1, 12))</f>
        <v>97200</v>
      </c>
    </row>
    <row r="114" spans="5:13" hidden="1" outlineLevel="5">
      <c r="H114" s="327" t="s">
        <v>252</v>
      </c>
      <c r="I114" s="312">
        <f ca="1">SUM(OFFSET('Data - expenses'!$J60, 0, (I$5-1) * 12, 1, 12))</f>
        <v>800</v>
      </c>
      <c r="J114" s="313">
        <f ca="1">SUM(OFFSET('Data - expenses'!$J60, 0, (J$5-1) * 12, 1, 12))</f>
        <v>6400</v>
      </c>
      <c r="K114" s="313">
        <f ca="1">SUM(OFFSET('Data - expenses'!$J60, 0, (K$5-1) * 12, 1, 12))</f>
        <v>12400</v>
      </c>
      <c r="L114" s="313">
        <f ca="1">SUM(OFFSET('Data - expenses'!$J60, 0, (L$5-1) * 12, 1, 12))</f>
        <v>21200</v>
      </c>
      <c r="M114" s="314">
        <f ca="1">SUM(OFFSET('Data - expenses'!$J60, 0, (M$5-1) * 12, 1, 12))</f>
        <v>49600</v>
      </c>
    </row>
    <row r="115" spans="5:13" hidden="1" outlineLevel="5">
      <c r="H115" s="327" t="s">
        <v>253</v>
      </c>
      <c r="I115" s="312">
        <f ca="1">SUM(OFFSET('Data - expenses'!$J61, 0, (I$5-1) * 12, 1, 12))</f>
        <v>0</v>
      </c>
      <c r="J115" s="313">
        <f ca="1">SUM(OFFSET('Data - expenses'!$J61, 0, (J$5-1) * 12, 1, 12))</f>
        <v>4666.6666666666679</v>
      </c>
      <c r="K115" s="313">
        <f ca="1">SUM(OFFSET('Data - expenses'!$J61, 0, (K$5-1) * 12, 1, 12))</f>
        <v>8000.0000000000027</v>
      </c>
      <c r="L115" s="313">
        <f ca="1">SUM(OFFSET('Data - expenses'!$J61, 0, (L$5-1) * 12, 1, 12))</f>
        <v>8000.0000000000027</v>
      </c>
      <c r="M115" s="314">
        <f ca="1">SUM(OFFSET('Data - expenses'!$J61, 0, (M$5-1) * 12, 1, 12))</f>
        <v>8000.0000000000027</v>
      </c>
    </row>
    <row r="116" spans="5:13" hidden="1" outlineLevel="4">
      <c r="G116" s="502" t="s">
        <v>37</v>
      </c>
      <c r="H116" s="503"/>
      <c r="I116" s="324">
        <f ca="1">SUM(I117,I118,I119)</f>
        <v>15600</v>
      </c>
      <c r="J116" s="325">
        <f ca="1">SUM(J117,J118,J119)</f>
        <v>31200</v>
      </c>
      <c r="K116" s="325">
        <f ca="1">SUM(K117,K118,K119)</f>
        <v>31200</v>
      </c>
      <c r="L116" s="325">
        <f ca="1">SUM(L117,L118,L119)</f>
        <v>46800</v>
      </c>
      <c r="M116" s="326">
        <f ca="1">SUM(M117,M118,M119)</f>
        <v>74400</v>
      </c>
    </row>
    <row r="117" spans="5:13" hidden="1" outlineLevel="5">
      <c r="H117" s="327" t="s">
        <v>249</v>
      </c>
      <c r="I117" s="312">
        <f ca="1">SUM(OFFSET('Data - expenses'!$J62, 0, (I$5-1) * 12, 1, 12))</f>
        <v>0</v>
      </c>
      <c r="J117" s="313">
        <f ca="1">SUM(OFFSET('Data - expenses'!$J62, 0, (J$5-1) * 12, 1, 12))</f>
        <v>0</v>
      </c>
      <c r="K117" s="313">
        <f ca="1">SUM(OFFSET('Data - expenses'!$J62, 0, (K$5-1) * 12, 1, 12))</f>
        <v>0</v>
      </c>
      <c r="L117" s="313">
        <f ca="1">SUM(OFFSET('Data - expenses'!$J62, 0, (L$5-1) * 12, 1, 12))</f>
        <v>0</v>
      </c>
      <c r="M117" s="314">
        <f ca="1">SUM(OFFSET('Data - expenses'!$J62, 0, (M$5-1) * 12, 1, 12))</f>
        <v>12000</v>
      </c>
    </row>
    <row r="118" spans="5:13" hidden="1" outlineLevel="5">
      <c r="H118" s="327" t="s">
        <v>251</v>
      </c>
      <c r="I118" s="312">
        <f ca="1">SUM(OFFSET('Data - expenses'!$J63, 0, (I$5-1) * 12, 1, 12))</f>
        <v>10800</v>
      </c>
      <c r="J118" s="313">
        <f ca="1">SUM(OFFSET('Data - expenses'!$J63, 0, (J$5-1) * 12, 1, 12))</f>
        <v>21600</v>
      </c>
      <c r="K118" s="313">
        <f ca="1">SUM(OFFSET('Data - expenses'!$J63, 0, (K$5-1) * 12, 1, 12))</f>
        <v>21600</v>
      </c>
      <c r="L118" s="313">
        <f ca="1">SUM(OFFSET('Data - expenses'!$J63, 0, (L$5-1) * 12, 1, 12))</f>
        <v>32400</v>
      </c>
      <c r="M118" s="314">
        <f ca="1">SUM(OFFSET('Data - expenses'!$J63, 0, (M$5-1) * 12, 1, 12))</f>
        <v>43200</v>
      </c>
    </row>
    <row r="119" spans="5:13" hidden="1" outlineLevel="5">
      <c r="H119" s="327" t="s">
        <v>252</v>
      </c>
      <c r="I119" s="312">
        <f ca="1">SUM(OFFSET('Data - expenses'!$J64, 0, (I$5-1) * 12, 1, 12))</f>
        <v>4800</v>
      </c>
      <c r="J119" s="313">
        <f ca="1">SUM(OFFSET('Data - expenses'!$J64, 0, (J$5-1) * 12, 1, 12))</f>
        <v>9600</v>
      </c>
      <c r="K119" s="313">
        <f ca="1">SUM(OFFSET('Data - expenses'!$J64, 0, (K$5-1) * 12, 1, 12))</f>
        <v>9600</v>
      </c>
      <c r="L119" s="313">
        <f ca="1">SUM(OFFSET('Data - expenses'!$J64, 0, (L$5-1) * 12, 1, 12))</f>
        <v>14400</v>
      </c>
      <c r="M119" s="314">
        <f ca="1">SUM(OFFSET('Data - expenses'!$J64, 0, (M$5-1) * 12, 1, 12))</f>
        <v>19200</v>
      </c>
    </row>
    <row r="120" spans="5:13" hidden="1" outlineLevel="4">
      <c r="G120" s="502" t="s">
        <v>45</v>
      </c>
      <c r="H120" s="503"/>
      <c r="I120" s="324">
        <f ca="1">SUM(I121,I122,I123,I124,I125)</f>
        <v>6300</v>
      </c>
      <c r="J120" s="325">
        <f ca="1">SUM(J121,J122,J123,J124,J125)</f>
        <v>22925</v>
      </c>
      <c r="K120" s="325">
        <f ca="1">SUM(K121,K122,K123,K124,K125)</f>
        <v>55816.666666666664</v>
      </c>
      <c r="L120" s="325">
        <f ca="1">SUM(L121,L122,L123,L124,L125)</f>
        <v>88150</v>
      </c>
      <c r="M120" s="326">
        <f ca="1">SUM(M121,M122,M123,M124,M125)</f>
        <v>128750</v>
      </c>
    </row>
    <row r="121" spans="5:13" hidden="1" outlineLevel="5">
      <c r="H121" s="327" t="s">
        <v>254</v>
      </c>
      <c r="I121" s="312">
        <f ca="1">SUM(OFFSET('Data - expenses'!$J65, 0, (I$5-1) * 12, 1, 12))</f>
        <v>0</v>
      </c>
      <c r="J121" s="313">
        <f ca="1">SUM(OFFSET('Data - expenses'!$J65, 0, (J$5-1) * 12, 1, 12))</f>
        <v>3124.9999999999995</v>
      </c>
      <c r="K121" s="313">
        <f ca="1">SUM(OFFSET('Data - expenses'!$J65, 0, (K$5-1) * 12, 1, 12))</f>
        <v>18749.999999999996</v>
      </c>
      <c r="L121" s="313">
        <f ca="1">SUM(OFFSET('Data - expenses'!$J65, 0, (L$5-1) * 12, 1, 12))</f>
        <v>18749.999999999996</v>
      </c>
      <c r="M121" s="314">
        <f ca="1">SUM(OFFSET('Data - expenses'!$J65, 0, (M$5-1) * 12, 1, 12))</f>
        <v>18749.999999999996</v>
      </c>
    </row>
    <row r="122" spans="5:13" hidden="1" outlineLevel="5">
      <c r="H122" s="327" t="s">
        <v>255</v>
      </c>
      <c r="I122" s="312">
        <f ca="1">SUM(OFFSET('Data - expenses'!$J66, 0, (I$5-1) * 12, 1, 12))</f>
        <v>6300</v>
      </c>
      <c r="J122" s="313">
        <f ca="1">SUM(OFFSET('Data - expenses'!$J66, 0, (J$5-1) * 12, 1, 12))</f>
        <v>10800</v>
      </c>
      <c r="K122" s="313">
        <f ca="1">SUM(OFFSET('Data - expenses'!$J66, 0, (K$5-1) * 12, 1, 12))</f>
        <v>14400</v>
      </c>
      <c r="L122" s="313">
        <f ca="1">SUM(OFFSET('Data - expenses'!$J66, 0, (L$5-1) * 12, 1, 12))</f>
        <v>34200</v>
      </c>
      <c r="M122" s="314">
        <f ca="1">SUM(OFFSET('Data - expenses'!$J66, 0, (M$5-1) * 12, 1, 12))</f>
        <v>52200</v>
      </c>
    </row>
    <row r="123" spans="5:13" hidden="1" outlineLevel="5">
      <c r="H123" s="327" t="s">
        <v>256</v>
      </c>
      <c r="I123" s="312">
        <f ca="1">SUM(OFFSET('Data - expenses'!$J67, 0, (I$5-1) * 12, 1, 12))</f>
        <v>0</v>
      </c>
      <c r="J123" s="313">
        <f ca="1">SUM(OFFSET('Data - expenses'!$J67, 0, (J$5-1) * 12, 1, 12))</f>
        <v>4000</v>
      </c>
      <c r="K123" s="313">
        <f ca="1">SUM(OFFSET('Data - expenses'!$J67, 0, (K$5-1) * 12, 1, 12))</f>
        <v>8000</v>
      </c>
      <c r="L123" s="313">
        <f ca="1">SUM(OFFSET('Data - expenses'!$J67, 0, (L$5-1) * 12, 1, 12))</f>
        <v>15200</v>
      </c>
      <c r="M123" s="314">
        <f ca="1">SUM(OFFSET('Data - expenses'!$J67, 0, (M$5-1) * 12, 1, 12))</f>
        <v>24800</v>
      </c>
    </row>
    <row r="124" spans="5:13" hidden="1" outlineLevel="5">
      <c r="H124" s="327" t="s">
        <v>257</v>
      </c>
      <c r="I124" s="312">
        <f ca="1">SUM(OFFSET('Data - expenses'!$J68, 0, (I$5-1) * 12, 1, 12))</f>
        <v>0</v>
      </c>
      <c r="J124" s="313">
        <f ca="1">SUM(OFFSET('Data - expenses'!$J68, 0, (J$5-1) * 12, 1, 12))</f>
        <v>5000</v>
      </c>
      <c r="K124" s="313">
        <f ca="1">SUM(OFFSET('Data - expenses'!$J68, 0, (K$5-1) * 12, 1, 12))</f>
        <v>12000</v>
      </c>
      <c r="L124" s="313">
        <f ca="1">SUM(OFFSET('Data - expenses'!$J68, 0, (L$5-1) * 12, 1, 12))</f>
        <v>12000</v>
      </c>
      <c r="M124" s="314">
        <f ca="1">SUM(OFFSET('Data - expenses'!$J68, 0, (M$5-1) * 12, 1, 12))</f>
        <v>25000</v>
      </c>
    </row>
    <row r="125" spans="5:13" hidden="1" outlineLevel="5">
      <c r="H125" s="327" t="s">
        <v>258</v>
      </c>
      <c r="I125" s="312">
        <f ca="1">SUM(OFFSET('Data - expenses'!$J69, 0, (I$5-1) * 12, 1, 12))</f>
        <v>0</v>
      </c>
      <c r="J125" s="313">
        <f ca="1">SUM(OFFSET('Data - expenses'!$J69, 0, (J$5-1) * 12, 1, 12))</f>
        <v>0</v>
      </c>
      <c r="K125" s="313">
        <f ca="1">SUM(OFFSET('Data - expenses'!$J69, 0, (K$5-1) * 12, 1, 12))</f>
        <v>2666.666666666667</v>
      </c>
      <c r="L125" s="313">
        <f ca="1">SUM(OFFSET('Data - expenses'!$J69, 0, (L$5-1) * 12, 1, 12))</f>
        <v>8000.0000000000027</v>
      </c>
      <c r="M125" s="314">
        <f ca="1">SUM(OFFSET('Data - expenses'!$J69, 0, (M$5-1) * 12, 1, 12))</f>
        <v>8000.0000000000027</v>
      </c>
    </row>
    <row r="126" spans="5:13" hidden="1" outlineLevel="2" collapsed="1">
      <c r="E126" s="502" t="s">
        <v>113</v>
      </c>
      <c r="F126" s="505"/>
      <c r="G126" s="505"/>
      <c r="H126" s="503"/>
      <c r="I126" s="324">
        <f ca="1">SUM(I127,I146)</f>
        <v>39000</v>
      </c>
      <c r="J126" s="325">
        <f ca="1">SUM(J127,J146)</f>
        <v>72000</v>
      </c>
      <c r="K126" s="325">
        <f ca="1">SUM(K127,K146)</f>
        <v>56500</v>
      </c>
      <c r="L126" s="325">
        <f ca="1">SUM(L127,L146)</f>
        <v>102000</v>
      </c>
      <c r="M126" s="326">
        <f ca="1">SUM(M127,M146)</f>
        <v>201000</v>
      </c>
    </row>
    <row r="127" spans="5:13" hidden="1" outlineLevel="3">
      <c r="F127" s="488" t="s">
        <v>89</v>
      </c>
      <c r="G127" s="504"/>
      <c r="H127" s="489"/>
      <c r="I127" s="321">
        <f ca="1">SUM(I128,I130,I136,I140)</f>
        <v>24000</v>
      </c>
      <c r="J127" s="322">
        <f ca="1">SUM(J128,J130,J136,J140)</f>
        <v>52000</v>
      </c>
      <c r="K127" s="322">
        <f ca="1">SUM(K128,K130,K136,K140)</f>
        <v>44000</v>
      </c>
      <c r="L127" s="322">
        <f ca="1">SUM(L128,L130,L136,L140)</f>
        <v>72000</v>
      </c>
      <c r="M127" s="323">
        <f ca="1">SUM(M128,M130,M136,M140)</f>
        <v>136000</v>
      </c>
    </row>
    <row r="128" spans="5:13" hidden="1" outlineLevel="4">
      <c r="G128" s="502" t="s">
        <v>0</v>
      </c>
      <c r="H128" s="503"/>
      <c r="I128" s="324">
        <f ca="1">SUM(I129)</f>
        <v>4000</v>
      </c>
      <c r="J128" s="325">
        <f ca="1">SUM(J129)</f>
        <v>4000</v>
      </c>
      <c r="K128" s="325">
        <f ca="1">SUM(K129)</f>
        <v>0</v>
      </c>
      <c r="L128" s="325">
        <f ca="1">SUM(L129)</f>
        <v>0</v>
      </c>
      <c r="M128" s="326">
        <f ca="1">SUM(M129)</f>
        <v>0</v>
      </c>
    </row>
    <row r="129" spans="7:13" hidden="1" outlineLevel="5">
      <c r="H129" s="327" t="s">
        <v>248</v>
      </c>
      <c r="I129" s="312">
        <f ca="1">SUM(OFFSET('Data - expenses'!$J70, 0, (I$5-1) * 12, 1, 12))</f>
        <v>4000</v>
      </c>
      <c r="J129" s="313">
        <f ca="1">SUM(OFFSET('Data - expenses'!$J70, 0, (J$5-1) * 12, 1, 12))</f>
        <v>4000</v>
      </c>
      <c r="K129" s="313">
        <f ca="1">SUM(OFFSET('Data - expenses'!$J70, 0, (K$5-1) * 12, 1, 12))</f>
        <v>0</v>
      </c>
      <c r="L129" s="313">
        <f ca="1">SUM(OFFSET('Data - expenses'!$J70, 0, (L$5-1) * 12, 1, 12))</f>
        <v>0</v>
      </c>
      <c r="M129" s="314">
        <f ca="1">SUM(OFFSET('Data - expenses'!$J70, 0, (M$5-1) * 12, 1, 12))</f>
        <v>0</v>
      </c>
    </row>
    <row r="130" spans="7:13" hidden="1" outlineLevel="4">
      <c r="G130" s="502" t="s">
        <v>36</v>
      </c>
      <c r="H130" s="503"/>
      <c r="I130" s="324">
        <f ca="1">SUM(I131,I132,I133,I134,I135)</f>
        <v>8000</v>
      </c>
      <c r="J130" s="325">
        <f ca="1">SUM(J131,J132,J133,J134,J135)</f>
        <v>16000</v>
      </c>
      <c r="K130" s="325">
        <f ca="1">SUM(K131,K132,K133,K134,K135)</f>
        <v>20000</v>
      </c>
      <c r="L130" s="325">
        <f ca="1">SUM(L131,L132,L133,L134,L135)</f>
        <v>36000</v>
      </c>
      <c r="M130" s="326">
        <f ca="1">SUM(M131,M132,M133,M134,M135)</f>
        <v>80000</v>
      </c>
    </row>
    <row r="131" spans="7:13" hidden="1" outlineLevel="5">
      <c r="H131" s="327" t="s">
        <v>249</v>
      </c>
      <c r="I131" s="312">
        <f ca="1">SUM(OFFSET('Data - expenses'!$J71, 0, (I$5-1) * 12, 1, 12))</f>
        <v>0</v>
      </c>
      <c r="J131" s="313">
        <f ca="1">SUM(OFFSET('Data - expenses'!$J71, 0, (J$5-1) * 12, 1, 12))</f>
        <v>0</v>
      </c>
      <c r="K131" s="313">
        <f ca="1">SUM(OFFSET('Data - expenses'!$J71, 0, (K$5-1) * 12, 1, 12))</f>
        <v>4000</v>
      </c>
      <c r="L131" s="313">
        <f ca="1">SUM(OFFSET('Data - expenses'!$J71, 0, (L$5-1) * 12, 1, 12))</f>
        <v>4000</v>
      </c>
      <c r="M131" s="314">
        <f ca="1">SUM(OFFSET('Data - expenses'!$J71, 0, (M$5-1) * 12, 1, 12))</f>
        <v>4000</v>
      </c>
    </row>
    <row r="132" spans="7:13" hidden="1" outlineLevel="5">
      <c r="H132" s="327" t="s">
        <v>250</v>
      </c>
      <c r="I132" s="312">
        <f ca="1">SUM(OFFSET('Data - expenses'!$J72, 0, (I$5-1) * 12, 1, 12))</f>
        <v>0</v>
      </c>
      <c r="J132" s="313">
        <f ca="1">SUM(OFFSET('Data - expenses'!$J72, 0, (J$5-1) * 12, 1, 12))</f>
        <v>4000</v>
      </c>
      <c r="K132" s="313">
        <f ca="1">SUM(OFFSET('Data - expenses'!$J72, 0, (K$5-1) * 12, 1, 12))</f>
        <v>4000</v>
      </c>
      <c r="L132" s="313">
        <f ca="1">SUM(OFFSET('Data - expenses'!$J72, 0, (L$5-1) * 12, 1, 12))</f>
        <v>0</v>
      </c>
      <c r="M132" s="314">
        <f ca="1">SUM(OFFSET('Data - expenses'!$J72, 0, (M$5-1) * 12, 1, 12))</f>
        <v>4000</v>
      </c>
    </row>
    <row r="133" spans="7:13" hidden="1" outlineLevel="5">
      <c r="H133" s="327" t="s">
        <v>251</v>
      </c>
      <c r="I133" s="312">
        <f ca="1">SUM(OFFSET('Data - expenses'!$J73, 0, (I$5-1) * 12, 1, 12))</f>
        <v>4000</v>
      </c>
      <c r="J133" s="313">
        <f ca="1">SUM(OFFSET('Data - expenses'!$J73, 0, (J$5-1) * 12, 1, 12))</f>
        <v>4000</v>
      </c>
      <c r="K133" s="313">
        <f ca="1">SUM(OFFSET('Data - expenses'!$J73, 0, (K$5-1) * 12, 1, 12))</f>
        <v>0</v>
      </c>
      <c r="L133" s="313">
        <f ca="1">SUM(OFFSET('Data - expenses'!$J73, 0, (L$5-1) * 12, 1, 12))</f>
        <v>12000</v>
      </c>
      <c r="M133" s="314">
        <f ca="1">SUM(OFFSET('Data - expenses'!$J73, 0, (M$5-1) * 12, 1, 12))</f>
        <v>36000</v>
      </c>
    </row>
    <row r="134" spans="7:13" hidden="1" outlineLevel="5">
      <c r="H134" s="327" t="s">
        <v>252</v>
      </c>
      <c r="I134" s="312">
        <f ca="1">SUM(OFFSET('Data - expenses'!$J74, 0, (I$5-1) * 12, 1, 12))</f>
        <v>4000</v>
      </c>
      <c r="J134" s="313">
        <f ca="1">SUM(OFFSET('Data - expenses'!$J74, 0, (J$5-1) * 12, 1, 12))</f>
        <v>4000</v>
      </c>
      <c r="K134" s="313">
        <f ca="1">SUM(OFFSET('Data - expenses'!$J74, 0, (K$5-1) * 12, 1, 12))</f>
        <v>8000</v>
      </c>
      <c r="L134" s="313">
        <f ca="1">SUM(OFFSET('Data - expenses'!$J74, 0, (L$5-1) * 12, 1, 12))</f>
        <v>20000</v>
      </c>
      <c r="M134" s="314">
        <f ca="1">SUM(OFFSET('Data - expenses'!$J74, 0, (M$5-1) * 12, 1, 12))</f>
        <v>36000</v>
      </c>
    </row>
    <row r="135" spans="7:13" hidden="1" outlineLevel="5">
      <c r="H135" s="327" t="s">
        <v>253</v>
      </c>
      <c r="I135" s="312">
        <f ca="1">SUM(OFFSET('Data - expenses'!$J75, 0, (I$5-1) * 12, 1, 12))</f>
        <v>0</v>
      </c>
      <c r="J135" s="313">
        <f ca="1">SUM(OFFSET('Data - expenses'!$J75, 0, (J$5-1) * 12, 1, 12))</f>
        <v>4000</v>
      </c>
      <c r="K135" s="313">
        <f ca="1">SUM(OFFSET('Data - expenses'!$J75, 0, (K$5-1) * 12, 1, 12))</f>
        <v>4000</v>
      </c>
      <c r="L135" s="313">
        <f ca="1">SUM(OFFSET('Data - expenses'!$J75, 0, (L$5-1) * 12, 1, 12))</f>
        <v>0</v>
      </c>
      <c r="M135" s="314">
        <f ca="1">SUM(OFFSET('Data - expenses'!$J75, 0, (M$5-1) * 12, 1, 12))</f>
        <v>0</v>
      </c>
    </row>
    <row r="136" spans="7:13" hidden="1" outlineLevel="4">
      <c r="G136" s="502" t="s">
        <v>37</v>
      </c>
      <c r="H136" s="503"/>
      <c r="I136" s="324">
        <f ca="1">SUM(I137,I138,I139)</f>
        <v>8000</v>
      </c>
      <c r="J136" s="325">
        <f ca="1">SUM(J137,J138,J139)</f>
        <v>16000</v>
      </c>
      <c r="K136" s="325">
        <f ca="1">SUM(K137,K138,K139)</f>
        <v>8000</v>
      </c>
      <c r="L136" s="325">
        <f ca="1">SUM(L137,L138,L139)</f>
        <v>8000</v>
      </c>
      <c r="M136" s="326">
        <f ca="1">SUM(M137,M138,M139)</f>
        <v>20000</v>
      </c>
    </row>
    <row r="137" spans="7:13" hidden="1" outlineLevel="5">
      <c r="H137" s="327" t="s">
        <v>249</v>
      </c>
      <c r="I137" s="312">
        <f ca="1">SUM(OFFSET('Data - expenses'!$J76, 0, (I$5-1) * 12, 1, 12))</f>
        <v>0</v>
      </c>
      <c r="J137" s="313">
        <f ca="1">SUM(OFFSET('Data - expenses'!$J76, 0, (J$5-1) * 12, 1, 12))</f>
        <v>0</v>
      </c>
      <c r="K137" s="313">
        <f ca="1">SUM(OFFSET('Data - expenses'!$J76, 0, (K$5-1) * 12, 1, 12))</f>
        <v>0</v>
      </c>
      <c r="L137" s="313">
        <f ca="1">SUM(OFFSET('Data - expenses'!$J76, 0, (L$5-1) * 12, 1, 12))</f>
        <v>0</v>
      </c>
      <c r="M137" s="314">
        <f ca="1">SUM(OFFSET('Data - expenses'!$J76, 0, (M$5-1) * 12, 1, 12))</f>
        <v>4000</v>
      </c>
    </row>
    <row r="138" spans="7:13" hidden="1" outlineLevel="5">
      <c r="H138" s="327" t="s">
        <v>251</v>
      </c>
      <c r="I138" s="312">
        <f ca="1">SUM(OFFSET('Data - expenses'!$J77, 0, (I$5-1) * 12, 1, 12))</f>
        <v>4000</v>
      </c>
      <c r="J138" s="313">
        <f ca="1">SUM(OFFSET('Data - expenses'!$J77, 0, (J$5-1) * 12, 1, 12))</f>
        <v>8000</v>
      </c>
      <c r="K138" s="313">
        <f ca="1">SUM(OFFSET('Data - expenses'!$J77, 0, (K$5-1) * 12, 1, 12))</f>
        <v>4000</v>
      </c>
      <c r="L138" s="313">
        <f ca="1">SUM(OFFSET('Data - expenses'!$J77, 0, (L$5-1) * 12, 1, 12))</f>
        <v>4000</v>
      </c>
      <c r="M138" s="314">
        <f ca="1">SUM(OFFSET('Data - expenses'!$J77, 0, (M$5-1) * 12, 1, 12))</f>
        <v>8000</v>
      </c>
    </row>
    <row r="139" spans="7:13" hidden="1" outlineLevel="5">
      <c r="H139" s="327" t="s">
        <v>252</v>
      </c>
      <c r="I139" s="312">
        <f ca="1">SUM(OFFSET('Data - expenses'!$J78, 0, (I$5-1) * 12, 1, 12))</f>
        <v>4000</v>
      </c>
      <c r="J139" s="313">
        <f ca="1">SUM(OFFSET('Data - expenses'!$J78, 0, (J$5-1) * 12, 1, 12))</f>
        <v>8000</v>
      </c>
      <c r="K139" s="313">
        <f ca="1">SUM(OFFSET('Data - expenses'!$J78, 0, (K$5-1) * 12, 1, 12))</f>
        <v>4000</v>
      </c>
      <c r="L139" s="313">
        <f ca="1">SUM(OFFSET('Data - expenses'!$J78, 0, (L$5-1) * 12, 1, 12))</f>
        <v>4000</v>
      </c>
      <c r="M139" s="314">
        <f ca="1">SUM(OFFSET('Data - expenses'!$J78, 0, (M$5-1) * 12, 1, 12))</f>
        <v>8000</v>
      </c>
    </row>
    <row r="140" spans="7:13" hidden="1" outlineLevel="4">
      <c r="G140" s="502" t="s">
        <v>45</v>
      </c>
      <c r="H140" s="503"/>
      <c r="I140" s="324">
        <f ca="1">SUM(I141,I142,I143,I144,I145)</f>
        <v>4000</v>
      </c>
      <c r="J140" s="325">
        <f ca="1">SUM(J141,J142,J143,J144,J145)</f>
        <v>16000</v>
      </c>
      <c r="K140" s="325">
        <f ca="1">SUM(K141,K142,K143,K144,K145)</f>
        <v>16000</v>
      </c>
      <c r="L140" s="325">
        <f ca="1">SUM(L141,L142,L143,L144,L145)</f>
        <v>28000</v>
      </c>
      <c r="M140" s="326">
        <f ca="1">SUM(M141,M142,M143,M144,M145)</f>
        <v>36000</v>
      </c>
    </row>
    <row r="141" spans="7:13" hidden="1" outlineLevel="5">
      <c r="H141" s="327" t="s">
        <v>254</v>
      </c>
      <c r="I141" s="312">
        <f ca="1">SUM(OFFSET('Data - expenses'!$J79, 0, (I$5-1) * 12, 1, 12))</f>
        <v>0</v>
      </c>
      <c r="J141" s="313">
        <f ca="1">SUM(OFFSET('Data - expenses'!$J79, 0, (J$5-1) * 12, 1, 12))</f>
        <v>4000</v>
      </c>
      <c r="K141" s="313">
        <f ca="1">SUM(OFFSET('Data - expenses'!$J79, 0, (K$5-1) * 12, 1, 12))</f>
        <v>0</v>
      </c>
      <c r="L141" s="313">
        <f ca="1">SUM(OFFSET('Data - expenses'!$J79, 0, (L$5-1) * 12, 1, 12))</f>
        <v>4000</v>
      </c>
      <c r="M141" s="314">
        <f ca="1">SUM(OFFSET('Data - expenses'!$J79, 0, (M$5-1) * 12, 1, 12))</f>
        <v>0</v>
      </c>
    </row>
    <row r="142" spans="7:13" hidden="1" outlineLevel="5">
      <c r="H142" s="327" t="s">
        <v>255</v>
      </c>
      <c r="I142" s="312">
        <f ca="1">SUM(OFFSET('Data - expenses'!$J80, 0, (I$5-1) * 12, 1, 12))</f>
        <v>4000</v>
      </c>
      <c r="J142" s="313">
        <f ca="1">SUM(OFFSET('Data - expenses'!$J80, 0, (J$5-1) * 12, 1, 12))</f>
        <v>4000</v>
      </c>
      <c r="K142" s="313">
        <f ca="1">SUM(OFFSET('Data - expenses'!$J80, 0, (K$5-1) * 12, 1, 12))</f>
        <v>4000</v>
      </c>
      <c r="L142" s="313">
        <f ca="1">SUM(OFFSET('Data - expenses'!$J80, 0, (L$5-1) * 12, 1, 12))</f>
        <v>8000</v>
      </c>
      <c r="M142" s="314">
        <f ca="1">SUM(OFFSET('Data - expenses'!$J80, 0, (M$5-1) * 12, 1, 12))</f>
        <v>12000</v>
      </c>
    </row>
    <row r="143" spans="7:13" hidden="1" outlineLevel="5">
      <c r="H143" s="327" t="s">
        <v>256</v>
      </c>
      <c r="I143" s="312">
        <f ca="1">SUM(OFFSET('Data - expenses'!$J81, 0, (I$5-1) * 12, 1, 12))</f>
        <v>0</v>
      </c>
      <c r="J143" s="313">
        <f ca="1">SUM(OFFSET('Data - expenses'!$J81, 0, (J$5-1) * 12, 1, 12))</f>
        <v>4000</v>
      </c>
      <c r="K143" s="313">
        <f ca="1">SUM(OFFSET('Data - expenses'!$J81, 0, (K$5-1) * 12, 1, 12))</f>
        <v>8000</v>
      </c>
      <c r="L143" s="313">
        <f ca="1">SUM(OFFSET('Data - expenses'!$J81, 0, (L$5-1) * 12, 1, 12))</f>
        <v>12000</v>
      </c>
      <c r="M143" s="314">
        <f ca="1">SUM(OFFSET('Data - expenses'!$J81, 0, (M$5-1) * 12, 1, 12))</f>
        <v>12000</v>
      </c>
    </row>
    <row r="144" spans="7:13" hidden="1" outlineLevel="5">
      <c r="H144" s="327" t="s">
        <v>257</v>
      </c>
      <c r="I144" s="312">
        <f ca="1">SUM(OFFSET('Data - expenses'!$J82, 0, (I$5-1) * 12, 1, 12))</f>
        <v>0</v>
      </c>
      <c r="J144" s="313">
        <f ca="1">SUM(OFFSET('Data - expenses'!$J82, 0, (J$5-1) * 12, 1, 12))</f>
        <v>4000</v>
      </c>
      <c r="K144" s="313">
        <f ca="1">SUM(OFFSET('Data - expenses'!$J82, 0, (K$5-1) * 12, 1, 12))</f>
        <v>0</v>
      </c>
      <c r="L144" s="313">
        <f ca="1">SUM(OFFSET('Data - expenses'!$J82, 0, (L$5-1) * 12, 1, 12))</f>
        <v>4000</v>
      </c>
      <c r="M144" s="314">
        <f ca="1">SUM(OFFSET('Data - expenses'!$J82, 0, (M$5-1) * 12, 1, 12))</f>
        <v>8000</v>
      </c>
    </row>
    <row r="145" spans="6:13" hidden="1" outlineLevel="5">
      <c r="H145" s="327" t="s">
        <v>258</v>
      </c>
      <c r="I145" s="312">
        <f ca="1">SUM(OFFSET('Data - expenses'!$J83, 0, (I$5-1) * 12, 1, 12))</f>
        <v>0</v>
      </c>
      <c r="J145" s="313">
        <f ca="1">SUM(OFFSET('Data - expenses'!$J83, 0, (J$5-1) * 12, 1, 12))</f>
        <v>0</v>
      </c>
      <c r="K145" s="313">
        <f ca="1">SUM(OFFSET('Data - expenses'!$J83, 0, (K$5-1) * 12, 1, 12))</f>
        <v>4000</v>
      </c>
      <c r="L145" s="313">
        <f ca="1">SUM(OFFSET('Data - expenses'!$J83, 0, (L$5-1) * 12, 1, 12))</f>
        <v>0</v>
      </c>
      <c r="M145" s="314">
        <f ca="1">SUM(OFFSET('Data - expenses'!$J83, 0, (M$5-1) * 12, 1, 12))</f>
        <v>4000</v>
      </c>
    </row>
    <row r="146" spans="6:13" hidden="1" outlineLevel="3">
      <c r="F146" s="488" t="s">
        <v>90</v>
      </c>
      <c r="G146" s="504"/>
      <c r="H146" s="489"/>
      <c r="I146" s="321">
        <f ca="1">SUM(I147,I149,I155,I159)</f>
        <v>15000</v>
      </c>
      <c r="J146" s="322">
        <f ca="1">SUM(J147,J149,J155,J159)</f>
        <v>20000</v>
      </c>
      <c r="K146" s="322">
        <f ca="1">SUM(K147,K149,K155,K159)</f>
        <v>12500</v>
      </c>
      <c r="L146" s="322">
        <f ca="1">SUM(L147,L149,L155,L159)</f>
        <v>30000</v>
      </c>
      <c r="M146" s="323">
        <f ca="1">SUM(M147,M149,M155,M159)</f>
        <v>65000</v>
      </c>
    </row>
    <row r="147" spans="6:13" hidden="1" outlineLevel="4">
      <c r="G147" s="502" t="s">
        <v>0</v>
      </c>
      <c r="H147" s="503"/>
      <c r="I147" s="324">
        <f ca="1">SUM(I148)</f>
        <v>2500</v>
      </c>
      <c r="J147" s="325">
        <f ca="1">SUM(J148)</f>
        <v>0</v>
      </c>
      <c r="K147" s="325">
        <f ca="1">SUM(K148)</f>
        <v>0</v>
      </c>
      <c r="L147" s="325">
        <f ca="1">SUM(L148)</f>
        <v>0</v>
      </c>
      <c r="M147" s="326">
        <f ca="1">SUM(M148)</f>
        <v>0</v>
      </c>
    </row>
    <row r="148" spans="6:13" hidden="1" outlineLevel="5">
      <c r="H148" s="327" t="s">
        <v>248</v>
      </c>
      <c r="I148" s="312">
        <f ca="1">SUM(OFFSET('Data - expenses'!$J84, 0, (I$5-1) * 12, 1, 12))</f>
        <v>2500</v>
      </c>
      <c r="J148" s="313">
        <f ca="1">SUM(OFFSET('Data - expenses'!$J84, 0, (J$5-1) * 12, 1, 12))</f>
        <v>0</v>
      </c>
      <c r="K148" s="313">
        <f ca="1">SUM(OFFSET('Data - expenses'!$J84, 0, (K$5-1) * 12, 1, 12))</f>
        <v>0</v>
      </c>
      <c r="L148" s="313">
        <f ca="1">SUM(OFFSET('Data - expenses'!$J84, 0, (L$5-1) * 12, 1, 12))</f>
        <v>0</v>
      </c>
      <c r="M148" s="314">
        <f ca="1">SUM(OFFSET('Data - expenses'!$J84, 0, (M$5-1) * 12, 1, 12))</f>
        <v>0</v>
      </c>
    </row>
    <row r="149" spans="6:13" hidden="1" outlineLevel="4">
      <c r="G149" s="502" t="s">
        <v>36</v>
      </c>
      <c r="H149" s="503"/>
      <c r="I149" s="324">
        <f ca="1">SUM(I150,I151,I152,I153,I154)</f>
        <v>5000</v>
      </c>
      <c r="J149" s="325">
        <f ca="1">SUM(J150,J151,J152,J153,J154)</f>
        <v>7500</v>
      </c>
      <c r="K149" s="325">
        <f ca="1">SUM(K150,K151,K152,K153,K154)</f>
        <v>5000</v>
      </c>
      <c r="L149" s="325">
        <f ca="1">SUM(L150,L151,L152,L153,L154)</f>
        <v>15000</v>
      </c>
      <c r="M149" s="326">
        <f ca="1">SUM(M150,M151,M152,M153,M154)</f>
        <v>45000</v>
      </c>
    </row>
    <row r="150" spans="6:13" hidden="1" outlineLevel="5">
      <c r="H150" s="327" t="s">
        <v>249</v>
      </c>
      <c r="I150" s="312">
        <f ca="1">SUM(OFFSET('Data - expenses'!$J85, 0, (I$5-1) * 12, 1, 12))</f>
        <v>0</v>
      </c>
      <c r="J150" s="313">
        <f ca="1">SUM(OFFSET('Data - expenses'!$J85, 0, (J$5-1) * 12, 1, 12))</f>
        <v>0</v>
      </c>
      <c r="K150" s="313">
        <f ca="1">SUM(OFFSET('Data - expenses'!$J85, 0, (K$5-1) * 12, 1, 12))</f>
        <v>2500</v>
      </c>
      <c r="L150" s="313">
        <f ca="1">SUM(OFFSET('Data - expenses'!$J85, 0, (L$5-1) * 12, 1, 12))</f>
        <v>0</v>
      </c>
      <c r="M150" s="314">
        <f ca="1">SUM(OFFSET('Data - expenses'!$J85, 0, (M$5-1) * 12, 1, 12))</f>
        <v>2500</v>
      </c>
    </row>
    <row r="151" spans="6:13" hidden="1" outlineLevel="5">
      <c r="H151" s="327" t="s">
        <v>250</v>
      </c>
      <c r="I151" s="312">
        <f ca="1">SUM(OFFSET('Data - expenses'!$J86, 0, (I$5-1) * 12, 1, 12))</f>
        <v>0</v>
      </c>
      <c r="J151" s="313">
        <f ca="1">SUM(OFFSET('Data - expenses'!$J86, 0, (J$5-1) * 12, 1, 12))</f>
        <v>2500</v>
      </c>
      <c r="K151" s="313">
        <f ca="1">SUM(OFFSET('Data - expenses'!$J86, 0, (K$5-1) * 12, 1, 12))</f>
        <v>0</v>
      </c>
      <c r="L151" s="313">
        <f ca="1">SUM(OFFSET('Data - expenses'!$J86, 0, (L$5-1) * 12, 1, 12))</f>
        <v>0</v>
      </c>
      <c r="M151" s="314">
        <f ca="1">SUM(OFFSET('Data - expenses'!$J86, 0, (M$5-1) * 12, 1, 12))</f>
        <v>2500</v>
      </c>
    </row>
    <row r="152" spans="6:13" hidden="1" outlineLevel="5">
      <c r="H152" s="327" t="s">
        <v>251</v>
      </c>
      <c r="I152" s="312">
        <f ca="1">SUM(OFFSET('Data - expenses'!$J87, 0, (I$5-1) * 12, 1, 12))</f>
        <v>2500</v>
      </c>
      <c r="J152" s="313">
        <f ca="1">SUM(OFFSET('Data - expenses'!$J87, 0, (J$5-1) * 12, 1, 12))</f>
        <v>0</v>
      </c>
      <c r="K152" s="313">
        <f ca="1">SUM(OFFSET('Data - expenses'!$J87, 0, (K$5-1) * 12, 1, 12))</f>
        <v>0</v>
      </c>
      <c r="L152" s="313">
        <f ca="1">SUM(OFFSET('Data - expenses'!$J87, 0, (L$5-1) * 12, 1, 12))</f>
        <v>7500</v>
      </c>
      <c r="M152" s="314">
        <f ca="1">SUM(OFFSET('Data - expenses'!$J87, 0, (M$5-1) * 12, 1, 12))</f>
        <v>20000</v>
      </c>
    </row>
    <row r="153" spans="6:13" hidden="1" outlineLevel="5">
      <c r="H153" s="327" t="s">
        <v>252</v>
      </c>
      <c r="I153" s="312">
        <f ca="1">SUM(OFFSET('Data - expenses'!$J88, 0, (I$5-1) * 12, 1, 12))</f>
        <v>2500</v>
      </c>
      <c r="J153" s="313">
        <f ca="1">SUM(OFFSET('Data - expenses'!$J88, 0, (J$5-1) * 12, 1, 12))</f>
        <v>2500</v>
      </c>
      <c r="K153" s="313">
        <f ca="1">SUM(OFFSET('Data - expenses'!$J88, 0, (K$5-1) * 12, 1, 12))</f>
        <v>2500</v>
      </c>
      <c r="L153" s="313">
        <f ca="1">SUM(OFFSET('Data - expenses'!$J88, 0, (L$5-1) * 12, 1, 12))</f>
        <v>7500</v>
      </c>
      <c r="M153" s="314">
        <f ca="1">SUM(OFFSET('Data - expenses'!$J88, 0, (M$5-1) * 12, 1, 12))</f>
        <v>20000</v>
      </c>
    </row>
    <row r="154" spans="6:13" hidden="1" outlineLevel="5">
      <c r="H154" s="327" t="s">
        <v>253</v>
      </c>
      <c r="I154" s="312">
        <f ca="1">SUM(OFFSET('Data - expenses'!$J89, 0, (I$5-1) * 12, 1, 12))</f>
        <v>0</v>
      </c>
      <c r="J154" s="313">
        <f ca="1">SUM(OFFSET('Data - expenses'!$J89, 0, (J$5-1) * 12, 1, 12))</f>
        <v>2500</v>
      </c>
      <c r="K154" s="313">
        <f ca="1">SUM(OFFSET('Data - expenses'!$J89, 0, (K$5-1) * 12, 1, 12))</f>
        <v>0</v>
      </c>
      <c r="L154" s="313">
        <f ca="1">SUM(OFFSET('Data - expenses'!$J89, 0, (L$5-1) * 12, 1, 12))</f>
        <v>0</v>
      </c>
      <c r="M154" s="314">
        <f ca="1">SUM(OFFSET('Data - expenses'!$J89, 0, (M$5-1) * 12, 1, 12))</f>
        <v>0</v>
      </c>
    </row>
    <row r="155" spans="6:13" hidden="1" outlineLevel="4">
      <c r="G155" s="502" t="s">
        <v>37</v>
      </c>
      <c r="H155" s="503"/>
      <c r="I155" s="324">
        <f ca="1">SUM(I156,I157,I158)</f>
        <v>5000</v>
      </c>
      <c r="J155" s="325">
        <f ca="1">SUM(J156,J157,J158)</f>
        <v>5000</v>
      </c>
      <c r="K155" s="325">
        <f ca="1">SUM(K156,K157,K158)</f>
        <v>0</v>
      </c>
      <c r="L155" s="325">
        <f ca="1">SUM(L156,L157,L158)</f>
        <v>5000</v>
      </c>
      <c r="M155" s="326">
        <f ca="1">SUM(M156,M157,M158)</f>
        <v>7500</v>
      </c>
    </row>
    <row r="156" spans="6:13" hidden="1" outlineLevel="5">
      <c r="H156" s="327" t="s">
        <v>249</v>
      </c>
      <c r="I156" s="312">
        <f ca="1">SUM(OFFSET('Data - expenses'!$J90, 0, (I$5-1) * 12, 1, 12))</f>
        <v>0</v>
      </c>
      <c r="J156" s="313">
        <f ca="1">SUM(OFFSET('Data - expenses'!$J90, 0, (J$5-1) * 12, 1, 12))</f>
        <v>0</v>
      </c>
      <c r="K156" s="313">
        <f ca="1">SUM(OFFSET('Data - expenses'!$J90, 0, (K$5-1) * 12, 1, 12))</f>
        <v>0</v>
      </c>
      <c r="L156" s="313">
        <f ca="1">SUM(OFFSET('Data - expenses'!$J90, 0, (L$5-1) * 12, 1, 12))</f>
        <v>0</v>
      </c>
      <c r="M156" s="314">
        <f ca="1">SUM(OFFSET('Data - expenses'!$J90, 0, (M$5-1) * 12, 1, 12))</f>
        <v>2500</v>
      </c>
    </row>
    <row r="157" spans="6:13" hidden="1" outlineLevel="5">
      <c r="H157" s="327" t="s">
        <v>251</v>
      </c>
      <c r="I157" s="312">
        <f ca="1">SUM(OFFSET('Data - expenses'!$J91, 0, (I$5-1) * 12, 1, 12))</f>
        <v>2500</v>
      </c>
      <c r="J157" s="313">
        <f ca="1">SUM(OFFSET('Data - expenses'!$J91, 0, (J$5-1) * 12, 1, 12))</f>
        <v>2500</v>
      </c>
      <c r="K157" s="313">
        <f ca="1">SUM(OFFSET('Data - expenses'!$J91, 0, (K$5-1) * 12, 1, 12))</f>
        <v>0</v>
      </c>
      <c r="L157" s="313">
        <f ca="1">SUM(OFFSET('Data - expenses'!$J91, 0, (L$5-1) * 12, 1, 12))</f>
        <v>2500</v>
      </c>
      <c r="M157" s="314">
        <f ca="1">SUM(OFFSET('Data - expenses'!$J91, 0, (M$5-1) * 12, 1, 12))</f>
        <v>2500</v>
      </c>
    </row>
    <row r="158" spans="6:13" hidden="1" outlineLevel="5">
      <c r="H158" s="327" t="s">
        <v>252</v>
      </c>
      <c r="I158" s="312">
        <f ca="1">SUM(OFFSET('Data - expenses'!$J92, 0, (I$5-1) * 12, 1, 12))</f>
        <v>2500</v>
      </c>
      <c r="J158" s="313">
        <f ca="1">SUM(OFFSET('Data - expenses'!$J92, 0, (J$5-1) * 12, 1, 12))</f>
        <v>2500</v>
      </c>
      <c r="K158" s="313">
        <f ca="1">SUM(OFFSET('Data - expenses'!$J92, 0, (K$5-1) * 12, 1, 12))</f>
        <v>0</v>
      </c>
      <c r="L158" s="313">
        <f ca="1">SUM(OFFSET('Data - expenses'!$J92, 0, (L$5-1) * 12, 1, 12))</f>
        <v>2500</v>
      </c>
      <c r="M158" s="314">
        <f ca="1">SUM(OFFSET('Data - expenses'!$J92, 0, (M$5-1) * 12, 1, 12))</f>
        <v>2500</v>
      </c>
    </row>
    <row r="159" spans="6:13" hidden="1" outlineLevel="4">
      <c r="G159" s="502" t="s">
        <v>45</v>
      </c>
      <c r="H159" s="503"/>
      <c r="I159" s="324">
        <f ca="1">SUM(I160,I161,I162,I163,I164)</f>
        <v>2500</v>
      </c>
      <c r="J159" s="325">
        <f ca="1">SUM(J160,J161,J162,J163,J164)</f>
        <v>7500</v>
      </c>
      <c r="K159" s="325">
        <f ca="1">SUM(K160,K161,K162,K163,K164)</f>
        <v>7500</v>
      </c>
      <c r="L159" s="325">
        <f ca="1">SUM(L160,L161,L162,L163,L164)</f>
        <v>10000</v>
      </c>
      <c r="M159" s="326">
        <f ca="1">SUM(M160,M161,M162,M163,M164)</f>
        <v>12500</v>
      </c>
    </row>
    <row r="160" spans="6:13" hidden="1" outlineLevel="5">
      <c r="H160" s="327" t="s">
        <v>254</v>
      </c>
      <c r="I160" s="312">
        <f ca="1">SUM(OFFSET('Data - expenses'!$J93, 0, (I$5-1) * 12, 1, 12))</f>
        <v>0</v>
      </c>
      <c r="J160" s="313">
        <f ca="1">SUM(OFFSET('Data - expenses'!$J93, 0, (J$5-1) * 12, 1, 12))</f>
        <v>2500</v>
      </c>
      <c r="K160" s="313">
        <f ca="1">SUM(OFFSET('Data - expenses'!$J93, 0, (K$5-1) * 12, 1, 12))</f>
        <v>0</v>
      </c>
      <c r="L160" s="313">
        <f ca="1">SUM(OFFSET('Data - expenses'!$J93, 0, (L$5-1) * 12, 1, 12))</f>
        <v>0</v>
      </c>
      <c r="M160" s="314">
        <f ca="1">SUM(OFFSET('Data - expenses'!$J93, 0, (M$5-1) * 12, 1, 12))</f>
        <v>0</v>
      </c>
    </row>
    <row r="161" spans="5:13" hidden="1" outlineLevel="5">
      <c r="H161" s="327" t="s">
        <v>255</v>
      </c>
      <c r="I161" s="312">
        <f ca="1">SUM(OFFSET('Data - expenses'!$J94, 0, (I$5-1) * 12, 1, 12))</f>
        <v>2500</v>
      </c>
      <c r="J161" s="313">
        <f ca="1">SUM(OFFSET('Data - expenses'!$J94, 0, (J$5-1) * 12, 1, 12))</f>
        <v>0</v>
      </c>
      <c r="K161" s="313">
        <f ca="1">SUM(OFFSET('Data - expenses'!$J94, 0, (K$5-1) * 12, 1, 12))</f>
        <v>2500</v>
      </c>
      <c r="L161" s="313">
        <f ca="1">SUM(OFFSET('Data - expenses'!$J94, 0, (L$5-1) * 12, 1, 12))</f>
        <v>5000</v>
      </c>
      <c r="M161" s="314">
        <f ca="1">SUM(OFFSET('Data - expenses'!$J94, 0, (M$5-1) * 12, 1, 12))</f>
        <v>2500</v>
      </c>
    </row>
    <row r="162" spans="5:13" hidden="1" outlineLevel="5">
      <c r="H162" s="327" t="s">
        <v>256</v>
      </c>
      <c r="I162" s="312">
        <f ca="1">SUM(OFFSET('Data - expenses'!$J95, 0, (I$5-1) * 12, 1, 12))</f>
        <v>0</v>
      </c>
      <c r="J162" s="313">
        <f ca="1">SUM(OFFSET('Data - expenses'!$J95, 0, (J$5-1) * 12, 1, 12))</f>
        <v>2500</v>
      </c>
      <c r="K162" s="313">
        <f ca="1">SUM(OFFSET('Data - expenses'!$J95, 0, (K$5-1) * 12, 1, 12))</f>
        <v>2500</v>
      </c>
      <c r="L162" s="313">
        <f ca="1">SUM(OFFSET('Data - expenses'!$J95, 0, (L$5-1) * 12, 1, 12))</f>
        <v>5000</v>
      </c>
      <c r="M162" s="314">
        <f ca="1">SUM(OFFSET('Data - expenses'!$J95, 0, (M$5-1) * 12, 1, 12))</f>
        <v>5000</v>
      </c>
    </row>
    <row r="163" spans="5:13" hidden="1" outlineLevel="5">
      <c r="H163" s="327" t="s">
        <v>257</v>
      </c>
      <c r="I163" s="312">
        <f ca="1">SUM(OFFSET('Data - expenses'!$J96, 0, (I$5-1) * 12, 1, 12))</f>
        <v>0</v>
      </c>
      <c r="J163" s="313">
        <f ca="1">SUM(OFFSET('Data - expenses'!$J96, 0, (J$5-1) * 12, 1, 12))</f>
        <v>2500</v>
      </c>
      <c r="K163" s="313">
        <f ca="1">SUM(OFFSET('Data - expenses'!$J96, 0, (K$5-1) * 12, 1, 12))</f>
        <v>0</v>
      </c>
      <c r="L163" s="313">
        <f ca="1">SUM(OFFSET('Data - expenses'!$J96, 0, (L$5-1) * 12, 1, 12))</f>
        <v>0</v>
      </c>
      <c r="M163" s="314">
        <f ca="1">SUM(OFFSET('Data - expenses'!$J96, 0, (M$5-1) * 12, 1, 12))</f>
        <v>5000</v>
      </c>
    </row>
    <row r="164" spans="5:13" hidden="1" outlineLevel="5">
      <c r="H164" s="327" t="s">
        <v>258</v>
      </c>
      <c r="I164" s="312">
        <f ca="1">SUM(OFFSET('Data - expenses'!$J97, 0, (I$5-1) * 12, 1, 12))</f>
        <v>0</v>
      </c>
      <c r="J164" s="313">
        <f ca="1">SUM(OFFSET('Data - expenses'!$J97, 0, (J$5-1) * 12, 1, 12))</f>
        <v>0</v>
      </c>
      <c r="K164" s="313">
        <f ca="1">SUM(OFFSET('Data - expenses'!$J97, 0, (K$5-1) * 12, 1, 12))</f>
        <v>2500</v>
      </c>
      <c r="L164" s="313">
        <f ca="1">SUM(OFFSET('Data - expenses'!$J97, 0, (L$5-1) * 12, 1, 12))</f>
        <v>0</v>
      </c>
      <c r="M164" s="314">
        <f ca="1">SUM(OFFSET('Data - expenses'!$J97, 0, (M$5-1) * 12, 1, 12))</f>
        <v>0</v>
      </c>
    </row>
    <row r="165" spans="5:13" hidden="1" outlineLevel="2" collapsed="1">
      <c r="E165" s="502" t="s">
        <v>91</v>
      </c>
      <c r="F165" s="505"/>
      <c r="G165" s="505"/>
      <c r="H165" s="503"/>
      <c r="I165" s="324">
        <f ca="1">SUM(I166)</f>
        <v>12333.333333333334</v>
      </c>
      <c r="J165" s="325">
        <f ca="1">SUM(J166)</f>
        <v>25833.333333333332</v>
      </c>
      <c r="K165" s="325">
        <f ca="1">SUM(K166)</f>
        <v>38666.666666666664</v>
      </c>
      <c r="L165" s="325">
        <f ca="1">SUM(L166)</f>
        <v>58166.666666666672</v>
      </c>
      <c r="M165" s="326">
        <f ca="1">SUM(M166)</f>
        <v>102833.33333333334</v>
      </c>
    </row>
    <row r="166" spans="5:13" hidden="1" outlineLevel="3">
      <c r="F166" s="488" t="s">
        <v>91</v>
      </c>
      <c r="G166" s="504"/>
      <c r="H166" s="489"/>
      <c r="I166" s="321">
        <f ca="1">SUM(I167,I169,I175,I179)</f>
        <v>12333.333333333334</v>
      </c>
      <c r="J166" s="322">
        <f ca="1">SUM(J167,J169,J175,J179)</f>
        <v>25833.333333333332</v>
      </c>
      <c r="K166" s="322">
        <f ca="1">SUM(K167,K169,K175,K179)</f>
        <v>38666.666666666664</v>
      </c>
      <c r="L166" s="322">
        <f ca="1">SUM(L167,L169,L175,L179)</f>
        <v>58166.666666666672</v>
      </c>
      <c r="M166" s="323">
        <f ca="1">SUM(M167,M169,M175,M179)</f>
        <v>102833.33333333334</v>
      </c>
    </row>
    <row r="167" spans="5:13" hidden="1" outlineLevel="4">
      <c r="G167" s="502" t="s">
        <v>0</v>
      </c>
      <c r="H167" s="503"/>
      <c r="I167" s="324">
        <f ca="1">SUM(I168)</f>
        <v>5000</v>
      </c>
      <c r="J167" s="325">
        <f ca="1">SUM(J168)</f>
        <v>5000</v>
      </c>
      <c r="K167" s="325">
        <f ca="1">SUM(K168)</f>
        <v>5000</v>
      </c>
      <c r="L167" s="325">
        <f ca="1">SUM(L168)</f>
        <v>5000</v>
      </c>
      <c r="M167" s="326">
        <f ca="1">SUM(M168)</f>
        <v>5000</v>
      </c>
    </row>
    <row r="168" spans="5:13" hidden="1" outlineLevel="5">
      <c r="H168" s="327" t="s">
        <v>248</v>
      </c>
      <c r="I168" s="312">
        <f ca="1">SUM(OFFSET('Data - expenses'!$J98, 0, (I$5-1) * 12, 1, 12))</f>
        <v>5000</v>
      </c>
      <c r="J168" s="313">
        <f ca="1">SUM(OFFSET('Data - expenses'!$J98, 0, (J$5-1) * 12, 1, 12))</f>
        <v>5000</v>
      </c>
      <c r="K168" s="313">
        <f ca="1">SUM(OFFSET('Data - expenses'!$J98, 0, (K$5-1) * 12, 1, 12))</f>
        <v>5000</v>
      </c>
      <c r="L168" s="313">
        <f ca="1">SUM(OFFSET('Data - expenses'!$J98, 0, (L$5-1) * 12, 1, 12))</f>
        <v>5000</v>
      </c>
      <c r="M168" s="314">
        <f ca="1">SUM(OFFSET('Data - expenses'!$J98, 0, (M$5-1) * 12, 1, 12))</f>
        <v>5000</v>
      </c>
    </row>
    <row r="169" spans="5:13" hidden="1" outlineLevel="4">
      <c r="G169" s="502" t="s">
        <v>36</v>
      </c>
      <c r="H169" s="503"/>
      <c r="I169" s="324">
        <f ca="1">SUM(I170,I171,I172,I173,I174)</f>
        <v>2166.666666666667</v>
      </c>
      <c r="J169" s="325">
        <f ca="1">SUM(J170,J171,J172,J173,J174)</f>
        <v>7833.3333333333321</v>
      </c>
      <c r="K169" s="325">
        <f ca="1">SUM(K170,K171,K172,K173,K174)</f>
        <v>14000</v>
      </c>
      <c r="L169" s="325">
        <f ca="1">SUM(L170,L171,L172,L173,L174)</f>
        <v>21500</v>
      </c>
      <c r="M169" s="326">
        <f ca="1">SUM(M170,M171,M172,M173,M174)</f>
        <v>50666.666666666664</v>
      </c>
    </row>
    <row r="170" spans="5:13" hidden="1" outlineLevel="5">
      <c r="H170" s="327" t="s">
        <v>249</v>
      </c>
      <c r="I170" s="312">
        <f ca="1">SUM(OFFSET('Data - expenses'!$J99, 0, (I$5-1) * 12, 1, 12))</f>
        <v>0</v>
      </c>
      <c r="J170" s="313">
        <f ca="1">SUM(OFFSET('Data - expenses'!$J99, 0, (J$5-1) * 12, 1, 12))</f>
        <v>0</v>
      </c>
      <c r="K170" s="313">
        <f ca="1">SUM(OFFSET('Data - expenses'!$J99, 0, (K$5-1) * 12, 1, 12))</f>
        <v>1833.3333333333335</v>
      </c>
      <c r="L170" s="313">
        <f ca="1">SUM(OFFSET('Data - expenses'!$J99, 0, (L$5-1) * 12, 1, 12))</f>
        <v>2000.0000000000002</v>
      </c>
      <c r="M170" s="314">
        <f ca="1">SUM(OFFSET('Data - expenses'!$J99, 0, (M$5-1) * 12, 1, 12))</f>
        <v>4000.0000000000005</v>
      </c>
    </row>
    <row r="171" spans="5:13" hidden="1" outlineLevel="5">
      <c r="H171" s="327" t="s">
        <v>250</v>
      </c>
      <c r="I171" s="312">
        <f ca="1">SUM(OFFSET('Data - expenses'!$J100, 0, (I$5-1) * 12, 1, 12))</f>
        <v>0</v>
      </c>
      <c r="J171" s="313">
        <f ca="1">SUM(OFFSET('Data - expenses'!$J100, 0, (J$5-1) * 12, 1, 12))</f>
        <v>2000</v>
      </c>
      <c r="K171" s="313">
        <f ca="1">SUM(OFFSET('Data - expenses'!$J100, 0, (K$5-1) * 12, 1, 12))</f>
        <v>3000</v>
      </c>
      <c r="L171" s="313">
        <f ca="1">SUM(OFFSET('Data - expenses'!$J100, 0, (L$5-1) * 12, 1, 12))</f>
        <v>3000</v>
      </c>
      <c r="M171" s="314">
        <f ca="1">SUM(OFFSET('Data - expenses'!$J100, 0, (M$5-1) * 12, 1, 12))</f>
        <v>6000</v>
      </c>
    </row>
    <row r="172" spans="5:13" hidden="1" outlineLevel="5">
      <c r="H172" s="327" t="s">
        <v>251</v>
      </c>
      <c r="I172" s="312">
        <f ca="1">SUM(OFFSET('Data - expenses'!$J101, 0, (I$5-1) * 12, 1, 12))</f>
        <v>1833.3333333333335</v>
      </c>
      <c r="J172" s="313">
        <f ca="1">SUM(OFFSET('Data - expenses'!$J101, 0, (J$5-1) * 12, 1, 12))</f>
        <v>2000.0000000000002</v>
      </c>
      <c r="K172" s="313">
        <f ca="1">SUM(OFFSET('Data - expenses'!$J101, 0, (K$5-1) * 12, 1, 12))</f>
        <v>2000.0000000000002</v>
      </c>
      <c r="L172" s="313">
        <f ca="1">SUM(OFFSET('Data - expenses'!$J101, 0, (L$5-1) * 12, 1, 12))</f>
        <v>5666.666666666667</v>
      </c>
      <c r="M172" s="314">
        <f ca="1">SUM(OFFSET('Data - expenses'!$J101, 0, (M$5-1) * 12, 1, 12))</f>
        <v>18000</v>
      </c>
    </row>
    <row r="173" spans="5:13" hidden="1" outlineLevel="5">
      <c r="H173" s="327" t="s">
        <v>252</v>
      </c>
      <c r="I173" s="312">
        <f ca="1">SUM(OFFSET('Data - expenses'!$J102, 0, (I$5-1) * 12, 1, 12))</f>
        <v>333.33333333333331</v>
      </c>
      <c r="J173" s="313">
        <f ca="1">SUM(OFFSET('Data - expenses'!$J102, 0, (J$5-1) * 12, 1, 12))</f>
        <v>2666.6666666666665</v>
      </c>
      <c r="K173" s="313">
        <f ca="1">SUM(OFFSET('Data - expenses'!$J102, 0, (K$5-1) * 12, 1, 12))</f>
        <v>5166.6666666666661</v>
      </c>
      <c r="L173" s="313">
        <f ca="1">SUM(OFFSET('Data - expenses'!$J102, 0, (L$5-1) * 12, 1, 12))</f>
        <v>8833.3333333333321</v>
      </c>
      <c r="M173" s="314">
        <f ca="1">SUM(OFFSET('Data - expenses'!$J102, 0, (M$5-1) * 12, 1, 12))</f>
        <v>20666.666666666664</v>
      </c>
    </row>
    <row r="174" spans="5:13" hidden="1" outlineLevel="5">
      <c r="H174" s="327" t="s">
        <v>253</v>
      </c>
      <c r="I174" s="312">
        <f ca="1">SUM(OFFSET('Data - expenses'!$J103, 0, (I$5-1) * 12, 1, 12))</f>
        <v>0</v>
      </c>
      <c r="J174" s="313">
        <f ca="1">SUM(OFFSET('Data - expenses'!$J103, 0, (J$5-1) * 12, 1, 12))</f>
        <v>1166.6666666666665</v>
      </c>
      <c r="K174" s="313">
        <f ca="1">SUM(OFFSET('Data - expenses'!$J103, 0, (K$5-1) * 12, 1, 12))</f>
        <v>2000.0000000000002</v>
      </c>
      <c r="L174" s="313">
        <f ca="1">SUM(OFFSET('Data - expenses'!$J103, 0, (L$5-1) * 12, 1, 12))</f>
        <v>2000.0000000000002</v>
      </c>
      <c r="M174" s="314">
        <f ca="1">SUM(OFFSET('Data - expenses'!$J103, 0, (M$5-1) * 12, 1, 12))</f>
        <v>2000.0000000000002</v>
      </c>
    </row>
    <row r="175" spans="5:13" hidden="1" outlineLevel="4">
      <c r="G175" s="502" t="s">
        <v>37</v>
      </c>
      <c r="H175" s="503"/>
      <c r="I175" s="324">
        <f ca="1">SUM(I176,I177,I178)</f>
        <v>4000.0000000000005</v>
      </c>
      <c r="J175" s="325">
        <f ca="1">SUM(J176,J177,J178)</f>
        <v>8000.0000000000009</v>
      </c>
      <c r="K175" s="325">
        <f ca="1">SUM(K176,K177,K178)</f>
        <v>8000.0000000000009</v>
      </c>
      <c r="L175" s="325">
        <f ca="1">SUM(L176,L177,L178)</f>
        <v>12000</v>
      </c>
      <c r="M175" s="326">
        <f ca="1">SUM(M176,M177,M178)</f>
        <v>18000.000000000004</v>
      </c>
    </row>
    <row r="176" spans="5:13" hidden="1" outlineLevel="5">
      <c r="H176" s="327" t="s">
        <v>249</v>
      </c>
      <c r="I176" s="312">
        <f ca="1">SUM(OFFSET('Data - expenses'!$J104, 0, (I$5-1) * 12, 1, 12))</f>
        <v>0</v>
      </c>
      <c r="J176" s="313">
        <f ca="1">SUM(OFFSET('Data - expenses'!$J104, 0, (J$5-1) * 12, 1, 12))</f>
        <v>0</v>
      </c>
      <c r="K176" s="313">
        <f ca="1">SUM(OFFSET('Data - expenses'!$J104, 0, (K$5-1) * 12, 1, 12))</f>
        <v>0</v>
      </c>
      <c r="L176" s="313">
        <f ca="1">SUM(OFFSET('Data - expenses'!$J104, 0, (L$5-1) * 12, 1, 12))</f>
        <v>0</v>
      </c>
      <c r="M176" s="314">
        <f ca="1">SUM(OFFSET('Data - expenses'!$J104, 0, (M$5-1) * 12, 1, 12))</f>
        <v>2000.0000000000002</v>
      </c>
    </row>
    <row r="177" spans="5:13" hidden="1" outlineLevel="5">
      <c r="H177" s="327" t="s">
        <v>251</v>
      </c>
      <c r="I177" s="312">
        <f ca="1">SUM(OFFSET('Data - expenses'!$J105, 0, (I$5-1) * 12, 1, 12))</f>
        <v>2000.0000000000002</v>
      </c>
      <c r="J177" s="313">
        <f ca="1">SUM(OFFSET('Data - expenses'!$J105, 0, (J$5-1) * 12, 1, 12))</f>
        <v>4000.0000000000005</v>
      </c>
      <c r="K177" s="313">
        <f ca="1">SUM(OFFSET('Data - expenses'!$J105, 0, (K$5-1) * 12, 1, 12))</f>
        <v>4000.0000000000005</v>
      </c>
      <c r="L177" s="313">
        <f ca="1">SUM(OFFSET('Data - expenses'!$J105, 0, (L$5-1) * 12, 1, 12))</f>
        <v>6000</v>
      </c>
      <c r="M177" s="314">
        <f ca="1">SUM(OFFSET('Data - expenses'!$J105, 0, (M$5-1) * 12, 1, 12))</f>
        <v>8000.0000000000009</v>
      </c>
    </row>
    <row r="178" spans="5:13" hidden="1" outlineLevel="5">
      <c r="H178" s="327" t="s">
        <v>252</v>
      </c>
      <c r="I178" s="312">
        <f ca="1">SUM(OFFSET('Data - expenses'!$J106, 0, (I$5-1) * 12, 1, 12))</f>
        <v>2000.0000000000002</v>
      </c>
      <c r="J178" s="313">
        <f ca="1">SUM(OFFSET('Data - expenses'!$J106, 0, (J$5-1) * 12, 1, 12))</f>
        <v>4000.0000000000005</v>
      </c>
      <c r="K178" s="313">
        <f ca="1">SUM(OFFSET('Data - expenses'!$J106, 0, (K$5-1) * 12, 1, 12))</f>
        <v>4000.0000000000005</v>
      </c>
      <c r="L178" s="313">
        <f ca="1">SUM(OFFSET('Data - expenses'!$J106, 0, (L$5-1) * 12, 1, 12))</f>
        <v>6000</v>
      </c>
      <c r="M178" s="314">
        <f ca="1">SUM(OFFSET('Data - expenses'!$J106, 0, (M$5-1) * 12, 1, 12))</f>
        <v>8000.0000000000009</v>
      </c>
    </row>
    <row r="179" spans="5:13" hidden="1" outlineLevel="4">
      <c r="G179" s="502" t="s">
        <v>45</v>
      </c>
      <c r="H179" s="503"/>
      <c r="I179" s="324">
        <f ca="1">SUM(I180,I181,I182,I183,I184)</f>
        <v>1166.6666666666665</v>
      </c>
      <c r="J179" s="325">
        <f ca="1">SUM(J180,J181,J182,J183,J184)</f>
        <v>5000</v>
      </c>
      <c r="K179" s="325">
        <f ca="1">SUM(K180,K181,K182,K183,K184)</f>
        <v>11666.666666666666</v>
      </c>
      <c r="L179" s="325">
        <f ca="1">SUM(L180,L181,L182,L183,L184)</f>
        <v>19666.666666666668</v>
      </c>
      <c r="M179" s="326">
        <f ca="1">SUM(M180,M181,M182,M183,M184)</f>
        <v>29166.666666666664</v>
      </c>
    </row>
    <row r="180" spans="5:13" hidden="1" outlineLevel="5">
      <c r="H180" s="327" t="s">
        <v>254</v>
      </c>
      <c r="I180" s="312">
        <f ca="1">SUM(OFFSET('Data - expenses'!$J107, 0, (I$5-1) * 12, 1, 12))</f>
        <v>0</v>
      </c>
      <c r="J180" s="313">
        <f ca="1">SUM(OFFSET('Data - expenses'!$J107, 0, (J$5-1) * 12, 1, 12))</f>
        <v>500</v>
      </c>
      <c r="K180" s="313">
        <f ca="1">SUM(OFFSET('Data - expenses'!$J107, 0, (K$5-1) * 12, 1, 12))</f>
        <v>3000</v>
      </c>
      <c r="L180" s="313">
        <f ca="1">SUM(OFFSET('Data - expenses'!$J107, 0, (L$5-1) * 12, 1, 12))</f>
        <v>3000</v>
      </c>
      <c r="M180" s="314">
        <f ca="1">SUM(OFFSET('Data - expenses'!$J107, 0, (M$5-1) * 12, 1, 12))</f>
        <v>3000</v>
      </c>
    </row>
    <row r="181" spans="5:13" hidden="1" outlineLevel="5">
      <c r="H181" s="327" t="s">
        <v>255</v>
      </c>
      <c r="I181" s="312">
        <f ca="1">SUM(OFFSET('Data - expenses'!$J108, 0, (I$5-1) * 12, 1, 12))</f>
        <v>1166.6666666666665</v>
      </c>
      <c r="J181" s="313">
        <f ca="1">SUM(OFFSET('Data - expenses'!$J108, 0, (J$5-1) * 12, 1, 12))</f>
        <v>2000.0000000000002</v>
      </c>
      <c r="K181" s="313">
        <f ca="1">SUM(OFFSET('Data - expenses'!$J108, 0, (K$5-1) * 12, 1, 12))</f>
        <v>2666.6666666666665</v>
      </c>
      <c r="L181" s="313">
        <f ca="1">SUM(OFFSET('Data - expenses'!$J108, 0, (L$5-1) * 12, 1, 12))</f>
        <v>6333.3333333333339</v>
      </c>
      <c r="M181" s="314">
        <f ca="1">SUM(OFFSET('Data - expenses'!$J108, 0, (M$5-1) * 12, 1, 12))</f>
        <v>9666.6666666666661</v>
      </c>
    </row>
    <row r="182" spans="5:13" hidden="1" outlineLevel="5">
      <c r="H182" s="327" t="s">
        <v>256</v>
      </c>
      <c r="I182" s="312">
        <f ca="1">SUM(OFFSET('Data - expenses'!$J109, 0, (I$5-1) * 12, 1, 12))</f>
        <v>0</v>
      </c>
      <c r="J182" s="313">
        <f ca="1">SUM(OFFSET('Data - expenses'!$J109, 0, (J$5-1) * 12, 1, 12))</f>
        <v>1666.6666666666667</v>
      </c>
      <c r="K182" s="313">
        <f ca="1">SUM(OFFSET('Data - expenses'!$J109, 0, (K$5-1) * 12, 1, 12))</f>
        <v>3333.3333333333335</v>
      </c>
      <c r="L182" s="313">
        <f ca="1">SUM(OFFSET('Data - expenses'!$J109, 0, (L$5-1) * 12, 1, 12))</f>
        <v>6333.3333333333339</v>
      </c>
      <c r="M182" s="314">
        <f ca="1">SUM(OFFSET('Data - expenses'!$J109, 0, (M$5-1) * 12, 1, 12))</f>
        <v>10333.333333333332</v>
      </c>
    </row>
    <row r="183" spans="5:13" hidden="1" outlineLevel="5">
      <c r="H183" s="327" t="s">
        <v>257</v>
      </c>
      <c r="I183" s="312">
        <f ca="1">SUM(OFFSET('Data - expenses'!$J110, 0, (I$5-1) * 12, 1, 12))</f>
        <v>0</v>
      </c>
      <c r="J183" s="313">
        <f ca="1">SUM(OFFSET('Data - expenses'!$J110, 0, (J$5-1) * 12, 1, 12))</f>
        <v>833.33333333333326</v>
      </c>
      <c r="K183" s="313">
        <f ca="1">SUM(OFFSET('Data - expenses'!$J110, 0, (K$5-1) * 12, 1, 12))</f>
        <v>2000.0000000000002</v>
      </c>
      <c r="L183" s="313">
        <f ca="1">SUM(OFFSET('Data - expenses'!$J110, 0, (L$5-1) * 12, 1, 12))</f>
        <v>2000.0000000000002</v>
      </c>
      <c r="M183" s="314">
        <f ca="1">SUM(OFFSET('Data - expenses'!$J110, 0, (M$5-1) * 12, 1, 12))</f>
        <v>4166.6666666666661</v>
      </c>
    </row>
    <row r="184" spans="5:13" hidden="1" outlineLevel="5">
      <c r="H184" s="327" t="s">
        <v>258</v>
      </c>
      <c r="I184" s="312">
        <f ca="1">SUM(OFFSET('Data - expenses'!$J111, 0, (I$5-1) * 12, 1, 12))</f>
        <v>0</v>
      </c>
      <c r="J184" s="313">
        <f ca="1">SUM(OFFSET('Data - expenses'!$J111, 0, (J$5-1) * 12, 1, 12))</f>
        <v>0</v>
      </c>
      <c r="K184" s="313">
        <f ca="1">SUM(OFFSET('Data - expenses'!$J111, 0, (K$5-1) * 12, 1, 12))</f>
        <v>666.66666666666663</v>
      </c>
      <c r="L184" s="313">
        <f ca="1">SUM(OFFSET('Data - expenses'!$J111, 0, (L$5-1) * 12, 1, 12))</f>
        <v>2000.0000000000002</v>
      </c>
      <c r="M184" s="314">
        <f ca="1">SUM(OFFSET('Data - expenses'!$J111, 0, (M$5-1) * 12, 1, 12))</f>
        <v>2000.0000000000002</v>
      </c>
    </row>
    <row r="185" spans="5:13" hidden="1" outlineLevel="2" collapsed="1">
      <c r="E185" s="502" t="s">
        <v>92</v>
      </c>
      <c r="F185" s="505"/>
      <c r="G185" s="505"/>
      <c r="H185" s="503"/>
      <c r="I185" s="324">
        <f ca="1">SUM(I186)</f>
        <v>67200</v>
      </c>
      <c r="J185" s="325">
        <f ca="1">SUM(J186)</f>
        <v>158400</v>
      </c>
      <c r="K185" s="325">
        <f ca="1">SUM(K186)</f>
        <v>242400</v>
      </c>
      <c r="L185" s="325">
        <f ca="1">SUM(L186)</f>
        <v>382800</v>
      </c>
      <c r="M185" s="326">
        <f ca="1">SUM(M186)</f>
        <v>697200</v>
      </c>
    </row>
    <row r="186" spans="5:13" hidden="1" outlineLevel="3">
      <c r="F186" s="488" t="s">
        <v>92</v>
      </c>
      <c r="G186" s="504"/>
      <c r="H186" s="489"/>
      <c r="I186" s="321">
        <f ca="1">SUM(I187,I189,I195,I199)</f>
        <v>67200</v>
      </c>
      <c r="J186" s="322">
        <f ca="1">SUM(J187,J189,J195,J199)</f>
        <v>158400</v>
      </c>
      <c r="K186" s="322">
        <f ca="1">SUM(K187,K189,K195,K199)</f>
        <v>242400</v>
      </c>
      <c r="L186" s="322">
        <f ca="1">SUM(L187,L189,L195,L199)</f>
        <v>382800</v>
      </c>
      <c r="M186" s="323">
        <f ca="1">SUM(M187,M189,M195,M199)</f>
        <v>697200</v>
      </c>
    </row>
    <row r="187" spans="5:13" hidden="1" outlineLevel="4">
      <c r="G187" s="502" t="s">
        <v>0</v>
      </c>
      <c r="H187" s="503"/>
      <c r="I187" s="324">
        <f ca="1">SUM(I188)</f>
        <v>14400</v>
      </c>
      <c r="J187" s="325">
        <f ca="1">SUM(J188)</f>
        <v>14400</v>
      </c>
      <c r="K187" s="325">
        <f ca="1">SUM(K188)</f>
        <v>14400</v>
      </c>
      <c r="L187" s="325">
        <f ca="1">SUM(L188)</f>
        <v>14400</v>
      </c>
      <c r="M187" s="326">
        <f ca="1">SUM(M188)</f>
        <v>14400</v>
      </c>
    </row>
    <row r="188" spans="5:13" hidden="1" outlineLevel="5">
      <c r="H188" s="327" t="s">
        <v>248</v>
      </c>
      <c r="I188" s="312">
        <f ca="1">SUM(OFFSET('Data - expenses'!$J112, 0, (I$5-1) * 12, 1, 12))</f>
        <v>14400</v>
      </c>
      <c r="J188" s="313">
        <f ca="1">SUM(OFFSET('Data - expenses'!$J112, 0, (J$5-1) * 12, 1, 12))</f>
        <v>14400</v>
      </c>
      <c r="K188" s="313">
        <f ca="1">SUM(OFFSET('Data - expenses'!$J112, 0, (K$5-1) * 12, 1, 12))</f>
        <v>14400</v>
      </c>
      <c r="L188" s="313">
        <f ca="1">SUM(OFFSET('Data - expenses'!$J112, 0, (L$5-1) * 12, 1, 12))</f>
        <v>14400</v>
      </c>
      <c r="M188" s="314">
        <f ca="1">SUM(OFFSET('Data - expenses'!$J112, 0, (M$5-1) * 12, 1, 12))</f>
        <v>14400</v>
      </c>
    </row>
    <row r="189" spans="5:13" hidden="1" outlineLevel="4">
      <c r="G189" s="502" t="s">
        <v>36</v>
      </c>
      <c r="H189" s="503"/>
      <c r="I189" s="324">
        <f ca="1">SUM(I190,I191,I192,I193,I194)</f>
        <v>15600</v>
      </c>
      <c r="J189" s="325">
        <f ca="1">SUM(J190,J191,J192,J193,J194)</f>
        <v>51600</v>
      </c>
      <c r="K189" s="325">
        <f ca="1">SUM(K190,K191,K192,K193,K194)</f>
        <v>93600</v>
      </c>
      <c r="L189" s="325">
        <f ca="1">SUM(L190,L191,L192,L193,L194)</f>
        <v>147600</v>
      </c>
      <c r="M189" s="326">
        <f ca="1">SUM(M190,M191,M192,M193,M194)</f>
        <v>350400</v>
      </c>
    </row>
    <row r="190" spans="5:13" hidden="1" outlineLevel="5">
      <c r="H190" s="327" t="s">
        <v>249</v>
      </c>
      <c r="I190" s="312">
        <f ca="1">SUM(OFFSET('Data - expenses'!$J113, 0, (I$5-1) * 12, 1, 12))</f>
        <v>0</v>
      </c>
      <c r="J190" s="313">
        <f ca="1">SUM(OFFSET('Data - expenses'!$J113, 0, (J$5-1) * 12, 1, 12))</f>
        <v>0</v>
      </c>
      <c r="K190" s="313">
        <f ca="1">SUM(OFFSET('Data - expenses'!$J113, 0, (K$5-1) * 12, 1, 12))</f>
        <v>13200</v>
      </c>
      <c r="L190" s="313">
        <f ca="1">SUM(OFFSET('Data - expenses'!$J113, 0, (L$5-1) * 12, 1, 12))</f>
        <v>14400</v>
      </c>
      <c r="M190" s="314">
        <f ca="1">SUM(OFFSET('Data - expenses'!$J113, 0, (M$5-1) * 12, 1, 12))</f>
        <v>28800</v>
      </c>
    </row>
    <row r="191" spans="5:13" hidden="1" outlineLevel="5">
      <c r="H191" s="327" t="s">
        <v>250</v>
      </c>
      <c r="I191" s="312">
        <f ca="1">SUM(OFFSET('Data - expenses'!$J114, 0, (I$5-1) * 12, 1, 12))</f>
        <v>0</v>
      </c>
      <c r="J191" s="313">
        <f ca="1">SUM(OFFSET('Data - expenses'!$J114, 0, (J$5-1) * 12, 1, 12))</f>
        <v>9600</v>
      </c>
      <c r="K191" s="313">
        <f ca="1">SUM(OFFSET('Data - expenses'!$J114, 0, (K$5-1) * 12, 1, 12))</f>
        <v>14400</v>
      </c>
      <c r="L191" s="313">
        <f ca="1">SUM(OFFSET('Data - expenses'!$J114, 0, (L$5-1) * 12, 1, 12))</f>
        <v>14400</v>
      </c>
      <c r="M191" s="314">
        <f ca="1">SUM(OFFSET('Data - expenses'!$J114, 0, (M$5-1) * 12, 1, 12))</f>
        <v>28800</v>
      </c>
    </row>
    <row r="192" spans="5:13" hidden="1" outlineLevel="5">
      <c r="H192" s="327" t="s">
        <v>251</v>
      </c>
      <c r="I192" s="312">
        <f ca="1">SUM(OFFSET('Data - expenses'!$J115, 0, (I$5-1) * 12, 1, 12))</f>
        <v>13200</v>
      </c>
      <c r="J192" s="313">
        <f ca="1">SUM(OFFSET('Data - expenses'!$J115, 0, (J$5-1) * 12, 1, 12))</f>
        <v>14400</v>
      </c>
      <c r="K192" s="313">
        <f ca="1">SUM(OFFSET('Data - expenses'!$J115, 0, (K$5-1) * 12, 1, 12))</f>
        <v>14400</v>
      </c>
      <c r="L192" s="313">
        <f ca="1">SUM(OFFSET('Data - expenses'!$J115, 0, (L$5-1) * 12, 1, 12))</f>
        <v>40800</v>
      </c>
      <c r="M192" s="314">
        <f ca="1">SUM(OFFSET('Data - expenses'!$J115, 0, (M$5-1) * 12, 1, 12))</f>
        <v>129600</v>
      </c>
    </row>
    <row r="193" spans="5:13" hidden="1" outlineLevel="5">
      <c r="H193" s="327" t="s">
        <v>252</v>
      </c>
      <c r="I193" s="312">
        <f ca="1">SUM(OFFSET('Data - expenses'!$J116, 0, (I$5-1) * 12, 1, 12))</f>
        <v>2400</v>
      </c>
      <c r="J193" s="313">
        <f ca="1">SUM(OFFSET('Data - expenses'!$J116, 0, (J$5-1) * 12, 1, 12))</f>
        <v>19200</v>
      </c>
      <c r="K193" s="313">
        <f ca="1">SUM(OFFSET('Data - expenses'!$J116, 0, (K$5-1) * 12, 1, 12))</f>
        <v>37200</v>
      </c>
      <c r="L193" s="313">
        <f ca="1">SUM(OFFSET('Data - expenses'!$J116, 0, (L$5-1) * 12, 1, 12))</f>
        <v>63600</v>
      </c>
      <c r="M193" s="314">
        <f ca="1">SUM(OFFSET('Data - expenses'!$J116, 0, (M$5-1) * 12, 1, 12))</f>
        <v>148800</v>
      </c>
    </row>
    <row r="194" spans="5:13" hidden="1" outlineLevel="5">
      <c r="H194" s="327" t="s">
        <v>253</v>
      </c>
      <c r="I194" s="312">
        <f ca="1">SUM(OFFSET('Data - expenses'!$J117, 0, (I$5-1) * 12, 1, 12))</f>
        <v>0</v>
      </c>
      <c r="J194" s="313">
        <f ca="1">SUM(OFFSET('Data - expenses'!$J117, 0, (J$5-1) * 12, 1, 12))</f>
        <v>8400</v>
      </c>
      <c r="K194" s="313">
        <f ca="1">SUM(OFFSET('Data - expenses'!$J117, 0, (K$5-1) * 12, 1, 12))</f>
        <v>14400</v>
      </c>
      <c r="L194" s="313">
        <f ca="1">SUM(OFFSET('Data - expenses'!$J117, 0, (L$5-1) * 12, 1, 12))</f>
        <v>14400</v>
      </c>
      <c r="M194" s="314">
        <f ca="1">SUM(OFFSET('Data - expenses'!$J117, 0, (M$5-1) * 12, 1, 12))</f>
        <v>14400</v>
      </c>
    </row>
    <row r="195" spans="5:13" hidden="1" outlineLevel="4">
      <c r="G195" s="502" t="s">
        <v>37</v>
      </c>
      <c r="H195" s="503"/>
      <c r="I195" s="324">
        <f ca="1">SUM(I196,I197,I198)</f>
        <v>28800</v>
      </c>
      <c r="J195" s="325">
        <f ca="1">SUM(J196,J197,J198)</f>
        <v>57600</v>
      </c>
      <c r="K195" s="325">
        <f ca="1">SUM(K196,K197,K198)</f>
        <v>57600</v>
      </c>
      <c r="L195" s="325">
        <f ca="1">SUM(L196,L197,L198)</f>
        <v>86400</v>
      </c>
      <c r="M195" s="326">
        <f ca="1">SUM(M196,M197,M198)</f>
        <v>129600</v>
      </c>
    </row>
    <row r="196" spans="5:13" hidden="1" outlineLevel="5">
      <c r="H196" s="327" t="s">
        <v>249</v>
      </c>
      <c r="I196" s="312">
        <f ca="1">SUM(OFFSET('Data - expenses'!$J118, 0, (I$5-1) * 12, 1, 12))</f>
        <v>0</v>
      </c>
      <c r="J196" s="313">
        <f ca="1">SUM(OFFSET('Data - expenses'!$J118, 0, (J$5-1) * 12, 1, 12))</f>
        <v>0</v>
      </c>
      <c r="K196" s="313">
        <f ca="1">SUM(OFFSET('Data - expenses'!$J118, 0, (K$5-1) * 12, 1, 12))</f>
        <v>0</v>
      </c>
      <c r="L196" s="313">
        <f ca="1">SUM(OFFSET('Data - expenses'!$J118, 0, (L$5-1) * 12, 1, 12))</f>
        <v>0</v>
      </c>
      <c r="M196" s="314">
        <f ca="1">SUM(OFFSET('Data - expenses'!$J118, 0, (M$5-1) * 12, 1, 12))</f>
        <v>14400</v>
      </c>
    </row>
    <row r="197" spans="5:13" hidden="1" outlineLevel="5">
      <c r="H197" s="327" t="s">
        <v>251</v>
      </c>
      <c r="I197" s="312">
        <f ca="1">SUM(OFFSET('Data - expenses'!$J119, 0, (I$5-1) * 12, 1, 12))</f>
        <v>14400</v>
      </c>
      <c r="J197" s="313">
        <f ca="1">SUM(OFFSET('Data - expenses'!$J119, 0, (J$5-1) * 12, 1, 12))</f>
        <v>28800</v>
      </c>
      <c r="K197" s="313">
        <f ca="1">SUM(OFFSET('Data - expenses'!$J119, 0, (K$5-1) * 12, 1, 12))</f>
        <v>28800</v>
      </c>
      <c r="L197" s="313">
        <f ca="1">SUM(OFFSET('Data - expenses'!$J119, 0, (L$5-1) * 12, 1, 12))</f>
        <v>43200</v>
      </c>
      <c r="M197" s="314">
        <f ca="1">SUM(OFFSET('Data - expenses'!$J119, 0, (M$5-1) * 12, 1, 12))</f>
        <v>57600</v>
      </c>
    </row>
    <row r="198" spans="5:13" hidden="1" outlineLevel="5">
      <c r="H198" s="327" t="s">
        <v>252</v>
      </c>
      <c r="I198" s="312">
        <f ca="1">SUM(OFFSET('Data - expenses'!$J120, 0, (I$5-1) * 12, 1, 12))</f>
        <v>14400</v>
      </c>
      <c r="J198" s="313">
        <f ca="1">SUM(OFFSET('Data - expenses'!$J120, 0, (J$5-1) * 12, 1, 12))</f>
        <v>28800</v>
      </c>
      <c r="K198" s="313">
        <f ca="1">SUM(OFFSET('Data - expenses'!$J120, 0, (K$5-1) * 12, 1, 12))</f>
        <v>28800</v>
      </c>
      <c r="L198" s="313">
        <f ca="1">SUM(OFFSET('Data - expenses'!$J120, 0, (L$5-1) * 12, 1, 12))</f>
        <v>43200</v>
      </c>
      <c r="M198" s="314">
        <f ca="1">SUM(OFFSET('Data - expenses'!$J120, 0, (M$5-1) * 12, 1, 12))</f>
        <v>57600</v>
      </c>
    </row>
    <row r="199" spans="5:13" hidden="1" outlineLevel="4">
      <c r="G199" s="502" t="s">
        <v>45</v>
      </c>
      <c r="H199" s="503"/>
      <c r="I199" s="324">
        <f ca="1">SUM(I200,I201,I202,I203,I204)</f>
        <v>8400</v>
      </c>
      <c r="J199" s="325">
        <f ca="1">SUM(J200,J201,J202,J203,J204)</f>
        <v>34800</v>
      </c>
      <c r="K199" s="325">
        <f ca="1">SUM(K200,K201,K202,K203,K204)</f>
        <v>76800</v>
      </c>
      <c r="L199" s="325">
        <f ca="1">SUM(L200,L201,L202,L203,L204)</f>
        <v>134400</v>
      </c>
      <c r="M199" s="326">
        <f ca="1">SUM(M200,M201,M202,M203,M204)</f>
        <v>202800</v>
      </c>
    </row>
    <row r="200" spans="5:13" hidden="1" outlineLevel="5">
      <c r="H200" s="327" t="s">
        <v>254</v>
      </c>
      <c r="I200" s="312">
        <f ca="1">SUM(OFFSET('Data - expenses'!$J121, 0, (I$5-1) * 12, 1, 12))</f>
        <v>0</v>
      </c>
      <c r="J200" s="313">
        <f ca="1">SUM(OFFSET('Data - expenses'!$J121, 0, (J$5-1) * 12, 1, 12))</f>
        <v>2400</v>
      </c>
      <c r="K200" s="313">
        <f ca="1">SUM(OFFSET('Data - expenses'!$J121, 0, (K$5-1) * 12, 1, 12))</f>
        <v>14400</v>
      </c>
      <c r="L200" s="313">
        <f ca="1">SUM(OFFSET('Data - expenses'!$J121, 0, (L$5-1) * 12, 1, 12))</f>
        <v>14400</v>
      </c>
      <c r="M200" s="314">
        <f ca="1">SUM(OFFSET('Data - expenses'!$J121, 0, (M$5-1) * 12, 1, 12))</f>
        <v>14400</v>
      </c>
    </row>
    <row r="201" spans="5:13" hidden="1" outlineLevel="5">
      <c r="H201" s="327" t="s">
        <v>255</v>
      </c>
      <c r="I201" s="312">
        <f ca="1">SUM(OFFSET('Data - expenses'!$J122, 0, (I$5-1) * 12, 1, 12))</f>
        <v>8400</v>
      </c>
      <c r="J201" s="313">
        <f ca="1">SUM(OFFSET('Data - expenses'!$J122, 0, (J$5-1) * 12, 1, 12))</f>
        <v>14400</v>
      </c>
      <c r="K201" s="313">
        <f ca="1">SUM(OFFSET('Data - expenses'!$J122, 0, (K$5-1) * 12, 1, 12))</f>
        <v>19200</v>
      </c>
      <c r="L201" s="313">
        <f ca="1">SUM(OFFSET('Data - expenses'!$J122, 0, (L$5-1) * 12, 1, 12))</f>
        <v>45600</v>
      </c>
      <c r="M201" s="314">
        <f ca="1">SUM(OFFSET('Data - expenses'!$J122, 0, (M$5-1) * 12, 1, 12))</f>
        <v>69600</v>
      </c>
    </row>
    <row r="202" spans="5:13" hidden="1" outlineLevel="5">
      <c r="H202" s="327" t="s">
        <v>256</v>
      </c>
      <c r="I202" s="312">
        <f ca="1">SUM(OFFSET('Data - expenses'!$J123, 0, (I$5-1) * 12, 1, 12))</f>
        <v>0</v>
      </c>
      <c r="J202" s="313">
        <f ca="1">SUM(OFFSET('Data - expenses'!$J123, 0, (J$5-1) * 12, 1, 12))</f>
        <v>12000</v>
      </c>
      <c r="K202" s="313">
        <f ca="1">SUM(OFFSET('Data - expenses'!$J123, 0, (K$5-1) * 12, 1, 12))</f>
        <v>24000</v>
      </c>
      <c r="L202" s="313">
        <f ca="1">SUM(OFFSET('Data - expenses'!$J123, 0, (L$5-1) * 12, 1, 12))</f>
        <v>45600</v>
      </c>
      <c r="M202" s="314">
        <f ca="1">SUM(OFFSET('Data - expenses'!$J123, 0, (M$5-1) * 12, 1, 12))</f>
        <v>74400</v>
      </c>
    </row>
    <row r="203" spans="5:13" hidden="1" outlineLevel="5">
      <c r="H203" s="327" t="s">
        <v>257</v>
      </c>
      <c r="I203" s="312">
        <f ca="1">SUM(OFFSET('Data - expenses'!$J124, 0, (I$5-1) * 12, 1, 12))</f>
        <v>0</v>
      </c>
      <c r="J203" s="313">
        <f ca="1">SUM(OFFSET('Data - expenses'!$J124, 0, (J$5-1) * 12, 1, 12))</f>
        <v>6000</v>
      </c>
      <c r="K203" s="313">
        <f ca="1">SUM(OFFSET('Data - expenses'!$J124, 0, (K$5-1) * 12, 1, 12))</f>
        <v>14400</v>
      </c>
      <c r="L203" s="313">
        <f ca="1">SUM(OFFSET('Data - expenses'!$J124, 0, (L$5-1) * 12, 1, 12))</f>
        <v>14400</v>
      </c>
      <c r="M203" s="314">
        <f ca="1">SUM(OFFSET('Data - expenses'!$J124, 0, (M$5-1) * 12, 1, 12))</f>
        <v>30000</v>
      </c>
    </row>
    <row r="204" spans="5:13" hidden="1" outlineLevel="5">
      <c r="H204" s="327" t="s">
        <v>258</v>
      </c>
      <c r="I204" s="312">
        <f ca="1">SUM(OFFSET('Data - expenses'!$J125, 0, (I$5-1) * 12, 1, 12))</f>
        <v>0</v>
      </c>
      <c r="J204" s="313">
        <f ca="1">SUM(OFFSET('Data - expenses'!$J125, 0, (J$5-1) * 12, 1, 12))</f>
        <v>0</v>
      </c>
      <c r="K204" s="313">
        <f ca="1">SUM(OFFSET('Data - expenses'!$J125, 0, (K$5-1) * 12, 1, 12))</f>
        <v>4800</v>
      </c>
      <c r="L204" s="313">
        <f ca="1">SUM(OFFSET('Data - expenses'!$J125, 0, (L$5-1) * 12, 1, 12))</f>
        <v>14400</v>
      </c>
      <c r="M204" s="314">
        <f ca="1">SUM(OFFSET('Data - expenses'!$J125, 0, (M$5-1) * 12, 1, 12))</f>
        <v>14400</v>
      </c>
    </row>
    <row r="205" spans="5:13" hidden="1" outlineLevel="2" collapsed="1">
      <c r="E205" s="502" t="s">
        <v>93</v>
      </c>
      <c r="F205" s="505"/>
      <c r="G205" s="505"/>
      <c r="H205" s="503"/>
      <c r="I205" s="324">
        <f ca="1">SUM(I206)</f>
        <v>4200</v>
      </c>
      <c r="J205" s="325">
        <f ca="1">SUM(J206)</f>
        <v>9900</v>
      </c>
      <c r="K205" s="325">
        <f ca="1">SUM(K206)</f>
        <v>15150</v>
      </c>
      <c r="L205" s="325">
        <f ca="1">SUM(L206)</f>
        <v>23925</v>
      </c>
      <c r="M205" s="326">
        <f ca="1">SUM(M206)</f>
        <v>43575</v>
      </c>
    </row>
    <row r="206" spans="5:13" hidden="1" outlineLevel="3">
      <c r="F206" s="488" t="s">
        <v>93</v>
      </c>
      <c r="G206" s="504"/>
      <c r="H206" s="489"/>
      <c r="I206" s="321">
        <f ca="1">SUM(I207,I209,I215,I219)</f>
        <v>4200</v>
      </c>
      <c r="J206" s="322">
        <f ca="1">SUM(J207,J209,J215,J219)</f>
        <v>9900</v>
      </c>
      <c r="K206" s="322">
        <f ca="1">SUM(K207,K209,K215,K219)</f>
        <v>15150</v>
      </c>
      <c r="L206" s="322">
        <f ca="1">SUM(L207,L209,L215,L219)</f>
        <v>23925</v>
      </c>
      <c r="M206" s="323">
        <f ca="1">SUM(M207,M209,M215,M219)</f>
        <v>43575</v>
      </c>
    </row>
    <row r="207" spans="5:13" hidden="1" outlineLevel="4">
      <c r="G207" s="502" t="s">
        <v>0</v>
      </c>
      <c r="H207" s="503"/>
      <c r="I207" s="324">
        <f ca="1">SUM(I208)</f>
        <v>900</v>
      </c>
      <c r="J207" s="325">
        <f ca="1">SUM(J208)</f>
        <v>900</v>
      </c>
      <c r="K207" s="325">
        <f ca="1">SUM(K208)</f>
        <v>900</v>
      </c>
      <c r="L207" s="325">
        <f ca="1">SUM(L208)</f>
        <v>900</v>
      </c>
      <c r="M207" s="326">
        <f ca="1">SUM(M208)</f>
        <v>900</v>
      </c>
    </row>
    <row r="208" spans="5:13" hidden="1" outlineLevel="5">
      <c r="H208" s="327" t="s">
        <v>248</v>
      </c>
      <c r="I208" s="312">
        <f ca="1">SUM(OFFSET('Data - expenses'!$J126, 0, (I$5-1) * 12, 1, 12))</f>
        <v>900</v>
      </c>
      <c r="J208" s="313">
        <f ca="1">SUM(OFFSET('Data - expenses'!$J126, 0, (J$5-1) * 12, 1, 12))</f>
        <v>900</v>
      </c>
      <c r="K208" s="313">
        <f ca="1">SUM(OFFSET('Data - expenses'!$J126, 0, (K$5-1) * 12, 1, 12))</f>
        <v>900</v>
      </c>
      <c r="L208" s="313">
        <f ca="1">SUM(OFFSET('Data - expenses'!$J126, 0, (L$5-1) * 12, 1, 12))</f>
        <v>900</v>
      </c>
      <c r="M208" s="314">
        <f ca="1">SUM(OFFSET('Data - expenses'!$J126, 0, (M$5-1) * 12, 1, 12))</f>
        <v>900</v>
      </c>
    </row>
    <row r="209" spans="7:13" hidden="1" outlineLevel="4">
      <c r="G209" s="502" t="s">
        <v>36</v>
      </c>
      <c r="H209" s="503"/>
      <c r="I209" s="324">
        <f ca="1">SUM(I210,I211,I212,I213,I214)</f>
        <v>975</v>
      </c>
      <c r="J209" s="325">
        <f ca="1">SUM(J210,J211,J212,J213,J214)</f>
        <v>3225</v>
      </c>
      <c r="K209" s="325">
        <f ca="1">SUM(K210,K211,K212,K213,K214)</f>
        <v>5850</v>
      </c>
      <c r="L209" s="325">
        <f ca="1">SUM(L210,L211,L212,L213,L214)</f>
        <v>9225</v>
      </c>
      <c r="M209" s="326">
        <f ca="1">SUM(M210,M211,M212,M213,M214)</f>
        <v>21900</v>
      </c>
    </row>
    <row r="210" spans="7:13" hidden="1" outlineLevel="5">
      <c r="H210" s="327" t="s">
        <v>249</v>
      </c>
      <c r="I210" s="312">
        <f ca="1">SUM(OFFSET('Data - expenses'!$J127, 0, (I$5-1) * 12, 1, 12))</f>
        <v>0</v>
      </c>
      <c r="J210" s="313">
        <f ca="1">SUM(OFFSET('Data - expenses'!$J127, 0, (J$5-1) * 12, 1, 12))</f>
        <v>0</v>
      </c>
      <c r="K210" s="313">
        <f ca="1">SUM(OFFSET('Data - expenses'!$J127, 0, (K$5-1) * 12, 1, 12))</f>
        <v>825</v>
      </c>
      <c r="L210" s="313">
        <f ca="1">SUM(OFFSET('Data - expenses'!$J127, 0, (L$5-1) * 12, 1, 12))</f>
        <v>900</v>
      </c>
      <c r="M210" s="314">
        <f ca="1">SUM(OFFSET('Data - expenses'!$J127, 0, (M$5-1) * 12, 1, 12))</f>
        <v>1800</v>
      </c>
    </row>
    <row r="211" spans="7:13" hidden="1" outlineLevel="5">
      <c r="H211" s="327" t="s">
        <v>250</v>
      </c>
      <c r="I211" s="312">
        <f ca="1">SUM(OFFSET('Data - expenses'!$J128, 0, (I$5-1) * 12, 1, 12))</f>
        <v>0</v>
      </c>
      <c r="J211" s="313">
        <f ca="1">SUM(OFFSET('Data - expenses'!$J128, 0, (J$5-1) * 12, 1, 12))</f>
        <v>600</v>
      </c>
      <c r="K211" s="313">
        <f ca="1">SUM(OFFSET('Data - expenses'!$J128, 0, (K$5-1) * 12, 1, 12))</f>
        <v>900</v>
      </c>
      <c r="L211" s="313">
        <f ca="1">SUM(OFFSET('Data - expenses'!$J128, 0, (L$5-1) * 12, 1, 12))</f>
        <v>900</v>
      </c>
      <c r="M211" s="314">
        <f ca="1">SUM(OFFSET('Data - expenses'!$J128, 0, (M$5-1) * 12, 1, 12))</f>
        <v>1800</v>
      </c>
    </row>
    <row r="212" spans="7:13" hidden="1" outlineLevel="5">
      <c r="H212" s="327" t="s">
        <v>251</v>
      </c>
      <c r="I212" s="312">
        <f ca="1">SUM(OFFSET('Data - expenses'!$J129, 0, (I$5-1) * 12, 1, 12))</f>
        <v>825</v>
      </c>
      <c r="J212" s="313">
        <f ca="1">SUM(OFFSET('Data - expenses'!$J129, 0, (J$5-1) * 12, 1, 12))</f>
        <v>900</v>
      </c>
      <c r="K212" s="313">
        <f ca="1">SUM(OFFSET('Data - expenses'!$J129, 0, (K$5-1) * 12, 1, 12))</f>
        <v>900</v>
      </c>
      <c r="L212" s="313">
        <f ca="1">SUM(OFFSET('Data - expenses'!$J129, 0, (L$5-1) * 12, 1, 12))</f>
        <v>2550</v>
      </c>
      <c r="M212" s="314">
        <f ca="1">SUM(OFFSET('Data - expenses'!$J129, 0, (M$5-1) * 12, 1, 12))</f>
        <v>8100</v>
      </c>
    </row>
    <row r="213" spans="7:13" hidden="1" outlineLevel="5">
      <c r="H213" s="327" t="s">
        <v>252</v>
      </c>
      <c r="I213" s="312">
        <f ca="1">SUM(OFFSET('Data - expenses'!$J130, 0, (I$5-1) * 12, 1, 12))</f>
        <v>150</v>
      </c>
      <c r="J213" s="313">
        <f ca="1">SUM(OFFSET('Data - expenses'!$J130, 0, (J$5-1) * 12, 1, 12))</f>
        <v>1200</v>
      </c>
      <c r="K213" s="313">
        <f ca="1">SUM(OFFSET('Data - expenses'!$J130, 0, (K$5-1) * 12, 1, 12))</f>
        <v>2325</v>
      </c>
      <c r="L213" s="313">
        <f ca="1">SUM(OFFSET('Data - expenses'!$J130, 0, (L$5-1) * 12, 1, 12))</f>
        <v>3975</v>
      </c>
      <c r="M213" s="314">
        <f ca="1">SUM(OFFSET('Data - expenses'!$J130, 0, (M$5-1) * 12, 1, 12))</f>
        <v>9300</v>
      </c>
    </row>
    <row r="214" spans="7:13" hidden="1" outlineLevel="5">
      <c r="H214" s="327" t="s">
        <v>253</v>
      </c>
      <c r="I214" s="312">
        <f ca="1">SUM(OFFSET('Data - expenses'!$J131, 0, (I$5-1) * 12, 1, 12))</f>
        <v>0</v>
      </c>
      <c r="J214" s="313">
        <f ca="1">SUM(OFFSET('Data - expenses'!$J131, 0, (J$5-1) * 12, 1, 12))</f>
        <v>525</v>
      </c>
      <c r="K214" s="313">
        <f ca="1">SUM(OFFSET('Data - expenses'!$J131, 0, (K$5-1) * 12, 1, 12))</f>
        <v>900</v>
      </c>
      <c r="L214" s="313">
        <f ca="1">SUM(OFFSET('Data - expenses'!$J131, 0, (L$5-1) * 12, 1, 12))</f>
        <v>900</v>
      </c>
      <c r="M214" s="314">
        <f ca="1">SUM(OFFSET('Data - expenses'!$J131, 0, (M$5-1) * 12, 1, 12))</f>
        <v>900</v>
      </c>
    </row>
    <row r="215" spans="7:13" hidden="1" outlineLevel="4">
      <c r="G215" s="502" t="s">
        <v>37</v>
      </c>
      <c r="H215" s="503"/>
      <c r="I215" s="324">
        <f ca="1">SUM(I216,I217,I218)</f>
        <v>1800</v>
      </c>
      <c r="J215" s="325">
        <f ca="1">SUM(J216,J217,J218)</f>
        <v>3600</v>
      </c>
      <c r="K215" s="325">
        <f ca="1">SUM(K216,K217,K218)</f>
        <v>3600</v>
      </c>
      <c r="L215" s="325">
        <f ca="1">SUM(L216,L217,L218)</f>
        <v>5400</v>
      </c>
      <c r="M215" s="326">
        <f ca="1">SUM(M216,M217,M218)</f>
        <v>8100</v>
      </c>
    </row>
    <row r="216" spans="7:13" hidden="1" outlineLevel="5">
      <c r="H216" s="327" t="s">
        <v>249</v>
      </c>
      <c r="I216" s="312">
        <f ca="1">SUM(OFFSET('Data - expenses'!$J132, 0, (I$5-1) * 12, 1, 12))</f>
        <v>0</v>
      </c>
      <c r="J216" s="313">
        <f ca="1">SUM(OFFSET('Data - expenses'!$J132, 0, (J$5-1) * 12, 1, 12))</f>
        <v>0</v>
      </c>
      <c r="K216" s="313">
        <f ca="1">SUM(OFFSET('Data - expenses'!$J132, 0, (K$5-1) * 12, 1, 12))</f>
        <v>0</v>
      </c>
      <c r="L216" s="313">
        <f ca="1">SUM(OFFSET('Data - expenses'!$J132, 0, (L$5-1) * 12, 1, 12))</f>
        <v>0</v>
      </c>
      <c r="M216" s="314">
        <f ca="1">SUM(OFFSET('Data - expenses'!$J132, 0, (M$5-1) * 12, 1, 12))</f>
        <v>900</v>
      </c>
    </row>
    <row r="217" spans="7:13" hidden="1" outlineLevel="5">
      <c r="H217" s="327" t="s">
        <v>251</v>
      </c>
      <c r="I217" s="312">
        <f ca="1">SUM(OFFSET('Data - expenses'!$J133, 0, (I$5-1) * 12, 1, 12))</f>
        <v>900</v>
      </c>
      <c r="J217" s="313">
        <f ca="1">SUM(OFFSET('Data - expenses'!$J133, 0, (J$5-1) * 12, 1, 12))</f>
        <v>1800</v>
      </c>
      <c r="K217" s="313">
        <f ca="1">SUM(OFFSET('Data - expenses'!$J133, 0, (K$5-1) * 12, 1, 12))</f>
        <v>1800</v>
      </c>
      <c r="L217" s="313">
        <f ca="1">SUM(OFFSET('Data - expenses'!$J133, 0, (L$5-1) * 12, 1, 12))</f>
        <v>2700</v>
      </c>
      <c r="M217" s="314">
        <f ca="1">SUM(OFFSET('Data - expenses'!$J133, 0, (M$5-1) * 12, 1, 12))</f>
        <v>3600</v>
      </c>
    </row>
    <row r="218" spans="7:13" hidden="1" outlineLevel="5">
      <c r="H218" s="327" t="s">
        <v>252</v>
      </c>
      <c r="I218" s="312">
        <f ca="1">SUM(OFFSET('Data - expenses'!$J134, 0, (I$5-1) * 12, 1, 12))</f>
        <v>900</v>
      </c>
      <c r="J218" s="313">
        <f ca="1">SUM(OFFSET('Data - expenses'!$J134, 0, (J$5-1) * 12, 1, 12))</f>
        <v>1800</v>
      </c>
      <c r="K218" s="313">
        <f ca="1">SUM(OFFSET('Data - expenses'!$J134, 0, (K$5-1) * 12, 1, 12))</f>
        <v>1800</v>
      </c>
      <c r="L218" s="313">
        <f ca="1">SUM(OFFSET('Data - expenses'!$J134, 0, (L$5-1) * 12, 1, 12))</f>
        <v>2700</v>
      </c>
      <c r="M218" s="314">
        <f ca="1">SUM(OFFSET('Data - expenses'!$J134, 0, (M$5-1) * 12, 1, 12))</f>
        <v>3600</v>
      </c>
    </row>
    <row r="219" spans="7:13" hidden="1" outlineLevel="4">
      <c r="G219" s="502" t="s">
        <v>45</v>
      </c>
      <c r="H219" s="503"/>
      <c r="I219" s="324">
        <f ca="1">SUM(I220,I221,I222,I223,I224)</f>
        <v>525</v>
      </c>
      <c r="J219" s="325">
        <f ca="1">SUM(J220,J221,J222,J223,J224)</f>
        <v>2175</v>
      </c>
      <c r="K219" s="325">
        <f ca="1">SUM(K220,K221,K222,K223,K224)</f>
        <v>4800</v>
      </c>
      <c r="L219" s="325">
        <f ca="1">SUM(L220,L221,L222,L223,L224)</f>
        <v>8400</v>
      </c>
      <c r="M219" s="326">
        <f ca="1">SUM(M220,M221,M222,M223,M224)</f>
        <v>12675</v>
      </c>
    </row>
    <row r="220" spans="7:13" hidden="1" outlineLevel="5">
      <c r="H220" s="327" t="s">
        <v>254</v>
      </c>
      <c r="I220" s="312">
        <f ca="1">SUM(OFFSET('Data - expenses'!$J135, 0, (I$5-1) * 12, 1, 12))</f>
        <v>0</v>
      </c>
      <c r="J220" s="313">
        <f ca="1">SUM(OFFSET('Data - expenses'!$J135, 0, (J$5-1) * 12, 1, 12))</f>
        <v>150</v>
      </c>
      <c r="K220" s="313">
        <f ca="1">SUM(OFFSET('Data - expenses'!$J135, 0, (K$5-1) * 12, 1, 12))</f>
        <v>900</v>
      </c>
      <c r="L220" s="313">
        <f ca="1">SUM(OFFSET('Data - expenses'!$J135, 0, (L$5-1) * 12, 1, 12))</f>
        <v>900</v>
      </c>
      <c r="M220" s="314">
        <f ca="1">SUM(OFFSET('Data - expenses'!$J135, 0, (M$5-1) * 12, 1, 12))</f>
        <v>900</v>
      </c>
    </row>
    <row r="221" spans="7:13" hidden="1" outlineLevel="5">
      <c r="H221" s="327" t="s">
        <v>255</v>
      </c>
      <c r="I221" s="312">
        <f ca="1">SUM(OFFSET('Data - expenses'!$J136, 0, (I$5-1) * 12, 1, 12))</f>
        <v>525</v>
      </c>
      <c r="J221" s="313">
        <f ca="1">SUM(OFFSET('Data - expenses'!$J136, 0, (J$5-1) * 12, 1, 12))</f>
        <v>900</v>
      </c>
      <c r="K221" s="313">
        <f ca="1">SUM(OFFSET('Data - expenses'!$J136, 0, (K$5-1) * 12, 1, 12))</f>
        <v>1200</v>
      </c>
      <c r="L221" s="313">
        <f ca="1">SUM(OFFSET('Data - expenses'!$J136, 0, (L$5-1) * 12, 1, 12))</f>
        <v>2850</v>
      </c>
      <c r="M221" s="314">
        <f ca="1">SUM(OFFSET('Data - expenses'!$J136, 0, (M$5-1) * 12, 1, 12))</f>
        <v>4350</v>
      </c>
    </row>
    <row r="222" spans="7:13" hidden="1" outlineLevel="5">
      <c r="H222" s="327" t="s">
        <v>256</v>
      </c>
      <c r="I222" s="312">
        <f ca="1">SUM(OFFSET('Data - expenses'!$J137, 0, (I$5-1) * 12, 1, 12))</f>
        <v>0</v>
      </c>
      <c r="J222" s="313">
        <f ca="1">SUM(OFFSET('Data - expenses'!$J137, 0, (J$5-1) * 12, 1, 12))</f>
        <v>750</v>
      </c>
      <c r="K222" s="313">
        <f ca="1">SUM(OFFSET('Data - expenses'!$J137, 0, (K$5-1) * 12, 1, 12))</f>
        <v>1500</v>
      </c>
      <c r="L222" s="313">
        <f ca="1">SUM(OFFSET('Data - expenses'!$J137, 0, (L$5-1) * 12, 1, 12))</f>
        <v>2850</v>
      </c>
      <c r="M222" s="314">
        <f ca="1">SUM(OFFSET('Data - expenses'!$J137, 0, (M$5-1) * 12, 1, 12))</f>
        <v>4650</v>
      </c>
    </row>
    <row r="223" spans="7:13" hidden="1" outlineLevel="5">
      <c r="H223" s="327" t="s">
        <v>257</v>
      </c>
      <c r="I223" s="312">
        <f ca="1">SUM(OFFSET('Data - expenses'!$J138, 0, (I$5-1) * 12, 1, 12))</f>
        <v>0</v>
      </c>
      <c r="J223" s="313">
        <f ca="1">SUM(OFFSET('Data - expenses'!$J138, 0, (J$5-1) * 12, 1, 12))</f>
        <v>375</v>
      </c>
      <c r="K223" s="313">
        <f ca="1">SUM(OFFSET('Data - expenses'!$J138, 0, (K$5-1) * 12, 1, 12))</f>
        <v>900</v>
      </c>
      <c r="L223" s="313">
        <f ca="1">SUM(OFFSET('Data - expenses'!$J138, 0, (L$5-1) * 12, 1, 12))</f>
        <v>900</v>
      </c>
      <c r="M223" s="314">
        <f ca="1">SUM(OFFSET('Data - expenses'!$J138, 0, (M$5-1) * 12, 1, 12))</f>
        <v>1875</v>
      </c>
    </row>
    <row r="224" spans="7:13" hidden="1" outlineLevel="5">
      <c r="H224" s="327" t="s">
        <v>258</v>
      </c>
      <c r="I224" s="312">
        <f ca="1">SUM(OFFSET('Data - expenses'!$J139, 0, (I$5-1) * 12, 1, 12))</f>
        <v>0</v>
      </c>
      <c r="J224" s="313">
        <f ca="1">SUM(OFFSET('Data - expenses'!$J139, 0, (J$5-1) * 12, 1, 12))</f>
        <v>0</v>
      </c>
      <c r="K224" s="313">
        <f ca="1">SUM(OFFSET('Data - expenses'!$J139, 0, (K$5-1) * 12, 1, 12))</f>
        <v>300</v>
      </c>
      <c r="L224" s="313">
        <f ca="1">SUM(OFFSET('Data - expenses'!$J139, 0, (L$5-1) * 12, 1, 12))</f>
        <v>900</v>
      </c>
      <c r="M224" s="314">
        <f ca="1">SUM(OFFSET('Data - expenses'!$J139, 0, (M$5-1) * 12, 1, 12))</f>
        <v>900</v>
      </c>
    </row>
    <row r="225" spans="5:13" hidden="1" outlineLevel="2" collapsed="1">
      <c r="E225" s="502" t="s">
        <v>94</v>
      </c>
      <c r="F225" s="505"/>
      <c r="G225" s="505"/>
      <c r="H225" s="503"/>
      <c r="I225" s="324">
        <f ca="1">SUM(I226)</f>
        <v>56000</v>
      </c>
      <c r="J225" s="325">
        <f ca="1">SUM(J226)</f>
        <v>132000</v>
      </c>
      <c r="K225" s="325">
        <f ca="1">SUM(K226)</f>
        <v>202000</v>
      </c>
      <c r="L225" s="325">
        <f ca="1">SUM(L226)</f>
        <v>319000</v>
      </c>
      <c r="M225" s="326">
        <f ca="1">SUM(M226)</f>
        <v>581000</v>
      </c>
    </row>
    <row r="226" spans="5:13" hidden="1" outlineLevel="3">
      <c r="F226" s="488" t="s">
        <v>94</v>
      </c>
      <c r="G226" s="504"/>
      <c r="H226" s="489"/>
      <c r="I226" s="321">
        <f ca="1">SUM(I227,I229,I235,I239)</f>
        <v>56000</v>
      </c>
      <c r="J226" s="322">
        <f ca="1">SUM(J227,J229,J235,J239)</f>
        <v>132000</v>
      </c>
      <c r="K226" s="322">
        <f ca="1">SUM(K227,K229,K235,K239)</f>
        <v>202000</v>
      </c>
      <c r="L226" s="322">
        <f ca="1">SUM(L227,L229,L235,L239)</f>
        <v>319000</v>
      </c>
      <c r="M226" s="323">
        <f ca="1">SUM(M227,M229,M235,M239)</f>
        <v>581000</v>
      </c>
    </row>
    <row r="227" spans="5:13" hidden="1" outlineLevel="4">
      <c r="G227" s="502" t="s">
        <v>0</v>
      </c>
      <c r="H227" s="503"/>
      <c r="I227" s="324">
        <f ca="1">SUM(I228)</f>
        <v>12000</v>
      </c>
      <c r="J227" s="325">
        <f ca="1">SUM(J228)</f>
        <v>12000</v>
      </c>
      <c r="K227" s="325">
        <f ca="1">SUM(K228)</f>
        <v>12000</v>
      </c>
      <c r="L227" s="325">
        <f ca="1">SUM(L228)</f>
        <v>12000</v>
      </c>
      <c r="M227" s="326">
        <f ca="1">SUM(M228)</f>
        <v>12000</v>
      </c>
    </row>
    <row r="228" spans="5:13" hidden="1" outlineLevel="5">
      <c r="H228" s="327" t="s">
        <v>248</v>
      </c>
      <c r="I228" s="312">
        <f ca="1">SUM(OFFSET('Data - expenses'!$J140, 0, (I$5-1) * 12, 1, 12))</f>
        <v>12000</v>
      </c>
      <c r="J228" s="313">
        <f ca="1">SUM(OFFSET('Data - expenses'!$J140, 0, (J$5-1) * 12, 1, 12))</f>
        <v>12000</v>
      </c>
      <c r="K228" s="313">
        <f ca="1">SUM(OFFSET('Data - expenses'!$J140, 0, (K$5-1) * 12, 1, 12))</f>
        <v>12000</v>
      </c>
      <c r="L228" s="313">
        <f ca="1">SUM(OFFSET('Data - expenses'!$J140, 0, (L$5-1) * 12, 1, 12))</f>
        <v>12000</v>
      </c>
      <c r="M228" s="314">
        <f ca="1">SUM(OFFSET('Data - expenses'!$J140, 0, (M$5-1) * 12, 1, 12))</f>
        <v>12000</v>
      </c>
    </row>
    <row r="229" spans="5:13" hidden="1" outlineLevel="4">
      <c r="G229" s="502" t="s">
        <v>36</v>
      </c>
      <c r="H229" s="503"/>
      <c r="I229" s="324">
        <f ca="1">SUM(I230,I231,I232,I233,I234)</f>
        <v>13000</v>
      </c>
      <c r="J229" s="325">
        <f ca="1">SUM(J230,J231,J232,J233,J234)</f>
        <v>43000</v>
      </c>
      <c r="K229" s="325">
        <f ca="1">SUM(K230,K231,K232,K233,K234)</f>
        <v>78000</v>
      </c>
      <c r="L229" s="325">
        <f ca="1">SUM(L230,L231,L232,L233,L234)</f>
        <v>123000</v>
      </c>
      <c r="M229" s="326">
        <f ca="1">SUM(M230,M231,M232,M233,M234)</f>
        <v>292000</v>
      </c>
    </row>
    <row r="230" spans="5:13" hidden="1" outlineLevel="5">
      <c r="H230" s="327" t="s">
        <v>249</v>
      </c>
      <c r="I230" s="312">
        <f ca="1">SUM(OFFSET('Data - expenses'!$J141, 0, (I$5-1) * 12, 1, 12))</f>
        <v>0</v>
      </c>
      <c r="J230" s="313">
        <f ca="1">SUM(OFFSET('Data - expenses'!$J141, 0, (J$5-1) * 12, 1, 12))</f>
        <v>0</v>
      </c>
      <c r="K230" s="313">
        <f ca="1">SUM(OFFSET('Data - expenses'!$J141, 0, (K$5-1) * 12, 1, 12))</f>
        <v>11000</v>
      </c>
      <c r="L230" s="313">
        <f ca="1">SUM(OFFSET('Data - expenses'!$J141, 0, (L$5-1) * 12, 1, 12))</f>
        <v>12000</v>
      </c>
      <c r="M230" s="314">
        <f ca="1">SUM(OFFSET('Data - expenses'!$J141, 0, (M$5-1) * 12, 1, 12))</f>
        <v>24000</v>
      </c>
    </row>
    <row r="231" spans="5:13" hidden="1" outlineLevel="5">
      <c r="H231" s="327" t="s">
        <v>250</v>
      </c>
      <c r="I231" s="312">
        <f ca="1">SUM(OFFSET('Data - expenses'!$J142, 0, (I$5-1) * 12, 1, 12))</f>
        <v>0</v>
      </c>
      <c r="J231" s="313">
        <f ca="1">SUM(OFFSET('Data - expenses'!$J142, 0, (J$5-1) * 12, 1, 12))</f>
        <v>8000</v>
      </c>
      <c r="K231" s="313">
        <f ca="1">SUM(OFFSET('Data - expenses'!$J142, 0, (K$5-1) * 12, 1, 12))</f>
        <v>12000</v>
      </c>
      <c r="L231" s="313">
        <f ca="1">SUM(OFFSET('Data - expenses'!$J142, 0, (L$5-1) * 12, 1, 12))</f>
        <v>12000</v>
      </c>
      <c r="M231" s="314">
        <f ca="1">SUM(OFFSET('Data - expenses'!$J142, 0, (M$5-1) * 12, 1, 12))</f>
        <v>24000</v>
      </c>
    </row>
    <row r="232" spans="5:13" hidden="1" outlineLevel="5">
      <c r="H232" s="327" t="s">
        <v>251</v>
      </c>
      <c r="I232" s="312">
        <f ca="1">SUM(OFFSET('Data - expenses'!$J143, 0, (I$5-1) * 12, 1, 12))</f>
        <v>11000</v>
      </c>
      <c r="J232" s="313">
        <f ca="1">SUM(OFFSET('Data - expenses'!$J143, 0, (J$5-1) * 12, 1, 12))</f>
        <v>12000</v>
      </c>
      <c r="K232" s="313">
        <f ca="1">SUM(OFFSET('Data - expenses'!$J143, 0, (K$5-1) * 12, 1, 12))</f>
        <v>12000</v>
      </c>
      <c r="L232" s="313">
        <f ca="1">SUM(OFFSET('Data - expenses'!$J143, 0, (L$5-1) * 12, 1, 12))</f>
        <v>34000</v>
      </c>
      <c r="M232" s="314">
        <f ca="1">SUM(OFFSET('Data - expenses'!$J143, 0, (M$5-1) * 12, 1, 12))</f>
        <v>108000</v>
      </c>
    </row>
    <row r="233" spans="5:13" hidden="1" outlineLevel="5">
      <c r="H233" s="327" t="s">
        <v>252</v>
      </c>
      <c r="I233" s="312">
        <f ca="1">SUM(OFFSET('Data - expenses'!$J144, 0, (I$5-1) * 12, 1, 12))</f>
        <v>2000</v>
      </c>
      <c r="J233" s="313">
        <f ca="1">SUM(OFFSET('Data - expenses'!$J144, 0, (J$5-1) * 12, 1, 12))</f>
        <v>16000</v>
      </c>
      <c r="K233" s="313">
        <f ca="1">SUM(OFFSET('Data - expenses'!$J144, 0, (K$5-1) * 12, 1, 12))</f>
        <v>31000</v>
      </c>
      <c r="L233" s="313">
        <f ca="1">SUM(OFFSET('Data - expenses'!$J144, 0, (L$5-1) * 12, 1, 12))</f>
        <v>53000</v>
      </c>
      <c r="M233" s="314">
        <f ca="1">SUM(OFFSET('Data - expenses'!$J144, 0, (M$5-1) * 12, 1, 12))</f>
        <v>124000</v>
      </c>
    </row>
    <row r="234" spans="5:13" hidden="1" outlineLevel="5">
      <c r="H234" s="327" t="s">
        <v>253</v>
      </c>
      <c r="I234" s="312">
        <f ca="1">SUM(OFFSET('Data - expenses'!$J145, 0, (I$5-1) * 12, 1, 12))</f>
        <v>0</v>
      </c>
      <c r="J234" s="313">
        <f ca="1">SUM(OFFSET('Data - expenses'!$J145, 0, (J$5-1) * 12, 1, 12))</f>
        <v>7000</v>
      </c>
      <c r="K234" s="313">
        <f ca="1">SUM(OFFSET('Data - expenses'!$J145, 0, (K$5-1) * 12, 1, 12))</f>
        <v>12000</v>
      </c>
      <c r="L234" s="313">
        <f ca="1">SUM(OFFSET('Data - expenses'!$J145, 0, (L$5-1) * 12, 1, 12))</f>
        <v>12000</v>
      </c>
      <c r="M234" s="314">
        <f ca="1">SUM(OFFSET('Data - expenses'!$J145, 0, (M$5-1) * 12, 1, 12))</f>
        <v>12000</v>
      </c>
    </row>
    <row r="235" spans="5:13" hidden="1" outlineLevel="4">
      <c r="G235" s="502" t="s">
        <v>37</v>
      </c>
      <c r="H235" s="503"/>
      <c r="I235" s="324">
        <f ca="1">SUM(I236,I237,I238)</f>
        <v>24000</v>
      </c>
      <c r="J235" s="325">
        <f ca="1">SUM(J236,J237,J238)</f>
        <v>48000</v>
      </c>
      <c r="K235" s="325">
        <f ca="1">SUM(K236,K237,K238)</f>
        <v>48000</v>
      </c>
      <c r="L235" s="325">
        <f ca="1">SUM(L236,L237,L238)</f>
        <v>72000</v>
      </c>
      <c r="M235" s="326">
        <f ca="1">SUM(M236,M237,M238)</f>
        <v>108000</v>
      </c>
    </row>
    <row r="236" spans="5:13" hidden="1" outlineLevel="5">
      <c r="H236" s="327" t="s">
        <v>249</v>
      </c>
      <c r="I236" s="312">
        <f ca="1">SUM(OFFSET('Data - expenses'!$J146, 0, (I$5-1) * 12, 1, 12))</f>
        <v>0</v>
      </c>
      <c r="J236" s="313">
        <f ca="1">SUM(OFFSET('Data - expenses'!$J146, 0, (J$5-1) * 12, 1, 12))</f>
        <v>0</v>
      </c>
      <c r="K236" s="313">
        <f ca="1">SUM(OFFSET('Data - expenses'!$J146, 0, (K$5-1) * 12, 1, 12))</f>
        <v>0</v>
      </c>
      <c r="L236" s="313">
        <f ca="1">SUM(OFFSET('Data - expenses'!$J146, 0, (L$5-1) * 12, 1, 12))</f>
        <v>0</v>
      </c>
      <c r="M236" s="314">
        <f ca="1">SUM(OFFSET('Data - expenses'!$J146, 0, (M$5-1) * 12, 1, 12))</f>
        <v>12000</v>
      </c>
    </row>
    <row r="237" spans="5:13" hidden="1" outlineLevel="5">
      <c r="H237" s="327" t="s">
        <v>251</v>
      </c>
      <c r="I237" s="312">
        <f ca="1">SUM(OFFSET('Data - expenses'!$J147, 0, (I$5-1) * 12, 1, 12))</f>
        <v>12000</v>
      </c>
      <c r="J237" s="313">
        <f ca="1">SUM(OFFSET('Data - expenses'!$J147, 0, (J$5-1) * 12, 1, 12))</f>
        <v>24000</v>
      </c>
      <c r="K237" s="313">
        <f ca="1">SUM(OFFSET('Data - expenses'!$J147, 0, (K$5-1) * 12, 1, 12))</f>
        <v>24000</v>
      </c>
      <c r="L237" s="313">
        <f ca="1">SUM(OFFSET('Data - expenses'!$J147, 0, (L$5-1) * 12, 1, 12))</f>
        <v>36000</v>
      </c>
      <c r="M237" s="314">
        <f ca="1">SUM(OFFSET('Data - expenses'!$J147, 0, (M$5-1) * 12, 1, 12))</f>
        <v>48000</v>
      </c>
    </row>
    <row r="238" spans="5:13" hidden="1" outlineLevel="5">
      <c r="H238" s="327" t="s">
        <v>252</v>
      </c>
      <c r="I238" s="312">
        <f ca="1">SUM(OFFSET('Data - expenses'!$J148, 0, (I$5-1) * 12, 1, 12))</f>
        <v>12000</v>
      </c>
      <c r="J238" s="313">
        <f ca="1">SUM(OFFSET('Data - expenses'!$J148, 0, (J$5-1) * 12, 1, 12))</f>
        <v>24000</v>
      </c>
      <c r="K238" s="313">
        <f ca="1">SUM(OFFSET('Data - expenses'!$J148, 0, (K$5-1) * 12, 1, 12))</f>
        <v>24000</v>
      </c>
      <c r="L238" s="313">
        <f ca="1">SUM(OFFSET('Data - expenses'!$J148, 0, (L$5-1) * 12, 1, 12))</f>
        <v>36000</v>
      </c>
      <c r="M238" s="314">
        <f ca="1">SUM(OFFSET('Data - expenses'!$J148, 0, (M$5-1) * 12, 1, 12))</f>
        <v>48000</v>
      </c>
    </row>
    <row r="239" spans="5:13" hidden="1" outlineLevel="4">
      <c r="G239" s="502" t="s">
        <v>45</v>
      </c>
      <c r="H239" s="503"/>
      <c r="I239" s="324">
        <f ca="1">SUM(I240,I241,I242,I243,I244)</f>
        <v>7000</v>
      </c>
      <c r="J239" s="325">
        <f ca="1">SUM(J240,J241,J242,J243,J244)</f>
        <v>29000</v>
      </c>
      <c r="K239" s="325">
        <f ca="1">SUM(K240,K241,K242,K243,K244)</f>
        <v>64000</v>
      </c>
      <c r="L239" s="325">
        <f ca="1">SUM(L240,L241,L242,L243,L244)</f>
        <v>112000</v>
      </c>
      <c r="M239" s="326">
        <f ca="1">SUM(M240,M241,M242,M243,M244)</f>
        <v>169000</v>
      </c>
    </row>
    <row r="240" spans="5:13" hidden="1" outlineLevel="5">
      <c r="H240" s="327" t="s">
        <v>254</v>
      </c>
      <c r="I240" s="312">
        <f ca="1">SUM(OFFSET('Data - expenses'!$J149, 0, (I$5-1) * 12, 1, 12))</f>
        <v>0</v>
      </c>
      <c r="J240" s="313">
        <f ca="1">SUM(OFFSET('Data - expenses'!$J149, 0, (J$5-1) * 12, 1, 12))</f>
        <v>2000</v>
      </c>
      <c r="K240" s="313">
        <f ca="1">SUM(OFFSET('Data - expenses'!$J149, 0, (K$5-1) * 12, 1, 12))</f>
        <v>12000</v>
      </c>
      <c r="L240" s="313">
        <f ca="1">SUM(OFFSET('Data - expenses'!$J149, 0, (L$5-1) * 12, 1, 12))</f>
        <v>12000</v>
      </c>
      <c r="M240" s="314">
        <f ca="1">SUM(OFFSET('Data - expenses'!$J149, 0, (M$5-1) * 12, 1, 12))</f>
        <v>12000</v>
      </c>
    </row>
    <row r="241" spans="3:13" hidden="1" outlineLevel="5">
      <c r="H241" s="327" t="s">
        <v>255</v>
      </c>
      <c r="I241" s="312">
        <f ca="1">SUM(OFFSET('Data - expenses'!$J150, 0, (I$5-1) * 12, 1, 12))</f>
        <v>7000</v>
      </c>
      <c r="J241" s="313">
        <f ca="1">SUM(OFFSET('Data - expenses'!$J150, 0, (J$5-1) * 12, 1, 12))</f>
        <v>12000</v>
      </c>
      <c r="K241" s="313">
        <f ca="1">SUM(OFFSET('Data - expenses'!$J150, 0, (K$5-1) * 12, 1, 12))</f>
        <v>16000</v>
      </c>
      <c r="L241" s="313">
        <f ca="1">SUM(OFFSET('Data - expenses'!$J150, 0, (L$5-1) * 12, 1, 12))</f>
        <v>38000</v>
      </c>
      <c r="M241" s="314">
        <f ca="1">SUM(OFFSET('Data - expenses'!$J150, 0, (M$5-1) * 12, 1, 12))</f>
        <v>58000</v>
      </c>
    </row>
    <row r="242" spans="3:13" hidden="1" outlineLevel="5">
      <c r="H242" s="327" t="s">
        <v>256</v>
      </c>
      <c r="I242" s="312">
        <f ca="1">SUM(OFFSET('Data - expenses'!$J151, 0, (I$5-1) * 12, 1, 12))</f>
        <v>0</v>
      </c>
      <c r="J242" s="313">
        <f ca="1">SUM(OFFSET('Data - expenses'!$J151, 0, (J$5-1) * 12, 1, 12))</f>
        <v>10000</v>
      </c>
      <c r="K242" s="313">
        <f ca="1">SUM(OFFSET('Data - expenses'!$J151, 0, (K$5-1) * 12, 1, 12))</f>
        <v>20000</v>
      </c>
      <c r="L242" s="313">
        <f ca="1">SUM(OFFSET('Data - expenses'!$J151, 0, (L$5-1) * 12, 1, 12))</f>
        <v>38000</v>
      </c>
      <c r="M242" s="314">
        <f ca="1">SUM(OFFSET('Data - expenses'!$J151, 0, (M$5-1) * 12, 1, 12))</f>
        <v>62000</v>
      </c>
    </row>
    <row r="243" spans="3:13" hidden="1" outlineLevel="5">
      <c r="H243" s="327" t="s">
        <v>257</v>
      </c>
      <c r="I243" s="312">
        <f ca="1">SUM(OFFSET('Data - expenses'!$J152, 0, (I$5-1) * 12, 1, 12))</f>
        <v>0</v>
      </c>
      <c r="J243" s="313">
        <f ca="1">SUM(OFFSET('Data - expenses'!$J152, 0, (J$5-1) * 12, 1, 12))</f>
        <v>5000</v>
      </c>
      <c r="K243" s="313">
        <f ca="1">SUM(OFFSET('Data - expenses'!$J152, 0, (K$5-1) * 12, 1, 12))</f>
        <v>12000</v>
      </c>
      <c r="L243" s="313">
        <f ca="1">SUM(OFFSET('Data - expenses'!$J152, 0, (L$5-1) * 12, 1, 12))</f>
        <v>12000</v>
      </c>
      <c r="M243" s="314">
        <f ca="1">SUM(OFFSET('Data - expenses'!$J152, 0, (M$5-1) * 12, 1, 12))</f>
        <v>25000</v>
      </c>
    </row>
    <row r="244" spans="3:13" hidden="1" outlineLevel="5">
      <c r="H244" s="327" t="s">
        <v>258</v>
      </c>
      <c r="I244" s="312">
        <f ca="1">SUM(OFFSET('Data - expenses'!$J153, 0, (I$5-1) * 12, 1, 12))</f>
        <v>0</v>
      </c>
      <c r="J244" s="313">
        <f ca="1">SUM(OFFSET('Data - expenses'!$J153, 0, (J$5-1) * 12, 1, 12))</f>
        <v>0</v>
      </c>
      <c r="K244" s="313">
        <f ca="1">SUM(OFFSET('Data - expenses'!$J153, 0, (K$5-1) * 12, 1, 12))</f>
        <v>4000</v>
      </c>
      <c r="L244" s="313">
        <f ca="1">SUM(OFFSET('Data - expenses'!$J153, 0, (L$5-1) * 12, 1, 12))</f>
        <v>12000</v>
      </c>
      <c r="M244" s="314">
        <f ca="1">SUM(OFFSET('Data - expenses'!$J153, 0, (M$5-1) * 12, 1, 12))</f>
        <v>12000</v>
      </c>
    </row>
    <row r="245" spans="3:13" outlineLevel="1" collapsed="1">
      <c r="D245" s="488" t="s">
        <v>141</v>
      </c>
      <c r="E245" s="504"/>
      <c r="F245" s="504"/>
      <c r="G245" s="504"/>
      <c r="H245" s="489"/>
      <c r="I245" s="321">
        <f t="shared" ref="I245:M248" ca="1" si="1">SUM(I246)</f>
        <v>7500</v>
      </c>
      <c r="J245" s="322">
        <f t="shared" ca="1" si="1"/>
        <v>18000</v>
      </c>
      <c r="K245" s="322">
        <f t="shared" ca="1" si="1"/>
        <v>30000</v>
      </c>
      <c r="L245" s="322">
        <f t="shared" ca="1" si="1"/>
        <v>30000</v>
      </c>
      <c r="M245" s="323">
        <f t="shared" ca="1" si="1"/>
        <v>30000</v>
      </c>
    </row>
    <row r="246" spans="3:13" hidden="1" outlineLevel="2">
      <c r="E246" s="502" t="s">
        <v>142</v>
      </c>
      <c r="F246" s="505"/>
      <c r="G246" s="505"/>
      <c r="H246" s="503"/>
      <c r="I246" s="324">
        <f t="shared" ca="1" si="1"/>
        <v>7500</v>
      </c>
      <c r="J246" s="325">
        <f t="shared" ca="1" si="1"/>
        <v>18000</v>
      </c>
      <c r="K246" s="325">
        <f t="shared" ca="1" si="1"/>
        <v>30000</v>
      </c>
      <c r="L246" s="325">
        <f t="shared" ca="1" si="1"/>
        <v>30000</v>
      </c>
      <c r="M246" s="326">
        <f t="shared" ca="1" si="1"/>
        <v>30000</v>
      </c>
    </row>
    <row r="247" spans="3:13" hidden="1" outlineLevel="3">
      <c r="F247" s="488"/>
      <c r="G247" s="504"/>
      <c r="H247" s="489"/>
      <c r="I247" s="321">
        <f t="shared" ca="1" si="1"/>
        <v>7500</v>
      </c>
      <c r="J247" s="322">
        <f t="shared" ca="1" si="1"/>
        <v>18000</v>
      </c>
      <c r="K247" s="322">
        <f t="shared" ca="1" si="1"/>
        <v>30000</v>
      </c>
      <c r="L247" s="322">
        <f t="shared" ca="1" si="1"/>
        <v>30000</v>
      </c>
      <c r="M247" s="323">
        <f t="shared" ca="1" si="1"/>
        <v>30000</v>
      </c>
    </row>
    <row r="248" spans="3:13" hidden="1" outlineLevel="4">
      <c r="G248" s="502"/>
      <c r="H248" s="503"/>
      <c r="I248" s="324">
        <f t="shared" ca="1" si="1"/>
        <v>7500</v>
      </c>
      <c r="J248" s="325">
        <f t="shared" ca="1" si="1"/>
        <v>18000</v>
      </c>
      <c r="K248" s="325">
        <f t="shared" ca="1" si="1"/>
        <v>30000</v>
      </c>
      <c r="L248" s="325">
        <f t="shared" ca="1" si="1"/>
        <v>30000</v>
      </c>
      <c r="M248" s="326">
        <f t="shared" ca="1" si="1"/>
        <v>30000</v>
      </c>
    </row>
    <row r="249" spans="3:13" hidden="1" outlineLevel="5">
      <c r="H249" s="327" t="s">
        <v>259</v>
      </c>
      <c r="I249" s="312">
        <f ca="1">SUM(OFFSET('Data - expenses'!$J154, 0, (I$5-1) * 12, 1, 12))</f>
        <v>7500</v>
      </c>
      <c r="J249" s="313">
        <f ca="1">SUM(OFFSET('Data - expenses'!$J154, 0, (J$5-1) * 12, 1, 12))</f>
        <v>18000</v>
      </c>
      <c r="K249" s="313">
        <f ca="1">SUM(OFFSET('Data - expenses'!$J154, 0, (K$5-1) * 12, 1, 12))</f>
        <v>30000</v>
      </c>
      <c r="L249" s="313">
        <f ca="1">SUM(OFFSET('Data - expenses'!$J154, 0, (L$5-1) * 12, 1, 12))</f>
        <v>30000</v>
      </c>
      <c r="M249" s="314">
        <f ca="1">SUM(OFFSET('Data - expenses'!$J154, 0, (M$5-1) * 12, 1, 12))</f>
        <v>30000</v>
      </c>
    </row>
    <row r="250" spans="3:13">
      <c r="C250" s="493" t="s">
        <v>34</v>
      </c>
      <c r="D250" s="494"/>
      <c r="E250" s="494"/>
      <c r="F250" s="494"/>
      <c r="G250" s="494"/>
      <c r="H250" s="495"/>
      <c r="I250" s="318">
        <f ca="1">SUM(I251,I370,I375,I380)</f>
        <v>30143212.5</v>
      </c>
      <c r="J250" s="319">
        <f ca="1">SUM(J251,J370,J375,J380)</f>
        <v>247483225</v>
      </c>
      <c r="K250" s="319">
        <f ca="1">SUM(K251,K370,K375,K380)</f>
        <v>658198357.5</v>
      </c>
      <c r="L250" s="319">
        <f ca="1">SUM(L251,L370,L375,L380)</f>
        <v>731692480</v>
      </c>
      <c r="M250" s="320">
        <f ca="1">SUM(M251,M370,M375,M380)</f>
        <v>858638404.16666663</v>
      </c>
    </row>
    <row r="251" spans="3:13" outlineLevel="1" collapsed="1">
      <c r="D251" s="488" t="s">
        <v>118</v>
      </c>
      <c r="E251" s="504"/>
      <c r="F251" s="504"/>
      <c r="G251" s="504"/>
      <c r="H251" s="489"/>
      <c r="I251" s="321">
        <f ca="1">SUM(I252,I281,I310,I325,I340,I355)</f>
        <v>30073737.5</v>
      </c>
      <c r="J251" s="322">
        <f ca="1">SUM(J252,J281,J310,J325,J340,J355)</f>
        <v>247164800</v>
      </c>
      <c r="K251" s="322">
        <f ca="1">SUM(K252,K281,K310,K325,K340,K355)</f>
        <v>656788362.5</v>
      </c>
      <c r="L251" s="322">
        <f ca="1">SUM(L252,L281,L310,L325,L340,L355)</f>
        <v>729212750</v>
      </c>
      <c r="M251" s="323">
        <f ca="1">SUM(M252,M281,M310,M325,M340,M355)</f>
        <v>855263454.16666663</v>
      </c>
    </row>
    <row r="252" spans="3:13" hidden="1" outlineLevel="2" collapsed="1">
      <c r="E252" s="502" t="s">
        <v>107</v>
      </c>
      <c r="F252" s="505"/>
      <c r="G252" s="505"/>
      <c r="H252" s="503"/>
      <c r="I252" s="324">
        <f ca="1">SUM(I253,I267)</f>
        <v>20947012.5</v>
      </c>
      <c r="J252" s="325">
        <f ca="1">SUM(J253,J267)</f>
        <v>169928225</v>
      </c>
      <c r="K252" s="325">
        <f ca="1">SUM(K253,K267)</f>
        <v>479583137.50000006</v>
      </c>
      <c r="L252" s="325">
        <f ca="1">SUM(L253,L267)</f>
        <v>522023075</v>
      </c>
      <c r="M252" s="326">
        <f ca="1">SUM(M253,M267)</f>
        <v>614462862.5</v>
      </c>
    </row>
    <row r="253" spans="3:13" hidden="1" outlineLevel="3">
      <c r="F253" s="488" t="s">
        <v>87</v>
      </c>
      <c r="G253" s="504"/>
      <c r="H253" s="489"/>
      <c r="I253" s="321">
        <f ca="1">SUM(I254,I256,I261,I265)</f>
        <v>19219583.333333332</v>
      </c>
      <c r="J253" s="322">
        <f ca="1">SUM(J254,J256,J261,J265)</f>
        <v>156031666.66666666</v>
      </c>
      <c r="K253" s="322">
        <f ca="1">SUM(K254,K256,K261,K265)</f>
        <v>440982083.33333337</v>
      </c>
      <c r="L253" s="322">
        <f ca="1">SUM(L254,L256,L261,L265)</f>
        <v>481388333.33333331</v>
      </c>
      <c r="M253" s="323">
        <f ca="1">SUM(M254,M256,M261,M265)</f>
        <v>567956250</v>
      </c>
    </row>
    <row r="254" spans="3:13" hidden="1" outlineLevel="4">
      <c r="G254" s="502" t="s">
        <v>0</v>
      </c>
      <c r="H254" s="503"/>
      <c r="I254" s="324">
        <f ca="1">SUM(I255)</f>
        <v>0</v>
      </c>
      <c r="J254" s="325">
        <f ca="1">SUM(J255)</f>
        <v>0</v>
      </c>
      <c r="K254" s="325">
        <f ca="1">SUM(K255)</f>
        <v>100000.00000000001</v>
      </c>
      <c r="L254" s="325">
        <f ca="1">SUM(L255)</f>
        <v>199999.99999999997</v>
      </c>
      <c r="M254" s="326">
        <f ca="1">SUM(M255)</f>
        <v>199999.99999999997</v>
      </c>
    </row>
    <row r="255" spans="3:13" hidden="1" outlineLevel="5">
      <c r="H255" s="327" t="s">
        <v>260</v>
      </c>
      <c r="I255" s="312">
        <f ca="1">SUM(OFFSET('Data - expenses'!$J155, 0, (I$5-1) * 12, 1, 12))</f>
        <v>0</v>
      </c>
      <c r="J255" s="313">
        <f ca="1">SUM(OFFSET('Data - expenses'!$J155, 0, (J$5-1) * 12, 1, 12))</f>
        <v>0</v>
      </c>
      <c r="K255" s="313">
        <f ca="1">SUM(OFFSET('Data - expenses'!$J155, 0, (K$5-1) * 12, 1, 12))</f>
        <v>100000.00000000001</v>
      </c>
      <c r="L255" s="313">
        <f ca="1">SUM(OFFSET('Data - expenses'!$J155, 0, (L$5-1) * 12, 1, 12))</f>
        <v>199999.99999999997</v>
      </c>
      <c r="M255" s="314">
        <f ca="1">SUM(OFFSET('Data - expenses'!$J155, 0, (M$5-1) * 12, 1, 12))</f>
        <v>199999.99999999997</v>
      </c>
    </row>
    <row r="256" spans="3:13" hidden="1" outlineLevel="4">
      <c r="G256" s="502" t="s">
        <v>57</v>
      </c>
      <c r="H256" s="503"/>
      <c r="I256" s="324">
        <f ca="1">SUM(I257,I258,I259,I260)</f>
        <v>1184583.3333333335</v>
      </c>
      <c r="J256" s="325">
        <f ca="1">SUM(J257,J258,J259,J260)</f>
        <v>11914166.666666666</v>
      </c>
      <c r="K256" s="325">
        <f ca="1">SUM(K257,K258,K259,K260)</f>
        <v>49557083.333333343</v>
      </c>
      <c r="L256" s="325">
        <f ca="1">SUM(L257,L258,L259,L260)</f>
        <v>89795833.333333313</v>
      </c>
      <c r="M256" s="326">
        <f ca="1">SUM(M257,M258,M259,M260)</f>
        <v>139896250</v>
      </c>
    </row>
    <row r="257" spans="6:13" hidden="1" outlineLevel="5">
      <c r="H257" s="327" t="s">
        <v>261</v>
      </c>
      <c r="I257" s="312">
        <f ca="1">SUM(OFFSET('Data - expenses'!$J156, 0, (I$5-1) * 12, 1, 12))</f>
        <v>90000</v>
      </c>
      <c r="J257" s="313">
        <f ca="1">SUM(OFFSET('Data - expenses'!$J156, 0, (J$5-1) * 12, 1, 12))</f>
        <v>90000</v>
      </c>
      <c r="K257" s="313">
        <f ca="1">SUM(OFFSET('Data - expenses'!$J156, 0, (K$5-1) * 12, 1, 12))</f>
        <v>90000</v>
      </c>
      <c r="L257" s="313">
        <f ca="1">SUM(OFFSET('Data - expenses'!$J156, 0, (L$5-1) * 12, 1, 12))</f>
        <v>90000</v>
      </c>
      <c r="M257" s="314">
        <f ca="1">SUM(OFFSET('Data - expenses'!$J156, 0, (M$5-1) * 12, 1, 12))</f>
        <v>120000</v>
      </c>
    </row>
    <row r="258" spans="6:13" hidden="1" outlineLevel="5">
      <c r="H258" s="327" t="s">
        <v>262</v>
      </c>
      <c r="I258" s="312">
        <f ca="1">SUM(OFFSET('Data - expenses'!$J157, 0, (I$5-1) * 12, 1, 12))</f>
        <v>45000</v>
      </c>
      <c r="J258" s="313">
        <f ca="1">SUM(OFFSET('Data - expenses'!$J157, 0, (J$5-1) * 12, 1, 12))</f>
        <v>168750</v>
      </c>
      <c r="K258" s="313">
        <f ca="1">SUM(OFFSET('Data - expenses'!$J157, 0, (K$5-1) * 12, 1, 12))</f>
        <v>622500</v>
      </c>
      <c r="L258" s="313">
        <f ca="1">SUM(OFFSET('Data - expenses'!$J157, 0, (L$5-1) * 12, 1, 12))</f>
        <v>1110000</v>
      </c>
      <c r="M258" s="314">
        <f ca="1">SUM(OFFSET('Data - expenses'!$J157, 0, (M$5-1) * 12, 1, 12))</f>
        <v>1698750</v>
      </c>
    </row>
    <row r="259" spans="6:13" hidden="1" outlineLevel="5">
      <c r="H259" s="327" t="s">
        <v>263</v>
      </c>
      <c r="I259" s="312">
        <f ca="1">SUM(OFFSET('Data - expenses'!$J158, 0, (I$5-1) * 12, 1, 12))</f>
        <v>1049583.3333333335</v>
      </c>
      <c r="J259" s="313">
        <f ca="1">SUM(OFFSET('Data - expenses'!$J158, 0, (J$5-1) * 12, 1, 12))</f>
        <v>11618750</v>
      </c>
      <c r="K259" s="313">
        <f ca="1">SUM(OFFSET('Data - expenses'!$J158, 0, (K$5-1) * 12, 1, 12))</f>
        <v>48716250.000000007</v>
      </c>
      <c r="L259" s="313">
        <f ca="1">SUM(OFFSET('Data - expenses'!$J158, 0, (L$5-1) * 12, 1, 12))</f>
        <v>88343749.999999985</v>
      </c>
      <c r="M259" s="314">
        <f ca="1">SUM(OFFSET('Data - expenses'!$J158, 0, (M$5-1) * 12, 1, 12))</f>
        <v>137701666.66666666</v>
      </c>
    </row>
    <row r="260" spans="6:13" hidden="1" outlineLevel="5">
      <c r="H260" s="327" t="s">
        <v>301</v>
      </c>
      <c r="I260" s="312">
        <f ca="1">SUM(OFFSET('Data - expenses'!$J159, 0, (I$5-1) * 12, 1, 12))</f>
        <v>0</v>
      </c>
      <c r="J260" s="313">
        <f ca="1">SUM(OFFSET('Data - expenses'!$J159, 0, (J$5-1) * 12, 1, 12))</f>
        <v>36666.666666666664</v>
      </c>
      <c r="K260" s="313">
        <f ca="1">SUM(OFFSET('Data - expenses'!$J159, 0, (K$5-1) * 12, 1, 12))</f>
        <v>128333.33333333331</v>
      </c>
      <c r="L260" s="313">
        <f ca="1">SUM(OFFSET('Data - expenses'!$J159, 0, (L$5-1) * 12, 1, 12))</f>
        <v>252083.33333333328</v>
      </c>
      <c r="M260" s="314">
        <f ca="1">SUM(OFFSET('Data - expenses'!$J159, 0, (M$5-1) * 12, 1, 12))</f>
        <v>375833.33333333337</v>
      </c>
    </row>
    <row r="261" spans="6:13" hidden="1" outlineLevel="4">
      <c r="G261" s="502" t="s">
        <v>1</v>
      </c>
      <c r="H261" s="503"/>
      <c r="I261" s="324">
        <f ca="1">SUM(I262,I263,I264)</f>
        <v>18012500</v>
      </c>
      <c r="J261" s="325">
        <f ca="1">SUM(J262,J263,J264)</f>
        <v>144027500</v>
      </c>
      <c r="K261" s="325">
        <f ca="1">SUM(K262,K263,K264)</f>
        <v>391160000</v>
      </c>
      <c r="L261" s="325">
        <f ca="1">SUM(L262,L263,L264)</f>
        <v>391160000</v>
      </c>
      <c r="M261" s="326">
        <f ca="1">SUM(M262,M263,M264)</f>
        <v>427530000</v>
      </c>
    </row>
    <row r="262" spans="6:13" hidden="1" outlineLevel="5">
      <c r="H262" s="327" t="s">
        <v>264</v>
      </c>
      <c r="I262" s="312">
        <f ca="1">SUM(OFFSET('Data - expenses'!$J160, 0, (I$5-1) * 12, 1, 12))</f>
        <v>1702500</v>
      </c>
      <c r="J262" s="313">
        <f ca="1">SUM(OFFSET('Data - expenses'!$J160, 0, (J$5-1) * 12, 1, 12))</f>
        <v>13897500</v>
      </c>
      <c r="K262" s="313">
        <f ca="1">SUM(OFFSET('Data - expenses'!$J160, 0, (K$5-1) * 12, 1, 12))</f>
        <v>37800000</v>
      </c>
      <c r="L262" s="313">
        <f ca="1">SUM(OFFSET('Data - expenses'!$J160, 0, (L$5-1) * 12, 1, 12))</f>
        <v>37800000</v>
      </c>
      <c r="M262" s="314">
        <f ca="1">SUM(OFFSET('Data - expenses'!$J160, 0, (M$5-1) * 12, 1, 12))</f>
        <v>41340000</v>
      </c>
    </row>
    <row r="263" spans="6:13" hidden="1" outlineLevel="5">
      <c r="H263" s="327" t="s">
        <v>265</v>
      </c>
      <c r="I263" s="312">
        <f ca="1">SUM(OFFSET('Data - expenses'!$J161, 0, (I$5-1) * 12, 1, 12))</f>
        <v>9320000</v>
      </c>
      <c r="J263" s="313">
        <f ca="1">SUM(OFFSET('Data - expenses'!$J161, 0, (J$5-1) * 12, 1, 12))</f>
        <v>74360000</v>
      </c>
      <c r="K263" s="313">
        <f ca="1">SUM(OFFSET('Data - expenses'!$J161, 0, (K$5-1) * 12, 1, 12))</f>
        <v>201919999.99999997</v>
      </c>
      <c r="L263" s="313">
        <f ca="1">SUM(OFFSET('Data - expenses'!$J161, 0, (L$5-1) * 12, 1, 12))</f>
        <v>201919999.99999997</v>
      </c>
      <c r="M263" s="314">
        <f ca="1">SUM(OFFSET('Data - expenses'!$J161, 0, (M$5-1) * 12, 1, 12))</f>
        <v>220680000.00000003</v>
      </c>
    </row>
    <row r="264" spans="6:13" hidden="1" outlineLevel="5">
      <c r="H264" s="327" t="s">
        <v>266</v>
      </c>
      <c r="I264" s="312">
        <f ca="1">SUM(OFFSET('Data - expenses'!$J162, 0, (I$5-1) * 12, 1, 12))</f>
        <v>6990000</v>
      </c>
      <c r="J264" s="313">
        <f ca="1">SUM(OFFSET('Data - expenses'!$J162, 0, (J$5-1) * 12, 1, 12))</f>
        <v>55770000</v>
      </c>
      <c r="K264" s="313">
        <f ca="1">SUM(OFFSET('Data - expenses'!$J162, 0, (K$5-1) * 12, 1, 12))</f>
        <v>151440000</v>
      </c>
      <c r="L264" s="313">
        <f ca="1">SUM(OFFSET('Data - expenses'!$J162, 0, (L$5-1) * 12, 1, 12))</f>
        <v>151440000</v>
      </c>
      <c r="M264" s="314">
        <f ca="1">SUM(OFFSET('Data - expenses'!$J162, 0, (M$5-1) * 12, 1, 12))</f>
        <v>165510000</v>
      </c>
    </row>
    <row r="265" spans="6:13" hidden="1" outlineLevel="4">
      <c r="G265" s="502" t="s">
        <v>61</v>
      </c>
      <c r="H265" s="503"/>
      <c r="I265" s="324">
        <f ca="1">SUM(I266)</f>
        <v>22500</v>
      </c>
      <c r="J265" s="325">
        <f ca="1">SUM(J266)</f>
        <v>90000</v>
      </c>
      <c r="K265" s="325">
        <f ca="1">SUM(K266)</f>
        <v>165000</v>
      </c>
      <c r="L265" s="325">
        <f ca="1">SUM(L266)</f>
        <v>232500</v>
      </c>
      <c r="M265" s="326">
        <f ca="1">SUM(M266)</f>
        <v>330000</v>
      </c>
    </row>
    <row r="266" spans="6:13" hidden="1" outlineLevel="5">
      <c r="H266" s="327" t="s">
        <v>267</v>
      </c>
      <c r="I266" s="312">
        <f ca="1">SUM(OFFSET('Data - expenses'!$J163, 0, (I$5-1) * 12, 1, 12))</f>
        <v>22500</v>
      </c>
      <c r="J266" s="313">
        <f ca="1">SUM(OFFSET('Data - expenses'!$J163, 0, (J$5-1) * 12, 1, 12))</f>
        <v>90000</v>
      </c>
      <c r="K266" s="313">
        <f ca="1">SUM(OFFSET('Data - expenses'!$J163, 0, (K$5-1) * 12, 1, 12))</f>
        <v>165000</v>
      </c>
      <c r="L266" s="313">
        <f ca="1">SUM(OFFSET('Data - expenses'!$J163, 0, (L$5-1) * 12, 1, 12))</f>
        <v>232500</v>
      </c>
      <c r="M266" s="314">
        <f ca="1">SUM(OFFSET('Data - expenses'!$J163, 0, (M$5-1) * 12, 1, 12))</f>
        <v>330000</v>
      </c>
    </row>
    <row r="267" spans="6:13" hidden="1" outlineLevel="3">
      <c r="F267" s="488" t="s">
        <v>88</v>
      </c>
      <c r="G267" s="504"/>
      <c r="H267" s="489"/>
      <c r="I267" s="321">
        <f ca="1">SUM(I268,I270,I275,I279)</f>
        <v>1727429.1666666667</v>
      </c>
      <c r="J267" s="322">
        <f ca="1">SUM(J268,J270,J275,J279)</f>
        <v>13896558.333333334</v>
      </c>
      <c r="K267" s="322">
        <f ca="1">SUM(K268,K270,K275,K279)</f>
        <v>38601054.166666679</v>
      </c>
      <c r="L267" s="322">
        <f ca="1">SUM(L268,L270,L275,L279)</f>
        <v>40634741.666666687</v>
      </c>
      <c r="M267" s="323">
        <f ca="1">SUM(M268,M270,M275,M279)</f>
        <v>46506612.5</v>
      </c>
    </row>
    <row r="268" spans="6:13" hidden="1" outlineLevel="4">
      <c r="G268" s="502" t="s">
        <v>0</v>
      </c>
      <c r="H268" s="503"/>
      <c r="I268" s="324">
        <f ca="1">SUM(I269)</f>
        <v>0</v>
      </c>
      <c r="J268" s="325">
        <f ca="1">SUM(J269)</f>
        <v>0</v>
      </c>
      <c r="K268" s="325">
        <f ca="1">SUM(K269)</f>
        <v>15000</v>
      </c>
      <c r="L268" s="325">
        <f ca="1">SUM(L269)</f>
        <v>30000</v>
      </c>
      <c r="M268" s="326">
        <f ca="1">SUM(M269)</f>
        <v>30000</v>
      </c>
    </row>
    <row r="269" spans="6:13" hidden="1" outlineLevel="5">
      <c r="H269" s="327" t="s">
        <v>260</v>
      </c>
      <c r="I269" s="312">
        <f ca="1">SUM(OFFSET('Data - expenses'!$J164, 0, (I$5-1) * 12, 1, 12))</f>
        <v>0</v>
      </c>
      <c r="J269" s="313">
        <f ca="1">SUM(OFFSET('Data - expenses'!$J164, 0, (J$5-1) * 12, 1, 12))</f>
        <v>0</v>
      </c>
      <c r="K269" s="313">
        <f ca="1">SUM(OFFSET('Data - expenses'!$J164, 0, (K$5-1) * 12, 1, 12))</f>
        <v>15000</v>
      </c>
      <c r="L269" s="313">
        <f ca="1">SUM(OFFSET('Data - expenses'!$J164, 0, (L$5-1) * 12, 1, 12))</f>
        <v>30000</v>
      </c>
      <c r="M269" s="314">
        <f ca="1">SUM(OFFSET('Data - expenses'!$J164, 0, (M$5-1) * 12, 1, 12))</f>
        <v>30000</v>
      </c>
    </row>
    <row r="270" spans="6:13" hidden="1" outlineLevel="4">
      <c r="G270" s="502" t="s">
        <v>57</v>
      </c>
      <c r="H270" s="503"/>
      <c r="I270" s="324">
        <f ca="1">SUM(I271,I272,I273,I274)</f>
        <v>63729.166666666672</v>
      </c>
      <c r="J270" s="325">
        <f ca="1">SUM(J271,J272,J273,J274)</f>
        <v>600208.33333333337</v>
      </c>
      <c r="K270" s="325">
        <f ca="1">SUM(K271,K272,K273,K274)</f>
        <v>2482354.1666666665</v>
      </c>
      <c r="L270" s="325">
        <f ca="1">SUM(L271,L272,L273,L274)</f>
        <v>4494291.6666666679</v>
      </c>
      <c r="M270" s="326">
        <f ca="1">SUM(M271,M272,M273,M274)</f>
        <v>7000812.5</v>
      </c>
    </row>
    <row r="271" spans="6:13" hidden="1" outlineLevel="5">
      <c r="H271" s="327" t="s">
        <v>261</v>
      </c>
      <c r="I271" s="312">
        <f ca="1">SUM(OFFSET('Data - expenses'!$J165, 0, (I$5-1) * 12, 1, 12))</f>
        <v>9000</v>
      </c>
      <c r="J271" s="313">
        <f ca="1">SUM(OFFSET('Data - expenses'!$J165, 0, (J$5-1) * 12, 1, 12))</f>
        <v>9000</v>
      </c>
      <c r="K271" s="313">
        <f ca="1">SUM(OFFSET('Data - expenses'!$J165, 0, (K$5-1) * 12, 1, 12))</f>
        <v>9000</v>
      </c>
      <c r="L271" s="313">
        <f ca="1">SUM(OFFSET('Data - expenses'!$J165, 0, (L$5-1) * 12, 1, 12))</f>
        <v>9000</v>
      </c>
      <c r="M271" s="314">
        <f ca="1">SUM(OFFSET('Data - expenses'!$J165, 0, (M$5-1) * 12, 1, 12))</f>
        <v>12000</v>
      </c>
    </row>
    <row r="272" spans="6:13" hidden="1" outlineLevel="5">
      <c r="H272" s="327" t="s">
        <v>262</v>
      </c>
      <c r="I272" s="312">
        <f ca="1">SUM(OFFSET('Data - expenses'!$J166, 0, (I$5-1) * 12, 1, 12))</f>
        <v>2250</v>
      </c>
      <c r="J272" s="313">
        <f ca="1">SUM(OFFSET('Data - expenses'!$J166, 0, (J$5-1) * 12, 1, 12))</f>
        <v>8437.5</v>
      </c>
      <c r="K272" s="313">
        <f ca="1">SUM(OFFSET('Data - expenses'!$J166, 0, (K$5-1) * 12, 1, 12))</f>
        <v>31125</v>
      </c>
      <c r="L272" s="313">
        <f ca="1">SUM(OFFSET('Data - expenses'!$J166, 0, (L$5-1) * 12, 1, 12))</f>
        <v>55500</v>
      </c>
      <c r="M272" s="314">
        <f ca="1">SUM(OFFSET('Data - expenses'!$J166, 0, (M$5-1) * 12, 1, 12))</f>
        <v>84937.5</v>
      </c>
    </row>
    <row r="273" spans="5:13" hidden="1" outlineLevel="5">
      <c r="H273" s="327" t="s">
        <v>263</v>
      </c>
      <c r="I273" s="312">
        <f ca="1">SUM(OFFSET('Data - expenses'!$J167, 0, (I$5-1) * 12, 1, 12))</f>
        <v>52479.166666666672</v>
      </c>
      <c r="J273" s="313">
        <f ca="1">SUM(OFFSET('Data - expenses'!$J167, 0, (J$5-1) * 12, 1, 12))</f>
        <v>580937.5</v>
      </c>
      <c r="K273" s="313">
        <f ca="1">SUM(OFFSET('Data - expenses'!$J167, 0, (K$5-1) * 12, 1, 12))</f>
        <v>2435812.5</v>
      </c>
      <c r="L273" s="313">
        <f ca="1">SUM(OFFSET('Data - expenses'!$J167, 0, (L$5-1) * 12, 1, 12))</f>
        <v>4417187.5000000009</v>
      </c>
      <c r="M273" s="314">
        <f ca="1">SUM(OFFSET('Data - expenses'!$J167, 0, (M$5-1) * 12, 1, 12))</f>
        <v>6885083.333333333</v>
      </c>
    </row>
    <row r="274" spans="5:13" hidden="1" outlineLevel="5">
      <c r="H274" s="327" t="s">
        <v>301</v>
      </c>
      <c r="I274" s="312">
        <f ca="1">SUM(OFFSET('Data - expenses'!$J168, 0, (I$5-1) * 12, 1, 12))</f>
        <v>0</v>
      </c>
      <c r="J274" s="313">
        <f ca="1">SUM(OFFSET('Data - expenses'!$J168, 0, (J$5-1) * 12, 1, 12))</f>
        <v>1833.3333333333335</v>
      </c>
      <c r="K274" s="313">
        <f ca="1">SUM(OFFSET('Data - expenses'!$J168, 0, (K$5-1) * 12, 1, 12))</f>
        <v>6416.666666666667</v>
      </c>
      <c r="L274" s="313">
        <f ca="1">SUM(OFFSET('Data - expenses'!$J168, 0, (L$5-1) * 12, 1, 12))</f>
        <v>12604.16666666667</v>
      </c>
      <c r="M274" s="314">
        <f ca="1">SUM(OFFSET('Data - expenses'!$J168, 0, (M$5-1) * 12, 1, 12))</f>
        <v>18791.666666666664</v>
      </c>
    </row>
    <row r="275" spans="5:13" hidden="1" outlineLevel="4">
      <c r="G275" s="502" t="s">
        <v>1</v>
      </c>
      <c r="H275" s="503"/>
      <c r="I275" s="324">
        <f ca="1">SUM(I276,I277,I278)</f>
        <v>1661450</v>
      </c>
      <c r="J275" s="325">
        <f ca="1">SUM(J276,J277,J278)</f>
        <v>13287350</v>
      </c>
      <c r="K275" s="325">
        <f ca="1">SUM(K276,K277,K278)</f>
        <v>36087200.000000015</v>
      </c>
      <c r="L275" s="325">
        <f ca="1">SUM(L276,L277,L278)</f>
        <v>36087200.000000015</v>
      </c>
      <c r="M275" s="326">
        <f ca="1">SUM(M276,M277,M278)</f>
        <v>39442800</v>
      </c>
    </row>
    <row r="276" spans="5:13" hidden="1" outlineLevel="5">
      <c r="H276" s="327" t="s">
        <v>264</v>
      </c>
      <c r="I276" s="312">
        <f ca="1">SUM(OFFSET('Data - expenses'!$J169, 0, (I$5-1) * 12, 1, 12))</f>
        <v>170250</v>
      </c>
      <c r="J276" s="313">
        <f ca="1">SUM(OFFSET('Data - expenses'!$J169, 0, (J$5-1) * 12, 1, 12))</f>
        <v>1389750</v>
      </c>
      <c r="K276" s="313">
        <f ca="1">SUM(OFFSET('Data - expenses'!$J169, 0, (K$5-1) * 12, 1, 12))</f>
        <v>3780000</v>
      </c>
      <c r="L276" s="313">
        <f ca="1">SUM(OFFSET('Data - expenses'!$J169, 0, (L$5-1) * 12, 1, 12))</f>
        <v>3780000</v>
      </c>
      <c r="M276" s="314">
        <f ca="1">SUM(OFFSET('Data - expenses'!$J169, 0, (M$5-1) * 12, 1, 12))</f>
        <v>4134000</v>
      </c>
    </row>
    <row r="277" spans="5:13" hidden="1" outlineLevel="5">
      <c r="H277" s="327" t="s">
        <v>265</v>
      </c>
      <c r="I277" s="312">
        <f ca="1">SUM(OFFSET('Data - expenses'!$J170, 0, (I$5-1) * 12, 1, 12))</f>
        <v>932000.00000000012</v>
      </c>
      <c r="J277" s="313">
        <f ca="1">SUM(OFFSET('Data - expenses'!$J170, 0, (J$5-1) * 12, 1, 12))</f>
        <v>7436000.0000000009</v>
      </c>
      <c r="K277" s="313">
        <f ca="1">SUM(OFFSET('Data - expenses'!$J170, 0, (K$5-1) * 12, 1, 12))</f>
        <v>20192000.000000011</v>
      </c>
      <c r="L277" s="313">
        <f ca="1">SUM(OFFSET('Data - expenses'!$J170, 0, (L$5-1) * 12, 1, 12))</f>
        <v>20192000.000000011</v>
      </c>
      <c r="M277" s="314">
        <f ca="1">SUM(OFFSET('Data - expenses'!$J170, 0, (M$5-1) * 12, 1, 12))</f>
        <v>22068000.000000004</v>
      </c>
    </row>
    <row r="278" spans="5:13" hidden="1" outlineLevel="5">
      <c r="H278" s="327" t="s">
        <v>266</v>
      </c>
      <c r="I278" s="312">
        <f ca="1">SUM(OFFSET('Data - expenses'!$J171, 0, (I$5-1) * 12, 1, 12))</f>
        <v>559200</v>
      </c>
      <c r="J278" s="313">
        <f ca="1">SUM(OFFSET('Data - expenses'!$J171, 0, (J$5-1) * 12, 1, 12))</f>
        <v>4461600</v>
      </c>
      <c r="K278" s="313">
        <f ca="1">SUM(OFFSET('Data - expenses'!$J171, 0, (K$5-1) * 12, 1, 12))</f>
        <v>12115200</v>
      </c>
      <c r="L278" s="313">
        <f ca="1">SUM(OFFSET('Data - expenses'!$J171, 0, (L$5-1) * 12, 1, 12))</f>
        <v>12115200</v>
      </c>
      <c r="M278" s="314">
        <f ca="1">SUM(OFFSET('Data - expenses'!$J171, 0, (M$5-1) * 12, 1, 12))</f>
        <v>13240800</v>
      </c>
    </row>
    <row r="279" spans="5:13" hidden="1" outlineLevel="4">
      <c r="G279" s="502" t="s">
        <v>61</v>
      </c>
      <c r="H279" s="503"/>
      <c r="I279" s="324">
        <f ca="1">SUM(I280)</f>
        <v>2250</v>
      </c>
      <c r="J279" s="325">
        <f ca="1">SUM(J280)</f>
        <v>9000</v>
      </c>
      <c r="K279" s="325">
        <f ca="1">SUM(K280)</f>
        <v>16500</v>
      </c>
      <c r="L279" s="325">
        <f ca="1">SUM(L280)</f>
        <v>23250</v>
      </c>
      <c r="M279" s="326">
        <f ca="1">SUM(M280)</f>
        <v>33000</v>
      </c>
    </row>
    <row r="280" spans="5:13" hidden="1" outlineLevel="5">
      <c r="H280" s="327" t="s">
        <v>267</v>
      </c>
      <c r="I280" s="312">
        <f ca="1">SUM(OFFSET('Data - expenses'!$J172, 0, (I$5-1) * 12, 1, 12))</f>
        <v>2250</v>
      </c>
      <c r="J280" s="313">
        <f ca="1">SUM(OFFSET('Data - expenses'!$J172, 0, (J$5-1) * 12, 1, 12))</f>
        <v>9000</v>
      </c>
      <c r="K280" s="313">
        <f ca="1">SUM(OFFSET('Data - expenses'!$J172, 0, (K$5-1) * 12, 1, 12))</f>
        <v>16500</v>
      </c>
      <c r="L280" s="313">
        <f ca="1">SUM(OFFSET('Data - expenses'!$J172, 0, (L$5-1) * 12, 1, 12))</f>
        <v>23250</v>
      </c>
      <c r="M280" s="314">
        <f ca="1">SUM(OFFSET('Data - expenses'!$J172, 0, (M$5-1) * 12, 1, 12))</f>
        <v>33000</v>
      </c>
    </row>
    <row r="281" spans="5:13" hidden="1" outlineLevel="2" collapsed="1">
      <c r="E281" s="502" t="s">
        <v>113</v>
      </c>
      <c r="F281" s="505"/>
      <c r="G281" s="505"/>
      <c r="H281" s="503"/>
      <c r="I281" s="324">
        <f ca="1">SUM(I282,I296)</f>
        <v>1662000</v>
      </c>
      <c r="J281" s="325">
        <f ca="1">SUM(J282,J296)</f>
        <v>16323000</v>
      </c>
      <c r="K281" s="325">
        <f ca="1">SUM(K282,K296)</f>
        <v>3208000</v>
      </c>
      <c r="L281" s="325">
        <f ca="1">SUM(L282,L296)</f>
        <v>13129000</v>
      </c>
      <c r="M281" s="326">
        <f ca="1">SUM(M282,M296)</f>
        <v>7904000</v>
      </c>
    </row>
    <row r="282" spans="5:13" hidden="1" outlineLevel="3">
      <c r="F282" s="488" t="s">
        <v>89</v>
      </c>
      <c r="G282" s="504"/>
      <c r="H282" s="489"/>
      <c r="I282" s="321">
        <f ca="1">SUM(I283,I285,I290,I294)</f>
        <v>1108000</v>
      </c>
      <c r="J282" s="322">
        <f ca="1">SUM(J283,J285,J290,J294)</f>
        <v>10882000</v>
      </c>
      <c r="K282" s="322">
        <f ca="1">SUM(K283,K285,K290,K294)</f>
        <v>2508000</v>
      </c>
      <c r="L282" s="322">
        <f ca="1">SUM(L283,L285,L290,L294)</f>
        <v>12380000</v>
      </c>
      <c r="M282" s="323">
        <f ca="1">SUM(M283,M285,M290,M294)</f>
        <v>5736000</v>
      </c>
    </row>
    <row r="283" spans="5:13" hidden="1" outlineLevel="4">
      <c r="G283" s="502" t="s">
        <v>0</v>
      </c>
      <c r="H283" s="503"/>
      <c r="I283" s="324">
        <f ca="1">SUM(I284)</f>
        <v>0</v>
      </c>
      <c r="J283" s="325">
        <f ca="1">SUM(J284)</f>
        <v>0</v>
      </c>
      <c r="K283" s="325">
        <f ca="1">SUM(K284)</f>
        <v>2000</v>
      </c>
      <c r="L283" s="325">
        <f ca="1">SUM(L284)</f>
        <v>0</v>
      </c>
      <c r="M283" s="326">
        <f ca="1">SUM(M284)</f>
        <v>2000</v>
      </c>
    </row>
    <row r="284" spans="5:13" hidden="1" outlineLevel="5">
      <c r="H284" s="327" t="s">
        <v>260</v>
      </c>
      <c r="I284" s="312">
        <f ca="1">SUM(OFFSET('Data - expenses'!$J173, 0, (I$5-1) * 12, 1, 12))</f>
        <v>0</v>
      </c>
      <c r="J284" s="313">
        <f ca="1">SUM(OFFSET('Data - expenses'!$J173, 0, (J$5-1) * 12, 1, 12))</f>
        <v>0</v>
      </c>
      <c r="K284" s="313">
        <f ca="1">SUM(OFFSET('Data - expenses'!$J173, 0, (K$5-1) * 12, 1, 12))</f>
        <v>2000</v>
      </c>
      <c r="L284" s="313">
        <f ca="1">SUM(OFFSET('Data - expenses'!$J173, 0, (L$5-1) * 12, 1, 12))</f>
        <v>0</v>
      </c>
      <c r="M284" s="314">
        <f ca="1">SUM(OFFSET('Data - expenses'!$J173, 0, (M$5-1) * 12, 1, 12))</f>
        <v>2000</v>
      </c>
    </row>
    <row r="285" spans="5:13" hidden="1" outlineLevel="4">
      <c r="G285" s="502" t="s">
        <v>57</v>
      </c>
      <c r="H285" s="503"/>
      <c r="I285" s="324">
        <f ca="1">SUM(I286,I287,I288,I289)</f>
        <v>110000</v>
      </c>
      <c r="J285" s="325">
        <f ca="1">SUM(J286,J287,J288,J289)</f>
        <v>942000</v>
      </c>
      <c r="K285" s="325">
        <f ca="1">SUM(K286,K287,K288,K289)</f>
        <v>1506000</v>
      </c>
      <c r="L285" s="325">
        <f ca="1">SUM(L286,L287,L288,L289)</f>
        <v>2438000</v>
      </c>
      <c r="M285" s="326">
        <f ca="1">SUM(M286,M287,M288,M289)</f>
        <v>3572000</v>
      </c>
    </row>
    <row r="286" spans="5:13" hidden="1" outlineLevel="5">
      <c r="H286" s="327" t="s">
        <v>261</v>
      </c>
      <c r="I286" s="312">
        <f ca="1">SUM(OFFSET('Data - expenses'!$J174, 0, (I$5-1) * 12, 1, 12))</f>
        <v>2000</v>
      </c>
      <c r="J286" s="313">
        <f ca="1">SUM(OFFSET('Data - expenses'!$J174, 0, (J$5-1) * 12, 1, 12))</f>
        <v>0</v>
      </c>
      <c r="K286" s="313">
        <f ca="1">SUM(OFFSET('Data - expenses'!$J174, 0, (K$5-1) * 12, 1, 12))</f>
        <v>2000</v>
      </c>
      <c r="L286" s="313">
        <f ca="1">SUM(OFFSET('Data - expenses'!$J174, 0, (L$5-1) * 12, 1, 12))</f>
        <v>0</v>
      </c>
      <c r="M286" s="314">
        <f ca="1">SUM(OFFSET('Data - expenses'!$J174, 0, (M$5-1) * 12, 1, 12))</f>
        <v>2000</v>
      </c>
    </row>
    <row r="287" spans="5:13" hidden="1" outlineLevel="5">
      <c r="H287" s="327" t="s">
        <v>262</v>
      </c>
      <c r="I287" s="312">
        <f ca="1">SUM(OFFSET('Data - expenses'!$J175, 0, (I$5-1) * 12, 1, 12))</f>
        <v>2000</v>
      </c>
      <c r="J287" s="313">
        <f ca="1">SUM(OFFSET('Data - expenses'!$J175, 0, (J$5-1) * 12, 1, 12))</f>
        <v>14000</v>
      </c>
      <c r="K287" s="313">
        <f ca="1">SUM(OFFSET('Data - expenses'!$J175, 0, (K$5-1) * 12, 1, 12))</f>
        <v>24000</v>
      </c>
      <c r="L287" s="313">
        <f ca="1">SUM(OFFSET('Data - expenses'!$J175, 0, (L$5-1) * 12, 1, 12))</f>
        <v>34000</v>
      </c>
      <c r="M287" s="314">
        <f ca="1">SUM(OFFSET('Data - expenses'!$J175, 0, (M$5-1) * 12, 1, 12))</f>
        <v>54000</v>
      </c>
    </row>
    <row r="288" spans="5:13" hidden="1" outlineLevel="5">
      <c r="H288" s="327" t="s">
        <v>263</v>
      </c>
      <c r="I288" s="312">
        <f ca="1">SUM(OFFSET('Data - expenses'!$J176, 0, (I$5-1) * 12, 1, 12))</f>
        <v>106000</v>
      </c>
      <c r="J288" s="313">
        <f ca="1">SUM(OFFSET('Data - expenses'!$J176, 0, (J$5-1) * 12, 1, 12))</f>
        <v>926000</v>
      </c>
      <c r="K288" s="313">
        <f ca="1">SUM(OFFSET('Data - expenses'!$J176, 0, (K$5-1) * 12, 1, 12))</f>
        <v>1476000</v>
      </c>
      <c r="L288" s="313">
        <f ca="1">SUM(OFFSET('Data - expenses'!$J176, 0, (L$5-1) * 12, 1, 12))</f>
        <v>2396000</v>
      </c>
      <c r="M288" s="314">
        <f ca="1">SUM(OFFSET('Data - expenses'!$J176, 0, (M$5-1) * 12, 1, 12))</f>
        <v>3508000</v>
      </c>
    </row>
    <row r="289" spans="6:13" hidden="1" outlineLevel="5">
      <c r="H289" s="327" t="s">
        <v>301</v>
      </c>
      <c r="I289" s="312">
        <f ca="1">SUM(OFFSET('Data - expenses'!$J177, 0, (I$5-1) * 12, 1, 12))</f>
        <v>0</v>
      </c>
      <c r="J289" s="313">
        <f ca="1">SUM(OFFSET('Data - expenses'!$J177, 0, (J$5-1) * 12, 1, 12))</f>
        <v>2000</v>
      </c>
      <c r="K289" s="313">
        <f ca="1">SUM(OFFSET('Data - expenses'!$J177, 0, (K$5-1) * 12, 1, 12))</f>
        <v>4000</v>
      </c>
      <c r="L289" s="313">
        <f ca="1">SUM(OFFSET('Data - expenses'!$J177, 0, (L$5-1) * 12, 1, 12))</f>
        <v>8000</v>
      </c>
      <c r="M289" s="314">
        <f ca="1">SUM(OFFSET('Data - expenses'!$J177, 0, (M$5-1) * 12, 1, 12))</f>
        <v>8000</v>
      </c>
    </row>
    <row r="290" spans="6:13" hidden="1" outlineLevel="4">
      <c r="G290" s="502" t="s">
        <v>1</v>
      </c>
      <c r="H290" s="503"/>
      <c r="I290" s="324">
        <f ca="1">SUM(I291,I292,I293)</f>
        <v>996000</v>
      </c>
      <c r="J290" s="325">
        <f ca="1">SUM(J291,J292,J293)</f>
        <v>9940000</v>
      </c>
      <c r="K290" s="325">
        <f ca="1">SUM(K291,K292,K293)</f>
        <v>996000</v>
      </c>
      <c r="L290" s="325">
        <f ca="1">SUM(L291,L292,L293)</f>
        <v>9940000</v>
      </c>
      <c r="M290" s="326">
        <f ca="1">SUM(M291,M292,M293)</f>
        <v>2158000</v>
      </c>
    </row>
    <row r="291" spans="6:13" hidden="1" outlineLevel="5">
      <c r="H291" s="327" t="s">
        <v>264</v>
      </c>
      <c r="I291" s="312">
        <f ca="1">SUM(OFFSET('Data - expenses'!$J178, 0, (I$5-1) * 12, 1, 12))</f>
        <v>76000</v>
      </c>
      <c r="J291" s="313">
        <f ca="1">SUM(OFFSET('Data - expenses'!$J178, 0, (J$5-1) * 12, 1, 12))</f>
        <v>764000</v>
      </c>
      <c r="K291" s="313">
        <f ca="1">SUM(OFFSET('Data - expenses'!$J178, 0, (K$5-1) * 12, 1, 12))</f>
        <v>76000</v>
      </c>
      <c r="L291" s="313">
        <f ca="1">SUM(OFFSET('Data - expenses'!$J178, 0, (L$5-1) * 12, 1, 12))</f>
        <v>764000</v>
      </c>
      <c r="M291" s="314">
        <f ca="1">SUM(OFFSET('Data - expenses'!$J178, 0, (M$5-1) * 12, 1, 12))</f>
        <v>166000</v>
      </c>
    </row>
    <row r="292" spans="6:13" hidden="1" outlineLevel="5">
      <c r="H292" s="327" t="s">
        <v>265</v>
      </c>
      <c r="I292" s="312">
        <f ca="1">SUM(OFFSET('Data - expenses'!$J179, 0, (I$5-1) * 12, 1, 12))</f>
        <v>460000</v>
      </c>
      <c r="J292" s="313">
        <f ca="1">SUM(OFFSET('Data - expenses'!$J179, 0, (J$5-1) * 12, 1, 12))</f>
        <v>4588000</v>
      </c>
      <c r="K292" s="313">
        <f ca="1">SUM(OFFSET('Data - expenses'!$J179, 0, (K$5-1) * 12, 1, 12))</f>
        <v>460000</v>
      </c>
      <c r="L292" s="313">
        <f ca="1">SUM(OFFSET('Data - expenses'!$J179, 0, (L$5-1) * 12, 1, 12))</f>
        <v>4588000</v>
      </c>
      <c r="M292" s="314">
        <f ca="1">SUM(OFFSET('Data - expenses'!$J179, 0, (M$5-1) * 12, 1, 12))</f>
        <v>996000</v>
      </c>
    </row>
    <row r="293" spans="6:13" hidden="1" outlineLevel="5">
      <c r="H293" s="327" t="s">
        <v>266</v>
      </c>
      <c r="I293" s="312">
        <f ca="1">SUM(OFFSET('Data - expenses'!$J180, 0, (I$5-1) * 12, 1, 12))</f>
        <v>460000</v>
      </c>
      <c r="J293" s="313">
        <f ca="1">SUM(OFFSET('Data - expenses'!$J180, 0, (J$5-1) * 12, 1, 12))</f>
        <v>4588000</v>
      </c>
      <c r="K293" s="313">
        <f ca="1">SUM(OFFSET('Data - expenses'!$J180, 0, (K$5-1) * 12, 1, 12))</f>
        <v>460000</v>
      </c>
      <c r="L293" s="313">
        <f ca="1">SUM(OFFSET('Data - expenses'!$J180, 0, (L$5-1) * 12, 1, 12))</f>
        <v>4588000</v>
      </c>
      <c r="M293" s="314">
        <f ca="1">SUM(OFFSET('Data - expenses'!$J180, 0, (M$5-1) * 12, 1, 12))</f>
        <v>996000</v>
      </c>
    </row>
    <row r="294" spans="6:13" hidden="1" outlineLevel="4">
      <c r="G294" s="502" t="s">
        <v>61</v>
      </c>
      <c r="H294" s="503"/>
      <c r="I294" s="324">
        <f ca="1">SUM(I295)</f>
        <v>2000</v>
      </c>
      <c r="J294" s="325">
        <f ca="1">SUM(J295)</f>
        <v>0</v>
      </c>
      <c r="K294" s="325">
        <f ca="1">SUM(K295)</f>
        <v>4000</v>
      </c>
      <c r="L294" s="325">
        <f ca="1">SUM(L295)</f>
        <v>2000</v>
      </c>
      <c r="M294" s="326">
        <f ca="1">SUM(M295)</f>
        <v>4000</v>
      </c>
    </row>
    <row r="295" spans="6:13" hidden="1" outlineLevel="5">
      <c r="H295" s="327" t="s">
        <v>267</v>
      </c>
      <c r="I295" s="312">
        <f ca="1">SUM(OFFSET('Data - expenses'!$J181, 0, (I$5-1) * 12, 1, 12))</f>
        <v>2000</v>
      </c>
      <c r="J295" s="313">
        <f ca="1">SUM(OFFSET('Data - expenses'!$J181, 0, (J$5-1) * 12, 1, 12))</f>
        <v>0</v>
      </c>
      <c r="K295" s="313">
        <f ca="1">SUM(OFFSET('Data - expenses'!$J181, 0, (K$5-1) * 12, 1, 12))</f>
        <v>4000</v>
      </c>
      <c r="L295" s="313">
        <f ca="1">SUM(OFFSET('Data - expenses'!$J181, 0, (L$5-1) * 12, 1, 12))</f>
        <v>2000</v>
      </c>
      <c r="M295" s="314">
        <f ca="1">SUM(OFFSET('Data - expenses'!$J181, 0, (M$5-1) * 12, 1, 12))</f>
        <v>4000</v>
      </c>
    </row>
    <row r="296" spans="6:13" hidden="1" outlineLevel="3">
      <c r="F296" s="488" t="s">
        <v>90</v>
      </c>
      <c r="G296" s="504"/>
      <c r="H296" s="489"/>
      <c r="I296" s="321">
        <f ca="1">SUM(I297,I299,I304,I308)</f>
        <v>554000</v>
      </c>
      <c r="J296" s="322">
        <f ca="1">SUM(J297,J299,J304,J308)</f>
        <v>5441000</v>
      </c>
      <c r="K296" s="322">
        <f ca="1">SUM(K297,K299,K304,K308)</f>
        <v>700000</v>
      </c>
      <c r="L296" s="322">
        <f ca="1">SUM(L297,L299,L304,L308)</f>
        <v>749000</v>
      </c>
      <c r="M296" s="323">
        <f ca="1">SUM(M297,M299,M304,M308)</f>
        <v>2168000</v>
      </c>
    </row>
    <row r="297" spans="6:13" hidden="1" outlineLevel="4">
      <c r="G297" s="502" t="s">
        <v>0</v>
      </c>
      <c r="H297" s="503"/>
      <c r="I297" s="324">
        <f ca="1">SUM(I298)</f>
        <v>0</v>
      </c>
      <c r="J297" s="325">
        <f ca="1">SUM(J298)</f>
        <v>0</v>
      </c>
      <c r="K297" s="325">
        <f ca="1">SUM(K298)</f>
        <v>1000</v>
      </c>
      <c r="L297" s="325">
        <f ca="1">SUM(L298)</f>
        <v>0</v>
      </c>
      <c r="M297" s="326">
        <f ca="1">SUM(M298)</f>
        <v>0</v>
      </c>
    </row>
    <row r="298" spans="6:13" hidden="1" outlineLevel="5">
      <c r="H298" s="327" t="s">
        <v>260</v>
      </c>
      <c r="I298" s="312">
        <f ca="1">SUM(OFFSET('Data - expenses'!$J182, 0, (I$5-1) * 12, 1, 12))</f>
        <v>0</v>
      </c>
      <c r="J298" s="313">
        <f ca="1">SUM(OFFSET('Data - expenses'!$J182, 0, (J$5-1) * 12, 1, 12))</f>
        <v>0</v>
      </c>
      <c r="K298" s="313">
        <f ca="1">SUM(OFFSET('Data - expenses'!$J182, 0, (K$5-1) * 12, 1, 12))</f>
        <v>1000</v>
      </c>
      <c r="L298" s="313">
        <f ca="1">SUM(OFFSET('Data - expenses'!$J182, 0, (L$5-1) * 12, 1, 12))</f>
        <v>0</v>
      </c>
      <c r="M298" s="314">
        <f ca="1">SUM(OFFSET('Data - expenses'!$J182, 0, (M$5-1) * 12, 1, 12))</f>
        <v>0</v>
      </c>
    </row>
    <row r="299" spans="6:13" hidden="1" outlineLevel="4">
      <c r="G299" s="502" t="s">
        <v>57</v>
      </c>
      <c r="H299" s="503"/>
      <c r="I299" s="324">
        <f ca="1">SUM(I300,I301,I302,I303)</f>
        <v>55000</v>
      </c>
      <c r="J299" s="325">
        <f ca="1">SUM(J300,J301,J302,J303)</f>
        <v>471000</v>
      </c>
      <c r="K299" s="325">
        <f ca="1">SUM(K300,K301,K302,K303)</f>
        <v>698000</v>
      </c>
      <c r="L299" s="325">
        <f ca="1">SUM(L300,L301,L302,L303)</f>
        <v>748000</v>
      </c>
      <c r="M299" s="326">
        <f ca="1">SUM(M300,M301,M302,M303)</f>
        <v>1088000</v>
      </c>
    </row>
    <row r="300" spans="6:13" hidden="1" outlineLevel="5">
      <c r="H300" s="327" t="s">
        <v>261</v>
      </c>
      <c r="I300" s="312">
        <f ca="1">SUM(OFFSET('Data - expenses'!$J183, 0, (I$5-1) * 12, 1, 12))</f>
        <v>1000</v>
      </c>
      <c r="J300" s="313">
        <f ca="1">SUM(OFFSET('Data - expenses'!$J183, 0, (J$5-1) * 12, 1, 12))</f>
        <v>0</v>
      </c>
      <c r="K300" s="313">
        <f ca="1">SUM(OFFSET('Data - expenses'!$J183, 0, (K$5-1) * 12, 1, 12))</f>
        <v>0</v>
      </c>
      <c r="L300" s="313">
        <f ca="1">SUM(OFFSET('Data - expenses'!$J183, 0, (L$5-1) * 12, 1, 12))</f>
        <v>0</v>
      </c>
      <c r="M300" s="314">
        <f ca="1">SUM(OFFSET('Data - expenses'!$J183, 0, (M$5-1) * 12, 1, 12))</f>
        <v>1000</v>
      </c>
    </row>
    <row r="301" spans="6:13" hidden="1" outlineLevel="5">
      <c r="H301" s="327" t="s">
        <v>262</v>
      </c>
      <c r="I301" s="312">
        <f ca="1">SUM(OFFSET('Data - expenses'!$J184, 0, (I$5-1) * 12, 1, 12))</f>
        <v>1000</v>
      </c>
      <c r="J301" s="313">
        <f ca="1">SUM(OFFSET('Data - expenses'!$J184, 0, (J$5-1) * 12, 1, 12))</f>
        <v>7000</v>
      </c>
      <c r="K301" s="313">
        <f ca="1">SUM(OFFSET('Data - expenses'!$J184, 0, (K$5-1) * 12, 1, 12))</f>
        <v>11000</v>
      </c>
      <c r="L301" s="313">
        <f ca="1">SUM(OFFSET('Data - expenses'!$J184, 0, (L$5-1) * 12, 1, 12))</f>
        <v>10000</v>
      </c>
      <c r="M301" s="314">
        <f ca="1">SUM(OFFSET('Data - expenses'!$J184, 0, (M$5-1) * 12, 1, 12))</f>
        <v>16000</v>
      </c>
    </row>
    <row r="302" spans="6:13" hidden="1" outlineLevel="5">
      <c r="H302" s="327" t="s">
        <v>263</v>
      </c>
      <c r="I302" s="312">
        <f ca="1">SUM(OFFSET('Data - expenses'!$J185, 0, (I$5-1) * 12, 1, 12))</f>
        <v>53000</v>
      </c>
      <c r="J302" s="313">
        <f ca="1">SUM(OFFSET('Data - expenses'!$J185, 0, (J$5-1) * 12, 1, 12))</f>
        <v>463000</v>
      </c>
      <c r="K302" s="313">
        <f ca="1">SUM(OFFSET('Data - expenses'!$J185, 0, (K$5-1) * 12, 1, 12))</f>
        <v>685000</v>
      </c>
      <c r="L302" s="313">
        <f ca="1">SUM(OFFSET('Data - expenses'!$J185, 0, (L$5-1) * 12, 1, 12))</f>
        <v>735000</v>
      </c>
      <c r="M302" s="314">
        <f ca="1">SUM(OFFSET('Data - expenses'!$J185, 0, (M$5-1) * 12, 1, 12))</f>
        <v>1069000</v>
      </c>
    </row>
    <row r="303" spans="6:13" hidden="1" outlineLevel="5">
      <c r="H303" s="327" t="s">
        <v>301</v>
      </c>
      <c r="I303" s="312">
        <f ca="1">SUM(OFFSET('Data - expenses'!$J186, 0, (I$5-1) * 12, 1, 12))</f>
        <v>0</v>
      </c>
      <c r="J303" s="313">
        <f ca="1">SUM(OFFSET('Data - expenses'!$J186, 0, (J$5-1) * 12, 1, 12))</f>
        <v>1000</v>
      </c>
      <c r="K303" s="313">
        <f ca="1">SUM(OFFSET('Data - expenses'!$J186, 0, (K$5-1) * 12, 1, 12))</f>
        <v>2000</v>
      </c>
      <c r="L303" s="313">
        <f ca="1">SUM(OFFSET('Data - expenses'!$J186, 0, (L$5-1) * 12, 1, 12))</f>
        <v>3000</v>
      </c>
      <c r="M303" s="314">
        <f ca="1">SUM(OFFSET('Data - expenses'!$J186, 0, (M$5-1) * 12, 1, 12))</f>
        <v>2000</v>
      </c>
    </row>
    <row r="304" spans="6:13" hidden="1" outlineLevel="4">
      <c r="G304" s="502" t="s">
        <v>1</v>
      </c>
      <c r="H304" s="503"/>
      <c r="I304" s="324">
        <f ca="1">SUM(I305,I306,I307)</f>
        <v>498000</v>
      </c>
      <c r="J304" s="325">
        <f ca="1">SUM(J305,J306,J307)</f>
        <v>4970000</v>
      </c>
      <c r="K304" s="325">
        <f ca="1">SUM(K305,K306,K307)</f>
        <v>0</v>
      </c>
      <c r="L304" s="325">
        <f ca="1">SUM(L305,L306,L307)</f>
        <v>0</v>
      </c>
      <c r="M304" s="326">
        <f ca="1">SUM(M305,M306,M307)</f>
        <v>1079000</v>
      </c>
    </row>
    <row r="305" spans="5:13" hidden="1" outlineLevel="5">
      <c r="H305" s="327" t="s">
        <v>264</v>
      </c>
      <c r="I305" s="312">
        <f ca="1">SUM(OFFSET('Data - expenses'!$J187, 0, (I$5-1) * 12, 1, 12))</f>
        <v>38000</v>
      </c>
      <c r="J305" s="313">
        <f ca="1">SUM(OFFSET('Data - expenses'!$J187, 0, (J$5-1) * 12, 1, 12))</f>
        <v>382000</v>
      </c>
      <c r="K305" s="313">
        <f ca="1">SUM(OFFSET('Data - expenses'!$J187, 0, (K$5-1) * 12, 1, 12))</f>
        <v>0</v>
      </c>
      <c r="L305" s="313">
        <f ca="1">SUM(OFFSET('Data - expenses'!$J187, 0, (L$5-1) * 12, 1, 12))</f>
        <v>0</v>
      </c>
      <c r="M305" s="314">
        <f ca="1">SUM(OFFSET('Data - expenses'!$J187, 0, (M$5-1) * 12, 1, 12))</f>
        <v>83000</v>
      </c>
    </row>
    <row r="306" spans="5:13" hidden="1" outlineLevel="5">
      <c r="H306" s="327" t="s">
        <v>265</v>
      </c>
      <c r="I306" s="312">
        <f ca="1">SUM(OFFSET('Data - expenses'!$J188, 0, (I$5-1) * 12, 1, 12))</f>
        <v>230000</v>
      </c>
      <c r="J306" s="313">
        <f ca="1">SUM(OFFSET('Data - expenses'!$J188, 0, (J$5-1) * 12, 1, 12))</f>
        <v>2294000</v>
      </c>
      <c r="K306" s="313">
        <f ca="1">SUM(OFFSET('Data - expenses'!$J188, 0, (K$5-1) * 12, 1, 12))</f>
        <v>0</v>
      </c>
      <c r="L306" s="313">
        <f ca="1">SUM(OFFSET('Data - expenses'!$J188, 0, (L$5-1) * 12, 1, 12))</f>
        <v>0</v>
      </c>
      <c r="M306" s="314">
        <f ca="1">SUM(OFFSET('Data - expenses'!$J188, 0, (M$5-1) * 12, 1, 12))</f>
        <v>498000</v>
      </c>
    </row>
    <row r="307" spans="5:13" hidden="1" outlineLevel="5">
      <c r="H307" s="327" t="s">
        <v>266</v>
      </c>
      <c r="I307" s="312">
        <f ca="1">SUM(OFFSET('Data - expenses'!$J189, 0, (I$5-1) * 12, 1, 12))</f>
        <v>230000</v>
      </c>
      <c r="J307" s="313">
        <f ca="1">SUM(OFFSET('Data - expenses'!$J189, 0, (J$5-1) * 12, 1, 12))</f>
        <v>2294000</v>
      </c>
      <c r="K307" s="313">
        <f ca="1">SUM(OFFSET('Data - expenses'!$J189, 0, (K$5-1) * 12, 1, 12))</f>
        <v>0</v>
      </c>
      <c r="L307" s="313">
        <f ca="1">SUM(OFFSET('Data - expenses'!$J189, 0, (L$5-1) * 12, 1, 12))</f>
        <v>0</v>
      </c>
      <c r="M307" s="314">
        <f ca="1">SUM(OFFSET('Data - expenses'!$J189, 0, (M$5-1) * 12, 1, 12))</f>
        <v>498000</v>
      </c>
    </row>
    <row r="308" spans="5:13" hidden="1" outlineLevel="4">
      <c r="G308" s="502" t="s">
        <v>61</v>
      </c>
      <c r="H308" s="503"/>
      <c r="I308" s="324">
        <f ca="1">SUM(I309)</f>
        <v>1000</v>
      </c>
      <c r="J308" s="325">
        <f ca="1">SUM(J309)</f>
        <v>0</v>
      </c>
      <c r="K308" s="325">
        <f ca="1">SUM(K309)</f>
        <v>1000</v>
      </c>
      <c r="L308" s="325">
        <f ca="1">SUM(L309)</f>
        <v>1000</v>
      </c>
      <c r="M308" s="326">
        <f ca="1">SUM(M309)</f>
        <v>1000</v>
      </c>
    </row>
    <row r="309" spans="5:13" hidden="1" outlineLevel="5">
      <c r="H309" s="327" t="s">
        <v>267</v>
      </c>
      <c r="I309" s="312">
        <f ca="1">SUM(OFFSET('Data - expenses'!$J190, 0, (I$5-1) * 12, 1, 12))</f>
        <v>1000</v>
      </c>
      <c r="J309" s="313">
        <f ca="1">SUM(OFFSET('Data - expenses'!$J190, 0, (J$5-1) * 12, 1, 12))</f>
        <v>0</v>
      </c>
      <c r="K309" s="313">
        <f ca="1">SUM(OFFSET('Data - expenses'!$J190, 0, (K$5-1) * 12, 1, 12))</f>
        <v>1000</v>
      </c>
      <c r="L309" s="313">
        <f ca="1">SUM(OFFSET('Data - expenses'!$J190, 0, (L$5-1) * 12, 1, 12))</f>
        <v>1000</v>
      </c>
      <c r="M309" s="314">
        <f ca="1">SUM(OFFSET('Data - expenses'!$J190, 0, (M$5-1) * 12, 1, 12))</f>
        <v>1000</v>
      </c>
    </row>
    <row r="310" spans="5:13" hidden="1" outlineLevel="2">
      <c r="E310" s="502" t="s">
        <v>91</v>
      </c>
      <c r="F310" s="505"/>
      <c r="G310" s="505"/>
      <c r="H310" s="503"/>
      <c r="I310" s="324">
        <f ca="1">SUM(I311)</f>
        <v>5000</v>
      </c>
      <c r="J310" s="325">
        <f ca="1">SUM(J311)</f>
        <v>5000</v>
      </c>
      <c r="K310" s="325">
        <f ca="1">SUM(K311)</f>
        <v>7500</v>
      </c>
      <c r="L310" s="325">
        <f ca="1">SUM(L311)</f>
        <v>10000</v>
      </c>
      <c r="M310" s="326">
        <f ca="1">SUM(M311)</f>
        <v>11666.666666666664</v>
      </c>
    </row>
    <row r="311" spans="5:13" hidden="1" outlineLevel="3">
      <c r="F311" s="488" t="s">
        <v>91</v>
      </c>
      <c r="G311" s="504"/>
      <c r="H311" s="489"/>
      <c r="I311" s="321">
        <f ca="1">SUM(I312,I314,I319,I323)</f>
        <v>5000</v>
      </c>
      <c r="J311" s="322">
        <f ca="1">SUM(J312,J314,J319,J323)</f>
        <v>5000</v>
      </c>
      <c r="K311" s="322">
        <f ca="1">SUM(K312,K314,K319,K323)</f>
        <v>7500</v>
      </c>
      <c r="L311" s="322">
        <f ca="1">SUM(L312,L314,L319,L323)</f>
        <v>10000</v>
      </c>
      <c r="M311" s="323">
        <f ca="1">SUM(M312,M314,M319,M323)</f>
        <v>11666.666666666664</v>
      </c>
    </row>
    <row r="312" spans="5:13" hidden="1" outlineLevel="4">
      <c r="G312" s="502" t="s">
        <v>0</v>
      </c>
      <c r="H312" s="503"/>
      <c r="I312" s="324">
        <f ca="1">SUM(I313)</f>
        <v>0</v>
      </c>
      <c r="J312" s="325">
        <f ca="1">SUM(J313)</f>
        <v>0</v>
      </c>
      <c r="K312" s="325">
        <f ca="1">SUM(K313)</f>
        <v>2500</v>
      </c>
      <c r="L312" s="325">
        <f ca="1">SUM(L313)</f>
        <v>5000</v>
      </c>
      <c r="M312" s="326">
        <f ca="1">SUM(M313)</f>
        <v>5000</v>
      </c>
    </row>
    <row r="313" spans="5:13" hidden="1" outlineLevel="5">
      <c r="H313" s="327" t="s">
        <v>260</v>
      </c>
      <c r="I313" s="312">
        <f ca="1">SUM(OFFSET('Data - expenses'!$J191, 0, (I$5-1) * 12, 1, 12))</f>
        <v>0</v>
      </c>
      <c r="J313" s="313">
        <f ca="1">SUM(OFFSET('Data - expenses'!$J191, 0, (J$5-1) * 12, 1, 12))</f>
        <v>0</v>
      </c>
      <c r="K313" s="313">
        <f ca="1">SUM(OFFSET('Data - expenses'!$J191, 0, (K$5-1) * 12, 1, 12))</f>
        <v>2500</v>
      </c>
      <c r="L313" s="313">
        <f ca="1">SUM(OFFSET('Data - expenses'!$J191, 0, (L$5-1) * 12, 1, 12))</f>
        <v>5000</v>
      </c>
      <c r="M313" s="314">
        <f ca="1">SUM(OFFSET('Data - expenses'!$J191, 0, (M$5-1) * 12, 1, 12))</f>
        <v>5000</v>
      </c>
    </row>
    <row r="314" spans="5:13" hidden="1" outlineLevel="4">
      <c r="G314" s="502" t="s">
        <v>57</v>
      </c>
      <c r="H314" s="503"/>
      <c r="I314" s="324">
        <f ca="1">SUM(I315,I316,I317,I318)</f>
        <v>5000</v>
      </c>
      <c r="J314" s="325">
        <f ca="1">SUM(J315,J316,J317,J318)</f>
        <v>5000</v>
      </c>
      <c r="K314" s="325">
        <f ca="1">SUM(K315,K316,K317,K318)</f>
        <v>5000</v>
      </c>
      <c r="L314" s="325">
        <f ca="1">SUM(L315,L316,L317,L318)</f>
        <v>5000</v>
      </c>
      <c r="M314" s="326">
        <f ca="1">SUM(M315,M316,M317,M318)</f>
        <v>6666.6666666666652</v>
      </c>
    </row>
    <row r="315" spans="5:13" hidden="1" outlineLevel="5">
      <c r="H315" s="327" t="s">
        <v>261</v>
      </c>
      <c r="I315" s="312">
        <f ca="1">SUM(OFFSET('Data - expenses'!$J192, 0, (I$5-1) * 12, 1, 12))</f>
        <v>5000</v>
      </c>
      <c r="J315" s="313">
        <f ca="1">SUM(OFFSET('Data - expenses'!$J192, 0, (J$5-1) * 12, 1, 12))</f>
        <v>5000</v>
      </c>
      <c r="K315" s="313">
        <f ca="1">SUM(OFFSET('Data - expenses'!$J192, 0, (K$5-1) * 12, 1, 12))</f>
        <v>5000</v>
      </c>
      <c r="L315" s="313">
        <f ca="1">SUM(OFFSET('Data - expenses'!$J192, 0, (L$5-1) * 12, 1, 12))</f>
        <v>5000</v>
      </c>
      <c r="M315" s="314">
        <f ca="1">SUM(OFFSET('Data - expenses'!$J192, 0, (M$5-1) * 12, 1, 12))</f>
        <v>6666.6666666666652</v>
      </c>
    </row>
    <row r="316" spans="5:13" hidden="1" outlineLevel="5">
      <c r="H316" s="327" t="s">
        <v>262</v>
      </c>
      <c r="I316" s="312">
        <f ca="1">SUM(OFFSET('Data - expenses'!$J193, 0, (I$5-1) * 12, 1, 12))</f>
        <v>0</v>
      </c>
      <c r="J316" s="313">
        <f ca="1">SUM(OFFSET('Data - expenses'!$J193, 0, (J$5-1) * 12, 1, 12))</f>
        <v>0</v>
      </c>
      <c r="K316" s="313">
        <f ca="1">SUM(OFFSET('Data - expenses'!$J193, 0, (K$5-1) * 12, 1, 12))</f>
        <v>0</v>
      </c>
      <c r="L316" s="313">
        <f ca="1">SUM(OFFSET('Data - expenses'!$J193, 0, (L$5-1) * 12, 1, 12))</f>
        <v>0</v>
      </c>
      <c r="M316" s="314">
        <f ca="1">SUM(OFFSET('Data - expenses'!$J193, 0, (M$5-1) * 12, 1, 12))</f>
        <v>0</v>
      </c>
    </row>
    <row r="317" spans="5:13" hidden="1" outlineLevel="5">
      <c r="H317" s="327" t="s">
        <v>263</v>
      </c>
      <c r="I317" s="312">
        <f ca="1">SUM(OFFSET('Data - expenses'!$J194, 0, (I$5-1) * 12, 1, 12))</f>
        <v>0</v>
      </c>
      <c r="J317" s="313">
        <f ca="1">SUM(OFFSET('Data - expenses'!$J194, 0, (J$5-1) * 12, 1, 12))</f>
        <v>0</v>
      </c>
      <c r="K317" s="313">
        <f ca="1">SUM(OFFSET('Data - expenses'!$J194, 0, (K$5-1) * 12, 1, 12))</f>
        <v>0</v>
      </c>
      <c r="L317" s="313">
        <f ca="1">SUM(OFFSET('Data - expenses'!$J194, 0, (L$5-1) * 12, 1, 12))</f>
        <v>0</v>
      </c>
      <c r="M317" s="314">
        <f ca="1">SUM(OFFSET('Data - expenses'!$J194, 0, (M$5-1) * 12, 1, 12))</f>
        <v>0</v>
      </c>
    </row>
    <row r="318" spans="5:13" hidden="1" outlineLevel="5">
      <c r="H318" s="327" t="s">
        <v>301</v>
      </c>
      <c r="I318" s="312">
        <f ca="1">SUM(OFFSET('Data - expenses'!$J195, 0, (I$5-1) * 12, 1, 12))</f>
        <v>0</v>
      </c>
      <c r="J318" s="313">
        <f ca="1">SUM(OFFSET('Data - expenses'!$J195, 0, (J$5-1) * 12, 1, 12))</f>
        <v>0</v>
      </c>
      <c r="K318" s="313">
        <f ca="1">SUM(OFFSET('Data - expenses'!$J195, 0, (K$5-1) * 12, 1, 12))</f>
        <v>0</v>
      </c>
      <c r="L318" s="313">
        <f ca="1">SUM(OFFSET('Data - expenses'!$J195, 0, (L$5-1) * 12, 1, 12))</f>
        <v>0</v>
      </c>
      <c r="M318" s="314">
        <f ca="1">SUM(OFFSET('Data - expenses'!$J195, 0, (M$5-1) * 12, 1, 12))</f>
        <v>0</v>
      </c>
    </row>
    <row r="319" spans="5:13" hidden="1" outlineLevel="4">
      <c r="G319" s="502" t="s">
        <v>1</v>
      </c>
      <c r="H319" s="503"/>
      <c r="I319" s="324">
        <f ca="1">SUM(I320,I321,I322)</f>
        <v>0</v>
      </c>
      <c r="J319" s="325">
        <f ca="1">SUM(J320,J321,J322)</f>
        <v>0</v>
      </c>
      <c r="K319" s="325">
        <f ca="1">SUM(K320,K321,K322)</f>
        <v>0</v>
      </c>
      <c r="L319" s="325">
        <f ca="1">SUM(L320,L321,L322)</f>
        <v>0</v>
      </c>
      <c r="M319" s="326">
        <f ca="1">SUM(M320,M321,M322)</f>
        <v>0</v>
      </c>
    </row>
    <row r="320" spans="5:13" hidden="1" outlineLevel="5">
      <c r="H320" s="327" t="s">
        <v>264</v>
      </c>
      <c r="I320" s="312">
        <f ca="1">SUM(OFFSET('Data - expenses'!$J196, 0, (I$5-1) * 12, 1, 12))</f>
        <v>0</v>
      </c>
      <c r="J320" s="313">
        <f ca="1">SUM(OFFSET('Data - expenses'!$J196, 0, (J$5-1) * 12, 1, 12))</f>
        <v>0</v>
      </c>
      <c r="K320" s="313">
        <f ca="1">SUM(OFFSET('Data - expenses'!$J196, 0, (K$5-1) * 12, 1, 12))</f>
        <v>0</v>
      </c>
      <c r="L320" s="313">
        <f ca="1">SUM(OFFSET('Data - expenses'!$J196, 0, (L$5-1) * 12, 1, 12))</f>
        <v>0</v>
      </c>
      <c r="M320" s="314">
        <f ca="1">SUM(OFFSET('Data - expenses'!$J196, 0, (M$5-1) * 12, 1, 12))</f>
        <v>0</v>
      </c>
    </row>
    <row r="321" spans="5:13" hidden="1" outlineLevel="5">
      <c r="H321" s="327" t="s">
        <v>265</v>
      </c>
      <c r="I321" s="312">
        <f ca="1">SUM(OFFSET('Data - expenses'!$J197, 0, (I$5-1) * 12, 1, 12))</f>
        <v>0</v>
      </c>
      <c r="J321" s="313">
        <f ca="1">SUM(OFFSET('Data - expenses'!$J197, 0, (J$5-1) * 12, 1, 12))</f>
        <v>0</v>
      </c>
      <c r="K321" s="313">
        <f ca="1">SUM(OFFSET('Data - expenses'!$J197, 0, (K$5-1) * 12, 1, 12))</f>
        <v>0</v>
      </c>
      <c r="L321" s="313">
        <f ca="1">SUM(OFFSET('Data - expenses'!$J197, 0, (L$5-1) * 12, 1, 12))</f>
        <v>0</v>
      </c>
      <c r="M321" s="314">
        <f ca="1">SUM(OFFSET('Data - expenses'!$J197, 0, (M$5-1) * 12, 1, 12))</f>
        <v>0</v>
      </c>
    </row>
    <row r="322" spans="5:13" hidden="1" outlineLevel="5">
      <c r="H322" s="327" t="s">
        <v>266</v>
      </c>
      <c r="I322" s="312">
        <f ca="1">SUM(OFFSET('Data - expenses'!$J198, 0, (I$5-1) * 12, 1, 12))</f>
        <v>0</v>
      </c>
      <c r="J322" s="313">
        <f ca="1">SUM(OFFSET('Data - expenses'!$J198, 0, (J$5-1) * 12, 1, 12))</f>
        <v>0</v>
      </c>
      <c r="K322" s="313">
        <f ca="1">SUM(OFFSET('Data - expenses'!$J198, 0, (K$5-1) * 12, 1, 12))</f>
        <v>0</v>
      </c>
      <c r="L322" s="313">
        <f ca="1">SUM(OFFSET('Data - expenses'!$J198, 0, (L$5-1) * 12, 1, 12))</f>
        <v>0</v>
      </c>
      <c r="M322" s="314">
        <f ca="1">SUM(OFFSET('Data - expenses'!$J198, 0, (M$5-1) * 12, 1, 12))</f>
        <v>0</v>
      </c>
    </row>
    <row r="323" spans="5:13" hidden="1" outlineLevel="4">
      <c r="G323" s="502" t="s">
        <v>61</v>
      </c>
      <c r="H323" s="503"/>
      <c r="I323" s="324">
        <f ca="1">SUM(I324)</f>
        <v>0</v>
      </c>
      <c r="J323" s="325">
        <f ca="1">SUM(J324)</f>
        <v>0</v>
      </c>
      <c r="K323" s="325">
        <f ca="1">SUM(K324)</f>
        <v>0</v>
      </c>
      <c r="L323" s="325">
        <f ca="1">SUM(L324)</f>
        <v>0</v>
      </c>
      <c r="M323" s="326">
        <f ca="1">SUM(M324)</f>
        <v>0</v>
      </c>
    </row>
    <row r="324" spans="5:13" hidden="1" outlineLevel="5">
      <c r="H324" s="327" t="s">
        <v>267</v>
      </c>
      <c r="I324" s="312">
        <f ca="1">SUM(OFFSET('Data - expenses'!$J199, 0, (I$5-1) * 12, 1, 12))</f>
        <v>0</v>
      </c>
      <c r="J324" s="313">
        <f ca="1">SUM(OFFSET('Data - expenses'!$J199, 0, (J$5-1) * 12, 1, 12))</f>
        <v>0</v>
      </c>
      <c r="K324" s="313">
        <f ca="1">SUM(OFFSET('Data - expenses'!$J199, 0, (K$5-1) * 12, 1, 12))</f>
        <v>0</v>
      </c>
      <c r="L324" s="313">
        <f ca="1">SUM(OFFSET('Data - expenses'!$J199, 0, (L$5-1) * 12, 1, 12))</f>
        <v>0</v>
      </c>
      <c r="M324" s="314">
        <f ca="1">SUM(OFFSET('Data - expenses'!$J199, 0, (M$5-1) * 12, 1, 12))</f>
        <v>0</v>
      </c>
    </row>
    <row r="325" spans="5:13" hidden="1" outlineLevel="2">
      <c r="E325" s="502" t="s">
        <v>92</v>
      </c>
      <c r="F325" s="505"/>
      <c r="G325" s="505"/>
      <c r="H325" s="503"/>
      <c r="I325" s="324">
        <f ca="1">SUM(I326)</f>
        <v>3934800</v>
      </c>
      <c r="J325" s="325">
        <f ca="1">SUM(J326)</f>
        <v>32127600</v>
      </c>
      <c r="K325" s="325">
        <f ca="1">SUM(K326)</f>
        <v>91774800</v>
      </c>
      <c r="L325" s="325">
        <f ca="1">SUM(L326)</f>
        <v>102356400</v>
      </c>
      <c r="M325" s="326">
        <f ca="1">SUM(M326)</f>
        <v>122840400</v>
      </c>
    </row>
    <row r="326" spans="5:13" hidden="1" outlineLevel="3">
      <c r="F326" s="488" t="s">
        <v>92</v>
      </c>
      <c r="G326" s="504"/>
      <c r="H326" s="489"/>
      <c r="I326" s="321">
        <f ca="1">SUM(I327,I329,I334,I338)</f>
        <v>3934800</v>
      </c>
      <c r="J326" s="322">
        <f ca="1">SUM(J327,J329,J334,J338)</f>
        <v>32127600</v>
      </c>
      <c r="K326" s="322">
        <f ca="1">SUM(K327,K329,K334,K338)</f>
        <v>91774800</v>
      </c>
      <c r="L326" s="322">
        <f ca="1">SUM(L327,L329,L334,L338)</f>
        <v>102356400</v>
      </c>
      <c r="M326" s="323">
        <f ca="1">SUM(M327,M329,M334,M338)</f>
        <v>122840400</v>
      </c>
    </row>
    <row r="327" spans="5:13" hidden="1" outlineLevel="4">
      <c r="G327" s="502" t="s">
        <v>0</v>
      </c>
      <c r="H327" s="503"/>
      <c r="I327" s="324">
        <f ca="1">SUM(I328)</f>
        <v>0</v>
      </c>
      <c r="J327" s="325">
        <f ca="1">SUM(J328)</f>
        <v>0</v>
      </c>
      <c r="K327" s="325">
        <f ca="1">SUM(K328)</f>
        <v>7200</v>
      </c>
      <c r="L327" s="325">
        <f ca="1">SUM(L328)</f>
        <v>14400</v>
      </c>
      <c r="M327" s="326">
        <f ca="1">SUM(M328)</f>
        <v>14400</v>
      </c>
    </row>
    <row r="328" spans="5:13" hidden="1" outlineLevel="5">
      <c r="H328" s="327" t="s">
        <v>260</v>
      </c>
      <c r="I328" s="312">
        <f ca="1">SUM(OFFSET('Data - expenses'!$J200, 0, (I$5-1) * 12, 1, 12))</f>
        <v>0</v>
      </c>
      <c r="J328" s="313">
        <f ca="1">SUM(OFFSET('Data - expenses'!$J200, 0, (J$5-1) * 12, 1, 12))</f>
        <v>0</v>
      </c>
      <c r="K328" s="313">
        <f ca="1">SUM(OFFSET('Data - expenses'!$J200, 0, (K$5-1) * 12, 1, 12))</f>
        <v>7200</v>
      </c>
      <c r="L328" s="313">
        <f ca="1">SUM(OFFSET('Data - expenses'!$J200, 0, (L$5-1) * 12, 1, 12))</f>
        <v>14400</v>
      </c>
      <c r="M328" s="314">
        <f ca="1">SUM(OFFSET('Data - expenses'!$J200, 0, (M$5-1) * 12, 1, 12))</f>
        <v>14400</v>
      </c>
    </row>
    <row r="329" spans="5:13" hidden="1" outlineLevel="4">
      <c r="G329" s="502" t="s">
        <v>57</v>
      </c>
      <c r="H329" s="503"/>
      <c r="I329" s="324">
        <f ca="1">SUM(I330,I331,I332,I333)</f>
        <v>303600</v>
      </c>
      <c r="J329" s="325">
        <f ca="1">SUM(J330,J331,J332,J333)</f>
        <v>3120000</v>
      </c>
      <c r="K329" s="325">
        <f ca="1">SUM(K330,K331,K332,K333)</f>
        <v>13002000</v>
      </c>
      <c r="L329" s="325">
        <f ca="1">SUM(L330,L331,L332,L333)</f>
        <v>23565600</v>
      </c>
      <c r="M329" s="326">
        <f ca="1">SUM(M330,M331,M332,M333)</f>
        <v>36714000</v>
      </c>
    </row>
    <row r="330" spans="5:13" hidden="1" outlineLevel="5">
      <c r="H330" s="327" t="s">
        <v>261</v>
      </c>
      <c r="I330" s="312">
        <f ca="1">SUM(OFFSET('Data - expenses'!$J201, 0, (I$5-1) * 12, 1, 12))</f>
        <v>14400</v>
      </c>
      <c r="J330" s="313">
        <f ca="1">SUM(OFFSET('Data - expenses'!$J201, 0, (J$5-1) * 12, 1, 12))</f>
        <v>14400</v>
      </c>
      <c r="K330" s="313">
        <f ca="1">SUM(OFFSET('Data - expenses'!$J201, 0, (K$5-1) * 12, 1, 12))</f>
        <v>14400</v>
      </c>
      <c r="L330" s="313">
        <f ca="1">SUM(OFFSET('Data - expenses'!$J201, 0, (L$5-1) * 12, 1, 12))</f>
        <v>14400</v>
      </c>
      <c r="M330" s="314">
        <f ca="1">SUM(OFFSET('Data - expenses'!$J201, 0, (M$5-1) * 12, 1, 12))</f>
        <v>19200</v>
      </c>
    </row>
    <row r="331" spans="5:13" hidden="1" outlineLevel="5">
      <c r="H331" s="327" t="s">
        <v>262</v>
      </c>
      <c r="I331" s="312">
        <f ca="1">SUM(OFFSET('Data - expenses'!$J202, 0, (I$5-1) * 12, 1, 12))</f>
        <v>14400</v>
      </c>
      <c r="J331" s="313">
        <f ca="1">SUM(OFFSET('Data - expenses'!$J202, 0, (J$5-1) * 12, 1, 12))</f>
        <v>54000</v>
      </c>
      <c r="K331" s="313">
        <f ca="1">SUM(OFFSET('Data - expenses'!$J202, 0, (K$5-1) * 12, 1, 12))</f>
        <v>199200</v>
      </c>
      <c r="L331" s="313">
        <f ca="1">SUM(OFFSET('Data - expenses'!$J202, 0, (L$5-1) * 12, 1, 12))</f>
        <v>355200</v>
      </c>
      <c r="M331" s="314">
        <f ca="1">SUM(OFFSET('Data - expenses'!$J202, 0, (M$5-1) * 12, 1, 12))</f>
        <v>543600</v>
      </c>
    </row>
    <row r="332" spans="5:13" hidden="1" outlineLevel="5">
      <c r="H332" s="327" t="s">
        <v>263</v>
      </c>
      <c r="I332" s="312">
        <f ca="1">SUM(OFFSET('Data - expenses'!$J203, 0, (I$5-1) * 12, 1, 12))</f>
        <v>274800</v>
      </c>
      <c r="J332" s="313">
        <f ca="1">SUM(OFFSET('Data - expenses'!$J203, 0, (J$5-1) * 12, 1, 12))</f>
        <v>3042000</v>
      </c>
      <c r="K332" s="313">
        <f ca="1">SUM(OFFSET('Data - expenses'!$J203, 0, (K$5-1) * 12, 1, 12))</f>
        <v>12754800</v>
      </c>
      <c r="L332" s="313">
        <f ca="1">SUM(OFFSET('Data - expenses'!$J203, 0, (L$5-1) * 12, 1, 12))</f>
        <v>23130000</v>
      </c>
      <c r="M332" s="314">
        <f ca="1">SUM(OFFSET('Data - expenses'!$J203, 0, (M$5-1) * 12, 1, 12))</f>
        <v>36052800</v>
      </c>
    </row>
    <row r="333" spans="5:13" hidden="1" outlineLevel="5">
      <c r="H333" s="327" t="s">
        <v>301</v>
      </c>
      <c r="I333" s="312">
        <f ca="1">SUM(OFFSET('Data - expenses'!$J204, 0, (I$5-1) * 12, 1, 12))</f>
        <v>0</v>
      </c>
      <c r="J333" s="313">
        <f ca="1">SUM(OFFSET('Data - expenses'!$J204, 0, (J$5-1) * 12, 1, 12))</f>
        <v>9600</v>
      </c>
      <c r="K333" s="313">
        <f ca="1">SUM(OFFSET('Data - expenses'!$J204, 0, (K$5-1) * 12, 1, 12))</f>
        <v>33600</v>
      </c>
      <c r="L333" s="313">
        <f ca="1">SUM(OFFSET('Data - expenses'!$J204, 0, (L$5-1) * 12, 1, 12))</f>
        <v>66000</v>
      </c>
      <c r="M333" s="314">
        <f ca="1">SUM(OFFSET('Data - expenses'!$J204, 0, (M$5-1) * 12, 1, 12))</f>
        <v>98400</v>
      </c>
    </row>
    <row r="334" spans="5:13" hidden="1" outlineLevel="4">
      <c r="G334" s="502" t="s">
        <v>1</v>
      </c>
      <c r="H334" s="503"/>
      <c r="I334" s="324">
        <f ca="1">SUM(I335,I336,I337)</f>
        <v>3627600</v>
      </c>
      <c r="J334" s="325">
        <f ca="1">SUM(J335,J336,J337)</f>
        <v>28993200</v>
      </c>
      <c r="K334" s="325">
        <f ca="1">SUM(K335,K336,K337)</f>
        <v>78739200</v>
      </c>
      <c r="L334" s="325">
        <f ca="1">SUM(L335,L336,L337)</f>
        <v>78739200</v>
      </c>
      <c r="M334" s="326">
        <f ca="1">SUM(M335,M336,M337)</f>
        <v>86059200</v>
      </c>
    </row>
    <row r="335" spans="5:13" hidden="1" outlineLevel="5">
      <c r="H335" s="327" t="s">
        <v>264</v>
      </c>
      <c r="I335" s="312">
        <f ca="1">SUM(OFFSET('Data - expenses'!$J205, 0, (I$5-1) * 12, 1, 12))</f>
        <v>272400</v>
      </c>
      <c r="J335" s="313">
        <f ca="1">SUM(OFFSET('Data - expenses'!$J205, 0, (J$5-1) * 12, 1, 12))</f>
        <v>2223600</v>
      </c>
      <c r="K335" s="313">
        <f ca="1">SUM(OFFSET('Data - expenses'!$J205, 0, (K$5-1) * 12, 1, 12))</f>
        <v>6048000</v>
      </c>
      <c r="L335" s="313">
        <f ca="1">SUM(OFFSET('Data - expenses'!$J205, 0, (L$5-1) * 12, 1, 12))</f>
        <v>6048000</v>
      </c>
      <c r="M335" s="314">
        <f ca="1">SUM(OFFSET('Data - expenses'!$J205, 0, (M$5-1) * 12, 1, 12))</f>
        <v>6614400</v>
      </c>
    </row>
    <row r="336" spans="5:13" hidden="1" outlineLevel="5">
      <c r="H336" s="327" t="s">
        <v>265</v>
      </c>
      <c r="I336" s="312">
        <f ca="1">SUM(OFFSET('Data - expenses'!$J206, 0, (I$5-1) * 12, 1, 12))</f>
        <v>1677600</v>
      </c>
      <c r="J336" s="313">
        <f ca="1">SUM(OFFSET('Data - expenses'!$J206, 0, (J$5-1) * 12, 1, 12))</f>
        <v>13384800</v>
      </c>
      <c r="K336" s="313">
        <f ca="1">SUM(OFFSET('Data - expenses'!$J206, 0, (K$5-1) * 12, 1, 12))</f>
        <v>36345600</v>
      </c>
      <c r="L336" s="313">
        <f ca="1">SUM(OFFSET('Data - expenses'!$J206, 0, (L$5-1) * 12, 1, 12))</f>
        <v>36345600</v>
      </c>
      <c r="M336" s="314">
        <f ca="1">SUM(OFFSET('Data - expenses'!$J206, 0, (M$5-1) * 12, 1, 12))</f>
        <v>39722400</v>
      </c>
    </row>
    <row r="337" spans="5:13" hidden="1" outlineLevel="5">
      <c r="H337" s="327" t="s">
        <v>266</v>
      </c>
      <c r="I337" s="312">
        <f ca="1">SUM(OFFSET('Data - expenses'!$J207, 0, (I$5-1) * 12, 1, 12))</f>
        <v>1677600</v>
      </c>
      <c r="J337" s="313">
        <f ca="1">SUM(OFFSET('Data - expenses'!$J207, 0, (J$5-1) * 12, 1, 12))</f>
        <v>13384800</v>
      </c>
      <c r="K337" s="313">
        <f ca="1">SUM(OFFSET('Data - expenses'!$J207, 0, (K$5-1) * 12, 1, 12))</f>
        <v>36345600</v>
      </c>
      <c r="L337" s="313">
        <f ca="1">SUM(OFFSET('Data - expenses'!$J207, 0, (L$5-1) * 12, 1, 12))</f>
        <v>36345600</v>
      </c>
      <c r="M337" s="314">
        <f ca="1">SUM(OFFSET('Data - expenses'!$J207, 0, (M$5-1) * 12, 1, 12))</f>
        <v>39722400</v>
      </c>
    </row>
    <row r="338" spans="5:13" hidden="1" outlineLevel="4">
      <c r="G338" s="502" t="s">
        <v>61</v>
      </c>
      <c r="H338" s="503"/>
      <c r="I338" s="324">
        <f ca="1">SUM(I339)</f>
        <v>3600</v>
      </c>
      <c r="J338" s="325">
        <f ca="1">SUM(J339)</f>
        <v>14400</v>
      </c>
      <c r="K338" s="325">
        <f ca="1">SUM(K339)</f>
        <v>26400</v>
      </c>
      <c r="L338" s="325">
        <f ca="1">SUM(L339)</f>
        <v>37200</v>
      </c>
      <c r="M338" s="326">
        <f ca="1">SUM(M339)</f>
        <v>52800</v>
      </c>
    </row>
    <row r="339" spans="5:13" hidden="1" outlineLevel="5">
      <c r="H339" s="327" t="s">
        <v>267</v>
      </c>
      <c r="I339" s="312">
        <f ca="1">SUM(OFFSET('Data - expenses'!$J208, 0, (I$5-1) * 12, 1, 12))</f>
        <v>3600</v>
      </c>
      <c r="J339" s="313">
        <f ca="1">SUM(OFFSET('Data - expenses'!$J208, 0, (J$5-1) * 12, 1, 12))</f>
        <v>14400</v>
      </c>
      <c r="K339" s="313">
        <f ca="1">SUM(OFFSET('Data - expenses'!$J208, 0, (K$5-1) * 12, 1, 12))</f>
        <v>26400</v>
      </c>
      <c r="L339" s="313">
        <f ca="1">SUM(OFFSET('Data - expenses'!$J208, 0, (L$5-1) * 12, 1, 12))</f>
        <v>37200</v>
      </c>
      <c r="M339" s="314">
        <f ca="1">SUM(OFFSET('Data - expenses'!$J208, 0, (M$5-1) * 12, 1, 12))</f>
        <v>52800</v>
      </c>
    </row>
    <row r="340" spans="5:13" hidden="1" outlineLevel="2">
      <c r="E340" s="502" t="s">
        <v>93</v>
      </c>
      <c r="F340" s="505"/>
      <c r="G340" s="505"/>
      <c r="H340" s="503"/>
      <c r="I340" s="324">
        <f ca="1">SUM(I341)</f>
        <v>245925</v>
      </c>
      <c r="J340" s="325">
        <f ca="1">SUM(J341)</f>
        <v>2007975</v>
      </c>
      <c r="K340" s="325">
        <f ca="1">SUM(K341)</f>
        <v>5735925</v>
      </c>
      <c r="L340" s="325">
        <f ca="1">SUM(L341)</f>
        <v>6397275</v>
      </c>
      <c r="M340" s="326">
        <f ca="1">SUM(M341)</f>
        <v>7677525</v>
      </c>
    </row>
    <row r="341" spans="5:13" hidden="1" outlineLevel="3">
      <c r="F341" s="488" t="s">
        <v>93</v>
      </c>
      <c r="G341" s="504"/>
      <c r="H341" s="489"/>
      <c r="I341" s="321">
        <f ca="1">SUM(I342,I344,I349,I353)</f>
        <v>245925</v>
      </c>
      <c r="J341" s="322">
        <f ca="1">SUM(J342,J344,J349,J353)</f>
        <v>2007975</v>
      </c>
      <c r="K341" s="322">
        <f ca="1">SUM(K342,K344,K349,K353)</f>
        <v>5735925</v>
      </c>
      <c r="L341" s="322">
        <f ca="1">SUM(L342,L344,L349,L353)</f>
        <v>6397275</v>
      </c>
      <c r="M341" s="323">
        <f ca="1">SUM(M342,M344,M349,M353)</f>
        <v>7677525</v>
      </c>
    </row>
    <row r="342" spans="5:13" hidden="1" outlineLevel="4">
      <c r="G342" s="502" t="s">
        <v>0</v>
      </c>
      <c r="H342" s="503"/>
      <c r="I342" s="324">
        <f ca="1">SUM(I343)</f>
        <v>0</v>
      </c>
      <c r="J342" s="325">
        <f ca="1">SUM(J343)</f>
        <v>0</v>
      </c>
      <c r="K342" s="325">
        <f ca="1">SUM(K343)</f>
        <v>450</v>
      </c>
      <c r="L342" s="325">
        <f ca="1">SUM(L343)</f>
        <v>900</v>
      </c>
      <c r="M342" s="326">
        <f ca="1">SUM(M343)</f>
        <v>900</v>
      </c>
    </row>
    <row r="343" spans="5:13" hidden="1" outlineLevel="5">
      <c r="H343" s="327" t="s">
        <v>260</v>
      </c>
      <c r="I343" s="312">
        <f ca="1">SUM(OFFSET('Data - expenses'!$J209, 0, (I$5-1) * 12, 1, 12))</f>
        <v>0</v>
      </c>
      <c r="J343" s="313">
        <f ca="1">SUM(OFFSET('Data - expenses'!$J209, 0, (J$5-1) * 12, 1, 12))</f>
        <v>0</v>
      </c>
      <c r="K343" s="313">
        <f ca="1">SUM(OFFSET('Data - expenses'!$J209, 0, (K$5-1) * 12, 1, 12))</f>
        <v>450</v>
      </c>
      <c r="L343" s="313">
        <f ca="1">SUM(OFFSET('Data - expenses'!$J209, 0, (L$5-1) * 12, 1, 12))</f>
        <v>900</v>
      </c>
      <c r="M343" s="314">
        <f ca="1">SUM(OFFSET('Data - expenses'!$J209, 0, (M$5-1) * 12, 1, 12))</f>
        <v>900</v>
      </c>
    </row>
    <row r="344" spans="5:13" hidden="1" outlineLevel="4">
      <c r="G344" s="502" t="s">
        <v>57</v>
      </c>
      <c r="H344" s="503"/>
      <c r="I344" s="324">
        <f ca="1">SUM(I345,I346,I347,I348)</f>
        <v>18975</v>
      </c>
      <c r="J344" s="325">
        <f ca="1">SUM(J345,J346,J347,J348)</f>
        <v>195000</v>
      </c>
      <c r="K344" s="325">
        <f ca="1">SUM(K345,K346,K347,K348)</f>
        <v>812625</v>
      </c>
      <c r="L344" s="325">
        <f ca="1">SUM(L345,L346,L347,L348)</f>
        <v>1472850</v>
      </c>
      <c r="M344" s="326">
        <f ca="1">SUM(M345,M346,M347,M348)</f>
        <v>2294625</v>
      </c>
    </row>
    <row r="345" spans="5:13" hidden="1" outlineLevel="5">
      <c r="H345" s="327" t="s">
        <v>261</v>
      </c>
      <c r="I345" s="312">
        <f ca="1">SUM(OFFSET('Data - expenses'!$J210, 0, (I$5-1) * 12, 1, 12))</f>
        <v>900</v>
      </c>
      <c r="J345" s="313">
        <f ca="1">SUM(OFFSET('Data - expenses'!$J210, 0, (J$5-1) * 12, 1, 12))</f>
        <v>900</v>
      </c>
      <c r="K345" s="313">
        <f ca="1">SUM(OFFSET('Data - expenses'!$J210, 0, (K$5-1) * 12, 1, 12))</f>
        <v>900</v>
      </c>
      <c r="L345" s="313">
        <f ca="1">SUM(OFFSET('Data - expenses'!$J210, 0, (L$5-1) * 12, 1, 12))</f>
        <v>900</v>
      </c>
      <c r="M345" s="314">
        <f ca="1">SUM(OFFSET('Data - expenses'!$J210, 0, (M$5-1) * 12, 1, 12))</f>
        <v>1200</v>
      </c>
    </row>
    <row r="346" spans="5:13" hidden="1" outlineLevel="5">
      <c r="H346" s="327" t="s">
        <v>262</v>
      </c>
      <c r="I346" s="312">
        <f ca="1">SUM(OFFSET('Data - expenses'!$J211, 0, (I$5-1) * 12, 1, 12))</f>
        <v>900</v>
      </c>
      <c r="J346" s="313">
        <f ca="1">SUM(OFFSET('Data - expenses'!$J211, 0, (J$5-1) * 12, 1, 12))</f>
        <v>3375</v>
      </c>
      <c r="K346" s="313">
        <f ca="1">SUM(OFFSET('Data - expenses'!$J211, 0, (K$5-1) * 12, 1, 12))</f>
        <v>12450</v>
      </c>
      <c r="L346" s="313">
        <f ca="1">SUM(OFFSET('Data - expenses'!$J211, 0, (L$5-1) * 12, 1, 12))</f>
        <v>22200</v>
      </c>
      <c r="M346" s="314">
        <f ca="1">SUM(OFFSET('Data - expenses'!$J211, 0, (M$5-1) * 12, 1, 12))</f>
        <v>33975</v>
      </c>
    </row>
    <row r="347" spans="5:13" hidden="1" outlineLevel="5">
      <c r="H347" s="327" t="s">
        <v>263</v>
      </c>
      <c r="I347" s="312">
        <f ca="1">SUM(OFFSET('Data - expenses'!$J212, 0, (I$5-1) * 12, 1, 12))</f>
        <v>17175</v>
      </c>
      <c r="J347" s="313">
        <f ca="1">SUM(OFFSET('Data - expenses'!$J212, 0, (J$5-1) * 12, 1, 12))</f>
        <v>190125</v>
      </c>
      <c r="K347" s="313">
        <f ca="1">SUM(OFFSET('Data - expenses'!$J212, 0, (K$5-1) * 12, 1, 12))</f>
        <v>797175</v>
      </c>
      <c r="L347" s="313">
        <f ca="1">SUM(OFFSET('Data - expenses'!$J212, 0, (L$5-1) * 12, 1, 12))</f>
        <v>1445625</v>
      </c>
      <c r="M347" s="314">
        <f ca="1">SUM(OFFSET('Data - expenses'!$J212, 0, (M$5-1) * 12, 1, 12))</f>
        <v>2253300</v>
      </c>
    </row>
    <row r="348" spans="5:13" hidden="1" outlineLevel="5">
      <c r="H348" s="327" t="s">
        <v>301</v>
      </c>
      <c r="I348" s="312">
        <f ca="1">SUM(OFFSET('Data - expenses'!$J213, 0, (I$5-1) * 12, 1, 12))</f>
        <v>0</v>
      </c>
      <c r="J348" s="313">
        <f ca="1">SUM(OFFSET('Data - expenses'!$J213, 0, (J$5-1) * 12, 1, 12))</f>
        <v>600</v>
      </c>
      <c r="K348" s="313">
        <f ca="1">SUM(OFFSET('Data - expenses'!$J213, 0, (K$5-1) * 12, 1, 12))</f>
        <v>2100</v>
      </c>
      <c r="L348" s="313">
        <f ca="1">SUM(OFFSET('Data - expenses'!$J213, 0, (L$5-1) * 12, 1, 12))</f>
        <v>4125</v>
      </c>
      <c r="M348" s="314">
        <f ca="1">SUM(OFFSET('Data - expenses'!$J213, 0, (M$5-1) * 12, 1, 12))</f>
        <v>6150</v>
      </c>
    </row>
    <row r="349" spans="5:13" hidden="1" outlineLevel="4">
      <c r="G349" s="502" t="s">
        <v>1</v>
      </c>
      <c r="H349" s="503"/>
      <c r="I349" s="324">
        <f ca="1">SUM(I350,I351,I352)</f>
        <v>226725</v>
      </c>
      <c r="J349" s="325">
        <f ca="1">SUM(J350,J351,J352)</f>
        <v>1812075</v>
      </c>
      <c r="K349" s="325">
        <f ca="1">SUM(K350,K351,K352)</f>
        <v>4921200</v>
      </c>
      <c r="L349" s="325">
        <f ca="1">SUM(L350,L351,L352)</f>
        <v>4921200</v>
      </c>
      <c r="M349" s="326">
        <f ca="1">SUM(M350,M351,M352)</f>
        <v>5378700</v>
      </c>
    </row>
    <row r="350" spans="5:13" hidden="1" outlineLevel="5">
      <c r="H350" s="327" t="s">
        <v>264</v>
      </c>
      <c r="I350" s="312">
        <f ca="1">SUM(OFFSET('Data - expenses'!$J214, 0, (I$5-1) * 12, 1, 12))</f>
        <v>17025</v>
      </c>
      <c r="J350" s="313">
        <f ca="1">SUM(OFFSET('Data - expenses'!$J214, 0, (J$5-1) * 12, 1, 12))</f>
        <v>138975</v>
      </c>
      <c r="K350" s="313">
        <f ca="1">SUM(OFFSET('Data - expenses'!$J214, 0, (K$5-1) * 12, 1, 12))</f>
        <v>378000</v>
      </c>
      <c r="L350" s="313">
        <f ca="1">SUM(OFFSET('Data - expenses'!$J214, 0, (L$5-1) * 12, 1, 12))</f>
        <v>378000</v>
      </c>
      <c r="M350" s="314">
        <f ca="1">SUM(OFFSET('Data - expenses'!$J214, 0, (M$5-1) * 12, 1, 12))</f>
        <v>413400</v>
      </c>
    </row>
    <row r="351" spans="5:13" hidden="1" outlineLevel="5">
      <c r="H351" s="327" t="s">
        <v>265</v>
      </c>
      <c r="I351" s="312">
        <f ca="1">SUM(OFFSET('Data - expenses'!$J215, 0, (I$5-1) * 12, 1, 12))</f>
        <v>104850</v>
      </c>
      <c r="J351" s="313">
        <f ca="1">SUM(OFFSET('Data - expenses'!$J215, 0, (J$5-1) * 12, 1, 12))</f>
        <v>836550</v>
      </c>
      <c r="K351" s="313">
        <f ca="1">SUM(OFFSET('Data - expenses'!$J215, 0, (K$5-1) * 12, 1, 12))</f>
        <v>2271600</v>
      </c>
      <c r="L351" s="313">
        <f ca="1">SUM(OFFSET('Data - expenses'!$J215, 0, (L$5-1) * 12, 1, 12))</f>
        <v>2271600</v>
      </c>
      <c r="M351" s="314">
        <f ca="1">SUM(OFFSET('Data - expenses'!$J215, 0, (M$5-1) * 12, 1, 12))</f>
        <v>2482650</v>
      </c>
    </row>
    <row r="352" spans="5:13" hidden="1" outlineLevel="5">
      <c r="H352" s="327" t="s">
        <v>266</v>
      </c>
      <c r="I352" s="312">
        <f ca="1">SUM(OFFSET('Data - expenses'!$J216, 0, (I$5-1) * 12, 1, 12))</f>
        <v>104850</v>
      </c>
      <c r="J352" s="313">
        <f ca="1">SUM(OFFSET('Data - expenses'!$J216, 0, (J$5-1) * 12, 1, 12))</f>
        <v>836550</v>
      </c>
      <c r="K352" s="313">
        <f ca="1">SUM(OFFSET('Data - expenses'!$J216, 0, (K$5-1) * 12, 1, 12))</f>
        <v>2271600</v>
      </c>
      <c r="L352" s="313">
        <f ca="1">SUM(OFFSET('Data - expenses'!$J216, 0, (L$5-1) * 12, 1, 12))</f>
        <v>2271600</v>
      </c>
      <c r="M352" s="314">
        <f ca="1">SUM(OFFSET('Data - expenses'!$J216, 0, (M$5-1) * 12, 1, 12))</f>
        <v>2482650</v>
      </c>
    </row>
    <row r="353" spans="5:13" hidden="1" outlineLevel="4">
      <c r="G353" s="502" t="s">
        <v>61</v>
      </c>
      <c r="H353" s="503"/>
      <c r="I353" s="324">
        <f ca="1">SUM(I354)</f>
        <v>225</v>
      </c>
      <c r="J353" s="325">
        <f ca="1">SUM(J354)</f>
        <v>900</v>
      </c>
      <c r="K353" s="325">
        <f ca="1">SUM(K354)</f>
        <v>1650</v>
      </c>
      <c r="L353" s="325">
        <f ca="1">SUM(L354)</f>
        <v>2325</v>
      </c>
      <c r="M353" s="326">
        <f ca="1">SUM(M354)</f>
        <v>3300</v>
      </c>
    </row>
    <row r="354" spans="5:13" hidden="1" outlineLevel="5">
      <c r="H354" s="327" t="s">
        <v>267</v>
      </c>
      <c r="I354" s="312">
        <f ca="1">SUM(OFFSET('Data - expenses'!$J217, 0, (I$5-1) * 12, 1, 12))</f>
        <v>225</v>
      </c>
      <c r="J354" s="313">
        <f ca="1">SUM(OFFSET('Data - expenses'!$J217, 0, (J$5-1) * 12, 1, 12))</f>
        <v>900</v>
      </c>
      <c r="K354" s="313">
        <f ca="1">SUM(OFFSET('Data - expenses'!$J217, 0, (K$5-1) * 12, 1, 12))</f>
        <v>1650</v>
      </c>
      <c r="L354" s="313">
        <f ca="1">SUM(OFFSET('Data - expenses'!$J217, 0, (L$5-1) * 12, 1, 12))</f>
        <v>2325</v>
      </c>
      <c r="M354" s="314">
        <f ca="1">SUM(OFFSET('Data - expenses'!$J217, 0, (M$5-1) * 12, 1, 12))</f>
        <v>3300</v>
      </c>
    </row>
    <row r="355" spans="5:13" hidden="1" outlineLevel="2">
      <c r="E355" s="502" t="s">
        <v>94</v>
      </c>
      <c r="F355" s="505"/>
      <c r="G355" s="505"/>
      <c r="H355" s="503"/>
      <c r="I355" s="324">
        <f ca="1">SUM(I356)</f>
        <v>3279000</v>
      </c>
      <c r="J355" s="325">
        <f ca="1">SUM(J356)</f>
        <v>26773000</v>
      </c>
      <c r="K355" s="325">
        <f ca="1">SUM(K356)</f>
        <v>76479000</v>
      </c>
      <c r="L355" s="325">
        <f ca="1">SUM(L356)</f>
        <v>85297000</v>
      </c>
      <c r="M355" s="326">
        <f ca="1">SUM(M356)</f>
        <v>102367000</v>
      </c>
    </row>
    <row r="356" spans="5:13" hidden="1" outlineLevel="3">
      <c r="F356" s="488" t="s">
        <v>94</v>
      </c>
      <c r="G356" s="504"/>
      <c r="H356" s="489"/>
      <c r="I356" s="321">
        <f ca="1">SUM(I357,I359,I364,I368)</f>
        <v>3279000</v>
      </c>
      <c r="J356" s="322">
        <f ca="1">SUM(J357,J359,J364,J368)</f>
        <v>26773000</v>
      </c>
      <c r="K356" s="322">
        <f ca="1">SUM(K357,K359,K364,K368)</f>
        <v>76479000</v>
      </c>
      <c r="L356" s="322">
        <f ca="1">SUM(L357,L359,L364,L368)</f>
        <v>85297000</v>
      </c>
      <c r="M356" s="323">
        <f ca="1">SUM(M357,M359,M364,M368)</f>
        <v>102367000</v>
      </c>
    </row>
    <row r="357" spans="5:13" hidden="1" outlineLevel="4">
      <c r="G357" s="502" t="s">
        <v>0</v>
      </c>
      <c r="H357" s="503"/>
      <c r="I357" s="324">
        <f ca="1">SUM(I358)</f>
        <v>0</v>
      </c>
      <c r="J357" s="325">
        <f ca="1">SUM(J358)</f>
        <v>0</v>
      </c>
      <c r="K357" s="325">
        <f ca="1">SUM(K358)</f>
        <v>6000</v>
      </c>
      <c r="L357" s="325">
        <f ca="1">SUM(L358)</f>
        <v>12000</v>
      </c>
      <c r="M357" s="326">
        <f ca="1">SUM(M358)</f>
        <v>12000</v>
      </c>
    </row>
    <row r="358" spans="5:13" hidden="1" outlineLevel="5">
      <c r="H358" s="327" t="s">
        <v>260</v>
      </c>
      <c r="I358" s="312">
        <f ca="1">SUM(OFFSET('Data - expenses'!$J218, 0, (I$5-1) * 12, 1, 12))</f>
        <v>0</v>
      </c>
      <c r="J358" s="313">
        <f ca="1">SUM(OFFSET('Data - expenses'!$J218, 0, (J$5-1) * 12, 1, 12))</f>
        <v>0</v>
      </c>
      <c r="K358" s="313">
        <f ca="1">SUM(OFFSET('Data - expenses'!$J218, 0, (K$5-1) * 12, 1, 12))</f>
        <v>6000</v>
      </c>
      <c r="L358" s="313">
        <f ca="1">SUM(OFFSET('Data - expenses'!$J218, 0, (L$5-1) * 12, 1, 12))</f>
        <v>12000</v>
      </c>
      <c r="M358" s="314">
        <f ca="1">SUM(OFFSET('Data - expenses'!$J218, 0, (M$5-1) * 12, 1, 12))</f>
        <v>12000</v>
      </c>
    </row>
    <row r="359" spans="5:13" hidden="1" outlineLevel="4">
      <c r="G359" s="502" t="s">
        <v>57</v>
      </c>
      <c r="H359" s="503"/>
      <c r="I359" s="324">
        <f ca="1">SUM(I360,I361,I362,I363)</f>
        <v>253000</v>
      </c>
      <c r="J359" s="325">
        <f ca="1">SUM(J360,J361,J362,J363)</f>
        <v>2600000</v>
      </c>
      <c r="K359" s="325">
        <f ca="1">SUM(K360,K361,K362,K363)</f>
        <v>10835000</v>
      </c>
      <c r="L359" s="325">
        <f ca="1">SUM(L360,L361,L362,L363)</f>
        <v>19638000</v>
      </c>
      <c r="M359" s="326">
        <f ca="1">SUM(M360,M361,M362,M363)</f>
        <v>30595000</v>
      </c>
    </row>
    <row r="360" spans="5:13" hidden="1" outlineLevel="5">
      <c r="H360" s="327" t="s">
        <v>261</v>
      </c>
      <c r="I360" s="312">
        <f ca="1">SUM(OFFSET('Data - expenses'!$J219, 0, (I$5-1) * 12, 1, 12))</f>
        <v>12000</v>
      </c>
      <c r="J360" s="313">
        <f ca="1">SUM(OFFSET('Data - expenses'!$J219, 0, (J$5-1) * 12, 1, 12))</f>
        <v>12000</v>
      </c>
      <c r="K360" s="313">
        <f ca="1">SUM(OFFSET('Data - expenses'!$J219, 0, (K$5-1) * 12, 1, 12))</f>
        <v>12000</v>
      </c>
      <c r="L360" s="313">
        <f ca="1">SUM(OFFSET('Data - expenses'!$J219, 0, (L$5-1) * 12, 1, 12))</f>
        <v>12000</v>
      </c>
      <c r="M360" s="314">
        <f ca="1">SUM(OFFSET('Data - expenses'!$J219, 0, (M$5-1) * 12, 1, 12))</f>
        <v>16000</v>
      </c>
    </row>
    <row r="361" spans="5:13" hidden="1" outlineLevel="5">
      <c r="H361" s="327" t="s">
        <v>262</v>
      </c>
      <c r="I361" s="312">
        <f ca="1">SUM(OFFSET('Data - expenses'!$J220, 0, (I$5-1) * 12, 1, 12))</f>
        <v>12000</v>
      </c>
      <c r="J361" s="313">
        <f ca="1">SUM(OFFSET('Data - expenses'!$J220, 0, (J$5-1) * 12, 1, 12))</f>
        <v>45000</v>
      </c>
      <c r="K361" s="313">
        <f ca="1">SUM(OFFSET('Data - expenses'!$J220, 0, (K$5-1) * 12, 1, 12))</f>
        <v>166000</v>
      </c>
      <c r="L361" s="313">
        <f ca="1">SUM(OFFSET('Data - expenses'!$J220, 0, (L$5-1) * 12, 1, 12))</f>
        <v>296000</v>
      </c>
      <c r="M361" s="314">
        <f ca="1">SUM(OFFSET('Data - expenses'!$J220, 0, (M$5-1) * 12, 1, 12))</f>
        <v>453000</v>
      </c>
    </row>
    <row r="362" spans="5:13" hidden="1" outlineLevel="5">
      <c r="H362" s="327" t="s">
        <v>263</v>
      </c>
      <c r="I362" s="312">
        <f ca="1">SUM(OFFSET('Data - expenses'!$J221, 0, (I$5-1) * 12, 1, 12))</f>
        <v>229000</v>
      </c>
      <c r="J362" s="313">
        <f ca="1">SUM(OFFSET('Data - expenses'!$J221, 0, (J$5-1) * 12, 1, 12))</f>
        <v>2535000</v>
      </c>
      <c r="K362" s="313">
        <f ca="1">SUM(OFFSET('Data - expenses'!$J221, 0, (K$5-1) * 12, 1, 12))</f>
        <v>10629000</v>
      </c>
      <c r="L362" s="313">
        <f ca="1">SUM(OFFSET('Data - expenses'!$J221, 0, (L$5-1) * 12, 1, 12))</f>
        <v>19275000</v>
      </c>
      <c r="M362" s="314">
        <f ca="1">SUM(OFFSET('Data - expenses'!$J221, 0, (M$5-1) * 12, 1, 12))</f>
        <v>30044000</v>
      </c>
    </row>
    <row r="363" spans="5:13" hidden="1" outlineLevel="5">
      <c r="H363" s="327" t="s">
        <v>301</v>
      </c>
      <c r="I363" s="312">
        <f ca="1">SUM(OFFSET('Data - expenses'!$J222, 0, (I$5-1) * 12, 1, 12))</f>
        <v>0</v>
      </c>
      <c r="J363" s="313">
        <f ca="1">SUM(OFFSET('Data - expenses'!$J222, 0, (J$5-1) * 12, 1, 12))</f>
        <v>8000</v>
      </c>
      <c r="K363" s="313">
        <f ca="1">SUM(OFFSET('Data - expenses'!$J222, 0, (K$5-1) * 12, 1, 12))</f>
        <v>28000</v>
      </c>
      <c r="L363" s="313">
        <f ca="1">SUM(OFFSET('Data - expenses'!$J222, 0, (L$5-1) * 12, 1, 12))</f>
        <v>55000</v>
      </c>
      <c r="M363" s="314">
        <f ca="1">SUM(OFFSET('Data - expenses'!$J222, 0, (M$5-1) * 12, 1, 12))</f>
        <v>82000</v>
      </c>
    </row>
    <row r="364" spans="5:13" hidden="1" outlineLevel="4">
      <c r="G364" s="502" t="s">
        <v>1</v>
      </c>
      <c r="H364" s="503"/>
      <c r="I364" s="324">
        <f ca="1">SUM(I365,I366,I367)</f>
        <v>3023000</v>
      </c>
      <c r="J364" s="325">
        <f ca="1">SUM(J365,J366,J367)</f>
        <v>24161000</v>
      </c>
      <c r="K364" s="325">
        <f ca="1">SUM(K365,K366,K367)</f>
        <v>65616000</v>
      </c>
      <c r="L364" s="325">
        <f ca="1">SUM(L365,L366,L367)</f>
        <v>65616000</v>
      </c>
      <c r="M364" s="326">
        <f ca="1">SUM(M365,M366,M367)</f>
        <v>71716000</v>
      </c>
    </row>
    <row r="365" spans="5:13" hidden="1" outlineLevel="5">
      <c r="H365" s="327" t="s">
        <v>264</v>
      </c>
      <c r="I365" s="312">
        <f ca="1">SUM(OFFSET('Data - expenses'!$J223, 0, (I$5-1) * 12, 1, 12))</f>
        <v>227000</v>
      </c>
      <c r="J365" s="313">
        <f ca="1">SUM(OFFSET('Data - expenses'!$J223, 0, (J$5-1) * 12, 1, 12))</f>
        <v>1853000</v>
      </c>
      <c r="K365" s="313">
        <f ca="1">SUM(OFFSET('Data - expenses'!$J223, 0, (K$5-1) * 12, 1, 12))</f>
        <v>5040000</v>
      </c>
      <c r="L365" s="313">
        <f ca="1">SUM(OFFSET('Data - expenses'!$J223, 0, (L$5-1) * 12, 1, 12))</f>
        <v>5040000</v>
      </c>
      <c r="M365" s="314">
        <f ca="1">SUM(OFFSET('Data - expenses'!$J223, 0, (M$5-1) * 12, 1, 12))</f>
        <v>5512000</v>
      </c>
    </row>
    <row r="366" spans="5:13" hidden="1" outlineLevel="5">
      <c r="H366" s="327" t="s">
        <v>265</v>
      </c>
      <c r="I366" s="312">
        <f ca="1">SUM(OFFSET('Data - expenses'!$J224, 0, (I$5-1) * 12, 1, 12))</f>
        <v>1398000</v>
      </c>
      <c r="J366" s="313">
        <f ca="1">SUM(OFFSET('Data - expenses'!$J224, 0, (J$5-1) * 12, 1, 12))</f>
        <v>11154000</v>
      </c>
      <c r="K366" s="313">
        <f ca="1">SUM(OFFSET('Data - expenses'!$J224, 0, (K$5-1) * 12, 1, 12))</f>
        <v>30288000</v>
      </c>
      <c r="L366" s="313">
        <f ca="1">SUM(OFFSET('Data - expenses'!$J224, 0, (L$5-1) * 12, 1, 12))</f>
        <v>30288000</v>
      </c>
      <c r="M366" s="314">
        <f ca="1">SUM(OFFSET('Data - expenses'!$J224, 0, (M$5-1) * 12, 1, 12))</f>
        <v>33102000</v>
      </c>
    </row>
    <row r="367" spans="5:13" hidden="1" outlineLevel="5">
      <c r="H367" s="327" t="s">
        <v>266</v>
      </c>
      <c r="I367" s="312">
        <f ca="1">SUM(OFFSET('Data - expenses'!$J225, 0, (I$5-1) * 12, 1, 12))</f>
        <v>1398000</v>
      </c>
      <c r="J367" s="313">
        <f ca="1">SUM(OFFSET('Data - expenses'!$J225, 0, (J$5-1) * 12, 1, 12))</f>
        <v>11154000</v>
      </c>
      <c r="K367" s="313">
        <f ca="1">SUM(OFFSET('Data - expenses'!$J225, 0, (K$5-1) * 12, 1, 12))</f>
        <v>30288000</v>
      </c>
      <c r="L367" s="313">
        <f ca="1">SUM(OFFSET('Data - expenses'!$J225, 0, (L$5-1) * 12, 1, 12))</f>
        <v>30288000</v>
      </c>
      <c r="M367" s="314">
        <f ca="1">SUM(OFFSET('Data - expenses'!$J225, 0, (M$5-1) * 12, 1, 12))</f>
        <v>33102000</v>
      </c>
    </row>
    <row r="368" spans="5:13" hidden="1" outlineLevel="4">
      <c r="G368" s="502" t="s">
        <v>61</v>
      </c>
      <c r="H368" s="503"/>
      <c r="I368" s="324">
        <f ca="1">SUM(I369)</f>
        <v>3000</v>
      </c>
      <c r="J368" s="325">
        <f ca="1">SUM(J369)</f>
        <v>12000</v>
      </c>
      <c r="K368" s="325">
        <f ca="1">SUM(K369)</f>
        <v>22000</v>
      </c>
      <c r="L368" s="325">
        <f ca="1">SUM(L369)</f>
        <v>31000</v>
      </c>
      <c r="M368" s="326">
        <f ca="1">SUM(M369)</f>
        <v>44000</v>
      </c>
    </row>
    <row r="369" spans="4:13" hidden="1" outlineLevel="5">
      <c r="H369" s="327" t="s">
        <v>267</v>
      </c>
      <c r="I369" s="312">
        <f ca="1">SUM(OFFSET('Data - expenses'!$J226, 0, (I$5-1) * 12, 1, 12))</f>
        <v>3000</v>
      </c>
      <c r="J369" s="313">
        <f ca="1">SUM(OFFSET('Data - expenses'!$J226, 0, (J$5-1) * 12, 1, 12))</f>
        <v>12000</v>
      </c>
      <c r="K369" s="313">
        <f ca="1">SUM(OFFSET('Data - expenses'!$J226, 0, (K$5-1) * 12, 1, 12))</f>
        <v>22000</v>
      </c>
      <c r="L369" s="313">
        <f ca="1">SUM(OFFSET('Data - expenses'!$J226, 0, (L$5-1) * 12, 1, 12))</f>
        <v>31000</v>
      </c>
      <c r="M369" s="314">
        <f ca="1">SUM(OFFSET('Data - expenses'!$J226, 0, (M$5-1) * 12, 1, 12))</f>
        <v>44000</v>
      </c>
    </row>
    <row r="370" spans="4:13" outlineLevel="1" collapsed="1">
      <c r="D370" s="488" t="s">
        <v>143</v>
      </c>
      <c r="E370" s="504"/>
      <c r="F370" s="504"/>
      <c r="G370" s="504"/>
      <c r="H370" s="489"/>
      <c r="I370" s="321">
        <f t="shared" ref="I370:M373" ca="1" si="2">SUM(I371)</f>
        <v>0</v>
      </c>
      <c r="J370" s="322">
        <f t="shared" ca="1" si="2"/>
        <v>0</v>
      </c>
      <c r="K370" s="322">
        <f t="shared" ca="1" si="2"/>
        <v>0</v>
      </c>
      <c r="L370" s="322">
        <f t="shared" ca="1" si="2"/>
        <v>0</v>
      </c>
      <c r="M370" s="323">
        <f t="shared" ca="1" si="2"/>
        <v>0</v>
      </c>
    </row>
    <row r="371" spans="4:13" hidden="1" outlineLevel="2">
      <c r="E371" s="502" t="s">
        <v>143</v>
      </c>
      <c r="F371" s="505"/>
      <c r="G371" s="505"/>
      <c r="H371" s="503"/>
      <c r="I371" s="324">
        <f t="shared" ca="1" si="2"/>
        <v>0</v>
      </c>
      <c r="J371" s="325">
        <f t="shared" ca="1" si="2"/>
        <v>0</v>
      </c>
      <c r="K371" s="325">
        <f t="shared" ca="1" si="2"/>
        <v>0</v>
      </c>
      <c r="L371" s="325">
        <f t="shared" ca="1" si="2"/>
        <v>0</v>
      </c>
      <c r="M371" s="326">
        <f t="shared" ca="1" si="2"/>
        <v>0</v>
      </c>
    </row>
    <row r="372" spans="4:13" hidden="1" outlineLevel="3">
      <c r="F372" s="488"/>
      <c r="G372" s="504"/>
      <c r="H372" s="489"/>
      <c r="I372" s="321">
        <f t="shared" ca="1" si="2"/>
        <v>0</v>
      </c>
      <c r="J372" s="322">
        <f t="shared" ca="1" si="2"/>
        <v>0</v>
      </c>
      <c r="K372" s="322">
        <f t="shared" ca="1" si="2"/>
        <v>0</v>
      </c>
      <c r="L372" s="322">
        <f t="shared" ca="1" si="2"/>
        <v>0</v>
      </c>
      <c r="M372" s="323">
        <f t="shared" ca="1" si="2"/>
        <v>0</v>
      </c>
    </row>
    <row r="373" spans="4:13" hidden="1" outlineLevel="4">
      <c r="G373" s="502" t="s">
        <v>57</v>
      </c>
      <c r="H373" s="503"/>
      <c r="I373" s="324">
        <f t="shared" ca="1" si="2"/>
        <v>0</v>
      </c>
      <c r="J373" s="325">
        <f t="shared" ca="1" si="2"/>
        <v>0</v>
      </c>
      <c r="K373" s="325">
        <f t="shared" ca="1" si="2"/>
        <v>0</v>
      </c>
      <c r="L373" s="325">
        <f t="shared" ca="1" si="2"/>
        <v>0</v>
      </c>
      <c r="M373" s="326">
        <f t="shared" ca="1" si="2"/>
        <v>0</v>
      </c>
    </row>
    <row r="374" spans="4:13" hidden="1" outlineLevel="5">
      <c r="H374" s="327" t="s">
        <v>268</v>
      </c>
      <c r="I374" s="312">
        <f ca="1">SUM(OFFSET('Data - expenses'!$J227, 0, (I$5-1) * 12, 1, 12))</f>
        <v>0</v>
      </c>
      <c r="J374" s="313">
        <f ca="1">SUM(OFFSET('Data - expenses'!$J227, 0, (J$5-1) * 12, 1, 12))</f>
        <v>0</v>
      </c>
      <c r="K374" s="313">
        <f ca="1">SUM(OFFSET('Data - expenses'!$J227, 0, (K$5-1) * 12, 1, 12))</f>
        <v>0</v>
      </c>
      <c r="L374" s="313">
        <f ca="1">SUM(OFFSET('Data - expenses'!$J227, 0, (L$5-1) * 12, 1, 12))</f>
        <v>0</v>
      </c>
      <c r="M374" s="314">
        <f ca="1">SUM(OFFSET('Data - expenses'!$J227, 0, (M$5-1) * 12, 1, 12))</f>
        <v>0</v>
      </c>
    </row>
    <row r="375" spans="4:13" outlineLevel="1" collapsed="1">
      <c r="D375" s="488" t="s">
        <v>150</v>
      </c>
      <c r="E375" s="504"/>
      <c r="F375" s="504"/>
      <c r="G375" s="504"/>
      <c r="H375" s="489"/>
      <c r="I375" s="321">
        <f t="shared" ref="I375:M378" ca="1" si="3">SUM(I376)</f>
        <v>28800</v>
      </c>
      <c r="J375" s="322">
        <f t="shared" ca="1" si="3"/>
        <v>180000</v>
      </c>
      <c r="K375" s="322">
        <f t="shared" ca="1" si="3"/>
        <v>732600</v>
      </c>
      <c r="L375" s="322">
        <f t="shared" ca="1" si="3"/>
        <v>1321200</v>
      </c>
      <c r="M375" s="323">
        <f t="shared" ca="1" si="3"/>
        <v>2019600</v>
      </c>
    </row>
    <row r="376" spans="4:13" hidden="1" outlineLevel="2">
      <c r="E376" s="502" t="s">
        <v>151</v>
      </c>
      <c r="F376" s="505"/>
      <c r="G376" s="505"/>
      <c r="H376" s="503"/>
      <c r="I376" s="324">
        <f t="shared" ca="1" si="3"/>
        <v>28800</v>
      </c>
      <c r="J376" s="325">
        <f t="shared" ca="1" si="3"/>
        <v>180000</v>
      </c>
      <c r="K376" s="325">
        <f t="shared" ca="1" si="3"/>
        <v>732600</v>
      </c>
      <c r="L376" s="325">
        <f t="shared" ca="1" si="3"/>
        <v>1321200</v>
      </c>
      <c r="M376" s="326">
        <f t="shared" ca="1" si="3"/>
        <v>2019600</v>
      </c>
    </row>
    <row r="377" spans="4:13" hidden="1" outlineLevel="3">
      <c r="F377" s="488"/>
      <c r="G377" s="504"/>
      <c r="H377" s="489"/>
      <c r="I377" s="321">
        <f t="shared" ca="1" si="3"/>
        <v>28800</v>
      </c>
      <c r="J377" s="322">
        <f t="shared" ca="1" si="3"/>
        <v>180000</v>
      </c>
      <c r="K377" s="322">
        <f t="shared" ca="1" si="3"/>
        <v>732600</v>
      </c>
      <c r="L377" s="322">
        <f t="shared" ca="1" si="3"/>
        <v>1321200</v>
      </c>
      <c r="M377" s="323">
        <f t="shared" ca="1" si="3"/>
        <v>2019600</v>
      </c>
    </row>
    <row r="378" spans="4:13" hidden="1" outlineLevel="4">
      <c r="G378" s="502"/>
      <c r="H378" s="503"/>
      <c r="I378" s="324">
        <f t="shared" ca="1" si="3"/>
        <v>28800</v>
      </c>
      <c r="J378" s="325">
        <f t="shared" ca="1" si="3"/>
        <v>180000</v>
      </c>
      <c r="K378" s="325">
        <f t="shared" ca="1" si="3"/>
        <v>732600</v>
      </c>
      <c r="L378" s="325">
        <f t="shared" ca="1" si="3"/>
        <v>1321200</v>
      </c>
      <c r="M378" s="326">
        <f t="shared" ca="1" si="3"/>
        <v>2019600</v>
      </c>
    </row>
    <row r="379" spans="4:13" hidden="1" outlineLevel="5">
      <c r="H379" s="327" t="s">
        <v>269</v>
      </c>
      <c r="I379" s="312">
        <f ca="1">SUM(OFFSET('Data - expenses'!$J230, 0, (I$5-1) * 12, 1, 12))</f>
        <v>28800</v>
      </c>
      <c r="J379" s="313">
        <f ca="1">SUM(OFFSET('Data - expenses'!$J230, 0, (J$5-1) * 12, 1, 12))</f>
        <v>180000</v>
      </c>
      <c r="K379" s="313">
        <f ca="1">SUM(OFFSET('Data - expenses'!$J230, 0, (K$5-1) * 12, 1, 12))</f>
        <v>732600</v>
      </c>
      <c r="L379" s="313">
        <f ca="1">SUM(OFFSET('Data - expenses'!$J230, 0, (L$5-1) * 12, 1, 12))</f>
        <v>1321200</v>
      </c>
      <c r="M379" s="314">
        <f ca="1">SUM(OFFSET('Data - expenses'!$J230, 0, (M$5-1) * 12, 1, 12))</f>
        <v>2019600</v>
      </c>
    </row>
    <row r="380" spans="4:13" outlineLevel="1" collapsed="1">
      <c r="D380" s="488" t="s">
        <v>141</v>
      </c>
      <c r="E380" s="504"/>
      <c r="F380" s="504"/>
      <c r="G380" s="504"/>
      <c r="H380" s="489"/>
      <c r="I380" s="321">
        <f ca="1">SUM(I381)</f>
        <v>40675</v>
      </c>
      <c r="J380" s="322">
        <f ca="1">SUM(J381)</f>
        <v>138425</v>
      </c>
      <c r="K380" s="322">
        <f ca="1">SUM(K381)</f>
        <v>677395</v>
      </c>
      <c r="L380" s="322">
        <f ca="1">SUM(L381)</f>
        <v>1158530</v>
      </c>
      <c r="M380" s="323">
        <f ca="1">SUM(M381)</f>
        <v>1355350</v>
      </c>
    </row>
    <row r="381" spans="4:13" hidden="1" outlineLevel="2">
      <c r="E381" s="502" t="s">
        <v>302</v>
      </c>
      <c r="F381" s="505"/>
      <c r="G381" s="505"/>
      <c r="H381" s="503"/>
      <c r="I381" s="324">
        <f ca="1">SUM(I382,I386)</f>
        <v>40675</v>
      </c>
      <c r="J381" s="325">
        <f ca="1">SUM(J382,J386)</f>
        <v>138425</v>
      </c>
      <c r="K381" s="325">
        <f ca="1">SUM(K382,K386)</f>
        <v>677395</v>
      </c>
      <c r="L381" s="325">
        <f ca="1">SUM(L382,L386)</f>
        <v>1158530</v>
      </c>
      <c r="M381" s="326">
        <f ca="1">SUM(M382,M386)</f>
        <v>1355350</v>
      </c>
    </row>
    <row r="382" spans="4:13" hidden="1" outlineLevel="3">
      <c r="F382" s="488" t="s">
        <v>141</v>
      </c>
      <c r="G382" s="504"/>
      <c r="H382" s="489"/>
      <c r="I382" s="321">
        <f ca="1">SUM(I383)</f>
        <v>29875</v>
      </c>
      <c r="J382" s="322">
        <f ca="1">SUM(J383)</f>
        <v>98375</v>
      </c>
      <c r="K382" s="322">
        <f ca="1">SUM(K383)</f>
        <v>457525</v>
      </c>
      <c r="L382" s="322">
        <f ca="1">SUM(L383)</f>
        <v>802850</v>
      </c>
      <c r="M382" s="323">
        <f ca="1">SUM(M383)</f>
        <v>1117750</v>
      </c>
    </row>
    <row r="383" spans="4:13" hidden="1" outlineLevel="4">
      <c r="G383" s="502" t="s">
        <v>312</v>
      </c>
      <c r="H383" s="503"/>
      <c r="I383" s="324">
        <f ca="1">SUM(I384,I385)</f>
        <v>29875</v>
      </c>
      <c r="J383" s="325">
        <f ca="1">SUM(J384,J385)</f>
        <v>98375</v>
      </c>
      <c r="K383" s="325">
        <f ca="1">SUM(K384,K385)</f>
        <v>457525</v>
      </c>
      <c r="L383" s="325">
        <f ca="1">SUM(L384,L385)</f>
        <v>802850</v>
      </c>
      <c r="M383" s="326">
        <f ca="1">SUM(M384,M385)</f>
        <v>1117750</v>
      </c>
    </row>
    <row r="384" spans="4:13" hidden="1" outlineLevel="5">
      <c r="H384" s="327" t="s">
        <v>322</v>
      </c>
      <c r="I384" s="312">
        <f ca="1">SUM(OFFSET('Data - expenses'!$J231, 0, (I$5-1) * 12, 1, 12))</f>
        <v>29875</v>
      </c>
      <c r="J384" s="313">
        <f ca="1">SUM(OFFSET('Data - expenses'!$J231, 0, (J$5-1) * 12, 1, 12))</f>
        <v>98375</v>
      </c>
      <c r="K384" s="313">
        <f ca="1">SUM(OFFSET('Data - expenses'!$J231, 0, (K$5-1) * 12, 1, 12))</f>
        <v>427525</v>
      </c>
      <c r="L384" s="313">
        <f ca="1">SUM(OFFSET('Data - expenses'!$J231, 0, (L$5-1) * 12, 1, 12))</f>
        <v>691600</v>
      </c>
      <c r="M384" s="314">
        <f ca="1">SUM(OFFSET('Data - expenses'!$J231, 0, (M$5-1) * 12, 1, 12))</f>
        <v>507000</v>
      </c>
    </row>
    <row r="385" spans="3:13" hidden="1" outlineLevel="5">
      <c r="H385" s="327" t="s">
        <v>323</v>
      </c>
      <c r="I385" s="312">
        <f ca="1">SUM(OFFSET('Data - expenses'!$J232, 0, (I$5-1) * 12, 1, 12))</f>
        <v>0</v>
      </c>
      <c r="J385" s="313">
        <f ca="1">SUM(OFFSET('Data - expenses'!$J232, 0, (J$5-1) * 12, 1, 12))</f>
        <v>0</v>
      </c>
      <c r="K385" s="313">
        <f ca="1">SUM(OFFSET('Data - expenses'!$J232, 0, (K$5-1) * 12, 1, 12))</f>
        <v>30000</v>
      </c>
      <c r="L385" s="313">
        <f ca="1">SUM(OFFSET('Data - expenses'!$J232, 0, (L$5-1) * 12, 1, 12))</f>
        <v>111250</v>
      </c>
      <c r="M385" s="314">
        <f ca="1">SUM(OFFSET('Data - expenses'!$J232, 0, (M$5-1) * 12, 1, 12))</f>
        <v>610750</v>
      </c>
    </row>
    <row r="386" spans="3:13" hidden="1" outlineLevel="3">
      <c r="F386" s="488" t="s">
        <v>309</v>
      </c>
      <c r="G386" s="504"/>
      <c r="H386" s="489"/>
      <c r="I386" s="321">
        <f t="shared" ref="I386:M387" ca="1" si="4">SUM(I387)</f>
        <v>10800</v>
      </c>
      <c r="J386" s="322">
        <f t="shared" ca="1" si="4"/>
        <v>40050</v>
      </c>
      <c r="K386" s="322">
        <f t="shared" ca="1" si="4"/>
        <v>219870</v>
      </c>
      <c r="L386" s="322">
        <f t="shared" ca="1" si="4"/>
        <v>355680</v>
      </c>
      <c r="M386" s="323">
        <f t="shared" ca="1" si="4"/>
        <v>237600</v>
      </c>
    </row>
    <row r="387" spans="3:13" hidden="1" outlineLevel="4">
      <c r="G387" s="502"/>
      <c r="H387" s="503"/>
      <c r="I387" s="324">
        <f t="shared" ca="1" si="4"/>
        <v>10800</v>
      </c>
      <c r="J387" s="325">
        <f t="shared" ca="1" si="4"/>
        <v>40050</v>
      </c>
      <c r="K387" s="325">
        <f t="shared" ca="1" si="4"/>
        <v>219870</v>
      </c>
      <c r="L387" s="325">
        <f t="shared" ca="1" si="4"/>
        <v>355680</v>
      </c>
      <c r="M387" s="326">
        <f t="shared" ca="1" si="4"/>
        <v>237600</v>
      </c>
    </row>
    <row r="388" spans="3:13" hidden="1" outlineLevel="5">
      <c r="H388" s="327" t="s">
        <v>313</v>
      </c>
      <c r="I388" s="312">
        <f ca="1">SUM(OFFSET('Data - expenses'!$J233, 0, (I$5-1) * 12, 1, 12))</f>
        <v>10800</v>
      </c>
      <c r="J388" s="313">
        <f ca="1">SUM(OFFSET('Data - expenses'!$J233, 0, (J$5-1) * 12, 1, 12))</f>
        <v>40050</v>
      </c>
      <c r="K388" s="313">
        <f ca="1">SUM(OFFSET('Data - expenses'!$J233, 0, (K$5-1) * 12, 1, 12))</f>
        <v>219870</v>
      </c>
      <c r="L388" s="313">
        <f ca="1">SUM(OFFSET('Data - expenses'!$J233, 0, (L$5-1) * 12, 1, 12))</f>
        <v>355680</v>
      </c>
      <c r="M388" s="314">
        <f ca="1">SUM(OFFSET('Data - expenses'!$J233, 0, (M$5-1) * 12, 1, 12))</f>
        <v>237600</v>
      </c>
    </row>
    <row r="389" spans="3:13">
      <c r="C389" s="493" t="s">
        <v>3</v>
      </c>
      <c r="D389" s="494"/>
      <c r="E389" s="494"/>
      <c r="F389" s="494"/>
      <c r="G389" s="494"/>
      <c r="H389" s="495"/>
      <c r="I389" s="318">
        <f ca="1">SUM(I390,I457)</f>
        <v>1784505.5919999999</v>
      </c>
      <c r="J389" s="319">
        <f ca="1">SUM(J390,J457)</f>
        <v>89788947.233600006</v>
      </c>
      <c r="K389" s="319">
        <f ca="1">SUM(K390,K457)</f>
        <v>160917445.4102</v>
      </c>
      <c r="L389" s="319">
        <f ca="1">SUM(L390,L457)</f>
        <v>171561962.42500001</v>
      </c>
      <c r="M389" s="320">
        <f ca="1">SUM(M390,M457)</f>
        <v>192810456.93246666</v>
      </c>
    </row>
    <row r="390" spans="3:13" outlineLevel="1" collapsed="1">
      <c r="D390" s="488" t="s">
        <v>118</v>
      </c>
      <c r="E390" s="504"/>
      <c r="F390" s="504"/>
      <c r="G390" s="504"/>
      <c r="H390" s="489"/>
      <c r="I390" s="321">
        <f ca="1">SUM(I391,I410,I425,I433,I441,I449)</f>
        <v>1682505.5919999999</v>
      </c>
      <c r="J390" s="322">
        <f ca="1">SUM(J391,J410,J425,J433,J441,J449)</f>
        <v>89098947.233600006</v>
      </c>
      <c r="K390" s="322">
        <f ca="1">SUM(K391,K410,K425,K433,K441,K449)</f>
        <v>159027445.4102</v>
      </c>
      <c r="L390" s="322">
        <f ca="1">SUM(L391,L410,L425,L433,L441,L449)</f>
        <v>168201962.42500001</v>
      </c>
      <c r="M390" s="323">
        <f ca="1">SUM(M391,M410,M425,M433,M441,M449)</f>
        <v>184530456.93246666</v>
      </c>
    </row>
    <row r="391" spans="3:13" hidden="1" outlineLevel="2">
      <c r="E391" s="502" t="s">
        <v>107</v>
      </c>
      <c r="F391" s="505"/>
      <c r="G391" s="505"/>
      <c r="H391" s="503"/>
      <c r="I391" s="324">
        <f ca="1">SUM(I392,I399,I406)</f>
        <v>1154305.5919999999</v>
      </c>
      <c r="J391" s="325">
        <f ca="1">SUM(J392,J399,J406)</f>
        <v>54250647.233599998</v>
      </c>
      <c r="K391" s="325">
        <f ca="1">SUM(K392,K399,K406)</f>
        <v>107176445.4102</v>
      </c>
      <c r="L391" s="325">
        <f ca="1">SUM(L392,L399,L406)</f>
        <v>109258012.425</v>
      </c>
      <c r="M391" s="326">
        <f ca="1">SUM(M392,M399,M406)</f>
        <v>124662781.93246666</v>
      </c>
    </row>
    <row r="392" spans="3:13" hidden="1" outlineLevel="3">
      <c r="F392" s="488" t="s">
        <v>87</v>
      </c>
      <c r="G392" s="504"/>
      <c r="H392" s="489"/>
      <c r="I392" s="321">
        <f ca="1">SUM(I393,I396)</f>
        <v>940000</v>
      </c>
      <c r="J392" s="322">
        <f ca="1">SUM(J393,J396)</f>
        <v>46570000</v>
      </c>
      <c r="K392" s="322">
        <f ca="1">SUM(K393,K396)</f>
        <v>91070000</v>
      </c>
      <c r="L392" s="322">
        <f ca="1">SUM(L393,L396)</f>
        <v>91165000</v>
      </c>
      <c r="M392" s="323">
        <f ca="1">SUM(M393,M396)</f>
        <v>102475833.33333333</v>
      </c>
    </row>
    <row r="393" spans="3:13" hidden="1" outlineLevel="4">
      <c r="G393" s="502" t="s">
        <v>4</v>
      </c>
      <c r="H393" s="503"/>
      <c r="I393" s="324">
        <f ca="1">SUM(I394,I395)</f>
        <v>880000</v>
      </c>
      <c r="J393" s="325">
        <f ca="1">SUM(J394,J395)</f>
        <v>46450000</v>
      </c>
      <c r="K393" s="325">
        <f ca="1">SUM(K394,K395)</f>
        <v>90840000</v>
      </c>
      <c r="L393" s="325">
        <f ca="1">SUM(L394,L395)</f>
        <v>90935000</v>
      </c>
      <c r="M393" s="326">
        <f ca="1">SUM(M394,M395)</f>
        <v>102145000</v>
      </c>
    </row>
    <row r="394" spans="3:13" hidden="1" outlineLevel="5">
      <c r="H394" s="327" t="s">
        <v>270</v>
      </c>
      <c r="I394" s="312">
        <f ca="1">SUM(OFFSET('Data - expenses'!$J234, 0, (I$5-1) * 12, 1, 12))</f>
        <v>140000</v>
      </c>
      <c r="J394" s="313">
        <f ca="1">SUM(OFFSET('Data - expenses'!$J234, 0, (J$5-1) * 12, 1, 12))</f>
        <v>7700000</v>
      </c>
      <c r="K394" s="313">
        <f ca="1">SUM(OFFSET('Data - expenses'!$J234, 0, (K$5-1) * 12, 1, 12))</f>
        <v>15120000</v>
      </c>
      <c r="L394" s="313">
        <f ca="1">SUM(OFFSET('Data - expenses'!$J234, 0, (L$5-1) * 12, 1, 12))</f>
        <v>15130000</v>
      </c>
      <c r="M394" s="314">
        <f ca="1">SUM(OFFSET('Data - expenses'!$J234, 0, (M$5-1) * 12, 1, 12))</f>
        <v>16970000</v>
      </c>
    </row>
    <row r="395" spans="3:13" hidden="1" outlineLevel="5">
      <c r="H395" s="327" t="s">
        <v>271</v>
      </c>
      <c r="I395" s="312">
        <f ca="1">SUM(OFFSET('Data - expenses'!$J235, 0, (I$5-1) * 12, 1, 12))</f>
        <v>740000</v>
      </c>
      <c r="J395" s="313">
        <f ca="1">SUM(OFFSET('Data - expenses'!$J235, 0, (J$5-1) * 12, 1, 12))</f>
        <v>38750000</v>
      </c>
      <c r="K395" s="313">
        <f ca="1">SUM(OFFSET('Data - expenses'!$J235, 0, (K$5-1) * 12, 1, 12))</f>
        <v>75720000</v>
      </c>
      <c r="L395" s="313">
        <f ca="1">SUM(OFFSET('Data - expenses'!$J235, 0, (L$5-1) * 12, 1, 12))</f>
        <v>75805000</v>
      </c>
      <c r="M395" s="314">
        <f ca="1">SUM(OFFSET('Data - expenses'!$J235, 0, (M$5-1) * 12, 1, 12))</f>
        <v>85175000</v>
      </c>
    </row>
    <row r="396" spans="3:13" hidden="1" outlineLevel="4">
      <c r="G396" s="502" t="s">
        <v>97</v>
      </c>
      <c r="H396" s="503"/>
      <c r="I396" s="324">
        <f ca="1">SUM(I397,I398)</f>
        <v>60000</v>
      </c>
      <c r="J396" s="325">
        <f ca="1">SUM(J397,J398)</f>
        <v>120000</v>
      </c>
      <c r="K396" s="325">
        <f ca="1">SUM(K397,K398)</f>
        <v>230000</v>
      </c>
      <c r="L396" s="325">
        <f ca="1">SUM(L397,L398)</f>
        <v>230000</v>
      </c>
      <c r="M396" s="326">
        <f ca="1">SUM(M397,M398)</f>
        <v>330833.33333333337</v>
      </c>
    </row>
    <row r="397" spans="3:13" hidden="1" outlineLevel="5">
      <c r="H397" s="327" t="s">
        <v>272</v>
      </c>
      <c r="I397" s="312">
        <f ca="1">SUM(OFFSET('Data - expenses'!$J236, 0, (I$5-1) * 12, 1, 12))</f>
        <v>0</v>
      </c>
      <c r="J397" s="313">
        <f ca="1">SUM(OFFSET('Data - expenses'!$J236, 0, (J$5-1) * 12, 1, 12))</f>
        <v>0</v>
      </c>
      <c r="K397" s="313">
        <f ca="1">SUM(OFFSET('Data - expenses'!$J236, 0, (K$5-1) * 12, 1, 12))</f>
        <v>110000.00000000001</v>
      </c>
      <c r="L397" s="313">
        <f ca="1">SUM(OFFSET('Data - expenses'!$J236, 0, (L$5-1) * 12, 1, 12))</f>
        <v>110000.00000000001</v>
      </c>
      <c r="M397" s="314">
        <f ca="1">SUM(OFFSET('Data - expenses'!$J236, 0, (M$5-1) * 12, 1, 12))</f>
        <v>210833.33333333334</v>
      </c>
    </row>
    <row r="398" spans="3:13" hidden="1" outlineLevel="5">
      <c r="H398" s="327" t="s">
        <v>273</v>
      </c>
      <c r="I398" s="312">
        <f ca="1">SUM(OFFSET('Data - expenses'!$J237, 0, (I$5-1) * 12, 1, 12))</f>
        <v>60000</v>
      </c>
      <c r="J398" s="313">
        <f ca="1">SUM(OFFSET('Data - expenses'!$J237, 0, (J$5-1) * 12, 1, 12))</f>
        <v>120000</v>
      </c>
      <c r="K398" s="313">
        <f ca="1">SUM(OFFSET('Data - expenses'!$J237, 0, (K$5-1) * 12, 1, 12))</f>
        <v>120000</v>
      </c>
      <c r="L398" s="313">
        <f ca="1">SUM(OFFSET('Data - expenses'!$J237, 0, (L$5-1) * 12, 1, 12))</f>
        <v>120000</v>
      </c>
      <c r="M398" s="314">
        <f ca="1">SUM(OFFSET('Data - expenses'!$J237, 0, (M$5-1) * 12, 1, 12))</f>
        <v>120000</v>
      </c>
    </row>
    <row r="399" spans="3:13" hidden="1" outlineLevel="3">
      <c r="F399" s="488" t="s">
        <v>88</v>
      </c>
      <c r="G399" s="504"/>
      <c r="H399" s="489"/>
      <c r="I399" s="321">
        <f ca="1">SUM(I400,I403)</f>
        <v>138000</v>
      </c>
      <c r="J399" s="322">
        <f ca="1">SUM(J400,J403)</f>
        <v>6979500</v>
      </c>
      <c r="K399" s="322">
        <f ca="1">SUM(K400,K403)</f>
        <v>13649000</v>
      </c>
      <c r="L399" s="322">
        <f ca="1">SUM(L400,L403)</f>
        <v>13663250</v>
      </c>
      <c r="M399" s="323">
        <f ca="1">SUM(M400,M403)</f>
        <v>15354833.333333334</v>
      </c>
    </row>
    <row r="400" spans="3:13" hidden="1" outlineLevel="4">
      <c r="G400" s="502" t="s">
        <v>4</v>
      </c>
      <c r="H400" s="503"/>
      <c r="I400" s="324">
        <f ca="1">SUM(I401,I402)</f>
        <v>132000</v>
      </c>
      <c r="J400" s="325">
        <f ca="1">SUM(J401,J402)</f>
        <v>6967500</v>
      </c>
      <c r="K400" s="325">
        <f ca="1">SUM(K401,K402)</f>
        <v>13626000</v>
      </c>
      <c r="L400" s="325">
        <f ca="1">SUM(L401,L402)</f>
        <v>13640250</v>
      </c>
      <c r="M400" s="326">
        <f ca="1">SUM(M401,M402)</f>
        <v>15321750</v>
      </c>
    </row>
    <row r="401" spans="5:13" hidden="1" outlineLevel="5">
      <c r="H401" s="327" t="s">
        <v>270</v>
      </c>
      <c r="I401" s="312">
        <f ca="1">SUM(OFFSET('Data - expenses'!$J238, 0, (I$5-1) * 12, 1, 12))</f>
        <v>21000</v>
      </c>
      <c r="J401" s="313">
        <f ca="1">SUM(OFFSET('Data - expenses'!$J238, 0, (J$5-1) * 12, 1, 12))</f>
        <v>1155000</v>
      </c>
      <c r="K401" s="313">
        <f ca="1">SUM(OFFSET('Data - expenses'!$J238, 0, (K$5-1) * 12, 1, 12))</f>
        <v>2268000</v>
      </c>
      <c r="L401" s="313">
        <f ca="1">SUM(OFFSET('Data - expenses'!$J238, 0, (L$5-1) * 12, 1, 12))</f>
        <v>2269500</v>
      </c>
      <c r="M401" s="314">
        <f ca="1">SUM(OFFSET('Data - expenses'!$J238, 0, (M$5-1) * 12, 1, 12))</f>
        <v>2545500</v>
      </c>
    </row>
    <row r="402" spans="5:13" hidden="1" outlineLevel="5">
      <c r="H402" s="327" t="s">
        <v>271</v>
      </c>
      <c r="I402" s="312">
        <f ca="1">SUM(OFFSET('Data - expenses'!$J239, 0, (I$5-1) * 12, 1, 12))</f>
        <v>111000</v>
      </c>
      <c r="J402" s="313">
        <f ca="1">SUM(OFFSET('Data - expenses'!$J239, 0, (J$5-1) * 12, 1, 12))</f>
        <v>5812500</v>
      </c>
      <c r="K402" s="313">
        <f ca="1">SUM(OFFSET('Data - expenses'!$J239, 0, (K$5-1) * 12, 1, 12))</f>
        <v>11358000</v>
      </c>
      <c r="L402" s="313">
        <f ca="1">SUM(OFFSET('Data - expenses'!$J239, 0, (L$5-1) * 12, 1, 12))</f>
        <v>11370750</v>
      </c>
      <c r="M402" s="314">
        <f ca="1">SUM(OFFSET('Data - expenses'!$J239, 0, (M$5-1) * 12, 1, 12))</f>
        <v>12776250</v>
      </c>
    </row>
    <row r="403" spans="5:13" hidden="1" outlineLevel="4">
      <c r="G403" s="502" t="s">
        <v>97</v>
      </c>
      <c r="H403" s="503"/>
      <c r="I403" s="324">
        <f ca="1">SUM(I404,I405)</f>
        <v>6000</v>
      </c>
      <c r="J403" s="325">
        <f ca="1">SUM(J404,J405)</f>
        <v>12000</v>
      </c>
      <c r="K403" s="325">
        <f ca="1">SUM(K404,K405)</f>
        <v>23000</v>
      </c>
      <c r="L403" s="325">
        <f ca="1">SUM(L404,L405)</f>
        <v>23000</v>
      </c>
      <c r="M403" s="326">
        <f ca="1">SUM(M404,M405)</f>
        <v>33083.333333333328</v>
      </c>
    </row>
    <row r="404" spans="5:13" hidden="1" outlineLevel="5">
      <c r="H404" s="327" t="s">
        <v>272</v>
      </c>
      <c r="I404" s="312">
        <f ca="1">SUM(OFFSET('Data - expenses'!$J240, 0, (I$5-1) * 12, 1, 12))</f>
        <v>0</v>
      </c>
      <c r="J404" s="313">
        <f ca="1">SUM(OFFSET('Data - expenses'!$J240, 0, (J$5-1) * 12, 1, 12))</f>
        <v>0</v>
      </c>
      <c r="K404" s="313">
        <f ca="1">SUM(OFFSET('Data - expenses'!$J240, 0, (K$5-1) * 12, 1, 12))</f>
        <v>10999.999999999998</v>
      </c>
      <c r="L404" s="313">
        <f ca="1">SUM(OFFSET('Data - expenses'!$J240, 0, (L$5-1) * 12, 1, 12))</f>
        <v>10999.999999999998</v>
      </c>
      <c r="M404" s="314">
        <f ca="1">SUM(OFFSET('Data - expenses'!$J240, 0, (M$5-1) * 12, 1, 12))</f>
        <v>21083.333333333332</v>
      </c>
    </row>
    <row r="405" spans="5:13" hidden="1" outlineLevel="5">
      <c r="H405" s="327" t="s">
        <v>273</v>
      </c>
      <c r="I405" s="312">
        <f ca="1">SUM(OFFSET('Data - expenses'!$J241, 0, (I$5-1) * 12, 1, 12))</f>
        <v>6000</v>
      </c>
      <c r="J405" s="313">
        <f ca="1">SUM(OFFSET('Data - expenses'!$J241, 0, (J$5-1) * 12, 1, 12))</f>
        <v>12000</v>
      </c>
      <c r="K405" s="313">
        <f ca="1">SUM(OFFSET('Data - expenses'!$J241, 0, (K$5-1) * 12, 1, 12))</f>
        <v>12000</v>
      </c>
      <c r="L405" s="313">
        <f ca="1">SUM(OFFSET('Data - expenses'!$J241, 0, (L$5-1) * 12, 1, 12))</f>
        <v>12000</v>
      </c>
      <c r="M405" s="314">
        <f ca="1">SUM(OFFSET('Data - expenses'!$J241, 0, (M$5-1) * 12, 1, 12))</f>
        <v>12000</v>
      </c>
    </row>
    <row r="406" spans="5:13" hidden="1" outlineLevel="3">
      <c r="F406" s="488" t="s">
        <v>104</v>
      </c>
      <c r="G406" s="504"/>
      <c r="H406" s="489"/>
      <c r="I406" s="321">
        <f ca="1">SUM(I407)</f>
        <v>76305.592000000004</v>
      </c>
      <c r="J406" s="322">
        <f ca="1">SUM(J407)</f>
        <v>701147.23359999992</v>
      </c>
      <c r="K406" s="322">
        <f ca="1">SUM(K407)</f>
        <v>2457445.4101999998</v>
      </c>
      <c r="L406" s="322">
        <f ca="1">SUM(L407)</f>
        <v>4429762.4249999998</v>
      </c>
      <c r="M406" s="323">
        <f ca="1">SUM(M407)</f>
        <v>6832115.2658000002</v>
      </c>
    </row>
    <row r="407" spans="5:13" hidden="1" outlineLevel="4">
      <c r="G407" s="502" t="s">
        <v>4</v>
      </c>
      <c r="H407" s="503"/>
      <c r="I407" s="324">
        <f ca="1">SUM(I408,I409)</f>
        <v>76305.592000000004</v>
      </c>
      <c r="J407" s="325">
        <f ca="1">SUM(J408,J409)</f>
        <v>701147.23359999992</v>
      </c>
      <c r="K407" s="325">
        <f ca="1">SUM(K408,K409)</f>
        <v>2457445.4101999998</v>
      </c>
      <c r="L407" s="325">
        <f ca="1">SUM(L408,L409)</f>
        <v>4429762.4249999998</v>
      </c>
      <c r="M407" s="326">
        <f ca="1">SUM(M408,M409)</f>
        <v>6832115.2658000002</v>
      </c>
    </row>
    <row r="408" spans="5:13" hidden="1" outlineLevel="5">
      <c r="H408" s="327" t="s">
        <v>270</v>
      </c>
      <c r="I408" s="312">
        <f ca="1">SUM(OFFSET('Data - expenses'!$J242, 0, (I$5-1) * 12, 1, 12))</f>
        <v>20810.616000000002</v>
      </c>
      <c r="J408" s="313">
        <f ca="1">SUM(OFFSET('Data - expenses'!$J242, 0, (J$5-1) * 12, 1, 12))</f>
        <v>191221.97279999999</v>
      </c>
      <c r="K408" s="313">
        <f ca="1">SUM(OFFSET('Data - expenses'!$J242, 0, (K$5-1) * 12, 1, 12))</f>
        <v>670212.38459999987</v>
      </c>
      <c r="L408" s="313">
        <f ca="1">SUM(OFFSET('Data - expenses'!$J242, 0, (L$5-1) * 12, 1, 12))</f>
        <v>1208117.0250000001</v>
      </c>
      <c r="M408" s="314">
        <f ca="1">SUM(OFFSET('Data - expenses'!$J242, 0, (M$5-1) * 12, 1, 12))</f>
        <v>1863304.1634</v>
      </c>
    </row>
    <row r="409" spans="5:13" hidden="1" outlineLevel="5">
      <c r="H409" s="327" t="s">
        <v>271</v>
      </c>
      <c r="I409" s="312">
        <f ca="1">SUM(OFFSET('Data - expenses'!$J243, 0, (I$5-1) * 12, 1, 12))</f>
        <v>55494.97600000001</v>
      </c>
      <c r="J409" s="313">
        <f ca="1">SUM(OFFSET('Data - expenses'!$J243, 0, (J$5-1) * 12, 1, 12))</f>
        <v>509925.26079999999</v>
      </c>
      <c r="K409" s="313">
        <f ca="1">SUM(OFFSET('Data - expenses'!$J243, 0, (K$5-1) * 12, 1, 12))</f>
        <v>1787233.0256000001</v>
      </c>
      <c r="L409" s="313">
        <f ca="1">SUM(OFFSET('Data - expenses'!$J243, 0, (L$5-1) * 12, 1, 12))</f>
        <v>3221645.4</v>
      </c>
      <c r="M409" s="314">
        <f ca="1">SUM(OFFSET('Data - expenses'!$J243, 0, (M$5-1) * 12, 1, 12))</f>
        <v>4968811.1024000002</v>
      </c>
    </row>
    <row r="410" spans="5:13" hidden="1" outlineLevel="2">
      <c r="E410" s="502" t="s">
        <v>113</v>
      </c>
      <c r="F410" s="505"/>
      <c r="G410" s="505"/>
      <c r="H410" s="503"/>
      <c r="I410" s="324">
        <f ca="1">SUM(I411,I418)</f>
        <v>6000</v>
      </c>
      <c r="J410" s="325">
        <f ca="1">SUM(J411,J418)</f>
        <v>8328000</v>
      </c>
      <c r="K410" s="325">
        <f ca="1">SUM(K411,K418)</f>
        <v>11000</v>
      </c>
      <c r="L410" s="325">
        <f ca="1">SUM(L411,L418)</f>
        <v>7048000</v>
      </c>
      <c r="M410" s="326">
        <f ca="1">SUM(M411,M418)</f>
        <v>1547000</v>
      </c>
    </row>
    <row r="411" spans="5:13" hidden="1" outlineLevel="3">
      <c r="F411" s="488" t="s">
        <v>89</v>
      </c>
      <c r="G411" s="504"/>
      <c r="H411" s="489"/>
      <c r="I411" s="321">
        <f ca="1">SUM(I412,I415)</f>
        <v>5000</v>
      </c>
      <c r="J411" s="322">
        <f ca="1">SUM(J412,J415)</f>
        <v>6940000</v>
      </c>
      <c r="K411" s="322">
        <f ca="1">SUM(K412,K415)</f>
        <v>10000</v>
      </c>
      <c r="L411" s="322">
        <f ca="1">SUM(L412,L415)</f>
        <v>7030000</v>
      </c>
      <c r="M411" s="323">
        <f ca="1">SUM(M412,M415)</f>
        <v>1290000</v>
      </c>
    </row>
    <row r="412" spans="5:13" hidden="1" outlineLevel="4">
      <c r="G412" s="502" t="s">
        <v>4</v>
      </c>
      <c r="H412" s="503"/>
      <c r="I412" s="324">
        <f ca="1">SUM(I413,I414)</f>
        <v>0</v>
      </c>
      <c r="J412" s="325">
        <f ca="1">SUM(J413,J414)</f>
        <v>6940000</v>
      </c>
      <c r="K412" s="325">
        <f ca="1">SUM(K413,K414)</f>
        <v>0</v>
      </c>
      <c r="L412" s="325">
        <f ca="1">SUM(L413,L414)</f>
        <v>7030000</v>
      </c>
      <c r="M412" s="326">
        <f ca="1">SUM(M413,M414)</f>
        <v>1280000</v>
      </c>
    </row>
    <row r="413" spans="5:13" hidden="1" outlineLevel="5">
      <c r="H413" s="327" t="s">
        <v>270</v>
      </c>
      <c r="I413" s="312">
        <f ca="1">SUM(OFFSET('Data - expenses'!$J244, 0, (I$5-1) * 12, 1, 12))</f>
        <v>0</v>
      </c>
      <c r="J413" s="313">
        <f ca="1">SUM(OFFSET('Data - expenses'!$J244, 0, (J$5-1) * 12, 1, 12))</f>
        <v>630000</v>
      </c>
      <c r="K413" s="313">
        <f ca="1">SUM(OFFSET('Data - expenses'!$J244, 0, (K$5-1) * 12, 1, 12))</f>
        <v>0</v>
      </c>
      <c r="L413" s="313">
        <f ca="1">SUM(OFFSET('Data - expenses'!$J244, 0, (L$5-1) * 12, 1, 12))</f>
        <v>635000</v>
      </c>
      <c r="M413" s="314">
        <f ca="1">SUM(OFFSET('Data - expenses'!$J244, 0, (M$5-1) * 12, 1, 12))</f>
        <v>120000</v>
      </c>
    </row>
    <row r="414" spans="5:13" hidden="1" outlineLevel="5">
      <c r="H414" s="327" t="s">
        <v>271</v>
      </c>
      <c r="I414" s="312">
        <f ca="1">SUM(OFFSET('Data - expenses'!$J245, 0, (I$5-1) * 12, 1, 12))</f>
        <v>0</v>
      </c>
      <c r="J414" s="313">
        <f ca="1">SUM(OFFSET('Data - expenses'!$J245, 0, (J$5-1) * 12, 1, 12))</f>
        <v>6310000</v>
      </c>
      <c r="K414" s="313">
        <f ca="1">SUM(OFFSET('Data - expenses'!$J245, 0, (K$5-1) * 12, 1, 12))</f>
        <v>0</v>
      </c>
      <c r="L414" s="313">
        <f ca="1">SUM(OFFSET('Data - expenses'!$J245, 0, (L$5-1) * 12, 1, 12))</f>
        <v>6395000</v>
      </c>
      <c r="M414" s="314">
        <f ca="1">SUM(OFFSET('Data - expenses'!$J245, 0, (M$5-1) * 12, 1, 12))</f>
        <v>1160000</v>
      </c>
    </row>
    <row r="415" spans="5:13" hidden="1" outlineLevel="4">
      <c r="G415" s="502" t="s">
        <v>97</v>
      </c>
      <c r="H415" s="503"/>
      <c r="I415" s="324">
        <f ca="1">SUM(I416,I417)</f>
        <v>5000</v>
      </c>
      <c r="J415" s="325">
        <f ca="1">SUM(J416,J417)</f>
        <v>0</v>
      </c>
      <c r="K415" s="325">
        <f ca="1">SUM(K416,K417)</f>
        <v>10000</v>
      </c>
      <c r="L415" s="325">
        <f ca="1">SUM(L416,L417)</f>
        <v>0</v>
      </c>
      <c r="M415" s="326">
        <f ca="1">SUM(M416,M417)</f>
        <v>10000</v>
      </c>
    </row>
    <row r="416" spans="5:13" hidden="1" outlineLevel="5">
      <c r="H416" s="327" t="s">
        <v>272</v>
      </c>
      <c r="I416" s="312">
        <f ca="1">SUM(OFFSET('Data - expenses'!$J246, 0, (I$5-1) * 12, 1, 12))</f>
        <v>0</v>
      </c>
      <c r="J416" s="313">
        <f ca="1">SUM(OFFSET('Data - expenses'!$J246, 0, (J$5-1) * 12, 1, 12))</f>
        <v>0</v>
      </c>
      <c r="K416" s="313">
        <f ca="1">SUM(OFFSET('Data - expenses'!$J246, 0, (K$5-1) * 12, 1, 12))</f>
        <v>5000</v>
      </c>
      <c r="L416" s="313">
        <f ca="1">SUM(OFFSET('Data - expenses'!$J246, 0, (L$5-1) * 12, 1, 12))</f>
        <v>0</v>
      </c>
      <c r="M416" s="314">
        <f ca="1">SUM(OFFSET('Data - expenses'!$J246, 0, (M$5-1) * 12, 1, 12))</f>
        <v>10000</v>
      </c>
    </row>
    <row r="417" spans="5:13" hidden="1" outlineLevel="5">
      <c r="H417" s="327" t="s">
        <v>273</v>
      </c>
      <c r="I417" s="312">
        <f ca="1">SUM(OFFSET('Data - expenses'!$J247, 0, (I$5-1) * 12, 1, 12))</f>
        <v>5000</v>
      </c>
      <c r="J417" s="313">
        <f ca="1">SUM(OFFSET('Data - expenses'!$J247, 0, (J$5-1) * 12, 1, 12))</f>
        <v>0</v>
      </c>
      <c r="K417" s="313">
        <f ca="1">SUM(OFFSET('Data - expenses'!$J247, 0, (K$5-1) * 12, 1, 12))</f>
        <v>5000</v>
      </c>
      <c r="L417" s="313">
        <f ca="1">SUM(OFFSET('Data - expenses'!$J247, 0, (L$5-1) * 12, 1, 12))</f>
        <v>0</v>
      </c>
      <c r="M417" s="314">
        <f ca="1">SUM(OFFSET('Data - expenses'!$J247, 0, (M$5-1) * 12, 1, 12))</f>
        <v>0</v>
      </c>
    </row>
    <row r="418" spans="5:13" hidden="1" outlineLevel="3">
      <c r="F418" s="488" t="s">
        <v>90</v>
      </c>
      <c r="G418" s="504"/>
      <c r="H418" s="489"/>
      <c r="I418" s="321">
        <f ca="1">SUM(I419,I422)</f>
        <v>1000</v>
      </c>
      <c r="J418" s="322">
        <f ca="1">SUM(J419,J422)</f>
        <v>1388000</v>
      </c>
      <c r="K418" s="322">
        <f ca="1">SUM(K419,K422)</f>
        <v>1000</v>
      </c>
      <c r="L418" s="322">
        <f ca="1">SUM(L419,L422)</f>
        <v>18000</v>
      </c>
      <c r="M418" s="323">
        <f ca="1">SUM(M419,M422)</f>
        <v>257000</v>
      </c>
    </row>
    <row r="419" spans="5:13" hidden="1" outlineLevel="4">
      <c r="G419" s="502" t="s">
        <v>4</v>
      </c>
      <c r="H419" s="503"/>
      <c r="I419" s="324">
        <f ca="1">SUM(I420,I421)</f>
        <v>0</v>
      </c>
      <c r="J419" s="325">
        <f ca="1">SUM(J420,J421)</f>
        <v>1388000</v>
      </c>
      <c r="K419" s="325">
        <f ca="1">SUM(K420,K421)</f>
        <v>0</v>
      </c>
      <c r="L419" s="325">
        <f ca="1">SUM(L420,L421)</f>
        <v>18000</v>
      </c>
      <c r="M419" s="326">
        <f ca="1">SUM(M420,M421)</f>
        <v>256000</v>
      </c>
    </row>
    <row r="420" spans="5:13" hidden="1" outlineLevel="5">
      <c r="H420" s="327" t="s">
        <v>270</v>
      </c>
      <c r="I420" s="312">
        <f ca="1">SUM(OFFSET('Data - expenses'!$J248, 0, (I$5-1) * 12, 1, 12))</f>
        <v>0</v>
      </c>
      <c r="J420" s="313">
        <f ca="1">SUM(OFFSET('Data - expenses'!$J248, 0, (J$5-1) * 12, 1, 12))</f>
        <v>126000</v>
      </c>
      <c r="K420" s="313">
        <f ca="1">SUM(OFFSET('Data - expenses'!$J248, 0, (K$5-1) * 12, 1, 12))</f>
        <v>0</v>
      </c>
      <c r="L420" s="313">
        <f ca="1">SUM(OFFSET('Data - expenses'!$J248, 0, (L$5-1) * 12, 1, 12))</f>
        <v>1000</v>
      </c>
      <c r="M420" s="314">
        <f ca="1">SUM(OFFSET('Data - expenses'!$J248, 0, (M$5-1) * 12, 1, 12))</f>
        <v>24000</v>
      </c>
    </row>
    <row r="421" spans="5:13" hidden="1" outlineLevel="5">
      <c r="H421" s="327" t="s">
        <v>271</v>
      </c>
      <c r="I421" s="312">
        <f ca="1">SUM(OFFSET('Data - expenses'!$J249, 0, (I$5-1) * 12, 1, 12))</f>
        <v>0</v>
      </c>
      <c r="J421" s="313">
        <f ca="1">SUM(OFFSET('Data - expenses'!$J249, 0, (J$5-1) * 12, 1, 12))</f>
        <v>1262000</v>
      </c>
      <c r="K421" s="313">
        <f ca="1">SUM(OFFSET('Data - expenses'!$J249, 0, (K$5-1) * 12, 1, 12))</f>
        <v>0</v>
      </c>
      <c r="L421" s="313">
        <f ca="1">SUM(OFFSET('Data - expenses'!$J249, 0, (L$5-1) * 12, 1, 12))</f>
        <v>17000</v>
      </c>
      <c r="M421" s="314">
        <f ca="1">SUM(OFFSET('Data - expenses'!$J249, 0, (M$5-1) * 12, 1, 12))</f>
        <v>232000</v>
      </c>
    </row>
    <row r="422" spans="5:13" hidden="1" outlineLevel="4">
      <c r="G422" s="502" t="s">
        <v>97</v>
      </c>
      <c r="H422" s="503"/>
      <c r="I422" s="324">
        <f ca="1">SUM(I423,I424)</f>
        <v>1000</v>
      </c>
      <c r="J422" s="325">
        <f ca="1">SUM(J423,J424)</f>
        <v>0</v>
      </c>
      <c r="K422" s="325">
        <f ca="1">SUM(K423,K424)</f>
        <v>1000</v>
      </c>
      <c r="L422" s="325">
        <f ca="1">SUM(L423,L424)</f>
        <v>0</v>
      </c>
      <c r="M422" s="326">
        <f ca="1">SUM(M423,M424)</f>
        <v>1000</v>
      </c>
    </row>
    <row r="423" spans="5:13" hidden="1" outlineLevel="5">
      <c r="H423" s="327" t="s">
        <v>272</v>
      </c>
      <c r="I423" s="312">
        <f ca="1">SUM(OFFSET('Data - expenses'!$J250, 0, (I$5-1) * 12, 1, 12))</f>
        <v>0</v>
      </c>
      <c r="J423" s="313">
        <f ca="1">SUM(OFFSET('Data - expenses'!$J250, 0, (J$5-1) * 12, 1, 12))</f>
        <v>0</v>
      </c>
      <c r="K423" s="313">
        <f ca="1">SUM(OFFSET('Data - expenses'!$J250, 0, (K$5-1) * 12, 1, 12))</f>
        <v>1000</v>
      </c>
      <c r="L423" s="313">
        <f ca="1">SUM(OFFSET('Data - expenses'!$J250, 0, (L$5-1) * 12, 1, 12))</f>
        <v>0</v>
      </c>
      <c r="M423" s="314">
        <f ca="1">SUM(OFFSET('Data - expenses'!$J250, 0, (M$5-1) * 12, 1, 12))</f>
        <v>1000</v>
      </c>
    </row>
    <row r="424" spans="5:13" hidden="1" outlineLevel="5">
      <c r="H424" s="327" t="s">
        <v>273</v>
      </c>
      <c r="I424" s="312">
        <f ca="1">SUM(OFFSET('Data - expenses'!$J251, 0, (I$5-1) * 12, 1, 12))</f>
        <v>1000</v>
      </c>
      <c r="J424" s="313">
        <f ca="1">SUM(OFFSET('Data - expenses'!$J251, 0, (J$5-1) * 12, 1, 12))</f>
        <v>0</v>
      </c>
      <c r="K424" s="313">
        <f ca="1">SUM(OFFSET('Data - expenses'!$J251, 0, (K$5-1) * 12, 1, 12))</f>
        <v>0</v>
      </c>
      <c r="L424" s="313">
        <f ca="1">SUM(OFFSET('Data - expenses'!$J251, 0, (L$5-1) * 12, 1, 12))</f>
        <v>0</v>
      </c>
      <c r="M424" s="314">
        <f ca="1">SUM(OFFSET('Data - expenses'!$J251, 0, (M$5-1) * 12, 1, 12))</f>
        <v>0</v>
      </c>
    </row>
    <row r="425" spans="5:13" hidden="1" outlineLevel="2">
      <c r="E425" s="502" t="s">
        <v>91</v>
      </c>
      <c r="F425" s="505"/>
      <c r="G425" s="505"/>
      <c r="H425" s="503"/>
      <c r="I425" s="324">
        <f ca="1">SUM(I426)</f>
        <v>140000</v>
      </c>
      <c r="J425" s="325">
        <f ca="1">SUM(J426)</f>
        <v>7110000.0000000009</v>
      </c>
      <c r="K425" s="325">
        <f ca="1">SUM(K426)</f>
        <v>13892999.999999998</v>
      </c>
      <c r="L425" s="325">
        <f ca="1">SUM(L426)</f>
        <v>13908000</v>
      </c>
      <c r="M425" s="326">
        <f ca="1">SUM(M426)</f>
        <v>15625749.999999998</v>
      </c>
    </row>
    <row r="426" spans="5:13" hidden="1" outlineLevel="3">
      <c r="F426" s="488" t="s">
        <v>91</v>
      </c>
      <c r="G426" s="504"/>
      <c r="H426" s="489"/>
      <c r="I426" s="321">
        <f ca="1">SUM(I427,I430)</f>
        <v>140000</v>
      </c>
      <c r="J426" s="322">
        <f ca="1">SUM(J427,J430)</f>
        <v>7110000.0000000009</v>
      </c>
      <c r="K426" s="322">
        <f ca="1">SUM(K427,K430)</f>
        <v>13892999.999999998</v>
      </c>
      <c r="L426" s="322">
        <f ca="1">SUM(L427,L430)</f>
        <v>13908000</v>
      </c>
      <c r="M426" s="323">
        <f ca="1">SUM(M427,M430)</f>
        <v>15625749.999999998</v>
      </c>
    </row>
    <row r="427" spans="5:13" hidden="1" outlineLevel="4">
      <c r="G427" s="502" t="s">
        <v>4</v>
      </c>
      <c r="H427" s="503"/>
      <c r="I427" s="324">
        <f ca="1">SUM(I428,I429)</f>
        <v>135000</v>
      </c>
      <c r="J427" s="325">
        <f ca="1">SUM(J428,J429)</f>
        <v>7100000.0000000009</v>
      </c>
      <c r="K427" s="325">
        <f ca="1">SUM(K428,K429)</f>
        <v>13879999.999999998</v>
      </c>
      <c r="L427" s="325">
        <f ca="1">SUM(L428,L429)</f>
        <v>13895000</v>
      </c>
      <c r="M427" s="326">
        <f ca="1">SUM(M428,M429)</f>
        <v>15609999.999999998</v>
      </c>
    </row>
    <row r="428" spans="5:13" hidden="1" outlineLevel="5">
      <c r="H428" s="327" t="s">
        <v>270</v>
      </c>
      <c r="I428" s="312">
        <f ca="1">SUM(OFFSET('Data - expenses'!$J252, 0, (I$5-1) * 12, 1, 12))</f>
        <v>11666.666666666666</v>
      </c>
      <c r="J428" s="313">
        <f ca="1">SUM(OFFSET('Data - expenses'!$J252, 0, (J$5-1) * 12, 1, 12))</f>
        <v>641666.66666666674</v>
      </c>
      <c r="K428" s="313">
        <f ca="1">SUM(OFFSET('Data - expenses'!$J252, 0, (K$5-1) * 12, 1, 12))</f>
        <v>1260000</v>
      </c>
      <c r="L428" s="313">
        <f ca="1">SUM(OFFSET('Data - expenses'!$J252, 0, (L$5-1) * 12, 1, 12))</f>
        <v>1260833.3333333333</v>
      </c>
      <c r="M428" s="314">
        <f ca="1">SUM(OFFSET('Data - expenses'!$J252, 0, (M$5-1) * 12, 1, 12))</f>
        <v>1414166.6666666663</v>
      </c>
    </row>
    <row r="429" spans="5:13" hidden="1" outlineLevel="5">
      <c r="H429" s="327" t="s">
        <v>271</v>
      </c>
      <c r="I429" s="312">
        <f ca="1">SUM(OFFSET('Data - expenses'!$J253, 0, (I$5-1) * 12, 1, 12))</f>
        <v>123333.33333333333</v>
      </c>
      <c r="J429" s="313">
        <f ca="1">SUM(OFFSET('Data - expenses'!$J253, 0, (J$5-1) * 12, 1, 12))</f>
        <v>6458333.333333334</v>
      </c>
      <c r="K429" s="313">
        <f ca="1">SUM(OFFSET('Data - expenses'!$J253, 0, (K$5-1) * 12, 1, 12))</f>
        <v>12619999.999999998</v>
      </c>
      <c r="L429" s="313">
        <f ca="1">SUM(OFFSET('Data - expenses'!$J253, 0, (L$5-1) * 12, 1, 12))</f>
        <v>12634166.666666666</v>
      </c>
      <c r="M429" s="314">
        <f ca="1">SUM(OFFSET('Data - expenses'!$J253, 0, (M$5-1) * 12, 1, 12))</f>
        <v>14195833.333333332</v>
      </c>
    </row>
    <row r="430" spans="5:13" hidden="1" outlineLevel="4">
      <c r="G430" s="502" t="s">
        <v>97</v>
      </c>
      <c r="H430" s="503"/>
      <c r="I430" s="324">
        <f ca="1">SUM(I431,I432)</f>
        <v>5000</v>
      </c>
      <c r="J430" s="325">
        <f ca="1">SUM(J431,J432)</f>
        <v>10000</v>
      </c>
      <c r="K430" s="325">
        <f ca="1">SUM(K431,K432)</f>
        <v>13000</v>
      </c>
      <c r="L430" s="325">
        <f ca="1">SUM(L431,L432)</f>
        <v>13000</v>
      </c>
      <c r="M430" s="326">
        <f ca="1">SUM(M431,M432)</f>
        <v>15750</v>
      </c>
    </row>
    <row r="431" spans="5:13" hidden="1" outlineLevel="5">
      <c r="H431" s="327" t="s">
        <v>272</v>
      </c>
      <c r="I431" s="312">
        <f ca="1">SUM(OFFSET('Data - expenses'!$J254, 0, (I$5-1) * 12, 1, 12))</f>
        <v>0</v>
      </c>
      <c r="J431" s="313">
        <f ca="1">SUM(OFFSET('Data - expenses'!$J254, 0, (J$5-1) * 12, 1, 12))</f>
        <v>0</v>
      </c>
      <c r="K431" s="313">
        <f ca="1">SUM(OFFSET('Data - expenses'!$J254, 0, (K$5-1) * 12, 1, 12))</f>
        <v>3000</v>
      </c>
      <c r="L431" s="313">
        <f ca="1">SUM(OFFSET('Data - expenses'!$J254, 0, (L$5-1) * 12, 1, 12))</f>
        <v>3000</v>
      </c>
      <c r="M431" s="314">
        <f ca="1">SUM(OFFSET('Data - expenses'!$J254, 0, (M$5-1) * 12, 1, 12))</f>
        <v>5750</v>
      </c>
    </row>
    <row r="432" spans="5:13" hidden="1" outlineLevel="5">
      <c r="H432" s="327" t="s">
        <v>273</v>
      </c>
      <c r="I432" s="312">
        <f ca="1">SUM(OFFSET('Data - expenses'!$J255, 0, (I$5-1) * 12, 1, 12))</f>
        <v>5000</v>
      </c>
      <c r="J432" s="313">
        <f ca="1">SUM(OFFSET('Data - expenses'!$J255, 0, (J$5-1) * 12, 1, 12))</f>
        <v>10000</v>
      </c>
      <c r="K432" s="313">
        <f ca="1">SUM(OFFSET('Data - expenses'!$J255, 0, (K$5-1) * 12, 1, 12))</f>
        <v>10000</v>
      </c>
      <c r="L432" s="313">
        <f ca="1">SUM(OFFSET('Data - expenses'!$J255, 0, (L$5-1) * 12, 1, 12))</f>
        <v>10000</v>
      </c>
      <c r="M432" s="314">
        <f ca="1">SUM(OFFSET('Data - expenses'!$J255, 0, (M$5-1) * 12, 1, 12))</f>
        <v>10000</v>
      </c>
    </row>
    <row r="433" spans="5:13" hidden="1" outlineLevel="2">
      <c r="E433" s="502" t="s">
        <v>92</v>
      </c>
      <c r="F433" s="505"/>
      <c r="G433" s="505"/>
      <c r="H433" s="503"/>
      <c r="I433" s="324">
        <f ca="1">SUM(I434)</f>
        <v>201600</v>
      </c>
      <c r="J433" s="325">
        <f ca="1">SUM(J434)</f>
        <v>10238400</v>
      </c>
      <c r="K433" s="325">
        <f ca="1">SUM(K434)</f>
        <v>20016000</v>
      </c>
      <c r="L433" s="325">
        <f ca="1">SUM(L434)</f>
        <v>20037600</v>
      </c>
      <c r="M433" s="326">
        <f ca="1">SUM(M434)</f>
        <v>22520400</v>
      </c>
    </row>
    <row r="434" spans="5:13" hidden="1" outlineLevel="3">
      <c r="F434" s="488" t="s">
        <v>92</v>
      </c>
      <c r="G434" s="504"/>
      <c r="H434" s="489"/>
      <c r="I434" s="321">
        <f ca="1">SUM(I435,I438)</f>
        <v>201600</v>
      </c>
      <c r="J434" s="322">
        <f ca="1">SUM(J435,J438)</f>
        <v>10238400</v>
      </c>
      <c r="K434" s="322">
        <f ca="1">SUM(K435,K438)</f>
        <v>20016000</v>
      </c>
      <c r="L434" s="322">
        <f ca="1">SUM(L435,L438)</f>
        <v>20037600</v>
      </c>
      <c r="M434" s="323">
        <f ca="1">SUM(M435,M438)</f>
        <v>22520400</v>
      </c>
    </row>
    <row r="435" spans="5:13" hidden="1" outlineLevel="4">
      <c r="G435" s="502" t="s">
        <v>4</v>
      </c>
      <c r="H435" s="503"/>
      <c r="I435" s="324">
        <f ca="1">SUM(I436,I437)</f>
        <v>194400</v>
      </c>
      <c r="J435" s="325">
        <f ca="1">SUM(J436,J437)</f>
        <v>10224000</v>
      </c>
      <c r="K435" s="325">
        <f ca="1">SUM(K436,K437)</f>
        <v>19987200</v>
      </c>
      <c r="L435" s="325">
        <f ca="1">SUM(L436,L437)</f>
        <v>20008800</v>
      </c>
      <c r="M435" s="326">
        <f ca="1">SUM(M436,M437)</f>
        <v>22478400</v>
      </c>
    </row>
    <row r="436" spans="5:13" hidden="1" outlineLevel="5">
      <c r="H436" s="327" t="s">
        <v>270</v>
      </c>
      <c r="I436" s="312">
        <f ca="1">SUM(OFFSET('Data - expenses'!$J256, 0, (I$5-1) * 12, 1, 12))</f>
        <v>16800</v>
      </c>
      <c r="J436" s="313">
        <f ca="1">SUM(OFFSET('Data - expenses'!$J256, 0, (J$5-1) * 12, 1, 12))</f>
        <v>924000</v>
      </c>
      <c r="K436" s="313">
        <f ca="1">SUM(OFFSET('Data - expenses'!$J256, 0, (K$5-1) * 12, 1, 12))</f>
        <v>1814400</v>
      </c>
      <c r="L436" s="313">
        <f ca="1">SUM(OFFSET('Data - expenses'!$J256, 0, (L$5-1) * 12, 1, 12))</f>
        <v>1815600</v>
      </c>
      <c r="M436" s="314">
        <f ca="1">SUM(OFFSET('Data - expenses'!$J256, 0, (M$5-1) * 12, 1, 12))</f>
        <v>2036400</v>
      </c>
    </row>
    <row r="437" spans="5:13" hidden="1" outlineLevel="5">
      <c r="H437" s="327" t="s">
        <v>271</v>
      </c>
      <c r="I437" s="312">
        <f ca="1">SUM(OFFSET('Data - expenses'!$J257, 0, (I$5-1) * 12, 1, 12))</f>
        <v>177600</v>
      </c>
      <c r="J437" s="313">
        <f ca="1">SUM(OFFSET('Data - expenses'!$J257, 0, (J$5-1) * 12, 1, 12))</f>
        <v>9300000</v>
      </c>
      <c r="K437" s="313">
        <f ca="1">SUM(OFFSET('Data - expenses'!$J257, 0, (K$5-1) * 12, 1, 12))</f>
        <v>18172800</v>
      </c>
      <c r="L437" s="313">
        <f ca="1">SUM(OFFSET('Data - expenses'!$J257, 0, (L$5-1) * 12, 1, 12))</f>
        <v>18193200</v>
      </c>
      <c r="M437" s="314">
        <f ca="1">SUM(OFFSET('Data - expenses'!$J257, 0, (M$5-1) * 12, 1, 12))</f>
        <v>20442000</v>
      </c>
    </row>
    <row r="438" spans="5:13" hidden="1" outlineLevel="4">
      <c r="G438" s="502" t="s">
        <v>97</v>
      </c>
      <c r="H438" s="503"/>
      <c r="I438" s="324">
        <f ca="1">SUM(I439,I440)</f>
        <v>7200</v>
      </c>
      <c r="J438" s="325">
        <f ca="1">SUM(J439,J440)</f>
        <v>14400</v>
      </c>
      <c r="K438" s="325">
        <f ca="1">SUM(K439,K440)</f>
        <v>28800</v>
      </c>
      <c r="L438" s="325">
        <f ca="1">SUM(L439,L440)</f>
        <v>28800</v>
      </c>
      <c r="M438" s="326">
        <f ca="1">SUM(M439,M440)</f>
        <v>42000</v>
      </c>
    </row>
    <row r="439" spans="5:13" hidden="1" outlineLevel="5">
      <c r="H439" s="327" t="s">
        <v>272</v>
      </c>
      <c r="I439" s="312">
        <f ca="1">SUM(OFFSET('Data - expenses'!$J258, 0, (I$5-1) * 12, 1, 12))</f>
        <v>0</v>
      </c>
      <c r="J439" s="313">
        <f ca="1">SUM(OFFSET('Data - expenses'!$J258, 0, (J$5-1) * 12, 1, 12))</f>
        <v>0</v>
      </c>
      <c r="K439" s="313">
        <f ca="1">SUM(OFFSET('Data - expenses'!$J258, 0, (K$5-1) * 12, 1, 12))</f>
        <v>14400</v>
      </c>
      <c r="L439" s="313">
        <f ca="1">SUM(OFFSET('Data - expenses'!$J258, 0, (L$5-1) * 12, 1, 12))</f>
        <v>14400</v>
      </c>
      <c r="M439" s="314">
        <f ca="1">SUM(OFFSET('Data - expenses'!$J258, 0, (M$5-1) * 12, 1, 12))</f>
        <v>27600</v>
      </c>
    </row>
    <row r="440" spans="5:13" hidden="1" outlineLevel="5">
      <c r="H440" s="327" t="s">
        <v>273</v>
      </c>
      <c r="I440" s="312">
        <f ca="1">SUM(OFFSET('Data - expenses'!$J259, 0, (I$5-1) * 12, 1, 12))</f>
        <v>7200</v>
      </c>
      <c r="J440" s="313">
        <f ca="1">SUM(OFFSET('Data - expenses'!$J259, 0, (J$5-1) * 12, 1, 12))</f>
        <v>14400</v>
      </c>
      <c r="K440" s="313">
        <f ca="1">SUM(OFFSET('Data - expenses'!$J259, 0, (K$5-1) * 12, 1, 12))</f>
        <v>14400</v>
      </c>
      <c r="L440" s="313">
        <f ca="1">SUM(OFFSET('Data - expenses'!$J259, 0, (L$5-1) * 12, 1, 12))</f>
        <v>14400</v>
      </c>
      <c r="M440" s="314">
        <f ca="1">SUM(OFFSET('Data - expenses'!$J259, 0, (M$5-1) * 12, 1, 12))</f>
        <v>14400</v>
      </c>
    </row>
    <row r="441" spans="5:13" hidden="1" outlineLevel="2">
      <c r="E441" s="502" t="s">
        <v>93</v>
      </c>
      <c r="F441" s="505"/>
      <c r="G441" s="505"/>
      <c r="H441" s="503"/>
      <c r="I441" s="324">
        <f ca="1">SUM(I442)</f>
        <v>12600</v>
      </c>
      <c r="J441" s="325">
        <f ca="1">SUM(J442)</f>
        <v>639900</v>
      </c>
      <c r="K441" s="325">
        <f ca="1">SUM(K442)</f>
        <v>1251000</v>
      </c>
      <c r="L441" s="325">
        <f ca="1">SUM(L442)</f>
        <v>1252350</v>
      </c>
      <c r="M441" s="326">
        <f ca="1">SUM(M442)</f>
        <v>1407525</v>
      </c>
    </row>
    <row r="442" spans="5:13" hidden="1" outlineLevel="3">
      <c r="F442" s="488" t="s">
        <v>93</v>
      </c>
      <c r="G442" s="504"/>
      <c r="H442" s="489"/>
      <c r="I442" s="321">
        <f ca="1">SUM(I443,I446)</f>
        <v>12600</v>
      </c>
      <c r="J442" s="322">
        <f ca="1">SUM(J443,J446)</f>
        <v>639900</v>
      </c>
      <c r="K442" s="322">
        <f ca="1">SUM(K443,K446)</f>
        <v>1251000</v>
      </c>
      <c r="L442" s="322">
        <f ca="1">SUM(L443,L446)</f>
        <v>1252350</v>
      </c>
      <c r="M442" s="323">
        <f ca="1">SUM(M443,M446)</f>
        <v>1407525</v>
      </c>
    </row>
    <row r="443" spans="5:13" hidden="1" outlineLevel="4">
      <c r="G443" s="502" t="s">
        <v>4</v>
      </c>
      <c r="H443" s="503"/>
      <c r="I443" s="324">
        <f ca="1">SUM(I444,I445)</f>
        <v>12150</v>
      </c>
      <c r="J443" s="325">
        <f ca="1">SUM(J444,J445)</f>
        <v>639000</v>
      </c>
      <c r="K443" s="325">
        <f ca="1">SUM(K444,K445)</f>
        <v>1249200</v>
      </c>
      <c r="L443" s="325">
        <f ca="1">SUM(L444,L445)</f>
        <v>1250550</v>
      </c>
      <c r="M443" s="326">
        <f ca="1">SUM(M444,M445)</f>
        <v>1404900</v>
      </c>
    </row>
    <row r="444" spans="5:13" hidden="1" outlineLevel="5">
      <c r="H444" s="327" t="s">
        <v>270</v>
      </c>
      <c r="I444" s="312">
        <f ca="1">SUM(OFFSET('Data - expenses'!$J260, 0, (I$5-1) * 12, 1, 12))</f>
        <v>1050</v>
      </c>
      <c r="J444" s="313">
        <f ca="1">SUM(OFFSET('Data - expenses'!$J260, 0, (J$5-1) * 12, 1, 12))</f>
        <v>57750</v>
      </c>
      <c r="K444" s="313">
        <f ca="1">SUM(OFFSET('Data - expenses'!$J260, 0, (K$5-1) * 12, 1, 12))</f>
        <v>113400</v>
      </c>
      <c r="L444" s="313">
        <f ca="1">SUM(OFFSET('Data - expenses'!$J260, 0, (L$5-1) * 12, 1, 12))</f>
        <v>113475</v>
      </c>
      <c r="M444" s="314">
        <f ca="1">SUM(OFFSET('Data - expenses'!$J260, 0, (M$5-1) * 12, 1, 12))</f>
        <v>127275</v>
      </c>
    </row>
    <row r="445" spans="5:13" hidden="1" outlineLevel="5">
      <c r="H445" s="327" t="s">
        <v>271</v>
      </c>
      <c r="I445" s="312">
        <f ca="1">SUM(OFFSET('Data - expenses'!$J261, 0, (I$5-1) * 12, 1, 12))</f>
        <v>11100</v>
      </c>
      <c r="J445" s="313">
        <f ca="1">SUM(OFFSET('Data - expenses'!$J261, 0, (J$5-1) * 12, 1, 12))</f>
        <v>581250</v>
      </c>
      <c r="K445" s="313">
        <f ca="1">SUM(OFFSET('Data - expenses'!$J261, 0, (K$5-1) * 12, 1, 12))</f>
        <v>1135800</v>
      </c>
      <c r="L445" s="313">
        <f ca="1">SUM(OFFSET('Data - expenses'!$J261, 0, (L$5-1) * 12, 1, 12))</f>
        <v>1137075</v>
      </c>
      <c r="M445" s="314">
        <f ca="1">SUM(OFFSET('Data - expenses'!$J261, 0, (M$5-1) * 12, 1, 12))</f>
        <v>1277625</v>
      </c>
    </row>
    <row r="446" spans="5:13" hidden="1" outlineLevel="4">
      <c r="G446" s="502" t="s">
        <v>97</v>
      </c>
      <c r="H446" s="503"/>
      <c r="I446" s="324">
        <f ca="1">SUM(I447,I448)</f>
        <v>450</v>
      </c>
      <c r="J446" s="325">
        <f ca="1">SUM(J447,J448)</f>
        <v>900</v>
      </c>
      <c r="K446" s="325">
        <f ca="1">SUM(K447,K448)</f>
        <v>1800</v>
      </c>
      <c r="L446" s="325">
        <f ca="1">SUM(L447,L448)</f>
        <v>1800</v>
      </c>
      <c r="M446" s="326">
        <f ca="1">SUM(M447,M448)</f>
        <v>2625</v>
      </c>
    </row>
    <row r="447" spans="5:13" hidden="1" outlineLevel="5">
      <c r="H447" s="327" t="s">
        <v>272</v>
      </c>
      <c r="I447" s="312">
        <f ca="1">SUM(OFFSET('Data - expenses'!$J262, 0, (I$5-1) * 12, 1, 12))</f>
        <v>0</v>
      </c>
      <c r="J447" s="313">
        <f ca="1">SUM(OFFSET('Data - expenses'!$J262, 0, (J$5-1) * 12, 1, 12))</f>
        <v>0</v>
      </c>
      <c r="K447" s="313">
        <f ca="1">SUM(OFFSET('Data - expenses'!$J262, 0, (K$5-1) * 12, 1, 12))</f>
        <v>900</v>
      </c>
      <c r="L447" s="313">
        <f ca="1">SUM(OFFSET('Data - expenses'!$J262, 0, (L$5-1) * 12, 1, 12))</f>
        <v>900</v>
      </c>
      <c r="M447" s="314">
        <f ca="1">SUM(OFFSET('Data - expenses'!$J262, 0, (M$5-1) * 12, 1, 12))</f>
        <v>1725</v>
      </c>
    </row>
    <row r="448" spans="5:13" hidden="1" outlineLevel="5">
      <c r="H448" s="327" t="s">
        <v>273</v>
      </c>
      <c r="I448" s="312">
        <f ca="1">SUM(OFFSET('Data - expenses'!$J263, 0, (I$5-1) * 12, 1, 12))</f>
        <v>450</v>
      </c>
      <c r="J448" s="313">
        <f ca="1">SUM(OFFSET('Data - expenses'!$J263, 0, (J$5-1) * 12, 1, 12))</f>
        <v>900</v>
      </c>
      <c r="K448" s="313">
        <f ca="1">SUM(OFFSET('Data - expenses'!$J263, 0, (K$5-1) * 12, 1, 12))</f>
        <v>900</v>
      </c>
      <c r="L448" s="313">
        <f ca="1">SUM(OFFSET('Data - expenses'!$J263, 0, (L$5-1) * 12, 1, 12))</f>
        <v>900</v>
      </c>
      <c r="M448" s="314">
        <f ca="1">SUM(OFFSET('Data - expenses'!$J263, 0, (M$5-1) * 12, 1, 12))</f>
        <v>900</v>
      </c>
    </row>
    <row r="449" spans="2:13" hidden="1" outlineLevel="2">
      <c r="E449" s="502" t="s">
        <v>94</v>
      </c>
      <c r="F449" s="505"/>
      <c r="G449" s="505"/>
      <c r="H449" s="503"/>
      <c r="I449" s="324">
        <f ca="1">SUM(I450)</f>
        <v>168000</v>
      </c>
      <c r="J449" s="325">
        <f ca="1">SUM(J450)</f>
        <v>8532000</v>
      </c>
      <c r="K449" s="325">
        <f ca="1">SUM(K450)</f>
        <v>16680000</v>
      </c>
      <c r="L449" s="325">
        <f ca="1">SUM(L450)</f>
        <v>16698000</v>
      </c>
      <c r="M449" s="326">
        <f ca="1">SUM(M450)</f>
        <v>18767000</v>
      </c>
    </row>
    <row r="450" spans="2:13" hidden="1" outlineLevel="3">
      <c r="F450" s="488" t="s">
        <v>94</v>
      </c>
      <c r="G450" s="504"/>
      <c r="H450" s="489"/>
      <c r="I450" s="321">
        <f ca="1">SUM(I451,I454)</f>
        <v>168000</v>
      </c>
      <c r="J450" s="322">
        <f ca="1">SUM(J451,J454)</f>
        <v>8532000</v>
      </c>
      <c r="K450" s="322">
        <f ca="1">SUM(K451,K454)</f>
        <v>16680000</v>
      </c>
      <c r="L450" s="322">
        <f ca="1">SUM(L451,L454)</f>
        <v>16698000</v>
      </c>
      <c r="M450" s="323">
        <f ca="1">SUM(M451,M454)</f>
        <v>18767000</v>
      </c>
    </row>
    <row r="451" spans="2:13" hidden="1" outlineLevel="4">
      <c r="G451" s="502" t="s">
        <v>4</v>
      </c>
      <c r="H451" s="503"/>
      <c r="I451" s="324">
        <f ca="1">SUM(I452,I453)</f>
        <v>162000</v>
      </c>
      <c r="J451" s="325">
        <f ca="1">SUM(J452,J453)</f>
        <v>8520000</v>
      </c>
      <c r="K451" s="325">
        <f ca="1">SUM(K452,K453)</f>
        <v>16656000</v>
      </c>
      <c r="L451" s="325">
        <f ca="1">SUM(L452,L453)</f>
        <v>16674000</v>
      </c>
      <c r="M451" s="326">
        <f ca="1">SUM(M452,M453)</f>
        <v>18732000</v>
      </c>
    </row>
    <row r="452" spans="2:13" hidden="1" outlineLevel="5">
      <c r="H452" s="327" t="s">
        <v>270</v>
      </c>
      <c r="I452" s="312">
        <f ca="1">SUM(OFFSET('Data - expenses'!$J264, 0, (I$5-1) * 12, 1, 12))</f>
        <v>14000</v>
      </c>
      <c r="J452" s="313">
        <f ca="1">SUM(OFFSET('Data - expenses'!$J264, 0, (J$5-1) * 12, 1, 12))</f>
        <v>770000</v>
      </c>
      <c r="K452" s="313">
        <f ca="1">SUM(OFFSET('Data - expenses'!$J264, 0, (K$5-1) * 12, 1, 12))</f>
        <v>1512000</v>
      </c>
      <c r="L452" s="313">
        <f ca="1">SUM(OFFSET('Data - expenses'!$J264, 0, (L$5-1) * 12, 1, 12))</f>
        <v>1513000</v>
      </c>
      <c r="M452" s="314">
        <f ca="1">SUM(OFFSET('Data - expenses'!$J264, 0, (M$5-1) * 12, 1, 12))</f>
        <v>1697000</v>
      </c>
    </row>
    <row r="453" spans="2:13" hidden="1" outlineLevel="5">
      <c r="H453" s="327" t="s">
        <v>271</v>
      </c>
      <c r="I453" s="312">
        <f ca="1">SUM(OFFSET('Data - expenses'!$J265, 0, (I$5-1) * 12, 1, 12))</f>
        <v>148000</v>
      </c>
      <c r="J453" s="313">
        <f ca="1">SUM(OFFSET('Data - expenses'!$J265, 0, (J$5-1) * 12, 1, 12))</f>
        <v>7750000</v>
      </c>
      <c r="K453" s="313">
        <f ca="1">SUM(OFFSET('Data - expenses'!$J265, 0, (K$5-1) * 12, 1, 12))</f>
        <v>15144000</v>
      </c>
      <c r="L453" s="313">
        <f ca="1">SUM(OFFSET('Data - expenses'!$J265, 0, (L$5-1) * 12, 1, 12))</f>
        <v>15161000</v>
      </c>
      <c r="M453" s="314">
        <f ca="1">SUM(OFFSET('Data - expenses'!$J265, 0, (M$5-1) * 12, 1, 12))</f>
        <v>17035000</v>
      </c>
    </row>
    <row r="454" spans="2:13" hidden="1" outlineLevel="4">
      <c r="G454" s="502" t="s">
        <v>97</v>
      </c>
      <c r="H454" s="503"/>
      <c r="I454" s="324">
        <f ca="1">SUM(I455,I456)</f>
        <v>6000</v>
      </c>
      <c r="J454" s="325">
        <f ca="1">SUM(J455,J456)</f>
        <v>12000</v>
      </c>
      <c r="K454" s="325">
        <f ca="1">SUM(K455,K456)</f>
        <v>24000</v>
      </c>
      <c r="L454" s="325">
        <f ca="1">SUM(L455,L456)</f>
        <v>24000</v>
      </c>
      <c r="M454" s="326">
        <f ca="1">SUM(M455,M456)</f>
        <v>35000</v>
      </c>
    </row>
    <row r="455" spans="2:13" hidden="1" outlineLevel="5">
      <c r="H455" s="327" t="s">
        <v>272</v>
      </c>
      <c r="I455" s="312">
        <f ca="1">SUM(OFFSET('Data - expenses'!$J266, 0, (I$5-1) * 12, 1, 12))</f>
        <v>0</v>
      </c>
      <c r="J455" s="313">
        <f ca="1">SUM(OFFSET('Data - expenses'!$J266, 0, (J$5-1) * 12, 1, 12))</f>
        <v>0</v>
      </c>
      <c r="K455" s="313">
        <f ca="1">SUM(OFFSET('Data - expenses'!$J266, 0, (K$5-1) * 12, 1, 12))</f>
        <v>12000</v>
      </c>
      <c r="L455" s="313">
        <f ca="1">SUM(OFFSET('Data - expenses'!$J266, 0, (L$5-1) * 12, 1, 12))</f>
        <v>12000</v>
      </c>
      <c r="M455" s="314">
        <f ca="1">SUM(OFFSET('Data - expenses'!$J266, 0, (M$5-1) * 12, 1, 12))</f>
        <v>23000</v>
      </c>
    </row>
    <row r="456" spans="2:13" hidden="1" outlineLevel="5">
      <c r="H456" s="327" t="s">
        <v>273</v>
      </c>
      <c r="I456" s="312">
        <f ca="1">SUM(OFFSET('Data - expenses'!$J267, 0, (I$5-1) * 12, 1, 12))</f>
        <v>6000</v>
      </c>
      <c r="J456" s="313">
        <f ca="1">SUM(OFFSET('Data - expenses'!$J267, 0, (J$5-1) * 12, 1, 12))</f>
        <v>12000</v>
      </c>
      <c r="K456" s="313">
        <f ca="1">SUM(OFFSET('Data - expenses'!$J267, 0, (K$5-1) * 12, 1, 12))</f>
        <v>12000</v>
      </c>
      <c r="L456" s="313">
        <f ca="1">SUM(OFFSET('Data - expenses'!$J267, 0, (L$5-1) * 12, 1, 12))</f>
        <v>12000</v>
      </c>
      <c r="M456" s="314">
        <f ca="1">SUM(OFFSET('Data - expenses'!$J267, 0, (M$5-1) * 12, 1, 12))</f>
        <v>12000</v>
      </c>
    </row>
    <row r="457" spans="2:13" outlineLevel="1" collapsed="1">
      <c r="D457" s="488" t="s">
        <v>97</v>
      </c>
      <c r="E457" s="504"/>
      <c r="F457" s="504"/>
      <c r="G457" s="504"/>
      <c r="H457" s="489"/>
      <c r="I457" s="321">
        <f t="shared" ref="I457:M459" ca="1" si="5">SUM(I458)</f>
        <v>102000</v>
      </c>
      <c r="J457" s="322">
        <f t="shared" ca="1" si="5"/>
        <v>690000</v>
      </c>
      <c r="K457" s="322">
        <f t="shared" ca="1" si="5"/>
        <v>1890000</v>
      </c>
      <c r="L457" s="322">
        <f t="shared" ca="1" si="5"/>
        <v>3360000</v>
      </c>
      <c r="M457" s="323">
        <f t="shared" ca="1" si="5"/>
        <v>8280000</v>
      </c>
    </row>
    <row r="458" spans="2:13" hidden="1" outlineLevel="2">
      <c r="E458" s="502" t="s">
        <v>97</v>
      </c>
      <c r="F458" s="505"/>
      <c r="G458" s="505"/>
      <c r="H458" s="503"/>
      <c r="I458" s="324">
        <f t="shared" ca="1" si="5"/>
        <v>102000</v>
      </c>
      <c r="J458" s="325">
        <f t="shared" ca="1" si="5"/>
        <v>690000</v>
      </c>
      <c r="K458" s="325">
        <f t="shared" ca="1" si="5"/>
        <v>1890000</v>
      </c>
      <c r="L458" s="325">
        <f t="shared" ca="1" si="5"/>
        <v>3360000</v>
      </c>
      <c r="M458" s="326">
        <f t="shared" ca="1" si="5"/>
        <v>8280000</v>
      </c>
    </row>
    <row r="459" spans="2:13" hidden="1" outlineLevel="3">
      <c r="F459" s="488"/>
      <c r="G459" s="504"/>
      <c r="H459" s="489"/>
      <c r="I459" s="321">
        <f t="shared" ca="1" si="5"/>
        <v>102000</v>
      </c>
      <c r="J459" s="322">
        <f t="shared" ca="1" si="5"/>
        <v>690000</v>
      </c>
      <c r="K459" s="322">
        <f t="shared" ca="1" si="5"/>
        <v>1890000</v>
      </c>
      <c r="L459" s="322">
        <f t="shared" ca="1" si="5"/>
        <v>3360000</v>
      </c>
      <c r="M459" s="323">
        <f t="shared" ca="1" si="5"/>
        <v>8280000</v>
      </c>
    </row>
    <row r="460" spans="2:13" hidden="1" outlineLevel="4">
      <c r="G460" s="502"/>
      <c r="H460" s="503"/>
      <c r="I460" s="324">
        <f ca="1">SUM(I461,I462)</f>
        <v>102000</v>
      </c>
      <c r="J460" s="325">
        <f ca="1">SUM(J461,J462)</f>
        <v>690000</v>
      </c>
      <c r="K460" s="325">
        <f ca="1">SUM(K461,K462)</f>
        <v>1890000</v>
      </c>
      <c r="L460" s="325">
        <f ca="1">SUM(L461,L462)</f>
        <v>3360000</v>
      </c>
      <c r="M460" s="326">
        <f ca="1">SUM(M461,M462)</f>
        <v>8280000</v>
      </c>
    </row>
    <row r="461" spans="2:13" hidden="1" outlineLevel="5">
      <c r="H461" s="327" t="s">
        <v>274</v>
      </c>
      <c r="I461" s="312">
        <f ca="1">SUM(OFFSET('Data - expenses'!$J268, 0, (I$5-1) * 12, 1, 12))</f>
        <v>90000</v>
      </c>
      <c r="J461" s="313">
        <f ca="1">SUM(OFFSET('Data - expenses'!$J268, 0, (J$5-1) * 12, 1, 12))</f>
        <v>510000</v>
      </c>
      <c r="K461" s="313">
        <f ca="1">SUM(OFFSET('Data - expenses'!$J268, 0, (K$5-1) * 12, 1, 12))</f>
        <v>1590000</v>
      </c>
      <c r="L461" s="313">
        <f ca="1">SUM(OFFSET('Data - expenses'!$J268, 0, (L$5-1) * 12, 1, 12))</f>
        <v>3000000</v>
      </c>
      <c r="M461" s="314">
        <f ca="1">SUM(OFFSET('Data - expenses'!$J268, 0, (M$5-1) * 12, 1, 12))</f>
        <v>7800000</v>
      </c>
    </row>
    <row r="462" spans="2:13" hidden="1" outlineLevel="5">
      <c r="H462" s="327" t="s">
        <v>275</v>
      </c>
      <c r="I462" s="312">
        <f ca="1">SUM(OFFSET('Data - expenses'!$J269, 0, (I$5-1) * 12, 1, 12))</f>
        <v>12000</v>
      </c>
      <c r="J462" s="313">
        <f ca="1">SUM(OFFSET('Data - expenses'!$J269, 0, (J$5-1) * 12, 1, 12))</f>
        <v>180000</v>
      </c>
      <c r="K462" s="313">
        <f ca="1">SUM(OFFSET('Data - expenses'!$J269, 0, (K$5-1) * 12, 1, 12))</f>
        <v>300000</v>
      </c>
      <c r="L462" s="313">
        <f ca="1">SUM(OFFSET('Data - expenses'!$J269, 0, (L$5-1) * 12, 1, 12))</f>
        <v>360000</v>
      </c>
      <c r="M462" s="314">
        <f ca="1">SUM(OFFSET('Data - expenses'!$J269, 0, (M$5-1) * 12, 1, 12))</f>
        <v>480000</v>
      </c>
    </row>
    <row r="464" spans="2:13">
      <c r="B464" s="490" t="s">
        <v>276</v>
      </c>
      <c r="C464" s="491"/>
      <c r="D464" s="491"/>
      <c r="E464" s="491"/>
      <c r="F464" s="491"/>
      <c r="G464" s="491"/>
      <c r="H464" s="492"/>
      <c r="I464" s="315">
        <f ca="1">I6-I13</f>
        <v>-32275964.225333333</v>
      </c>
      <c r="J464" s="316">
        <f ca="1">J6-J13</f>
        <v>-332954164.80693334</v>
      </c>
      <c r="K464" s="316">
        <f ca="1">K6-K13</f>
        <v>-799676381.75686657</v>
      </c>
      <c r="L464" s="316">
        <f ca="1">L6-L13</f>
        <v>-867468041.5916667</v>
      </c>
      <c r="M464" s="317">
        <f ca="1">M6-M13</f>
        <v>-996776930.65246665</v>
      </c>
    </row>
  </sheetData>
  <mergeCells count="197">
    <mergeCell ref="B464:H464"/>
    <mergeCell ref="D457:H457"/>
    <mergeCell ref="E458:H458"/>
    <mergeCell ref="F459:H459"/>
    <mergeCell ref="G460:H460"/>
    <mergeCell ref="G443:H443"/>
    <mergeCell ref="G446:H446"/>
    <mergeCell ref="E449:H449"/>
    <mergeCell ref="F450:H450"/>
    <mergeCell ref="G451:H451"/>
    <mergeCell ref="G454:H454"/>
    <mergeCell ref="E433:H433"/>
    <mergeCell ref="F434:H434"/>
    <mergeCell ref="G435:H435"/>
    <mergeCell ref="G438:H438"/>
    <mergeCell ref="E441:H441"/>
    <mergeCell ref="F442:H442"/>
    <mergeCell ref="G419:H419"/>
    <mergeCell ref="G422:H422"/>
    <mergeCell ref="E425:H425"/>
    <mergeCell ref="F426:H426"/>
    <mergeCell ref="G427:H427"/>
    <mergeCell ref="G430:H430"/>
    <mergeCell ref="G407:H407"/>
    <mergeCell ref="E410:H410"/>
    <mergeCell ref="F411:H411"/>
    <mergeCell ref="G412:H412"/>
    <mergeCell ref="G415:H415"/>
    <mergeCell ref="F418:H418"/>
    <mergeCell ref="G393:H393"/>
    <mergeCell ref="G396:H396"/>
    <mergeCell ref="F399:H399"/>
    <mergeCell ref="G400:H400"/>
    <mergeCell ref="G403:H403"/>
    <mergeCell ref="F406:H406"/>
    <mergeCell ref="F386:H386"/>
    <mergeCell ref="G387:H387"/>
    <mergeCell ref="C389:H389"/>
    <mergeCell ref="D390:H390"/>
    <mergeCell ref="E391:H391"/>
    <mergeCell ref="F392:H392"/>
    <mergeCell ref="F377:H377"/>
    <mergeCell ref="G378:H378"/>
    <mergeCell ref="D380:H380"/>
    <mergeCell ref="E381:H381"/>
    <mergeCell ref="F382:H382"/>
    <mergeCell ref="G383:H383"/>
    <mergeCell ref="D370:H370"/>
    <mergeCell ref="E371:H371"/>
    <mergeCell ref="F372:H372"/>
    <mergeCell ref="G373:H373"/>
    <mergeCell ref="D375:H375"/>
    <mergeCell ref="E376:H376"/>
    <mergeCell ref="E355:H355"/>
    <mergeCell ref="F356:H356"/>
    <mergeCell ref="G357:H357"/>
    <mergeCell ref="G359:H359"/>
    <mergeCell ref="G364:H364"/>
    <mergeCell ref="G368:H368"/>
    <mergeCell ref="E340:H340"/>
    <mergeCell ref="F341:H341"/>
    <mergeCell ref="G342:H342"/>
    <mergeCell ref="G344:H344"/>
    <mergeCell ref="G349:H349"/>
    <mergeCell ref="G353:H353"/>
    <mergeCell ref="E325:H325"/>
    <mergeCell ref="F326:H326"/>
    <mergeCell ref="G327:H327"/>
    <mergeCell ref="G329:H329"/>
    <mergeCell ref="G334:H334"/>
    <mergeCell ref="G338:H338"/>
    <mergeCell ref="E310:H310"/>
    <mergeCell ref="F311:H311"/>
    <mergeCell ref="G312:H312"/>
    <mergeCell ref="G314:H314"/>
    <mergeCell ref="G319:H319"/>
    <mergeCell ref="G323:H323"/>
    <mergeCell ref="G294:H294"/>
    <mergeCell ref="F296:H296"/>
    <mergeCell ref="G297:H297"/>
    <mergeCell ref="G299:H299"/>
    <mergeCell ref="G304:H304"/>
    <mergeCell ref="G308:H308"/>
    <mergeCell ref="G279:H279"/>
    <mergeCell ref="E281:H281"/>
    <mergeCell ref="F282:H282"/>
    <mergeCell ref="G283:H283"/>
    <mergeCell ref="G285:H285"/>
    <mergeCell ref="G290:H290"/>
    <mergeCell ref="G261:H261"/>
    <mergeCell ref="G265:H265"/>
    <mergeCell ref="F267:H267"/>
    <mergeCell ref="G268:H268"/>
    <mergeCell ref="G270:H270"/>
    <mergeCell ref="G275:H275"/>
    <mergeCell ref="C250:H250"/>
    <mergeCell ref="D251:H251"/>
    <mergeCell ref="E252:H252"/>
    <mergeCell ref="F253:H253"/>
    <mergeCell ref="G254:H254"/>
    <mergeCell ref="G256:H256"/>
    <mergeCell ref="G235:H235"/>
    <mergeCell ref="G239:H239"/>
    <mergeCell ref="D245:H245"/>
    <mergeCell ref="E246:H246"/>
    <mergeCell ref="F247:H247"/>
    <mergeCell ref="G248:H248"/>
    <mergeCell ref="G215:H215"/>
    <mergeCell ref="G219:H219"/>
    <mergeCell ref="E225:H225"/>
    <mergeCell ref="F226:H226"/>
    <mergeCell ref="G227:H227"/>
    <mergeCell ref="G229:H229"/>
    <mergeCell ref="G195:H195"/>
    <mergeCell ref="G199:H199"/>
    <mergeCell ref="E205:H205"/>
    <mergeCell ref="F206:H206"/>
    <mergeCell ref="G207:H207"/>
    <mergeCell ref="G209:H209"/>
    <mergeCell ref="G175:H175"/>
    <mergeCell ref="G179:H179"/>
    <mergeCell ref="E185:H185"/>
    <mergeCell ref="F186:H186"/>
    <mergeCell ref="G187:H187"/>
    <mergeCell ref="G189:H189"/>
    <mergeCell ref="G155:H155"/>
    <mergeCell ref="G159:H159"/>
    <mergeCell ref="E165:H165"/>
    <mergeCell ref="F166:H166"/>
    <mergeCell ref="G167:H167"/>
    <mergeCell ref="G169:H169"/>
    <mergeCell ref="G130:H130"/>
    <mergeCell ref="G136:H136"/>
    <mergeCell ref="G140:H140"/>
    <mergeCell ref="F146:H146"/>
    <mergeCell ref="G147:H147"/>
    <mergeCell ref="G149:H149"/>
    <mergeCell ref="G110:H110"/>
    <mergeCell ref="G116:H116"/>
    <mergeCell ref="G120:H120"/>
    <mergeCell ref="E126:H126"/>
    <mergeCell ref="F127:H127"/>
    <mergeCell ref="G128:H128"/>
    <mergeCell ref="G89:H89"/>
    <mergeCell ref="G91:H91"/>
    <mergeCell ref="G97:H97"/>
    <mergeCell ref="G101:H101"/>
    <mergeCell ref="F107:H107"/>
    <mergeCell ref="G108:H108"/>
    <mergeCell ref="F80:H80"/>
    <mergeCell ref="G81:H81"/>
    <mergeCell ref="C85:H85"/>
    <mergeCell ref="D86:H86"/>
    <mergeCell ref="E87:H87"/>
    <mergeCell ref="F88:H88"/>
    <mergeCell ref="E70:H70"/>
    <mergeCell ref="F71:H71"/>
    <mergeCell ref="G72:H72"/>
    <mergeCell ref="G74:H74"/>
    <mergeCell ref="D78:H78"/>
    <mergeCell ref="E79:H79"/>
    <mergeCell ref="G56:H56"/>
    <mergeCell ref="G58:H58"/>
    <mergeCell ref="E62:H62"/>
    <mergeCell ref="F63:H63"/>
    <mergeCell ref="G64:H64"/>
    <mergeCell ref="G66:H66"/>
    <mergeCell ref="E46:H46"/>
    <mergeCell ref="F47:H47"/>
    <mergeCell ref="G48:H48"/>
    <mergeCell ref="G50:H50"/>
    <mergeCell ref="E54:H54"/>
    <mergeCell ref="F55:H55"/>
    <mergeCell ref="F32:H32"/>
    <mergeCell ref="G33:H33"/>
    <mergeCell ref="G35:H35"/>
    <mergeCell ref="F39:H39"/>
    <mergeCell ref="G40:H40"/>
    <mergeCell ref="G42:H42"/>
    <mergeCell ref="G25:H25"/>
    <mergeCell ref="G27:H27"/>
    <mergeCell ref="E31:H31"/>
    <mergeCell ref="D12:H12"/>
    <mergeCell ref="B13:H13"/>
    <mergeCell ref="C14:H14"/>
    <mergeCell ref="D15:H15"/>
    <mergeCell ref="E16:H16"/>
    <mergeCell ref="F17:H17"/>
    <mergeCell ref="B6:H6"/>
    <mergeCell ref="C7:H7"/>
    <mergeCell ref="D8:H8"/>
    <mergeCell ref="D9:H9"/>
    <mergeCell ref="C10:H10"/>
    <mergeCell ref="D11:H11"/>
    <mergeCell ref="G18:H18"/>
    <mergeCell ref="G20:H20"/>
    <mergeCell ref="F24:H24"/>
  </mergeCells>
  <phoneticPr fontId="7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outlinePr summaryBelow="0" summaryRight="0"/>
  </sheetPr>
  <dimension ref="B2:AB465"/>
  <sheetViews>
    <sheetView showGridLines="0" zoomScale="75" workbookViewId="0">
      <selection activeCell="I470" sqref="I470"/>
    </sheetView>
  </sheetViews>
  <sheetFormatPr baseColWidth="10" defaultColWidth="8.83203125" defaultRowHeight="12" outlineLevelRow="5" x14ac:dyDescent="0"/>
  <cols>
    <col min="1" max="7" width="3.6640625" customWidth="1"/>
    <col min="8" max="8" width="20.6640625" customWidth="1"/>
    <col min="9" max="28" width="11.6640625" customWidth="1"/>
  </cols>
  <sheetData>
    <row r="2" spans="2:28" ht="21">
      <c r="B2" s="236" t="s">
        <v>277</v>
      </c>
    </row>
    <row r="3" spans="2:28" ht="13" thickBot="1"/>
    <row r="4" spans="2:28" ht="13" thickBot="1">
      <c r="I4" s="496" t="s">
        <v>218</v>
      </c>
      <c r="J4" s="497"/>
      <c r="K4" s="497"/>
      <c r="L4" s="498"/>
      <c r="M4" s="496" t="s">
        <v>231</v>
      </c>
      <c r="N4" s="497"/>
      <c r="O4" s="497"/>
      <c r="P4" s="498"/>
      <c r="Q4" s="496" t="s">
        <v>232</v>
      </c>
      <c r="R4" s="497"/>
      <c r="S4" s="497"/>
      <c r="T4" s="498"/>
      <c r="U4" s="496" t="s">
        <v>233</v>
      </c>
      <c r="V4" s="497"/>
      <c r="W4" s="497"/>
      <c r="X4" s="498"/>
      <c r="Y4" s="496" t="s">
        <v>234</v>
      </c>
      <c r="Z4" s="497"/>
      <c r="AA4" s="497"/>
      <c r="AB4" s="498"/>
    </row>
    <row r="5" spans="2:28">
      <c r="I5" s="311" t="s">
        <v>278</v>
      </c>
      <c r="J5" s="311" t="s">
        <v>279</v>
      </c>
      <c r="K5" s="311" t="s">
        <v>280</v>
      </c>
      <c r="L5" s="311" t="s">
        <v>281</v>
      </c>
      <c r="M5" s="311" t="s">
        <v>278</v>
      </c>
      <c r="N5" s="311" t="s">
        <v>279</v>
      </c>
      <c r="O5" s="311" t="s">
        <v>280</v>
      </c>
      <c r="P5" s="311" t="s">
        <v>281</v>
      </c>
      <c r="Q5" s="311" t="s">
        <v>278</v>
      </c>
      <c r="R5" s="311" t="s">
        <v>279</v>
      </c>
      <c r="S5" s="311" t="s">
        <v>280</v>
      </c>
      <c r="T5" s="311" t="s">
        <v>281</v>
      </c>
      <c r="U5" s="311" t="s">
        <v>278</v>
      </c>
      <c r="V5" s="311" t="s">
        <v>279</v>
      </c>
      <c r="W5" s="311" t="s">
        <v>280</v>
      </c>
      <c r="X5" s="311" t="s">
        <v>281</v>
      </c>
      <c r="Y5" s="311" t="s">
        <v>278</v>
      </c>
      <c r="Z5" s="311" t="s">
        <v>279</v>
      </c>
      <c r="AA5" s="311" t="s">
        <v>280</v>
      </c>
      <c r="AB5" s="311" t="s">
        <v>281</v>
      </c>
    </row>
    <row r="6" spans="2:28" hidden="1">
      <c r="I6">
        <v>1</v>
      </c>
      <c r="J6">
        <v>2</v>
      </c>
      <c r="K6">
        <v>3</v>
      </c>
      <c r="L6">
        <v>4</v>
      </c>
      <c r="M6">
        <v>5</v>
      </c>
      <c r="N6">
        <v>6</v>
      </c>
      <c r="O6">
        <v>7</v>
      </c>
      <c r="P6">
        <v>8</v>
      </c>
      <c r="Q6">
        <v>9</v>
      </c>
      <c r="R6">
        <v>10</v>
      </c>
      <c r="S6">
        <v>11</v>
      </c>
      <c r="T6">
        <v>12</v>
      </c>
      <c r="U6">
        <v>13</v>
      </c>
      <c r="V6">
        <v>14</v>
      </c>
      <c r="W6">
        <v>15</v>
      </c>
      <c r="X6">
        <v>16</v>
      </c>
      <c r="Y6">
        <v>17</v>
      </c>
      <c r="Z6">
        <v>18</v>
      </c>
      <c r="AA6">
        <v>19</v>
      </c>
      <c r="AB6">
        <v>20</v>
      </c>
    </row>
    <row r="7" spans="2:28">
      <c r="B7" s="490" t="s">
        <v>235</v>
      </c>
      <c r="C7" s="491"/>
      <c r="D7" s="491"/>
      <c r="E7" s="491"/>
      <c r="F7" s="491"/>
      <c r="G7" s="491"/>
      <c r="H7" s="492"/>
      <c r="I7" s="315">
        <f t="shared" ref="I7:AB7" ca="1" si="0">SUM(I8,I11)</f>
        <v>3972</v>
      </c>
      <c r="J7" s="316">
        <f t="shared" ca="1" si="0"/>
        <v>26551.14</v>
      </c>
      <c r="K7" s="316">
        <f t="shared" ca="1" si="0"/>
        <v>176872.88</v>
      </c>
      <c r="L7" s="316">
        <f t="shared" ca="1" si="0"/>
        <v>486291.18</v>
      </c>
      <c r="M7" s="316">
        <f t="shared" ca="1" si="0"/>
        <v>736329.15999999992</v>
      </c>
      <c r="N7" s="316">
        <f t="shared" ca="1" si="0"/>
        <v>1125786.3999999999</v>
      </c>
      <c r="O7" s="316">
        <f t="shared" ca="1" si="0"/>
        <v>1707012.04</v>
      </c>
      <c r="P7" s="316">
        <f t="shared" ca="1" si="0"/>
        <v>2804938.16</v>
      </c>
      <c r="Q7" s="316">
        <f t="shared" ca="1" si="0"/>
        <v>3618888.72</v>
      </c>
      <c r="R7" s="316">
        <f t="shared" ca="1" si="0"/>
        <v>5320219.38</v>
      </c>
      <c r="S7" s="316">
        <f t="shared" ca="1" si="0"/>
        <v>6206139.4199999999</v>
      </c>
      <c r="T7" s="316">
        <f t="shared" ca="1" si="0"/>
        <v>7195165.2999999998</v>
      </c>
      <c r="U7" s="316">
        <f t="shared" ca="1" si="0"/>
        <v>8611625.6999999993</v>
      </c>
      <c r="V7" s="316">
        <f t="shared" ca="1" si="0"/>
        <v>9438349.6600000001</v>
      </c>
      <c r="W7" s="316">
        <f t="shared" ca="1" si="0"/>
        <v>10346195.059999999</v>
      </c>
      <c r="X7" s="316">
        <f t="shared" ca="1" si="0"/>
        <v>11874397.08</v>
      </c>
      <c r="Y7" s="316">
        <f t="shared" ca="1" si="0"/>
        <v>13263506.84</v>
      </c>
      <c r="Z7" s="316">
        <f t="shared" ca="1" si="0"/>
        <v>14618622.26</v>
      </c>
      <c r="AA7" s="316">
        <f t="shared" ca="1" si="0"/>
        <v>16086935.460000001</v>
      </c>
      <c r="AB7" s="317">
        <f t="shared" ca="1" si="0"/>
        <v>18141074.219999999</v>
      </c>
    </row>
    <row r="8" spans="2:28">
      <c r="C8" s="493" t="s">
        <v>236</v>
      </c>
      <c r="D8" s="494"/>
      <c r="E8" s="494"/>
      <c r="F8" s="494"/>
      <c r="G8" s="494"/>
      <c r="H8" s="495"/>
      <c r="I8" s="318">
        <f t="shared" ref="I8:AB8" ca="1" si="1">SUM(I9,I10)</f>
        <v>3310</v>
      </c>
      <c r="J8" s="319">
        <f t="shared" ca="1" si="1"/>
        <v>25670</v>
      </c>
      <c r="K8" s="319">
        <f t="shared" ca="1" si="1"/>
        <v>79700</v>
      </c>
      <c r="L8" s="319">
        <f t="shared" ca="1" si="1"/>
        <v>196730</v>
      </c>
      <c r="M8" s="319">
        <f t="shared" ca="1" si="1"/>
        <v>254050</v>
      </c>
      <c r="N8" s="319">
        <f t="shared" ca="1" si="1"/>
        <v>354320</v>
      </c>
      <c r="O8" s="319">
        <f t="shared" ca="1" si="1"/>
        <v>549740</v>
      </c>
      <c r="P8" s="319">
        <f t="shared" ca="1" si="1"/>
        <v>876920</v>
      </c>
      <c r="Q8" s="319">
        <f t="shared" ca="1" si="1"/>
        <v>1013550</v>
      </c>
      <c r="R8" s="319">
        <f t="shared" ca="1" si="1"/>
        <v>1553170</v>
      </c>
      <c r="S8" s="319">
        <f t="shared" ca="1" si="1"/>
        <v>1654310</v>
      </c>
      <c r="T8" s="319">
        <f t="shared" ca="1" si="1"/>
        <v>1942340</v>
      </c>
      <c r="U8" s="319">
        <f t="shared" ca="1" si="1"/>
        <v>2368490</v>
      </c>
      <c r="V8" s="319">
        <f t="shared" ca="1" si="1"/>
        <v>2490400</v>
      </c>
      <c r="W8" s="319">
        <f t="shared" ca="1" si="1"/>
        <v>2682570</v>
      </c>
      <c r="X8" s="319">
        <f t="shared" ca="1" si="1"/>
        <v>3096640</v>
      </c>
      <c r="Y8" s="319">
        <f t="shared" ca="1" si="1"/>
        <v>3476650</v>
      </c>
      <c r="Z8" s="319">
        <f t="shared" ca="1" si="1"/>
        <v>3731180</v>
      </c>
      <c r="AA8" s="319">
        <f t="shared" ca="1" si="1"/>
        <v>4091880</v>
      </c>
      <c r="AB8" s="320">
        <f t="shared" ca="1" si="1"/>
        <v>4646270</v>
      </c>
    </row>
    <row r="9" spans="2:28" outlineLevel="1">
      <c r="D9" s="499" t="s">
        <v>237</v>
      </c>
      <c r="E9" s="500"/>
      <c r="F9" s="500"/>
      <c r="G9" s="500"/>
      <c r="H9" s="501"/>
      <c r="I9" s="312">
        <f ca="1">SUM(OFFSET('Data - revenue'!$F8, 0, (I$6-1) * 3, 1, 3))</f>
        <v>1500</v>
      </c>
      <c r="J9" s="313">
        <f ca="1">SUM(OFFSET('Data - revenue'!$F8, 0, (J$6-1) * 3, 1, 3))</f>
        <v>9380</v>
      </c>
      <c r="K9" s="313">
        <f ca="1">SUM(OFFSET('Data - revenue'!$F8, 0, (K$6-1) * 3, 1, 3))</f>
        <v>19150</v>
      </c>
      <c r="L9" s="313">
        <f ca="1">SUM(OFFSET('Data - revenue'!$F8, 0, (L$6-1) * 3, 1, 3))</f>
        <v>22470</v>
      </c>
      <c r="M9" s="313">
        <f ca="1">SUM(OFFSET('Data - revenue'!$F8, 0, (M$6-1) * 3, 1, 3))</f>
        <v>42700</v>
      </c>
      <c r="N9" s="313">
        <f ca="1">SUM(OFFSET('Data - revenue'!$F8, 0, (N$6-1) * 3, 1, 3))</f>
        <v>47340</v>
      </c>
      <c r="O9" s="313">
        <f ca="1">SUM(OFFSET('Data - revenue'!$F8, 0, (O$6-1) * 3, 1, 3))</f>
        <v>106570</v>
      </c>
      <c r="P9" s="313">
        <f ca="1">SUM(OFFSET('Data - revenue'!$F8, 0, (P$6-1) * 3, 1, 3))</f>
        <v>230050</v>
      </c>
      <c r="Q9" s="313">
        <f ca="1">SUM(OFFSET('Data - revenue'!$F8, 0, (Q$6-1) * 3, 1, 3))</f>
        <v>104430</v>
      </c>
      <c r="R9" s="313">
        <f ca="1">SUM(OFFSET('Data - revenue'!$F8, 0, (R$6-1) * 3, 1, 3))</f>
        <v>206230</v>
      </c>
      <c r="S9" s="313">
        <f ca="1">SUM(OFFSET('Data - revenue'!$F8, 0, (S$6-1) * 3, 1, 3))</f>
        <v>180170</v>
      </c>
      <c r="T9" s="313">
        <f ca="1">SUM(OFFSET('Data - revenue'!$F8, 0, (T$6-1) * 3, 1, 3))</f>
        <v>138370</v>
      </c>
      <c r="U9" s="313">
        <f ca="1">SUM(OFFSET('Data - revenue'!$F8, 0, (U$6-1) * 3, 1, 3))</f>
        <v>193280</v>
      </c>
      <c r="V9" s="313">
        <f ca="1">SUM(OFFSET('Data - revenue'!$F8, 0, (V$6-1) * 3, 1, 3))</f>
        <v>126690</v>
      </c>
      <c r="W9" s="313">
        <f ca="1">SUM(OFFSET('Data - revenue'!$F8, 0, (W$6-1) * 3, 1, 3))</f>
        <v>206900</v>
      </c>
      <c r="X9" s="313">
        <f ca="1">SUM(OFFSET('Data - revenue'!$F8, 0, (X$6-1) * 3, 1, 3))</f>
        <v>148830</v>
      </c>
      <c r="Y9" s="313">
        <f ca="1">SUM(OFFSET('Data - revenue'!$F8, 0, (Y$6-1) * 3, 1, 3))</f>
        <v>248370</v>
      </c>
      <c r="Z9" s="313">
        <f ca="1">SUM(OFFSET('Data - revenue'!$F8, 0, (Z$6-1) * 3, 1, 3))</f>
        <v>225920</v>
      </c>
      <c r="AA9" s="313">
        <f ca="1">SUM(OFFSET('Data - revenue'!$F8, 0, (AA$6-1) * 3, 1, 3))</f>
        <v>228690</v>
      </c>
      <c r="AB9" s="314">
        <f ca="1">SUM(OFFSET('Data - revenue'!$F8, 0, (AB$6-1) * 3, 1, 3))</f>
        <v>276490</v>
      </c>
    </row>
    <row r="10" spans="2:28" outlineLevel="1">
      <c r="D10" s="499" t="s">
        <v>238</v>
      </c>
      <c r="E10" s="500"/>
      <c r="F10" s="500"/>
      <c r="G10" s="500"/>
      <c r="H10" s="501"/>
      <c r="I10" s="312">
        <f ca="1">SUM(OFFSET('Data - revenue'!$F9, 0, (I$6-1) * 3, 1, 3))</f>
        <v>1810</v>
      </c>
      <c r="J10" s="313">
        <f ca="1">SUM(OFFSET('Data - revenue'!$F9, 0, (J$6-1) * 3, 1, 3))</f>
        <v>16290</v>
      </c>
      <c r="K10" s="313">
        <f ca="1">SUM(OFFSET('Data - revenue'!$F9, 0, (K$6-1) * 3, 1, 3))</f>
        <v>60550</v>
      </c>
      <c r="L10" s="313">
        <f ca="1">SUM(OFFSET('Data - revenue'!$F9, 0, (L$6-1) * 3, 1, 3))</f>
        <v>174260</v>
      </c>
      <c r="M10" s="313">
        <f ca="1">SUM(OFFSET('Data - revenue'!$F9, 0, (M$6-1) * 3, 1, 3))</f>
        <v>211350</v>
      </c>
      <c r="N10" s="313">
        <f ca="1">SUM(OFFSET('Data - revenue'!$F9, 0, (N$6-1) * 3, 1, 3))</f>
        <v>306980</v>
      </c>
      <c r="O10" s="313">
        <f ca="1">SUM(OFFSET('Data - revenue'!$F9, 0, (O$6-1) * 3, 1, 3))</f>
        <v>443170</v>
      </c>
      <c r="P10" s="313">
        <f ca="1">SUM(OFFSET('Data - revenue'!$F9, 0, (P$6-1) * 3, 1, 3))</f>
        <v>646870</v>
      </c>
      <c r="Q10" s="313">
        <f ca="1">SUM(OFFSET('Data - revenue'!$F9, 0, (Q$6-1) * 3, 1, 3))</f>
        <v>909120</v>
      </c>
      <c r="R10" s="313">
        <f ca="1">SUM(OFFSET('Data - revenue'!$F9, 0, (R$6-1) * 3, 1, 3))</f>
        <v>1346940</v>
      </c>
      <c r="S10" s="313">
        <f ca="1">SUM(OFFSET('Data - revenue'!$F9, 0, (S$6-1) * 3, 1, 3))</f>
        <v>1474140</v>
      </c>
      <c r="T10" s="313">
        <f ca="1">SUM(OFFSET('Data - revenue'!$F9, 0, (T$6-1) * 3, 1, 3))</f>
        <v>1803970</v>
      </c>
      <c r="U10" s="313">
        <f ca="1">SUM(OFFSET('Data - revenue'!$F9, 0, (U$6-1) * 3, 1, 3))</f>
        <v>2175210</v>
      </c>
      <c r="V10" s="313">
        <f ca="1">SUM(OFFSET('Data - revenue'!$F9, 0, (V$6-1) * 3, 1, 3))</f>
        <v>2363710</v>
      </c>
      <c r="W10" s="313">
        <f ca="1">SUM(OFFSET('Data - revenue'!$F9, 0, (W$6-1) * 3, 1, 3))</f>
        <v>2475670</v>
      </c>
      <c r="X10" s="313">
        <f ca="1">SUM(OFFSET('Data - revenue'!$F9, 0, (X$6-1) * 3, 1, 3))</f>
        <v>2947810</v>
      </c>
      <c r="Y10" s="313">
        <f ca="1">SUM(OFFSET('Data - revenue'!$F9, 0, (Y$6-1) * 3, 1, 3))</f>
        <v>3228280</v>
      </c>
      <c r="Z10" s="313">
        <f ca="1">SUM(OFFSET('Data - revenue'!$F9, 0, (Z$6-1) * 3, 1, 3))</f>
        <v>3505260</v>
      </c>
      <c r="AA10" s="313">
        <f ca="1">SUM(OFFSET('Data - revenue'!$F9, 0, (AA$6-1) * 3, 1, 3))</f>
        <v>3863190</v>
      </c>
      <c r="AB10" s="314">
        <f ca="1">SUM(OFFSET('Data - revenue'!$F9, 0, (AB$6-1) * 3, 1, 3))</f>
        <v>4369780</v>
      </c>
    </row>
    <row r="11" spans="2:28">
      <c r="C11" s="493" t="s">
        <v>239</v>
      </c>
      <c r="D11" s="494"/>
      <c r="E11" s="494"/>
      <c r="F11" s="494"/>
      <c r="G11" s="494"/>
      <c r="H11" s="495"/>
      <c r="I11" s="318">
        <f t="shared" ref="I11:AB11" ca="1" si="2">SUM(I12,I13)</f>
        <v>662</v>
      </c>
      <c r="J11" s="319">
        <f t="shared" ca="1" si="2"/>
        <v>881.14</v>
      </c>
      <c r="K11" s="319">
        <f t="shared" ca="1" si="2"/>
        <v>97172.88</v>
      </c>
      <c r="L11" s="319">
        <f t="shared" ca="1" si="2"/>
        <v>289561.18</v>
      </c>
      <c r="M11" s="319">
        <f t="shared" ca="1" si="2"/>
        <v>482279.16</v>
      </c>
      <c r="N11" s="319">
        <f t="shared" ca="1" si="2"/>
        <v>771466.4</v>
      </c>
      <c r="O11" s="319">
        <f t="shared" ca="1" si="2"/>
        <v>1157272.04</v>
      </c>
      <c r="P11" s="319">
        <f t="shared" ca="1" si="2"/>
        <v>1928018.16</v>
      </c>
      <c r="Q11" s="319">
        <f t="shared" ca="1" si="2"/>
        <v>2605338.7200000002</v>
      </c>
      <c r="R11" s="319">
        <f t="shared" ca="1" si="2"/>
        <v>3767049.38</v>
      </c>
      <c r="S11" s="319">
        <f t="shared" ca="1" si="2"/>
        <v>4551829.42</v>
      </c>
      <c r="T11" s="319">
        <f t="shared" ca="1" si="2"/>
        <v>5252825.3</v>
      </c>
      <c r="U11" s="319">
        <f t="shared" ca="1" si="2"/>
        <v>6243135.7000000002</v>
      </c>
      <c r="V11" s="319">
        <f t="shared" ca="1" si="2"/>
        <v>6947949.6600000001</v>
      </c>
      <c r="W11" s="319">
        <f t="shared" ca="1" si="2"/>
        <v>7663625.0599999996</v>
      </c>
      <c r="X11" s="319">
        <f t="shared" ca="1" si="2"/>
        <v>8777757.0800000001</v>
      </c>
      <c r="Y11" s="319">
        <f t="shared" ca="1" si="2"/>
        <v>9786856.8399999999</v>
      </c>
      <c r="Z11" s="319">
        <f t="shared" ca="1" si="2"/>
        <v>10887442.26</v>
      </c>
      <c r="AA11" s="319">
        <f t="shared" ca="1" si="2"/>
        <v>11995055.460000001</v>
      </c>
      <c r="AB11" s="320">
        <f t="shared" ca="1" si="2"/>
        <v>13494804.220000001</v>
      </c>
    </row>
    <row r="12" spans="2:28" outlineLevel="1">
      <c r="D12" s="499" t="s">
        <v>237</v>
      </c>
      <c r="E12" s="500"/>
      <c r="F12" s="500"/>
      <c r="G12" s="500"/>
      <c r="H12" s="501"/>
      <c r="I12" s="312">
        <f ca="1">SUM(OFFSET('Data - revenue'!$F10, 0, (I$6-1) * 3, 1, 3))</f>
        <v>0</v>
      </c>
      <c r="J12" s="313">
        <f ca="1">SUM(OFFSET('Data - revenue'!$F10, 0, (J$6-1) * 3, 1, 3))</f>
        <v>0</v>
      </c>
      <c r="K12" s="313">
        <f ca="1">SUM(OFFSET('Data - revenue'!$F10, 0, (K$6-1) * 3, 1, 3))</f>
        <v>96000</v>
      </c>
      <c r="L12" s="313">
        <f ca="1">SUM(OFFSET('Data - revenue'!$F10, 0, (L$6-1) * 3, 1, 3))</f>
        <v>288000</v>
      </c>
      <c r="M12" s="313">
        <f ca="1">SUM(OFFSET('Data - revenue'!$F10, 0, (M$6-1) * 3, 1, 3))</f>
        <v>480000</v>
      </c>
      <c r="N12" s="313">
        <f ca="1">SUM(OFFSET('Data - revenue'!$F10, 0, (N$6-1) * 3, 1, 3))</f>
        <v>768000</v>
      </c>
      <c r="O12" s="313">
        <f ca="1">SUM(OFFSET('Data - revenue'!$F10, 0, (O$6-1) * 3, 1, 3))</f>
        <v>1152000</v>
      </c>
      <c r="P12" s="313">
        <f ca="1">SUM(OFFSET('Data - revenue'!$F10, 0, (P$6-1) * 3, 1, 3))</f>
        <v>1920000</v>
      </c>
      <c r="Q12" s="313">
        <f ca="1">SUM(OFFSET('Data - revenue'!$F10, 0, (Q$6-1) * 3, 1, 3))</f>
        <v>2592000</v>
      </c>
      <c r="R12" s="313">
        <f ca="1">SUM(OFFSET('Data - revenue'!$F10, 0, (R$6-1) * 3, 1, 3))</f>
        <v>3744000</v>
      </c>
      <c r="S12" s="313">
        <f ca="1">SUM(OFFSET('Data - revenue'!$F10, 0, (S$6-1) * 3, 1, 3))</f>
        <v>4512000</v>
      </c>
      <c r="T12" s="313">
        <f ca="1">SUM(OFFSET('Data - revenue'!$F10, 0, (T$6-1) * 3, 1, 3))</f>
        <v>5184000</v>
      </c>
      <c r="U12" s="313">
        <f ca="1">SUM(OFFSET('Data - revenue'!$F10, 0, (U$6-1) * 3, 1, 3))</f>
        <v>6144000</v>
      </c>
      <c r="V12" s="313">
        <f ca="1">SUM(OFFSET('Data - revenue'!$F10, 0, (V$6-1) * 3, 1, 3))</f>
        <v>6816000</v>
      </c>
      <c r="W12" s="313">
        <f ca="1">SUM(OFFSET('Data - revenue'!$F10, 0, (W$6-1) * 3, 1, 3))</f>
        <v>7488000</v>
      </c>
      <c r="X12" s="313">
        <f ca="1">SUM(OFFSET('Data - revenue'!$F10, 0, (X$6-1) * 3, 1, 3))</f>
        <v>8544000</v>
      </c>
      <c r="Y12" s="313">
        <f ca="1">SUM(OFFSET('Data - revenue'!$F10, 0, (Y$6-1) * 3, 1, 3))</f>
        <v>9504000</v>
      </c>
      <c r="Z12" s="313">
        <f ca="1">SUM(OFFSET('Data - revenue'!$F10, 0, (Z$6-1) * 3, 1, 3))</f>
        <v>10560000</v>
      </c>
      <c r="AA12" s="313">
        <f ca="1">SUM(OFFSET('Data - revenue'!$F10, 0, (AA$6-1) * 3, 1, 3))</f>
        <v>11616000</v>
      </c>
      <c r="AB12" s="314">
        <f ca="1">SUM(OFFSET('Data - revenue'!$F10, 0, (AB$6-1) * 3, 1, 3))</f>
        <v>13056000</v>
      </c>
    </row>
    <row r="13" spans="2:28" outlineLevel="1">
      <c r="D13" s="499" t="s">
        <v>238</v>
      </c>
      <c r="E13" s="500"/>
      <c r="F13" s="500"/>
      <c r="G13" s="500"/>
      <c r="H13" s="501"/>
      <c r="I13" s="312">
        <f ca="1">SUM(OFFSET('Data - revenue'!$F11, 0, (I$6-1) * 3, 1, 3))</f>
        <v>662</v>
      </c>
      <c r="J13" s="313">
        <f ca="1">SUM(OFFSET('Data - revenue'!$F11, 0, (J$6-1) * 3, 1, 3))</f>
        <v>881.14</v>
      </c>
      <c r="K13" s="313">
        <f ca="1">SUM(OFFSET('Data - revenue'!$F11, 0, (K$6-1) * 3, 1, 3))</f>
        <v>1172.8799999999999</v>
      </c>
      <c r="L13" s="313">
        <f ca="1">SUM(OFFSET('Data - revenue'!$F11, 0, (L$6-1) * 3, 1, 3))</f>
        <v>1561.18</v>
      </c>
      <c r="M13" s="313">
        <f ca="1">SUM(OFFSET('Data - revenue'!$F11, 0, (M$6-1) * 3, 1, 3))</f>
        <v>2279.16</v>
      </c>
      <c r="N13" s="313">
        <f ca="1">SUM(OFFSET('Data - revenue'!$F11, 0, (N$6-1) * 3, 1, 3))</f>
        <v>3466.4000000000005</v>
      </c>
      <c r="O13" s="313">
        <f ca="1">SUM(OFFSET('Data - revenue'!$F11, 0, (O$6-1) * 3, 1, 3))</f>
        <v>5272.04</v>
      </c>
      <c r="P13" s="313">
        <f ca="1">SUM(OFFSET('Data - revenue'!$F11, 0, (P$6-1) * 3, 1, 3))</f>
        <v>8018.16</v>
      </c>
      <c r="Q13" s="313">
        <f ca="1">SUM(OFFSET('Data - revenue'!$F11, 0, (Q$6-1) * 3, 1, 3))</f>
        <v>13338.720000000001</v>
      </c>
      <c r="R13" s="313">
        <f ca="1">SUM(OFFSET('Data - revenue'!$F11, 0, (R$6-1) * 3, 1, 3))</f>
        <v>23049.379999999997</v>
      </c>
      <c r="S13" s="313">
        <f ca="1">SUM(OFFSET('Data - revenue'!$F11, 0, (S$6-1) * 3, 1, 3))</f>
        <v>39829.42</v>
      </c>
      <c r="T13" s="313">
        <f ca="1">SUM(OFFSET('Data - revenue'!$F11, 0, (T$6-1) * 3, 1, 3))</f>
        <v>68825.299999999988</v>
      </c>
      <c r="U13" s="313">
        <f ca="1">SUM(OFFSET('Data - revenue'!$F11, 0, (U$6-1) * 3, 1, 3))</f>
        <v>99135.700000000012</v>
      </c>
      <c r="V13" s="313">
        <f ca="1">SUM(OFFSET('Data - revenue'!$F11, 0, (V$6-1) * 3, 1, 3))</f>
        <v>131949.66</v>
      </c>
      <c r="W13" s="313">
        <f ca="1">SUM(OFFSET('Data - revenue'!$F11, 0, (W$6-1) * 3, 1, 3))</f>
        <v>175625.06</v>
      </c>
      <c r="X13" s="313">
        <f ca="1">SUM(OFFSET('Data - revenue'!$F11, 0, (X$6-1) * 3, 1, 3))</f>
        <v>233757.08000000002</v>
      </c>
      <c r="Y13" s="313">
        <f ca="1">SUM(OFFSET('Data - revenue'!$F11, 0, (Y$6-1) * 3, 1, 3))</f>
        <v>282856.83999999997</v>
      </c>
      <c r="Z13" s="313">
        <f ca="1">SUM(OFFSET('Data - revenue'!$F11, 0, (Z$6-1) * 3, 1, 3))</f>
        <v>327442.26</v>
      </c>
      <c r="AA13" s="313">
        <f ca="1">SUM(OFFSET('Data - revenue'!$F11, 0, (AA$6-1) * 3, 1, 3))</f>
        <v>379055.45999999996</v>
      </c>
      <c r="AB13" s="314">
        <f ca="1">SUM(OFFSET('Data - revenue'!$F11, 0, (AB$6-1) * 3, 1, 3))</f>
        <v>438804.22000000003</v>
      </c>
    </row>
    <row r="14" spans="2:28">
      <c r="B14" s="490" t="s">
        <v>240</v>
      </c>
      <c r="C14" s="491"/>
      <c r="D14" s="491"/>
      <c r="E14" s="491"/>
      <c r="F14" s="491"/>
      <c r="G14" s="491"/>
      <c r="H14" s="492"/>
      <c r="I14" s="315">
        <f t="shared" ref="I14:AB14" ca="1" si="3">SUM(I15,I86,I251,I390)</f>
        <v>817380.25333333341</v>
      </c>
      <c r="J14" s="316">
        <f t="shared" ca="1" si="3"/>
        <v>4485168.1254000012</v>
      </c>
      <c r="K14" s="316">
        <f t="shared" ca="1" si="3"/>
        <v>11408019.350133333</v>
      </c>
      <c r="L14" s="316">
        <f t="shared" ca="1" si="3"/>
        <v>16259083.696466668</v>
      </c>
      <c r="M14" s="316">
        <f t="shared" ca="1" si="3"/>
        <v>35160147.040933333</v>
      </c>
      <c r="N14" s="316">
        <f t="shared" ca="1" si="3"/>
        <v>41831713.170666665</v>
      </c>
      <c r="O14" s="316">
        <f t="shared" ca="1" si="3"/>
        <v>85418972.991066664</v>
      </c>
      <c r="P14" s="316">
        <f t="shared" ca="1" si="3"/>
        <v>176917397.36426669</v>
      </c>
      <c r="Q14" s="316">
        <f t="shared" ca="1" si="3"/>
        <v>198027785.25920001</v>
      </c>
      <c r="R14" s="316">
        <f t="shared" ca="1" si="3"/>
        <v>203861264.1318</v>
      </c>
      <c r="S14" s="316">
        <f t="shared" ca="1" si="3"/>
        <v>208445954.50286666</v>
      </c>
      <c r="T14" s="316">
        <f t="shared" ca="1" si="3"/>
        <v>211681790.683</v>
      </c>
      <c r="U14" s="316">
        <f t="shared" ca="1" si="3"/>
        <v>218872758.82699999</v>
      </c>
      <c r="V14" s="316">
        <f t="shared" ca="1" si="3"/>
        <v>220734480.96259999</v>
      </c>
      <c r="W14" s="316">
        <f t="shared" ca="1" si="3"/>
        <v>231036110.62326664</v>
      </c>
      <c r="X14" s="316">
        <f t="shared" ca="1" si="3"/>
        <v>237095258.67879999</v>
      </c>
      <c r="Y14" s="316">
        <f t="shared" ca="1" si="3"/>
        <v>245050252.4190667</v>
      </c>
      <c r="Z14" s="316">
        <f t="shared" ca="1" si="3"/>
        <v>256369394.28193334</v>
      </c>
      <c r="AA14" s="316">
        <f t="shared" ca="1" si="3"/>
        <v>269200617.06726664</v>
      </c>
      <c r="AB14" s="317">
        <f t="shared" ca="1" si="3"/>
        <v>288266805.66419995</v>
      </c>
    </row>
    <row r="15" spans="2:28">
      <c r="C15" s="493" t="s">
        <v>80</v>
      </c>
      <c r="D15" s="494"/>
      <c r="E15" s="494"/>
      <c r="F15" s="494"/>
      <c r="G15" s="494"/>
      <c r="H15" s="495"/>
      <c r="I15" s="318">
        <f t="shared" ref="I15:AB15" ca="1" si="4">SUM(I16,I79)</f>
        <v>73075</v>
      </c>
      <c r="J15" s="319">
        <f ca="1">SUM(J16,J79)</f>
        <v>71675</v>
      </c>
      <c r="K15" s="319">
        <f t="shared" ca="1" si="4"/>
        <v>71675</v>
      </c>
      <c r="L15" s="319">
        <f t="shared" ca="1" si="4"/>
        <v>71675</v>
      </c>
      <c r="M15" s="319">
        <f t="shared" ca="1" si="4"/>
        <v>128900</v>
      </c>
      <c r="N15" s="319">
        <f t="shared" ca="1" si="4"/>
        <v>123900</v>
      </c>
      <c r="O15" s="319">
        <f t="shared" ca="1" si="4"/>
        <v>123900</v>
      </c>
      <c r="P15" s="319">
        <f t="shared" ca="1" si="4"/>
        <v>123900</v>
      </c>
      <c r="Q15" s="319">
        <f t="shared" ca="1" si="4"/>
        <v>137900</v>
      </c>
      <c r="R15" s="319">
        <f t="shared" ca="1" si="4"/>
        <v>145525</v>
      </c>
      <c r="S15" s="319">
        <f t="shared" ca="1" si="4"/>
        <v>155775</v>
      </c>
      <c r="T15" s="319">
        <f t="shared" ca="1" si="4"/>
        <v>155775</v>
      </c>
      <c r="U15" s="319">
        <f t="shared" ca="1" si="4"/>
        <v>249850</v>
      </c>
      <c r="V15" s="319">
        <f t="shared" ca="1" si="4"/>
        <v>252475</v>
      </c>
      <c r="W15" s="319">
        <f t="shared" ca="1" si="4"/>
        <v>262725</v>
      </c>
      <c r="X15" s="319">
        <f t="shared" ca="1" si="4"/>
        <v>262725</v>
      </c>
      <c r="Y15" s="319">
        <f t="shared" ca="1" si="4"/>
        <v>305600</v>
      </c>
      <c r="Z15" s="319">
        <f t="shared" ca="1" si="4"/>
        <v>305600</v>
      </c>
      <c r="AA15" s="319">
        <f t="shared" ca="1" si="4"/>
        <v>328475</v>
      </c>
      <c r="AB15" s="320">
        <f t="shared" ca="1" si="4"/>
        <v>323475</v>
      </c>
    </row>
    <row r="16" spans="2:28" outlineLevel="1" collapsed="1">
      <c r="D16" s="488" t="s">
        <v>118</v>
      </c>
      <c r="E16" s="504"/>
      <c r="F16" s="504"/>
      <c r="G16" s="504"/>
      <c r="H16" s="489"/>
      <c r="I16" s="321">
        <f t="shared" ref="I16:AB16" ca="1" si="5">SUM(I17,I32,I47,I55,I63,I71)</f>
        <v>73075</v>
      </c>
      <c r="J16" s="322">
        <f t="shared" ca="1" si="5"/>
        <v>68075</v>
      </c>
      <c r="K16" s="322">
        <f t="shared" ca="1" si="5"/>
        <v>68075</v>
      </c>
      <c r="L16" s="322">
        <f t="shared" ca="1" si="5"/>
        <v>68075</v>
      </c>
      <c r="M16" s="322">
        <f t="shared" ca="1" si="5"/>
        <v>118400</v>
      </c>
      <c r="N16" s="322">
        <f t="shared" ca="1" si="5"/>
        <v>113400</v>
      </c>
      <c r="O16" s="322">
        <f t="shared" ca="1" si="5"/>
        <v>113400</v>
      </c>
      <c r="P16" s="322">
        <f t="shared" ca="1" si="5"/>
        <v>113400</v>
      </c>
      <c r="Q16" s="322">
        <f t="shared" ca="1" si="5"/>
        <v>118400</v>
      </c>
      <c r="R16" s="322">
        <f t="shared" ca="1" si="5"/>
        <v>126025</v>
      </c>
      <c r="S16" s="322">
        <f t="shared" ca="1" si="5"/>
        <v>136275</v>
      </c>
      <c r="T16" s="322">
        <f t="shared" ca="1" si="5"/>
        <v>136275</v>
      </c>
      <c r="U16" s="322">
        <f t="shared" ca="1" si="5"/>
        <v>213850</v>
      </c>
      <c r="V16" s="322">
        <f t="shared" ca="1" si="5"/>
        <v>216475</v>
      </c>
      <c r="W16" s="322">
        <f t="shared" ca="1" si="5"/>
        <v>226725</v>
      </c>
      <c r="X16" s="322">
        <f t="shared" ca="1" si="5"/>
        <v>226725</v>
      </c>
      <c r="Y16" s="322">
        <f t="shared" ca="1" si="5"/>
        <v>254600</v>
      </c>
      <c r="Z16" s="322">
        <f t="shared" ca="1" si="5"/>
        <v>254600</v>
      </c>
      <c r="AA16" s="322">
        <f t="shared" ca="1" si="5"/>
        <v>277475</v>
      </c>
      <c r="AB16" s="323">
        <f t="shared" ca="1" si="5"/>
        <v>272475</v>
      </c>
    </row>
    <row r="17" spans="5:28" hidden="1" outlineLevel="2">
      <c r="E17" s="502" t="s">
        <v>107</v>
      </c>
      <c r="F17" s="505"/>
      <c r="G17" s="505"/>
      <c r="H17" s="503"/>
      <c r="I17" s="324">
        <f t="shared" ref="I17:AB17" ca="1" si="6">SUM(I18,I25)</f>
        <v>60000</v>
      </c>
      <c r="J17" s="325">
        <f t="shared" ca="1" si="6"/>
        <v>60000</v>
      </c>
      <c r="K17" s="325">
        <f t="shared" ca="1" si="6"/>
        <v>60000</v>
      </c>
      <c r="L17" s="325">
        <f t="shared" ca="1" si="6"/>
        <v>60000</v>
      </c>
      <c r="M17" s="325">
        <f t="shared" ca="1" si="6"/>
        <v>98500</v>
      </c>
      <c r="N17" s="325">
        <f t="shared" ca="1" si="6"/>
        <v>98500</v>
      </c>
      <c r="O17" s="325">
        <f t="shared" ca="1" si="6"/>
        <v>98500</v>
      </c>
      <c r="P17" s="325">
        <f t="shared" ca="1" si="6"/>
        <v>98500</v>
      </c>
      <c r="Q17" s="325">
        <f t="shared" ca="1" si="6"/>
        <v>98500</v>
      </c>
      <c r="R17" s="325">
        <f t="shared" ca="1" si="6"/>
        <v>103850</v>
      </c>
      <c r="S17" s="325">
        <f t="shared" ca="1" si="6"/>
        <v>114550</v>
      </c>
      <c r="T17" s="325">
        <f t="shared" ca="1" si="6"/>
        <v>114550</v>
      </c>
      <c r="U17" s="325">
        <f t="shared" ca="1" si="6"/>
        <v>174550</v>
      </c>
      <c r="V17" s="325">
        <f t="shared" ca="1" si="6"/>
        <v>179900</v>
      </c>
      <c r="W17" s="325">
        <f t="shared" ca="1" si="6"/>
        <v>190600</v>
      </c>
      <c r="X17" s="325">
        <f t="shared" ca="1" si="6"/>
        <v>190600</v>
      </c>
      <c r="Y17" s="325">
        <f t="shared" ca="1" si="6"/>
        <v>206650</v>
      </c>
      <c r="Z17" s="325">
        <f t="shared" ca="1" si="6"/>
        <v>206650</v>
      </c>
      <c r="AA17" s="325">
        <f t="shared" ca="1" si="6"/>
        <v>222700</v>
      </c>
      <c r="AB17" s="326">
        <f t="shared" ca="1" si="6"/>
        <v>222700</v>
      </c>
    </row>
    <row r="18" spans="5:28" hidden="1" outlineLevel="3">
      <c r="F18" s="488" t="s">
        <v>87</v>
      </c>
      <c r="G18" s="504"/>
      <c r="H18" s="489"/>
      <c r="I18" s="321">
        <f t="shared" ref="I18:AB18" ca="1" si="7">SUM(I19,I21)</f>
        <v>50000</v>
      </c>
      <c r="J18" s="322">
        <f t="shared" ca="1" si="7"/>
        <v>50000</v>
      </c>
      <c r="K18" s="322">
        <f t="shared" ca="1" si="7"/>
        <v>50000</v>
      </c>
      <c r="L18" s="322">
        <f t="shared" ca="1" si="7"/>
        <v>50000</v>
      </c>
      <c r="M18" s="322">
        <f t="shared" ca="1" si="7"/>
        <v>85000</v>
      </c>
      <c r="N18" s="322">
        <f t="shared" ca="1" si="7"/>
        <v>85000</v>
      </c>
      <c r="O18" s="322">
        <f t="shared" ca="1" si="7"/>
        <v>85000</v>
      </c>
      <c r="P18" s="322">
        <f t="shared" ca="1" si="7"/>
        <v>85000</v>
      </c>
      <c r="Q18" s="322">
        <f t="shared" ca="1" si="7"/>
        <v>85000</v>
      </c>
      <c r="R18" s="322">
        <f t="shared" ca="1" si="7"/>
        <v>90000</v>
      </c>
      <c r="S18" s="322">
        <f t="shared" ca="1" si="7"/>
        <v>100000</v>
      </c>
      <c r="T18" s="322">
        <f t="shared" ca="1" si="7"/>
        <v>100000</v>
      </c>
      <c r="U18" s="322">
        <f t="shared" ca="1" si="7"/>
        <v>150000</v>
      </c>
      <c r="V18" s="322">
        <f t="shared" ca="1" si="7"/>
        <v>155000</v>
      </c>
      <c r="W18" s="322">
        <f t="shared" ca="1" si="7"/>
        <v>165000</v>
      </c>
      <c r="X18" s="322">
        <f t="shared" ca="1" si="7"/>
        <v>165000</v>
      </c>
      <c r="Y18" s="322">
        <f t="shared" ca="1" si="7"/>
        <v>180000</v>
      </c>
      <c r="Z18" s="322">
        <f t="shared" ca="1" si="7"/>
        <v>180000</v>
      </c>
      <c r="AA18" s="322">
        <f t="shared" ca="1" si="7"/>
        <v>195000</v>
      </c>
      <c r="AB18" s="323">
        <f t="shared" ca="1" si="7"/>
        <v>195000</v>
      </c>
    </row>
    <row r="19" spans="5:28" hidden="1" outlineLevel="4">
      <c r="G19" s="502" t="s">
        <v>84</v>
      </c>
      <c r="H19" s="503"/>
      <c r="I19" s="324">
        <f t="shared" ref="I19:AB19" ca="1" si="8">SUM(I20)</f>
        <v>50000</v>
      </c>
      <c r="J19" s="325">
        <f t="shared" ca="1" si="8"/>
        <v>50000</v>
      </c>
      <c r="K19" s="325">
        <f t="shared" ca="1" si="8"/>
        <v>50000</v>
      </c>
      <c r="L19" s="325">
        <f t="shared" ca="1" si="8"/>
        <v>50000</v>
      </c>
      <c r="M19" s="325">
        <f t="shared" ca="1" si="8"/>
        <v>50000</v>
      </c>
      <c r="N19" s="325">
        <f t="shared" ca="1" si="8"/>
        <v>50000</v>
      </c>
      <c r="O19" s="325">
        <f t="shared" ca="1" si="8"/>
        <v>50000</v>
      </c>
      <c r="P19" s="325">
        <f t="shared" ca="1" si="8"/>
        <v>50000</v>
      </c>
      <c r="Q19" s="325">
        <f t="shared" ca="1" si="8"/>
        <v>50000</v>
      </c>
      <c r="R19" s="325">
        <f t="shared" ca="1" si="8"/>
        <v>50000</v>
      </c>
      <c r="S19" s="325">
        <f t="shared" ca="1" si="8"/>
        <v>50000</v>
      </c>
      <c r="T19" s="325">
        <f t="shared" ca="1" si="8"/>
        <v>50000</v>
      </c>
      <c r="U19" s="325">
        <f t="shared" ca="1" si="8"/>
        <v>50000</v>
      </c>
      <c r="V19" s="325">
        <f t="shared" ca="1" si="8"/>
        <v>50000</v>
      </c>
      <c r="W19" s="325">
        <f t="shared" ca="1" si="8"/>
        <v>50000</v>
      </c>
      <c r="X19" s="325">
        <f t="shared" ca="1" si="8"/>
        <v>50000</v>
      </c>
      <c r="Y19" s="325">
        <f t="shared" ca="1" si="8"/>
        <v>50000</v>
      </c>
      <c r="Z19" s="325">
        <f t="shared" ca="1" si="8"/>
        <v>50000</v>
      </c>
      <c r="AA19" s="325">
        <f t="shared" ca="1" si="8"/>
        <v>50000</v>
      </c>
      <c r="AB19" s="326">
        <f t="shared" ca="1" si="8"/>
        <v>50000</v>
      </c>
    </row>
    <row r="20" spans="5:28" hidden="1" outlineLevel="5">
      <c r="H20" s="327" t="s">
        <v>241</v>
      </c>
      <c r="I20" s="312">
        <f ca="1">SUM(OFFSET('Data - expenses'!$J7, 0, (I$6-1) * 3, 1, 3))</f>
        <v>50000</v>
      </c>
      <c r="J20" s="313">
        <f ca="1">SUM(OFFSET('Data - expenses'!$J7, 0, (J$6-1) * 3, 1, 3))</f>
        <v>50000</v>
      </c>
      <c r="K20" s="313">
        <f ca="1">SUM(OFFSET('Data - expenses'!$J7, 0, (K$6-1) * 3, 1, 3))</f>
        <v>50000</v>
      </c>
      <c r="L20" s="313">
        <f ca="1">SUM(OFFSET('Data - expenses'!$J7, 0, (L$6-1) * 3, 1, 3))</f>
        <v>50000</v>
      </c>
      <c r="M20" s="313">
        <f ca="1">SUM(OFFSET('Data - expenses'!$J7, 0, (M$6-1) * 3, 1, 3))</f>
        <v>50000</v>
      </c>
      <c r="N20" s="313">
        <f ca="1">SUM(OFFSET('Data - expenses'!$J7, 0, (N$6-1) * 3, 1, 3))</f>
        <v>50000</v>
      </c>
      <c r="O20" s="313">
        <f ca="1">SUM(OFFSET('Data - expenses'!$J7, 0, (O$6-1) * 3, 1, 3))</f>
        <v>50000</v>
      </c>
      <c r="P20" s="313">
        <f ca="1">SUM(OFFSET('Data - expenses'!$J7, 0, (P$6-1) * 3, 1, 3))</f>
        <v>50000</v>
      </c>
      <c r="Q20" s="313">
        <f ca="1">SUM(OFFSET('Data - expenses'!$J7, 0, (Q$6-1) * 3, 1, 3))</f>
        <v>50000</v>
      </c>
      <c r="R20" s="313">
        <f ca="1">SUM(OFFSET('Data - expenses'!$J7, 0, (R$6-1) * 3, 1, 3))</f>
        <v>50000</v>
      </c>
      <c r="S20" s="313">
        <f ca="1">SUM(OFFSET('Data - expenses'!$J7, 0, (S$6-1) * 3, 1, 3))</f>
        <v>50000</v>
      </c>
      <c r="T20" s="313">
        <f ca="1">SUM(OFFSET('Data - expenses'!$J7, 0, (T$6-1) * 3, 1, 3))</f>
        <v>50000</v>
      </c>
      <c r="U20" s="313">
        <f ca="1">SUM(OFFSET('Data - expenses'!$J7, 0, (U$6-1) * 3, 1, 3))</f>
        <v>50000</v>
      </c>
      <c r="V20" s="313">
        <f ca="1">SUM(OFFSET('Data - expenses'!$J7, 0, (V$6-1) * 3, 1, 3))</f>
        <v>50000</v>
      </c>
      <c r="W20" s="313">
        <f ca="1">SUM(OFFSET('Data - expenses'!$J7, 0, (W$6-1) * 3, 1, 3))</f>
        <v>50000</v>
      </c>
      <c r="X20" s="313">
        <f ca="1">SUM(OFFSET('Data - expenses'!$J7, 0, (X$6-1) * 3, 1, 3))</f>
        <v>50000</v>
      </c>
      <c r="Y20" s="313">
        <f ca="1">SUM(OFFSET('Data - expenses'!$J7, 0, (Y$6-1) * 3, 1, 3))</f>
        <v>50000</v>
      </c>
      <c r="Z20" s="313">
        <f ca="1">SUM(OFFSET('Data - expenses'!$J7, 0, (Z$6-1) * 3, 1, 3))</f>
        <v>50000</v>
      </c>
      <c r="AA20" s="313">
        <f ca="1">SUM(OFFSET('Data - expenses'!$J7, 0, (AA$6-1) * 3, 1, 3))</f>
        <v>50000</v>
      </c>
      <c r="AB20" s="314">
        <f ca="1">SUM(OFFSET('Data - expenses'!$J7, 0, (AB$6-1) * 3, 1, 3))</f>
        <v>50000</v>
      </c>
    </row>
    <row r="21" spans="5:28" hidden="1" outlineLevel="4">
      <c r="G21" s="502" t="s">
        <v>81</v>
      </c>
      <c r="H21" s="503"/>
      <c r="I21" s="324">
        <f t="shared" ref="I21:AB21" ca="1" si="9">SUM(I22,I23,I24)</f>
        <v>0</v>
      </c>
      <c r="J21" s="325">
        <f t="shared" ca="1" si="9"/>
        <v>0</v>
      </c>
      <c r="K21" s="325">
        <f t="shared" ca="1" si="9"/>
        <v>0</v>
      </c>
      <c r="L21" s="325">
        <f t="shared" ca="1" si="9"/>
        <v>0</v>
      </c>
      <c r="M21" s="325">
        <f t="shared" ca="1" si="9"/>
        <v>35000</v>
      </c>
      <c r="N21" s="325">
        <f t="shared" ca="1" si="9"/>
        <v>35000</v>
      </c>
      <c r="O21" s="325">
        <f t="shared" ca="1" si="9"/>
        <v>35000</v>
      </c>
      <c r="P21" s="325">
        <f t="shared" ca="1" si="9"/>
        <v>35000</v>
      </c>
      <c r="Q21" s="325">
        <f t="shared" ca="1" si="9"/>
        <v>35000</v>
      </c>
      <c r="R21" s="325">
        <f t="shared" ca="1" si="9"/>
        <v>40000</v>
      </c>
      <c r="S21" s="325">
        <f t="shared" ca="1" si="9"/>
        <v>50000</v>
      </c>
      <c r="T21" s="325">
        <f t="shared" ca="1" si="9"/>
        <v>50000</v>
      </c>
      <c r="U21" s="325">
        <f t="shared" ca="1" si="9"/>
        <v>100000</v>
      </c>
      <c r="V21" s="325">
        <f t="shared" ca="1" si="9"/>
        <v>105000</v>
      </c>
      <c r="W21" s="325">
        <f t="shared" ca="1" si="9"/>
        <v>115000</v>
      </c>
      <c r="X21" s="325">
        <f t="shared" ca="1" si="9"/>
        <v>115000</v>
      </c>
      <c r="Y21" s="325">
        <f t="shared" ca="1" si="9"/>
        <v>130000</v>
      </c>
      <c r="Z21" s="325">
        <f t="shared" ca="1" si="9"/>
        <v>130000</v>
      </c>
      <c r="AA21" s="325">
        <f t="shared" ca="1" si="9"/>
        <v>145000</v>
      </c>
      <c r="AB21" s="326">
        <f t="shared" ca="1" si="9"/>
        <v>145000</v>
      </c>
    </row>
    <row r="22" spans="5:28" hidden="1" outlineLevel="5">
      <c r="H22" s="327" t="s">
        <v>242</v>
      </c>
      <c r="I22" s="312">
        <f ca="1">SUM(OFFSET('Data - expenses'!$J8, 0, (I$6-1) * 3, 1, 3))</f>
        <v>0</v>
      </c>
      <c r="J22" s="313">
        <f ca="1">SUM(OFFSET('Data - expenses'!$J8, 0, (J$6-1) * 3, 1, 3))</f>
        <v>0</v>
      </c>
      <c r="K22" s="313">
        <f ca="1">SUM(OFFSET('Data - expenses'!$J8, 0, (K$6-1) * 3, 1, 3))</f>
        <v>0</v>
      </c>
      <c r="L22" s="313">
        <f ca="1">SUM(OFFSET('Data - expenses'!$J8, 0, (L$6-1) * 3, 1, 3))</f>
        <v>0</v>
      </c>
      <c r="M22" s="313">
        <f ca="1">SUM(OFFSET('Data - expenses'!$J8, 0, (M$6-1) * 3, 1, 3))</f>
        <v>0</v>
      </c>
      <c r="N22" s="313">
        <f ca="1">SUM(OFFSET('Data - expenses'!$J8, 0, (N$6-1) * 3, 1, 3))</f>
        <v>0</v>
      </c>
      <c r="O22" s="313">
        <f ca="1">SUM(OFFSET('Data - expenses'!$J8, 0, (O$6-1) * 3, 1, 3))</f>
        <v>0</v>
      </c>
      <c r="P22" s="313">
        <f ca="1">SUM(OFFSET('Data - expenses'!$J8, 0, (P$6-1) * 3, 1, 3))</f>
        <v>0</v>
      </c>
      <c r="Q22" s="313">
        <f ca="1">SUM(OFFSET('Data - expenses'!$J8, 0, (Q$6-1) * 3, 1, 3))</f>
        <v>0</v>
      </c>
      <c r="R22" s="313">
        <f ca="1">SUM(OFFSET('Data - expenses'!$J8, 0, (R$6-1) * 3, 1, 3))</f>
        <v>0</v>
      </c>
      <c r="S22" s="313">
        <f ca="1">SUM(OFFSET('Data - expenses'!$J8, 0, (S$6-1) * 3, 1, 3))</f>
        <v>0</v>
      </c>
      <c r="T22" s="313">
        <f ca="1">SUM(OFFSET('Data - expenses'!$J8, 0, (T$6-1) * 3, 1, 3))</f>
        <v>0</v>
      </c>
      <c r="U22" s="313">
        <f ca="1">SUM(OFFSET('Data - expenses'!$J8, 0, (U$6-1) * 3, 1, 3))</f>
        <v>50000</v>
      </c>
      <c r="V22" s="313">
        <f ca="1">SUM(OFFSET('Data - expenses'!$J8, 0, (V$6-1) * 3, 1, 3))</f>
        <v>50000</v>
      </c>
      <c r="W22" s="313">
        <f ca="1">SUM(OFFSET('Data - expenses'!$J8, 0, (W$6-1) * 3, 1, 3))</f>
        <v>50000</v>
      </c>
      <c r="X22" s="313">
        <f ca="1">SUM(OFFSET('Data - expenses'!$J8, 0, (X$6-1) * 3, 1, 3))</f>
        <v>50000</v>
      </c>
      <c r="Y22" s="313">
        <f ca="1">SUM(OFFSET('Data - expenses'!$J8, 0, (Y$6-1) * 3, 1, 3))</f>
        <v>50000</v>
      </c>
      <c r="Z22" s="313">
        <f ca="1">SUM(OFFSET('Data - expenses'!$J8, 0, (Z$6-1) * 3, 1, 3))</f>
        <v>50000</v>
      </c>
      <c r="AA22" s="313">
        <f ca="1">SUM(OFFSET('Data - expenses'!$J8, 0, (AA$6-1) * 3, 1, 3))</f>
        <v>50000</v>
      </c>
      <c r="AB22" s="314">
        <f ca="1">SUM(OFFSET('Data - expenses'!$J8, 0, (AB$6-1) * 3, 1, 3))</f>
        <v>50000</v>
      </c>
    </row>
    <row r="23" spans="5:28" hidden="1" outlineLevel="5">
      <c r="H23" s="327" t="s">
        <v>243</v>
      </c>
      <c r="I23" s="312">
        <f ca="1">SUM(OFFSET('Data - expenses'!$J9, 0, (I$6-1) * 3, 1, 3))</f>
        <v>0</v>
      </c>
      <c r="J23" s="313">
        <f ca="1">SUM(OFFSET('Data - expenses'!$J9, 0, (J$6-1) * 3, 1, 3))</f>
        <v>0</v>
      </c>
      <c r="K23" s="313">
        <f ca="1">SUM(OFFSET('Data - expenses'!$J9, 0, (K$6-1) * 3, 1, 3))</f>
        <v>0</v>
      </c>
      <c r="L23" s="313">
        <f ca="1">SUM(OFFSET('Data - expenses'!$J9, 0, (L$6-1) * 3, 1, 3))</f>
        <v>0</v>
      </c>
      <c r="M23" s="313">
        <f ca="1">SUM(OFFSET('Data - expenses'!$J9, 0, (M$6-1) * 3, 1, 3))</f>
        <v>35000</v>
      </c>
      <c r="N23" s="313">
        <f ca="1">SUM(OFFSET('Data - expenses'!$J9, 0, (N$6-1) * 3, 1, 3))</f>
        <v>35000</v>
      </c>
      <c r="O23" s="313">
        <f ca="1">SUM(OFFSET('Data - expenses'!$J9, 0, (O$6-1) * 3, 1, 3))</f>
        <v>35000</v>
      </c>
      <c r="P23" s="313">
        <f ca="1">SUM(OFFSET('Data - expenses'!$J9, 0, (P$6-1) * 3, 1, 3))</f>
        <v>35000</v>
      </c>
      <c r="Q23" s="313">
        <f ca="1">SUM(OFFSET('Data - expenses'!$J9, 0, (Q$6-1) * 3, 1, 3))</f>
        <v>35000</v>
      </c>
      <c r="R23" s="313">
        <f ca="1">SUM(OFFSET('Data - expenses'!$J9, 0, (R$6-1) * 3, 1, 3))</f>
        <v>35000</v>
      </c>
      <c r="S23" s="313">
        <f ca="1">SUM(OFFSET('Data - expenses'!$J9, 0, (S$6-1) * 3, 1, 3))</f>
        <v>35000</v>
      </c>
      <c r="T23" s="313">
        <f ca="1">SUM(OFFSET('Data - expenses'!$J9, 0, (T$6-1) * 3, 1, 3))</f>
        <v>35000</v>
      </c>
      <c r="U23" s="313">
        <f ca="1">SUM(OFFSET('Data - expenses'!$J9, 0, (U$6-1) * 3, 1, 3))</f>
        <v>35000</v>
      </c>
      <c r="V23" s="313">
        <f ca="1">SUM(OFFSET('Data - expenses'!$J9, 0, (V$6-1) * 3, 1, 3))</f>
        <v>35000</v>
      </c>
      <c r="W23" s="313">
        <f ca="1">SUM(OFFSET('Data - expenses'!$J9, 0, (W$6-1) * 3, 1, 3))</f>
        <v>35000</v>
      </c>
      <c r="X23" s="313">
        <f ca="1">SUM(OFFSET('Data - expenses'!$J9, 0, (X$6-1) * 3, 1, 3))</f>
        <v>35000</v>
      </c>
      <c r="Y23" s="313">
        <f ca="1">SUM(OFFSET('Data - expenses'!$J9, 0, (Y$6-1) * 3, 1, 3))</f>
        <v>35000</v>
      </c>
      <c r="Z23" s="313">
        <f ca="1">SUM(OFFSET('Data - expenses'!$J9, 0, (Z$6-1) * 3, 1, 3))</f>
        <v>35000</v>
      </c>
      <c r="AA23" s="313">
        <f ca="1">SUM(OFFSET('Data - expenses'!$J9, 0, (AA$6-1) * 3, 1, 3))</f>
        <v>35000</v>
      </c>
      <c r="AB23" s="314">
        <f ca="1">SUM(OFFSET('Data - expenses'!$J9, 0, (AB$6-1) * 3, 1, 3))</f>
        <v>35000</v>
      </c>
    </row>
    <row r="24" spans="5:28" hidden="1" outlineLevel="5">
      <c r="H24" s="327" t="s">
        <v>244</v>
      </c>
      <c r="I24" s="312">
        <f ca="1">SUM(OFFSET('Data - expenses'!$J10, 0, (I$6-1) * 3, 1, 3))</f>
        <v>0</v>
      </c>
      <c r="J24" s="313">
        <f ca="1">SUM(OFFSET('Data - expenses'!$J10, 0, (J$6-1) * 3, 1, 3))</f>
        <v>0</v>
      </c>
      <c r="K24" s="313">
        <f ca="1">SUM(OFFSET('Data - expenses'!$J10, 0, (K$6-1) * 3, 1, 3))</f>
        <v>0</v>
      </c>
      <c r="L24" s="313">
        <f ca="1">SUM(OFFSET('Data - expenses'!$J10, 0, (L$6-1) * 3, 1, 3))</f>
        <v>0</v>
      </c>
      <c r="M24" s="313">
        <f ca="1">SUM(OFFSET('Data - expenses'!$J10, 0, (M$6-1) * 3, 1, 3))</f>
        <v>0</v>
      </c>
      <c r="N24" s="313">
        <f ca="1">SUM(OFFSET('Data - expenses'!$J10, 0, (N$6-1) * 3, 1, 3))</f>
        <v>0</v>
      </c>
      <c r="O24" s="313">
        <f ca="1">SUM(OFFSET('Data - expenses'!$J10, 0, (O$6-1) * 3, 1, 3))</f>
        <v>0</v>
      </c>
      <c r="P24" s="313">
        <f ca="1">SUM(OFFSET('Data - expenses'!$J10, 0, (P$6-1) * 3, 1, 3))</f>
        <v>0</v>
      </c>
      <c r="Q24" s="313">
        <f ca="1">SUM(OFFSET('Data - expenses'!$J10, 0, (Q$6-1) * 3, 1, 3))</f>
        <v>0</v>
      </c>
      <c r="R24" s="313">
        <f ca="1">SUM(OFFSET('Data - expenses'!$J10, 0, (R$6-1) * 3, 1, 3))</f>
        <v>5000</v>
      </c>
      <c r="S24" s="313">
        <f ca="1">SUM(OFFSET('Data - expenses'!$J10, 0, (S$6-1) * 3, 1, 3))</f>
        <v>15000</v>
      </c>
      <c r="T24" s="313">
        <f ca="1">SUM(OFFSET('Data - expenses'!$J10, 0, (T$6-1) * 3, 1, 3))</f>
        <v>15000</v>
      </c>
      <c r="U24" s="313">
        <f ca="1">SUM(OFFSET('Data - expenses'!$J10, 0, (U$6-1) * 3, 1, 3))</f>
        <v>15000</v>
      </c>
      <c r="V24" s="313">
        <f ca="1">SUM(OFFSET('Data - expenses'!$J10, 0, (V$6-1) * 3, 1, 3))</f>
        <v>20000</v>
      </c>
      <c r="W24" s="313">
        <f ca="1">SUM(OFFSET('Data - expenses'!$J10, 0, (W$6-1) * 3, 1, 3))</f>
        <v>30000</v>
      </c>
      <c r="X24" s="313">
        <f ca="1">SUM(OFFSET('Data - expenses'!$J10, 0, (X$6-1) * 3, 1, 3))</f>
        <v>30000</v>
      </c>
      <c r="Y24" s="313">
        <f ca="1">SUM(OFFSET('Data - expenses'!$J10, 0, (Y$6-1) * 3, 1, 3))</f>
        <v>45000</v>
      </c>
      <c r="Z24" s="313">
        <f ca="1">SUM(OFFSET('Data - expenses'!$J10, 0, (Z$6-1) * 3, 1, 3))</f>
        <v>45000</v>
      </c>
      <c r="AA24" s="313">
        <f ca="1">SUM(OFFSET('Data - expenses'!$J10, 0, (AA$6-1) * 3, 1, 3))</f>
        <v>60000</v>
      </c>
      <c r="AB24" s="314">
        <f ca="1">SUM(OFFSET('Data - expenses'!$J10, 0, (AB$6-1) * 3, 1, 3))</f>
        <v>60000</v>
      </c>
    </row>
    <row r="25" spans="5:28" hidden="1" outlineLevel="3">
      <c r="F25" s="488" t="s">
        <v>88</v>
      </c>
      <c r="G25" s="504"/>
      <c r="H25" s="489"/>
      <c r="I25" s="321">
        <f t="shared" ref="I25:AB25" ca="1" si="10">SUM(I26,I28)</f>
        <v>10000.000000000002</v>
      </c>
      <c r="J25" s="322">
        <f t="shared" ca="1" si="10"/>
        <v>10000.000000000002</v>
      </c>
      <c r="K25" s="322">
        <f t="shared" ca="1" si="10"/>
        <v>10000.000000000002</v>
      </c>
      <c r="L25" s="322">
        <f t="shared" ca="1" si="10"/>
        <v>10000.000000000002</v>
      </c>
      <c r="M25" s="322">
        <f t="shared" ca="1" si="10"/>
        <v>13500.000000000002</v>
      </c>
      <c r="N25" s="322">
        <f t="shared" ca="1" si="10"/>
        <v>13500.000000000002</v>
      </c>
      <c r="O25" s="322">
        <f t="shared" ca="1" si="10"/>
        <v>13500.000000000002</v>
      </c>
      <c r="P25" s="322">
        <f t="shared" ca="1" si="10"/>
        <v>13500.000000000002</v>
      </c>
      <c r="Q25" s="322">
        <f t="shared" ca="1" si="10"/>
        <v>13500.000000000002</v>
      </c>
      <c r="R25" s="322">
        <f t="shared" ca="1" si="10"/>
        <v>13850.000000000002</v>
      </c>
      <c r="S25" s="322">
        <f t="shared" ca="1" si="10"/>
        <v>14550.000000000002</v>
      </c>
      <c r="T25" s="322">
        <f t="shared" ca="1" si="10"/>
        <v>14550.000000000002</v>
      </c>
      <c r="U25" s="322">
        <f t="shared" ca="1" si="10"/>
        <v>24550.000000000004</v>
      </c>
      <c r="V25" s="322">
        <f t="shared" ca="1" si="10"/>
        <v>24900.000000000004</v>
      </c>
      <c r="W25" s="322">
        <f t="shared" ca="1" si="10"/>
        <v>25600.000000000004</v>
      </c>
      <c r="X25" s="322">
        <f t="shared" ca="1" si="10"/>
        <v>25600.000000000004</v>
      </c>
      <c r="Y25" s="322">
        <f t="shared" ca="1" si="10"/>
        <v>26650</v>
      </c>
      <c r="Z25" s="322">
        <f t="shared" ca="1" si="10"/>
        <v>26650</v>
      </c>
      <c r="AA25" s="322">
        <f t="shared" ca="1" si="10"/>
        <v>27700.000000000007</v>
      </c>
      <c r="AB25" s="323">
        <f t="shared" ca="1" si="10"/>
        <v>27700.000000000007</v>
      </c>
    </row>
    <row r="26" spans="5:28" hidden="1" outlineLevel="4">
      <c r="G26" s="502" t="s">
        <v>84</v>
      </c>
      <c r="H26" s="503"/>
      <c r="I26" s="324">
        <f t="shared" ref="I26:AB26" ca="1" si="11">SUM(I27)</f>
        <v>10000.000000000002</v>
      </c>
      <c r="J26" s="325">
        <f t="shared" ca="1" si="11"/>
        <v>10000.000000000002</v>
      </c>
      <c r="K26" s="325">
        <f t="shared" ca="1" si="11"/>
        <v>10000.000000000002</v>
      </c>
      <c r="L26" s="325">
        <f t="shared" ca="1" si="11"/>
        <v>10000.000000000002</v>
      </c>
      <c r="M26" s="325">
        <f t="shared" ca="1" si="11"/>
        <v>10000.000000000002</v>
      </c>
      <c r="N26" s="325">
        <f t="shared" ca="1" si="11"/>
        <v>10000.000000000002</v>
      </c>
      <c r="O26" s="325">
        <f t="shared" ca="1" si="11"/>
        <v>10000.000000000002</v>
      </c>
      <c r="P26" s="325">
        <f t="shared" ca="1" si="11"/>
        <v>10000.000000000002</v>
      </c>
      <c r="Q26" s="325">
        <f t="shared" ca="1" si="11"/>
        <v>10000.000000000002</v>
      </c>
      <c r="R26" s="325">
        <f t="shared" ca="1" si="11"/>
        <v>10000.000000000002</v>
      </c>
      <c r="S26" s="325">
        <f t="shared" ca="1" si="11"/>
        <v>10000.000000000002</v>
      </c>
      <c r="T26" s="325">
        <f t="shared" ca="1" si="11"/>
        <v>10000.000000000002</v>
      </c>
      <c r="U26" s="325">
        <f t="shared" ca="1" si="11"/>
        <v>10000.000000000002</v>
      </c>
      <c r="V26" s="325">
        <f t="shared" ca="1" si="11"/>
        <v>10000.000000000002</v>
      </c>
      <c r="W26" s="325">
        <f t="shared" ca="1" si="11"/>
        <v>10000.000000000002</v>
      </c>
      <c r="X26" s="325">
        <f t="shared" ca="1" si="11"/>
        <v>10000.000000000002</v>
      </c>
      <c r="Y26" s="325">
        <f t="shared" ca="1" si="11"/>
        <v>10000.000000000002</v>
      </c>
      <c r="Z26" s="325">
        <f t="shared" ca="1" si="11"/>
        <v>10000.000000000002</v>
      </c>
      <c r="AA26" s="325">
        <f t="shared" ca="1" si="11"/>
        <v>10000.000000000002</v>
      </c>
      <c r="AB26" s="326">
        <f t="shared" ca="1" si="11"/>
        <v>10000.000000000002</v>
      </c>
    </row>
    <row r="27" spans="5:28" hidden="1" outlineLevel="5">
      <c r="H27" s="327" t="s">
        <v>241</v>
      </c>
      <c r="I27" s="312">
        <f ca="1">SUM(OFFSET('Data - expenses'!$J11, 0, (I$6-1) * 3, 1, 3))</f>
        <v>10000.000000000002</v>
      </c>
      <c r="J27" s="313">
        <f ca="1">SUM(OFFSET('Data - expenses'!$J11, 0, (J$6-1) * 3, 1, 3))</f>
        <v>10000.000000000002</v>
      </c>
      <c r="K27" s="313">
        <f ca="1">SUM(OFFSET('Data - expenses'!$J11, 0, (K$6-1) * 3, 1, 3))</f>
        <v>10000.000000000002</v>
      </c>
      <c r="L27" s="313">
        <f ca="1">SUM(OFFSET('Data - expenses'!$J11, 0, (L$6-1) * 3, 1, 3))</f>
        <v>10000.000000000002</v>
      </c>
      <c r="M27" s="313">
        <f ca="1">SUM(OFFSET('Data - expenses'!$J11, 0, (M$6-1) * 3, 1, 3))</f>
        <v>10000.000000000002</v>
      </c>
      <c r="N27" s="313">
        <f ca="1">SUM(OFFSET('Data - expenses'!$J11, 0, (N$6-1) * 3, 1, 3))</f>
        <v>10000.000000000002</v>
      </c>
      <c r="O27" s="313">
        <f ca="1">SUM(OFFSET('Data - expenses'!$J11, 0, (O$6-1) * 3, 1, 3))</f>
        <v>10000.000000000002</v>
      </c>
      <c r="P27" s="313">
        <f ca="1">SUM(OFFSET('Data - expenses'!$J11, 0, (P$6-1) * 3, 1, 3))</f>
        <v>10000.000000000002</v>
      </c>
      <c r="Q27" s="313">
        <f ca="1">SUM(OFFSET('Data - expenses'!$J11, 0, (Q$6-1) * 3, 1, 3))</f>
        <v>10000.000000000002</v>
      </c>
      <c r="R27" s="313">
        <f ca="1">SUM(OFFSET('Data - expenses'!$J11, 0, (R$6-1) * 3, 1, 3))</f>
        <v>10000.000000000002</v>
      </c>
      <c r="S27" s="313">
        <f ca="1">SUM(OFFSET('Data - expenses'!$J11, 0, (S$6-1) * 3, 1, 3))</f>
        <v>10000.000000000002</v>
      </c>
      <c r="T27" s="313">
        <f ca="1">SUM(OFFSET('Data - expenses'!$J11, 0, (T$6-1) * 3, 1, 3))</f>
        <v>10000.000000000002</v>
      </c>
      <c r="U27" s="313">
        <f ca="1">SUM(OFFSET('Data - expenses'!$J11, 0, (U$6-1) * 3, 1, 3))</f>
        <v>10000.000000000002</v>
      </c>
      <c r="V27" s="313">
        <f ca="1">SUM(OFFSET('Data - expenses'!$J11, 0, (V$6-1) * 3, 1, 3))</f>
        <v>10000.000000000002</v>
      </c>
      <c r="W27" s="313">
        <f ca="1">SUM(OFFSET('Data - expenses'!$J11, 0, (W$6-1) * 3, 1, 3))</f>
        <v>10000.000000000002</v>
      </c>
      <c r="X27" s="313">
        <f ca="1">SUM(OFFSET('Data - expenses'!$J11, 0, (X$6-1) * 3, 1, 3))</f>
        <v>10000.000000000002</v>
      </c>
      <c r="Y27" s="313">
        <f ca="1">SUM(OFFSET('Data - expenses'!$J11, 0, (Y$6-1) * 3, 1, 3))</f>
        <v>10000.000000000002</v>
      </c>
      <c r="Z27" s="313">
        <f ca="1">SUM(OFFSET('Data - expenses'!$J11, 0, (Z$6-1) * 3, 1, 3))</f>
        <v>10000.000000000002</v>
      </c>
      <c r="AA27" s="313">
        <f ca="1">SUM(OFFSET('Data - expenses'!$J11, 0, (AA$6-1) * 3, 1, 3))</f>
        <v>10000.000000000002</v>
      </c>
      <c r="AB27" s="314">
        <f ca="1">SUM(OFFSET('Data - expenses'!$J11, 0, (AB$6-1) * 3, 1, 3))</f>
        <v>10000.000000000002</v>
      </c>
    </row>
    <row r="28" spans="5:28" hidden="1" outlineLevel="4">
      <c r="G28" s="502" t="s">
        <v>81</v>
      </c>
      <c r="H28" s="503"/>
      <c r="I28" s="324">
        <f t="shared" ref="I28:AB28" ca="1" si="12">SUM(I29,I30,I31)</f>
        <v>0</v>
      </c>
      <c r="J28" s="325">
        <f t="shared" ca="1" si="12"/>
        <v>0</v>
      </c>
      <c r="K28" s="325">
        <f t="shared" ca="1" si="12"/>
        <v>0</v>
      </c>
      <c r="L28" s="325">
        <f t="shared" ca="1" si="12"/>
        <v>0</v>
      </c>
      <c r="M28" s="325">
        <f t="shared" ca="1" si="12"/>
        <v>3500</v>
      </c>
      <c r="N28" s="325">
        <f t="shared" ca="1" si="12"/>
        <v>3500</v>
      </c>
      <c r="O28" s="325">
        <f t="shared" ca="1" si="12"/>
        <v>3500</v>
      </c>
      <c r="P28" s="325">
        <f t="shared" ca="1" si="12"/>
        <v>3500</v>
      </c>
      <c r="Q28" s="325">
        <f t="shared" ca="1" si="12"/>
        <v>3500</v>
      </c>
      <c r="R28" s="325">
        <f t="shared" ca="1" si="12"/>
        <v>3850</v>
      </c>
      <c r="S28" s="325">
        <f t="shared" ca="1" si="12"/>
        <v>4550</v>
      </c>
      <c r="T28" s="325">
        <f t="shared" ca="1" si="12"/>
        <v>4550</v>
      </c>
      <c r="U28" s="325">
        <f t="shared" ca="1" si="12"/>
        <v>14550.000000000002</v>
      </c>
      <c r="V28" s="325">
        <f t="shared" ca="1" si="12"/>
        <v>14900.000000000002</v>
      </c>
      <c r="W28" s="325">
        <f t="shared" ca="1" si="12"/>
        <v>15600.000000000002</v>
      </c>
      <c r="X28" s="325">
        <f t="shared" ca="1" si="12"/>
        <v>15600.000000000002</v>
      </c>
      <c r="Y28" s="325">
        <f t="shared" ca="1" si="12"/>
        <v>16650</v>
      </c>
      <c r="Z28" s="325">
        <f t="shared" ca="1" si="12"/>
        <v>16650</v>
      </c>
      <c r="AA28" s="325">
        <f t="shared" ca="1" si="12"/>
        <v>17700.000000000004</v>
      </c>
      <c r="AB28" s="326">
        <f t="shared" ca="1" si="12"/>
        <v>17700.000000000004</v>
      </c>
    </row>
    <row r="29" spans="5:28" hidden="1" outlineLevel="5">
      <c r="H29" s="327" t="s">
        <v>242</v>
      </c>
      <c r="I29" s="312">
        <f ca="1">SUM(OFFSET('Data - expenses'!$J12, 0, (I$6-1) * 3, 1, 3))</f>
        <v>0</v>
      </c>
      <c r="J29" s="313">
        <f ca="1">SUM(OFFSET('Data - expenses'!$J12, 0, (J$6-1) * 3, 1, 3))</f>
        <v>0</v>
      </c>
      <c r="K29" s="313">
        <f ca="1">SUM(OFFSET('Data - expenses'!$J12, 0, (K$6-1) * 3, 1, 3))</f>
        <v>0</v>
      </c>
      <c r="L29" s="313">
        <f ca="1">SUM(OFFSET('Data - expenses'!$J12, 0, (L$6-1) * 3, 1, 3))</f>
        <v>0</v>
      </c>
      <c r="M29" s="313">
        <f ca="1">SUM(OFFSET('Data - expenses'!$J12, 0, (M$6-1) * 3, 1, 3))</f>
        <v>0</v>
      </c>
      <c r="N29" s="313">
        <f ca="1">SUM(OFFSET('Data - expenses'!$J12, 0, (N$6-1) * 3, 1, 3))</f>
        <v>0</v>
      </c>
      <c r="O29" s="313">
        <f ca="1">SUM(OFFSET('Data - expenses'!$J12, 0, (O$6-1) * 3, 1, 3))</f>
        <v>0</v>
      </c>
      <c r="P29" s="313">
        <f ca="1">SUM(OFFSET('Data - expenses'!$J12, 0, (P$6-1) * 3, 1, 3))</f>
        <v>0</v>
      </c>
      <c r="Q29" s="313">
        <f ca="1">SUM(OFFSET('Data - expenses'!$J12, 0, (Q$6-1) * 3, 1, 3))</f>
        <v>0</v>
      </c>
      <c r="R29" s="313">
        <f ca="1">SUM(OFFSET('Data - expenses'!$J12, 0, (R$6-1) * 3, 1, 3))</f>
        <v>0</v>
      </c>
      <c r="S29" s="313">
        <f ca="1">SUM(OFFSET('Data - expenses'!$J12, 0, (S$6-1) * 3, 1, 3))</f>
        <v>0</v>
      </c>
      <c r="T29" s="313">
        <f ca="1">SUM(OFFSET('Data - expenses'!$J12, 0, (T$6-1) * 3, 1, 3))</f>
        <v>0</v>
      </c>
      <c r="U29" s="313">
        <f ca="1">SUM(OFFSET('Data - expenses'!$J12, 0, (U$6-1) * 3, 1, 3))</f>
        <v>10000.000000000002</v>
      </c>
      <c r="V29" s="313">
        <f ca="1">SUM(OFFSET('Data - expenses'!$J12, 0, (V$6-1) * 3, 1, 3))</f>
        <v>10000.000000000002</v>
      </c>
      <c r="W29" s="313">
        <f ca="1">SUM(OFFSET('Data - expenses'!$J12, 0, (W$6-1) * 3, 1, 3))</f>
        <v>10000.000000000002</v>
      </c>
      <c r="X29" s="313">
        <f ca="1">SUM(OFFSET('Data - expenses'!$J12, 0, (X$6-1) * 3, 1, 3))</f>
        <v>10000.000000000002</v>
      </c>
      <c r="Y29" s="313">
        <f ca="1">SUM(OFFSET('Data - expenses'!$J12, 0, (Y$6-1) * 3, 1, 3))</f>
        <v>10000.000000000002</v>
      </c>
      <c r="Z29" s="313">
        <f ca="1">SUM(OFFSET('Data - expenses'!$J12, 0, (Z$6-1) * 3, 1, 3))</f>
        <v>10000.000000000002</v>
      </c>
      <c r="AA29" s="313">
        <f ca="1">SUM(OFFSET('Data - expenses'!$J12, 0, (AA$6-1) * 3, 1, 3))</f>
        <v>10000.000000000002</v>
      </c>
      <c r="AB29" s="314">
        <f ca="1">SUM(OFFSET('Data - expenses'!$J12, 0, (AB$6-1) * 3, 1, 3))</f>
        <v>10000.000000000002</v>
      </c>
    </row>
    <row r="30" spans="5:28" hidden="1" outlineLevel="5">
      <c r="H30" s="327" t="s">
        <v>243</v>
      </c>
      <c r="I30" s="312">
        <f ca="1">SUM(OFFSET('Data - expenses'!$J13, 0, (I$6-1) * 3, 1, 3))</f>
        <v>0</v>
      </c>
      <c r="J30" s="313">
        <f ca="1">SUM(OFFSET('Data - expenses'!$J13, 0, (J$6-1) * 3, 1, 3))</f>
        <v>0</v>
      </c>
      <c r="K30" s="313">
        <f ca="1">SUM(OFFSET('Data - expenses'!$J13, 0, (K$6-1) * 3, 1, 3))</f>
        <v>0</v>
      </c>
      <c r="L30" s="313">
        <f ca="1">SUM(OFFSET('Data - expenses'!$J13, 0, (L$6-1) * 3, 1, 3))</f>
        <v>0</v>
      </c>
      <c r="M30" s="313">
        <f ca="1">SUM(OFFSET('Data - expenses'!$J13, 0, (M$6-1) * 3, 1, 3))</f>
        <v>3500</v>
      </c>
      <c r="N30" s="313">
        <f ca="1">SUM(OFFSET('Data - expenses'!$J13, 0, (N$6-1) * 3, 1, 3))</f>
        <v>3500</v>
      </c>
      <c r="O30" s="313">
        <f ca="1">SUM(OFFSET('Data - expenses'!$J13, 0, (O$6-1) * 3, 1, 3))</f>
        <v>3500</v>
      </c>
      <c r="P30" s="313">
        <f ca="1">SUM(OFFSET('Data - expenses'!$J13, 0, (P$6-1) * 3, 1, 3))</f>
        <v>3500</v>
      </c>
      <c r="Q30" s="313">
        <f ca="1">SUM(OFFSET('Data - expenses'!$J13, 0, (Q$6-1) * 3, 1, 3))</f>
        <v>3500</v>
      </c>
      <c r="R30" s="313">
        <f ca="1">SUM(OFFSET('Data - expenses'!$J13, 0, (R$6-1) * 3, 1, 3))</f>
        <v>3500</v>
      </c>
      <c r="S30" s="313">
        <f ca="1">SUM(OFFSET('Data - expenses'!$J13, 0, (S$6-1) * 3, 1, 3))</f>
        <v>3500</v>
      </c>
      <c r="T30" s="313">
        <f ca="1">SUM(OFFSET('Data - expenses'!$J13, 0, (T$6-1) * 3, 1, 3))</f>
        <v>3500</v>
      </c>
      <c r="U30" s="313">
        <f ca="1">SUM(OFFSET('Data - expenses'!$J13, 0, (U$6-1) * 3, 1, 3))</f>
        <v>3500</v>
      </c>
      <c r="V30" s="313">
        <f ca="1">SUM(OFFSET('Data - expenses'!$J13, 0, (V$6-1) * 3, 1, 3))</f>
        <v>3500</v>
      </c>
      <c r="W30" s="313">
        <f ca="1">SUM(OFFSET('Data - expenses'!$J13, 0, (W$6-1) * 3, 1, 3))</f>
        <v>3500</v>
      </c>
      <c r="X30" s="313">
        <f ca="1">SUM(OFFSET('Data - expenses'!$J13, 0, (X$6-1) * 3, 1, 3))</f>
        <v>3500</v>
      </c>
      <c r="Y30" s="313">
        <f ca="1">SUM(OFFSET('Data - expenses'!$J13, 0, (Y$6-1) * 3, 1, 3))</f>
        <v>3500</v>
      </c>
      <c r="Z30" s="313">
        <f ca="1">SUM(OFFSET('Data - expenses'!$J13, 0, (Z$6-1) * 3, 1, 3))</f>
        <v>3500</v>
      </c>
      <c r="AA30" s="313">
        <f ca="1">SUM(OFFSET('Data - expenses'!$J13, 0, (AA$6-1) * 3, 1, 3))</f>
        <v>3500</v>
      </c>
      <c r="AB30" s="314">
        <f ca="1">SUM(OFFSET('Data - expenses'!$J13, 0, (AB$6-1) * 3, 1, 3))</f>
        <v>3500</v>
      </c>
    </row>
    <row r="31" spans="5:28" hidden="1" outlineLevel="5">
      <c r="H31" s="327" t="s">
        <v>244</v>
      </c>
      <c r="I31" s="312">
        <f ca="1">SUM(OFFSET('Data - expenses'!$J14, 0, (I$6-1) * 3, 1, 3))</f>
        <v>0</v>
      </c>
      <c r="J31" s="313">
        <f ca="1">SUM(OFFSET('Data - expenses'!$J14, 0, (J$6-1) * 3, 1, 3))</f>
        <v>0</v>
      </c>
      <c r="K31" s="313">
        <f ca="1">SUM(OFFSET('Data - expenses'!$J14, 0, (K$6-1) * 3, 1, 3))</f>
        <v>0</v>
      </c>
      <c r="L31" s="313">
        <f ca="1">SUM(OFFSET('Data - expenses'!$J14, 0, (L$6-1) * 3, 1, 3))</f>
        <v>0</v>
      </c>
      <c r="M31" s="313">
        <f ca="1">SUM(OFFSET('Data - expenses'!$J14, 0, (M$6-1) * 3, 1, 3))</f>
        <v>0</v>
      </c>
      <c r="N31" s="313">
        <f ca="1">SUM(OFFSET('Data - expenses'!$J14, 0, (N$6-1) * 3, 1, 3))</f>
        <v>0</v>
      </c>
      <c r="O31" s="313">
        <f ca="1">SUM(OFFSET('Data - expenses'!$J14, 0, (O$6-1) * 3, 1, 3))</f>
        <v>0</v>
      </c>
      <c r="P31" s="313">
        <f ca="1">SUM(OFFSET('Data - expenses'!$J14, 0, (P$6-1) * 3, 1, 3))</f>
        <v>0</v>
      </c>
      <c r="Q31" s="313">
        <f ca="1">SUM(OFFSET('Data - expenses'!$J14, 0, (Q$6-1) * 3, 1, 3))</f>
        <v>0</v>
      </c>
      <c r="R31" s="313">
        <f ca="1">SUM(OFFSET('Data - expenses'!$J14, 0, (R$6-1) * 3, 1, 3))</f>
        <v>350.00000000000006</v>
      </c>
      <c r="S31" s="313">
        <f ca="1">SUM(OFFSET('Data - expenses'!$J14, 0, (S$6-1) * 3, 1, 3))</f>
        <v>1050.0000000000002</v>
      </c>
      <c r="T31" s="313">
        <f ca="1">SUM(OFFSET('Data - expenses'!$J14, 0, (T$6-1) * 3, 1, 3))</f>
        <v>1050.0000000000002</v>
      </c>
      <c r="U31" s="313">
        <f ca="1">SUM(OFFSET('Data - expenses'!$J14, 0, (U$6-1) * 3, 1, 3))</f>
        <v>1050.0000000000002</v>
      </c>
      <c r="V31" s="313">
        <f ca="1">SUM(OFFSET('Data - expenses'!$J14, 0, (V$6-1) * 3, 1, 3))</f>
        <v>1400.0000000000002</v>
      </c>
      <c r="W31" s="313">
        <f ca="1">SUM(OFFSET('Data - expenses'!$J14, 0, (W$6-1) * 3, 1, 3))</f>
        <v>2100.0000000000005</v>
      </c>
      <c r="X31" s="313">
        <f ca="1">SUM(OFFSET('Data - expenses'!$J14, 0, (X$6-1) * 3, 1, 3))</f>
        <v>2100.0000000000005</v>
      </c>
      <c r="Y31" s="313">
        <f ca="1">SUM(OFFSET('Data - expenses'!$J14, 0, (Y$6-1) * 3, 1, 3))</f>
        <v>3150</v>
      </c>
      <c r="Z31" s="313">
        <f ca="1">SUM(OFFSET('Data - expenses'!$J14, 0, (Z$6-1) * 3, 1, 3))</f>
        <v>3150</v>
      </c>
      <c r="AA31" s="313">
        <f ca="1">SUM(OFFSET('Data - expenses'!$J14, 0, (AA$6-1) * 3, 1, 3))</f>
        <v>4200.0000000000009</v>
      </c>
      <c r="AB31" s="314">
        <f ca="1">SUM(OFFSET('Data - expenses'!$J14, 0, (AB$6-1) * 3, 1, 3))</f>
        <v>4200.0000000000009</v>
      </c>
    </row>
    <row r="32" spans="5:28" hidden="1" outlineLevel="2">
      <c r="E32" s="502" t="s">
        <v>113</v>
      </c>
      <c r="F32" s="505"/>
      <c r="G32" s="505"/>
      <c r="H32" s="503"/>
      <c r="I32" s="324">
        <f t="shared" ref="I32:AB32" ca="1" si="13">SUM(I33,I40)</f>
        <v>5000</v>
      </c>
      <c r="J32" s="325">
        <f t="shared" ca="1" si="13"/>
        <v>0</v>
      </c>
      <c r="K32" s="325">
        <f t="shared" ca="1" si="13"/>
        <v>0</v>
      </c>
      <c r="L32" s="325">
        <f t="shared" ca="1" si="13"/>
        <v>0</v>
      </c>
      <c r="M32" s="325">
        <f t="shared" ca="1" si="13"/>
        <v>5000</v>
      </c>
      <c r="N32" s="325">
        <f t="shared" ca="1" si="13"/>
        <v>0</v>
      </c>
      <c r="O32" s="325">
        <f t="shared" ca="1" si="13"/>
        <v>0</v>
      </c>
      <c r="P32" s="325">
        <f t="shared" ca="1" si="13"/>
        <v>0</v>
      </c>
      <c r="Q32" s="325">
        <f t="shared" ca="1" si="13"/>
        <v>5000</v>
      </c>
      <c r="R32" s="325">
        <f t="shared" ca="1" si="13"/>
        <v>5000</v>
      </c>
      <c r="S32" s="325">
        <f t="shared" ca="1" si="13"/>
        <v>0</v>
      </c>
      <c r="T32" s="325">
        <f t="shared" ca="1" si="13"/>
        <v>0</v>
      </c>
      <c r="U32" s="325">
        <f t="shared" ca="1" si="13"/>
        <v>10000</v>
      </c>
      <c r="V32" s="325">
        <f t="shared" ca="1" si="13"/>
        <v>5000</v>
      </c>
      <c r="W32" s="325">
        <f t="shared" ca="1" si="13"/>
        <v>0</v>
      </c>
      <c r="X32" s="325">
        <f t="shared" ca="1" si="13"/>
        <v>0</v>
      </c>
      <c r="Y32" s="325">
        <f t="shared" ca="1" si="13"/>
        <v>5000</v>
      </c>
      <c r="Z32" s="325">
        <f t="shared" ca="1" si="13"/>
        <v>5000</v>
      </c>
      <c r="AA32" s="325">
        <f t="shared" ca="1" si="13"/>
        <v>5000</v>
      </c>
      <c r="AB32" s="326">
        <f t="shared" ca="1" si="13"/>
        <v>0</v>
      </c>
    </row>
    <row r="33" spans="5:28" hidden="1" outlineLevel="3">
      <c r="F33" s="488" t="s">
        <v>89</v>
      </c>
      <c r="G33" s="504"/>
      <c r="H33" s="489"/>
      <c r="I33" s="321">
        <f t="shared" ref="I33:AB33" ca="1" si="14">SUM(I34,I36)</f>
        <v>5000</v>
      </c>
      <c r="J33" s="322">
        <f t="shared" ca="1" si="14"/>
        <v>0</v>
      </c>
      <c r="K33" s="322">
        <f t="shared" ca="1" si="14"/>
        <v>0</v>
      </c>
      <c r="L33" s="322">
        <f t="shared" ca="1" si="14"/>
        <v>0</v>
      </c>
      <c r="M33" s="322">
        <f t="shared" ca="1" si="14"/>
        <v>5000</v>
      </c>
      <c r="N33" s="322">
        <f t="shared" ca="1" si="14"/>
        <v>0</v>
      </c>
      <c r="O33" s="322">
        <f t="shared" ca="1" si="14"/>
        <v>0</v>
      </c>
      <c r="P33" s="322">
        <f t="shared" ca="1" si="14"/>
        <v>0</v>
      </c>
      <c r="Q33" s="322">
        <f t="shared" ca="1" si="14"/>
        <v>5000</v>
      </c>
      <c r="R33" s="322">
        <f t="shared" ca="1" si="14"/>
        <v>5000</v>
      </c>
      <c r="S33" s="322">
        <f t="shared" ca="1" si="14"/>
        <v>0</v>
      </c>
      <c r="T33" s="322">
        <f t="shared" ca="1" si="14"/>
        <v>0</v>
      </c>
      <c r="U33" s="322">
        <f t="shared" ca="1" si="14"/>
        <v>10000</v>
      </c>
      <c r="V33" s="322">
        <f t="shared" ca="1" si="14"/>
        <v>5000</v>
      </c>
      <c r="W33" s="322">
        <f t="shared" ca="1" si="14"/>
        <v>0</v>
      </c>
      <c r="X33" s="322">
        <f t="shared" ca="1" si="14"/>
        <v>0</v>
      </c>
      <c r="Y33" s="322">
        <f t="shared" ca="1" si="14"/>
        <v>5000</v>
      </c>
      <c r="Z33" s="322">
        <f t="shared" ca="1" si="14"/>
        <v>5000</v>
      </c>
      <c r="AA33" s="322">
        <f t="shared" ca="1" si="14"/>
        <v>5000</v>
      </c>
      <c r="AB33" s="323">
        <f t="shared" ca="1" si="14"/>
        <v>0</v>
      </c>
    </row>
    <row r="34" spans="5:28" hidden="1" outlineLevel="4">
      <c r="G34" s="502" t="s">
        <v>84</v>
      </c>
      <c r="H34" s="503"/>
      <c r="I34" s="324">
        <f t="shared" ref="I34:AB34" ca="1" si="15">SUM(I35)</f>
        <v>5000</v>
      </c>
      <c r="J34" s="325">
        <f t="shared" ca="1" si="15"/>
        <v>0</v>
      </c>
      <c r="K34" s="325">
        <f t="shared" ca="1" si="15"/>
        <v>0</v>
      </c>
      <c r="L34" s="325">
        <f t="shared" ca="1" si="15"/>
        <v>0</v>
      </c>
      <c r="M34" s="325">
        <f t="shared" ca="1" si="15"/>
        <v>0</v>
      </c>
      <c r="N34" s="325">
        <f t="shared" ca="1" si="15"/>
        <v>0</v>
      </c>
      <c r="O34" s="325">
        <f t="shared" ca="1" si="15"/>
        <v>0</v>
      </c>
      <c r="P34" s="325">
        <f t="shared" ca="1" si="15"/>
        <v>0</v>
      </c>
      <c r="Q34" s="325">
        <f t="shared" ca="1" si="15"/>
        <v>5000</v>
      </c>
      <c r="R34" s="325">
        <f t="shared" ca="1" si="15"/>
        <v>0</v>
      </c>
      <c r="S34" s="325">
        <f t="shared" ca="1" si="15"/>
        <v>0</v>
      </c>
      <c r="T34" s="325">
        <f t="shared" ca="1" si="15"/>
        <v>0</v>
      </c>
      <c r="U34" s="325">
        <f t="shared" ca="1" si="15"/>
        <v>0</v>
      </c>
      <c r="V34" s="325">
        <f t="shared" ca="1" si="15"/>
        <v>0</v>
      </c>
      <c r="W34" s="325">
        <f t="shared" ca="1" si="15"/>
        <v>0</v>
      </c>
      <c r="X34" s="325">
        <f t="shared" ca="1" si="15"/>
        <v>0</v>
      </c>
      <c r="Y34" s="325">
        <f t="shared" ca="1" si="15"/>
        <v>0</v>
      </c>
      <c r="Z34" s="325">
        <f t="shared" ca="1" si="15"/>
        <v>0</v>
      </c>
      <c r="AA34" s="325">
        <f t="shared" ca="1" si="15"/>
        <v>0</v>
      </c>
      <c r="AB34" s="326">
        <f t="shared" ca="1" si="15"/>
        <v>0</v>
      </c>
    </row>
    <row r="35" spans="5:28" hidden="1" outlineLevel="5">
      <c r="H35" s="327" t="s">
        <v>241</v>
      </c>
      <c r="I35" s="312">
        <f ca="1">SUM(OFFSET('Data - expenses'!$J15, 0, (I$6-1) * 3, 1, 3))</f>
        <v>5000</v>
      </c>
      <c r="J35" s="313">
        <f ca="1">SUM(OFFSET('Data - expenses'!$J15, 0, (J$6-1) * 3, 1, 3))</f>
        <v>0</v>
      </c>
      <c r="K35" s="313">
        <f ca="1">SUM(OFFSET('Data - expenses'!$J15, 0, (K$6-1) * 3, 1, 3))</f>
        <v>0</v>
      </c>
      <c r="L35" s="313">
        <f ca="1">SUM(OFFSET('Data - expenses'!$J15, 0, (L$6-1) * 3, 1, 3))</f>
        <v>0</v>
      </c>
      <c r="M35" s="313">
        <f ca="1">SUM(OFFSET('Data - expenses'!$J15, 0, (M$6-1) * 3, 1, 3))</f>
        <v>0</v>
      </c>
      <c r="N35" s="313">
        <f ca="1">SUM(OFFSET('Data - expenses'!$J15, 0, (N$6-1) * 3, 1, 3))</f>
        <v>0</v>
      </c>
      <c r="O35" s="313">
        <f ca="1">SUM(OFFSET('Data - expenses'!$J15, 0, (O$6-1) * 3, 1, 3))</f>
        <v>0</v>
      </c>
      <c r="P35" s="313">
        <f ca="1">SUM(OFFSET('Data - expenses'!$J15, 0, (P$6-1) * 3, 1, 3))</f>
        <v>0</v>
      </c>
      <c r="Q35" s="313">
        <f ca="1">SUM(OFFSET('Data - expenses'!$J15, 0, (Q$6-1) * 3, 1, 3))</f>
        <v>5000</v>
      </c>
      <c r="R35" s="313">
        <f ca="1">SUM(OFFSET('Data - expenses'!$J15, 0, (R$6-1) * 3, 1, 3))</f>
        <v>0</v>
      </c>
      <c r="S35" s="313">
        <f ca="1">SUM(OFFSET('Data - expenses'!$J15, 0, (S$6-1) * 3, 1, 3))</f>
        <v>0</v>
      </c>
      <c r="T35" s="313">
        <f ca="1">SUM(OFFSET('Data - expenses'!$J15, 0, (T$6-1) * 3, 1, 3))</f>
        <v>0</v>
      </c>
      <c r="U35" s="313">
        <f ca="1">SUM(OFFSET('Data - expenses'!$J15, 0, (U$6-1) * 3, 1, 3))</f>
        <v>0</v>
      </c>
      <c r="V35" s="313">
        <f ca="1">SUM(OFFSET('Data - expenses'!$J15, 0, (V$6-1) * 3, 1, 3))</f>
        <v>0</v>
      </c>
      <c r="W35" s="313">
        <f ca="1">SUM(OFFSET('Data - expenses'!$J15, 0, (W$6-1) * 3, 1, 3))</f>
        <v>0</v>
      </c>
      <c r="X35" s="313">
        <f ca="1">SUM(OFFSET('Data - expenses'!$J15, 0, (X$6-1) * 3, 1, 3))</f>
        <v>0</v>
      </c>
      <c r="Y35" s="313">
        <f ca="1">SUM(OFFSET('Data - expenses'!$J15, 0, (Y$6-1) * 3, 1, 3))</f>
        <v>0</v>
      </c>
      <c r="Z35" s="313">
        <f ca="1">SUM(OFFSET('Data - expenses'!$J15, 0, (Z$6-1) * 3, 1, 3))</f>
        <v>0</v>
      </c>
      <c r="AA35" s="313">
        <f ca="1">SUM(OFFSET('Data - expenses'!$J15, 0, (AA$6-1) * 3, 1, 3))</f>
        <v>0</v>
      </c>
      <c r="AB35" s="314">
        <f ca="1">SUM(OFFSET('Data - expenses'!$J15, 0, (AB$6-1) * 3, 1, 3))</f>
        <v>0</v>
      </c>
    </row>
    <row r="36" spans="5:28" hidden="1" outlineLevel="4">
      <c r="G36" s="502" t="s">
        <v>81</v>
      </c>
      <c r="H36" s="503"/>
      <c r="I36" s="324">
        <f t="shared" ref="I36:AB36" ca="1" si="16">SUM(I37,I38,I39)</f>
        <v>0</v>
      </c>
      <c r="J36" s="325">
        <f t="shared" ca="1" si="16"/>
        <v>0</v>
      </c>
      <c r="K36" s="325">
        <f t="shared" ca="1" si="16"/>
        <v>0</v>
      </c>
      <c r="L36" s="325">
        <f t="shared" ca="1" si="16"/>
        <v>0</v>
      </c>
      <c r="M36" s="325">
        <f t="shared" ca="1" si="16"/>
        <v>5000</v>
      </c>
      <c r="N36" s="325">
        <f t="shared" ca="1" si="16"/>
        <v>0</v>
      </c>
      <c r="O36" s="325">
        <f t="shared" ca="1" si="16"/>
        <v>0</v>
      </c>
      <c r="P36" s="325">
        <f t="shared" ca="1" si="16"/>
        <v>0</v>
      </c>
      <c r="Q36" s="325">
        <f t="shared" ca="1" si="16"/>
        <v>0</v>
      </c>
      <c r="R36" s="325">
        <f t="shared" ca="1" si="16"/>
        <v>5000</v>
      </c>
      <c r="S36" s="325">
        <f t="shared" ca="1" si="16"/>
        <v>0</v>
      </c>
      <c r="T36" s="325">
        <f t="shared" ca="1" si="16"/>
        <v>0</v>
      </c>
      <c r="U36" s="325">
        <f t="shared" ca="1" si="16"/>
        <v>10000</v>
      </c>
      <c r="V36" s="325">
        <f t="shared" ca="1" si="16"/>
        <v>5000</v>
      </c>
      <c r="W36" s="325">
        <f t="shared" ca="1" si="16"/>
        <v>0</v>
      </c>
      <c r="X36" s="325">
        <f t="shared" ca="1" si="16"/>
        <v>0</v>
      </c>
      <c r="Y36" s="325">
        <f t="shared" ca="1" si="16"/>
        <v>5000</v>
      </c>
      <c r="Z36" s="325">
        <f t="shared" ca="1" si="16"/>
        <v>5000</v>
      </c>
      <c r="AA36" s="325">
        <f t="shared" ca="1" si="16"/>
        <v>5000</v>
      </c>
      <c r="AB36" s="326">
        <f t="shared" ca="1" si="16"/>
        <v>0</v>
      </c>
    </row>
    <row r="37" spans="5:28" hidden="1" outlineLevel="5">
      <c r="H37" s="327" t="s">
        <v>242</v>
      </c>
      <c r="I37" s="312">
        <f ca="1">SUM(OFFSET('Data - expenses'!$J16, 0, (I$6-1) * 3, 1, 3))</f>
        <v>0</v>
      </c>
      <c r="J37" s="313">
        <f ca="1">SUM(OFFSET('Data - expenses'!$J16, 0, (J$6-1) * 3, 1, 3))</f>
        <v>0</v>
      </c>
      <c r="K37" s="313">
        <f ca="1">SUM(OFFSET('Data - expenses'!$J16, 0, (K$6-1) * 3, 1, 3))</f>
        <v>0</v>
      </c>
      <c r="L37" s="313">
        <f ca="1">SUM(OFFSET('Data - expenses'!$J16, 0, (L$6-1) * 3, 1, 3))</f>
        <v>0</v>
      </c>
      <c r="M37" s="313">
        <f ca="1">SUM(OFFSET('Data - expenses'!$J16, 0, (M$6-1) * 3, 1, 3))</f>
        <v>0</v>
      </c>
      <c r="N37" s="313">
        <f ca="1">SUM(OFFSET('Data - expenses'!$J16, 0, (N$6-1) * 3, 1, 3))</f>
        <v>0</v>
      </c>
      <c r="O37" s="313">
        <f ca="1">SUM(OFFSET('Data - expenses'!$J16, 0, (O$6-1) * 3, 1, 3))</f>
        <v>0</v>
      </c>
      <c r="P37" s="313">
        <f ca="1">SUM(OFFSET('Data - expenses'!$J16, 0, (P$6-1) * 3, 1, 3))</f>
        <v>0</v>
      </c>
      <c r="Q37" s="313">
        <f ca="1">SUM(OFFSET('Data - expenses'!$J16, 0, (Q$6-1) * 3, 1, 3))</f>
        <v>0</v>
      </c>
      <c r="R37" s="313">
        <f ca="1">SUM(OFFSET('Data - expenses'!$J16, 0, (R$6-1) * 3, 1, 3))</f>
        <v>0</v>
      </c>
      <c r="S37" s="313">
        <f ca="1">SUM(OFFSET('Data - expenses'!$J16, 0, (S$6-1) * 3, 1, 3))</f>
        <v>0</v>
      </c>
      <c r="T37" s="313">
        <f ca="1">SUM(OFFSET('Data - expenses'!$J16, 0, (T$6-1) * 3, 1, 3))</f>
        <v>0</v>
      </c>
      <c r="U37" s="313">
        <f ca="1">SUM(OFFSET('Data - expenses'!$J16, 0, (U$6-1) * 3, 1, 3))</f>
        <v>5000</v>
      </c>
      <c r="V37" s="313">
        <f ca="1">SUM(OFFSET('Data - expenses'!$J16, 0, (V$6-1) * 3, 1, 3))</f>
        <v>0</v>
      </c>
      <c r="W37" s="313">
        <f ca="1">SUM(OFFSET('Data - expenses'!$J16, 0, (W$6-1) * 3, 1, 3))</f>
        <v>0</v>
      </c>
      <c r="X37" s="313">
        <f ca="1">SUM(OFFSET('Data - expenses'!$J16, 0, (X$6-1) * 3, 1, 3))</f>
        <v>0</v>
      </c>
      <c r="Y37" s="313">
        <f ca="1">SUM(OFFSET('Data - expenses'!$J16, 0, (Y$6-1) * 3, 1, 3))</f>
        <v>0</v>
      </c>
      <c r="Z37" s="313">
        <f ca="1">SUM(OFFSET('Data - expenses'!$J16, 0, (Z$6-1) * 3, 1, 3))</f>
        <v>0</v>
      </c>
      <c r="AA37" s="313">
        <f ca="1">SUM(OFFSET('Data - expenses'!$J16, 0, (AA$6-1) * 3, 1, 3))</f>
        <v>0</v>
      </c>
      <c r="AB37" s="314">
        <f ca="1">SUM(OFFSET('Data - expenses'!$J16, 0, (AB$6-1) * 3, 1, 3))</f>
        <v>0</v>
      </c>
    </row>
    <row r="38" spans="5:28" hidden="1" outlineLevel="5">
      <c r="H38" s="327" t="s">
        <v>243</v>
      </c>
      <c r="I38" s="312">
        <f ca="1">SUM(OFFSET('Data - expenses'!$J17, 0, (I$6-1) * 3, 1, 3))</f>
        <v>0</v>
      </c>
      <c r="J38" s="313">
        <f ca="1">SUM(OFFSET('Data - expenses'!$J17, 0, (J$6-1) * 3, 1, 3))</f>
        <v>0</v>
      </c>
      <c r="K38" s="313">
        <f ca="1">SUM(OFFSET('Data - expenses'!$J17, 0, (K$6-1) * 3, 1, 3))</f>
        <v>0</v>
      </c>
      <c r="L38" s="313">
        <f ca="1">SUM(OFFSET('Data - expenses'!$J17, 0, (L$6-1) * 3, 1, 3))</f>
        <v>0</v>
      </c>
      <c r="M38" s="313">
        <f ca="1">SUM(OFFSET('Data - expenses'!$J17, 0, (M$6-1) * 3, 1, 3))</f>
        <v>5000</v>
      </c>
      <c r="N38" s="313">
        <f ca="1">SUM(OFFSET('Data - expenses'!$J17, 0, (N$6-1) * 3, 1, 3))</f>
        <v>0</v>
      </c>
      <c r="O38" s="313">
        <f ca="1">SUM(OFFSET('Data - expenses'!$J17, 0, (O$6-1) * 3, 1, 3))</f>
        <v>0</v>
      </c>
      <c r="P38" s="313">
        <f ca="1">SUM(OFFSET('Data - expenses'!$J17, 0, (P$6-1) * 3, 1, 3))</f>
        <v>0</v>
      </c>
      <c r="Q38" s="313">
        <f ca="1">SUM(OFFSET('Data - expenses'!$J17, 0, (Q$6-1) * 3, 1, 3))</f>
        <v>0</v>
      </c>
      <c r="R38" s="313">
        <f ca="1">SUM(OFFSET('Data - expenses'!$J17, 0, (R$6-1) * 3, 1, 3))</f>
        <v>0</v>
      </c>
      <c r="S38" s="313">
        <f ca="1">SUM(OFFSET('Data - expenses'!$J17, 0, (S$6-1) * 3, 1, 3))</f>
        <v>0</v>
      </c>
      <c r="T38" s="313">
        <f ca="1">SUM(OFFSET('Data - expenses'!$J17, 0, (T$6-1) * 3, 1, 3))</f>
        <v>0</v>
      </c>
      <c r="U38" s="313">
        <f ca="1">SUM(OFFSET('Data - expenses'!$J17, 0, (U$6-1) * 3, 1, 3))</f>
        <v>5000</v>
      </c>
      <c r="V38" s="313">
        <f ca="1">SUM(OFFSET('Data - expenses'!$J17, 0, (V$6-1) * 3, 1, 3))</f>
        <v>0</v>
      </c>
      <c r="W38" s="313">
        <f ca="1">SUM(OFFSET('Data - expenses'!$J17, 0, (W$6-1) * 3, 1, 3))</f>
        <v>0</v>
      </c>
      <c r="X38" s="313">
        <f ca="1">SUM(OFFSET('Data - expenses'!$J17, 0, (X$6-1) * 3, 1, 3))</f>
        <v>0</v>
      </c>
      <c r="Y38" s="313">
        <f ca="1">SUM(OFFSET('Data - expenses'!$J17, 0, (Y$6-1) * 3, 1, 3))</f>
        <v>0</v>
      </c>
      <c r="Z38" s="313">
        <f ca="1">SUM(OFFSET('Data - expenses'!$J17, 0, (Z$6-1) * 3, 1, 3))</f>
        <v>0</v>
      </c>
      <c r="AA38" s="313">
        <f ca="1">SUM(OFFSET('Data - expenses'!$J17, 0, (AA$6-1) * 3, 1, 3))</f>
        <v>0</v>
      </c>
      <c r="AB38" s="314">
        <f ca="1">SUM(OFFSET('Data - expenses'!$J17, 0, (AB$6-1) * 3, 1, 3))</f>
        <v>0</v>
      </c>
    </row>
    <row r="39" spans="5:28" hidden="1" outlineLevel="5">
      <c r="H39" s="327" t="s">
        <v>244</v>
      </c>
      <c r="I39" s="312">
        <f ca="1">SUM(OFFSET('Data - expenses'!$J18, 0, (I$6-1) * 3, 1, 3))</f>
        <v>0</v>
      </c>
      <c r="J39" s="313">
        <f ca="1">SUM(OFFSET('Data - expenses'!$J18, 0, (J$6-1) * 3, 1, 3))</f>
        <v>0</v>
      </c>
      <c r="K39" s="313">
        <f ca="1">SUM(OFFSET('Data - expenses'!$J18, 0, (K$6-1) * 3, 1, 3))</f>
        <v>0</v>
      </c>
      <c r="L39" s="313">
        <f ca="1">SUM(OFFSET('Data - expenses'!$J18, 0, (L$6-1) * 3, 1, 3))</f>
        <v>0</v>
      </c>
      <c r="M39" s="313">
        <f ca="1">SUM(OFFSET('Data - expenses'!$J18, 0, (M$6-1) * 3, 1, 3))</f>
        <v>0</v>
      </c>
      <c r="N39" s="313">
        <f ca="1">SUM(OFFSET('Data - expenses'!$J18, 0, (N$6-1) * 3, 1, 3))</f>
        <v>0</v>
      </c>
      <c r="O39" s="313">
        <f ca="1">SUM(OFFSET('Data - expenses'!$J18, 0, (O$6-1) * 3, 1, 3))</f>
        <v>0</v>
      </c>
      <c r="P39" s="313">
        <f ca="1">SUM(OFFSET('Data - expenses'!$J18, 0, (P$6-1) * 3, 1, 3))</f>
        <v>0</v>
      </c>
      <c r="Q39" s="313">
        <f ca="1">SUM(OFFSET('Data - expenses'!$J18, 0, (Q$6-1) * 3, 1, 3))</f>
        <v>0</v>
      </c>
      <c r="R39" s="313">
        <f ca="1">SUM(OFFSET('Data - expenses'!$J18, 0, (R$6-1) * 3, 1, 3))</f>
        <v>5000</v>
      </c>
      <c r="S39" s="313">
        <f ca="1">SUM(OFFSET('Data - expenses'!$J18, 0, (S$6-1) * 3, 1, 3))</f>
        <v>0</v>
      </c>
      <c r="T39" s="313">
        <f ca="1">SUM(OFFSET('Data - expenses'!$J18, 0, (T$6-1) * 3, 1, 3))</f>
        <v>0</v>
      </c>
      <c r="U39" s="313">
        <f ca="1">SUM(OFFSET('Data - expenses'!$J18, 0, (U$6-1) * 3, 1, 3))</f>
        <v>0</v>
      </c>
      <c r="V39" s="313">
        <f ca="1">SUM(OFFSET('Data - expenses'!$J18, 0, (V$6-1) * 3, 1, 3))</f>
        <v>5000</v>
      </c>
      <c r="W39" s="313">
        <f ca="1">SUM(OFFSET('Data - expenses'!$J18, 0, (W$6-1) * 3, 1, 3))</f>
        <v>0</v>
      </c>
      <c r="X39" s="313">
        <f ca="1">SUM(OFFSET('Data - expenses'!$J18, 0, (X$6-1) * 3, 1, 3))</f>
        <v>0</v>
      </c>
      <c r="Y39" s="313">
        <f ca="1">SUM(OFFSET('Data - expenses'!$J18, 0, (Y$6-1) * 3, 1, 3))</f>
        <v>5000</v>
      </c>
      <c r="Z39" s="313">
        <f ca="1">SUM(OFFSET('Data - expenses'!$J18, 0, (Z$6-1) * 3, 1, 3))</f>
        <v>5000</v>
      </c>
      <c r="AA39" s="313">
        <f ca="1">SUM(OFFSET('Data - expenses'!$J18, 0, (AA$6-1) * 3, 1, 3))</f>
        <v>5000</v>
      </c>
      <c r="AB39" s="314">
        <f ca="1">SUM(OFFSET('Data - expenses'!$J18, 0, (AB$6-1) * 3, 1, 3))</f>
        <v>0</v>
      </c>
    </row>
    <row r="40" spans="5:28" hidden="1" outlineLevel="3">
      <c r="F40" s="488" t="s">
        <v>90</v>
      </c>
      <c r="G40" s="504"/>
      <c r="H40" s="489"/>
      <c r="I40" s="321">
        <f t="shared" ref="I40:AB40" ca="1" si="17">SUM(I41,I43)</f>
        <v>0</v>
      </c>
      <c r="J40" s="322">
        <f t="shared" ca="1" si="17"/>
        <v>0</v>
      </c>
      <c r="K40" s="322">
        <f t="shared" ca="1" si="17"/>
        <v>0</v>
      </c>
      <c r="L40" s="322">
        <f t="shared" ca="1" si="17"/>
        <v>0</v>
      </c>
      <c r="M40" s="322">
        <f t="shared" ca="1" si="17"/>
        <v>0</v>
      </c>
      <c r="N40" s="322">
        <f t="shared" ca="1" si="17"/>
        <v>0</v>
      </c>
      <c r="O40" s="322">
        <f t="shared" ca="1" si="17"/>
        <v>0</v>
      </c>
      <c r="P40" s="322">
        <f t="shared" ca="1" si="17"/>
        <v>0</v>
      </c>
      <c r="Q40" s="322">
        <f t="shared" ca="1" si="17"/>
        <v>0</v>
      </c>
      <c r="R40" s="322">
        <f t="shared" ca="1" si="17"/>
        <v>0</v>
      </c>
      <c r="S40" s="322">
        <f t="shared" ca="1" si="17"/>
        <v>0</v>
      </c>
      <c r="T40" s="322">
        <f t="shared" ca="1" si="17"/>
        <v>0</v>
      </c>
      <c r="U40" s="322">
        <f t="shared" ca="1" si="17"/>
        <v>0</v>
      </c>
      <c r="V40" s="322">
        <f t="shared" ca="1" si="17"/>
        <v>0</v>
      </c>
      <c r="W40" s="322">
        <f t="shared" ca="1" si="17"/>
        <v>0</v>
      </c>
      <c r="X40" s="322">
        <f t="shared" ca="1" si="17"/>
        <v>0</v>
      </c>
      <c r="Y40" s="322">
        <f t="shared" ca="1" si="17"/>
        <v>0</v>
      </c>
      <c r="Z40" s="322">
        <f t="shared" ca="1" si="17"/>
        <v>0</v>
      </c>
      <c r="AA40" s="322">
        <f t="shared" ca="1" si="17"/>
        <v>0</v>
      </c>
      <c r="AB40" s="323">
        <f t="shared" ca="1" si="17"/>
        <v>0</v>
      </c>
    </row>
    <row r="41" spans="5:28" hidden="1" outlineLevel="4">
      <c r="G41" s="502" t="s">
        <v>84</v>
      </c>
      <c r="H41" s="503"/>
      <c r="I41" s="324">
        <f t="shared" ref="I41:AB41" ca="1" si="18">SUM(I42)</f>
        <v>0</v>
      </c>
      <c r="J41" s="325">
        <f t="shared" ca="1" si="18"/>
        <v>0</v>
      </c>
      <c r="K41" s="325">
        <f t="shared" ca="1" si="18"/>
        <v>0</v>
      </c>
      <c r="L41" s="325">
        <f t="shared" ca="1" si="18"/>
        <v>0</v>
      </c>
      <c r="M41" s="325">
        <f t="shared" ca="1" si="18"/>
        <v>0</v>
      </c>
      <c r="N41" s="325">
        <f t="shared" ca="1" si="18"/>
        <v>0</v>
      </c>
      <c r="O41" s="325">
        <f t="shared" ca="1" si="18"/>
        <v>0</v>
      </c>
      <c r="P41" s="325">
        <f t="shared" ca="1" si="18"/>
        <v>0</v>
      </c>
      <c r="Q41" s="325">
        <f t="shared" ca="1" si="18"/>
        <v>0</v>
      </c>
      <c r="R41" s="325">
        <f t="shared" ca="1" si="18"/>
        <v>0</v>
      </c>
      <c r="S41" s="325">
        <f t="shared" ca="1" si="18"/>
        <v>0</v>
      </c>
      <c r="T41" s="325">
        <f t="shared" ca="1" si="18"/>
        <v>0</v>
      </c>
      <c r="U41" s="325">
        <f t="shared" ca="1" si="18"/>
        <v>0</v>
      </c>
      <c r="V41" s="325">
        <f t="shared" ca="1" si="18"/>
        <v>0</v>
      </c>
      <c r="W41" s="325">
        <f t="shared" ca="1" si="18"/>
        <v>0</v>
      </c>
      <c r="X41" s="325">
        <f t="shared" ca="1" si="18"/>
        <v>0</v>
      </c>
      <c r="Y41" s="325">
        <f t="shared" ca="1" si="18"/>
        <v>0</v>
      </c>
      <c r="Z41" s="325">
        <f t="shared" ca="1" si="18"/>
        <v>0</v>
      </c>
      <c r="AA41" s="325">
        <f t="shared" ca="1" si="18"/>
        <v>0</v>
      </c>
      <c r="AB41" s="326">
        <f t="shared" ca="1" si="18"/>
        <v>0</v>
      </c>
    </row>
    <row r="42" spans="5:28" hidden="1" outlineLevel="5">
      <c r="H42" s="327" t="s">
        <v>241</v>
      </c>
      <c r="I42" s="312">
        <f ca="1">SUM(OFFSET('Data - expenses'!$J19, 0, (I$6-1) * 3, 1, 3))</f>
        <v>0</v>
      </c>
      <c r="J42" s="313">
        <f ca="1">SUM(OFFSET('Data - expenses'!$J19, 0, (J$6-1) * 3, 1, 3))</f>
        <v>0</v>
      </c>
      <c r="K42" s="313">
        <f ca="1">SUM(OFFSET('Data - expenses'!$J19, 0, (K$6-1) * 3, 1, 3))</f>
        <v>0</v>
      </c>
      <c r="L42" s="313">
        <f ca="1">SUM(OFFSET('Data - expenses'!$J19, 0, (L$6-1) * 3, 1, 3))</f>
        <v>0</v>
      </c>
      <c r="M42" s="313">
        <f ca="1">SUM(OFFSET('Data - expenses'!$J19, 0, (M$6-1) * 3, 1, 3))</f>
        <v>0</v>
      </c>
      <c r="N42" s="313">
        <f ca="1">SUM(OFFSET('Data - expenses'!$J19, 0, (N$6-1) * 3, 1, 3))</f>
        <v>0</v>
      </c>
      <c r="O42" s="313">
        <f ca="1">SUM(OFFSET('Data - expenses'!$J19, 0, (O$6-1) * 3, 1, 3))</f>
        <v>0</v>
      </c>
      <c r="P42" s="313">
        <f ca="1">SUM(OFFSET('Data - expenses'!$J19, 0, (P$6-1) * 3, 1, 3))</f>
        <v>0</v>
      </c>
      <c r="Q42" s="313">
        <f ca="1">SUM(OFFSET('Data - expenses'!$J19, 0, (Q$6-1) * 3, 1, 3))</f>
        <v>0</v>
      </c>
      <c r="R42" s="313">
        <f ca="1">SUM(OFFSET('Data - expenses'!$J19, 0, (R$6-1) * 3, 1, 3))</f>
        <v>0</v>
      </c>
      <c r="S42" s="313">
        <f ca="1">SUM(OFFSET('Data - expenses'!$J19, 0, (S$6-1) * 3, 1, 3))</f>
        <v>0</v>
      </c>
      <c r="T42" s="313">
        <f ca="1">SUM(OFFSET('Data - expenses'!$J19, 0, (T$6-1) * 3, 1, 3))</f>
        <v>0</v>
      </c>
      <c r="U42" s="313">
        <f ca="1">SUM(OFFSET('Data - expenses'!$J19, 0, (U$6-1) * 3, 1, 3))</f>
        <v>0</v>
      </c>
      <c r="V42" s="313">
        <f ca="1">SUM(OFFSET('Data - expenses'!$J19, 0, (V$6-1) * 3, 1, 3))</f>
        <v>0</v>
      </c>
      <c r="W42" s="313">
        <f ca="1">SUM(OFFSET('Data - expenses'!$J19, 0, (W$6-1) * 3, 1, 3))</f>
        <v>0</v>
      </c>
      <c r="X42" s="313">
        <f ca="1">SUM(OFFSET('Data - expenses'!$J19, 0, (X$6-1) * 3, 1, 3))</f>
        <v>0</v>
      </c>
      <c r="Y42" s="313">
        <f ca="1">SUM(OFFSET('Data - expenses'!$J19, 0, (Y$6-1) * 3, 1, 3))</f>
        <v>0</v>
      </c>
      <c r="Z42" s="313">
        <f ca="1">SUM(OFFSET('Data - expenses'!$J19, 0, (Z$6-1) * 3, 1, 3))</f>
        <v>0</v>
      </c>
      <c r="AA42" s="313">
        <f ca="1">SUM(OFFSET('Data - expenses'!$J19, 0, (AA$6-1) * 3, 1, 3))</f>
        <v>0</v>
      </c>
      <c r="AB42" s="314">
        <f ca="1">SUM(OFFSET('Data - expenses'!$J19, 0, (AB$6-1) * 3, 1, 3))</f>
        <v>0</v>
      </c>
    </row>
    <row r="43" spans="5:28" hidden="1" outlineLevel="4">
      <c r="G43" s="502" t="s">
        <v>81</v>
      </c>
      <c r="H43" s="503"/>
      <c r="I43" s="324">
        <f t="shared" ref="I43:AB43" ca="1" si="19">SUM(I44,I45,I46)</f>
        <v>0</v>
      </c>
      <c r="J43" s="325">
        <f t="shared" ca="1" si="19"/>
        <v>0</v>
      </c>
      <c r="K43" s="325">
        <f t="shared" ca="1" si="19"/>
        <v>0</v>
      </c>
      <c r="L43" s="325">
        <f t="shared" ca="1" si="19"/>
        <v>0</v>
      </c>
      <c r="M43" s="325">
        <f t="shared" ca="1" si="19"/>
        <v>0</v>
      </c>
      <c r="N43" s="325">
        <f t="shared" ca="1" si="19"/>
        <v>0</v>
      </c>
      <c r="O43" s="325">
        <f t="shared" ca="1" si="19"/>
        <v>0</v>
      </c>
      <c r="P43" s="325">
        <f t="shared" ca="1" si="19"/>
        <v>0</v>
      </c>
      <c r="Q43" s="325">
        <f t="shared" ca="1" si="19"/>
        <v>0</v>
      </c>
      <c r="R43" s="325">
        <f t="shared" ca="1" si="19"/>
        <v>0</v>
      </c>
      <c r="S43" s="325">
        <f t="shared" ca="1" si="19"/>
        <v>0</v>
      </c>
      <c r="T43" s="325">
        <f t="shared" ca="1" si="19"/>
        <v>0</v>
      </c>
      <c r="U43" s="325">
        <f t="shared" ca="1" si="19"/>
        <v>0</v>
      </c>
      <c r="V43" s="325">
        <f t="shared" ca="1" si="19"/>
        <v>0</v>
      </c>
      <c r="W43" s="325">
        <f t="shared" ca="1" si="19"/>
        <v>0</v>
      </c>
      <c r="X43" s="325">
        <f t="shared" ca="1" si="19"/>
        <v>0</v>
      </c>
      <c r="Y43" s="325">
        <f t="shared" ca="1" si="19"/>
        <v>0</v>
      </c>
      <c r="Z43" s="325">
        <f t="shared" ca="1" si="19"/>
        <v>0</v>
      </c>
      <c r="AA43" s="325">
        <f t="shared" ca="1" si="19"/>
        <v>0</v>
      </c>
      <c r="AB43" s="326">
        <f t="shared" ca="1" si="19"/>
        <v>0</v>
      </c>
    </row>
    <row r="44" spans="5:28" hidden="1" outlineLevel="5">
      <c r="H44" s="327" t="s">
        <v>242</v>
      </c>
      <c r="I44" s="312">
        <f ca="1">SUM(OFFSET('Data - expenses'!$J20, 0, (I$6-1) * 3, 1, 3))</f>
        <v>0</v>
      </c>
      <c r="J44" s="313">
        <f ca="1">SUM(OFFSET('Data - expenses'!$J20, 0, (J$6-1) * 3, 1, 3))</f>
        <v>0</v>
      </c>
      <c r="K44" s="313">
        <f ca="1">SUM(OFFSET('Data - expenses'!$J20, 0, (K$6-1) * 3, 1, 3))</f>
        <v>0</v>
      </c>
      <c r="L44" s="313">
        <f ca="1">SUM(OFFSET('Data - expenses'!$J20, 0, (L$6-1) * 3, 1, 3))</f>
        <v>0</v>
      </c>
      <c r="M44" s="313">
        <f ca="1">SUM(OFFSET('Data - expenses'!$J20, 0, (M$6-1) * 3, 1, 3))</f>
        <v>0</v>
      </c>
      <c r="N44" s="313">
        <f ca="1">SUM(OFFSET('Data - expenses'!$J20, 0, (N$6-1) * 3, 1, 3))</f>
        <v>0</v>
      </c>
      <c r="O44" s="313">
        <f ca="1">SUM(OFFSET('Data - expenses'!$J20, 0, (O$6-1) * 3, 1, 3))</f>
        <v>0</v>
      </c>
      <c r="P44" s="313">
        <f ca="1">SUM(OFFSET('Data - expenses'!$J20, 0, (P$6-1) * 3, 1, 3))</f>
        <v>0</v>
      </c>
      <c r="Q44" s="313">
        <f ca="1">SUM(OFFSET('Data - expenses'!$J20, 0, (Q$6-1) * 3, 1, 3))</f>
        <v>0</v>
      </c>
      <c r="R44" s="313">
        <f ca="1">SUM(OFFSET('Data - expenses'!$J20, 0, (R$6-1) * 3, 1, 3))</f>
        <v>0</v>
      </c>
      <c r="S44" s="313">
        <f ca="1">SUM(OFFSET('Data - expenses'!$J20, 0, (S$6-1) * 3, 1, 3))</f>
        <v>0</v>
      </c>
      <c r="T44" s="313">
        <f ca="1">SUM(OFFSET('Data - expenses'!$J20, 0, (T$6-1) * 3, 1, 3))</f>
        <v>0</v>
      </c>
      <c r="U44" s="313">
        <f ca="1">SUM(OFFSET('Data - expenses'!$J20, 0, (U$6-1) * 3, 1, 3))</f>
        <v>0</v>
      </c>
      <c r="V44" s="313">
        <f ca="1">SUM(OFFSET('Data - expenses'!$J20, 0, (V$6-1) * 3, 1, 3))</f>
        <v>0</v>
      </c>
      <c r="W44" s="313">
        <f ca="1">SUM(OFFSET('Data - expenses'!$J20, 0, (W$6-1) * 3, 1, 3))</f>
        <v>0</v>
      </c>
      <c r="X44" s="313">
        <f ca="1">SUM(OFFSET('Data - expenses'!$J20, 0, (X$6-1) * 3, 1, 3))</f>
        <v>0</v>
      </c>
      <c r="Y44" s="313">
        <f ca="1">SUM(OFFSET('Data - expenses'!$J20, 0, (Y$6-1) * 3, 1, 3))</f>
        <v>0</v>
      </c>
      <c r="Z44" s="313">
        <f ca="1">SUM(OFFSET('Data - expenses'!$J20, 0, (Z$6-1) * 3, 1, 3))</f>
        <v>0</v>
      </c>
      <c r="AA44" s="313">
        <f ca="1">SUM(OFFSET('Data - expenses'!$J20, 0, (AA$6-1) * 3, 1, 3))</f>
        <v>0</v>
      </c>
      <c r="AB44" s="314">
        <f ca="1">SUM(OFFSET('Data - expenses'!$J20, 0, (AB$6-1) * 3, 1, 3))</f>
        <v>0</v>
      </c>
    </row>
    <row r="45" spans="5:28" hidden="1" outlineLevel="5">
      <c r="H45" s="327" t="s">
        <v>243</v>
      </c>
      <c r="I45" s="312">
        <f ca="1">SUM(OFFSET('Data - expenses'!$J21, 0, (I$6-1) * 3, 1, 3))</f>
        <v>0</v>
      </c>
      <c r="J45" s="313">
        <f ca="1">SUM(OFFSET('Data - expenses'!$J21, 0, (J$6-1) * 3, 1, 3))</f>
        <v>0</v>
      </c>
      <c r="K45" s="313">
        <f ca="1">SUM(OFFSET('Data - expenses'!$J21, 0, (K$6-1) * 3, 1, 3))</f>
        <v>0</v>
      </c>
      <c r="L45" s="313">
        <f ca="1">SUM(OFFSET('Data - expenses'!$J21, 0, (L$6-1) * 3, 1, 3))</f>
        <v>0</v>
      </c>
      <c r="M45" s="313">
        <f ca="1">SUM(OFFSET('Data - expenses'!$J21, 0, (M$6-1) * 3, 1, 3))</f>
        <v>0</v>
      </c>
      <c r="N45" s="313">
        <f ca="1">SUM(OFFSET('Data - expenses'!$J21, 0, (N$6-1) * 3, 1, 3))</f>
        <v>0</v>
      </c>
      <c r="O45" s="313">
        <f ca="1">SUM(OFFSET('Data - expenses'!$J21, 0, (O$6-1) * 3, 1, 3))</f>
        <v>0</v>
      </c>
      <c r="P45" s="313">
        <f ca="1">SUM(OFFSET('Data - expenses'!$J21, 0, (P$6-1) * 3, 1, 3))</f>
        <v>0</v>
      </c>
      <c r="Q45" s="313">
        <f ca="1">SUM(OFFSET('Data - expenses'!$J21, 0, (Q$6-1) * 3, 1, 3))</f>
        <v>0</v>
      </c>
      <c r="R45" s="313">
        <f ca="1">SUM(OFFSET('Data - expenses'!$J21, 0, (R$6-1) * 3, 1, 3))</f>
        <v>0</v>
      </c>
      <c r="S45" s="313">
        <f ca="1">SUM(OFFSET('Data - expenses'!$J21, 0, (S$6-1) * 3, 1, 3))</f>
        <v>0</v>
      </c>
      <c r="T45" s="313">
        <f ca="1">SUM(OFFSET('Data - expenses'!$J21, 0, (T$6-1) * 3, 1, 3))</f>
        <v>0</v>
      </c>
      <c r="U45" s="313">
        <f ca="1">SUM(OFFSET('Data - expenses'!$J21, 0, (U$6-1) * 3, 1, 3))</f>
        <v>0</v>
      </c>
      <c r="V45" s="313">
        <f ca="1">SUM(OFFSET('Data - expenses'!$J21, 0, (V$6-1) * 3, 1, 3))</f>
        <v>0</v>
      </c>
      <c r="W45" s="313">
        <f ca="1">SUM(OFFSET('Data - expenses'!$J21, 0, (W$6-1) * 3, 1, 3))</f>
        <v>0</v>
      </c>
      <c r="X45" s="313">
        <f ca="1">SUM(OFFSET('Data - expenses'!$J21, 0, (X$6-1) * 3, 1, 3))</f>
        <v>0</v>
      </c>
      <c r="Y45" s="313">
        <f ca="1">SUM(OFFSET('Data - expenses'!$J21, 0, (Y$6-1) * 3, 1, 3))</f>
        <v>0</v>
      </c>
      <c r="Z45" s="313">
        <f ca="1">SUM(OFFSET('Data - expenses'!$J21, 0, (Z$6-1) * 3, 1, 3))</f>
        <v>0</v>
      </c>
      <c r="AA45" s="313">
        <f ca="1">SUM(OFFSET('Data - expenses'!$J21, 0, (AA$6-1) * 3, 1, 3))</f>
        <v>0</v>
      </c>
      <c r="AB45" s="314">
        <f ca="1">SUM(OFFSET('Data - expenses'!$J21, 0, (AB$6-1) * 3, 1, 3))</f>
        <v>0</v>
      </c>
    </row>
    <row r="46" spans="5:28" hidden="1" outlineLevel="5">
      <c r="H46" s="327" t="s">
        <v>244</v>
      </c>
      <c r="I46" s="312">
        <f ca="1">SUM(OFFSET('Data - expenses'!$J22, 0, (I$6-1) * 3, 1, 3))</f>
        <v>0</v>
      </c>
      <c r="J46" s="313">
        <f ca="1">SUM(OFFSET('Data - expenses'!$J22, 0, (J$6-1) * 3, 1, 3))</f>
        <v>0</v>
      </c>
      <c r="K46" s="313">
        <f ca="1">SUM(OFFSET('Data - expenses'!$J22, 0, (K$6-1) * 3, 1, 3))</f>
        <v>0</v>
      </c>
      <c r="L46" s="313">
        <f ca="1">SUM(OFFSET('Data - expenses'!$J22, 0, (L$6-1) * 3, 1, 3))</f>
        <v>0</v>
      </c>
      <c r="M46" s="313">
        <f ca="1">SUM(OFFSET('Data - expenses'!$J22, 0, (M$6-1) * 3, 1, 3))</f>
        <v>0</v>
      </c>
      <c r="N46" s="313">
        <f ca="1">SUM(OFFSET('Data - expenses'!$J22, 0, (N$6-1) * 3, 1, 3))</f>
        <v>0</v>
      </c>
      <c r="O46" s="313">
        <f ca="1">SUM(OFFSET('Data - expenses'!$J22, 0, (O$6-1) * 3, 1, 3))</f>
        <v>0</v>
      </c>
      <c r="P46" s="313">
        <f ca="1">SUM(OFFSET('Data - expenses'!$J22, 0, (P$6-1) * 3, 1, 3))</f>
        <v>0</v>
      </c>
      <c r="Q46" s="313">
        <f ca="1">SUM(OFFSET('Data - expenses'!$J22, 0, (Q$6-1) * 3, 1, 3))</f>
        <v>0</v>
      </c>
      <c r="R46" s="313">
        <f ca="1">SUM(OFFSET('Data - expenses'!$J22, 0, (R$6-1) * 3, 1, 3))</f>
        <v>0</v>
      </c>
      <c r="S46" s="313">
        <f ca="1">SUM(OFFSET('Data - expenses'!$J22, 0, (S$6-1) * 3, 1, 3))</f>
        <v>0</v>
      </c>
      <c r="T46" s="313">
        <f ca="1">SUM(OFFSET('Data - expenses'!$J22, 0, (T$6-1) * 3, 1, 3))</f>
        <v>0</v>
      </c>
      <c r="U46" s="313">
        <f ca="1">SUM(OFFSET('Data - expenses'!$J22, 0, (U$6-1) * 3, 1, 3))</f>
        <v>0</v>
      </c>
      <c r="V46" s="313">
        <f ca="1">SUM(OFFSET('Data - expenses'!$J22, 0, (V$6-1) * 3, 1, 3))</f>
        <v>0</v>
      </c>
      <c r="W46" s="313">
        <f ca="1">SUM(OFFSET('Data - expenses'!$J22, 0, (W$6-1) * 3, 1, 3))</f>
        <v>0</v>
      </c>
      <c r="X46" s="313">
        <f ca="1">SUM(OFFSET('Data - expenses'!$J22, 0, (X$6-1) * 3, 1, 3))</f>
        <v>0</v>
      </c>
      <c r="Y46" s="313">
        <f ca="1">SUM(OFFSET('Data - expenses'!$J22, 0, (Y$6-1) * 3, 1, 3))</f>
        <v>0</v>
      </c>
      <c r="Z46" s="313">
        <f ca="1">SUM(OFFSET('Data - expenses'!$J22, 0, (Z$6-1) * 3, 1, 3))</f>
        <v>0</v>
      </c>
      <c r="AA46" s="313">
        <f ca="1">SUM(OFFSET('Data - expenses'!$J22, 0, (AA$6-1) * 3, 1, 3))</f>
        <v>0</v>
      </c>
      <c r="AB46" s="314">
        <f ca="1">SUM(OFFSET('Data - expenses'!$J22, 0, (AB$6-1) * 3, 1, 3))</f>
        <v>0</v>
      </c>
    </row>
    <row r="47" spans="5:28" hidden="1" outlineLevel="2">
      <c r="E47" s="502" t="s">
        <v>91</v>
      </c>
      <c r="F47" s="505"/>
      <c r="G47" s="505"/>
      <c r="H47" s="503"/>
      <c r="I47" s="324">
        <f t="shared" ref="I47:AB47" ca="1" si="20">SUM(I48)</f>
        <v>1250</v>
      </c>
      <c r="J47" s="325">
        <f t="shared" ca="1" si="20"/>
        <v>1250</v>
      </c>
      <c r="K47" s="325">
        <f t="shared" ca="1" si="20"/>
        <v>1250</v>
      </c>
      <c r="L47" s="325">
        <f t="shared" ca="1" si="20"/>
        <v>1250</v>
      </c>
      <c r="M47" s="325">
        <f t="shared" ca="1" si="20"/>
        <v>1250</v>
      </c>
      <c r="N47" s="325">
        <f t="shared" ca="1" si="20"/>
        <v>1250</v>
      </c>
      <c r="O47" s="325">
        <f t="shared" ca="1" si="20"/>
        <v>1250</v>
      </c>
      <c r="P47" s="325">
        <f t="shared" ca="1" si="20"/>
        <v>1250</v>
      </c>
      <c r="Q47" s="325">
        <f t="shared" ca="1" si="20"/>
        <v>1250</v>
      </c>
      <c r="R47" s="325">
        <f t="shared" ca="1" si="20"/>
        <v>1250</v>
      </c>
      <c r="S47" s="325">
        <f t="shared" ca="1" si="20"/>
        <v>1250</v>
      </c>
      <c r="T47" s="325">
        <f t="shared" ca="1" si="20"/>
        <v>1250</v>
      </c>
      <c r="U47" s="325">
        <f t="shared" ca="1" si="20"/>
        <v>2000</v>
      </c>
      <c r="V47" s="325">
        <f t="shared" ca="1" si="20"/>
        <v>2000</v>
      </c>
      <c r="W47" s="325">
        <f t="shared" ca="1" si="20"/>
        <v>2000</v>
      </c>
      <c r="X47" s="325">
        <f t="shared" ca="1" si="20"/>
        <v>2000</v>
      </c>
      <c r="Y47" s="325">
        <f t="shared" ca="1" si="20"/>
        <v>2000</v>
      </c>
      <c r="Z47" s="325">
        <f t="shared" ca="1" si="20"/>
        <v>2000</v>
      </c>
      <c r="AA47" s="325">
        <f t="shared" ca="1" si="20"/>
        <v>2000</v>
      </c>
      <c r="AB47" s="326">
        <f t="shared" ca="1" si="20"/>
        <v>2000</v>
      </c>
    </row>
    <row r="48" spans="5:28" hidden="1" outlineLevel="3">
      <c r="F48" s="488" t="s">
        <v>91</v>
      </c>
      <c r="G48" s="504"/>
      <c r="H48" s="489"/>
      <c r="I48" s="321">
        <f t="shared" ref="I48:AB48" ca="1" si="21">SUM(I49,I51)</f>
        <v>1250</v>
      </c>
      <c r="J48" s="322">
        <f t="shared" ca="1" si="21"/>
        <v>1250</v>
      </c>
      <c r="K48" s="322">
        <f t="shared" ca="1" si="21"/>
        <v>1250</v>
      </c>
      <c r="L48" s="322">
        <f t="shared" ca="1" si="21"/>
        <v>1250</v>
      </c>
      <c r="M48" s="322">
        <f t="shared" ca="1" si="21"/>
        <v>1250</v>
      </c>
      <c r="N48" s="322">
        <f t="shared" ca="1" si="21"/>
        <v>1250</v>
      </c>
      <c r="O48" s="322">
        <f t="shared" ca="1" si="21"/>
        <v>1250</v>
      </c>
      <c r="P48" s="322">
        <f t="shared" ca="1" si="21"/>
        <v>1250</v>
      </c>
      <c r="Q48" s="322">
        <f t="shared" ca="1" si="21"/>
        <v>1250</v>
      </c>
      <c r="R48" s="322">
        <f t="shared" ca="1" si="21"/>
        <v>1250</v>
      </c>
      <c r="S48" s="322">
        <f t="shared" ca="1" si="21"/>
        <v>1250</v>
      </c>
      <c r="T48" s="322">
        <f t="shared" ca="1" si="21"/>
        <v>1250</v>
      </c>
      <c r="U48" s="322">
        <f t="shared" ca="1" si="21"/>
        <v>2000</v>
      </c>
      <c r="V48" s="322">
        <f t="shared" ca="1" si="21"/>
        <v>2000</v>
      </c>
      <c r="W48" s="322">
        <f t="shared" ca="1" si="21"/>
        <v>2000</v>
      </c>
      <c r="X48" s="322">
        <f t="shared" ca="1" si="21"/>
        <v>2000</v>
      </c>
      <c r="Y48" s="322">
        <f t="shared" ca="1" si="21"/>
        <v>2000</v>
      </c>
      <c r="Z48" s="322">
        <f t="shared" ca="1" si="21"/>
        <v>2000</v>
      </c>
      <c r="AA48" s="322">
        <f t="shared" ca="1" si="21"/>
        <v>2000</v>
      </c>
      <c r="AB48" s="323">
        <f t="shared" ca="1" si="21"/>
        <v>2000</v>
      </c>
    </row>
    <row r="49" spans="5:28" hidden="1" outlineLevel="4">
      <c r="G49" s="502" t="s">
        <v>84</v>
      </c>
      <c r="H49" s="503"/>
      <c r="I49" s="324">
        <f t="shared" ref="I49:AB49" ca="1" si="22">SUM(I50)</f>
        <v>1250</v>
      </c>
      <c r="J49" s="325">
        <f t="shared" ca="1" si="22"/>
        <v>1250</v>
      </c>
      <c r="K49" s="325">
        <f t="shared" ca="1" si="22"/>
        <v>1250</v>
      </c>
      <c r="L49" s="325">
        <f t="shared" ca="1" si="22"/>
        <v>1250</v>
      </c>
      <c r="M49" s="325">
        <f t="shared" ca="1" si="22"/>
        <v>1250</v>
      </c>
      <c r="N49" s="325">
        <f t="shared" ca="1" si="22"/>
        <v>1250</v>
      </c>
      <c r="O49" s="325">
        <f t="shared" ca="1" si="22"/>
        <v>1250</v>
      </c>
      <c r="P49" s="325">
        <f t="shared" ca="1" si="22"/>
        <v>1250</v>
      </c>
      <c r="Q49" s="325">
        <f t="shared" ca="1" si="22"/>
        <v>1250</v>
      </c>
      <c r="R49" s="325">
        <f t="shared" ca="1" si="22"/>
        <v>1250</v>
      </c>
      <c r="S49" s="325">
        <f t="shared" ca="1" si="22"/>
        <v>1250</v>
      </c>
      <c r="T49" s="325">
        <f t="shared" ca="1" si="22"/>
        <v>1250</v>
      </c>
      <c r="U49" s="325">
        <f t="shared" ca="1" si="22"/>
        <v>1250</v>
      </c>
      <c r="V49" s="325">
        <f t="shared" ca="1" si="22"/>
        <v>1250</v>
      </c>
      <c r="W49" s="325">
        <f t="shared" ca="1" si="22"/>
        <v>1250</v>
      </c>
      <c r="X49" s="325">
        <f t="shared" ca="1" si="22"/>
        <v>1250</v>
      </c>
      <c r="Y49" s="325">
        <f t="shared" ca="1" si="22"/>
        <v>1250</v>
      </c>
      <c r="Z49" s="325">
        <f t="shared" ca="1" si="22"/>
        <v>1250</v>
      </c>
      <c r="AA49" s="325">
        <f t="shared" ca="1" si="22"/>
        <v>1250</v>
      </c>
      <c r="AB49" s="326">
        <f t="shared" ca="1" si="22"/>
        <v>1250</v>
      </c>
    </row>
    <row r="50" spans="5:28" hidden="1" outlineLevel="5">
      <c r="H50" s="327" t="s">
        <v>241</v>
      </c>
      <c r="I50" s="312">
        <f ca="1">SUM(OFFSET('Data - expenses'!$J23, 0, (I$6-1) * 3, 1, 3))</f>
        <v>1250</v>
      </c>
      <c r="J50" s="313">
        <f ca="1">SUM(OFFSET('Data - expenses'!$J23, 0, (J$6-1) * 3, 1, 3))</f>
        <v>1250</v>
      </c>
      <c r="K50" s="313">
        <f ca="1">SUM(OFFSET('Data - expenses'!$J23, 0, (K$6-1) * 3, 1, 3))</f>
        <v>1250</v>
      </c>
      <c r="L50" s="313">
        <f ca="1">SUM(OFFSET('Data - expenses'!$J23, 0, (L$6-1) * 3, 1, 3))</f>
        <v>1250</v>
      </c>
      <c r="M50" s="313">
        <f ca="1">SUM(OFFSET('Data - expenses'!$J23, 0, (M$6-1) * 3, 1, 3))</f>
        <v>1250</v>
      </c>
      <c r="N50" s="313">
        <f ca="1">SUM(OFFSET('Data - expenses'!$J23, 0, (N$6-1) * 3, 1, 3))</f>
        <v>1250</v>
      </c>
      <c r="O50" s="313">
        <f ca="1">SUM(OFFSET('Data - expenses'!$J23, 0, (O$6-1) * 3, 1, 3))</f>
        <v>1250</v>
      </c>
      <c r="P50" s="313">
        <f ca="1">SUM(OFFSET('Data - expenses'!$J23, 0, (P$6-1) * 3, 1, 3))</f>
        <v>1250</v>
      </c>
      <c r="Q50" s="313">
        <f ca="1">SUM(OFFSET('Data - expenses'!$J23, 0, (Q$6-1) * 3, 1, 3))</f>
        <v>1250</v>
      </c>
      <c r="R50" s="313">
        <f ca="1">SUM(OFFSET('Data - expenses'!$J23, 0, (R$6-1) * 3, 1, 3))</f>
        <v>1250</v>
      </c>
      <c r="S50" s="313">
        <f ca="1">SUM(OFFSET('Data - expenses'!$J23, 0, (S$6-1) * 3, 1, 3))</f>
        <v>1250</v>
      </c>
      <c r="T50" s="313">
        <f ca="1">SUM(OFFSET('Data - expenses'!$J23, 0, (T$6-1) * 3, 1, 3))</f>
        <v>1250</v>
      </c>
      <c r="U50" s="313">
        <f ca="1">SUM(OFFSET('Data - expenses'!$J23, 0, (U$6-1) * 3, 1, 3))</f>
        <v>1250</v>
      </c>
      <c r="V50" s="313">
        <f ca="1">SUM(OFFSET('Data - expenses'!$J23, 0, (V$6-1) * 3, 1, 3))</f>
        <v>1250</v>
      </c>
      <c r="W50" s="313">
        <f ca="1">SUM(OFFSET('Data - expenses'!$J23, 0, (W$6-1) * 3, 1, 3))</f>
        <v>1250</v>
      </c>
      <c r="X50" s="313">
        <f ca="1">SUM(OFFSET('Data - expenses'!$J23, 0, (X$6-1) * 3, 1, 3))</f>
        <v>1250</v>
      </c>
      <c r="Y50" s="313">
        <f ca="1">SUM(OFFSET('Data - expenses'!$J23, 0, (Y$6-1) * 3, 1, 3))</f>
        <v>1250</v>
      </c>
      <c r="Z50" s="313">
        <f ca="1">SUM(OFFSET('Data - expenses'!$J23, 0, (Z$6-1) * 3, 1, 3))</f>
        <v>1250</v>
      </c>
      <c r="AA50" s="313">
        <f ca="1">SUM(OFFSET('Data - expenses'!$J23, 0, (AA$6-1) * 3, 1, 3))</f>
        <v>1250</v>
      </c>
      <c r="AB50" s="314">
        <f ca="1">SUM(OFFSET('Data - expenses'!$J23, 0, (AB$6-1) * 3, 1, 3))</f>
        <v>1250</v>
      </c>
    </row>
    <row r="51" spans="5:28" hidden="1" outlineLevel="4">
      <c r="G51" s="502" t="s">
        <v>81</v>
      </c>
      <c r="H51" s="503"/>
      <c r="I51" s="324">
        <f t="shared" ref="I51:AB51" ca="1" si="23">SUM(I52,I53,I54)</f>
        <v>0</v>
      </c>
      <c r="J51" s="325">
        <f t="shared" ca="1" si="23"/>
        <v>0</v>
      </c>
      <c r="K51" s="325">
        <f t="shared" ca="1" si="23"/>
        <v>0</v>
      </c>
      <c r="L51" s="325">
        <f t="shared" ca="1" si="23"/>
        <v>0</v>
      </c>
      <c r="M51" s="325">
        <f t="shared" ca="1" si="23"/>
        <v>0</v>
      </c>
      <c r="N51" s="325">
        <f t="shared" ca="1" si="23"/>
        <v>0</v>
      </c>
      <c r="O51" s="325">
        <f t="shared" ca="1" si="23"/>
        <v>0</v>
      </c>
      <c r="P51" s="325">
        <f t="shared" ca="1" si="23"/>
        <v>0</v>
      </c>
      <c r="Q51" s="325">
        <f t="shared" ca="1" si="23"/>
        <v>0</v>
      </c>
      <c r="R51" s="325">
        <f t="shared" ca="1" si="23"/>
        <v>0</v>
      </c>
      <c r="S51" s="325">
        <f t="shared" ca="1" si="23"/>
        <v>0</v>
      </c>
      <c r="T51" s="325">
        <f t="shared" ca="1" si="23"/>
        <v>0</v>
      </c>
      <c r="U51" s="325">
        <f t="shared" ca="1" si="23"/>
        <v>750</v>
      </c>
      <c r="V51" s="325">
        <f t="shared" ca="1" si="23"/>
        <v>750</v>
      </c>
      <c r="W51" s="325">
        <f t="shared" ca="1" si="23"/>
        <v>750</v>
      </c>
      <c r="X51" s="325">
        <f t="shared" ca="1" si="23"/>
        <v>750</v>
      </c>
      <c r="Y51" s="325">
        <f t="shared" ca="1" si="23"/>
        <v>750</v>
      </c>
      <c r="Z51" s="325">
        <f t="shared" ca="1" si="23"/>
        <v>750</v>
      </c>
      <c r="AA51" s="325">
        <f t="shared" ca="1" si="23"/>
        <v>750</v>
      </c>
      <c r="AB51" s="326">
        <f t="shared" ca="1" si="23"/>
        <v>750</v>
      </c>
    </row>
    <row r="52" spans="5:28" hidden="1" outlineLevel="5">
      <c r="H52" s="327" t="s">
        <v>242</v>
      </c>
      <c r="I52" s="312">
        <f ca="1">SUM(OFFSET('Data - expenses'!$J24, 0, (I$6-1) * 3, 1, 3))</f>
        <v>0</v>
      </c>
      <c r="J52" s="313">
        <f ca="1">SUM(OFFSET('Data - expenses'!$J24, 0, (J$6-1) * 3, 1, 3))</f>
        <v>0</v>
      </c>
      <c r="K52" s="313">
        <f ca="1">SUM(OFFSET('Data - expenses'!$J24, 0, (K$6-1) * 3, 1, 3))</f>
        <v>0</v>
      </c>
      <c r="L52" s="313">
        <f ca="1">SUM(OFFSET('Data - expenses'!$J24, 0, (L$6-1) * 3, 1, 3))</f>
        <v>0</v>
      </c>
      <c r="M52" s="313">
        <f ca="1">SUM(OFFSET('Data - expenses'!$J24, 0, (M$6-1) * 3, 1, 3))</f>
        <v>0</v>
      </c>
      <c r="N52" s="313">
        <f ca="1">SUM(OFFSET('Data - expenses'!$J24, 0, (N$6-1) * 3, 1, 3))</f>
        <v>0</v>
      </c>
      <c r="O52" s="313">
        <f ca="1">SUM(OFFSET('Data - expenses'!$J24, 0, (O$6-1) * 3, 1, 3))</f>
        <v>0</v>
      </c>
      <c r="P52" s="313">
        <f ca="1">SUM(OFFSET('Data - expenses'!$J24, 0, (P$6-1) * 3, 1, 3))</f>
        <v>0</v>
      </c>
      <c r="Q52" s="313">
        <f ca="1">SUM(OFFSET('Data - expenses'!$J24, 0, (Q$6-1) * 3, 1, 3))</f>
        <v>0</v>
      </c>
      <c r="R52" s="313">
        <f ca="1">SUM(OFFSET('Data - expenses'!$J24, 0, (R$6-1) * 3, 1, 3))</f>
        <v>0</v>
      </c>
      <c r="S52" s="313">
        <f ca="1">SUM(OFFSET('Data - expenses'!$J24, 0, (S$6-1) * 3, 1, 3))</f>
        <v>0</v>
      </c>
      <c r="T52" s="313">
        <f ca="1">SUM(OFFSET('Data - expenses'!$J24, 0, (T$6-1) * 3, 1, 3))</f>
        <v>0</v>
      </c>
      <c r="U52" s="313">
        <f ca="1">SUM(OFFSET('Data - expenses'!$J24, 0, (U$6-1) * 3, 1, 3))</f>
        <v>750</v>
      </c>
      <c r="V52" s="313">
        <f ca="1">SUM(OFFSET('Data - expenses'!$J24, 0, (V$6-1) * 3, 1, 3))</f>
        <v>750</v>
      </c>
      <c r="W52" s="313">
        <f ca="1">SUM(OFFSET('Data - expenses'!$J24, 0, (W$6-1) * 3, 1, 3))</f>
        <v>750</v>
      </c>
      <c r="X52" s="313">
        <f ca="1">SUM(OFFSET('Data - expenses'!$J24, 0, (X$6-1) * 3, 1, 3))</f>
        <v>750</v>
      </c>
      <c r="Y52" s="313">
        <f ca="1">SUM(OFFSET('Data - expenses'!$J24, 0, (Y$6-1) * 3, 1, 3))</f>
        <v>750</v>
      </c>
      <c r="Z52" s="313">
        <f ca="1">SUM(OFFSET('Data - expenses'!$J24, 0, (Z$6-1) * 3, 1, 3))</f>
        <v>750</v>
      </c>
      <c r="AA52" s="313">
        <f ca="1">SUM(OFFSET('Data - expenses'!$J24, 0, (AA$6-1) * 3, 1, 3))</f>
        <v>750</v>
      </c>
      <c r="AB52" s="314">
        <f ca="1">SUM(OFFSET('Data - expenses'!$J24, 0, (AB$6-1) * 3, 1, 3))</f>
        <v>750</v>
      </c>
    </row>
    <row r="53" spans="5:28" hidden="1" outlineLevel="5">
      <c r="H53" s="327" t="s">
        <v>243</v>
      </c>
      <c r="I53" s="312">
        <f ca="1">SUM(OFFSET('Data - expenses'!$J25, 0, (I$6-1) * 3, 1, 3))</f>
        <v>0</v>
      </c>
      <c r="J53" s="313">
        <f ca="1">SUM(OFFSET('Data - expenses'!$J25, 0, (J$6-1) * 3, 1, 3))</f>
        <v>0</v>
      </c>
      <c r="K53" s="313">
        <f ca="1">SUM(OFFSET('Data - expenses'!$J25, 0, (K$6-1) * 3, 1, 3))</f>
        <v>0</v>
      </c>
      <c r="L53" s="313">
        <f ca="1">SUM(OFFSET('Data - expenses'!$J25, 0, (L$6-1) * 3, 1, 3))</f>
        <v>0</v>
      </c>
      <c r="M53" s="313">
        <f ca="1">SUM(OFFSET('Data - expenses'!$J25, 0, (M$6-1) * 3, 1, 3))</f>
        <v>0</v>
      </c>
      <c r="N53" s="313">
        <f ca="1">SUM(OFFSET('Data - expenses'!$J25, 0, (N$6-1) * 3, 1, 3))</f>
        <v>0</v>
      </c>
      <c r="O53" s="313">
        <f ca="1">SUM(OFFSET('Data - expenses'!$J25, 0, (O$6-1) * 3, 1, 3))</f>
        <v>0</v>
      </c>
      <c r="P53" s="313">
        <f ca="1">SUM(OFFSET('Data - expenses'!$J25, 0, (P$6-1) * 3, 1, 3))</f>
        <v>0</v>
      </c>
      <c r="Q53" s="313">
        <f ca="1">SUM(OFFSET('Data - expenses'!$J25, 0, (Q$6-1) * 3, 1, 3))</f>
        <v>0</v>
      </c>
      <c r="R53" s="313">
        <f ca="1">SUM(OFFSET('Data - expenses'!$J25, 0, (R$6-1) * 3, 1, 3))</f>
        <v>0</v>
      </c>
      <c r="S53" s="313">
        <f ca="1">SUM(OFFSET('Data - expenses'!$J25, 0, (S$6-1) * 3, 1, 3))</f>
        <v>0</v>
      </c>
      <c r="T53" s="313">
        <f ca="1">SUM(OFFSET('Data - expenses'!$J25, 0, (T$6-1) * 3, 1, 3))</f>
        <v>0</v>
      </c>
      <c r="U53" s="313">
        <f ca="1">SUM(OFFSET('Data - expenses'!$J25, 0, (U$6-1) * 3, 1, 3))</f>
        <v>0</v>
      </c>
      <c r="V53" s="313">
        <f ca="1">SUM(OFFSET('Data - expenses'!$J25, 0, (V$6-1) * 3, 1, 3))</f>
        <v>0</v>
      </c>
      <c r="W53" s="313">
        <f ca="1">SUM(OFFSET('Data - expenses'!$J25, 0, (W$6-1) * 3, 1, 3))</f>
        <v>0</v>
      </c>
      <c r="X53" s="313">
        <f ca="1">SUM(OFFSET('Data - expenses'!$J25, 0, (X$6-1) * 3, 1, 3))</f>
        <v>0</v>
      </c>
      <c r="Y53" s="313">
        <f ca="1">SUM(OFFSET('Data - expenses'!$J25, 0, (Y$6-1) * 3, 1, 3))</f>
        <v>0</v>
      </c>
      <c r="Z53" s="313">
        <f ca="1">SUM(OFFSET('Data - expenses'!$J25, 0, (Z$6-1) * 3, 1, 3))</f>
        <v>0</v>
      </c>
      <c r="AA53" s="313">
        <f ca="1">SUM(OFFSET('Data - expenses'!$J25, 0, (AA$6-1) * 3, 1, 3))</f>
        <v>0</v>
      </c>
      <c r="AB53" s="314">
        <f ca="1">SUM(OFFSET('Data - expenses'!$J25, 0, (AB$6-1) * 3, 1, 3))</f>
        <v>0</v>
      </c>
    </row>
    <row r="54" spans="5:28" hidden="1" outlineLevel="5">
      <c r="H54" s="327" t="s">
        <v>244</v>
      </c>
      <c r="I54" s="312">
        <f ca="1">SUM(OFFSET('Data - expenses'!$J26, 0, (I$6-1) * 3, 1, 3))</f>
        <v>0</v>
      </c>
      <c r="J54" s="313">
        <f ca="1">SUM(OFFSET('Data - expenses'!$J26, 0, (J$6-1) * 3, 1, 3))</f>
        <v>0</v>
      </c>
      <c r="K54" s="313">
        <f ca="1">SUM(OFFSET('Data - expenses'!$J26, 0, (K$6-1) * 3, 1, 3))</f>
        <v>0</v>
      </c>
      <c r="L54" s="313">
        <f ca="1">SUM(OFFSET('Data - expenses'!$J26, 0, (L$6-1) * 3, 1, 3))</f>
        <v>0</v>
      </c>
      <c r="M54" s="313">
        <f ca="1">SUM(OFFSET('Data - expenses'!$J26, 0, (M$6-1) * 3, 1, 3))</f>
        <v>0</v>
      </c>
      <c r="N54" s="313">
        <f ca="1">SUM(OFFSET('Data - expenses'!$J26, 0, (N$6-1) * 3, 1, 3))</f>
        <v>0</v>
      </c>
      <c r="O54" s="313">
        <f ca="1">SUM(OFFSET('Data - expenses'!$J26, 0, (O$6-1) * 3, 1, 3))</f>
        <v>0</v>
      </c>
      <c r="P54" s="313">
        <f ca="1">SUM(OFFSET('Data - expenses'!$J26, 0, (P$6-1) * 3, 1, 3))</f>
        <v>0</v>
      </c>
      <c r="Q54" s="313">
        <f ca="1">SUM(OFFSET('Data - expenses'!$J26, 0, (Q$6-1) * 3, 1, 3))</f>
        <v>0</v>
      </c>
      <c r="R54" s="313">
        <f ca="1">SUM(OFFSET('Data - expenses'!$J26, 0, (R$6-1) * 3, 1, 3))</f>
        <v>0</v>
      </c>
      <c r="S54" s="313">
        <f ca="1">SUM(OFFSET('Data - expenses'!$J26, 0, (S$6-1) * 3, 1, 3))</f>
        <v>0</v>
      </c>
      <c r="T54" s="313">
        <f ca="1">SUM(OFFSET('Data - expenses'!$J26, 0, (T$6-1) * 3, 1, 3))</f>
        <v>0</v>
      </c>
      <c r="U54" s="313">
        <f ca="1">SUM(OFFSET('Data - expenses'!$J26, 0, (U$6-1) * 3, 1, 3))</f>
        <v>0</v>
      </c>
      <c r="V54" s="313">
        <f ca="1">SUM(OFFSET('Data - expenses'!$J26, 0, (V$6-1) * 3, 1, 3))</f>
        <v>0</v>
      </c>
      <c r="W54" s="313">
        <f ca="1">SUM(OFFSET('Data - expenses'!$J26, 0, (W$6-1) * 3, 1, 3))</f>
        <v>0</v>
      </c>
      <c r="X54" s="313">
        <f ca="1">SUM(OFFSET('Data - expenses'!$J26, 0, (X$6-1) * 3, 1, 3))</f>
        <v>0</v>
      </c>
      <c r="Y54" s="313">
        <f ca="1">SUM(OFFSET('Data - expenses'!$J26, 0, (Y$6-1) * 3, 1, 3))</f>
        <v>0</v>
      </c>
      <c r="Z54" s="313">
        <f ca="1">SUM(OFFSET('Data - expenses'!$J26, 0, (Z$6-1) * 3, 1, 3))</f>
        <v>0</v>
      </c>
      <c r="AA54" s="313">
        <f ca="1">SUM(OFFSET('Data - expenses'!$J26, 0, (AA$6-1) * 3, 1, 3))</f>
        <v>0</v>
      </c>
      <c r="AB54" s="314">
        <f ca="1">SUM(OFFSET('Data - expenses'!$J26, 0, (AB$6-1) * 3, 1, 3))</f>
        <v>0</v>
      </c>
    </row>
    <row r="55" spans="5:28" hidden="1" outlineLevel="2">
      <c r="E55" s="502" t="s">
        <v>92</v>
      </c>
      <c r="F55" s="505"/>
      <c r="G55" s="505"/>
      <c r="H55" s="503"/>
      <c r="I55" s="324">
        <f t="shared" ref="I55:AB55" ca="1" si="24">SUM(I56)</f>
        <v>3600</v>
      </c>
      <c r="J55" s="325">
        <f t="shared" ca="1" si="24"/>
        <v>3600</v>
      </c>
      <c r="K55" s="325">
        <f t="shared" ca="1" si="24"/>
        <v>3600</v>
      </c>
      <c r="L55" s="325">
        <f t="shared" ca="1" si="24"/>
        <v>3600</v>
      </c>
      <c r="M55" s="325">
        <f t="shared" ca="1" si="24"/>
        <v>7200</v>
      </c>
      <c r="N55" s="325">
        <f t="shared" ca="1" si="24"/>
        <v>7200</v>
      </c>
      <c r="O55" s="325">
        <f t="shared" ca="1" si="24"/>
        <v>7200</v>
      </c>
      <c r="P55" s="325">
        <f t="shared" ca="1" si="24"/>
        <v>7200</v>
      </c>
      <c r="Q55" s="325">
        <f t="shared" ca="1" si="24"/>
        <v>7200</v>
      </c>
      <c r="R55" s="325">
        <f t="shared" ca="1" si="24"/>
        <v>8400</v>
      </c>
      <c r="S55" s="325">
        <f t="shared" ca="1" si="24"/>
        <v>10800</v>
      </c>
      <c r="T55" s="325">
        <f t="shared" ca="1" si="24"/>
        <v>10800</v>
      </c>
      <c r="U55" s="325">
        <f t="shared" ca="1" si="24"/>
        <v>14400</v>
      </c>
      <c r="V55" s="325">
        <f t="shared" ca="1" si="24"/>
        <v>15600</v>
      </c>
      <c r="W55" s="325">
        <f t="shared" ca="1" si="24"/>
        <v>18000</v>
      </c>
      <c r="X55" s="325">
        <f t="shared" ca="1" si="24"/>
        <v>18000</v>
      </c>
      <c r="Y55" s="325">
        <f t="shared" ca="1" si="24"/>
        <v>21600</v>
      </c>
      <c r="Z55" s="325">
        <f t="shared" ca="1" si="24"/>
        <v>21600</v>
      </c>
      <c r="AA55" s="325">
        <f t="shared" ca="1" si="24"/>
        <v>25200</v>
      </c>
      <c r="AB55" s="326">
        <f t="shared" ca="1" si="24"/>
        <v>25200</v>
      </c>
    </row>
    <row r="56" spans="5:28" hidden="1" outlineLevel="3">
      <c r="F56" s="488" t="s">
        <v>92</v>
      </c>
      <c r="G56" s="504"/>
      <c r="H56" s="489"/>
      <c r="I56" s="321">
        <f t="shared" ref="I56:AB56" ca="1" si="25">SUM(I57,I59)</f>
        <v>3600</v>
      </c>
      <c r="J56" s="322">
        <f t="shared" ca="1" si="25"/>
        <v>3600</v>
      </c>
      <c r="K56" s="322">
        <f t="shared" ca="1" si="25"/>
        <v>3600</v>
      </c>
      <c r="L56" s="322">
        <f t="shared" ca="1" si="25"/>
        <v>3600</v>
      </c>
      <c r="M56" s="322">
        <f t="shared" ca="1" si="25"/>
        <v>7200</v>
      </c>
      <c r="N56" s="322">
        <f t="shared" ca="1" si="25"/>
        <v>7200</v>
      </c>
      <c r="O56" s="322">
        <f t="shared" ca="1" si="25"/>
        <v>7200</v>
      </c>
      <c r="P56" s="322">
        <f t="shared" ca="1" si="25"/>
        <v>7200</v>
      </c>
      <c r="Q56" s="322">
        <f t="shared" ca="1" si="25"/>
        <v>7200</v>
      </c>
      <c r="R56" s="322">
        <f t="shared" ca="1" si="25"/>
        <v>8400</v>
      </c>
      <c r="S56" s="322">
        <f t="shared" ca="1" si="25"/>
        <v>10800</v>
      </c>
      <c r="T56" s="322">
        <f t="shared" ca="1" si="25"/>
        <v>10800</v>
      </c>
      <c r="U56" s="322">
        <f t="shared" ca="1" si="25"/>
        <v>14400</v>
      </c>
      <c r="V56" s="322">
        <f t="shared" ca="1" si="25"/>
        <v>15600</v>
      </c>
      <c r="W56" s="322">
        <f t="shared" ca="1" si="25"/>
        <v>18000</v>
      </c>
      <c r="X56" s="322">
        <f t="shared" ca="1" si="25"/>
        <v>18000</v>
      </c>
      <c r="Y56" s="322">
        <f t="shared" ca="1" si="25"/>
        <v>21600</v>
      </c>
      <c r="Z56" s="322">
        <f t="shared" ca="1" si="25"/>
        <v>21600</v>
      </c>
      <c r="AA56" s="322">
        <f t="shared" ca="1" si="25"/>
        <v>25200</v>
      </c>
      <c r="AB56" s="323">
        <f t="shared" ca="1" si="25"/>
        <v>25200</v>
      </c>
    </row>
    <row r="57" spans="5:28" hidden="1" outlineLevel="4">
      <c r="G57" s="502" t="s">
        <v>84</v>
      </c>
      <c r="H57" s="503"/>
      <c r="I57" s="324">
        <f t="shared" ref="I57:AB57" ca="1" si="26">SUM(I58)</f>
        <v>3600</v>
      </c>
      <c r="J57" s="325">
        <f t="shared" ca="1" si="26"/>
        <v>3600</v>
      </c>
      <c r="K57" s="325">
        <f t="shared" ca="1" si="26"/>
        <v>3600</v>
      </c>
      <c r="L57" s="325">
        <f t="shared" ca="1" si="26"/>
        <v>3600</v>
      </c>
      <c r="M57" s="325">
        <f t="shared" ca="1" si="26"/>
        <v>3600</v>
      </c>
      <c r="N57" s="325">
        <f t="shared" ca="1" si="26"/>
        <v>3600</v>
      </c>
      <c r="O57" s="325">
        <f t="shared" ca="1" si="26"/>
        <v>3600</v>
      </c>
      <c r="P57" s="325">
        <f t="shared" ca="1" si="26"/>
        <v>3600</v>
      </c>
      <c r="Q57" s="325">
        <f t="shared" ca="1" si="26"/>
        <v>3600</v>
      </c>
      <c r="R57" s="325">
        <f t="shared" ca="1" si="26"/>
        <v>3600</v>
      </c>
      <c r="S57" s="325">
        <f t="shared" ca="1" si="26"/>
        <v>3600</v>
      </c>
      <c r="T57" s="325">
        <f t="shared" ca="1" si="26"/>
        <v>3600</v>
      </c>
      <c r="U57" s="325">
        <f t="shared" ca="1" si="26"/>
        <v>3600</v>
      </c>
      <c r="V57" s="325">
        <f t="shared" ca="1" si="26"/>
        <v>3600</v>
      </c>
      <c r="W57" s="325">
        <f t="shared" ca="1" si="26"/>
        <v>3600</v>
      </c>
      <c r="X57" s="325">
        <f t="shared" ca="1" si="26"/>
        <v>3600</v>
      </c>
      <c r="Y57" s="325">
        <f t="shared" ca="1" si="26"/>
        <v>3600</v>
      </c>
      <c r="Z57" s="325">
        <f t="shared" ca="1" si="26"/>
        <v>3600</v>
      </c>
      <c r="AA57" s="325">
        <f t="shared" ca="1" si="26"/>
        <v>3600</v>
      </c>
      <c r="AB57" s="326">
        <f t="shared" ca="1" si="26"/>
        <v>3600</v>
      </c>
    </row>
    <row r="58" spans="5:28" hidden="1" outlineLevel="5">
      <c r="H58" s="327" t="s">
        <v>241</v>
      </c>
      <c r="I58" s="312">
        <f ca="1">SUM(OFFSET('Data - expenses'!$J27, 0, (I$6-1) * 3, 1, 3))</f>
        <v>3600</v>
      </c>
      <c r="J58" s="313">
        <f ca="1">SUM(OFFSET('Data - expenses'!$J27, 0, (J$6-1) * 3, 1, 3))</f>
        <v>3600</v>
      </c>
      <c r="K58" s="313">
        <f ca="1">SUM(OFFSET('Data - expenses'!$J27, 0, (K$6-1) * 3, 1, 3))</f>
        <v>3600</v>
      </c>
      <c r="L58" s="313">
        <f ca="1">SUM(OFFSET('Data - expenses'!$J27, 0, (L$6-1) * 3, 1, 3))</f>
        <v>3600</v>
      </c>
      <c r="M58" s="313">
        <f ca="1">SUM(OFFSET('Data - expenses'!$J27, 0, (M$6-1) * 3, 1, 3))</f>
        <v>3600</v>
      </c>
      <c r="N58" s="313">
        <f ca="1">SUM(OFFSET('Data - expenses'!$J27, 0, (N$6-1) * 3, 1, 3))</f>
        <v>3600</v>
      </c>
      <c r="O58" s="313">
        <f ca="1">SUM(OFFSET('Data - expenses'!$J27, 0, (O$6-1) * 3, 1, 3))</f>
        <v>3600</v>
      </c>
      <c r="P58" s="313">
        <f ca="1">SUM(OFFSET('Data - expenses'!$J27, 0, (P$6-1) * 3, 1, 3))</f>
        <v>3600</v>
      </c>
      <c r="Q58" s="313">
        <f ca="1">SUM(OFFSET('Data - expenses'!$J27, 0, (Q$6-1) * 3, 1, 3))</f>
        <v>3600</v>
      </c>
      <c r="R58" s="313">
        <f ca="1">SUM(OFFSET('Data - expenses'!$J27, 0, (R$6-1) * 3, 1, 3))</f>
        <v>3600</v>
      </c>
      <c r="S58" s="313">
        <f ca="1">SUM(OFFSET('Data - expenses'!$J27, 0, (S$6-1) * 3, 1, 3))</f>
        <v>3600</v>
      </c>
      <c r="T58" s="313">
        <f ca="1">SUM(OFFSET('Data - expenses'!$J27, 0, (T$6-1) * 3, 1, 3))</f>
        <v>3600</v>
      </c>
      <c r="U58" s="313">
        <f ca="1">SUM(OFFSET('Data - expenses'!$J27, 0, (U$6-1) * 3, 1, 3))</f>
        <v>3600</v>
      </c>
      <c r="V58" s="313">
        <f ca="1">SUM(OFFSET('Data - expenses'!$J27, 0, (V$6-1) * 3, 1, 3))</f>
        <v>3600</v>
      </c>
      <c r="W58" s="313">
        <f ca="1">SUM(OFFSET('Data - expenses'!$J27, 0, (W$6-1) * 3, 1, 3))</f>
        <v>3600</v>
      </c>
      <c r="X58" s="313">
        <f ca="1">SUM(OFFSET('Data - expenses'!$J27, 0, (X$6-1) * 3, 1, 3))</f>
        <v>3600</v>
      </c>
      <c r="Y58" s="313">
        <f ca="1">SUM(OFFSET('Data - expenses'!$J27, 0, (Y$6-1) * 3, 1, 3))</f>
        <v>3600</v>
      </c>
      <c r="Z58" s="313">
        <f ca="1">SUM(OFFSET('Data - expenses'!$J27, 0, (Z$6-1) * 3, 1, 3))</f>
        <v>3600</v>
      </c>
      <c r="AA58" s="313">
        <f ca="1">SUM(OFFSET('Data - expenses'!$J27, 0, (AA$6-1) * 3, 1, 3))</f>
        <v>3600</v>
      </c>
      <c r="AB58" s="314">
        <f ca="1">SUM(OFFSET('Data - expenses'!$J27, 0, (AB$6-1) * 3, 1, 3))</f>
        <v>3600</v>
      </c>
    </row>
    <row r="59" spans="5:28" hidden="1" outlineLevel="4">
      <c r="G59" s="502" t="s">
        <v>81</v>
      </c>
      <c r="H59" s="503"/>
      <c r="I59" s="324">
        <f t="shared" ref="I59:AB59" ca="1" si="27">SUM(I60,I61,I62)</f>
        <v>0</v>
      </c>
      <c r="J59" s="325">
        <f t="shared" ca="1" si="27"/>
        <v>0</v>
      </c>
      <c r="K59" s="325">
        <f t="shared" ca="1" si="27"/>
        <v>0</v>
      </c>
      <c r="L59" s="325">
        <f t="shared" ca="1" si="27"/>
        <v>0</v>
      </c>
      <c r="M59" s="325">
        <f t="shared" ca="1" si="27"/>
        <v>3600</v>
      </c>
      <c r="N59" s="325">
        <f t="shared" ca="1" si="27"/>
        <v>3600</v>
      </c>
      <c r="O59" s="325">
        <f t="shared" ca="1" si="27"/>
        <v>3600</v>
      </c>
      <c r="P59" s="325">
        <f t="shared" ca="1" si="27"/>
        <v>3600</v>
      </c>
      <c r="Q59" s="325">
        <f t="shared" ca="1" si="27"/>
        <v>3600</v>
      </c>
      <c r="R59" s="325">
        <f t="shared" ca="1" si="27"/>
        <v>4800</v>
      </c>
      <c r="S59" s="325">
        <f t="shared" ca="1" si="27"/>
        <v>7200</v>
      </c>
      <c r="T59" s="325">
        <f t="shared" ca="1" si="27"/>
        <v>7200</v>
      </c>
      <c r="U59" s="325">
        <f t="shared" ca="1" si="27"/>
        <v>10800</v>
      </c>
      <c r="V59" s="325">
        <f t="shared" ca="1" si="27"/>
        <v>12000</v>
      </c>
      <c r="W59" s="325">
        <f t="shared" ca="1" si="27"/>
        <v>14400</v>
      </c>
      <c r="X59" s="325">
        <f t="shared" ca="1" si="27"/>
        <v>14400</v>
      </c>
      <c r="Y59" s="325">
        <f t="shared" ca="1" si="27"/>
        <v>18000</v>
      </c>
      <c r="Z59" s="325">
        <f t="shared" ca="1" si="27"/>
        <v>18000</v>
      </c>
      <c r="AA59" s="325">
        <f t="shared" ca="1" si="27"/>
        <v>21600</v>
      </c>
      <c r="AB59" s="326">
        <f t="shared" ca="1" si="27"/>
        <v>21600</v>
      </c>
    </row>
    <row r="60" spans="5:28" hidden="1" outlineLevel="5">
      <c r="H60" s="327" t="s">
        <v>242</v>
      </c>
      <c r="I60" s="312">
        <f ca="1">SUM(OFFSET('Data - expenses'!$J28, 0, (I$6-1) * 3, 1, 3))</f>
        <v>0</v>
      </c>
      <c r="J60" s="313">
        <f ca="1">SUM(OFFSET('Data - expenses'!$J28, 0, (J$6-1) * 3, 1, 3))</f>
        <v>0</v>
      </c>
      <c r="K60" s="313">
        <f ca="1">SUM(OFFSET('Data - expenses'!$J28, 0, (K$6-1) * 3, 1, 3))</f>
        <v>0</v>
      </c>
      <c r="L60" s="313">
        <f ca="1">SUM(OFFSET('Data - expenses'!$J28, 0, (L$6-1) * 3, 1, 3))</f>
        <v>0</v>
      </c>
      <c r="M60" s="313">
        <f ca="1">SUM(OFFSET('Data - expenses'!$J28, 0, (M$6-1) * 3, 1, 3))</f>
        <v>0</v>
      </c>
      <c r="N60" s="313">
        <f ca="1">SUM(OFFSET('Data - expenses'!$J28, 0, (N$6-1) * 3, 1, 3))</f>
        <v>0</v>
      </c>
      <c r="O60" s="313">
        <f ca="1">SUM(OFFSET('Data - expenses'!$J28, 0, (O$6-1) * 3, 1, 3))</f>
        <v>0</v>
      </c>
      <c r="P60" s="313">
        <f ca="1">SUM(OFFSET('Data - expenses'!$J28, 0, (P$6-1) * 3, 1, 3))</f>
        <v>0</v>
      </c>
      <c r="Q60" s="313">
        <f ca="1">SUM(OFFSET('Data - expenses'!$J28, 0, (Q$6-1) * 3, 1, 3))</f>
        <v>0</v>
      </c>
      <c r="R60" s="313">
        <f ca="1">SUM(OFFSET('Data - expenses'!$J28, 0, (R$6-1) * 3, 1, 3))</f>
        <v>0</v>
      </c>
      <c r="S60" s="313">
        <f ca="1">SUM(OFFSET('Data - expenses'!$J28, 0, (S$6-1) * 3, 1, 3))</f>
        <v>0</v>
      </c>
      <c r="T60" s="313">
        <f ca="1">SUM(OFFSET('Data - expenses'!$J28, 0, (T$6-1) * 3, 1, 3))</f>
        <v>0</v>
      </c>
      <c r="U60" s="313">
        <f ca="1">SUM(OFFSET('Data - expenses'!$J28, 0, (U$6-1) * 3, 1, 3))</f>
        <v>3600</v>
      </c>
      <c r="V60" s="313">
        <f ca="1">SUM(OFFSET('Data - expenses'!$J28, 0, (V$6-1) * 3, 1, 3))</f>
        <v>3600</v>
      </c>
      <c r="W60" s="313">
        <f ca="1">SUM(OFFSET('Data - expenses'!$J28, 0, (W$6-1) * 3, 1, 3))</f>
        <v>3600</v>
      </c>
      <c r="X60" s="313">
        <f ca="1">SUM(OFFSET('Data - expenses'!$J28, 0, (X$6-1) * 3, 1, 3))</f>
        <v>3600</v>
      </c>
      <c r="Y60" s="313">
        <f ca="1">SUM(OFFSET('Data - expenses'!$J28, 0, (Y$6-1) * 3, 1, 3))</f>
        <v>3600</v>
      </c>
      <c r="Z60" s="313">
        <f ca="1">SUM(OFFSET('Data - expenses'!$J28, 0, (Z$6-1) * 3, 1, 3))</f>
        <v>3600</v>
      </c>
      <c r="AA60" s="313">
        <f ca="1">SUM(OFFSET('Data - expenses'!$J28, 0, (AA$6-1) * 3, 1, 3))</f>
        <v>3600</v>
      </c>
      <c r="AB60" s="314">
        <f ca="1">SUM(OFFSET('Data - expenses'!$J28, 0, (AB$6-1) * 3, 1, 3))</f>
        <v>3600</v>
      </c>
    </row>
    <row r="61" spans="5:28" hidden="1" outlineLevel="5">
      <c r="H61" s="327" t="s">
        <v>243</v>
      </c>
      <c r="I61" s="312">
        <f ca="1">SUM(OFFSET('Data - expenses'!$J29, 0, (I$6-1) * 3, 1, 3))</f>
        <v>0</v>
      </c>
      <c r="J61" s="313">
        <f ca="1">SUM(OFFSET('Data - expenses'!$J29, 0, (J$6-1) * 3, 1, 3))</f>
        <v>0</v>
      </c>
      <c r="K61" s="313">
        <f ca="1">SUM(OFFSET('Data - expenses'!$J29, 0, (K$6-1) * 3, 1, 3))</f>
        <v>0</v>
      </c>
      <c r="L61" s="313">
        <f ca="1">SUM(OFFSET('Data - expenses'!$J29, 0, (L$6-1) * 3, 1, 3))</f>
        <v>0</v>
      </c>
      <c r="M61" s="313">
        <f ca="1">SUM(OFFSET('Data - expenses'!$J29, 0, (M$6-1) * 3, 1, 3))</f>
        <v>3600</v>
      </c>
      <c r="N61" s="313">
        <f ca="1">SUM(OFFSET('Data - expenses'!$J29, 0, (N$6-1) * 3, 1, 3))</f>
        <v>3600</v>
      </c>
      <c r="O61" s="313">
        <f ca="1">SUM(OFFSET('Data - expenses'!$J29, 0, (O$6-1) * 3, 1, 3))</f>
        <v>3600</v>
      </c>
      <c r="P61" s="313">
        <f ca="1">SUM(OFFSET('Data - expenses'!$J29, 0, (P$6-1) * 3, 1, 3))</f>
        <v>3600</v>
      </c>
      <c r="Q61" s="313">
        <f ca="1">SUM(OFFSET('Data - expenses'!$J29, 0, (Q$6-1) * 3, 1, 3))</f>
        <v>3600</v>
      </c>
      <c r="R61" s="313">
        <f ca="1">SUM(OFFSET('Data - expenses'!$J29, 0, (R$6-1) * 3, 1, 3))</f>
        <v>3600</v>
      </c>
      <c r="S61" s="313">
        <f ca="1">SUM(OFFSET('Data - expenses'!$J29, 0, (S$6-1) * 3, 1, 3))</f>
        <v>3600</v>
      </c>
      <c r="T61" s="313">
        <f ca="1">SUM(OFFSET('Data - expenses'!$J29, 0, (T$6-1) * 3, 1, 3))</f>
        <v>3600</v>
      </c>
      <c r="U61" s="313">
        <f ca="1">SUM(OFFSET('Data - expenses'!$J29, 0, (U$6-1) * 3, 1, 3))</f>
        <v>3600</v>
      </c>
      <c r="V61" s="313">
        <f ca="1">SUM(OFFSET('Data - expenses'!$J29, 0, (V$6-1) * 3, 1, 3))</f>
        <v>3600</v>
      </c>
      <c r="W61" s="313">
        <f ca="1">SUM(OFFSET('Data - expenses'!$J29, 0, (W$6-1) * 3, 1, 3))</f>
        <v>3600</v>
      </c>
      <c r="X61" s="313">
        <f ca="1">SUM(OFFSET('Data - expenses'!$J29, 0, (X$6-1) * 3, 1, 3))</f>
        <v>3600</v>
      </c>
      <c r="Y61" s="313">
        <f ca="1">SUM(OFFSET('Data - expenses'!$J29, 0, (Y$6-1) * 3, 1, 3))</f>
        <v>3600</v>
      </c>
      <c r="Z61" s="313">
        <f ca="1">SUM(OFFSET('Data - expenses'!$J29, 0, (Z$6-1) * 3, 1, 3))</f>
        <v>3600</v>
      </c>
      <c r="AA61" s="313">
        <f ca="1">SUM(OFFSET('Data - expenses'!$J29, 0, (AA$6-1) * 3, 1, 3))</f>
        <v>3600</v>
      </c>
      <c r="AB61" s="314">
        <f ca="1">SUM(OFFSET('Data - expenses'!$J29, 0, (AB$6-1) * 3, 1, 3))</f>
        <v>3600</v>
      </c>
    </row>
    <row r="62" spans="5:28" hidden="1" outlineLevel="5">
      <c r="H62" s="327" t="s">
        <v>244</v>
      </c>
      <c r="I62" s="312">
        <f ca="1">SUM(OFFSET('Data - expenses'!$J30, 0, (I$6-1) * 3, 1, 3))</f>
        <v>0</v>
      </c>
      <c r="J62" s="313">
        <f ca="1">SUM(OFFSET('Data - expenses'!$J30, 0, (J$6-1) * 3, 1, 3))</f>
        <v>0</v>
      </c>
      <c r="K62" s="313">
        <f ca="1">SUM(OFFSET('Data - expenses'!$J30, 0, (K$6-1) * 3, 1, 3))</f>
        <v>0</v>
      </c>
      <c r="L62" s="313">
        <f ca="1">SUM(OFFSET('Data - expenses'!$J30, 0, (L$6-1) * 3, 1, 3))</f>
        <v>0</v>
      </c>
      <c r="M62" s="313">
        <f ca="1">SUM(OFFSET('Data - expenses'!$J30, 0, (M$6-1) * 3, 1, 3))</f>
        <v>0</v>
      </c>
      <c r="N62" s="313">
        <f ca="1">SUM(OFFSET('Data - expenses'!$J30, 0, (N$6-1) * 3, 1, 3))</f>
        <v>0</v>
      </c>
      <c r="O62" s="313">
        <f ca="1">SUM(OFFSET('Data - expenses'!$J30, 0, (O$6-1) * 3, 1, 3))</f>
        <v>0</v>
      </c>
      <c r="P62" s="313">
        <f ca="1">SUM(OFFSET('Data - expenses'!$J30, 0, (P$6-1) * 3, 1, 3))</f>
        <v>0</v>
      </c>
      <c r="Q62" s="313">
        <f ca="1">SUM(OFFSET('Data - expenses'!$J30, 0, (Q$6-1) * 3, 1, 3))</f>
        <v>0</v>
      </c>
      <c r="R62" s="313">
        <f ca="1">SUM(OFFSET('Data - expenses'!$J30, 0, (R$6-1) * 3, 1, 3))</f>
        <v>1200</v>
      </c>
      <c r="S62" s="313">
        <f ca="1">SUM(OFFSET('Data - expenses'!$J30, 0, (S$6-1) * 3, 1, 3))</f>
        <v>3600</v>
      </c>
      <c r="T62" s="313">
        <f ca="1">SUM(OFFSET('Data - expenses'!$J30, 0, (T$6-1) * 3, 1, 3))</f>
        <v>3600</v>
      </c>
      <c r="U62" s="313">
        <f ca="1">SUM(OFFSET('Data - expenses'!$J30, 0, (U$6-1) * 3, 1, 3))</f>
        <v>3600</v>
      </c>
      <c r="V62" s="313">
        <f ca="1">SUM(OFFSET('Data - expenses'!$J30, 0, (V$6-1) * 3, 1, 3))</f>
        <v>4800</v>
      </c>
      <c r="W62" s="313">
        <f ca="1">SUM(OFFSET('Data - expenses'!$J30, 0, (W$6-1) * 3, 1, 3))</f>
        <v>7200</v>
      </c>
      <c r="X62" s="313">
        <f ca="1">SUM(OFFSET('Data - expenses'!$J30, 0, (X$6-1) * 3, 1, 3))</f>
        <v>7200</v>
      </c>
      <c r="Y62" s="313">
        <f ca="1">SUM(OFFSET('Data - expenses'!$J30, 0, (Y$6-1) * 3, 1, 3))</f>
        <v>10800</v>
      </c>
      <c r="Z62" s="313">
        <f ca="1">SUM(OFFSET('Data - expenses'!$J30, 0, (Z$6-1) * 3, 1, 3))</f>
        <v>10800</v>
      </c>
      <c r="AA62" s="313">
        <f ca="1">SUM(OFFSET('Data - expenses'!$J30, 0, (AA$6-1) * 3, 1, 3))</f>
        <v>14400</v>
      </c>
      <c r="AB62" s="314">
        <f ca="1">SUM(OFFSET('Data - expenses'!$J30, 0, (AB$6-1) * 3, 1, 3))</f>
        <v>14400</v>
      </c>
    </row>
    <row r="63" spans="5:28" hidden="1" outlineLevel="2">
      <c r="E63" s="502" t="s">
        <v>93</v>
      </c>
      <c r="F63" s="505"/>
      <c r="G63" s="505"/>
      <c r="H63" s="503"/>
      <c r="I63" s="324">
        <f t="shared" ref="I63:AB63" ca="1" si="28">SUM(I64)</f>
        <v>225</v>
      </c>
      <c r="J63" s="325">
        <f t="shared" ca="1" si="28"/>
        <v>225</v>
      </c>
      <c r="K63" s="325">
        <f t="shared" ca="1" si="28"/>
        <v>225</v>
      </c>
      <c r="L63" s="325">
        <f t="shared" ca="1" si="28"/>
        <v>225</v>
      </c>
      <c r="M63" s="325">
        <f t="shared" ca="1" si="28"/>
        <v>450</v>
      </c>
      <c r="N63" s="325">
        <f t="shared" ca="1" si="28"/>
        <v>450</v>
      </c>
      <c r="O63" s="325">
        <f t="shared" ca="1" si="28"/>
        <v>450</v>
      </c>
      <c r="P63" s="325">
        <f t="shared" ca="1" si="28"/>
        <v>450</v>
      </c>
      <c r="Q63" s="325">
        <f t="shared" ca="1" si="28"/>
        <v>450</v>
      </c>
      <c r="R63" s="325">
        <f t="shared" ca="1" si="28"/>
        <v>525</v>
      </c>
      <c r="S63" s="325">
        <f t="shared" ca="1" si="28"/>
        <v>675</v>
      </c>
      <c r="T63" s="325">
        <f t="shared" ca="1" si="28"/>
        <v>675</v>
      </c>
      <c r="U63" s="325">
        <f t="shared" ca="1" si="28"/>
        <v>900</v>
      </c>
      <c r="V63" s="325">
        <f t="shared" ca="1" si="28"/>
        <v>975</v>
      </c>
      <c r="W63" s="325">
        <f t="shared" ca="1" si="28"/>
        <v>1125</v>
      </c>
      <c r="X63" s="325">
        <f t="shared" ca="1" si="28"/>
        <v>1125</v>
      </c>
      <c r="Y63" s="325">
        <f t="shared" ca="1" si="28"/>
        <v>1350</v>
      </c>
      <c r="Z63" s="325">
        <f t="shared" ca="1" si="28"/>
        <v>1350</v>
      </c>
      <c r="AA63" s="325">
        <f t="shared" ca="1" si="28"/>
        <v>1575</v>
      </c>
      <c r="AB63" s="326">
        <f t="shared" ca="1" si="28"/>
        <v>1575</v>
      </c>
    </row>
    <row r="64" spans="5:28" hidden="1" outlineLevel="3">
      <c r="F64" s="488" t="s">
        <v>93</v>
      </c>
      <c r="G64" s="504"/>
      <c r="H64" s="489"/>
      <c r="I64" s="321">
        <f t="shared" ref="I64:AB64" ca="1" si="29">SUM(I65,I67)</f>
        <v>225</v>
      </c>
      <c r="J64" s="322">
        <f t="shared" ca="1" si="29"/>
        <v>225</v>
      </c>
      <c r="K64" s="322">
        <f t="shared" ca="1" si="29"/>
        <v>225</v>
      </c>
      <c r="L64" s="322">
        <f t="shared" ca="1" si="29"/>
        <v>225</v>
      </c>
      <c r="M64" s="322">
        <f t="shared" ca="1" si="29"/>
        <v>450</v>
      </c>
      <c r="N64" s="322">
        <f t="shared" ca="1" si="29"/>
        <v>450</v>
      </c>
      <c r="O64" s="322">
        <f t="shared" ca="1" si="29"/>
        <v>450</v>
      </c>
      <c r="P64" s="322">
        <f t="shared" ca="1" si="29"/>
        <v>450</v>
      </c>
      <c r="Q64" s="322">
        <f t="shared" ca="1" si="29"/>
        <v>450</v>
      </c>
      <c r="R64" s="322">
        <f t="shared" ca="1" si="29"/>
        <v>525</v>
      </c>
      <c r="S64" s="322">
        <f t="shared" ca="1" si="29"/>
        <v>675</v>
      </c>
      <c r="T64" s="322">
        <f t="shared" ca="1" si="29"/>
        <v>675</v>
      </c>
      <c r="U64" s="322">
        <f t="shared" ca="1" si="29"/>
        <v>900</v>
      </c>
      <c r="V64" s="322">
        <f t="shared" ca="1" si="29"/>
        <v>975</v>
      </c>
      <c r="W64" s="322">
        <f t="shared" ca="1" si="29"/>
        <v>1125</v>
      </c>
      <c r="X64" s="322">
        <f t="shared" ca="1" si="29"/>
        <v>1125</v>
      </c>
      <c r="Y64" s="322">
        <f t="shared" ca="1" si="29"/>
        <v>1350</v>
      </c>
      <c r="Z64" s="322">
        <f t="shared" ca="1" si="29"/>
        <v>1350</v>
      </c>
      <c r="AA64" s="322">
        <f t="shared" ca="1" si="29"/>
        <v>1575</v>
      </c>
      <c r="AB64" s="323">
        <f t="shared" ca="1" si="29"/>
        <v>1575</v>
      </c>
    </row>
    <row r="65" spans="4:28" hidden="1" outlineLevel="4">
      <c r="G65" s="502" t="s">
        <v>84</v>
      </c>
      <c r="H65" s="503"/>
      <c r="I65" s="324">
        <f t="shared" ref="I65:AB65" ca="1" si="30">SUM(I66)</f>
        <v>225</v>
      </c>
      <c r="J65" s="325">
        <f t="shared" ca="1" si="30"/>
        <v>225</v>
      </c>
      <c r="K65" s="325">
        <f t="shared" ca="1" si="30"/>
        <v>225</v>
      </c>
      <c r="L65" s="325">
        <f t="shared" ca="1" si="30"/>
        <v>225</v>
      </c>
      <c r="M65" s="325">
        <f t="shared" ca="1" si="30"/>
        <v>225</v>
      </c>
      <c r="N65" s="325">
        <f t="shared" ca="1" si="30"/>
        <v>225</v>
      </c>
      <c r="O65" s="325">
        <f t="shared" ca="1" si="30"/>
        <v>225</v>
      </c>
      <c r="P65" s="325">
        <f t="shared" ca="1" si="30"/>
        <v>225</v>
      </c>
      <c r="Q65" s="325">
        <f t="shared" ca="1" si="30"/>
        <v>225</v>
      </c>
      <c r="R65" s="325">
        <f t="shared" ca="1" si="30"/>
        <v>225</v>
      </c>
      <c r="S65" s="325">
        <f t="shared" ca="1" si="30"/>
        <v>225</v>
      </c>
      <c r="T65" s="325">
        <f t="shared" ca="1" si="30"/>
        <v>225</v>
      </c>
      <c r="U65" s="325">
        <f t="shared" ca="1" si="30"/>
        <v>225</v>
      </c>
      <c r="V65" s="325">
        <f t="shared" ca="1" si="30"/>
        <v>225</v>
      </c>
      <c r="W65" s="325">
        <f t="shared" ca="1" si="30"/>
        <v>225</v>
      </c>
      <c r="X65" s="325">
        <f t="shared" ca="1" si="30"/>
        <v>225</v>
      </c>
      <c r="Y65" s="325">
        <f t="shared" ca="1" si="30"/>
        <v>225</v>
      </c>
      <c r="Z65" s="325">
        <f t="shared" ca="1" si="30"/>
        <v>225</v>
      </c>
      <c r="AA65" s="325">
        <f t="shared" ca="1" si="30"/>
        <v>225</v>
      </c>
      <c r="AB65" s="326">
        <f t="shared" ca="1" si="30"/>
        <v>225</v>
      </c>
    </row>
    <row r="66" spans="4:28" hidden="1" outlineLevel="5">
      <c r="H66" s="327" t="s">
        <v>241</v>
      </c>
      <c r="I66" s="312">
        <f ca="1">SUM(OFFSET('Data - expenses'!$J31, 0, (I$6-1) * 3, 1, 3))</f>
        <v>225</v>
      </c>
      <c r="J66" s="313">
        <f ca="1">SUM(OFFSET('Data - expenses'!$J31, 0, (J$6-1) * 3, 1, 3))</f>
        <v>225</v>
      </c>
      <c r="K66" s="313">
        <f ca="1">SUM(OFFSET('Data - expenses'!$J31, 0, (K$6-1) * 3, 1, 3))</f>
        <v>225</v>
      </c>
      <c r="L66" s="313">
        <f ca="1">SUM(OFFSET('Data - expenses'!$J31, 0, (L$6-1) * 3, 1, 3))</f>
        <v>225</v>
      </c>
      <c r="M66" s="313">
        <f ca="1">SUM(OFFSET('Data - expenses'!$J31, 0, (M$6-1) * 3, 1, 3))</f>
        <v>225</v>
      </c>
      <c r="N66" s="313">
        <f ca="1">SUM(OFFSET('Data - expenses'!$J31, 0, (N$6-1) * 3, 1, 3))</f>
        <v>225</v>
      </c>
      <c r="O66" s="313">
        <f ca="1">SUM(OFFSET('Data - expenses'!$J31, 0, (O$6-1) * 3, 1, 3))</f>
        <v>225</v>
      </c>
      <c r="P66" s="313">
        <f ca="1">SUM(OFFSET('Data - expenses'!$J31, 0, (P$6-1) * 3, 1, 3))</f>
        <v>225</v>
      </c>
      <c r="Q66" s="313">
        <f ca="1">SUM(OFFSET('Data - expenses'!$J31, 0, (Q$6-1) * 3, 1, 3))</f>
        <v>225</v>
      </c>
      <c r="R66" s="313">
        <f ca="1">SUM(OFFSET('Data - expenses'!$J31, 0, (R$6-1) * 3, 1, 3))</f>
        <v>225</v>
      </c>
      <c r="S66" s="313">
        <f ca="1">SUM(OFFSET('Data - expenses'!$J31, 0, (S$6-1) * 3, 1, 3))</f>
        <v>225</v>
      </c>
      <c r="T66" s="313">
        <f ca="1">SUM(OFFSET('Data - expenses'!$J31, 0, (T$6-1) * 3, 1, 3))</f>
        <v>225</v>
      </c>
      <c r="U66" s="313">
        <f ca="1">SUM(OFFSET('Data - expenses'!$J31, 0, (U$6-1) * 3, 1, 3))</f>
        <v>225</v>
      </c>
      <c r="V66" s="313">
        <f ca="1">SUM(OFFSET('Data - expenses'!$J31, 0, (V$6-1) * 3, 1, 3))</f>
        <v>225</v>
      </c>
      <c r="W66" s="313">
        <f ca="1">SUM(OFFSET('Data - expenses'!$J31, 0, (W$6-1) * 3, 1, 3))</f>
        <v>225</v>
      </c>
      <c r="X66" s="313">
        <f ca="1">SUM(OFFSET('Data - expenses'!$J31, 0, (X$6-1) * 3, 1, 3))</f>
        <v>225</v>
      </c>
      <c r="Y66" s="313">
        <f ca="1">SUM(OFFSET('Data - expenses'!$J31, 0, (Y$6-1) * 3, 1, 3))</f>
        <v>225</v>
      </c>
      <c r="Z66" s="313">
        <f ca="1">SUM(OFFSET('Data - expenses'!$J31, 0, (Z$6-1) * 3, 1, 3))</f>
        <v>225</v>
      </c>
      <c r="AA66" s="313">
        <f ca="1">SUM(OFFSET('Data - expenses'!$J31, 0, (AA$6-1) * 3, 1, 3))</f>
        <v>225</v>
      </c>
      <c r="AB66" s="314">
        <f ca="1">SUM(OFFSET('Data - expenses'!$J31, 0, (AB$6-1) * 3, 1, 3))</f>
        <v>225</v>
      </c>
    </row>
    <row r="67" spans="4:28" hidden="1" outlineLevel="4">
      <c r="G67" s="502" t="s">
        <v>81</v>
      </c>
      <c r="H67" s="503"/>
      <c r="I67" s="324">
        <f t="shared" ref="I67:AB67" ca="1" si="31">SUM(I68,I69,I70)</f>
        <v>0</v>
      </c>
      <c r="J67" s="325">
        <f t="shared" ca="1" si="31"/>
        <v>0</v>
      </c>
      <c r="K67" s="325">
        <f t="shared" ca="1" si="31"/>
        <v>0</v>
      </c>
      <c r="L67" s="325">
        <f t="shared" ca="1" si="31"/>
        <v>0</v>
      </c>
      <c r="M67" s="325">
        <f t="shared" ca="1" si="31"/>
        <v>225</v>
      </c>
      <c r="N67" s="325">
        <f t="shared" ca="1" si="31"/>
        <v>225</v>
      </c>
      <c r="O67" s="325">
        <f t="shared" ca="1" si="31"/>
        <v>225</v>
      </c>
      <c r="P67" s="325">
        <f t="shared" ca="1" si="31"/>
        <v>225</v>
      </c>
      <c r="Q67" s="325">
        <f t="shared" ca="1" si="31"/>
        <v>225</v>
      </c>
      <c r="R67" s="325">
        <f t="shared" ca="1" si="31"/>
        <v>300</v>
      </c>
      <c r="S67" s="325">
        <f t="shared" ca="1" si="31"/>
        <v>450</v>
      </c>
      <c r="T67" s="325">
        <f t="shared" ca="1" si="31"/>
        <v>450</v>
      </c>
      <c r="U67" s="325">
        <f t="shared" ca="1" si="31"/>
        <v>675</v>
      </c>
      <c r="V67" s="325">
        <f t="shared" ca="1" si="31"/>
        <v>750</v>
      </c>
      <c r="W67" s="325">
        <f t="shared" ca="1" si="31"/>
        <v>900</v>
      </c>
      <c r="X67" s="325">
        <f t="shared" ca="1" si="31"/>
        <v>900</v>
      </c>
      <c r="Y67" s="325">
        <f t="shared" ca="1" si="31"/>
        <v>1125</v>
      </c>
      <c r="Z67" s="325">
        <f t="shared" ca="1" si="31"/>
        <v>1125</v>
      </c>
      <c r="AA67" s="325">
        <f t="shared" ca="1" si="31"/>
        <v>1350</v>
      </c>
      <c r="AB67" s="326">
        <f t="shared" ca="1" si="31"/>
        <v>1350</v>
      </c>
    </row>
    <row r="68" spans="4:28" hidden="1" outlineLevel="5">
      <c r="H68" s="327" t="s">
        <v>242</v>
      </c>
      <c r="I68" s="312">
        <f ca="1">SUM(OFFSET('Data - expenses'!$J32, 0, (I$6-1) * 3, 1, 3))</f>
        <v>0</v>
      </c>
      <c r="J68" s="313">
        <f ca="1">SUM(OFFSET('Data - expenses'!$J32, 0, (J$6-1) * 3, 1, 3))</f>
        <v>0</v>
      </c>
      <c r="K68" s="313">
        <f ca="1">SUM(OFFSET('Data - expenses'!$J32, 0, (K$6-1) * 3, 1, 3))</f>
        <v>0</v>
      </c>
      <c r="L68" s="313">
        <f ca="1">SUM(OFFSET('Data - expenses'!$J32, 0, (L$6-1) * 3, 1, 3))</f>
        <v>0</v>
      </c>
      <c r="M68" s="313">
        <f ca="1">SUM(OFFSET('Data - expenses'!$J32, 0, (M$6-1) * 3, 1, 3))</f>
        <v>0</v>
      </c>
      <c r="N68" s="313">
        <f ca="1">SUM(OFFSET('Data - expenses'!$J32, 0, (N$6-1) * 3, 1, 3))</f>
        <v>0</v>
      </c>
      <c r="O68" s="313">
        <f ca="1">SUM(OFFSET('Data - expenses'!$J32, 0, (O$6-1) * 3, 1, 3))</f>
        <v>0</v>
      </c>
      <c r="P68" s="313">
        <f ca="1">SUM(OFFSET('Data - expenses'!$J32, 0, (P$6-1) * 3, 1, 3))</f>
        <v>0</v>
      </c>
      <c r="Q68" s="313">
        <f ca="1">SUM(OFFSET('Data - expenses'!$J32, 0, (Q$6-1) * 3, 1, 3))</f>
        <v>0</v>
      </c>
      <c r="R68" s="313">
        <f ca="1">SUM(OFFSET('Data - expenses'!$J32, 0, (R$6-1) * 3, 1, 3))</f>
        <v>0</v>
      </c>
      <c r="S68" s="313">
        <f ca="1">SUM(OFFSET('Data - expenses'!$J32, 0, (S$6-1) * 3, 1, 3))</f>
        <v>0</v>
      </c>
      <c r="T68" s="313">
        <f ca="1">SUM(OFFSET('Data - expenses'!$J32, 0, (T$6-1) * 3, 1, 3))</f>
        <v>0</v>
      </c>
      <c r="U68" s="313">
        <f ca="1">SUM(OFFSET('Data - expenses'!$J32, 0, (U$6-1) * 3, 1, 3))</f>
        <v>225</v>
      </c>
      <c r="V68" s="313">
        <f ca="1">SUM(OFFSET('Data - expenses'!$J32, 0, (V$6-1) * 3, 1, 3))</f>
        <v>225</v>
      </c>
      <c r="W68" s="313">
        <f ca="1">SUM(OFFSET('Data - expenses'!$J32, 0, (W$6-1) * 3, 1, 3))</f>
        <v>225</v>
      </c>
      <c r="X68" s="313">
        <f ca="1">SUM(OFFSET('Data - expenses'!$J32, 0, (X$6-1) * 3, 1, 3))</f>
        <v>225</v>
      </c>
      <c r="Y68" s="313">
        <f ca="1">SUM(OFFSET('Data - expenses'!$J32, 0, (Y$6-1) * 3, 1, 3))</f>
        <v>225</v>
      </c>
      <c r="Z68" s="313">
        <f ca="1">SUM(OFFSET('Data - expenses'!$J32, 0, (Z$6-1) * 3, 1, 3))</f>
        <v>225</v>
      </c>
      <c r="AA68" s="313">
        <f ca="1">SUM(OFFSET('Data - expenses'!$J32, 0, (AA$6-1) * 3, 1, 3))</f>
        <v>225</v>
      </c>
      <c r="AB68" s="314">
        <f ca="1">SUM(OFFSET('Data - expenses'!$J32, 0, (AB$6-1) * 3, 1, 3))</f>
        <v>225</v>
      </c>
    </row>
    <row r="69" spans="4:28" hidden="1" outlineLevel="5">
      <c r="H69" s="327" t="s">
        <v>243</v>
      </c>
      <c r="I69" s="312">
        <f ca="1">SUM(OFFSET('Data - expenses'!$J33, 0, (I$6-1) * 3, 1, 3))</f>
        <v>0</v>
      </c>
      <c r="J69" s="313">
        <f ca="1">SUM(OFFSET('Data - expenses'!$J33, 0, (J$6-1) * 3, 1, 3))</f>
        <v>0</v>
      </c>
      <c r="K69" s="313">
        <f ca="1">SUM(OFFSET('Data - expenses'!$J33, 0, (K$6-1) * 3, 1, 3))</f>
        <v>0</v>
      </c>
      <c r="L69" s="313">
        <f ca="1">SUM(OFFSET('Data - expenses'!$J33, 0, (L$6-1) * 3, 1, 3))</f>
        <v>0</v>
      </c>
      <c r="M69" s="313">
        <f ca="1">SUM(OFFSET('Data - expenses'!$J33, 0, (M$6-1) * 3, 1, 3))</f>
        <v>225</v>
      </c>
      <c r="N69" s="313">
        <f ca="1">SUM(OFFSET('Data - expenses'!$J33, 0, (N$6-1) * 3, 1, 3))</f>
        <v>225</v>
      </c>
      <c r="O69" s="313">
        <f ca="1">SUM(OFFSET('Data - expenses'!$J33, 0, (O$6-1) * 3, 1, 3))</f>
        <v>225</v>
      </c>
      <c r="P69" s="313">
        <f ca="1">SUM(OFFSET('Data - expenses'!$J33, 0, (P$6-1) * 3, 1, 3))</f>
        <v>225</v>
      </c>
      <c r="Q69" s="313">
        <f ca="1">SUM(OFFSET('Data - expenses'!$J33, 0, (Q$6-1) * 3, 1, 3))</f>
        <v>225</v>
      </c>
      <c r="R69" s="313">
        <f ca="1">SUM(OFFSET('Data - expenses'!$J33, 0, (R$6-1) * 3, 1, 3))</f>
        <v>225</v>
      </c>
      <c r="S69" s="313">
        <f ca="1">SUM(OFFSET('Data - expenses'!$J33, 0, (S$6-1) * 3, 1, 3))</f>
        <v>225</v>
      </c>
      <c r="T69" s="313">
        <f ca="1">SUM(OFFSET('Data - expenses'!$J33, 0, (T$6-1) * 3, 1, 3))</f>
        <v>225</v>
      </c>
      <c r="U69" s="313">
        <f ca="1">SUM(OFFSET('Data - expenses'!$J33, 0, (U$6-1) * 3, 1, 3))</f>
        <v>225</v>
      </c>
      <c r="V69" s="313">
        <f ca="1">SUM(OFFSET('Data - expenses'!$J33, 0, (V$6-1) * 3, 1, 3))</f>
        <v>225</v>
      </c>
      <c r="W69" s="313">
        <f ca="1">SUM(OFFSET('Data - expenses'!$J33, 0, (W$6-1) * 3, 1, 3))</f>
        <v>225</v>
      </c>
      <c r="X69" s="313">
        <f ca="1">SUM(OFFSET('Data - expenses'!$J33, 0, (X$6-1) * 3, 1, 3))</f>
        <v>225</v>
      </c>
      <c r="Y69" s="313">
        <f ca="1">SUM(OFFSET('Data - expenses'!$J33, 0, (Y$6-1) * 3, 1, 3))</f>
        <v>225</v>
      </c>
      <c r="Z69" s="313">
        <f ca="1">SUM(OFFSET('Data - expenses'!$J33, 0, (Z$6-1) * 3, 1, 3))</f>
        <v>225</v>
      </c>
      <c r="AA69" s="313">
        <f ca="1">SUM(OFFSET('Data - expenses'!$J33, 0, (AA$6-1) * 3, 1, 3))</f>
        <v>225</v>
      </c>
      <c r="AB69" s="314">
        <f ca="1">SUM(OFFSET('Data - expenses'!$J33, 0, (AB$6-1) * 3, 1, 3))</f>
        <v>225</v>
      </c>
    </row>
    <row r="70" spans="4:28" hidden="1" outlineLevel="5">
      <c r="H70" s="327" t="s">
        <v>244</v>
      </c>
      <c r="I70" s="312">
        <f ca="1">SUM(OFFSET('Data - expenses'!$J34, 0, (I$6-1) * 3, 1, 3))</f>
        <v>0</v>
      </c>
      <c r="J70" s="313">
        <f ca="1">SUM(OFFSET('Data - expenses'!$J34, 0, (J$6-1) * 3, 1, 3))</f>
        <v>0</v>
      </c>
      <c r="K70" s="313">
        <f ca="1">SUM(OFFSET('Data - expenses'!$J34, 0, (K$6-1) * 3, 1, 3))</f>
        <v>0</v>
      </c>
      <c r="L70" s="313">
        <f ca="1">SUM(OFFSET('Data - expenses'!$J34, 0, (L$6-1) * 3, 1, 3))</f>
        <v>0</v>
      </c>
      <c r="M70" s="313">
        <f ca="1">SUM(OFFSET('Data - expenses'!$J34, 0, (M$6-1) * 3, 1, 3))</f>
        <v>0</v>
      </c>
      <c r="N70" s="313">
        <f ca="1">SUM(OFFSET('Data - expenses'!$J34, 0, (N$6-1) * 3, 1, 3))</f>
        <v>0</v>
      </c>
      <c r="O70" s="313">
        <f ca="1">SUM(OFFSET('Data - expenses'!$J34, 0, (O$6-1) * 3, 1, 3))</f>
        <v>0</v>
      </c>
      <c r="P70" s="313">
        <f ca="1">SUM(OFFSET('Data - expenses'!$J34, 0, (P$6-1) * 3, 1, 3))</f>
        <v>0</v>
      </c>
      <c r="Q70" s="313">
        <f ca="1">SUM(OFFSET('Data - expenses'!$J34, 0, (Q$6-1) * 3, 1, 3))</f>
        <v>0</v>
      </c>
      <c r="R70" s="313">
        <f ca="1">SUM(OFFSET('Data - expenses'!$J34, 0, (R$6-1) * 3, 1, 3))</f>
        <v>75</v>
      </c>
      <c r="S70" s="313">
        <f ca="1">SUM(OFFSET('Data - expenses'!$J34, 0, (S$6-1) * 3, 1, 3))</f>
        <v>225</v>
      </c>
      <c r="T70" s="313">
        <f ca="1">SUM(OFFSET('Data - expenses'!$J34, 0, (T$6-1) * 3, 1, 3))</f>
        <v>225</v>
      </c>
      <c r="U70" s="313">
        <f ca="1">SUM(OFFSET('Data - expenses'!$J34, 0, (U$6-1) * 3, 1, 3))</f>
        <v>225</v>
      </c>
      <c r="V70" s="313">
        <f ca="1">SUM(OFFSET('Data - expenses'!$J34, 0, (V$6-1) * 3, 1, 3))</f>
        <v>300</v>
      </c>
      <c r="W70" s="313">
        <f ca="1">SUM(OFFSET('Data - expenses'!$J34, 0, (W$6-1) * 3, 1, 3))</f>
        <v>450</v>
      </c>
      <c r="X70" s="313">
        <f ca="1">SUM(OFFSET('Data - expenses'!$J34, 0, (X$6-1) * 3, 1, 3))</f>
        <v>450</v>
      </c>
      <c r="Y70" s="313">
        <f ca="1">SUM(OFFSET('Data - expenses'!$J34, 0, (Y$6-1) * 3, 1, 3))</f>
        <v>675</v>
      </c>
      <c r="Z70" s="313">
        <f ca="1">SUM(OFFSET('Data - expenses'!$J34, 0, (Z$6-1) * 3, 1, 3))</f>
        <v>675</v>
      </c>
      <c r="AA70" s="313">
        <f ca="1">SUM(OFFSET('Data - expenses'!$J34, 0, (AA$6-1) * 3, 1, 3))</f>
        <v>900</v>
      </c>
      <c r="AB70" s="314">
        <f ca="1">SUM(OFFSET('Data - expenses'!$J34, 0, (AB$6-1) * 3, 1, 3))</f>
        <v>900</v>
      </c>
    </row>
    <row r="71" spans="4:28" hidden="1" outlineLevel="2">
      <c r="E71" s="502" t="s">
        <v>94</v>
      </c>
      <c r="F71" s="505"/>
      <c r="G71" s="505"/>
      <c r="H71" s="503"/>
      <c r="I71" s="324">
        <f t="shared" ref="I71:AB71" ca="1" si="32">SUM(I72)</f>
        <v>3000</v>
      </c>
      <c r="J71" s="325">
        <f t="shared" ca="1" si="32"/>
        <v>3000</v>
      </c>
      <c r="K71" s="325">
        <f t="shared" ca="1" si="32"/>
        <v>3000</v>
      </c>
      <c r="L71" s="325">
        <f t="shared" ca="1" si="32"/>
        <v>3000</v>
      </c>
      <c r="M71" s="325">
        <f t="shared" ca="1" si="32"/>
        <v>6000</v>
      </c>
      <c r="N71" s="325">
        <f t="shared" ca="1" si="32"/>
        <v>6000</v>
      </c>
      <c r="O71" s="325">
        <f t="shared" ca="1" si="32"/>
        <v>6000</v>
      </c>
      <c r="P71" s="325">
        <f t="shared" ca="1" si="32"/>
        <v>6000</v>
      </c>
      <c r="Q71" s="325">
        <f t="shared" ca="1" si="32"/>
        <v>6000</v>
      </c>
      <c r="R71" s="325">
        <f t="shared" ca="1" si="32"/>
        <v>7000</v>
      </c>
      <c r="S71" s="325">
        <f t="shared" ca="1" si="32"/>
        <v>9000</v>
      </c>
      <c r="T71" s="325">
        <f t="shared" ca="1" si="32"/>
        <v>9000</v>
      </c>
      <c r="U71" s="325">
        <f t="shared" ca="1" si="32"/>
        <v>12000</v>
      </c>
      <c r="V71" s="325">
        <f t="shared" ca="1" si="32"/>
        <v>13000</v>
      </c>
      <c r="W71" s="325">
        <f t="shared" ca="1" si="32"/>
        <v>15000</v>
      </c>
      <c r="X71" s="325">
        <f t="shared" ca="1" si="32"/>
        <v>15000</v>
      </c>
      <c r="Y71" s="325">
        <f t="shared" ca="1" si="32"/>
        <v>18000</v>
      </c>
      <c r="Z71" s="325">
        <f t="shared" ca="1" si="32"/>
        <v>18000</v>
      </c>
      <c r="AA71" s="325">
        <f t="shared" ca="1" si="32"/>
        <v>21000</v>
      </c>
      <c r="AB71" s="326">
        <f t="shared" ca="1" si="32"/>
        <v>21000</v>
      </c>
    </row>
    <row r="72" spans="4:28" hidden="1" outlineLevel="3">
      <c r="F72" s="488" t="s">
        <v>94</v>
      </c>
      <c r="G72" s="504"/>
      <c r="H72" s="489"/>
      <c r="I72" s="321">
        <f t="shared" ref="I72:AB72" ca="1" si="33">SUM(I73,I75)</f>
        <v>3000</v>
      </c>
      <c r="J72" s="322">
        <f t="shared" ca="1" si="33"/>
        <v>3000</v>
      </c>
      <c r="K72" s="322">
        <f t="shared" ca="1" si="33"/>
        <v>3000</v>
      </c>
      <c r="L72" s="322">
        <f t="shared" ca="1" si="33"/>
        <v>3000</v>
      </c>
      <c r="M72" s="322">
        <f t="shared" ca="1" si="33"/>
        <v>6000</v>
      </c>
      <c r="N72" s="322">
        <f t="shared" ca="1" si="33"/>
        <v>6000</v>
      </c>
      <c r="O72" s="322">
        <f t="shared" ca="1" si="33"/>
        <v>6000</v>
      </c>
      <c r="P72" s="322">
        <f t="shared" ca="1" si="33"/>
        <v>6000</v>
      </c>
      <c r="Q72" s="322">
        <f t="shared" ca="1" si="33"/>
        <v>6000</v>
      </c>
      <c r="R72" s="322">
        <f t="shared" ca="1" si="33"/>
        <v>7000</v>
      </c>
      <c r="S72" s="322">
        <f t="shared" ca="1" si="33"/>
        <v>9000</v>
      </c>
      <c r="T72" s="322">
        <f t="shared" ca="1" si="33"/>
        <v>9000</v>
      </c>
      <c r="U72" s="322">
        <f t="shared" ca="1" si="33"/>
        <v>12000</v>
      </c>
      <c r="V72" s="322">
        <f t="shared" ca="1" si="33"/>
        <v>13000</v>
      </c>
      <c r="W72" s="322">
        <f t="shared" ca="1" si="33"/>
        <v>15000</v>
      </c>
      <c r="X72" s="322">
        <f t="shared" ca="1" si="33"/>
        <v>15000</v>
      </c>
      <c r="Y72" s="322">
        <f t="shared" ca="1" si="33"/>
        <v>18000</v>
      </c>
      <c r="Z72" s="322">
        <f t="shared" ca="1" si="33"/>
        <v>18000</v>
      </c>
      <c r="AA72" s="322">
        <f t="shared" ca="1" si="33"/>
        <v>21000</v>
      </c>
      <c r="AB72" s="323">
        <f t="shared" ca="1" si="33"/>
        <v>21000</v>
      </c>
    </row>
    <row r="73" spans="4:28" hidden="1" outlineLevel="4">
      <c r="G73" s="502" t="s">
        <v>84</v>
      </c>
      <c r="H73" s="503"/>
      <c r="I73" s="324">
        <f t="shared" ref="I73:AB73" ca="1" si="34">SUM(I74)</f>
        <v>3000</v>
      </c>
      <c r="J73" s="325">
        <f t="shared" ca="1" si="34"/>
        <v>3000</v>
      </c>
      <c r="K73" s="325">
        <f t="shared" ca="1" si="34"/>
        <v>3000</v>
      </c>
      <c r="L73" s="325">
        <f t="shared" ca="1" si="34"/>
        <v>3000</v>
      </c>
      <c r="M73" s="325">
        <f t="shared" ca="1" si="34"/>
        <v>3000</v>
      </c>
      <c r="N73" s="325">
        <f t="shared" ca="1" si="34"/>
        <v>3000</v>
      </c>
      <c r="O73" s="325">
        <f t="shared" ca="1" si="34"/>
        <v>3000</v>
      </c>
      <c r="P73" s="325">
        <f t="shared" ca="1" si="34"/>
        <v>3000</v>
      </c>
      <c r="Q73" s="325">
        <f t="shared" ca="1" si="34"/>
        <v>3000</v>
      </c>
      <c r="R73" s="325">
        <f t="shared" ca="1" si="34"/>
        <v>3000</v>
      </c>
      <c r="S73" s="325">
        <f t="shared" ca="1" si="34"/>
        <v>3000</v>
      </c>
      <c r="T73" s="325">
        <f t="shared" ca="1" si="34"/>
        <v>3000</v>
      </c>
      <c r="U73" s="325">
        <f t="shared" ca="1" si="34"/>
        <v>3000</v>
      </c>
      <c r="V73" s="325">
        <f t="shared" ca="1" si="34"/>
        <v>3000</v>
      </c>
      <c r="W73" s="325">
        <f t="shared" ca="1" si="34"/>
        <v>3000</v>
      </c>
      <c r="X73" s="325">
        <f t="shared" ca="1" si="34"/>
        <v>3000</v>
      </c>
      <c r="Y73" s="325">
        <f t="shared" ca="1" si="34"/>
        <v>3000</v>
      </c>
      <c r="Z73" s="325">
        <f t="shared" ca="1" si="34"/>
        <v>3000</v>
      </c>
      <c r="AA73" s="325">
        <f t="shared" ca="1" si="34"/>
        <v>3000</v>
      </c>
      <c r="AB73" s="326">
        <f t="shared" ca="1" si="34"/>
        <v>3000</v>
      </c>
    </row>
    <row r="74" spans="4:28" hidden="1" outlineLevel="5">
      <c r="H74" s="327" t="s">
        <v>241</v>
      </c>
      <c r="I74" s="312">
        <f ca="1">SUM(OFFSET('Data - expenses'!$J35, 0, (I$6-1) * 3, 1, 3))</f>
        <v>3000</v>
      </c>
      <c r="J74" s="313">
        <f ca="1">SUM(OFFSET('Data - expenses'!$J35, 0, (J$6-1) * 3, 1, 3))</f>
        <v>3000</v>
      </c>
      <c r="K74" s="313">
        <f ca="1">SUM(OFFSET('Data - expenses'!$J35, 0, (K$6-1) * 3, 1, 3))</f>
        <v>3000</v>
      </c>
      <c r="L74" s="313">
        <f ca="1">SUM(OFFSET('Data - expenses'!$J35, 0, (L$6-1) * 3, 1, 3))</f>
        <v>3000</v>
      </c>
      <c r="M74" s="313">
        <f ca="1">SUM(OFFSET('Data - expenses'!$J35, 0, (M$6-1) * 3, 1, 3))</f>
        <v>3000</v>
      </c>
      <c r="N74" s="313">
        <f ca="1">SUM(OFFSET('Data - expenses'!$J35, 0, (N$6-1) * 3, 1, 3))</f>
        <v>3000</v>
      </c>
      <c r="O74" s="313">
        <f ca="1">SUM(OFFSET('Data - expenses'!$J35, 0, (O$6-1) * 3, 1, 3))</f>
        <v>3000</v>
      </c>
      <c r="P74" s="313">
        <f ca="1">SUM(OFFSET('Data - expenses'!$J35, 0, (P$6-1) * 3, 1, 3))</f>
        <v>3000</v>
      </c>
      <c r="Q74" s="313">
        <f ca="1">SUM(OFFSET('Data - expenses'!$J35, 0, (Q$6-1) * 3, 1, 3))</f>
        <v>3000</v>
      </c>
      <c r="R74" s="313">
        <f ca="1">SUM(OFFSET('Data - expenses'!$J35, 0, (R$6-1) * 3, 1, 3))</f>
        <v>3000</v>
      </c>
      <c r="S74" s="313">
        <f ca="1">SUM(OFFSET('Data - expenses'!$J35, 0, (S$6-1) * 3, 1, 3))</f>
        <v>3000</v>
      </c>
      <c r="T74" s="313">
        <f ca="1">SUM(OFFSET('Data - expenses'!$J35, 0, (T$6-1) * 3, 1, 3))</f>
        <v>3000</v>
      </c>
      <c r="U74" s="313">
        <f ca="1">SUM(OFFSET('Data - expenses'!$J35, 0, (U$6-1) * 3, 1, 3))</f>
        <v>3000</v>
      </c>
      <c r="V74" s="313">
        <f ca="1">SUM(OFFSET('Data - expenses'!$J35, 0, (V$6-1) * 3, 1, 3))</f>
        <v>3000</v>
      </c>
      <c r="W74" s="313">
        <f ca="1">SUM(OFFSET('Data - expenses'!$J35, 0, (W$6-1) * 3, 1, 3))</f>
        <v>3000</v>
      </c>
      <c r="X74" s="313">
        <f ca="1">SUM(OFFSET('Data - expenses'!$J35, 0, (X$6-1) * 3, 1, 3))</f>
        <v>3000</v>
      </c>
      <c r="Y74" s="313">
        <f ca="1">SUM(OFFSET('Data - expenses'!$J35, 0, (Y$6-1) * 3, 1, 3))</f>
        <v>3000</v>
      </c>
      <c r="Z74" s="313">
        <f ca="1">SUM(OFFSET('Data - expenses'!$J35, 0, (Z$6-1) * 3, 1, 3))</f>
        <v>3000</v>
      </c>
      <c r="AA74" s="313">
        <f ca="1">SUM(OFFSET('Data - expenses'!$J35, 0, (AA$6-1) * 3, 1, 3))</f>
        <v>3000</v>
      </c>
      <c r="AB74" s="314">
        <f ca="1">SUM(OFFSET('Data - expenses'!$J35, 0, (AB$6-1) * 3, 1, 3))</f>
        <v>3000</v>
      </c>
    </row>
    <row r="75" spans="4:28" hidden="1" outlineLevel="4">
      <c r="G75" s="502" t="s">
        <v>81</v>
      </c>
      <c r="H75" s="503"/>
      <c r="I75" s="324">
        <f t="shared" ref="I75:AB75" ca="1" si="35">SUM(I76,I77,I78)</f>
        <v>0</v>
      </c>
      <c r="J75" s="325">
        <f t="shared" ca="1" si="35"/>
        <v>0</v>
      </c>
      <c r="K75" s="325">
        <f t="shared" ca="1" si="35"/>
        <v>0</v>
      </c>
      <c r="L75" s="325">
        <f t="shared" ca="1" si="35"/>
        <v>0</v>
      </c>
      <c r="M75" s="325">
        <f t="shared" ca="1" si="35"/>
        <v>3000</v>
      </c>
      <c r="N75" s="325">
        <f t="shared" ca="1" si="35"/>
        <v>3000</v>
      </c>
      <c r="O75" s="325">
        <f t="shared" ca="1" si="35"/>
        <v>3000</v>
      </c>
      <c r="P75" s="325">
        <f t="shared" ca="1" si="35"/>
        <v>3000</v>
      </c>
      <c r="Q75" s="325">
        <f t="shared" ca="1" si="35"/>
        <v>3000</v>
      </c>
      <c r="R75" s="325">
        <f t="shared" ca="1" si="35"/>
        <v>4000</v>
      </c>
      <c r="S75" s="325">
        <f t="shared" ca="1" si="35"/>
        <v>6000</v>
      </c>
      <c r="T75" s="325">
        <f t="shared" ca="1" si="35"/>
        <v>6000</v>
      </c>
      <c r="U75" s="325">
        <f t="shared" ca="1" si="35"/>
        <v>9000</v>
      </c>
      <c r="V75" s="325">
        <f t="shared" ca="1" si="35"/>
        <v>10000</v>
      </c>
      <c r="W75" s="325">
        <f t="shared" ca="1" si="35"/>
        <v>12000</v>
      </c>
      <c r="X75" s="325">
        <f t="shared" ca="1" si="35"/>
        <v>12000</v>
      </c>
      <c r="Y75" s="325">
        <f t="shared" ca="1" si="35"/>
        <v>15000</v>
      </c>
      <c r="Z75" s="325">
        <f t="shared" ca="1" si="35"/>
        <v>15000</v>
      </c>
      <c r="AA75" s="325">
        <f t="shared" ca="1" si="35"/>
        <v>18000</v>
      </c>
      <c r="AB75" s="326">
        <f t="shared" ca="1" si="35"/>
        <v>18000</v>
      </c>
    </row>
    <row r="76" spans="4:28" hidden="1" outlineLevel="5">
      <c r="H76" s="327" t="s">
        <v>242</v>
      </c>
      <c r="I76" s="312">
        <f ca="1">SUM(OFFSET('Data - expenses'!$J36, 0, (I$6-1) * 3, 1, 3))</f>
        <v>0</v>
      </c>
      <c r="J76" s="313">
        <f ca="1">SUM(OFFSET('Data - expenses'!$J36, 0, (J$6-1) * 3, 1, 3))</f>
        <v>0</v>
      </c>
      <c r="K76" s="313">
        <f ca="1">SUM(OFFSET('Data - expenses'!$J36, 0, (K$6-1) * 3, 1, 3))</f>
        <v>0</v>
      </c>
      <c r="L76" s="313">
        <f ca="1">SUM(OFFSET('Data - expenses'!$J36, 0, (L$6-1) * 3, 1, 3))</f>
        <v>0</v>
      </c>
      <c r="M76" s="313">
        <f ca="1">SUM(OFFSET('Data - expenses'!$J36, 0, (M$6-1) * 3, 1, 3))</f>
        <v>0</v>
      </c>
      <c r="N76" s="313">
        <f ca="1">SUM(OFFSET('Data - expenses'!$J36, 0, (N$6-1) * 3, 1, 3))</f>
        <v>0</v>
      </c>
      <c r="O76" s="313">
        <f ca="1">SUM(OFFSET('Data - expenses'!$J36, 0, (O$6-1) * 3, 1, 3))</f>
        <v>0</v>
      </c>
      <c r="P76" s="313">
        <f ca="1">SUM(OFFSET('Data - expenses'!$J36, 0, (P$6-1) * 3, 1, 3))</f>
        <v>0</v>
      </c>
      <c r="Q76" s="313">
        <f ca="1">SUM(OFFSET('Data - expenses'!$J36, 0, (Q$6-1) * 3, 1, 3))</f>
        <v>0</v>
      </c>
      <c r="R76" s="313">
        <f ca="1">SUM(OFFSET('Data - expenses'!$J36, 0, (R$6-1) * 3, 1, 3))</f>
        <v>0</v>
      </c>
      <c r="S76" s="313">
        <f ca="1">SUM(OFFSET('Data - expenses'!$J36, 0, (S$6-1) * 3, 1, 3))</f>
        <v>0</v>
      </c>
      <c r="T76" s="313">
        <f ca="1">SUM(OFFSET('Data - expenses'!$J36, 0, (T$6-1) * 3, 1, 3))</f>
        <v>0</v>
      </c>
      <c r="U76" s="313">
        <f ca="1">SUM(OFFSET('Data - expenses'!$J36, 0, (U$6-1) * 3, 1, 3))</f>
        <v>3000</v>
      </c>
      <c r="V76" s="313">
        <f ca="1">SUM(OFFSET('Data - expenses'!$J36, 0, (V$6-1) * 3, 1, 3))</f>
        <v>3000</v>
      </c>
      <c r="W76" s="313">
        <f ca="1">SUM(OFFSET('Data - expenses'!$J36, 0, (W$6-1) * 3, 1, 3))</f>
        <v>3000</v>
      </c>
      <c r="X76" s="313">
        <f ca="1">SUM(OFFSET('Data - expenses'!$J36, 0, (X$6-1) * 3, 1, 3))</f>
        <v>3000</v>
      </c>
      <c r="Y76" s="313">
        <f ca="1">SUM(OFFSET('Data - expenses'!$J36, 0, (Y$6-1) * 3, 1, 3))</f>
        <v>3000</v>
      </c>
      <c r="Z76" s="313">
        <f ca="1">SUM(OFFSET('Data - expenses'!$J36, 0, (Z$6-1) * 3, 1, 3))</f>
        <v>3000</v>
      </c>
      <c r="AA76" s="313">
        <f ca="1">SUM(OFFSET('Data - expenses'!$J36, 0, (AA$6-1) * 3, 1, 3))</f>
        <v>3000</v>
      </c>
      <c r="AB76" s="314">
        <f ca="1">SUM(OFFSET('Data - expenses'!$J36, 0, (AB$6-1) * 3, 1, 3))</f>
        <v>3000</v>
      </c>
    </row>
    <row r="77" spans="4:28" hidden="1" outlineLevel="5">
      <c r="H77" s="327" t="s">
        <v>243</v>
      </c>
      <c r="I77" s="312">
        <f ca="1">SUM(OFFSET('Data - expenses'!$J37, 0, (I$6-1) * 3, 1, 3))</f>
        <v>0</v>
      </c>
      <c r="J77" s="313">
        <f ca="1">SUM(OFFSET('Data - expenses'!$J37, 0, (J$6-1) * 3, 1, 3))</f>
        <v>0</v>
      </c>
      <c r="K77" s="313">
        <f ca="1">SUM(OFFSET('Data - expenses'!$J37, 0, (K$6-1) * 3, 1, 3))</f>
        <v>0</v>
      </c>
      <c r="L77" s="313">
        <f ca="1">SUM(OFFSET('Data - expenses'!$J37, 0, (L$6-1) * 3, 1, 3))</f>
        <v>0</v>
      </c>
      <c r="M77" s="313">
        <f ca="1">SUM(OFFSET('Data - expenses'!$J37, 0, (M$6-1) * 3, 1, 3))</f>
        <v>3000</v>
      </c>
      <c r="N77" s="313">
        <f ca="1">SUM(OFFSET('Data - expenses'!$J37, 0, (N$6-1) * 3, 1, 3))</f>
        <v>3000</v>
      </c>
      <c r="O77" s="313">
        <f ca="1">SUM(OFFSET('Data - expenses'!$J37, 0, (O$6-1) * 3, 1, 3))</f>
        <v>3000</v>
      </c>
      <c r="P77" s="313">
        <f ca="1">SUM(OFFSET('Data - expenses'!$J37, 0, (P$6-1) * 3, 1, 3))</f>
        <v>3000</v>
      </c>
      <c r="Q77" s="313">
        <f ca="1">SUM(OFFSET('Data - expenses'!$J37, 0, (Q$6-1) * 3, 1, 3))</f>
        <v>3000</v>
      </c>
      <c r="R77" s="313">
        <f ca="1">SUM(OFFSET('Data - expenses'!$J37, 0, (R$6-1) * 3, 1, 3))</f>
        <v>3000</v>
      </c>
      <c r="S77" s="313">
        <f ca="1">SUM(OFFSET('Data - expenses'!$J37, 0, (S$6-1) * 3, 1, 3))</f>
        <v>3000</v>
      </c>
      <c r="T77" s="313">
        <f ca="1">SUM(OFFSET('Data - expenses'!$J37, 0, (T$6-1) * 3, 1, 3))</f>
        <v>3000</v>
      </c>
      <c r="U77" s="313">
        <f ca="1">SUM(OFFSET('Data - expenses'!$J37, 0, (U$6-1) * 3, 1, 3))</f>
        <v>3000</v>
      </c>
      <c r="V77" s="313">
        <f ca="1">SUM(OFFSET('Data - expenses'!$J37, 0, (V$6-1) * 3, 1, 3))</f>
        <v>3000</v>
      </c>
      <c r="W77" s="313">
        <f ca="1">SUM(OFFSET('Data - expenses'!$J37, 0, (W$6-1) * 3, 1, 3))</f>
        <v>3000</v>
      </c>
      <c r="X77" s="313">
        <f ca="1">SUM(OFFSET('Data - expenses'!$J37, 0, (X$6-1) * 3, 1, 3))</f>
        <v>3000</v>
      </c>
      <c r="Y77" s="313">
        <f ca="1">SUM(OFFSET('Data - expenses'!$J37, 0, (Y$6-1) * 3, 1, 3))</f>
        <v>3000</v>
      </c>
      <c r="Z77" s="313">
        <f ca="1">SUM(OFFSET('Data - expenses'!$J37, 0, (Z$6-1) * 3, 1, 3))</f>
        <v>3000</v>
      </c>
      <c r="AA77" s="313">
        <f ca="1">SUM(OFFSET('Data - expenses'!$J37, 0, (AA$6-1) * 3, 1, 3))</f>
        <v>3000</v>
      </c>
      <c r="AB77" s="314">
        <f ca="1">SUM(OFFSET('Data - expenses'!$J37, 0, (AB$6-1) * 3, 1, 3))</f>
        <v>3000</v>
      </c>
    </row>
    <row r="78" spans="4:28" hidden="1" outlineLevel="5">
      <c r="H78" s="327" t="s">
        <v>244</v>
      </c>
      <c r="I78" s="312">
        <f ca="1">SUM(OFFSET('Data - expenses'!$J38, 0, (I$6-1) * 3, 1, 3))</f>
        <v>0</v>
      </c>
      <c r="J78" s="313">
        <f ca="1">SUM(OFFSET('Data - expenses'!$J38, 0, (J$6-1) * 3, 1, 3))</f>
        <v>0</v>
      </c>
      <c r="K78" s="313">
        <f ca="1">SUM(OFFSET('Data - expenses'!$J38, 0, (K$6-1) * 3, 1, 3))</f>
        <v>0</v>
      </c>
      <c r="L78" s="313">
        <f ca="1">SUM(OFFSET('Data - expenses'!$J38, 0, (L$6-1) * 3, 1, 3))</f>
        <v>0</v>
      </c>
      <c r="M78" s="313">
        <f ca="1">SUM(OFFSET('Data - expenses'!$J38, 0, (M$6-1) * 3, 1, 3))</f>
        <v>0</v>
      </c>
      <c r="N78" s="313">
        <f ca="1">SUM(OFFSET('Data - expenses'!$J38, 0, (N$6-1) * 3, 1, 3))</f>
        <v>0</v>
      </c>
      <c r="O78" s="313">
        <f ca="1">SUM(OFFSET('Data - expenses'!$J38, 0, (O$6-1) * 3, 1, 3))</f>
        <v>0</v>
      </c>
      <c r="P78" s="313">
        <f ca="1">SUM(OFFSET('Data - expenses'!$J38, 0, (P$6-1) * 3, 1, 3))</f>
        <v>0</v>
      </c>
      <c r="Q78" s="313">
        <f ca="1">SUM(OFFSET('Data - expenses'!$J38, 0, (Q$6-1) * 3, 1, 3))</f>
        <v>0</v>
      </c>
      <c r="R78" s="313">
        <f ca="1">SUM(OFFSET('Data - expenses'!$J38, 0, (R$6-1) * 3, 1, 3))</f>
        <v>1000</v>
      </c>
      <c r="S78" s="313">
        <f ca="1">SUM(OFFSET('Data - expenses'!$J38, 0, (S$6-1) * 3, 1, 3))</f>
        <v>3000</v>
      </c>
      <c r="T78" s="313">
        <f ca="1">SUM(OFFSET('Data - expenses'!$J38, 0, (T$6-1) * 3, 1, 3))</f>
        <v>3000</v>
      </c>
      <c r="U78" s="313">
        <f ca="1">SUM(OFFSET('Data - expenses'!$J38, 0, (U$6-1) * 3, 1, 3))</f>
        <v>3000</v>
      </c>
      <c r="V78" s="313">
        <f ca="1">SUM(OFFSET('Data - expenses'!$J38, 0, (V$6-1) * 3, 1, 3))</f>
        <v>4000</v>
      </c>
      <c r="W78" s="313">
        <f ca="1">SUM(OFFSET('Data - expenses'!$J38, 0, (W$6-1) * 3, 1, 3))</f>
        <v>6000</v>
      </c>
      <c r="X78" s="313">
        <f ca="1">SUM(OFFSET('Data - expenses'!$J38, 0, (X$6-1) * 3, 1, 3))</f>
        <v>6000</v>
      </c>
      <c r="Y78" s="313">
        <f ca="1">SUM(OFFSET('Data - expenses'!$J38, 0, (Y$6-1) * 3, 1, 3))</f>
        <v>9000</v>
      </c>
      <c r="Z78" s="313">
        <f ca="1">SUM(OFFSET('Data - expenses'!$J38, 0, (Z$6-1) * 3, 1, 3))</f>
        <v>9000</v>
      </c>
      <c r="AA78" s="313">
        <f ca="1">SUM(OFFSET('Data - expenses'!$J38, 0, (AA$6-1) * 3, 1, 3))</f>
        <v>12000</v>
      </c>
      <c r="AB78" s="314">
        <f ca="1">SUM(OFFSET('Data - expenses'!$J38, 0, (AB$6-1) * 3, 1, 3))</f>
        <v>12000</v>
      </c>
    </row>
    <row r="79" spans="4:28" outlineLevel="1" collapsed="1">
      <c r="D79" s="488" t="s">
        <v>140</v>
      </c>
      <c r="E79" s="504"/>
      <c r="F79" s="504"/>
      <c r="G79" s="504"/>
      <c r="H79" s="489"/>
      <c r="I79" s="321">
        <f t="shared" ref="I79:AB79" ca="1" si="36">SUM(I80)</f>
        <v>0</v>
      </c>
      <c r="J79" s="322">
        <f t="shared" ca="1" si="36"/>
        <v>3600</v>
      </c>
      <c r="K79" s="322">
        <f t="shared" ca="1" si="36"/>
        <v>3600</v>
      </c>
      <c r="L79" s="322">
        <f t="shared" ca="1" si="36"/>
        <v>3600</v>
      </c>
      <c r="M79" s="322">
        <f t="shared" ca="1" si="36"/>
        <v>10500</v>
      </c>
      <c r="N79" s="322">
        <f t="shared" ca="1" si="36"/>
        <v>10500</v>
      </c>
      <c r="O79" s="322">
        <f t="shared" ca="1" si="36"/>
        <v>10500</v>
      </c>
      <c r="P79" s="322">
        <f t="shared" ca="1" si="36"/>
        <v>10500</v>
      </c>
      <c r="Q79" s="322">
        <f t="shared" ca="1" si="36"/>
        <v>19500</v>
      </c>
      <c r="R79" s="322">
        <f t="shared" ca="1" si="36"/>
        <v>19500</v>
      </c>
      <c r="S79" s="322">
        <f t="shared" ca="1" si="36"/>
        <v>19500</v>
      </c>
      <c r="T79" s="322">
        <f t="shared" ca="1" si="36"/>
        <v>19500</v>
      </c>
      <c r="U79" s="322">
        <f t="shared" ca="1" si="36"/>
        <v>36000</v>
      </c>
      <c r="V79" s="322">
        <f t="shared" ca="1" si="36"/>
        <v>36000</v>
      </c>
      <c r="W79" s="322">
        <f t="shared" ca="1" si="36"/>
        <v>36000</v>
      </c>
      <c r="X79" s="322">
        <f t="shared" ca="1" si="36"/>
        <v>36000</v>
      </c>
      <c r="Y79" s="322">
        <f t="shared" ca="1" si="36"/>
        <v>51000</v>
      </c>
      <c r="Z79" s="322">
        <f t="shared" ca="1" si="36"/>
        <v>51000</v>
      </c>
      <c r="AA79" s="322">
        <f t="shared" ca="1" si="36"/>
        <v>51000</v>
      </c>
      <c r="AB79" s="323">
        <f t="shared" ca="1" si="36"/>
        <v>51000</v>
      </c>
    </row>
    <row r="80" spans="4:28" hidden="1" outlineLevel="2">
      <c r="E80" s="502" t="s">
        <v>140</v>
      </c>
      <c r="F80" s="505"/>
      <c r="G80" s="505"/>
      <c r="H80" s="503"/>
      <c r="I80" s="324">
        <f t="shared" ref="I80:AB80" ca="1" si="37">SUM(I81)</f>
        <v>0</v>
      </c>
      <c r="J80" s="325">
        <f t="shared" ca="1" si="37"/>
        <v>3600</v>
      </c>
      <c r="K80" s="325">
        <f t="shared" ca="1" si="37"/>
        <v>3600</v>
      </c>
      <c r="L80" s="325">
        <f t="shared" ca="1" si="37"/>
        <v>3600</v>
      </c>
      <c r="M80" s="325">
        <f t="shared" ca="1" si="37"/>
        <v>10500</v>
      </c>
      <c r="N80" s="325">
        <f t="shared" ca="1" si="37"/>
        <v>10500</v>
      </c>
      <c r="O80" s="325">
        <f t="shared" ca="1" si="37"/>
        <v>10500</v>
      </c>
      <c r="P80" s="325">
        <f t="shared" ca="1" si="37"/>
        <v>10500</v>
      </c>
      <c r="Q80" s="325">
        <f t="shared" ca="1" si="37"/>
        <v>19500</v>
      </c>
      <c r="R80" s="325">
        <f t="shared" ca="1" si="37"/>
        <v>19500</v>
      </c>
      <c r="S80" s="325">
        <f t="shared" ca="1" si="37"/>
        <v>19500</v>
      </c>
      <c r="T80" s="325">
        <f t="shared" ca="1" si="37"/>
        <v>19500</v>
      </c>
      <c r="U80" s="325">
        <f t="shared" ca="1" si="37"/>
        <v>36000</v>
      </c>
      <c r="V80" s="325">
        <f t="shared" ca="1" si="37"/>
        <v>36000</v>
      </c>
      <c r="W80" s="325">
        <f t="shared" ca="1" si="37"/>
        <v>36000</v>
      </c>
      <c r="X80" s="325">
        <f t="shared" ca="1" si="37"/>
        <v>36000</v>
      </c>
      <c r="Y80" s="325">
        <f t="shared" ca="1" si="37"/>
        <v>51000</v>
      </c>
      <c r="Z80" s="325">
        <f t="shared" ca="1" si="37"/>
        <v>51000</v>
      </c>
      <c r="AA80" s="325">
        <f t="shared" ca="1" si="37"/>
        <v>51000</v>
      </c>
      <c r="AB80" s="326">
        <f t="shared" ca="1" si="37"/>
        <v>51000</v>
      </c>
    </row>
    <row r="81" spans="3:28" hidden="1" outlineLevel="3">
      <c r="F81" s="488"/>
      <c r="G81" s="504"/>
      <c r="H81" s="489"/>
      <c r="I81" s="321">
        <f t="shared" ref="I81:AB81" ca="1" si="38">SUM(I82)</f>
        <v>0</v>
      </c>
      <c r="J81" s="322">
        <f t="shared" ca="1" si="38"/>
        <v>3600</v>
      </c>
      <c r="K81" s="322">
        <f t="shared" ca="1" si="38"/>
        <v>3600</v>
      </c>
      <c r="L81" s="322">
        <f t="shared" ca="1" si="38"/>
        <v>3600</v>
      </c>
      <c r="M81" s="322">
        <f t="shared" ca="1" si="38"/>
        <v>10500</v>
      </c>
      <c r="N81" s="322">
        <f t="shared" ca="1" si="38"/>
        <v>10500</v>
      </c>
      <c r="O81" s="322">
        <f t="shared" ca="1" si="38"/>
        <v>10500</v>
      </c>
      <c r="P81" s="322">
        <f t="shared" ca="1" si="38"/>
        <v>10500</v>
      </c>
      <c r="Q81" s="322">
        <f t="shared" ca="1" si="38"/>
        <v>19500</v>
      </c>
      <c r="R81" s="322">
        <f t="shared" ca="1" si="38"/>
        <v>19500</v>
      </c>
      <c r="S81" s="322">
        <f t="shared" ca="1" si="38"/>
        <v>19500</v>
      </c>
      <c r="T81" s="322">
        <f t="shared" ca="1" si="38"/>
        <v>19500</v>
      </c>
      <c r="U81" s="322">
        <f t="shared" ca="1" si="38"/>
        <v>36000</v>
      </c>
      <c r="V81" s="322">
        <f t="shared" ca="1" si="38"/>
        <v>36000</v>
      </c>
      <c r="W81" s="322">
        <f t="shared" ca="1" si="38"/>
        <v>36000</v>
      </c>
      <c r="X81" s="322">
        <f t="shared" ca="1" si="38"/>
        <v>36000</v>
      </c>
      <c r="Y81" s="322">
        <f t="shared" ca="1" si="38"/>
        <v>51000</v>
      </c>
      <c r="Z81" s="322">
        <f t="shared" ca="1" si="38"/>
        <v>51000</v>
      </c>
      <c r="AA81" s="322">
        <f t="shared" ca="1" si="38"/>
        <v>51000</v>
      </c>
      <c r="AB81" s="323">
        <f t="shared" ca="1" si="38"/>
        <v>51000</v>
      </c>
    </row>
    <row r="82" spans="3:28" hidden="1" outlineLevel="4">
      <c r="G82" s="502"/>
      <c r="H82" s="503"/>
      <c r="I82" s="324">
        <f t="shared" ref="I82:AB82" ca="1" si="39">SUM(I83,I84,I85)</f>
        <v>0</v>
      </c>
      <c r="J82" s="325">
        <f t="shared" ca="1" si="39"/>
        <v>3600</v>
      </c>
      <c r="K82" s="325">
        <f t="shared" ca="1" si="39"/>
        <v>3600</v>
      </c>
      <c r="L82" s="325">
        <f t="shared" ca="1" si="39"/>
        <v>3600</v>
      </c>
      <c r="M82" s="325">
        <f t="shared" ca="1" si="39"/>
        <v>10500</v>
      </c>
      <c r="N82" s="325">
        <f t="shared" ca="1" si="39"/>
        <v>10500</v>
      </c>
      <c r="O82" s="325">
        <f t="shared" ca="1" si="39"/>
        <v>10500</v>
      </c>
      <c r="P82" s="325">
        <f t="shared" ca="1" si="39"/>
        <v>10500</v>
      </c>
      <c r="Q82" s="325">
        <f t="shared" ca="1" si="39"/>
        <v>19500</v>
      </c>
      <c r="R82" s="325">
        <f t="shared" ca="1" si="39"/>
        <v>19500</v>
      </c>
      <c r="S82" s="325">
        <f t="shared" ca="1" si="39"/>
        <v>19500</v>
      </c>
      <c r="T82" s="325">
        <f t="shared" ca="1" si="39"/>
        <v>19500</v>
      </c>
      <c r="U82" s="325">
        <f t="shared" ca="1" si="39"/>
        <v>36000</v>
      </c>
      <c r="V82" s="325">
        <f t="shared" ca="1" si="39"/>
        <v>36000</v>
      </c>
      <c r="W82" s="325">
        <f t="shared" ca="1" si="39"/>
        <v>36000</v>
      </c>
      <c r="X82" s="325">
        <f t="shared" ca="1" si="39"/>
        <v>36000</v>
      </c>
      <c r="Y82" s="325">
        <f t="shared" ca="1" si="39"/>
        <v>51000</v>
      </c>
      <c r="Z82" s="325">
        <f t="shared" ca="1" si="39"/>
        <v>51000</v>
      </c>
      <c r="AA82" s="325">
        <f t="shared" ca="1" si="39"/>
        <v>51000</v>
      </c>
      <c r="AB82" s="326">
        <f t="shared" ca="1" si="39"/>
        <v>51000</v>
      </c>
    </row>
    <row r="83" spans="3:28" hidden="1" outlineLevel="5">
      <c r="H83" s="327" t="s">
        <v>245</v>
      </c>
      <c r="I83" s="312">
        <f ca="1">SUM(OFFSET('Data - expenses'!$J39, 0, (I$6-1) * 3, 1, 3))</f>
        <v>0</v>
      </c>
      <c r="J83" s="313">
        <f ca="1">SUM(OFFSET('Data - expenses'!$J39, 0, (J$6-1) * 3, 1, 3))</f>
        <v>1500</v>
      </c>
      <c r="K83" s="313">
        <f ca="1">SUM(OFFSET('Data - expenses'!$J39, 0, (K$6-1) * 3, 1, 3))</f>
        <v>1500</v>
      </c>
      <c r="L83" s="313">
        <f ca="1">SUM(OFFSET('Data - expenses'!$J39, 0, (L$6-1) * 3, 1, 3))</f>
        <v>1500</v>
      </c>
      <c r="M83" s="313">
        <f ca="1">SUM(OFFSET('Data - expenses'!$J39, 0, (M$6-1) * 3, 1, 3))</f>
        <v>3000</v>
      </c>
      <c r="N83" s="313">
        <f ca="1">SUM(OFFSET('Data - expenses'!$J39, 0, (N$6-1) * 3, 1, 3))</f>
        <v>3000</v>
      </c>
      <c r="O83" s="313">
        <f ca="1">SUM(OFFSET('Data - expenses'!$J39, 0, (O$6-1) * 3, 1, 3))</f>
        <v>3000</v>
      </c>
      <c r="P83" s="313">
        <f ca="1">SUM(OFFSET('Data - expenses'!$J39, 0, (P$6-1) * 3, 1, 3))</f>
        <v>3000</v>
      </c>
      <c r="Q83" s="313">
        <f ca="1">SUM(OFFSET('Data - expenses'!$J39, 0, (Q$6-1) * 3, 1, 3))</f>
        <v>6000</v>
      </c>
      <c r="R83" s="313">
        <f ca="1">SUM(OFFSET('Data - expenses'!$J39, 0, (R$6-1) * 3, 1, 3))</f>
        <v>6000</v>
      </c>
      <c r="S83" s="313">
        <f ca="1">SUM(OFFSET('Data - expenses'!$J39, 0, (S$6-1) * 3, 1, 3))</f>
        <v>6000</v>
      </c>
      <c r="T83" s="313">
        <f ca="1">SUM(OFFSET('Data - expenses'!$J39, 0, (T$6-1) * 3, 1, 3))</f>
        <v>6000</v>
      </c>
      <c r="U83" s="313">
        <f ca="1">SUM(OFFSET('Data - expenses'!$J39, 0, (U$6-1) * 3, 1, 3))</f>
        <v>10500</v>
      </c>
      <c r="V83" s="313">
        <f ca="1">SUM(OFFSET('Data - expenses'!$J39, 0, (V$6-1) * 3, 1, 3))</f>
        <v>10500</v>
      </c>
      <c r="W83" s="313">
        <f ca="1">SUM(OFFSET('Data - expenses'!$J39, 0, (W$6-1) * 3, 1, 3))</f>
        <v>10500</v>
      </c>
      <c r="X83" s="313">
        <f ca="1">SUM(OFFSET('Data - expenses'!$J39, 0, (X$6-1) * 3, 1, 3))</f>
        <v>10500</v>
      </c>
      <c r="Y83" s="313">
        <f ca="1">SUM(OFFSET('Data - expenses'!$J39, 0, (Y$6-1) * 3, 1, 3))</f>
        <v>15000</v>
      </c>
      <c r="Z83" s="313">
        <f ca="1">SUM(OFFSET('Data - expenses'!$J39, 0, (Z$6-1) * 3, 1, 3))</f>
        <v>15000</v>
      </c>
      <c r="AA83" s="313">
        <f ca="1">SUM(OFFSET('Data - expenses'!$J39, 0, (AA$6-1) * 3, 1, 3))</f>
        <v>15000</v>
      </c>
      <c r="AB83" s="314">
        <f ca="1">SUM(OFFSET('Data - expenses'!$J39, 0, (AB$6-1) * 3, 1, 3))</f>
        <v>15000</v>
      </c>
    </row>
    <row r="84" spans="3:28" hidden="1" outlineLevel="5">
      <c r="H84" s="327" t="s">
        <v>246</v>
      </c>
      <c r="I84" s="312">
        <f ca="1">SUM(OFFSET('Data - expenses'!$J40, 0, (I$6-1) * 3, 1, 3))</f>
        <v>0</v>
      </c>
      <c r="J84" s="313">
        <f ca="1">SUM(OFFSET('Data - expenses'!$J40, 0, (J$6-1) * 3, 1, 3))</f>
        <v>600</v>
      </c>
      <c r="K84" s="313">
        <f ca="1">SUM(OFFSET('Data - expenses'!$J40, 0, (K$6-1) * 3, 1, 3))</f>
        <v>600</v>
      </c>
      <c r="L84" s="313">
        <f ca="1">SUM(OFFSET('Data - expenses'!$J40, 0, (L$6-1) * 3, 1, 3))</f>
        <v>600</v>
      </c>
      <c r="M84" s="313">
        <f ca="1">SUM(OFFSET('Data - expenses'!$J40, 0, (M$6-1) * 3, 1, 3))</f>
        <v>3000</v>
      </c>
      <c r="N84" s="313">
        <f ca="1">SUM(OFFSET('Data - expenses'!$J40, 0, (N$6-1) * 3, 1, 3))</f>
        <v>3000</v>
      </c>
      <c r="O84" s="313">
        <f ca="1">SUM(OFFSET('Data - expenses'!$J40, 0, (O$6-1) * 3, 1, 3))</f>
        <v>3000</v>
      </c>
      <c r="P84" s="313">
        <f ca="1">SUM(OFFSET('Data - expenses'!$J40, 0, (P$6-1) * 3, 1, 3))</f>
        <v>3000</v>
      </c>
      <c r="Q84" s="313">
        <f ca="1">SUM(OFFSET('Data - expenses'!$J40, 0, (Q$6-1) * 3, 1, 3))</f>
        <v>6000</v>
      </c>
      <c r="R84" s="313">
        <f ca="1">SUM(OFFSET('Data - expenses'!$J40, 0, (R$6-1) * 3, 1, 3))</f>
        <v>6000</v>
      </c>
      <c r="S84" s="313">
        <f ca="1">SUM(OFFSET('Data - expenses'!$J40, 0, (S$6-1) * 3, 1, 3))</f>
        <v>6000</v>
      </c>
      <c r="T84" s="313">
        <f ca="1">SUM(OFFSET('Data - expenses'!$J40, 0, (T$6-1) * 3, 1, 3))</f>
        <v>6000</v>
      </c>
      <c r="U84" s="313">
        <f ca="1">SUM(OFFSET('Data - expenses'!$J40, 0, (U$6-1) * 3, 1, 3))</f>
        <v>10500</v>
      </c>
      <c r="V84" s="313">
        <f ca="1">SUM(OFFSET('Data - expenses'!$J40, 0, (V$6-1) * 3, 1, 3))</f>
        <v>10500</v>
      </c>
      <c r="W84" s="313">
        <f ca="1">SUM(OFFSET('Data - expenses'!$J40, 0, (W$6-1) * 3, 1, 3))</f>
        <v>10500</v>
      </c>
      <c r="X84" s="313">
        <f ca="1">SUM(OFFSET('Data - expenses'!$J40, 0, (X$6-1) * 3, 1, 3))</f>
        <v>10500</v>
      </c>
      <c r="Y84" s="313">
        <f ca="1">SUM(OFFSET('Data - expenses'!$J40, 0, (Y$6-1) * 3, 1, 3))</f>
        <v>12000</v>
      </c>
      <c r="Z84" s="313">
        <f ca="1">SUM(OFFSET('Data - expenses'!$J40, 0, (Z$6-1) * 3, 1, 3))</f>
        <v>12000</v>
      </c>
      <c r="AA84" s="313">
        <f ca="1">SUM(OFFSET('Data - expenses'!$J40, 0, (AA$6-1) * 3, 1, 3))</f>
        <v>12000</v>
      </c>
      <c r="AB84" s="314">
        <f ca="1">SUM(OFFSET('Data - expenses'!$J40, 0, (AB$6-1) * 3, 1, 3))</f>
        <v>12000</v>
      </c>
    </row>
    <row r="85" spans="3:28" hidden="1" outlineLevel="5">
      <c r="H85" s="327" t="s">
        <v>247</v>
      </c>
      <c r="I85" s="312">
        <f ca="1">SUM(OFFSET('Data - expenses'!$J41, 0, (I$6-1) * 3, 1, 3))</f>
        <v>0</v>
      </c>
      <c r="J85" s="313">
        <f ca="1">SUM(OFFSET('Data - expenses'!$J41, 0, (J$6-1) * 3, 1, 3))</f>
        <v>1500</v>
      </c>
      <c r="K85" s="313">
        <f ca="1">SUM(OFFSET('Data - expenses'!$J41, 0, (K$6-1) * 3, 1, 3))</f>
        <v>1500</v>
      </c>
      <c r="L85" s="313">
        <f ca="1">SUM(OFFSET('Data - expenses'!$J41, 0, (L$6-1) * 3, 1, 3))</f>
        <v>1500</v>
      </c>
      <c r="M85" s="313">
        <f ca="1">SUM(OFFSET('Data - expenses'!$J41, 0, (M$6-1) * 3, 1, 3))</f>
        <v>4500</v>
      </c>
      <c r="N85" s="313">
        <f ca="1">SUM(OFFSET('Data - expenses'!$J41, 0, (N$6-1) * 3, 1, 3))</f>
        <v>4500</v>
      </c>
      <c r="O85" s="313">
        <f ca="1">SUM(OFFSET('Data - expenses'!$J41, 0, (O$6-1) * 3, 1, 3))</f>
        <v>4500</v>
      </c>
      <c r="P85" s="313">
        <f ca="1">SUM(OFFSET('Data - expenses'!$J41, 0, (P$6-1) * 3, 1, 3))</f>
        <v>4500</v>
      </c>
      <c r="Q85" s="313">
        <f ca="1">SUM(OFFSET('Data - expenses'!$J41, 0, (Q$6-1) * 3, 1, 3))</f>
        <v>7500</v>
      </c>
      <c r="R85" s="313">
        <f ca="1">SUM(OFFSET('Data - expenses'!$J41, 0, (R$6-1) * 3, 1, 3))</f>
        <v>7500</v>
      </c>
      <c r="S85" s="313">
        <f ca="1">SUM(OFFSET('Data - expenses'!$J41, 0, (S$6-1) * 3, 1, 3))</f>
        <v>7500</v>
      </c>
      <c r="T85" s="313">
        <f ca="1">SUM(OFFSET('Data - expenses'!$J41, 0, (T$6-1) * 3, 1, 3))</f>
        <v>7500</v>
      </c>
      <c r="U85" s="313">
        <f ca="1">SUM(OFFSET('Data - expenses'!$J41, 0, (U$6-1) * 3, 1, 3))</f>
        <v>15000</v>
      </c>
      <c r="V85" s="313">
        <f ca="1">SUM(OFFSET('Data - expenses'!$J41, 0, (V$6-1) * 3, 1, 3))</f>
        <v>15000</v>
      </c>
      <c r="W85" s="313">
        <f ca="1">SUM(OFFSET('Data - expenses'!$J41, 0, (W$6-1) * 3, 1, 3))</f>
        <v>15000</v>
      </c>
      <c r="X85" s="313">
        <f ca="1">SUM(OFFSET('Data - expenses'!$J41, 0, (X$6-1) * 3, 1, 3))</f>
        <v>15000</v>
      </c>
      <c r="Y85" s="313">
        <f ca="1">SUM(OFFSET('Data - expenses'!$J41, 0, (Y$6-1) * 3, 1, 3))</f>
        <v>24000</v>
      </c>
      <c r="Z85" s="313">
        <f ca="1">SUM(OFFSET('Data - expenses'!$J41, 0, (Z$6-1) * 3, 1, 3))</f>
        <v>24000</v>
      </c>
      <c r="AA85" s="313">
        <f ca="1">SUM(OFFSET('Data - expenses'!$J41, 0, (AA$6-1) * 3, 1, 3))</f>
        <v>24000</v>
      </c>
      <c r="AB85" s="314">
        <f ca="1">SUM(OFFSET('Data - expenses'!$J41, 0, (AB$6-1) * 3, 1, 3))</f>
        <v>24000</v>
      </c>
    </row>
    <row r="86" spans="3:28">
      <c r="C86" s="493" t="s">
        <v>2</v>
      </c>
      <c r="D86" s="494"/>
      <c r="E86" s="494"/>
      <c r="F86" s="494"/>
      <c r="G86" s="494"/>
      <c r="H86" s="495"/>
      <c r="I86" s="318">
        <f t="shared" ref="I86:AB86" ca="1" si="40">SUM(I87,I246)</f>
        <v>172558.33333333334</v>
      </c>
      <c r="J86" s="319">
        <f t="shared" ca="1" si="40"/>
        <v>176241.66666666666</v>
      </c>
      <c r="K86" s="319">
        <f t="shared" ca="1" si="40"/>
        <v>191425</v>
      </c>
      <c r="L86" s="319">
        <f t="shared" ca="1" si="40"/>
        <v>213608.33333333334</v>
      </c>
      <c r="M86" s="319">
        <f t="shared" ca="1" si="40"/>
        <v>300591.66666666663</v>
      </c>
      <c r="N86" s="319">
        <f t="shared" ca="1" si="40"/>
        <v>348558.33333333331</v>
      </c>
      <c r="O86" s="319">
        <f t="shared" ca="1" si="40"/>
        <v>433337.5</v>
      </c>
      <c r="P86" s="319">
        <f t="shared" ca="1" si="40"/>
        <v>472970.83333333331</v>
      </c>
      <c r="Q86" s="319">
        <f t="shared" ca="1" si="40"/>
        <v>510025</v>
      </c>
      <c r="R86" s="319">
        <f t="shared" ca="1" si="40"/>
        <v>555825</v>
      </c>
      <c r="S86" s="319">
        <f t="shared" ca="1" si="40"/>
        <v>607966.66666666674</v>
      </c>
      <c r="T86" s="319">
        <f t="shared" ca="1" si="40"/>
        <v>632200</v>
      </c>
      <c r="U86" s="319">
        <f t="shared" ca="1" si="40"/>
        <v>809825</v>
      </c>
      <c r="V86" s="319">
        <f t="shared" ca="1" si="40"/>
        <v>796350</v>
      </c>
      <c r="W86" s="319">
        <f t="shared" ca="1" si="40"/>
        <v>892241.66666666663</v>
      </c>
      <c r="X86" s="319">
        <f t="shared" ca="1" si="40"/>
        <v>957975</v>
      </c>
      <c r="Y86" s="319">
        <f t="shared" ca="1" si="40"/>
        <v>1340995.8333333333</v>
      </c>
      <c r="Z86" s="319">
        <f t="shared" ca="1" si="40"/>
        <v>1454662.5</v>
      </c>
      <c r="AA86" s="319">
        <f t="shared" ca="1" si="40"/>
        <v>1631087.5</v>
      </c>
      <c r="AB86" s="320">
        <f t="shared" ca="1" si="40"/>
        <v>1748312.5</v>
      </c>
    </row>
    <row r="87" spans="3:28" outlineLevel="1" collapsed="1">
      <c r="D87" s="488" t="s">
        <v>118</v>
      </c>
      <c r="E87" s="504"/>
      <c r="F87" s="504"/>
      <c r="G87" s="504"/>
      <c r="H87" s="489"/>
      <c r="I87" s="321">
        <f t="shared" ref="I87:AB87" ca="1" si="41">SUM(I88,I127,I166,I186,I206,I226)</f>
        <v>171808.33333333334</v>
      </c>
      <c r="J87" s="322">
        <f ca="1">SUM(J88,J127,J166,J186,J206,J226)</f>
        <v>173991.66666666666</v>
      </c>
      <c r="K87" s="322">
        <f t="shared" ca="1" si="41"/>
        <v>189175</v>
      </c>
      <c r="L87" s="322">
        <f t="shared" ca="1" si="41"/>
        <v>211358.33333333334</v>
      </c>
      <c r="M87" s="322">
        <f t="shared" ca="1" si="41"/>
        <v>296091.66666666663</v>
      </c>
      <c r="N87" s="322">
        <f t="shared" ca="1" si="41"/>
        <v>344058.33333333331</v>
      </c>
      <c r="O87" s="322">
        <f t="shared" ca="1" si="41"/>
        <v>428837.5</v>
      </c>
      <c r="P87" s="322">
        <f t="shared" ca="1" si="41"/>
        <v>468470.83333333331</v>
      </c>
      <c r="Q87" s="322">
        <f t="shared" ca="1" si="41"/>
        <v>502525</v>
      </c>
      <c r="R87" s="322">
        <f t="shared" ca="1" si="41"/>
        <v>548325</v>
      </c>
      <c r="S87" s="322">
        <f t="shared" ca="1" si="41"/>
        <v>600466.66666666674</v>
      </c>
      <c r="T87" s="322">
        <f t="shared" ca="1" si="41"/>
        <v>624700</v>
      </c>
      <c r="U87" s="322">
        <f t="shared" ca="1" si="41"/>
        <v>802325</v>
      </c>
      <c r="V87" s="322">
        <f t="shared" ca="1" si="41"/>
        <v>788850</v>
      </c>
      <c r="W87" s="322">
        <f t="shared" ca="1" si="41"/>
        <v>884741.66666666663</v>
      </c>
      <c r="X87" s="322">
        <f t="shared" ca="1" si="41"/>
        <v>950475</v>
      </c>
      <c r="Y87" s="322">
        <f t="shared" ca="1" si="41"/>
        <v>1333495.8333333333</v>
      </c>
      <c r="Z87" s="322">
        <f t="shared" ca="1" si="41"/>
        <v>1447162.5</v>
      </c>
      <c r="AA87" s="322">
        <f t="shared" ca="1" si="41"/>
        <v>1623587.5</v>
      </c>
      <c r="AB87" s="323">
        <f t="shared" ca="1" si="41"/>
        <v>1740812.5</v>
      </c>
    </row>
    <row r="88" spans="3:28" hidden="1" outlineLevel="2">
      <c r="E88" s="502" t="s">
        <v>107</v>
      </c>
      <c r="F88" s="505"/>
      <c r="G88" s="505"/>
      <c r="H88" s="503"/>
      <c r="I88" s="324">
        <f t="shared" ref="I88:AB88" ca="1" si="42">SUM(I89,I108)</f>
        <v>118200</v>
      </c>
      <c r="J88" s="325">
        <f t="shared" ca="1" si="42"/>
        <v>135000</v>
      </c>
      <c r="K88" s="325">
        <f t="shared" ca="1" si="42"/>
        <v>151800</v>
      </c>
      <c r="L88" s="325">
        <f t="shared" ca="1" si="42"/>
        <v>162600</v>
      </c>
      <c r="M88" s="325">
        <f t="shared" ca="1" si="42"/>
        <v>214800</v>
      </c>
      <c r="N88" s="325">
        <f t="shared" ca="1" si="42"/>
        <v>256891.66666666666</v>
      </c>
      <c r="O88" s="325">
        <f t="shared" ca="1" si="42"/>
        <v>310937.5</v>
      </c>
      <c r="P88" s="325">
        <f t="shared" ca="1" si="42"/>
        <v>356695.83333333331</v>
      </c>
      <c r="Q88" s="325">
        <f t="shared" ca="1" si="42"/>
        <v>387341.66666666669</v>
      </c>
      <c r="R88" s="325">
        <f t="shared" ca="1" si="42"/>
        <v>412875</v>
      </c>
      <c r="S88" s="325">
        <f t="shared" ca="1" si="42"/>
        <v>444808.33333333337</v>
      </c>
      <c r="T88" s="325">
        <f t="shared" ca="1" si="42"/>
        <v>476275</v>
      </c>
      <c r="U88" s="325">
        <f t="shared" ca="1" si="42"/>
        <v>578275</v>
      </c>
      <c r="V88" s="325">
        <f t="shared" ca="1" si="42"/>
        <v>600475</v>
      </c>
      <c r="W88" s="325">
        <f t="shared" ca="1" si="42"/>
        <v>653275</v>
      </c>
      <c r="X88" s="325">
        <f t="shared" ca="1" si="42"/>
        <v>708475</v>
      </c>
      <c r="Y88" s="325">
        <f t="shared" ca="1" si="42"/>
        <v>954612.5</v>
      </c>
      <c r="Z88" s="325">
        <f t="shared" ca="1" si="42"/>
        <v>1076212.5</v>
      </c>
      <c r="AA88" s="325">
        <f t="shared" ca="1" si="42"/>
        <v>1192012.5</v>
      </c>
      <c r="AB88" s="326">
        <f t="shared" ca="1" si="42"/>
        <v>1296612.5</v>
      </c>
    </row>
    <row r="89" spans="3:28" hidden="1" outlineLevel="3">
      <c r="F89" s="488" t="s">
        <v>87</v>
      </c>
      <c r="G89" s="504"/>
      <c r="H89" s="489"/>
      <c r="I89" s="321">
        <f t="shared" ref="I89:AB89" ca="1" si="43">SUM(I90,I92,I98,I102)</f>
        <v>102500</v>
      </c>
      <c r="J89" s="322">
        <f t="shared" ca="1" si="43"/>
        <v>117500</v>
      </c>
      <c r="K89" s="322">
        <f t="shared" ca="1" si="43"/>
        <v>132500</v>
      </c>
      <c r="L89" s="322">
        <f t="shared" ca="1" si="43"/>
        <v>142500</v>
      </c>
      <c r="M89" s="322">
        <f t="shared" ca="1" si="43"/>
        <v>190000</v>
      </c>
      <c r="N89" s="322">
        <f t="shared" ca="1" si="43"/>
        <v>227500</v>
      </c>
      <c r="O89" s="322">
        <f t="shared" ca="1" si="43"/>
        <v>276250</v>
      </c>
      <c r="P89" s="322">
        <f t="shared" ca="1" si="43"/>
        <v>317083.33333333331</v>
      </c>
      <c r="Q89" s="322">
        <f t="shared" ca="1" si="43"/>
        <v>344166.66666666669</v>
      </c>
      <c r="R89" s="322">
        <f t="shared" ca="1" si="43"/>
        <v>367500</v>
      </c>
      <c r="S89" s="322">
        <f t="shared" ca="1" si="43"/>
        <v>396666.66666666669</v>
      </c>
      <c r="T89" s="322">
        <f t="shared" ca="1" si="43"/>
        <v>425000</v>
      </c>
      <c r="U89" s="322">
        <f t="shared" ca="1" si="43"/>
        <v>517500</v>
      </c>
      <c r="V89" s="322">
        <f t="shared" ca="1" si="43"/>
        <v>537500</v>
      </c>
      <c r="W89" s="322">
        <f t="shared" ca="1" si="43"/>
        <v>585000</v>
      </c>
      <c r="X89" s="322">
        <f t="shared" ca="1" si="43"/>
        <v>635000</v>
      </c>
      <c r="Y89" s="322">
        <f t="shared" ca="1" si="43"/>
        <v>856250</v>
      </c>
      <c r="Z89" s="322">
        <f t="shared" ca="1" si="43"/>
        <v>966250</v>
      </c>
      <c r="AA89" s="322">
        <f t="shared" ca="1" si="43"/>
        <v>1071250</v>
      </c>
      <c r="AB89" s="323">
        <f t="shared" ca="1" si="43"/>
        <v>1166250</v>
      </c>
    </row>
    <row r="90" spans="3:28" hidden="1" outlineLevel="4">
      <c r="G90" s="502" t="s">
        <v>0</v>
      </c>
      <c r="H90" s="503"/>
      <c r="I90" s="324">
        <f t="shared" ref="I90:AB90" ca="1" si="44">SUM(I91)</f>
        <v>50000</v>
      </c>
      <c r="J90" s="325">
        <f t="shared" ca="1" si="44"/>
        <v>50000</v>
      </c>
      <c r="K90" s="325">
        <f t="shared" ca="1" si="44"/>
        <v>50000</v>
      </c>
      <c r="L90" s="325">
        <f t="shared" ca="1" si="44"/>
        <v>50000</v>
      </c>
      <c r="M90" s="325">
        <f t="shared" ca="1" si="44"/>
        <v>50000</v>
      </c>
      <c r="N90" s="325">
        <f t="shared" ca="1" si="44"/>
        <v>50000</v>
      </c>
      <c r="O90" s="325">
        <f t="shared" ca="1" si="44"/>
        <v>50000</v>
      </c>
      <c r="P90" s="325">
        <f t="shared" ca="1" si="44"/>
        <v>50000</v>
      </c>
      <c r="Q90" s="325">
        <f t="shared" ca="1" si="44"/>
        <v>50000</v>
      </c>
      <c r="R90" s="325">
        <f t="shared" ca="1" si="44"/>
        <v>50000</v>
      </c>
      <c r="S90" s="325">
        <f t="shared" ca="1" si="44"/>
        <v>50000</v>
      </c>
      <c r="T90" s="325">
        <f t="shared" ca="1" si="44"/>
        <v>50000</v>
      </c>
      <c r="U90" s="325">
        <f t="shared" ca="1" si="44"/>
        <v>50000</v>
      </c>
      <c r="V90" s="325">
        <f t="shared" ca="1" si="44"/>
        <v>50000</v>
      </c>
      <c r="W90" s="325">
        <f t="shared" ca="1" si="44"/>
        <v>50000</v>
      </c>
      <c r="X90" s="325">
        <f t="shared" ca="1" si="44"/>
        <v>50000</v>
      </c>
      <c r="Y90" s="325">
        <f t="shared" ca="1" si="44"/>
        <v>50000</v>
      </c>
      <c r="Z90" s="325">
        <f t="shared" ca="1" si="44"/>
        <v>50000</v>
      </c>
      <c r="AA90" s="325">
        <f t="shared" ca="1" si="44"/>
        <v>50000</v>
      </c>
      <c r="AB90" s="326">
        <f t="shared" ca="1" si="44"/>
        <v>50000</v>
      </c>
    </row>
    <row r="91" spans="3:28" hidden="1" outlineLevel="5">
      <c r="H91" s="327" t="s">
        <v>248</v>
      </c>
      <c r="I91" s="312">
        <f ca="1">SUM(OFFSET('Data - expenses'!$J42, 0, (I$6-1) * 3, 1, 3))</f>
        <v>50000</v>
      </c>
      <c r="J91" s="313">
        <f ca="1">SUM(OFFSET('Data - expenses'!$J42, 0, (J$6-1) * 3, 1, 3))</f>
        <v>50000</v>
      </c>
      <c r="K91" s="313">
        <f ca="1">SUM(OFFSET('Data - expenses'!$J42, 0, (K$6-1) * 3, 1, 3))</f>
        <v>50000</v>
      </c>
      <c r="L91" s="313">
        <f ca="1">SUM(OFFSET('Data - expenses'!$J42, 0, (L$6-1) * 3, 1, 3))</f>
        <v>50000</v>
      </c>
      <c r="M91" s="313">
        <f ca="1">SUM(OFFSET('Data - expenses'!$J42, 0, (M$6-1) * 3, 1, 3))</f>
        <v>50000</v>
      </c>
      <c r="N91" s="313">
        <f ca="1">SUM(OFFSET('Data - expenses'!$J42, 0, (N$6-1) * 3, 1, 3))</f>
        <v>50000</v>
      </c>
      <c r="O91" s="313">
        <f ca="1">SUM(OFFSET('Data - expenses'!$J42, 0, (O$6-1) * 3, 1, 3))</f>
        <v>50000</v>
      </c>
      <c r="P91" s="313">
        <f ca="1">SUM(OFFSET('Data - expenses'!$J42, 0, (P$6-1) * 3, 1, 3))</f>
        <v>50000</v>
      </c>
      <c r="Q91" s="313">
        <f ca="1">SUM(OFFSET('Data - expenses'!$J42, 0, (Q$6-1) * 3, 1, 3))</f>
        <v>50000</v>
      </c>
      <c r="R91" s="313">
        <f ca="1">SUM(OFFSET('Data - expenses'!$J42, 0, (R$6-1) * 3, 1, 3))</f>
        <v>50000</v>
      </c>
      <c r="S91" s="313">
        <f ca="1">SUM(OFFSET('Data - expenses'!$J42, 0, (S$6-1) * 3, 1, 3))</f>
        <v>50000</v>
      </c>
      <c r="T91" s="313">
        <f ca="1">SUM(OFFSET('Data - expenses'!$J42, 0, (T$6-1) * 3, 1, 3))</f>
        <v>50000</v>
      </c>
      <c r="U91" s="313">
        <f ca="1">SUM(OFFSET('Data - expenses'!$J42, 0, (U$6-1) * 3, 1, 3))</f>
        <v>50000</v>
      </c>
      <c r="V91" s="313">
        <f ca="1">SUM(OFFSET('Data - expenses'!$J42, 0, (V$6-1) * 3, 1, 3))</f>
        <v>50000</v>
      </c>
      <c r="W91" s="313">
        <f ca="1">SUM(OFFSET('Data - expenses'!$J42, 0, (W$6-1) * 3, 1, 3))</f>
        <v>50000</v>
      </c>
      <c r="X91" s="313">
        <f ca="1">SUM(OFFSET('Data - expenses'!$J42, 0, (X$6-1) * 3, 1, 3))</f>
        <v>50000</v>
      </c>
      <c r="Y91" s="313">
        <f ca="1">SUM(OFFSET('Data - expenses'!$J42, 0, (Y$6-1) * 3, 1, 3))</f>
        <v>50000</v>
      </c>
      <c r="Z91" s="313">
        <f ca="1">SUM(OFFSET('Data - expenses'!$J42, 0, (Z$6-1) * 3, 1, 3))</f>
        <v>50000</v>
      </c>
      <c r="AA91" s="313">
        <f ca="1">SUM(OFFSET('Data - expenses'!$J42, 0, (AA$6-1) * 3, 1, 3))</f>
        <v>50000</v>
      </c>
      <c r="AB91" s="314">
        <f ca="1">SUM(OFFSET('Data - expenses'!$J42, 0, (AB$6-1) * 3, 1, 3))</f>
        <v>50000</v>
      </c>
    </row>
    <row r="92" spans="3:28" hidden="1" outlineLevel="4">
      <c r="G92" s="502" t="s">
        <v>36</v>
      </c>
      <c r="H92" s="503"/>
      <c r="I92" s="324">
        <f t="shared" ref="I92:AB92" ca="1" si="45">SUM(I93,I94,I95,I96,I97)</f>
        <v>15000</v>
      </c>
      <c r="J92" s="325">
        <f t="shared" ca="1" si="45"/>
        <v>22500</v>
      </c>
      <c r="K92" s="325">
        <f t="shared" ca="1" si="45"/>
        <v>22500</v>
      </c>
      <c r="L92" s="325">
        <f t="shared" ca="1" si="45"/>
        <v>32500</v>
      </c>
      <c r="M92" s="325">
        <f t="shared" ca="1" si="45"/>
        <v>37500</v>
      </c>
      <c r="N92" s="325">
        <f t="shared" ca="1" si="45"/>
        <v>64999.999999999993</v>
      </c>
      <c r="O92" s="325">
        <f t="shared" ca="1" si="45"/>
        <v>93750</v>
      </c>
      <c r="P92" s="325">
        <f t="shared" ca="1" si="45"/>
        <v>103750</v>
      </c>
      <c r="Q92" s="325">
        <f t="shared" ca="1" si="45"/>
        <v>120416.66666666667</v>
      </c>
      <c r="R92" s="325">
        <f t="shared" ca="1" si="45"/>
        <v>133750</v>
      </c>
      <c r="S92" s="325">
        <f t="shared" ca="1" si="45"/>
        <v>143750</v>
      </c>
      <c r="T92" s="325">
        <f t="shared" ca="1" si="45"/>
        <v>143750</v>
      </c>
      <c r="U92" s="325">
        <f t="shared" ca="1" si="45"/>
        <v>176250</v>
      </c>
      <c r="V92" s="325">
        <f t="shared" ca="1" si="45"/>
        <v>181250</v>
      </c>
      <c r="W92" s="325">
        <f t="shared" ca="1" si="45"/>
        <v>221250</v>
      </c>
      <c r="X92" s="325">
        <f t="shared" ca="1" si="45"/>
        <v>246250</v>
      </c>
      <c r="Y92" s="325">
        <f t="shared" ca="1" si="45"/>
        <v>377500</v>
      </c>
      <c r="Z92" s="325">
        <f t="shared" ca="1" si="45"/>
        <v>452500</v>
      </c>
      <c r="AA92" s="325">
        <f t="shared" ca="1" si="45"/>
        <v>527500</v>
      </c>
      <c r="AB92" s="326">
        <f t="shared" ca="1" si="45"/>
        <v>602500</v>
      </c>
    </row>
    <row r="93" spans="3:28" hidden="1" outlineLevel="5">
      <c r="H93" s="327" t="s">
        <v>249</v>
      </c>
      <c r="I93" s="312">
        <f ca="1">SUM(OFFSET('Data - expenses'!$J43, 0, (I$6-1) * 3, 1, 3))</f>
        <v>0</v>
      </c>
      <c r="J93" s="313">
        <f ca="1">SUM(OFFSET('Data - expenses'!$J43, 0, (J$6-1) * 3, 1, 3))</f>
        <v>0</v>
      </c>
      <c r="K93" s="313">
        <f ca="1">SUM(OFFSET('Data - expenses'!$J43, 0, (K$6-1) * 3, 1, 3))</f>
        <v>0</v>
      </c>
      <c r="L93" s="313">
        <f ca="1">SUM(OFFSET('Data - expenses'!$J43, 0, (L$6-1) * 3, 1, 3))</f>
        <v>0</v>
      </c>
      <c r="M93" s="313">
        <f ca="1">SUM(OFFSET('Data - expenses'!$J43, 0, (M$6-1) * 3, 1, 3))</f>
        <v>0</v>
      </c>
      <c r="N93" s="313">
        <f ca="1">SUM(OFFSET('Data - expenses'!$J43, 0, (N$6-1) * 3, 1, 3))</f>
        <v>0</v>
      </c>
      <c r="O93" s="313">
        <f ca="1">SUM(OFFSET('Data - expenses'!$J43, 0, (O$6-1) * 3, 1, 3))</f>
        <v>0</v>
      </c>
      <c r="P93" s="313">
        <f ca="1">SUM(OFFSET('Data - expenses'!$J43, 0, (P$6-1) * 3, 1, 3))</f>
        <v>0</v>
      </c>
      <c r="Q93" s="313">
        <f ca="1">SUM(OFFSET('Data - expenses'!$J43, 0, (Q$6-1) * 3, 1, 3))</f>
        <v>16666.666666666668</v>
      </c>
      <c r="R93" s="313">
        <f ca="1">SUM(OFFSET('Data - expenses'!$J43, 0, (R$6-1) * 3, 1, 3))</f>
        <v>25000</v>
      </c>
      <c r="S93" s="313">
        <f ca="1">SUM(OFFSET('Data - expenses'!$J43, 0, (S$6-1) * 3, 1, 3))</f>
        <v>25000</v>
      </c>
      <c r="T93" s="313">
        <f ca="1">SUM(OFFSET('Data - expenses'!$J43, 0, (T$6-1) * 3, 1, 3))</f>
        <v>25000</v>
      </c>
      <c r="U93" s="313">
        <f ca="1">SUM(OFFSET('Data - expenses'!$J43, 0, (U$6-1) * 3, 1, 3))</f>
        <v>25000</v>
      </c>
      <c r="V93" s="313">
        <f ca="1">SUM(OFFSET('Data - expenses'!$J43, 0, (V$6-1) * 3, 1, 3))</f>
        <v>25000</v>
      </c>
      <c r="W93" s="313">
        <f ca="1">SUM(OFFSET('Data - expenses'!$J43, 0, (W$6-1) * 3, 1, 3))</f>
        <v>25000</v>
      </c>
      <c r="X93" s="313">
        <f ca="1">SUM(OFFSET('Data - expenses'!$J43, 0, (X$6-1) * 3, 1, 3))</f>
        <v>25000</v>
      </c>
      <c r="Y93" s="313">
        <f ca="1">SUM(OFFSET('Data - expenses'!$J43, 0, (Y$6-1) * 3, 1, 3))</f>
        <v>50000</v>
      </c>
      <c r="Z93" s="313">
        <f ca="1">SUM(OFFSET('Data - expenses'!$J43, 0, (Z$6-1) * 3, 1, 3))</f>
        <v>50000</v>
      </c>
      <c r="AA93" s="313">
        <f ca="1">SUM(OFFSET('Data - expenses'!$J43, 0, (AA$6-1) * 3, 1, 3))</f>
        <v>50000</v>
      </c>
      <c r="AB93" s="314">
        <f ca="1">SUM(OFFSET('Data - expenses'!$J43, 0, (AB$6-1) * 3, 1, 3))</f>
        <v>50000</v>
      </c>
    </row>
    <row r="94" spans="3:28" hidden="1" outlineLevel="5">
      <c r="H94" s="327" t="s">
        <v>250</v>
      </c>
      <c r="I94" s="312">
        <f ca="1">SUM(OFFSET('Data - expenses'!$J44, 0, (I$6-1) * 3, 1, 3))</f>
        <v>0</v>
      </c>
      <c r="J94" s="313">
        <f ca="1">SUM(OFFSET('Data - expenses'!$J44, 0, (J$6-1) * 3, 1, 3))</f>
        <v>0</v>
      </c>
      <c r="K94" s="313">
        <f ca="1">SUM(OFFSET('Data - expenses'!$J44, 0, (K$6-1) * 3, 1, 3))</f>
        <v>0</v>
      </c>
      <c r="L94" s="313">
        <f ca="1">SUM(OFFSET('Data - expenses'!$J44, 0, (L$6-1) * 3, 1, 3))</f>
        <v>0</v>
      </c>
      <c r="M94" s="313">
        <f ca="1">SUM(OFFSET('Data - expenses'!$J44, 0, (M$6-1) * 3, 1, 3))</f>
        <v>0</v>
      </c>
      <c r="N94" s="313">
        <f ca="1">SUM(OFFSET('Data - expenses'!$J44, 0, (N$6-1) * 3, 1, 3))</f>
        <v>20833.333333333332</v>
      </c>
      <c r="O94" s="313">
        <f ca="1">SUM(OFFSET('Data - expenses'!$J44, 0, (O$6-1) * 3, 1, 3))</f>
        <v>31250</v>
      </c>
      <c r="P94" s="313">
        <f ca="1">SUM(OFFSET('Data - expenses'!$J44, 0, (P$6-1) * 3, 1, 3))</f>
        <v>31250</v>
      </c>
      <c r="Q94" s="313">
        <f ca="1">SUM(OFFSET('Data - expenses'!$J44, 0, (Q$6-1) * 3, 1, 3))</f>
        <v>31250</v>
      </c>
      <c r="R94" s="313">
        <f ca="1">SUM(OFFSET('Data - expenses'!$J44, 0, (R$6-1) * 3, 1, 3))</f>
        <v>31250</v>
      </c>
      <c r="S94" s="313">
        <f ca="1">SUM(OFFSET('Data - expenses'!$J44, 0, (S$6-1) * 3, 1, 3))</f>
        <v>31250</v>
      </c>
      <c r="T94" s="313">
        <f ca="1">SUM(OFFSET('Data - expenses'!$J44, 0, (T$6-1) * 3, 1, 3))</f>
        <v>31250</v>
      </c>
      <c r="U94" s="313">
        <f ca="1">SUM(OFFSET('Data - expenses'!$J44, 0, (U$6-1) * 3, 1, 3))</f>
        <v>31250</v>
      </c>
      <c r="V94" s="313">
        <f ca="1">SUM(OFFSET('Data - expenses'!$J44, 0, (V$6-1) * 3, 1, 3))</f>
        <v>31250</v>
      </c>
      <c r="W94" s="313">
        <f ca="1">SUM(OFFSET('Data - expenses'!$J44, 0, (W$6-1) * 3, 1, 3))</f>
        <v>31250</v>
      </c>
      <c r="X94" s="313">
        <f ca="1">SUM(OFFSET('Data - expenses'!$J44, 0, (X$6-1) * 3, 1, 3))</f>
        <v>31250</v>
      </c>
      <c r="Y94" s="313">
        <f ca="1">SUM(OFFSET('Data - expenses'!$J44, 0, (Y$6-1) * 3, 1, 3))</f>
        <v>62500</v>
      </c>
      <c r="Z94" s="313">
        <f ca="1">SUM(OFFSET('Data - expenses'!$J44, 0, (Z$6-1) * 3, 1, 3))</f>
        <v>62500</v>
      </c>
      <c r="AA94" s="313">
        <f ca="1">SUM(OFFSET('Data - expenses'!$J44, 0, (AA$6-1) * 3, 1, 3))</f>
        <v>62500</v>
      </c>
      <c r="AB94" s="314">
        <f ca="1">SUM(OFFSET('Data - expenses'!$J44, 0, (AB$6-1) * 3, 1, 3))</f>
        <v>62500</v>
      </c>
    </row>
    <row r="95" spans="3:28" hidden="1" outlineLevel="5">
      <c r="H95" s="327" t="s">
        <v>251</v>
      </c>
      <c r="I95" s="312">
        <f ca="1">SUM(OFFSET('Data - expenses'!$J45, 0, (I$6-1) * 3, 1, 3))</f>
        <v>15000</v>
      </c>
      <c r="J95" s="313">
        <f ca="1">SUM(OFFSET('Data - expenses'!$J45, 0, (J$6-1) * 3, 1, 3))</f>
        <v>22500</v>
      </c>
      <c r="K95" s="313">
        <f ca="1">SUM(OFFSET('Data - expenses'!$J45, 0, (K$6-1) * 3, 1, 3))</f>
        <v>22500</v>
      </c>
      <c r="L95" s="313">
        <f ca="1">SUM(OFFSET('Data - expenses'!$J45, 0, (L$6-1) * 3, 1, 3))</f>
        <v>22500</v>
      </c>
      <c r="M95" s="313">
        <f ca="1">SUM(OFFSET('Data - expenses'!$J45, 0, (M$6-1) * 3, 1, 3))</f>
        <v>22500</v>
      </c>
      <c r="N95" s="313">
        <f ca="1">SUM(OFFSET('Data - expenses'!$J45, 0, (N$6-1) * 3, 1, 3))</f>
        <v>22500</v>
      </c>
      <c r="O95" s="313">
        <f ca="1">SUM(OFFSET('Data - expenses'!$J45, 0, (O$6-1) * 3, 1, 3))</f>
        <v>22500</v>
      </c>
      <c r="P95" s="313">
        <f ca="1">SUM(OFFSET('Data - expenses'!$J45, 0, (P$6-1) * 3, 1, 3))</f>
        <v>22500</v>
      </c>
      <c r="Q95" s="313">
        <f ca="1">SUM(OFFSET('Data - expenses'!$J45, 0, (Q$6-1) * 3, 1, 3))</f>
        <v>22500</v>
      </c>
      <c r="R95" s="313">
        <f ca="1">SUM(OFFSET('Data - expenses'!$J45, 0, (R$6-1) * 3, 1, 3))</f>
        <v>22500</v>
      </c>
      <c r="S95" s="313">
        <f ca="1">SUM(OFFSET('Data - expenses'!$J45, 0, (S$6-1) * 3, 1, 3))</f>
        <v>22500</v>
      </c>
      <c r="T95" s="313">
        <f ca="1">SUM(OFFSET('Data - expenses'!$J45, 0, (T$6-1) * 3, 1, 3))</f>
        <v>22500</v>
      </c>
      <c r="U95" s="313">
        <f ca="1">SUM(OFFSET('Data - expenses'!$J45, 0, (U$6-1) * 3, 1, 3))</f>
        <v>45000</v>
      </c>
      <c r="V95" s="313">
        <f ca="1">SUM(OFFSET('Data - expenses'!$J45, 0, (V$6-1) * 3, 1, 3))</f>
        <v>45000</v>
      </c>
      <c r="W95" s="313">
        <f ca="1">SUM(OFFSET('Data - expenses'!$J45, 0, (W$6-1) * 3, 1, 3))</f>
        <v>75000</v>
      </c>
      <c r="X95" s="313">
        <f ca="1">SUM(OFFSET('Data - expenses'!$J45, 0, (X$6-1) * 3, 1, 3))</f>
        <v>90000</v>
      </c>
      <c r="Y95" s="313">
        <f ca="1">SUM(OFFSET('Data - expenses'!$J45, 0, (Y$6-1) * 3, 1, 3))</f>
        <v>135000</v>
      </c>
      <c r="Z95" s="313">
        <f ca="1">SUM(OFFSET('Data - expenses'!$J45, 0, (Z$6-1) * 3, 1, 3))</f>
        <v>180000</v>
      </c>
      <c r="AA95" s="313">
        <f ca="1">SUM(OFFSET('Data - expenses'!$J45, 0, (AA$6-1) * 3, 1, 3))</f>
        <v>225000</v>
      </c>
      <c r="AB95" s="314">
        <f ca="1">SUM(OFFSET('Data - expenses'!$J45, 0, (AB$6-1) * 3, 1, 3))</f>
        <v>270000</v>
      </c>
    </row>
    <row r="96" spans="3:28" hidden="1" outlineLevel="5">
      <c r="H96" s="327" t="s">
        <v>252</v>
      </c>
      <c r="I96" s="312">
        <f ca="1">SUM(OFFSET('Data - expenses'!$J46, 0, (I$6-1) * 3, 1, 3))</f>
        <v>0</v>
      </c>
      <c r="J96" s="313">
        <f ca="1">SUM(OFFSET('Data - expenses'!$J46, 0, (J$6-1) * 3, 1, 3))</f>
        <v>0</v>
      </c>
      <c r="K96" s="313">
        <f ca="1">SUM(OFFSET('Data - expenses'!$J46, 0, (K$6-1) * 3, 1, 3))</f>
        <v>0</v>
      </c>
      <c r="L96" s="313">
        <f ca="1">SUM(OFFSET('Data - expenses'!$J46, 0, (L$6-1) * 3, 1, 3))</f>
        <v>10000</v>
      </c>
      <c r="M96" s="313">
        <f ca="1">SUM(OFFSET('Data - expenses'!$J46, 0, (M$6-1) * 3, 1, 3))</f>
        <v>15000</v>
      </c>
      <c r="N96" s="313">
        <f ca="1">SUM(OFFSET('Data - expenses'!$J46, 0, (N$6-1) * 3, 1, 3))</f>
        <v>15000</v>
      </c>
      <c r="O96" s="313">
        <f ca="1">SUM(OFFSET('Data - expenses'!$J46, 0, (O$6-1) * 3, 1, 3))</f>
        <v>20000</v>
      </c>
      <c r="P96" s="313">
        <f ca="1">SUM(OFFSET('Data - expenses'!$J46, 0, (P$6-1) * 3, 1, 3))</f>
        <v>30000</v>
      </c>
      <c r="Q96" s="313">
        <f ca="1">SUM(OFFSET('Data - expenses'!$J46, 0, (Q$6-1) * 3, 1, 3))</f>
        <v>30000</v>
      </c>
      <c r="R96" s="313">
        <f ca="1">SUM(OFFSET('Data - expenses'!$J46, 0, (R$6-1) * 3, 1, 3))</f>
        <v>35000</v>
      </c>
      <c r="S96" s="313">
        <f ca="1">SUM(OFFSET('Data - expenses'!$J46, 0, (S$6-1) * 3, 1, 3))</f>
        <v>45000</v>
      </c>
      <c r="T96" s="313">
        <f ca="1">SUM(OFFSET('Data - expenses'!$J46, 0, (T$6-1) * 3, 1, 3))</f>
        <v>45000</v>
      </c>
      <c r="U96" s="313">
        <f ca="1">SUM(OFFSET('Data - expenses'!$J46, 0, (U$6-1) * 3, 1, 3))</f>
        <v>55000</v>
      </c>
      <c r="V96" s="313">
        <f ca="1">SUM(OFFSET('Data - expenses'!$J46, 0, (V$6-1) * 3, 1, 3))</f>
        <v>60000</v>
      </c>
      <c r="W96" s="313">
        <f ca="1">SUM(OFFSET('Data - expenses'!$J46, 0, (W$6-1) * 3, 1, 3))</f>
        <v>70000</v>
      </c>
      <c r="X96" s="313">
        <f ca="1">SUM(OFFSET('Data - expenses'!$J46, 0, (X$6-1) * 3, 1, 3))</f>
        <v>80000</v>
      </c>
      <c r="Y96" s="313">
        <f ca="1">SUM(OFFSET('Data - expenses'!$J46, 0, (Y$6-1) * 3, 1, 3))</f>
        <v>110000</v>
      </c>
      <c r="Z96" s="313">
        <f ca="1">SUM(OFFSET('Data - expenses'!$J46, 0, (Z$6-1) * 3, 1, 3))</f>
        <v>140000</v>
      </c>
      <c r="AA96" s="313">
        <f ca="1">SUM(OFFSET('Data - expenses'!$J46, 0, (AA$6-1) * 3, 1, 3))</f>
        <v>170000</v>
      </c>
      <c r="AB96" s="314">
        <f ca="1">SUM(OFFSET('Data - expenses'!$J46, 0, (AB$6-1) * 3, 1, 3))</f>
        <v>200000</v>
      </c>
    </row>
    <row r="97" spans="6:28" hidden="1" outlineLevel="5">
      <c r="H97" s="327" t="s">
        <v>253</v>
      </c>
      <c r="I97" s="312">
        <f ca="1">SUM(OFFSET('Data - expenses'!$J47, 0, (I$6-1) * 3, 1, 3))</f>
        <v>0</v>
      </c>
      <c r="J97" s="313">
        <f ca="1">SUM(OFFSET('Data - expenses'!$J47, 0, (J$6-1) * 3, 1, 3))</f>
        <v>0</v>
      </c>
      <c r="K97" s="313">
        <f ca="1">SUM(OFFSET('Data - expenses'!$J47, 0, (K$6-1) * 3, 1, 3))</f>
        <v>0</v>
      </c>
      <c r="L97" s="313">
        <f ca="1">SUM(OFFSET('Data - expenses'!$J47, 0, (L$6-1) * 3, 1, 3))</f>
        <v>0</v>
      </c>
      <c r="M97" s="313">
        <f ca="1">SUM(OFFSET('Data - expenses'!$J47, 0, (M$6-1) * 3, 1, 3))</f>
        <v>0</v>
      </c>
      <c r="N97" s="313">
        <f ca="1">SUM(OFFSET('Data - expenses'!$J47, 0, (N$6-1) * 3, 1, 3))</f>
        <v>6666.666666666667</v>
      </c>
      <c r="O97" s="313">
        <f ca="1">SUM(OFFSET('Data - expenses'!$J47, 0, (O$6-1) * 3, 1, 3))</f>
        <v>20000</v>
      </c>
      <c r="P97" s="313">
        <f ca="1">SUM(OFFSET('Data - expenses'!$J47, 0, (P$6-1) * 3, 1, 3))</f>
        <v>20000</v>
      </c>
      <c r="Q97" s="313">
        <f ca="1">SUM(OFFSET('Data - expenses'!$J47, 0, (Q$6-1) * 3, 1, 3))</f>
        <v>20000</v>
      </c>
      <c r="R97" s="313">
        <f ca="1">SUM(OFFSET('Data - expenses'!$J47, 0, (R$6-1) * 3, 1, 3))</f>
        <v>20000</v>
      </c>
      <c r="S97" s="313">
        <f ca="1">SUM(OFFSET('Data - expenses'!$J47, 0, (S$6-1) * 3, 1, 3))</f>
        <v>20000</v>
      </c>
      <c r="T97" s="313">
        <f ca="1">SUM(OFFSET('Data - expenses'!$J47, 0, (T$6-1) * 3, 1, 3))</f>
        <v>20000</v>
      </c>
      <c r="U97" s="313">
        <f ca="1">SUM(OFFSET('Data - expenses'!$J47, 0, (U$6-1) * 3, 1, 3))</f>
        <v>20000</v>
      </c>
      <c r="V97" s="313">
        <f ca="1">SUM(OFFSET('Data - expenses'!$J47, 0, (V$6-1) * 3, 1, 3))</f>
        <v>20000</v>
      </c>
      <c r="W97" s="313">
        <f ca="1">SUM(OFFSET('Data - expenses'!$J47, 0, (W$6-1) * 3, 1, 3))</f>
        <v>20000</v>
      </c>
      <c r="X97" s="313">
        <f ca="1">SUM(OFFSET('Data - expenses'!$J47, 0, (X$6-1) * 3, 1, 3))</f>
        <v>20000</v>
      </c>
      <c r="Y97" s="313">
        <f ca="1">SUM(OFFSET('Data - expenses'!$J47, 0, (Y$6-1) * 3, 1, 3))</f>
        <v>20000</v>
      </c>
      <c r="Z97" s="313">
        <f ca="1">SUM(OFFSET('Data - expenses'!$J47, 0, (Z$6-1) * 3, 1, 3))</f>
        <v>20000</v>
      </c>
      <c r="AA97" s="313">
        <f ca="1">SUM(OFFSET('Data - expenses'!$J47, 0, (AA$6-1) * 3, 1, 3))</f>
        <v>20000</v>
      </c>
      <c r="AB97" s="314">
        <f ca="1">SUM(OFFSET('Data - expenses'!$J47, 0, (AB$6-1) * 3, 1, 3))</f>
        <v>20000</v>
      </c>
    </row>
    <row r="98" spans="6:28" hidden="1" outlineLevel="4">
      <c r="G98" s="502" t="s">
        <v>37</v>
      </c>
      <c r="H98" s="503"/>
      <c r="I98" s="324">
        <f t="shared" ref="I98:AB98" ca="1" si="46">SUM(I99,I100,I101)</f>
        <v>37500</v>
      </c>
      <c r="J98" s="325">
        <f t="shared" ca="1" si="46"/>
        <v>37500</v>
      </c>
      <c r="K98" s="325">
        <f t="shared" ca="1" si="46"/>
        <v>37500</v>
      </c>
      <c r="L98" s="325">
        <f t="shared" ca="1" si="46"/>
        <v>37500</v>
      </c>
      <c r="M98" s="325">
        <f t="shared" ca="1" si="46"/>
        <v>75000</v>
      </c>
      <c r="N98" s="325">
        <f t="shared" ca="1" si="46"/>
        <v>75000</v>
      </c>
      <c r="O98" s="325">
        <f t="shared" ca="1" si="46"/>
        <v>75000</v>
      </c>
      <c r="P98" s="325">
        <f t="shared" ca="1" si="46"/>
        <v>75000</v>
      </c>
      <c r="Q98" s="325">
        <f t="shared" ca="1" si="46"/>
        <v>75000</v>
      </c>
      <c r="R98" s="325">
        <f t="shared" ca="1" si="46"/>
        <v>75000</v>
      </c>
      <c r="S98" s="325">
        <f t="shared" ca="1" si="46"/>
        <v>75000</v>
      </c>
      <c r="T98" s="325">
        <f t="shared" ca="1" si="46"/>
        <v>75000</v>
      </c>
      <c r="U98" s="325">
        <f t="shared" ca="1" si="46"/>
        <v>112500</v>
      </c>
      <c r="V98" s="325">
        <f t="shared" ca="1" si="46"/>
        <v>112500</v>
      </c>
      <c r="W98" s="325">
        <f t="shared" ca="1" si="46"/>
        <v>112500</v>
      </c>
      <c r="X98" s="325">
        <f t="shared" ca="1" si="46"/>
        <v>112500</v>
      </c>
      <c r="Y98" s="325">
        <f t="shared" ca="1" si="46"/>
        <v>175000</v>
      </c>
      <c r="Z98" s="325">
        <f t="shared" ca="1" si="46"/>
        <v>175000</v>
      </c>
      <c r="AA98" s="325">
        <f t="shared" ca="1" si="46"/>
        <v>175000</v>
      </c>
      <c r="AB98" s="326">
        <f t="shared" ca="1" si="46"/>
        <v>175000</v>
      </c>
    </row>
    <row r="99" spans="6:28" hidden="1" outlineLevel="5">
      <c r="H99" s="327" t="s">
        <v>249</v>
      </c>
      <c r="I99" s="312">
        <f ca="1">SUM(OFFSET('Data - expenses'!$J48, 0, (I$6-1) * 3, 1, 3))</f>
        <v>0</v>
      </c>
      <c r="J99" s="313">
        <f ca="1">SUM(OFFSET('Data - expenses'!$J48, 0, (J$6-1) * 3, 1, 3))</f>
        <v>0</v>
      </c>
      <c r="K99" s="313">
        <f ca="1">SUM(OFFSET('Data - expenses'!$J48, 0, (K$6-1) * 3, 1, 3))</f>
        <v>0</v>
      </c>
      <c r="L99" s="313">
        <f ca="1">SUM(OFFSET('Data - expenses'!$J48, 0, (L$6-1) * 3, 1, 3))</f>
        <v>0</v>
      </c>
      <c r="M99" s="313">
        <f ca="1">SUM(OFFSET('Data - expenses'!$J48, 0, (M$6-1) * 3, 1, 3))</f>
        <v>0</v>
      </c>
      <c r="N99" s="313">
        <f ca="1">SUM(OFFSET('Data - expenses'!$J48, 0, (N$6-1) * 3, 1, 3))</f>
        <v>0</v>
      </c>
      <c r="O99" s="313">
        <f ca="1">SUM(OFFSET('Data - expenses'!$J48, 0, (O$6-1) * 3, 1, 3))</f>
        <v>0</v>
      </c>
      <c r="P99" s="313">
        <f ca="1">SUM(OFFSET('Data - expenses'!$J48, 0, (P$6-1) * 3, 1, 3))</f>
        <v>0</v>
      </c>
      <c r="Q99" s="313">
        <f ca="1">SUM(OFFSET('Data - expenses'!$J48, 0, (Q$6-1) * 3, 1, 3))</f>
        <v>0</v>
      </c>
      <c r="R99" s="313">
        <f ca="1">SUM(OFFSET('Data - expenses'!$J48, 0, (R$6-1) * 3, 1, 3))</f>
        <v>0</v>
      </c>
      <c r="S99" s="313">
        <f ca="1">SUM(OFFSET('Data - expenses'!$J48, 0, (S$6-1) * 3, 1, 3))</f>
        <v>0</v>
      </c>
      <c r="T99" s="313">
        <f ca="1">SUM(OFFSET('Data - expenses'!$J48, 0, (T$6-1) * 3, 1, 3))</f>
        <v>0</v>
      </c>
      <c r="U99" s="313">
        <f ca="1">SUM(OFFSET('Data - expenses'!$J48, 0, (U$6-1) * 3, 1, 3))</f>
        <v>0</v>
      </c>
      <c r="V99" s="313">
        <f ca="1">SUM(OFFSET('Data - expenses'!$J48, 0, (V$6-1) * 3, 1, 3))</f>
        <v>0</v>
      </c>
      <c r="W99" s="313">
        <f ca="1">SUM(OFFSET('Data - expenses'!$J48, 0, (W$6-1) * 3, 1, 3))</f>
        <v>0</v>
      </c>
      <c r="X99" s="313">
        <f ca="1">SUM(OFFSET('Data - expenses'!$J48, 0, (X$6-1) * 3, 1, 3))</f>
        <v>0</v>
      </c>
      <c r="Y99" s="313">
        <f ca="1">SUM(OFFSET('Data - expenses'!$J48, 0, (Y$6-1) * 3, 1, 3))</f>
        <v>25000</v>
      </c>
      <c r="Z99" s="313">
        <f ca="1">SUM(OFFSET('Data - expenses'!$J48, 0, (Z$6-1) * 3, 1, 3))</f>
        <v>25000</v>
      </c>
      <c r="AA99" s="313">
        <f ca="1">SUM(OFFSET('Data - expenses'!$J48, 0, (AA$6-1) * 3, 1, 3))</f>
        <v>25000</v>
      </c>
      <c r="AB99" s="314">
        <f ca="1">SUM(OFFSET('Data - expenses'!$J48, 0, (AB$6-1) * 3, 1, 3))</f>
        <v>25000</v>
      </c>
    </row>
    <row r="100" spans="6:28" hidden="1" outlineLevel="5">
      <c r="H100" s="327" t="s">
        <v>251</v>
      </c>
      <c r="I100" s="312">
        <f ca="1">SUM(OFFSET('Data - expenses'!$J49, 0, (I$6-1) * 3, 1, 3))</f>
        <v>22500</v>
      </c>
      <c r="J100" s="313">
        <f ca="1">SUM(OFFSET('Data - expenses'!$J49, 0, (J$6-1) * 3, 1, 3))</f>
        <v>22500</v>
      </c>
      <c r="K100" s="313">
        <f ca="1">SUM(OFFSET('Data - expenses'!$J49, 0, (K$6-1) * 3, 1, 3))</f>
        <v>22500</v>
      </c>
      <c r="L100" s="313">
        <f ca="1">SUM(OFFSET('Data - expenses'!$J49, 0, (L$6-1) * 3, 1, 3))</f>
        <v>22500</v>
      </c>
      <c r="M100" s="313">
        <f ca="1">SUM(OFFSET('Data - expenses'!$J49, 0, (M$6-1) * 3, 1, 3))</f>
        <v>45000</v>
      </c>
      <c r="N100" s="313">
        <f ca="1">SUM(OFFSET('Data - expenses'!$J49, 0, (N$6-1) * 3, 1, 3))</f>
        <v>45000</v>
      </c>
      <c r="O100" s="313">
        <f ca="1">SUM(OFFSET('Data - expenses'!$J49, 0, (O$6-1) * 3, 1, 3))</f>
        <v>45000</v>
      </c>
      <c r="P100" s="313">
        <f ca="1">SUM(OFFSET('Data - expenses'!$J49, 0, (P$6-1) * 3, 1, 3))</f>
        <v>45000</v>
      </c>
      <c r="Q100" s="313">
        <f ca="1">SUM(OFFSET('Data - expenses'!$J49, 0, (Q$6-1) * 3, 1, 3))</f>
        <v>45000</v>
      </c>
      <c r="R100" s="313">
        <f ca="1">SUM(OFFSET('Data - expenses'!$J49, 0, (R$6-1) * 3, 1, 3))</f>
        <v>45000</v>
      </c>
      <c r="S100" s="313">
        <f ca="1">SUM(OFFSET('Data - expenses'!$J49, 0, (S$6-1) * 3, 1, 3))</f>
        <v>45000</v>
      </c>
      <c r="T100" s="313">
        <f ca="1">SUM(OFFSET('Data - expenses'!$J49, 0, (T$6-1) * 3, 1, 3))</f>
        <v>45000</v>
      </c>
      <c r="U100" s="313">
        <f ca="1">SUM(OFFSET('Data - expenses'!$J49, 0, (U$6-1) * 3, 1, 3))</f>
        <v>67500</v>
      </c>
      <c r="V100" s="313">
        <f ca="1">SUM(OFFSET('Data - expenses'!$J49, 0, (V$6-1) * 3, 1, 3))</f>
        <v>67500</v>
      </c>
      <c r="W100" s="313">
        <f ca="1">SUM(OFFSET('Data - expenses'!$J49, 0, (W$6-1) * 3, 1, 3))</f>
        <v>67500</v>
      </c>
      <c r="X100" s="313">
        <f ca="1">SUM(OFFSET('Data - expenses'!$J49, 0, (X$6-1) * 3, 1, 3))</f>
        <v>67500</v>
      </c>
      <c r="Y100" s="313">
        <f ca="1">SUM(OFFSET('Data - expenses'!$J49, 0, (Y$6-1) * 3, 1, 3))</f>
        <v>90000</v>
      </c>
      <c r="Z100" s="313">
        <f ca="1">SUM(OFFSET('Data - expenses'!$J49, 0, (Z$6-1) * 3, 1, 3))</f>
        <v>90000</v>
      </c>
      <c r="AA100" s="313">
        <f ca="1">SUM(OFFSET('Data - expenses'!$J49, 0, (AA$6-1) * 3, 1, 3))</f>
        <v>90000</v>
      </c>
      <c r="AB100" s="314">
        <f ca="1">SUM(OFFSET('Data - expenses'!$J49, 0, (AB$6-1) * 3, 1, 3))</f>
        <v>90000</v>
      </c>
    </row>
    <row r="101" spans="6:28" hidden="1" outlineLevel="5">
      <c r="H101" s="327" t="s">
        <v>252</v>
      </c>
      <c r="I101" s="312">
        <f ca="1">SUM(OFFSET('Data - expenses'!$J50, 0, (I$6-1) * 3, 1, 3))</f>
        <v>15000</v>
      </c>
      <c r="J101" s="313">
        <f ca="1">SUM(OFFSET('Data - expenses'!$J50, 0, (J$6-1) * 3, 1, 3))</f>
        <v>15000</v>
      </c>
      <c r="K101" s="313">
        <f ca="1">SUM(OFFSET('Data - expenses'!$J50, 0, (K$6-1) * 3, 1, 3))</f>
        <v>15000</v>
      </c>
      <c r="L101" s="313">
        <f ca="1">SUM(OFFSET('Data - expenses'!$J50, 0, (L$6-1) * 3, 1, 3))</f>
        <v>15000</v>
      </c>
      <c r="M101" s="313">
        <f ca="1">SUM(OFFSET('Data - expenses'!$J50, 0, (M$6-1) * 3, 1, 3))</f>
        <v>30000</v>
      </c>
      <c r="N101" s="313">
        <f ca="1">SUM(OFFSET('Data - expenses'!$J50, 0, (N$6-1) * 3, 1, 3))</f>
        <v>30000</v>
      </c>
      <c r="O101" s="313">
        <f ca="1">SUM(OFFSET('Data - expenses'!$J50, 0, (O$6-1) * 3, 1, 3))</f>
        <v>30000</v>
      </c>
      <c r="P101" s="313">
        <f ca="1">SUM(OFFSET('Data - expenses'!$J50, 0, (P$6-1) * 3, 1, 3))</f>
        <v>30000</v>
      </c>
      <c r="Q101" s="313">
        <f ca="1">SUM(OFFSET('Data - expenses'!$J50, 0, (Q$6-1) * 3, 1, 3))</f>
        <v>30000</v>
      </c>
      <c r="R101" s="313">
        <f ca="1">SUM(OFFSET('Data - expenses'!$J50, 0, (R$6-1) * 3, 1, 3))</f>
        <v>30000</v>
      </c>
      <c r="S101" s="313">
        <f ca="1">SUM(OFFSET('Data - expenses'!$J50, 0, (S$6-1) * 3, 1, 3))</f>
        <v>30000</v>
      </c>
      <c r="T101" s="313">
        <f ca="1">SUM(OFFSET('Data - expenses'!$J50, 0, (T$6-1) * 3, 1, 3))</f>
        <v>30000</v>
      </c>
      <c r="U101" s="313">
        <f ca="1">SUM(OFFSET('Data - expenses'!$J50, 0, (U$6-1) * 3, 1, 3))</f>
        <v>45000</v>
      </c>
      <c r="V101" s="313">
        <f ca="1">SUM(OFFSET('Data - expenses'!$J50, 0, (V$6-1) * 3, 1, 3))</f>
        <v>45000</v>
      </c>
      <c r="W101" s="313">
        <f ca="1">SUM(OFFSET('Data - expenses'!$J50, 0, (W$6-1) * 3, 1, 3))</f>
        <v>45000</v>
      </c>
      <c r="X101" s="313">
        <f ca="1">SUM(OFFSET('Data - expenses'!$J50, 0, (X$6-1) * 3, 1, 3))</f>
        <v>45000</v>
      </c>
      <c r="Y101" s="313">
        <f ca="1">SUM(OFFSET('Data - expenses'!$J50, 0, (Y$6-1) * 3, 1, 3))</f>
        <v>60000</v>
      </c>
      <c r="Z101" s="313">
        <f ca="1">SUM(OFFSET('Data - expenses'!$J50, 0, (Z$6-1) * 3, 1, 3))</f>
        <v>60000</v>
      </c>
      <c r="AA101" s="313">
        <f ca="1">SUM(OFFSET('Data - expenses'!$J50, 0, (AA$6-1) * 3, 1, 3))</f>
        <v>60000</v>
      </c>
      <c r="AB101" s="314">
        <f ca="1">SUM(OFFSET('Data - expenses'!$J50, 0, (AB$6-1) * 3, 1, 3))</f>
        <v>60000</v>
      </c>
    </row>
    <row r="102" spans="6:28" hidden="1" outlineLevel="4">
      <c r="G102" s="502" t="s">
        <v>45</v>
      </c>
      <c r="H102" s="503"/>
      <c r="I102" s="324">
        <f t="shared" ref="I102:AB102" ca="1" si="47">SUM(I103,I104,I105,I106,I107)</f>
        <v>0</v>
      </c>
      <c r="J102" s="325">
        <f t="shared" ca="1" si="47"/>
        <v>7500</v>
      </c>
      <c r="K102" s="325">
        <f t="shared" ca="1" si="47"/>
        <v>22500</v>
      </c>
      <c r="L102" s="325">
        <f t="shared" ca="1" si="47"/>
        <v>22500</v>
      </c>
      <c r="M102" s="325">
        <f t="shared" ca="1" si="47"/>
        <v>27500</v>
      </c>
      <c r="N102" s="325">
        <f t="shared" ca="1" si="47"/>
        <v>37500</v>
      </c>
      <c r="O102" s="325">
        <f t="shared" ca="1" si="47"/>
        <v>57500</v>
      </c>
      <c r="P102" s="325">
        <f t="shared" ca="1" si="47"/>
        <v>88333.333333333328</v>
      </c>
      <c r="Q102" s="325">
        <f t="shared" ca="1" si="47"/>
        <v>98750</v>
      </c>
      <c r="R102" s="325">
        <f t="shared" ca="1" si="47"/>
        <v>108750</v>
      </c>
      <c r="S102" s="325">
        <f t="shared" ca="1" si="47"/>
        <v>127916.66666666667</v>
      </c>
      <c r="T102" s="325">
        <f t="shared" ca="1" si="47"/>
        <v>156250</v>
      </c>
      <c r="U102" s="325">
        <f t="shared" ca="1" si="47"/>
        <v>178750</v>
      </c>
      <c r="V102" s="325">
        <f t="shared" ca="1" si="47"/>
        <v>193750</v>
      </c>
      <c r="W102" s="325">
        <f t="shared" ca="1" si="47"/>
        <v>201250</v>
      </c>
      <c r="X102" s="325">
        <f t="shared" ca="1" si="47"/>
        <v>226250</v>
      </c>
      <c r="Y102" s="325">
        <f t="shared" ca="1" si="47"/>
        <v>253750</v>
      </c>
      <c r="Z102" s="325">
        <f t="shared" ca="1" si="47"/>
        <v>288750</v>
      </c>
      <c r="AA102" s="325">
        <f t="shared" ca="1" si="47"/>
        <v>318750</v>
      </c>
      <c r="AB102" s="326">
        <f t="shared" ca="1" si="47"/>
        <v>338750</v>
      </c>
    </row>
    <row r="103" spans="6:28" hidden="1" outlineLevel="5">
      <c r="H103" s="327" t="s">
        <v>254</v>
      </c>
      <c r="I103" s="312">
        <f ca="1">SUM(OFFSET('Data - expenses'!$J51, 0, (I$6-1) * 3, 1, 3))</f>
        <v>0</v>
      </c>
      <c r="J103" s="313">
        <f ca="1">SUM(OFFSET('Data - expenses'!$J51, 0, (J$6-1) * 3, 1, 3))</f>
        <v>0</v>
      </c>
      <c r="K103" s="313">
        <f ca="1">SUM(OFFSET('Data - expenses'!$J51, 0, (K$6-1) * 3, 1, 3))</f>
        <v>0</v>
      </c>
      <c r="L103" s="313">
        <f ca="1">SUM(OFFSET('Data - expenses'!$J51, 0, (L$6-1) * 3, 1, 3))</f>
        <v>0</v>
      </c>
      <c r="M103" s="313">
        <f ca="1">SUM(OFFSET('Data - expenses'!$J51, 0, (M$6-1) * 3, 1, 3))</f>
        <v>0</v>
      </c>
      <c r="N103" s="313">
        <f ca="1">SUM(OFFSET('Data - expenses'!$J51, 0, (N$6-1) * 3, 1, 3))</f>
        <v>0</v>
      </c>
      <c r="O103" s="313">
        <f ca="1">SUM(OFFSET('Data - expenses'!$J51, 0, (O$6-1) * 3, 1, 3))</f>
        <v>0</v>
      </c>
      <c r="P103" s="313">
        <f ca="1">SUM(OFFSET('Data - expenses'!$J51, 0, (P$6-1) * 3, 1, 3))</f>
        <v>20833.333333333332</v>
      </c>
      <c r="Q103" s="313">
        <f ca="1">SUM(OFFSET('Data - expenses'!$J51, 0, (Q$6-1) * 3, 1, 3))</f>
        <v>31250</v>
      </c>
      <c r="R103" s="313">
        <f ca="1">SUM(OFFSET('Data - expenses'!$J51, 0, (R$6-1) * 3, 1, 3))</f>
        <v>31250</v>
      </c>
      <c r="S103" s="313">
        <f ca="1">SUM(OFFSET('Data - expenses'!$J51, 0, (S$6-1) * 3, 1, 3))</f>
        <v>31250</v>
      </c>
      <c r="T103" s="313">
        <f ca="1">SUM(OFFSET('Data - expenses'!$J51, 0, (T$6-1) * 3, 1, 3))</f>
        <v>31250</v>
      </c>
      <c r="U103" s="313">
        <f ca="1">SUM(OFFSET('Data - expenses'!$J51, 0, (U$6-1) * 3, 1, 3))</f>
        <v>31250</v>
      </c>
      <c r="V103" s="313">
        <f ca="1">SUM(OFFSET('Data - expenses'!$J51, 0, (V$6-1) * 3, 1, 3))</f>
        <v>31250</v>
      </c>
      <c r="W103" s="313">
        <f ca="1">SUM(OFFSET('Data - expenses'!$J51, 0, (W$6-1) * 3, 1, 3))</f>
        <v>31250</v>
      </c>
      <c r="X103" s="313">
        <f ca="1">SUM(OFFSET('Data - expenses'!$J51, 0, (X$6-1) * 3, 1, 3))</f>
        <v>31250</v>
      </c>
      <c r="Y103" s="313">
        <f ca="1">SUM(OFFSET('Data - expenses'!$J51, 0, (Y$6-1) * 3, 1, 3))</f>
        <v>31250</v>
      </c>
      <c r="Z103" s="313">
        <f ca="1">SUM(OFFSET('Data - expenses'!$J51, 0, (Z$6-1) * 3, 1, 3))</f>
        <v>31250</v>
      </c>
      <c r="AA103" s="313">
        <f ca="1">SUM(OFFSET('Data - expenses'!$J51, 0, (AA$6-1) * 3, 1, 3))</f>
        <v>31250</v>
      </c>
      <c r="AB103" s="314">
        <f ca="1">SUM(OFFSET('Data - expenses'!$J51, 0, (AB$6-1) * 3, 1, 3))</f>
        <v>31250</v>
      </c>
    </row>
    <row r="104" spans="6:28" hidden="1" outlineLevel="5">
      <c r="H104" s="327" t="s">
        <v>255</v>
      </c>
      <c r="I104" s="312">
        <f ca="1">SUM(OFFSET('Data - expenses'!$J52, 0, (I$6-1) * 3, 1, 3))</f>
        <v>0</v>
      </c>
      <c r="J104" s="313">
        <f ca="1">SUM(OFFSET('Data - expenses'!$J52, 0, (J$6-1) * 3, 1, 3))</f>
        <v>7500</v>
      </c>
      <c r="K104" s="313">
        <f ca="1">SUM(OFFSET('Data - expenses'!$J52, 0, (K$6-1) * 3, 1, 3))</f>
        <v>22500</v>
      </c>
      <c r="L104" s="313">
        <f ca="1">SUM(OFFSET('Data - expenses'!$J52, 0, (L$6-1) * 3, 1, 3))</f>
        <v>22500</v>
      </c>
      <c r="M104" s="313">
        <f ca="1">SUM(OFFSET('Data - expenses'!$J52, 0, (M$6-1) * 3, 1, 3))</f>
        <v>22500</v>
      </c>
      <c r="N104" s="313">
        <f ca="1">SUM(OFFSET('Data - expenses'!$J52, 0, (N$6-1) * 3, 1, 3))</f>
        <v>22500</v>
      </c>
      <c r="O104" s="313">
        <f ca="1">SUM(OFFSET('Data - expenses'!$J52, 0, (O$6-1) * 3, 1, 3))</f>
        <v>22500</v>
      </c>
      <c r="P104" s="313">
        <f ca="1">SUM(OFFSET('Data - expenses'!$J52, 0, (P$6-1) * 3, 1, 3))</f>
        <v>22500</v>
      </c>
      <c r="Q104" s="313">
        <f ca="1">SUM(OFFSET('Data - expenses'!$J52, 0, (Q$6-1) * 3, 1, 3))</f>
        <v>22500</v>
      </c>
      <c r="R104" s="313">
        <f ca="1">SUM(OFFSET('Data - expenses'!$J52, 0, (R$6-1) * 3, 1, 3))</f>
        <v>22500</v>
      </c>
      <c r="S104" s="313">
        <f ca="1">SUM(OFFSET('Data - expenses'!$J52, 0, (S$6-1) * 3, 1, 3))</f>
        <v>30000</v>
      </c>
      <c r="T104" s="313">
        <f ca="1">SUM(OFFSET('Data - expenses'!$J52, 0, (T$6-1) * 3, 1, 3))</f>
        <v>45000</v>
      </c>
      <c r="U104" s="313">
        <f ca="1">SUM(OFFSET('Data - expenses'!$J52, 0, (U$6-1) * 3, 1, 3))</f>
        <v>52500</v>
      </c>
      <c r="V104" s="313">
        <f ca="1">SUM(OFFSET('Data - expenses'!$J52, 0, (V$6-1) * 3, 1, 3))</f>
        <v>67500</v>
      </c>
      <c r="W104" s="313">
        <f ca="1">SUM(OFFSET('Data - expenses'!$J52, 0, (W$6-1) * 3, 1, 3))</f>
        <v>75000</v>
      </c>
      <c r="X104" s="313">
        <f ca="1">SUM(OFFSET('Data - expenses'!$J52, 0, (X$6-1) * 3, 1, 3))</f>
        <v>90000</v>
      </c>
      <c r="Y104" s="313">
        <f ca="1">SUM(OFFSET('Data - expenses'!$J52, 0, (Y$6-1) * 3, 1, 3))</f>
        <v>97500</v>
      </c>
      <c r="Z104" s="313">
        <f ca="1">SUM(OFFSET('Data - expenses'!$J52, 0, (Z$6-1) * 3, 1, 3))</f>
        <v>112500</v>
      </c>
      <c r="AA104" s="313">
        <f ca="1">SUM(OFFSET('Data - expenses'!$J52, 0, (AA$6-1) * 3, 1, 3))</f>
        <v>112500</v>
      </c>
      <c r="AB104" s="314">
        <f ca="1">SUM(OFFSET('Data - expenses'!$J52, 0, (AB$6-1) * 3, 1, 3))</f>
        <v>112500</v>
      </c>
    </row>
    <row r="105" spans="6:28" hidden="1" outlineLevel="5">
      <c r="H105" s="327" t="s">
        <v>256</v>
      </c>
      <c r="I105" s="312">
        <f ca="1">SUM(OFFSET('Data - expenses'!$J53, 0, (I$6-1) * 3, 1, 3))</f>
        <v>0</v>
      </c>
      <c r="J105" s="313">
        <f ca="1">SUM(OFFSET('Data - expenses'!$J53, 0, (J$6-1) * 3, 1, 3))</f>
        <v>0</v>
      </c>
      <c r="K105" s="313">
        <f ca="1">SUM(OFFSET('Data - expenses'!$J53, 0, (K$6-1) * 3, 1, 3))</f>
        <v>0</v>
      </c>
      <c r="L105" s="313">
        <f ca="1">SUM(OFFSET('Data - expenses'!$J53, 0, (L$6-1) * 3, 1, 3))</f>
        <v>0</v>
      </c>
      <c r="M105" s="313">
        <f ca="1">SUM(OFFSET('Data - expenses'!$J53, 0, (M$6-1) * 3, 1, 3))</f>
        <v>5000</v>
      </c>
      <c r="N105" s="313">
        <f ca="1">SUM(OFFSET('Data - expenses'!$J53, 0, (N$6-1) * 3, 1, 3))</f>
        <v>15000</v>
      </c>
      <c r="O105" s="313">
        <f ca="1">SUM(OFFSET('Data - expenses'!$J53, 0, (O$6-1) * 3, 1, 3))</f>
        <v>15000</v>
      </c>
      <c r="P105" s="313">
        <f ca="1">SUM(OFFSET('Data - expenses'!$J53, 0, (P$6-1) * 3, 1, 3))</f>
        <v>15000</v>
      </c>
      <c r="Q105" s="313">
        <f ca="1">SUM(OFFSET('Data - expenses'!$J53, 0, (Q$6-1) * 3, 1, 3))</f>
        <v>15000</v>
      </c>
      <c r="R105" s="313">
        <f ca="1">SUM(OFFSET('Data - expenses'!$J53, 0, (R$6-1) * 3, 1, 3))</f>
        <v>25000</v>
      </c>
      <c r="S105" s="313">
        <f ca="1">SUM(OFFSET('Data - expenses'!$J53, 0, (S$6-1) * 3, 1, 3))</f>
        <v>30000</v>
      </c>
      <c r="T105" s="313">
        <f ca="1">SUM(OFFSET('Data - expenses'!$J53, 0, (T$6-1) * 3, 1, 3))</f>
        <v>30000</v>
      </c>
      <c r="U105" s="313">
        <f ca="1">SUM(OFFSET('Data - expenses'!$J53, 0, (U$6-1) * 3, 1, 3))</f>
        <v>45000</v>
      </c>
      <c r="V105" s="313">
        <f ca="1">SUM(OFFSET('Data - expenses'!$J53, 0, (V$6-1) * 3, 1, 3))</f>
        <v>45000</v>
      </c>
      <c r="W105" s="313">
        <f ca="1">SUM(OFFSET('Data - expenses'!$J53, 0, (W$6-1) * 3, 1, 3))</f>
        <v>45000</v>
      </c>
      <c r="X105" s="313">
        <f ca="1">SUM(OFFSET('Data - expenses'!$J53, 0, (X$6-1) * 3, 1, 3))</f>
        <v>55000</v>
      </c>
      <c r="Y105" s="313">
        <f ca="1">SUM(OFFSET('Data - expenses'!$J53, 0, (Y$6-1) * 3, 1, 3))</f>
        <v>75000</v>
      </c>
      <c r="Z105" s="313">
        <f ca="1">SUM(OFFSET('Data - expenses'!$J53, 0, (Z$6-1) * 3, 1, 3))</f>
        <v>75000</v>
      </c>
      <c r="AA105" s="313">
        <f ca="1">SUM(OFFSET('Data - expenses'!$J53, 0, (AA$6-1) * 3, 1, 3))</f>
        <v>75000</v>
      </c>
      <c r="AB105" s="314">
        <f ca="1">SUM(OFFSET('Data - expenses'!$J53, 0, (AB$6-1) * 3, 1, 3))</f>
        <v>85000</v>
      </c>
    </row>
    <row r="106" spans="6:28" hidden="1" outlineLevel="5">
      <c r="H106" s="327" t="s">
        <v>257</v>
      </c>
      <c r="I106" s="312">
        <f ca="1">SUM(OFFSET('Data - expenses'!$J54, 0, (I$6-1) * 3, 1, 3))</f>
        <v>0</v>
      </c>
      <c r="J106" s="313">
        <f ca="1">SUM(OFFSET('Data - expenses'!$J54, 0, (J$6-1) * 3, 1, 3))</f>
        <v>0</v>
      </c>
      <c r="K106" s="313">
        <f ca="1">SUM(OFFSET('Data - expenses'!$J54, 0, (K$6-1) * 3, 1, 3))</f>
        <v>0</v>
      </c>
      <c r="L106" s="313">
        <f ca="1">SUM(OFFSET('Data - expenses'!$J54, 0, (L$6-1) * 3, 1, 3))</f>
        <v>0</v>
      </c>
      <c r="M106" s="313">
        <f ca="1">SUM(OFFSET('Data - expenses'!$J54, 0, (M$6-1) * 3, 1, 3))</f>
        <v>0</v>
      </c>
      <c r="N106" s="313">
        <f ca="1">SUM(OFFSET('Data - expenses'!$J54, 0, (N$6-1) * 3, 1, 3))</f>
        <v>0</v>
      </c>
      <c r="O106" s="313">
        <f ca="1">SUM(OFFSET('Data - expenses'!$J54, 0, (O$6-1) * 3, 1, 3))</f>
        <v>20000</v>
      </c>
      <c r="P106" s="313">
        <f ca="1">SUM(OFFSET('Data - expenses'!$J54, 0, (P$6-1) * 3, 1, 3))</f>
        <v>30000</v>
      </c>
      <c r="Q106" s="313">
        <f ca="1">SUM(OFFSET('Data - expenses'!$J54, 0, (Q$6-1) * 3, 1, 3))</f>
        <v>30000</v>
      </c>
      <c r="R106" s="313">
        <f ca="1">SUM(OFFSET('Data - expenses'!$J54, 0, (R$6-1) * 3, 1, 3))</f>
        <v>30000</v>
      </c>
      <c r="S106" s="313">
        <f ca="1">SUM(OFFSET('Data - expenses'!$J54, 0, (S$6-1) * 3, 1, 3))</f>
        <v>30000</v>
      </c>
      <c r="T106" s="313">
        <f ca="1">SUM(OFFSET('Data - expenses'!$J54, 0, (T$6-1) * 3, 1, 3))</f>
        <v>30000</v>
      </c>
      <c r="U106" s="313">
        <f ca="1">SUM(OFFSET('Data - expenses'!$J54, 0, (U$6-1) * 3, 1, 3))</f>
        <v>30000</v>
      </c>
      <c r="V106" s="313">
        <f ca="1">SUM(OFFSET('Data - expenses'!$J54, 0, (V$6-1) * 3, 1, 3))</f>
        <v>30000</v>
      </c>
      <c r="W106" s="313">
        <f ca="1">SUM(OFFSET('Data - expenses'!$J54, 0, (W$6-1) * 3, 1, 3))</f>
        <v>30000</v>
      </c>
      <c r="X106" s="313">
        <f ca="1">SUM(OFFSET('Data - expenses'!$J54, 0, (X$6-1) * 3, 1, 3))</f>
        <v>30000</v>
      </c>
      <c r="Y106" s="313">
        <f ca="1">SUM(OFFSET('Data - expenses'!$J54, 0, (Y$6-1) * 3, 1, 3))</f>
        <v>30000</v>
      </c>
      <c r="Z106" s="313">
        <f ca="1">SUM(OFFSET('Data - expenses'!$J54, 0, (Z$6-1) * 3, 1, 3))</f>
        <v>50000</v>
      </c>
      <c r="AA106" s="313">
        <f ca="1">SUM(OFFSET('Data - expenses'!$J54, 0, (AA$6-1) * 3, 1, 3))</f>
        <v>80000</v>
      </c>
      <c r="AB106" s="314">
        <f ca="1">SUM(OFFSET('Data - expenses'!$J54, 0, (AB$6-1) * 3, 1, 3))</f>
        <v>90000</v>
      </c>
    </row>
    <row r="107" spans="6:28" hidden="1" outlineLevel="5">
      <c r="H107" s="327" t="s">
        <v>258</v>
      </c>
      <c r="I107" s="312">
        <f ca="1">SUM(OFFSET('Data - expenses'!$J55, 0, (I$6-1) * 3, 1, 3))</f>
        <v>0</v>
      </c>
      <c r="J107" s="313">
        <f ca="1">SUM(OFFSET('Data - expenses'!$J55, 0, (J$6-1) * 3, 1, 3))</f>
        <v>0</v>
      </c>
      <c r="K107" s="313">
        <f ca="1">SUM(OFFSET('Data - expenses'!$J55, 0, (K$6-1) * 3, 1, 3))</f>
        <v>0</v>
      </c>
      <c r="L107" s="313">
        <f ca="1">SUM(OFFSET('Data - expenses'!$J55, 0, (L$6-1) * 3, 1, 3))</f>
        <v>0</v>
      </c>
      <c r="M107" s="313">
        <f ca="1">SUM(OFFSET('Data - expenses'!$J55, 0, (M$6-1) * 3, 1, 3))</f>
        <v>0</v>
      </c>
      <c r="N107" s="313">
        <f ca="1">SUM(OFFSET('Data - expenses'!$J55, 0, (N$6-1) * 3, 1, 3))</f>
        <v>0</v>
      </c>
      <c r="O107" s="313">
        <f ca="1">SUM(OFFSET('Data - expenses'!$J55, 0, (O$6-1) * 3, 1, 3))</f>
        <v>0</v>
      </c>
      <c r="P107" s="313">
        <f ca="1">SUM(OFFSET('Data - expenses'!$J55, 0, (P$6-1) * 3, 1, 3))</f>
        <v>0</v>
      </c>
      <c r="Q107" s="313">
        <f ca="1">SUM(OFFSET('Data - expenses'!$J55, 0, (Q$6-1) * 3, 1, 3))</f>
        <v>0</v>
      </c>
      <c r="R107" s="313">
        <f ca="1">SUM(OFFSET('Data - expenses'!$J55, 0, (R$6-1) * 3, 1, 3))</f>
        <v>0</v>
      </c>
      <c r="S107" s="313">
        <f ca="1">SUM(OFFSET('Data - expenses'!$J55, 0, (S$6-1) * 3, 1, 3))</f>
        <v>6666.666666666667</v>
      </c>
      <c r="T107" s="313">
        <f ca="1">SUM(OFFSET('Data - expenses'!$J55, 0, (T$6-1) * 3, 1, 3))</f>
        <v>20000</v>
      </c>
      <c r="U107" s="313">
        <f ca="1">SUM(OFFSET('Data - expenses'!$J55, 0, (U$6-1) * 3, 1, 3))</f>
        <v>20000</v>
      </c>
      <c r="V107" s="313">
        <f ca="1">SUM(OFFSET('Data - expenses'!$J55, 0, (V$6-1) * 3, 1, 3))</f>
        <v>20000</v>
      </c>
      <c r="W107" s="313">
        <f ca="1">SUM(OFFSET('Data - expenses'!$J55, 0, (W$6-1) * 3, 1, 3))</f>
        <v>20000</v>
      </c>
      <c r="X107" s="313">
        <f ca="1">SUM(OFFSET('Data - expenses'!$J55, 0, (X$6-1) * 3, 1, 3))</f>
        <v>20000</v>
      </c>
      <c r="Y107" s="313">
        <f ca="1">SUM(OFFSET('Data - expenses'!$J55, 0, (Y$6-1) * 3, 1, 3))</f>
        <v>20000</v>
      </c>
      <c r="Z107" s="313">
        <f ca="1">SUM(OFFSET('Data - expenses'!$J55, 0, (Z$6-1) * 3, 1, 3))</f>
        <v>20000</v>
      </c>
      <c r="AA107" s="313">
        <f ca="1">SUM(OFFSET('Data - expenses'!$J55, 0, (AA$6-1) * 3, 1, 3))</f>
        <v>20000</v>
      </c>
      <c r="AB107" s="314">
        <f ca="1">SUM(OFFSET('Data - expenses'!$J55, 0, (AB$6-1) * 3, 1, 3))</f>
        <v>20000</v>
      </c>
    </row>
    <row r="108" spans="6:28" hidden="1" outlineLevel="3">
      <c r="F108" s="488" t="s">
        <v>88</v>
      </c>
      <c r="G108" s="504"/>
      <c r="H108" s="489"/>
      <c r="I108" s="321">
        <f t="shared" ref="I108:AB108" ca="1" si="48">SUM(I109,I111,I117,I121)</f>
        <v>15700.000000000002</v>
      </c>
      <c r="J108" s="322">
        <f t="shared" ca="1" si="48"/>
        <v>17500</v>
      </c>
      <c r="K108" s="322">
        <f t="shared" ca="1" si="48"/>
        <v>19300</v>
      </c>
      <c r="L108" s="322">
        <f t="shared" ca="1" si="48"/>
        <v>20100</v>
      </c>
      <c r="M108" s="322">
        <f t="shared" ca="1" si="48"/>
        <v>24800</v>
      </c>
      <c r="N108" s="322">
        <f t="shared" ca="1" si="48"/>
        <v>29391.666666666668</v>
      </c>
      <c r="O108" s="322">
        <f t="shared" ca="1" si="48"/>
        <v>34687.5</v>
      </c>
      <c r="P108" s="322">
        <f t="shared" ca="1" si="48"/>
        <v>39612.5</v>
      </c>
      <c r="Q108" s="322">
        <f t="shared" ca="1" si="48"/>
        <v>43175</v>
      </c>
      <c r="R108" s="322">
        <f t="shared" ca="1" si="48"/>
        <v>45375</v>
      </c>
      <c r="S108" s="322">
        <f t="shared" ca="1" si="48"/>
        <v>48141.666666666664</v>
      </c>
      <c r="T108" s="322">
        <f t="shared" ca="1" si="48"/>
        <v>51275</v>
      </c>
      <c r="U108" s="322">
        <f t="shared" ca="1" si="48"/>
        <v>60775</v>
      </c>
      <c r="V108" s="322">
        <f t="shared" ca="1" si="48"/>
        <v>62975</v>
      </c>
      <c r="W108" s="322">
        <f t="shared" ca="1" si="48"/>
        <v>68275</v>
      </c>
      <c r="X108" s="322">
        <f t="shared" ca="1" si="48"/>
        <v>73475</v>
      </c>
      <c r="Y108" s="322">
        <f t="shared" ca="1" si="48"/>
        <v>98362.5</v>
      </c>
      <c r="Z108" s="322">
        <f t="shared" ca="1" si="48"/>
        <v>109962.5</v>
      </c>
      <c r="AA108" s="322">
        <f t="shared" ca="1" si="48"/>
        <v>120762.5</v>
      </c>
      <c r="AB108" s="323">
        <f t="shared" ca="1" si="48"/>
        <v>130362.5</v>
      </c>
    </row>
    <row r="109" spans="6:28" hidden="1" outlineLevel="4">
      <c r="G109" s="502" t="s">
        <v>0</v>
      </c>
      <c r="H109" s="503"/>
      <c r="I109" s="324">
        <f t="shared" ref="I109:AB109" ca="1" si="49">SUM(I110)</f>
        <v>10000.000000000002</v>
      </c>
      <c r="J109" s="325">
        <f t="shared" ca="1" si="49"/>
        <v>10000.000000000002</v>
      </c>
      <c r="K109" s="325">
        <f t="shared" ca="1" si="49"/>
        <v>10000.000000000002</v>
      </c>
      <c r="L109" s="325">
        <f t="shared" ca="1" si="49"/>
        <v>10000.000000000002</v>
      </c>
      <c r="M109" s="325">
        <f t="shared" ca="1" si="49"/>
        <v>10000.000000000002</v>
      </c>
      <c r="N109" s="325">
        <f t="shared" ca="1" si="49"/>
        <v>10000.000000000002</v>
      </c>
      <c r="O109" s="325">
        <f t="shared" ca="1" si="49"/>
        <v>10000.000000000002</v>
      </c>
      <c r="P109" s="325">
        <f t="shared" ca="1" si="49"/>
        <v>10000.000000000002</v>
      </c>
      <c r="Q109" s="325">
        <f t="shared" ca="1" si="49"/>
        <v>10000.000000000002</v>
      </c>
      <c r="R109" s="325">
        <f t="shared" ca="1" si="49"/>
        <v>10000.000000000002</v>
      </c>
      <c r="S109" s="325">
        <f t="shared" ca="1" si="49"/>
        <v>10000.000000000002</v>
      </c>
      <c r="T109" s="325">
        <f t="shared" ca="1" si="49"/>
        <v>10000.000000000002</v>
      </c>
      <c r="U109" s="325">
        <f t="shared" ca="1" si="49"/>
        <v>10000.000000000002</v>
      </c>
      <c r="V109" s="325">
        <f t="shared" ca="1" si="49"/>
        <v>10000.000000000002</v>
      </c>
      <c r="W109" s="325">
        <f t="shared" ca="1" si="49"/>
        <v>10000.000000000002</v>
      </c>
      <c r="X109" s="325">
        <f t="shared" ca="1" si="49"/>
        <v>10000.000000000002</v>
      </c>
      <c r="Y109" s="325">
        <f t="shared" ca="1" si="49"/>
        <v>10000.000000000002</v>
      </c>
      <c r="Z109" s="325">
        <f t="shared" ca="1" si="49"/>
        <v>10000.000000000002</v>
      </c>
      <c r="AA109" s="325">
        <f t="shared" ca="1" si="49"/>
        <v>10000.000000000002</v>
      </c>
      <c r="AB109" s="326">
        <f t="shared" ca="1" si="49"/>
        <v>10000.000000000002</v>
      </c>
    </row>
    <row r="110" spans="6:28" hidden="1" outlineLevel="5">
      <c r="H110" s="327" t="s">
        <v>248</v>
      </c>
      <c r="I110" s="312">
        <f ca="1">SUM(OFFSET('Data - expenses'!$J56, 0, (I$6-1) * 3, 1, 3))</f>
        <v>10000.000000000002</v>
      </c>
      <c r="J110" s="313">
        <f ca="1">SUM(OFFSET('Data - expenses'!$J56, 0, (J$6-1) * 3, 1, 3))</f>
        <v>10000.000000000002</v>
      </c>
      <c r="K110" s="313">
        <f ca="1">SUM(OFFSET('Data - expenses'!$J56, 0, (K$6-1) * 3, 1, 3))</f>
        <v>10000.000000000002</v>
      </c>
      <c r="L110" s="313">
        <f ca="1">SUM(OFFSET('Data - expenses'!$J56, 0, (L$6-1) * 3, 1, 3))</f>
        <v>10000.000000000002</v>
      </c>
      <c r="M110" s="313">
        <f ca="1">SUM(OFFSET('Data - expenses'!$J56, 0, (M$6-1) * 3, 1, 3))</f>
        <v>10000.000000000002</v>
      </c>
      <c r="N110" s="313">
        <f ca="1">SUM(OFFSET('Data - expenses'!$J56, 0, (N$6-1) * 3, 1, 3))</f>
        <v>10000.000000000002</v>
      </c>
      <c r="O110" s="313">
        <f ca="1">SUM(OFFSET('Data - expenses'!$J56, 0, (O$6-1) * 3, 1, 3))</f>
        <v>10000.000000000002</v>
      </c>
      <c r="P110" s="313">
        <f ca="1">SUM(OFFSET('Data - expenses'!$J56, 0, (P$6-1) * 3, 1, 3))</f>
        <v>10000.000000000002</v>
      </c>
      <c r="Q110" s="313">
        <f ca="1">SUM(OFFSET('Data - expenses'!$J56, 0, (Q$6-1) * 3, 1, 3))</f>
        <v>10000.000000000002</v>
      </c>
      <c r="R110" s="313">
        <f ca="1">SUM(OFFSET('Data - expenses'!$J56, 0, (R$6-1) * 3, 1, 3))</f>
        <v>10000.000000000002</v>
      </c>
      <c r="S110" s="313">
        <f ca="1">SUM(OFFSET('Data - expenses'!$J56, 0, (S$6-1) * 3, 1, 3))</f>
        <v>10000.000000000002</v>
      </c>
      <c r="T110" s="313">
        <f ca="1">SUM(OFFSET('Data - expenses'!$J56, 0, (T$6-1) * 3, 1, 3))</f>
        <v>10000.000000000002</v>
      </c>
      <c r="U110" s="313">
        <f ca="1">SUM(OFFSET('Data - expenses'!$J56, 0, (U$6-1) * 3, 1, 3))</f>
        <v>10000.000000000002</v>
      </c>
      <c r="V110" s="313">
        <f ca="1">SUM(OFFSET('Data - expenses'!$J56, 0, (V$6-1) * 3, 1, 3))</f>
        <v>10000.000000000002</v>
      </c>
      <c r="W110" s="313">
        <f ca="1">SUM(OFFSET('Data - expenses'!$J56, 0, (W$6-1) * 3, 1, 3))</f>
        <v>10000.000000000002</v>
      </c>
      <c r="X110" s="313">
        <f ca="1">SUM(OFFSET('Data - expenses'!$J56, 0, (X$6-1) * 3, 1, 3))</f>
        <v>10000.000000000002</v>
      </c>
      <c r="Y110" s="313">
        <f ca="1">SUM(OFFSET('Data - expenses'!$J56, 0, (Y$6-1) * 3, 1, 3))</f>
        <v>10000.000000000002</v>
      </c>
      <c r="Z110" s="313">
        <f ca="1">SUM(OFFSET('Data - expenses'!$J56, 0, (Z$6-1) * 3, 1, 3))</f>
        <v>10000.000000000002</v>
      </c>
      <c r="AA110" s="313">
        <f ca="1">SUM(OFFSET('Data - expenses'!$J56, 0, (AA$6-1) * 3, 1, 3))</f>
        <v>10000.000000000002</v>
      </c>
      <c r="AB110" s="314">
        <f ca="1">SUM(OFFSET('Data - expenses'!$J56, 0, (AB$6-1) * 3, 1, 3))</f>
        <v>10000.000000000002</v>
      </c>
    </row>
    <row r="111" spans="6:28" hidden="1" outlineLevel="4">
      <c r="G111" s="502" t="s">
        <v>36</v>
      </c>
      <c r="H111" s="503"/>
      <c r="I111" s="324">
        <f t="shared" ref="I111:AB111" ca="1" si="50">SUM(I112,I113,I114,I115,I116)</f>
        <v>1800</v>
      </c>
      <c r="J111" s="325">
        <f t="shared" ca="1" si="50"/>
        <v>2700</v>
      </c>
      <c r="K111" s="325">
        <f t="shared" ca="1" si="50"/>
        <v>2700</v>
      </c>
      <c r="L111" s="325">
        <f t="shared" ca="1" si="50"/>
        <v>3500</v>
      </c>
      <c r="M111" s="325">
        <f t="shared" ca="1" si="50"/>
        <v>3900</v>
      </c>
      <c r="N111" s="325">
        <f t="shared" ca="1" si="50"/>
        <v>7691.666666666667</v>
      </c>
      <c r="O111" s="325">
        <f t="shared" ca="1" si="50"/>
        <v>10987.5</v>
      </c>
      <c r="P111" s="325">
        <f t="shared" ca="1" si="50"/>
        <v>11787.5</v>
      </c>
      <c r="Q111" s="325">
        <f t="shared" ca="1" si="50"/>
        <v>13787.5</v>
      </c>
      <c r="R111" s="325">
        <f t="shared" ca="1" si="50"/>
        <v>15187.5</v>
      </c>
      <c r="S111" s="325">
        <f t="shared" ca="1" si="50"/>
        <v>15987.5</v>
      </c>
      <c r="T111" s="325">
        <f t="shared" ca="1" si="50"/>
        <v>15987.5</v>
      </c>
      <c r="U111" s="325">
        <f t="shared" ca="1" si="50"/>
        <v>19487.5</v>
      </c>
      <c r="V111" s="325">
        <f t="shared" ca="1" si="50"/>
        <v>19887.5</v>
      </c>
      <c r="W111" s="325">
        <f t="shared" ca="1" si="50"/>
        <v>24287.5</v>
      </c>
      <c r="X111" s="325">
        <f t="shared" ca="1" si="50"/>
        <v>26887.5</v>
      </c>
      <c r="Y111" s="325">
        <f t="shared" ca="1" si="50"/>
        <v>42375</v>
      </c>
      <c r="Z111" s="325">
        <f t="shared" ca="1" si="50"/>
        <v>50175</v>
      </c>
      <c r="AA111" s="325">
        <f t="shared" ca="1" si="50"/>
        <v>57975</v>
      </c>
      <c r="AB111" s="326">
        <f t="shared" ca="1" si="50"/>
        <v>65775</v>
      </c>
    </row>
    <row r="112" spans="6:28" hidden="1" outlineLevel="5">
      <c r="H112" s="327" t="s">
        <v>249</v>
      </c>
      <c r="I112" s="312">
        <f ca="1">SUM(OFFSET('Data - expenses'!$J57, 0, (I$6-1) * 3, 1, 3))</f>
        <v>0</v>
      </c>
      <c r="J112" s="313">
        <f ca="1">SUM(OFFSET('Data - expenses'!$J57, 0, (J$6-1) * 3, 1, 3))</f>
        <v>0</v>
      </c>
      <c r="K112" s="313">
        <f ca="1">SUM(OFFSET('Data - expenses'!$J57, 0, (K$6-1) * 3, 1, 3))</f>
        <v>0</v>
      </c>
      <c r="L112" s="313">
        <f ca="1">SUM(OFFSET('Data - expenses'!$J57, 0, (L$6-1) * 3, 1, 3))</f>
        <v>0</v>
      </c>
      <c r="M112" s="313">
        <f ca="1">SUM(OFFSET('Data - expenses'!$J57, 0, (M$6-1) * 3, 1, 3))</f>
        <v>0</v>
      </c>
      <c r="N112" s="313">
        <f ca="1">SUM(OFFSET('Data - expenses'!$J57, 0, (N$6-1) * 3, 1, 3))</f>
        <v>0</v>
      </c>
      <c r="O112" s="313">
        <f ca="1">SUM(OFFSET('Data - expenses'!$J57, 0, (O$6-1) * 3, 1, 3))</f>
        <v>0</v>
      </c>
      <c r="P112" s="313">
        <f ca="1">SUM(OFFSET('Data - expenses'!$J57, 0, (P$6-1) * 3, 1, 3))</f>
        <v>0</v>
      </c>
      <c r="Q112" s="313">
        <f ca="1">SUM(OFFSET('Data - expenses'!$J57, 0, (Q$6-1) * 3, 1, 3))</f>
        <v>2000</v>
      </c>
      <c r="R112" s="313">
        <f ca="1">SUM(OFFSET('Data - expenses'!$J57, 0, (R$6-1) * 3, 1, 3))</f>
        <v>3000</v>
      </c>
      <c r="S112" s="313">
        <f ca="1">SUM(OFFSET('Data - expenses'!$J57, 0, (S$6-1) * 3, 1, 3))</f>
        <v>3000</v>
      </c>
      <c r="T112" s="313">
        <f ca="1">SUM(OFFSET('Data - expenses'!$J57, 0, (T$6-1) * 3, 1, 3))</f>
        <v>3000</v>
      </c>
      <c r="U112" s="313">
        <f ca="1">SUM(OFFSET('Data - expenses'!$J57, 0, (U$6-1) * 3, 1, 3))</f>
        <v>3000</v>
      </c>
      <c r="V112" s="313">
        <f ca="1">SUM(OFFSET('Data - expenses'!$J57, 0, (V$6-1) * 3, 1, 3))</f>
        <v>3000</v>
      </c>
      <c r="W112" s="313">
        <f ca="1">SUM(OFFSET('Data - expenses'!$J57, 0, (W$6-1) * 3, 1, 3))</f>
        <v>3000</v>
      </c>
      <c r="X112" s="313">
        <f ca="1">SUM(OFFSET('Data - expenses'!$J57, 0, (X$6-1) * 3, 1, 3))</f>
        <v>3000</v>
      </c>
      <c r="Y112" s="313">
        <f ca="1">SUM(OFFSET('Data - expenses'!$J57, 0, (Y$6-1) * 3, 1, 3))</f>
        <v>6000</v>
      </c>
      <c r="Z112" s="313">
        <f ca="1">SUM(OFFSET('Data - expenses'!$J57, 0, (Z$6-1) * 3, 1, 3))</f>
        <v>6000</v>
      </c>
      <c r="AA112" s="313">
        <f ca="1">SUM(OFFSET('Data - expenses'!$J57, 0, (AA$6-1) * 3, 1, 3))</f>
        <v>6000</v>
      </c>
      <c r="AB112" s="314">
        <f ca="1">SUM(OFFSET('Data - expenses'!$J57, 0, (AB$6-1) * 3, 1, 3))</f>
        <v>6000</v>
      </c>
    </row>
    <row r="113" spans="5:28" hidden="1" outlineLevel="5">
      <c r="H113" s="327" t="s">
        <v>250</v>
      </c>
      <c r="I113" s="312">
        <f ca="1">SUM(OFFSET('Data - expenses'!$J58, 0, (I$6-1) * 3, 1, 3))</f>
        <v>0</v>
      </c>
      <c r="J113" s="313">
        <f ca="1">SUM(OFFSET('Data - expenses'!$J58, 0, (J$6-1) * 3, 1, 3))</f>
        <v>0</v>
      </c>
      <c r="K113" s="313">
        <f ca="1">SUM(OFFSET('Data - expenses'!$J58, 0, (K$6-1) * 3, 1, 3))</f>
        <v>0</v>
      </c>
      <c r="L113" s="313">
        <f ca="1">SUM(OFFSET('Data - expenses'!$J58, 0, (L$6-1) * 3, 1, 3))</f>
        <v>0</v>
      </c>
      <c r="M113" s="313">
        <f ca="1">SUM(OFFSET('Data - expenses'!$J58, 0, (M$6-1) * 3, 1, 3))</f>
        <v>0</v>
      </c>
      <c r="N113" s="313">
        <f ca="1">SUM(OFFSET('Data - expenses'!$J58, 0, (N$6-1) * 3, 1, 3))</f>
        <v>3124.9999999999995</v>
      </c>
      <c r="O113" s="313">
        <f ca="1">SUM(OFFSET('Data - expenses'!$J58, 0, (O$6-1) * 3, 1, 3))</f>
        <v>4687.4999999999991</v>
      </c>
      <c r="P113" s="313">
        <f ca="1">SUM(OFFSET('Data - expenses'!$J58, 0, (P$6-1) * 3, 1, 3))</f>
        <v>4687.4999999999991</v>
      </c>
      <c r="Q113" s="313">
        <f ca="1">SUM(OFFSET('Data - expenses'!$J58, 0, (Q$6-1) * 3, 1, 3))</f>
        <v>4687.4999999999991</v>
      </c>
      <c r="R113" s="313">
        <f ca="1">SUM(OFFSET('Data - expenses'!$J58, 0, (R$6-1) * 3, 1, 3))</f>
        <v>4687.4999999999991</v>
      </c>
      <c r="S113" s="313">
        <f ca="1">SUM(OFFSET('Data - expenses'!$J58, 0, (S$6-1) * 3, 1, 3))</f>
        <v>4687.4999999999991</v>
      </c>
      <c r="T113" s="313">
        <f ca="1">SUM(OFFSET('Data - expenses'!$J58, 0, (T$6-1) * 3, 1, 3))</f>
        <v>4687.4999999999991</v>
      </c>
      <c r="U113" s="313">
        <f ca="1">SUM(OFFSET('Data - expenses'!$J58, 0, (U$6-1) * 3, 1, 3))</f>
        <v>4687.4999999999991</v>
      </c>
      <c r="V113" s="313">
        <f ca="1">SUM(OFFSET('Data - expenses'!$J58, 0, (V$6-1) * 3, 1, 3))</f>
        <v>4687.4999999999991</v>
      </c>
      <c r="W113" s="313">
        <f ca="1">SUM(OFFSET('Data - expenses'!$J58, 0, (W$6-1) * 3, 1, 3))</f>
        <v>4687.4999999999991</v>
      </c>
      <c r="X113" s="313">
        <f ca="1">SUM(OFFSET('Data - expenses'!$J58, 0, (X$6-1) * 3, 1, 3))</f>
        <v>4687.4999999999991</v>
      </c>
      <c r="Y113" s="313">
        <f ca="1">SUM(OFFSET('Data - expenses'!$J58, 0, (Y$6-1) * 3, 1, 3))</f>
        <v>9374.9999999999982</v>
      </c>
      <c r="Z113" s="313">
        <f ca="1">SUM(OFFSET('Data - expenses'!$J58, 0, (Z$6-1) * 3, 1, 3))</f>
        <v>9374.9999999999982</v>
      </c>
      <c r="AA113" s="313">
        <f ca="1">SUM(OFFSET('Data - expenses'!$J58, 0, (AA$6-1) * 3, 1, 3))</f>
        <v>9374.9999999999982</v>
      </c>
      <c r="AB113" s="314">
        <f ca="1">SUM(OFFSET('Data - expenses'!$J58, 0, (AB$6-1) * 3, 1, 3))</f>
        <v>9374.9999999999982</v>
      </c>
    </row>
    <row r="114" spans="5:28" hidden="1" outlineLevel="5">
      <c r="H114" s="327" t="s">
        <v>251</v>
      </c>
      <c r="I114" s="312">
        <f ca="1">SUM(OFFSET('Data - expenses'!$J59, 0, (I$6-1) * 3, 1, 3))</f>
        <v>1800</v>
      </c>
      <c r="J114" s="313">
        <f ca="1">SUM(OFFSET('Data - expenses'!$J59, 0, (J$6-1) * 3, 1, 3))</f>
        <v>2700</v>
      </c>
      <c r="K114" s="313">
        <f ca="1">SUM(OFFSET('Data - expenses'!$J59, 0, (K$6-1) * 3, 1, 3))</f>
        <v>2700</v>
      </c>
      <c r="L114" s="313">
        <f ca="1">SUM(OFFSET('Data - expenses'!$J59, 0, (L$6-1) * 3, 1, 3))</f>
        <v>2700</v>
      </c>
      <c r="M114" s="313">
        <f ca="1">SUM(OFFSET('Data - expenses'!$J59, 0, (M$6-1) * 3, 1, 3))</f>
        <v>2700</v>
      </c>
      <c r="N114" s="313">
        <f ca="1">SUM(OFFSET('Data - expenses'!$J59, 0, (N$6-1) * 3, 1, 3))</f>
        <v>2700</v>
      </c>
      <c r="O114" s="313">
        <f ca="1">SUM(OFFSET('Data - expenses'!$J59, 0, (O$6-1) * 3, 1, 3))</f>
        <v>2700</v>
      </c>
      <c r="P114" s="313">
        <f ca="1">SUM(OFFSET('Data - expenses'!$J59, 0, (P$6-1) * 3, 1, 3))</f>
        <v>2700</v>
      </c>
      <c r="Q114" s="313">
        <f ca="1">SUM(OFFSET('Data - expenses'!$J59, 0, (Q$6-1) * 3, 1, 3))</f>
        <v>2700</v>
      </c>
      <c r="R114" s="313">
        <f ca="1">SUM(OFFSET('Data - expenses'!$J59, 0, (R$6-1) * 3, 1, 3))</f>
        <v>2700</v>
      </c>
      <c r="S114" s="313">
        <f ca="1">SUM(OFFSET('Data - expenses'!$J59, 0, (S$6-1) * 3, 1, 3))</f>
        <v>2700</v>
      </c>
      <c r="T114" s="313">
        <f ca="1">SUM(OFFSET('Data - expenses'!$J59, 0, (T$6-1) * 3, 1, 3))</f>
        <v>2700</v>
      </c>
      <c r="U114" s="313">
        <f ca="1">SUM(OFFSET('Data - expenses'!$J59, 0, (U$6-1) * 3, 1, 3))</f>
        <v>5400</v>
      </c>
      <c r="V114" s="313">
        <f ca="1">SUM(OFFSET('Data - expenses'!$J59, 0, (V$6-1) * 3, 1, 3))</f>
        <v>5400</v>
      </c>
      <c r="W114" s="313">
        <f ca="1">SUM(OFFSET('Data - expenses'!$J59, 0, (W$6-1) * 3, 1, 3))</f>
        <v>9000</v>
      </c>
      <c r="X114" s="313">
        <f ca="1">SUM(OFFSET('Data - expenses'!$J59, 0, (X$6-1) * 3, 1, 3))</f>
        <v>10800</v>
      </c>
      <c r="Y114" s="313">
        <f ca="1">SUM(OFFSET('Data - expenses'!$J59, 0, (Y$6-1) * 3, 1, 3))</f>
        <v>16200</v>
      </c>
      <c r="Z114" s="313">
        <f ca="1">SUM(OFFSET('Data - expenses'!$J59, 0, (Z$6-1) * 3, 1, 3))</f>
        <v>21600</v>
      </c>
      <c r="AA114" s="313">
        <f ca="1">SUM(OFFSET('Data - expenses'!$J59, 0, (AA$6-1) * 3, 1, 3))</f>
        <v>27000</v>
      </c>
      <c r="AB114" s="314">
        <f ca="1">SUM(OFFSET('Data - expenses'!$J59, 0, (AB$6-1) * 3, 1, 3))</f>
        <v>32400</v>
      </c>
    </row>
    <row r="115" spans="5:28" hidden="1" outlineLevel="5">
      <c r="H115" s="327" t="s">
        <v>252</v>
      </c>
      <c r="I115" s="312">
        <f ca="1">SUM(OFFSET('Data - expenses'!$J60, 0, (I$6-1) * 3, 1, 3))</f>
        <v>0</v>
      </c>
      <c r="J115" s="313">
        <f ca="1">SUM(OFFSET('Data - expenses'!$J60, 0, (J$6-1) * 3, 1, 3))</f>
        <v>0</v>
      </c>
      <c r="K115" s="313">
        <f ca="1">SUM(OFFSET('Data - expenses'!$J60, 0, (K$6-1) * 3, 1, 3))</f>
        <v>0</v>
      </c>
      <c r="L115" s="313">
        <f ca="1">SUM(OFFSET('Data - expenses'!$J60, 0, (L$6-1) * 3, 1, 3))</f>
        <v>800</v>
      </c>
      <c r="M115" s="313">
        <f ca="1">SUM(OFFSET('Data - expenses'!$J60, 0, (M$6-1) * 3, 1, 3))</f>
        <v>1200</v>
      </c>
      <c r="N115" s="313">
        <f ca="1">SUM(OFFSET('Data - expenses'!$J60, 0, (N$6-1) * 3, 1, 3))</f>
        <v>1200</v>
      </c>
      <c r="O115" s="313">
        <f ca="1">SUM(OFFSET('Data - expenses'!$J60, 0, (O$6-1) * 3, 1, 3))</f>
        <v>1600</v>
      </c>
      <c r="P115" s="313">
        <f ca="1">SUM(OFFSET('Data - expenses'!$J60, 0, (P$6-1) * 3, 1, 3))</f>
        <v>2400</v>
      </c>
      <c r="Q115" s="313">
        <f ca="1">SUM(OFFSET('Data - expenses'!$J60, 0, (Q$6-1) * 3, 1, 3))</f>
        <v>2400</v>
      </c>
      <c r="R115" s="313">
        <f ca="1">SUM(OFFSET('Data - expenses'!$J60, 0, (R$6-1) * 3, 1, 3))</f>
        <v>2800</v>
      </c>
      <c r="S115" s="313">
        <f ca="1">SUM(OFFSET('Data - expenses'!$J60, 0, (S$6-1) * 3, 1, 3))</f>
        <v>3600</v>
      </c>
      <c r="T115" s="313">
        <f ca="1">SUM(OFFSET('Data - expenses'!$J60, 0, (T$6-1) * 3, 1, 3))</f>
        <v>3600</v>
      </c>
      <c r="U115" s="313">
        <f ca="1">SUM(OFFSET('Data - expenses'!$J60, 0, (U$6-1) * 3, 1, 3))</f>
        <v>4400</v>
      </c>
      <c r="V115" s="313">
        <f ca="1">SUM(OFFSET('Data - expenses'!$J60, 0, (V$6-1) * 3, 1, 3))</f>
        <v>4800</v>
      </c>
      <c r="W115" s="313">
        <f ca="1">SUM(OFFSET('Data - expenses'!$J60, 0, (W$6-1) * 3, 1, 3))</f>
        <v>5600</v>
      </c>
      <c r="X115" s="313">
        <f ca="1">SUM(OFFSET('Data - expenses'!$J60, 0, (X$6-1) * 3, 1, 3))</f>
        <v>6400</v>
      </c>
      <c r="Y115" s="313">
        <f ca="1">SUM(OFFSET('Data - expenses'!$J60, 0, (Y$6-1) * 3, 1, 3))</f>
        <v>8800</v>
      </c>
      <c r="Z115" s="313">
        <f ca="1">SUM(OFFSET('Data - expenses'!$J60, 0, (Z$6-1) * 3, 1, 3))</f>
        <v>11200</v>
      </c>
      <c r="AA115" s="313">
        <f ca="1">SUM(OFFSET('Data - expenses'!$J60, 0, (AA$6-1) * 3, 1, 3))</f>
        <v>13600</v>
      </c>
      <c r="AB115" s="314">
        <f ca="1">SUM(OFFSET('Data - expenses'!$J60, 0, (AB$6-1) * 3, 1, 3))</f>
        <v>16000</v>
      </c>
    </row>
    <row r="116" spans="5:28" hidden="1" outlineLevel="5">
      <c r="H116" s="327" t="s">
        <v>253</v>
      </c>
      <c r="I116" s="312">
        <f ca="1">SUM(OFFSET('Data - expenses'!$J61, 0, (I$6-1) * 3, 1, 3))</f>
        <v>0</v>
      </c>
      <c r="J116" s="313">
        <f ca="1">SUM(OFFSET('Data - expenses'!$J61, 0, (J$6-1) * 3, 1, 3))</f>
        <v>0</v>
      </c>
      <c r="K116" s="313">
        <f ca="1">SUM(OFFSET('Data - expenses'!$J61, 0, (K$6-1) * 3, 1, 3))</f>
        <v>0</v>
      </c>
      <c r="L116" s="313">
        <f ca="1">SUM(OFFSET('Data - expenses'!$J61, 0, (L$6-1) * 3, 1, 3))</f>
        <v>0</v>
      </c>
      <c r="M116" s="313">
        <f ca="1">SUM(OFFSET('Data - expenses'!$J61, 0, (M$6-1) * 3, 1, 3))</f>
        <v>0</v>
      </c>
      <c r="N116" s="313">
        <f ca="1">SUM(OFFSET('Data - expenses'!$J61, 0, (N$6-1) * 3, 1, 3))</f>
        <v>666.66666666666674</v>
      </c>
      <c r="O116" s="313">
        <f ca="1">SUM(OFFSET('Data - expenses'!$J61, 0, (O$6-1) * 3, 1, 3))</f>
        <v>2000.0000000000002</v>
      </c>
      <c r="P116" s="313">
        <f ca="1">SUM(OFFSET('Data - expenses'!$J61, 0, (P$6-1) * 3, 1, 3))</f>
        <v>2000.0000000000002</v>
      </c>
      <c r="Q116" s="313">
        <f ca="1">SUM(OFFSET('Data - expenses'!$J61, 0, (Q$6-1) * 3, 1, 3))</f>
        <v>2000.0000000000002</v>
      </c>
      <c r="R116" s="313">
        <f ca="1">SUM(OFFSET('Data - expenses'!$J61, 0, (R$6-1) * 3, 1, 3))</f>
        <v>2000.0000000000002</v>
      </c>
      <c r="S116" s="313">
        <f ca="1">SUM(OFFSET('Data - expenses'!$J61, 0, (S$6-1) * 3, 1, 3))</f>
        <v>2000.0000000000002</v>
      </c>
      <c r="T116" s="313">
        <f ca="1">SUM(OFFSET('Data - expenses'!$J61, 0, (T$6-1) * 3, 1, 3))</f>
        <v>2000.0000000000002</v>
      </c>
      <c r="U116" s="313">
        <f ca="1">SUM(OFFSET('Data - expenses'!$J61, 0, (U$6-1) * 3, 1, 3))</f>
        <v>2000.0000000000002</v>
      </c>
      <c r="V116" s="313">
        <f ca="1">SUM(OFFSET('Data - expenses'!$J61, 0, (V$6-1) * 3, 1, 3))</f>
        <v>2000.0000000000002</v>
      </c>
      <c r="W116" s="313">
        <f ca="1">SUM(OFFSET('Data - expenses'!$J61, 0, (W$6-1) * 3, 1, 3))</f>
        <v>2000.0000000000002</v>
      </c>
      <c r="X116" s="313">
        <f ca="1">SUM(OFFSET('Data - expenses'!$J61, 0, (X$6-1) * 3, 1, 3))</f>
        <v>2000.0000000000002</v>
      </c>
      <c r="Y116" s="313">
        <f ca="1">SUM(OFFSET('Data - expenses'!$J61, 0, (Y$6-1) * 3, 1, 3))</f>
        <v>2000.0000000000002</v>
      </c>
      <c r="Z116" s="313">
        <f ca="1">SUM(OFFSET('Data - expenses'!$J61, 0, (Z$6-1) * 3, 1, 3))</f>
        <v>2000.0000000000002</v>
      </c>
      <c r="AA116" s="313">
        <f ca="1">SUM(OFFSET('Data - expenses'!$J61, 0, (AA$6-1) * 3, 1, 3))</f>
        <v>2000.0000000000002</v>
      </c>
      <c r="AB116" s="314">
        <f ca="1">SUM(OFFSET('Data - expenses'!$J61, 0, (AB$6-1) * 3, 1, 3))</f>
        <v>2000.0000000000002</v>
      </c>
    </row>
    <row r="117" spans="5:28" hidden="1" outlineLevel="4">
      <c r="G117" s="502" t="s">
        <v>37</v>
      </c>
      <c r="H117" s="503"/>
      <c r="I117" s="324">
        <f t="shared" ref="I117:AB117" ca="1" si="51">SUM(I118,I119,I120)</f>
        <v>3900</v>
      </c>
      <c r="J117" s="325">
        <f t="shared" ca="1" si="51"/>
        <v>3900</v>
      </c>
      <c r="K117" s="325">
        <f t="shared" ca="1" si="51"/>
        <v>3900</v>
      </c>
      <c r="L117" s="325">
        <f t="shared" ca="1" si="51"/>
        <v>3900</v>
      </c>
      <c r="M117" s="325">
        <f t="shared" ca="1" si="51"/>
        <v>7800</v>
      </c>
      <c r="N117" s="325">
        <f t="shared" ca="1" si="51"/>
        <v>7800</v>
      </c>
      <c r="O117" s="325">
        <f t="shared" ca="1" si="51"/>
        <v>7800</v>
      </c>
      <c r="P117" s="325">
        <f t="shared" ca="1" si="51"/>
        <v>7800</v>
      </c>
      <c r="Q117" s="325">
        <f t="shared" ca="1" si="51"/>
        <v>7800</v>
      </c>
      <c r="R117" s="325">
        <f t="shared" ca="1" si="51"/>
        <v>7800</v>
      </c>
      <c r="S117" s="325">
        <f t="shared" ca="1" si="51"/>
        <v>7800</v>
      </c>
      <c r="T117" s="325">
        <f t="shared" ca="1" si="51"/>
        <v>7800</v>
      </c>
      <c r="U117" s="325">
        <f t="shared" ca="1" si="51"/>
        <v>11700</v>
      </c>
      <c r="V117" s="325">
        <f t="shared" ca="1" si="51"/>
        <v>11700</v>
      </c>
      <c r="W117" s="325">
        <f t="shared" ca="1" si="51"/>
        <v>11700</v>
      </c>
      <c r="X117" s="325">
        <f t="shared" ca="1" si="51"/>
        <v>11700</v>
      </c>
      <c r="Y117" s="325">
        <f t="shared" ca="1" si="51"/>
        <v>18600</v>
      </c>
      <c r="Z117" s="325">
        <f t="shared" ca="1" si="51"/>
        <v>18600</v>
      </c>
      <c r="AA117" s="325">
        <f t="shared" ca="1" si="51"/>
        <v>18600</v>
      </c>
      <c r="AB117" s="326">
        <f t="shared" ca="1" si="51"/>
        <v>18600</v>
      </c>
    </row>
    <row r="118" spans="5:28" hidden="1" outlineLevel="5">
      <c r="H118" s="327" t="s">
        <v>249</v>
      </c>
      <c r="I118" s="312">
        <f ca="1">SUM(OFFSET('Data - expenses'!$J62, 0, (I$6-1) * 3, 1, 3))</f>
        <v>0</v>
      </c>
      <c r="J118" s="313">
        <f ca="1">SUM(OFFSET('Data - expenses'!$J62, 0, (J$6-1) * 3, 1, 3))</f>
        <v>0</v>
      </c>
      <c r="K118" s="313">
        <f ca="1">SUM(OFFSET('Data - expenses'!$J62, 0, (K$6-1) * 3, 1, 3))</f>
        <v>0</v>
      </c>
      <c r="L118" s="313">
        <f ca="1">SUM(OFFSET('Data - expenses'!$J62, 0, (L$6-1) * 3, 1, 3))</f>
        <v>0</v>
      </c>
      <c r="M118" s="313">
        <f ca="1">SUM(OFFSET('Data - expenses'!$J62, 0, (M$6-1) * 3, 1, 3))</f>
        <v>0</v>
      </c>
      <c r="N118" s="313">
        <f ca="1">SUM(OFFSET('Data - expenses'!$J62, 0, (N$6-1) * 3, 1, 3))</f>
        <v>0</v>
      </c>
      <c r="O118" s="313">
        <f ca="1">SUM(OFFSET('Data - expenses'!$J62, 0, (O$6-1) * 3, 1, 3))</f>
        <v>0</v>
      </c>
      <c r="P118" s="313">
        <f ca="1">SUM(OFFSET('Data - expenses'!$J62, 0, (P$6-1) * 3, 1, 3))</f>
        <v>0</v>
      </c>
      <c r="Q118" s="313">
        <f ca="1">SUM(OFFSET('Data - expenses'!$J62, 0, (Q$6-1) * 3, 1, 3))</f>
        <v>0</v>
      </c>
      <c r="R118" s="313">
        <f ca="1">SUM(OFFSET('Data - expenses'!$J62, 0, (R$6-1) * 3, 1, 3))</f>
        <v>0</v>
      </c>
      <c r="S118" s="313">
        <f ca="1">SUM(OFFSET('Data - expenses'!$J62, 0, (S$6-1) * 3, 1, 3))</f>
        <v>0</v>
      </c>
      <c r="T118" s="313">
        <f ca="1">SUM(OFFSET('Data - expenses'!$J62, 0, (T$6-1) * 3, 1, 3))</f>
        <v>0</v>
      </c>
      <c r="U118" s="313">
        <f ca="1">SUM(OFFSET('Data - expenses'!$J62, 0, (U$6-1) * 3, 1, 3))</f>
        <v>0</v>
      </c>
      <c r="V118" s="313">
        <f ca="1">SUM(OFFSET('Data - expenses'!$J62, 0, (V$6-1) * 3, 1, 3))</f>
        <v>0</v>
      </c>
      <c r="W118" s="313">
        <f ca="1">SUM(OFFSET('Data - expenses'!$J62, 0, (W$6-1) * 3, 1, 3))</f>
        <v>0</v>
      </c>
      <c r="X118" s="313">
        <f ca="1">SUM(OFFSET('Data - expenses'!$J62, 0, (X$6-1) * 3, 1, 3))</f>
        <v>0</v>
      </c>
      <c r="Y118" s="313">
        <f ca="1">SUM(OFFSET('Data - expenses'!$J62, 0, (Y$6-1) * 3, 1, 3))</f>
        <v>3000</v>
      </c>
      <c r="Z118" s="313">
        <f ca="1">SUM(OFFSET('Data - expenses'!$J62, 0, (Z$6-1) * 3, 1, 3))</f>
        <v>3000</v>
      </c>
      <c r="AA118" s="313">
        <f ca="1">SUM(OFFSET('Data - expenses'!$J62, 0, (AA$6-1) * 3, 1, 3))</f>
        <v>3000</v>
      </c>
      <c r="AB118" s="314">
        <f ca="1">SUM(OFFSET('Data - expenses'!$J62, 0, (AB$6-1) * 3, 1, 3))</f>
        <v>3000</v>
      </c>
    </row>
    <row r="119" spans="5:28" hidden="1" outlineLevel="5">
      <c r="H119" s="327" t="s">
        <v>251</v>
      </c>
      <c r="I119" s="312">
        <f ca="1">SUM(OFFSET('Data - expenses'!$J63, 0, (I$6-1) * 3, 1, 3))</f>
        <v>2700</v>
      </c>
      <c r="J119" s="313">
        <f ca="1">SUM(OFFSET('Data - expenses'!$J63, 0, (J$6-1) * 3, 1, 3))</f>
        <v>2700</v>
      </c>
      <c r="K119" s="313">
        <f ca="1">SUM(OFFSET('Data - expenses'!$J63, 0, (K$6-1) * 3, 1, 3))</f>
        <v>2700</v>
      </c>
      <c r="L119" s="313">
        <f ca="1">SUM(OFFSET('Data - expenses'!$J63, 0, (L$6-1) * 3, 1, 3))</f>
        <v>2700</v>
      </c>
      <c r="M119" s="313">
        <f ca="1">SUM(OFFSET('Data - expenses'!$J63, 0, (M$6-1) * 3, 1, 3))</f>
        <v>5400</v>
      </c>
      <c r="N119" s="313">
        <f ca="1">SUM(OFFSET('Data - expenses'!$J63, 0, (N$6-1) * 3, 1, 3))</f>
        <v>5400</v>
      </c>
      <c r="O119" s="313">
        <f ca="1">SUM(OFFSET('Data - expenses'!$J63, 0, (O$6-1) * 3, 1, 3))</f>
        <v>5400</v>
      </c>
      <c r="P119" s="313">
        <f ca="1">SUM(OFFSET('Data - expenses'!$J63, 0, (P$6-1) * 3, 1, 3))</f>
        <v>5400</v>
      </c>
      <c r="Q119" s="313">
        <f ca="1">SUM(OFFSET('Data - expenses'!$J63, 0, (Q$6-1) * 3, 1, 3))</f>
        <v>5400</v>
      </c>
      <c r="R119" s="313">
        <f ca="1">SUM(OFFSET('Data - expenses'!$J63, 0, (R$6-1) * 3, 1, 3))</f>
        <v>5400</v>
      </c>
      <c r="S119" s="313">
        <f ca="1">SUM(OFFSET('Data - expenses'!$J63, 0, (S$6-1) * 3, 1, 3))</f>
        <v>5400</v>
      </c>
      <c r="T119" s="313">
        <f ca="1">SUM(OFFSET('Data - expenses'!$J63, 0, (T$6-1) * 3, 1, 3))</f>
        <v>5400</v>
      </c>
      <c r="U119" s="313">
        <f ca="1">SUM(OFFSET('Data - expenses'!$J63, 0, (U$6-1) * 3, 1, 3))</f>
        <v>8100</v>
      </c>
      <c r="V119" s="313">
        <f ca="1">SUM(OFFSET('Data - expenses'!$J63, 0, (V$6-1) * 3, 1, 3))</f>
        <v>8100</v>
      </c>
      <c r="W119" s="313">
        <f ca="1">SUM(OFFSET('Data - expenses'!$J63, 0, (W$6-1) * 3, 1, 3))</f>
        <v>8100</v>
      </c>
      <c r="X119" s="313">
        <f ca="1">SUM(OFFSET('Data - expenses'!$J63, 0, (X$6-1) * 3, 1, 3))</f>
        <v>8100</v>
      </c>
      <c r="Y119" s="313">
        <f ca="1">SUM(OFFSET('Data - expenses'!$J63, 0, (Y$6-1) * 3, 1, 3))</f>
        <v>10800</v>
      </c>
      <c r="Z119" s="313">
        <f ca="1">SUM(OFFSET('Data - expenses'!$J63, 0, (Z$6-1) * 3, 1, 3))</f>
        <v>10800</v>
      </c>
      <c r="AA119" s="313">
        <f ca="1">SUM(OFFSET('Data - expenses'!$J63, 0, (AA$6-1) * 3, 1, 3))</f>
        <v>10800</v>
      </c>
      <c r="AB119" s="314">
        <f ca="1">SUM(OFFSET('Data - expenses'!$J63, 0, (AB$6-1) * 3, 1, 3))</f>
        <v>10800</v>
      </c>
    </row>
    <row r="120" spans="5:28" hidden="1" outlineLevel="5">
      <c r="H120" s="327" t="s">
        <v>252</v>
      </c>
      <c r="I120" s="312">
        <f ca="1">SUM(OFFSET('Data - expenses'!$J64, 0, (I$6-1) * 3, 1, 3))</f>
        <v>1200</v>
      </c>
      <c r="J120" s="313">
        <f ca="1">SUM(OFFSET('Data - expenses'!$J64, 0, (J$6-1) * 3, 1, 3))</f>
        <v>1200</v>
      </c>
      <c r="K120" s="313">
        <f ca="1">SUM(OFFSET('Data - expenses'!$J64, 0, (K$6-1) * 3, 1, 3))</f>
        <v>1200</v>
      </c>
      <c r="L120" s="313">
        <f ca="1">SUM(OFFSET('Data - expenses'!$J64, 0, (L$6-1) * 3, 1, 3))</f>
        <v>1200</v>
      </c>
      <c r="M120" s="313">
        <f ca="1">SUM(OFFSET('Data - expenses'!$J64, 0, (M$6-1) * 3, 1, 3))</f>
        <v>2400</v>
      </c>
      <c r="N120" s="313">
        <f ca="1">SUM(OFFSET('Data - expenses'!$J64, 0, (N$6-1) * 3, 1, 3))</f>
        <v>2400</v>
      </c>
      <c r="O120" s="313">
        <f ca="1">SUM(OFFSET('Data - expenses'!$J64, 0, (O$6-1) * 3, 1, 3))</f>
        <v>2400</v>
      </c>
      <c r="P120" s="313">
        <f ca="1">SUM(OFFSET('Data - expenses'!$J64, 0, (P$6-1) * 3, 1, 3))</f>
        <v>2400</v>
      </c>
      <c r="Q120" s="313">
        <f ca="1">SUM(OFFSET('Data - expenses'!$J64, 0, (Q$6-1) * 3, 1, 3))</f>
        <v>2400</v>
      </c>
      <c r="R120" s="313">
        <f ca="1">SUM(OFFSET('Data - expenses'!$J64, 0, (R$6-1) * 3, 1, 3))</f>
        <v>2400</v>
      </c>
      <c r="S120" s="313">
        <f ca="1">SUM(OFFSET('Data - expenses'!$J64, 0, (S$6-1) * 3, 1, 3))</f>
        <v>2400</v>
      </c>
      <c r="T120" s="313">
        <f ca="1">SUM(OFFSET('Data - expenses'!$J64, 0, (T$6-1) * 3, 1, 3))</f>
        <v>2400</v>
      </c>
      <c r="U120" s="313">
        <f ca="1">SUM(OFFSET('Data - expenses'!$J64, 0, (U$6-1) * 3, 1, 3))</f>
        <v>3600</v>
      </c>
      <c r="V120" s="313">
        <f ca="1">SUM(OFFSET('Data - expenses'!$J64, 0, (V$6-1) * 3, 1, 3))</f>
        <v>3600</v>
      </c>
      <c r="W120" s="313">
        <f ca="1">SUM(OFFSET('Data - expenses'!$J64, 0, (W$6-1) * 3, 1, 3))</f>
        <v>3600</v>
      </c>
      <c r="X120" s="313">
        <f ca="1">SUM(OFFSET('Data - expenses'!$J64, 0, (X$6-1) * 3, 1, 3))</f>
        <v>3600</v>
      </c>
      <c r="Y120" s="313">
        <f ca="1">SUM(OFFSET('Data - expenses'!$J64, 0, (Y$6-1) * 3, 1, 3))</f>
        <v>4800</v>
      </c>
      <c r="Z120" s="313">
        <f ca="1">SUM(OFFSET('Data - expenses'!$J64, 0, (Z$6-1) * 3, 1, 3))</f>
        <v>4800</v>
      </c>
      <c r="AA120" s="313">
        <f ca="1">SUM(OFFSET('Data - expenses'!$J64, 0, (AA$6-1) * 3, 1, 3))</f>
        <v>4800</v>
      </c>
      <c r="AB120" s="314">
        <f ca="1">SUM(OFFSET('Data - expenses'!$J64, 0, (AB$6-1) * 3, 1, 3))</f>
        <v>4800</v>
      </c>
    </row>
    <row r="121" spans="5:28" hidden="1" outlineLevel="4">
      <c r="G121" s="502" t="s">
        <v>45</v>
      </c>
      <c r="H121" s="503"/>
      <c r="I121" s="324">
        <f t="shared" ref="I121:AB121" ca="1" si="52">SUM(I122,I123,I124,I125,I126)</f>
        <v>0</v>
      </c>
      <c r="J121" s="325">
        <f t="shared" ca="1" si="52"/>
        <v>900</v>
      </c>
      <c r="K121" s="325">
        <f t="shared" ca="1" si="52"/>
        <v>2700</v>
      </c>
      <c r="L121" s="325">
        <f t="shared" ca="1" si="52"/>
        <v>2700</v>
      </c>
      <c r="M121" s="325">
        <f t="shared" ca="1" si="52"/>
        <v>3100</v>
      </c>
      <c r="N121" s="325">
        <f t="shared" ca="1" si="52"/>
        <v>3900</v>
      </c>
      <c r="O121" s="325">
        <f t="shared" ca="1" si="52"/>
        <v>5900</v>
      </c>
      <c r="P121" s="325">
        <f t="shared" ca="1" si="52"/>
        <v>10025</v>
      </c>
      <c r="Q121" s="325">
        <f t="shared" ca="1" si="52"/>
        <v>11587.5</v>
      </c>
      <c r="R121" s="325">
        <f t="shared" ca="1" si="52"/>
        <v>12387.5</v>
      </c>
      <c r="S121" s="325">
        <f t="shared" ca="1" si="52"/>
        <v>14354.166666666666</v>
      </c>
      <c r="T121" s="325">
        <f t="shared" ca="1" si="52"/>
        <v>17487.5</v>
      </c>
      <c r="U121" s="325">
        <f t="shared" ca="1" si="52"/>
        <v>19587.5</v>
      </c>
      <c r="V121" s="325">
        <f t="shared" ca="1" si="52"/>
        <v>21387.5</v>
      </c>
      <c r="W121" s="325">
        <f t="shared" ca="1" si="52"/>
        <v>22287.5</v>
      </c>
      <c r="X121" s="325">
        <f t="shared" ca="1" si="52"/>
        <v>24887.5</v>
      </c>
      <c r="Y121" s="325">
        <f t="shared" ca="1" si="52"/>
        <v>27387.5</v>
      </c>
      <c r="Z121" s="325">
        <f t="shared" ca="1" si="52"/>
        <v>31187.5</v>
      </c>
      <c r="AA121" s="325">
        <f t="shared" ca="1" si="52"/>
        <v>34187.5</v>
      </c>
      <c r="AB121" s="326">
        <f t="shared" ca="1" si="52"/>
        <v>35987.5</v>
      </c>
    </row>
    <row r="122" spans="5:28" hidden="1" outlineLevel="5">
      <c r="H122" s="327" t="s">
        <v>254</v>
      </c>
      <c r="I122" s="312">
        <f ca="1">SUM(OFFSET('Data - expenses'!$J65, 0, (I$6-1) * 3, 1, 3))</f>
        <v>0</v>
      </c>
      <c r="J122" s="313">
        <f ca="1">SUM(OFFSET('Data - expenses'!$J65, 0, (J$6-1) * 3, 1, 3))</f>
        <v>0</v>
      </c>
      <c r="K122" s="313">
        <f ca="1">SUM(OFFSET('Data - expenses'!$J65, 0, (K$6-1) * 3, 1, 3))</f>
        <v>0</v>
      </c>
      <c r="L122" s="313">
        <f ca="1">SUM(OFFSET('Data - expenses'!$J65, 0, (L$6-1) * 3, 1, 3))</f>
        <v>0</v>
      </c>
      <c r="M122" s="313">
        <f ca="1">SUM(OFFSET('Data - expenses'!$J65, 0, (M$6-1) * 3, 1, 3))</f>
        <v>0</v>
      </c>
      <c r="N122" s="313">
        <f ca="1">SUM(OFFSET('Data - expenses'!$J65, 0, (N$6-1) * 3, 1, 3))</f>
        <v>0</v>
      </c>
      <c r="O122" s="313">
        <f ca="1">SUM(OFFSET('Data - expenses'!$J65, 0, (O$6-1) * 3, 1, 3))</f>
        <v>0</v>
      </c>
      <c r="P122" s="313">
        <f ca="1">SUM(OFFSET('Data - expenses'!$J65, 0, (P$6-1) * 3, 1, 3))</f>
        <v>3124.9999999999995</v>
      </c>
      <c r="Q122" s="313">
        <f ca="1">SUM(OFFSET('Data - expenses'!$J65, 0, (Q$6-1) * 3, 1, 3))</f>
        <v>4687.4999999999991</v>
      </c>
      <c r="R122" s="313">
        <f ca="1">SUM(OFFSET('Data - expenses'!$J65, 0, (R$6-1) * 3, 1, 3))</f>
        <v>4687.4999999999991</v>
      </c>
      <c r="S122" s="313">
        <f ca="1">SUM(OFFSET('Data - expenses'!$J65, 0, (S$6-1) * 3, 1, 3))</f>
        <v>4687.4999999999991</v>
      </c>
      <c r="T122" s="313">
        <f ca="1">SUM(OFFSET('Data - expenses'!$J65, 0, (T$6-1) * 3, 1, 3))</f>
        <v>4687.4999999999991</v>
      </c>
      <c r="U122" s="313">
        <f ca="1">SUM(OFFSET('Data - expenses'!$J65, 0, (U$6-1) * 3, 1, 3))</f>
        <v>4687.4999999999991</v>
      </c>
      <c r="V122" s="313">
        <f ca="1">SUM(OFFSET('Data - expenses'!$J65, 0, (V$6-1) * 3, 1, 3))</f>
        <v>4687.4999999999991</v>
      </c>
      <c r="W122" s="313">
        <f ca="1">SUM(OFFSET('Data - expenses'!$J65, 0, (W$6-1) * 3, 1, 3))</f>
        <v>4687.4999999999991</v>
      </c>
      <c r="X122" s="313">
        <f ca="1">SUM(OFFSET('Data - expenses'!$J65, 0, (X$6-1) * 3, 1, 3))</f>
        <v>4687.4999999999991</v>
      </c>
      <c r="Y122" s="313">
        <f ca="1">SUM(OFFSET('Data - expenses'!$J65, 0, (Y$6-1) * 3, 1, 3))</f>
        <v>4687.4999999999991</v>
      </c>
      <c r="Z122" s="313">
        <f ca="1">SUM(OFFSET('Data - expenses'!$J65, 0, (Z$6-1) * 3, 1, 3))</f>
        <v>4687.4999999999991</v>
      </c>
      <c r="AA122" s="313">
        <f ca="1">SUM(OFFSET('Data - expenses'!$J65, 0, (AA$6-1) * 3, 1, 3))</f>
        <v>4687.4999999999991</v>
      </c>
      <c r="AB122" s="314">
        <f ca="1">SUM(OFFSET('Data - expenses'!$J65, 0, (AB$6-1) * 3, 1, 3))</f>
        <v>4687.4999999999991</v>
      </c>
    </row>
    <row r="123" spans="5:28" hidden="1" outlineLevel="5">
      <c r="H123" s="327" t="s">
        <v>255</v>
      </c>
      <c r="I123" s="312">
        <f ca="1">SUM(OFFSET('Data - expenses'!$J66, 0, (I$6-1) * 3, 1, 3))</f>
        <v>0</v>
      </c>
      <c r="J123" s="313">
        <f ca="1">SUM(OFFSET('Data - expenses'!$J66, 0, (J$6-1) * 3, 1, 3))</f>
        <v>900</v>
      </c>
      <c r="K123" s="313">
        <f ca="1">SUM(OFFSET('Data - expenses'!$J66, 0, (K$6-1) * 3, 1, 3))</f>
        <v>2700</v>
      </c>
      <c r="L123" s="313">
        <f ca="1">SUM(OFFSET('Data - expenses'!$J66, 0, (L$6-1) * 3, 1, 3))</f>
        <v>2700</v>
      </c>
      <c r="M123" s="313">
        <f ca="1">SUM(OFFSET('Data - expenses'!$J66, 0, (M$6-1) * 3, 1, 3))</f>
        <v>2700</v>
      </c>
      <c r="N123" s="313">
        <f ca="1">SUM(OFFSET('Data - expenses'!$J66, 0, (N$6-1) * 3, 1, 3))</f>
        <v>2700</v>
      </c>
      <c r="O123" s="313">
        <f ca="1">SUM(OFFSET('Data - expenses'!$J66, 0, (O$6-1) * 3, 1, 3))</f>
        <v>2700</v>
      </c>
      <c r="P123" s="313">
        <f ca="1">SUM(OFFSET('Data - expenses'!$J66, 0, (P$6-1) * 3, 1, 3))</f>
        <v>2700</v>
      </c>
      <c r="Q123" s="313">
        <f ca="1">SUM(OFFSET('Data - expenses'!$J66, 0, (Q$6-1) * 3, 1, 3))</f>
        <v>2700</v>
      </c>
      <c r="R123" s="313">
        <f ca="1">SUM(OFFSET('Data - expenses'!$J66, 0, (R$6-1) * 3, 1, 3))</f>
        <v>2700</v>
      </c>
      <c r="S123" s="313">
        <f ca="1">SUM(OFFSET('Data - expenses'!$J66, 0, (S$6-1) * 3, 1, 3))</f>
        <v>3600</v>
      </c>
      <c r="T123" s="313">
        <f ca="1">SUM(OFFSET('Data - expenses'!$J66, 0, (T$6-1) * 3, 1, 3))</f>
        <v>5400</v>
      </c>
      <c r="U123" s="313">
        <f ca="1">SUM(OFFSET('Data - expenses'!$J66, 0, (U$6-1) * 3, 1, 3))</f>
        <v>6300</v>
      </c>
      <c r="V123" s="313">
        <f ca="1">SUM(OFFSET('Data - expenses'!$J66, 0, (V$6-1) * 3, 1, 3))</f>
        <v>8100</v>
      </c>
      <c r="W123" s="313">
        <f ca="1">SUM(OFFSET('Data - expenses'!$J66, 0, (W$6-1) * 3, 1, 3))</f>
        <v>9000</v>
      </c>
      <c r="X123" s="313">
        <f ca="1">SUM(OFFSET('Data - expenses'!$J66, 0, (X$6-1) * 3, 1, 3))</f>
        <v>10800</v>
      </c>
      <c r="Y123" s="313">
        <f ca="1">SUM(OFFSET('Data - expenses'!$J66, 0, (Y$6-1) * 3, 1, 3))</f>
        <v>11700</v>
      </c>
      <c r="Z123" s="313">
        <f ca="1">SUM(OFFSET('Data - expenses'!$J66, 0, (Z$6-1) * 3, 1, 3))</f>
        <v>13500</v>
      </c>
      <c r="AA123" s="313">
        <f ca="1">SUM(OFFSET('Data - expenses'!$J66, 0, (AA$6-1) * 3, 1, 3))</f>
        <v>13500</v>
      </c>
      <c r="AB123" s="314">
        <f ca="1">SUM(OFFSET('Data - expenses'!$J66, 0, (AB$6-1) * 3, 1, 3))</f>
        <v>13500</v>
      </c>
    </row>
    <row r="124" spans="5:28" hidden="1" outlineLevel="5">
      <c r="H124" s="327" t="s">
        <v>256</v>
      </c>
      <c r="I124" s="312">
        <f ca="1">SUM(OFFSET('Data - expenses'!$J67, 0, (I$6-1) * 3, 1, 3))</f>
        <v>0</v>
      </c>
      <c r="J124" s="313">
        <f ca="1">SUM(OFFSET('Data - expenses'!$J67, 0, (J$6-1) * 3, 1, 3))</f>
        <v>0</v>
      </c>
      <c r="K124" s="313">
        <f ca="1">SUM(OFFSET('Data - expenses'!$J67, 0, (K$6-1) * 3, 1, 3))</f>
        <v>0</v>
      </c>
      <c r="L124" s="313">
        <f ca="1">SUM(OFFSET('Data - expenses'!$J67, 0, (L$6-1) * 3, 1, 3))</f>
        <v>0</v>
      </c>
      <c r="M124" s="313">
        <f ca="1">SUM(OFFSET('Data - expenses'!$J67, 0, (M$6-1) * 3, 1, 3))</f>
        <v>400</v>
      </c>
      <c r="N124" s="313">
        <f ca="1">SUM(OFFSET('Data - expenses'!$J67, 0, (N$6-1) * 3, 1, 3))</f>
        <v>1200</v>
      </c>
      <c r="O124" s="313">
        <f ca="1">SUM(OFFSET('Data - expenses'!$J67, 0, (O$6-1) * 3, 1, 3))</f>
        <v>1200</v>
      </c>
      <c r="P124" s="313">
        <f ca="1">SUM(OFFSET('Data - expenses'!$J67, 0, (P$6-1) * 3, 1, 3))</f>
        <v>1200</v>
      </c>
      <c r="Q124" s="313">
        <f ca="1">SUM(OFFSET('Data - expenses'!$J67, 0, (Q$6-1) * 3, 1, 3))</f>
        <v>1200</v>
      </c>
      <c r="R124" s="313">
        <f ca="1">SUM(OFFSET('Data - expenses'!$J67, 0, (R$6-1) * 3, 1, 3))</f>
        <v>2000</v>
      </c>
      <c r="S124" s="313">
        <f ca="1">SUM(OFFSET('Data - expenses'!$J67, 0, (S$6-1) * 3, 1, 3))</f>
        <v>2400</v>
      </c>
      <c r="T124" s="313">
        <f ca="1">SUM(OFFSET('Data - expenses'!$J67, 0, (T$6-1) * 3, 1, 3))</f>
        <v>2400</v>
      </c>
      <c r="U124" s="313">
        <f ca="1">SUM(OFFSET('Data - expenses'!$J67, 0, (U$6-1) * 3, 1, 3))</f>
        <v>3600</v>
      </c>
      <c r="V124" s="313">
        <f ca="1">SUM(OFFSET('Data - expenses'!$J67, 0, (V$6-1) * 3, 1, 3))</f>
        <v>3600</v>
      </c>
      <c r="W124" s="313">
        <f ca="1">SUM(OFFSET('Data - expenses'!$J67, 0, (W$6-1) * 3, 1, 3))</f>
        <v>3600</v>
      </c>
      <c r="X124" s="313">
        <f ca="1">SUM(OFFSET('Data - expenses'!$J67, 0, (X$6-1) * 3, 1, 3))</f>
        <v>4400</v>
      </c>
      <c r="Y124" s="313">
        <f ca="1">SUM(OFFSET('Data - expenses'!$J67, 0, (Y$6-1) * 3, 1, 3))</f>
        <v>6000</v>
      </c>
      <c r="Z124" s="313">
        <f ca="1">SUM(OFFSET('Data - expenses'!$J67, 0, (Z$6-1) * 3, 1, 3))</f>
        <v>6000</v>
      </c>
      <c r="AA124" s="313">
        <f ca="1">SUM(OFFSET('Data - expenses'!$J67, 0, (AA$6-1) * 3, 1, 3))</f>
        <v>6000</v>
      </c>
      <c r="AB124" s="314">
        <f ca="1">SUM(OFFSET('Data - expenses'!$J67, 0, (AB$6-1) * 3, 1, 3))</f>
        <v>6800</v>
      </c>
    </row>
    <row r="125" spans="5:28" hidden="1" outlineLevel="5">
      <c r="H125" s="327" t="s">
        <v>257</v>
      </c>
      <c r="I125" s="312">
        <f ca="1">SUM(OFFSET('Data - expenses'!$J68, 0, (I$6-1) * 3, 1, 3))</f>
        <v>0</v>
      </c>
      <c r="J125" s="313">
        <f ca="1">SUM(OFFSET('Data - expenses'!$J68, 0, (J$6-1) * 3, 1, 3))</f>
        <v>0</v>
      </c>
      <c r="K125" s="313">
        <f ca="1">SUM(OFFSET('Data - expenses'!$J68, 0, (K$6-1) * 3, 1, 3))</f>
        <v>0</v>
      </c>
      <c r="L125" s="313">
        <f ca="1">SUM(OFFSET('Data - expenses'!$J68, 0, (L$6-1) * 3, 1, 3))</f>
        <v>0</v>
      </c>
      <c r="M125" s="313">
        <f ca="1">SUM(OFFSET('Data - expenses'!$J68, 0, (M$6-1) * 3, 1, 3))</f>
        <v>0</v>
      </c>
      <c r="N125" s="313">
        <f ca="1">SUM(OFFSET('Data - expenses'!$J68, 0, (N$6-1) * 3, 1, 3))</f>
        <v>0</v>
      </c>
      <c r="O125" s="313">
        <f ca="1">SUM(OFFSET('Data - expenses'!$J68, 0, (O$6-1) * 3, 1, 3))</f>
        <v>2000</v>
      </c>
      <c r="P125" s="313">
        <f ca="1">SUM(OFFSET('Data - expenses'!$J68, 0, (P$6-1) * 3, 1, 3))</f>
        <v>3000</v>
      </c>
      <c r="Q125" s="313">
        <f ca="1">SUM(OFFSET('Data - expenses'!$J68, 0, (Q$6-1) * 3, 1, 3))</f>
        <v>3000</v>
      </c>
      <c r="R125" s="313">
        <f ca="1">SUM(OFFSET('Data - expenses'!$J68, 0, (R$6-1) * 3, 1, 3))</f>
        <v>3000</v>
      </c>
      <c r="S125" s="313">
        <f ca="1">SUM(OFFSET('Data - expenses'!$J68, 0, (S$6-1) * 3, 1, 3))</f>
        <v>3000</v>
      </c>
      <c r="T125" s="313">
        <f ca="1">SUM(OFFSET('Data - expenses'!$J68, 0, (T$6-1) * 3, 1, 3))</f>
        <v>3000</v>
      </c>
      <c r="U125" s="313">
        <f ca="1">SUM(OFFSET('Data - expenses'!$J68, 0, (U$6-1) * 3, 1, 3))</f>
        <v>3000</v>
      </c>
      <c r="V125" s="313">
        <f ca="1">SUM(OFFSET('Data - expenses'!$J68, 0, (V$6-1) * 3, 1, 3))</f>
        <v>3000</v>
      </c>
      <c r="W125" s="313">
        <f ca="1">SUM(OFFSET('Data - expenses'!$J68, 0, (W$6-1) * 3, 1, 3))</f>
        <v>3000</v>
      </c>
      <c r="X125" s="313">
        <f ca="1">SUM(OFFSET('Data - expenses'!$J68, 0, (X$6-1) * 3, 1, 3))</f>
        <v>3000</v>
      </c>
      <c r="Y125" s="313">
        <f ca="1">SUM(OFFSET('Data - expenses'!$J68, 0, (Y$6-1) * 3, 1, 3))</f>
        <v>3000</v>
      </c>
      <c r="Z125" s="313">
        <f ca="1">SUM(OFFSET('Data - expenses'!$J68, 0, (Z$6-1) * 3, 1, 3))</f>
        <v>5000</v>
      </c>
      <c r="AA125" s="313">
        <f ca="1">SUM(OFFSET('Data - expenses'!$J68, 0, (AA$6-1) * 3, 1, 3))</f>
        <v>8000</v>
      </c>
      <c r="AB125" s="314">
        <f ca="1">SUM(OFFSET('Data - expenses'!$J68, 0, (AB$6-1) * 3, 1, 3))</f>
        <v>9000</v>
      </c>
    </row>
    <row r="126" spans="5:28" hidden="1" outlineLevel="5">
      <c r="H126" s="327" t="s">
        <v>258</v>
      </c>
      <c r="I126" s="312">
        <f ca="1">SUM(OFFSET('Data - expenses'!$J69, 0, (I$6-1) * 3, 1, 3))</f>
        <v>0</v>
      </c>
      <c r="J126" s="313">
        <f ca="1">SUM(OFFSET('Data - expenses'!$J69, 0, (J$6-1) * 3, 1, 3))</f>
        <v>0</v>
      </c>
      <c r="K126" s="313">
        <f ca="1">SUM(OFFSET('Data - expenses'!$J69, 0, (K$6-1) * 3, 1, 3))</f>
        <v>0</v>
      </c>
      <c r="L126" s="313">
        <f ca="1">SUM(OFFSET('Data - expenses'!$J69, 0, (L$6-1) * 3, 1, 3))</f>
        <v>0</v>
      </c>
      <c r="M126" s="313">
        <f ca="1">SUM(OFFSET('Data - expenses'!$J69, 0, (M$6-1) * 3, 1, 3))</f>
        <v>0</v>
      </c>
      <c r="N126" s="313">
        <f ca="1">SUM(OFFSET('Data - expenses'!$J69, 0, (N$6-1) * 3, 1, 3))</f>
        <v>0</v>
      </c>
      <c r="O126" s="313">
        <f ca="1">SUM(OFFSET('Data - expenses'!$J69, 0, (O$6-1) * 3, 1, 3))</f>
        <v>0</v>
      </c>
      <c r="P126" s="313">
        <f ca="1">SUM(OFFSET('Data - expenses'!$J69, 0, (P$6-1) * 3, 1, 3))</f>
        <v>0</v>
      </c>
      <c r="Q126" s="313">
        <f ca="1">SUM(OFFSET('Data - expenses'!$J69, 0, (Q$6-1) * 3, 1, 3))</f>
        <v>0</v>
      </c>
      <c r="R126" s="313">
        <f ca="1">SUM(OFFSET('Data - expenses'!$J69, 0, (R$6-1) * 3, 1, 3))</f>
        <v>0</v>
      </c>
      <c r="S126" s="313">
        <f ca="1">SUM(OFFSET('Data - expenses'!$J69, 0, (S$6-1) * 3, 1, 3))</f>
        <v>666.66666666666674</v>
      </c>
      <c r="T126" s="313">
        <f ca="1">SUM(OFFSET('Data - expenses'!$J69, 0, (T$6-1) * 3, 1, 3))</f>
        <v>2000.0000000000002</v>
      </c>
      <c r="U126" s="313">
        <f ca="1">SUM(OFFSET('Data - expenses'!$J69, 0, (U$6-1) * 3, 1, 3))</f>
        <v>2000.0000000000002</v>
      </c>
      <c r="V126" s="313">
        <f ca="1">SUM(OFFSET('Data - expenses'!$J69, 0, (V$6-1) * 3, 1, 3))</f>
        <v>2000.0000000000002</v>
      </c>
      <c r="W126" s="313">
        <f ca="1">SUM(OFFSET('Data - expenses'!$J69, 0, (W$6-1) * 3, 1, 3))</f>
        <v>2000.0000000000002</v>
      </c>
      <c r="X126" s="313">
        <f ca="1">SUM(OFFSET('Data - expenses'!$J69, 0, (X$6-1) * 3, 1, 3))</f>
        <v>2000.0000000000002</v>
      </c>
      <c r="Y126" s="313">
        <f ca="1">SUM(OFFSET('Data - expenses'!$J69, 0, (Y$6-1) * 3, 1, 3))</f>
        <v>2000.0000000000002</v>
      </c>
      <c r="Z126" s="313">
        <f ca="1">SUM(OFFSET('Data - expenses'!$J69, 0, (Z$6-1) * 3, 1, 3))</f>
        <v>2000.0000000000002</v>
      </c>
      <c r="AA126" s="313">
        <f ca="1">SUM(OFFSET('Data - expenses'!$J69, 0, (AA$6-1) * 3, 1, 3))</f>
        <v>2000.0000000000002</v>
      </c>
      <c r="AB126" s="314">
        <f ca="1">SUM(OFFSET('Data - expenses'!$J69, 0, (AB$6-1) * 3, 1, 3))</f>
        <v>2000.0000000000002</v>
      </c>
    </row>
    <row r="127" spans="5:28" hidden="1" outlineLevel="2">
      <c r="E127" s="502" t="s">
        <v>113</v>
      </c>
      <c r="F127" s="505"/>
      <c r="G127" s="505"/>
      <c r="H127" s="503"/>
      <c r="I127" s="324">
        <f t="shared" ref="I127:AB127" ca="1" si="53">SUM(I128,I147)</f>
        <v>26000</v>
      </c>
      <c r="J127" s="325">
        <f t="shared" ca="1" si="53"/>
        <v>6500</v>
      </c>
      <c r="K127" s="325">
        <f t="shared" ca="1" si="53"/>
        <v>0</v>
      </c>
      <c r="L127" s="325">
        <f t="shared" ca="1" si="53"/>
        <v>6500</v>
      </c>
      <c r="M127" s="325">
        <f t="shared" ca="1" si="53"/>
        <v>19500</v>
      </c>
      <c r="N127" s="325">
        <f t="shared" ca="1" si="53"/>
        <v>13000</v>
      </c>
      <c r="O127" s="325">
        <f t="shared" ca="1" si="53"/>
        <v>29000</v>
      </c>
      <c r="P127" s="325">
        <f t="shared" ca="1" si="53"/>
        <v>10500</v>
      </c>
      <c r="Q127" s="325">
        <f t="shared" ca="1" si="53"/>
        <v>6500</v>
      </c>
      <c r="R127" s="325">
        <f t="shared" ca="1" si="53"/>
        <v>17000</v>
      </c>
      <c r="S127" s="325">
        <f t="shared" ca="1" si="53"/>
        <v>25000</v>
      </c>
      <c r="T127" s="325">
        <f t="shared" ca="1" si="53"/>
        <v>8000</v>
      </c>
      <c r="U127" s="325">
        <f t="shared" ca="1" si="53"/>
        <v>47000</v>
      </c>
      <c r="V127" s="325">
        <f t="shared" ca="1" si="53"/>
        <v>4000</v>
      </c>
      <c r="W127" s="325">
        <f t="shared" ca="1" si="53"/>
        <v>30000</v>
      </c>
      <c r="X127" s="325">
        <f t="shared" ca="1" si="53"/>
        <v>21000</v>
      </c>
      <c r="Y127" s="325">
        <f t="shared" ca="1" si="53"/>
        <v>79500</v>
      </c>
      <c r="Z127" s="325">
        <f t="shared" ca="1" si="53"/>
        <v>32500</v>
      </c>
      <c r="AA127" s="325">
        <f t="shared" ca="1" si="53"/>
        <v>56500</v>
      </c>
      <c r="AB127" s="326">
        <f t="shared" ca="1" si="53"/>
        <v>32500</v>
      </c>
    </row>
    <row r="128" spans="5:28" hidden="1" outlineLevel="3">
      <c r="F128" s="488" t="s">
        <v>89</v>
      </c>
      <c r="G128" s="504"/>
      <c r="H128" s="489"/>
      <c r="I128" s="321">
        <f t="shared" ref="I128:AB128" ca="1" si="54">SUM(I129,I131,I137,I141)</f>
        <v>16000</v>
      </c>
      <c r="J128" s="322">
        <f t="shared" ca="1" si="54"/>
        <v>4000</v>
      </c>
      <c r="K128" s="322">
        <f t="shared" ca="1" si="54"/>
        <v>0</v>
      </c>
      <c r="L128" s="322">
        <f t="shared" ca="1" si="54"/>
        <v>4000</v>
      </c>
      <c r="M128" s="322">
        <f t="shared" ca="1" si="54"/>
        <v>12000</v>
      </c>
      <c r="N128" s="322">
        <f t="shared" ca="1" si="54"/>
        <v>8000</v>
      </c>
      <c r="O128" s="322">
        <f t="shared" ca="1" si="54"/>
        <v>24000</v>
      </c>
      <c r="P128" s="322">
        <f t="shared" ca="1" si="54"/>
        <v>8000</v>
      </c>
      <c r="Q128" s="322">
        <f t="shared" ca="1" si="54"/>
        <v>4000</v>
      </c>
      <c r="R128" s="322">
        <f t="shared" ca="1" si="54"/>
        <v>12000</v>
      </c>
      <c r="S128" s="322">
        <f t="shared" ca="1" si="54"/>
        <v>20000</v>
      </c>
      <c r="T128" s="322">
        <f t="shared" ca="1" si="54"/>
        <v>8000</v>
      </c>
      <c r="U128" s="322">
        <f t="shared" ca="1" si="54"/>
        <v>32000</v>
      </c>
      <c r="V128" s="322">
        <f t="shared" ca="1" si="54"/>
        <v>4000</v>
      </c>
      <c r="W128" s="322">
        <f t="shared" ca="1" si="54"/>
        <v>20000</v>
      </c>
      <c r="X128" s="322">
        <f t="shared" ca="1" si="54"/>
        <v>16000</v>
      </c>
      <c r="Y128" s="322">
        <f t="shared" ca="1" si="54"/>
        <v>52000</v>
      </c>
      <c r="Z128" s="322">
        <f t="shared" ca="1" si="54"/>
        <v>20000</v>
      </c>
      <c r="AA128" s="322">
        <f t="shared" ca="1" si="54"/>
        <v>44000</v>
      </c>
      <c r="AB128" s="323">
        <f t="shared" ca="1" si="54"/>
        <v>20000</v>
      </c>
    </row>
    <row r="129" spans="7:28" hidden="1" outlineLevel="4">
      <c r="G129" s="502" t="s">
        <v>0</v>
      </c>
      <c r="H129" s="503"/>
      <c r="I129" s="324">
        <f t="shared" ref="I129:AB129" ca="1" si="55">SUM(I130)</f>
        <v>4000</v>
      </c>
      <c r="J129" s="325">
        <f t="shared" ca="1" si="55"/>
        <v>0</v>
      </c>
      <c r="K129" s="325">
        <f t="shared" ca="1" si="55"/>
        <v>0</v>
      </c>
      <c r="L129" s="325">
        <f t="shared" ca="1" si="55"/>
        <v>0</v>
      </c>
      <c r="M129" s="325">
        <f t="shared" ca="1" si="55"/>
        <v>0</v>
      </c>
      <c r="N129" s="325">
        <f t="shared" ca="1" si="55"/>
        <v>0</v>
      </c>
      <c r="O129" s="325">
        <f t="shared" ca="1" si="55"/>
        <v>4000</v>
      </c>
      <c r="P129" s="325">
        <f t="shared" ca="1" si="55"/>
        <v>0</v>
      </c>
      <c r="Q129" s="325">
        <f t="shared" ca="1" si="55"/>
        <v>0</v>
      </c>
      <c r="R129" s="325">
        <f t="shared" ca="1" si="55"/>
        <v>0</v>
      </c>
      <c r="S129" s="325">
        <f t="shared" ca="1" si="55"/>
        <v>0</v>
      </c>
      <c r="T129" s="325">
        <f t="shared" ca="1" si="55"/>
        <v>0</v>
      </c>
      <c r="U129" s="325">
        <f t="shared" ca="1" si="55"/>
        <v>0</v>
      </c>
      <c r="V129" s="325">
        <f t="shared" ca="1" si="55"/>
        <v>0</v>
      </c>
      <c r="W129" s="325">
        <f t="shared" ca="1" si="55"/>
        <v>0</v>
      </c>
      <c r="X129" s="325">
        <f t="shared" ca="1" si="55"/>
        <v>0</v>
      </c>
      <c r="Y129" s="325">
        <f t="shared" ca="1" si="55"/>
        <v>0</v>
      </c>
      <c r="Z129" s="325">
        <f t="shared" ca="1" si="55"/>
        <v>0</v>
      </c>
      <c r="AA129" s="325">
        <f t="shared" ca="1" si="55"/>
        <v>0</v>
      </c>
      <c r="AB129" s="326">
        <f t="shared" ca="1" si="55"/>
        <v>0</v>
      </c>
    </row>
    <row r="130" spans="7:28" hidden="1" outlineLevel="5">
      <c r="H130" s="327" t="s">
        <v>248</v>
      </c>
      <c r="I130" s="312">
        <f ca="1">SUM(OFFSET('Data - expenses'!$J70, 0, (I$6-1) * 3, 1, 3))</f>
        <v>4000</v>
      </c>
      <c r="J130" s="313">
        <f ca="1">SUM(OFFSET('Data - expenses'!$J70, 0, (J$6-1) * 3, 1, 3))</f>
        <v>0</v>
      </c>
      <c r="K130" s="313">
        <f ca="1">SUM(OFFSET('Data - expenses'!$J70, 0, (K$6-1) * 3, 1, 3))</f>
        <v>0</v>
      </c>
      <c r="L130" s="313">
        <f ca="1">SUM(OFFSET('Data - expenses'!$J70, 0, (L$6-1) * 3, 1, 3))</f>
        <v>0</v>
      </c>
      <c r="M130" s="313">
        <f ca="1">SUM(OFFSET('Data - expenses'!$J70, 0, (M$6-1) * 3, 1, 3))</f>
        <v>0</v>
      </c>
      <c r="N130" s="313">
        <f ca="1">SUM(OFFSET('Data - expenses'!$J70, 0, (N$6-1) * 3, 1, 3))</f>
        <v>0</v>
      </c>
      <c r="O130" s="313">
        <f ca="1">SUM(OFFSET('Data - expenses'!$J70, 0, (O$6-1) * 3, 1, 3))</f>
        <v>4000</v>
      </c>
      <c r="P130" s="313">
        <f ca="1">SUM(OFFSET('Data - expenses'!$J70, 0, (P$6-1) * 3, 1, 3))</f>
        <v>0</v>
      </c>
      <c r="Q130" s="313">
        <f ca="1">SUM(OFFSET('Data - expenses'!$J70, 0, (Q$6-1) * 3, 1, 3))</f>
        <v>0</v>
      </c>
      <c r="R130" s="313">
        <f ca="1">SUM(OFFSET('Data - expenses'!$J70, 0, (R$6-1) * 3, 1, 3))</f>
        <v>0</v>
      </c>
      <c r="S130" s="313">
        <f ca="1">SUM(OFFSET('Data - expenses'!$J70, 0, (S$6-1) * 3, 1, 3))</f>
        <v>0</v>
      </c>
      <c r="T130" s="313">
        <f ca="1">SUM(OFFSET('Data - expenses'!$J70, 0, (T$6-1) * 3, 1, 3))</f>
        <v>0</v>
      </c>
      <c r="U130" s="313">
        <f ca="1">SUM(OFFSET('Data - expenses'!$J70, 0, (U$6-1) * 3, 1, 3))</f>
        <v>0</v>
      </c>
      <c r="V130" s="313">
        <f ca="1">SUM(OFFSET('Data - expenses'!$J70, 0, (V$6-1) * 3, 1, 3))</f>
        <v>0</v>
      </c>
      <c r="W130" s="313">
        <f ca="1">SUM(OFFSET('Data - expenses'!$J70, 0, (W$6-1) * 3, 1, 3))</f>
        <v>0</v>
      </c>
      <c r="X130" s="313">
        <f ca="1">SUM(OFFSET('Data - expenses'!$J70, 0, (X$6-1) * 3, 1, 3))</f>
        <v>0</v>
      </c>
      <c r="Y130" s="313">
        <f ca="1">SUM(OFFSET('Data - expenses'!$J70, 0, (Y$6-1) * 3, 1, 3))</f>
        <v>0</v>
      </c>
      <c r="Z130" s="313">
        <f ca="1">SUM(OFFSET('Data - expenses'!$J70, 0, (Z$6-1) * 3, 1, 3))</f>
        <v>0</v>
      </c>
      <c r="AA130" s="313">
        <f ca="1">SUM(OFFSET('Data - expenses'!$J70, 0, (AA$6-1) * 3, 1, 3))</f>
        <v>0</v>
      </c>
      <c r="AB130" s="314">
        <f ca="1">SUM(OFFSET('Data - expenses'!$J70, 0, (AB$6-1) * 3, 1, 3))</f>
        <v>0</v>
      </c>
    </row>
    <row r="131" spans="7:28" hidden="1" outlineLevel="4">
      <c r="G131" s="502" t="s">
        <v>36</v>
      </c>
      <c r="H131" s="503"/>
      <c r="I131" s="324">
        <f t="shared" ref="I131:AB131" ca="1" si="56">SUM(I132,I133,I134,I135,I136)</f>
        <v>4000</v>
      </c>
      <c r="J131" s="325">
        <f t="shared" ca="1" si="56"/>
        <v>0</v>
      </c>
      <c r="K131" s="325">
        <f t="shared" ca="1" si="56"/>
        <v>0</v>
      </c>
      <c r="L131" s="325">
        <f t="shared" ca="1" si="56"/>
        <v>4000</v>
      </c>
      <c r="M131" s="325">
        <f t="shared" ca="1" si="56"/>
        <v>0</v>
      </c>
      <c r="N131" s="325">
        <f t="shared" ca="1" si="56"/>
        <v>8000</v>
      </c>
      <c r="O131" s="325">
        <f t="shared" ca="1" si="56"/>
        <v>8000</v>
      </c>
      <c r="P131" s="325">
        <f t="shared" ca="1" si="56"/>
        <v>0</v>
      </c>
      <c r="Q131" s="325">
        <f t="shared" ca="1" si="56"/>
        <v>4000</v>
      </c>
      <c r="R131" s="325">
        <f t="shared" ca="1" si="56"/>
        <v>8000</v>
      </c>
      <c r="S131" s="325">
        <f t="shared" ca="1" si="56"/>
        <v>0</v>
      </c>
      <c r="T131" s="325">
        <f t="shared" ca="1" si="56"/>
        <v>8000</v>
      </c>
      <c r="U131" s="325">
        <f t="shared" ca="1" si="56"/>
        <v>12000</v>
      </c>
      <c r="V131" s="325">
        <f t="shared" ca="1" si="56"/>
        <v>0</v>
      </c>
      <c r="W131" s="325">
        <f t="shared" ca="1" si="56"/>
        <v>16000</v>
      </c>
      <c r="X131" s="325">
        <f t="shared" ca="1" si="56"/>
        <v>8000</v>
      </c>
      <c r="Y131" s="325">
        <f t="shared" ca="1" si="56"/>
        <v>24000</v>
      </c>
      <c r="Z131" s="325">
        <f t="shared" ca="1" si="56"/>
        <v>16000</v>
      </c>
      <c r="AA131" s="325">
        <f t="shared" ca="1" si="56"/>
        <v>24000</v>
      </c>
      <c r="AB131" s="326">
        <f t="shared" ca="1" si="56"/>
        <v>16000</v>
      </c>
    </row>
    <row r="132" spans="7:28" hidden="1" outlineLevel="5">
      <c r="H132" s="327" t="s">
        <v>249</v>
      </c>
      <c r="I132" s="312">
        <f ca="1">SUM(OFFSET('Data - expenses'!$J71, 0, (I$6-1) * 3, 1, 3))</f>
        <v>0</v>
      </c>
      <c r="J132" s="313">
        <f ca="1">SUM(OFFSET('Data - expenses'!$J71, 0, (J$6-1) * 3, 1, 3))</f>
        <v>0</v>
      </c>
      <c r="K132" s="313">
        <f ca="1">SUM(OFFSET('Data - expenses'!$J71, 0, (K$6-1) * 3, 1, 3))</f>
        <v>0</v>
      </c>
      <c r="L132" s="313">
        <f ca="1">SUM(OFFSET('Data - expenses'!$J71, 0, (L$6-1) * 3, 1, 3))</f>
        <v>0</v>
      </c>
      <c r="M132" s="313">
        <f ca="1">SUM(OFFSET('Data - expenses'!$J71, 0, (M$6-1) * 3, 1, 3))</f>
        <v>0</v>
      </c>
      <c r="N132" s="313">
        <f ca="1">SUM(OFFSET('Data - expenses'!$J71, 0, (N$6-1) * 3, 1, 3))</f>
        <v>0</v>
      </c>
      <c r="O132" s="313">
        <f ca="1">SUM(OFFSET('Data - expenses'!$J71, 0, (O$6-1) * 3, 1, 3))</f>
        <v>0</v>
      </c>
      <c r="P132" s="313">
        <f ca="1">SUM(OFFSET('Data - expenses'!$J71, 0, (P$6-1) * 3, 1, 3))</f>
        <v>0</v>
      </c>
      <c r="Q132" s="313">
        <f ca="1">SUM(OFFSET('Data - expenses'!$J71, 0, (Q$6-1) * 3, 1, 3))</f>
        <v>4000</v>
      </c>
      <c r="R132" s="313">
        <f ca="1">SUM(OFFSET('Data - expenses'!$J71, 0, (R$6-1) * 3, 1, 3))</f>
        <v>0</v>
      </c>
      <c r="S132" s="313">
        <f ca="1">SUM(OFFSET('Data - expenses'!$J71, 0, (S$6-1) * 3, 1, 3))</f>
        <v>0</v>
      </c>
      <c r="T132" s="313">
        <f ca="1">SUM(OFFSET('Data - expenses'!$J71, 0, (T$6-1) * 3, 1, 3))</f>
        <v>0</v>
      </c>
      <c r="U132" s="313">
        <f ca="1">SUM(OFFSET('Data - expenses'!$J71, 0, (U$6-1) * 3, 1, 3))</f>
        <v>0</v>
      </c>
      <c r="V132" s="313">
        <f ca="1">SUM(OFFSET('Data - expenses'!$J71, 0, (V$6-1) * 3, 1, 3))</f>
        <v>0</v>
      </c>
      <c r="W132" s="313">
        <f ca="1">SUM(OFFSET('Data - expenses'!$J71, 0, (W$6-1) * 3, 1, 3))</f>
        <v>4000</v>
      </c>
      <c r="X132" s="313">
        <f ca="1">SUM(OFFSET('Data - expenses'!$J71, 0, (X$6-1) * 3, 1, 3))</f>
        <v>0</v>
      </c>
      <c r="Y132" s="313">
        <f ca="1">SUM(OFFSET('Data - expenses'!$J71, 0, (Y$6-1) * 3, 1, 3))</f>
        <v>4000</v>
      </c>
      <c r="Z132" s="313">
        <f ca="1">SUM(OFFSET('Data - expenses'!$J71, 0, (Z$6-1) * 3, 1, 3))</f>
        <v>0</v>
      </c>
      <c r="AA132" s="313">
        <f ca="1">SUM(OFFSET('Data - expenses'!$J71, 0, (AA$6-1) * 3, 1, 3))</f>
        <v>0</v>
      </c>
      <c r="AB132" s="314">
        <f ca="1">SUM(OFFSET('Data - expenses'!$J71, 0, (AB$6-1) * 3, 1, 3))</f>
        <v>0</v>
      </c>
    </row>
    <row r="133" spans="7:28" hidden="1" outlineLevel="5">
      <c r="H133" s="327" t="s">
        <v>250</v>
      </c>
      <c r="I133" s="312">
        <f ca="1">SUM(OFFSET('Data - expenses'!$J72, 0, (I$6-1) * 3, 1, 3))</f>
        <v>0</v>
      </c>
      <c r="J133" s="313">
        <f ca="1">SUM(OFFSET('Data - expenses'!$J72, 0, (J$6-1) * 3, 1, 3))</f>
        <v>0</v>
      </c>
      <c r="K133" s="313">
        <f ca="1">SUM(OFFSET('Data - expenses'!$J72, 0, (K$6-1) * 3, 1, 3))</f>
        <v>0</v>
      </c>
      <c r="L133" s="313">
        <f ca="1">SUM(OFFSET('Data - expenses'!$J72, 0, (L$6-1) * 3, 1, 3))</f>
        <v>0</v>
      </c>
      <c r="M133" s="313">
        <f ca="1">SUM(OFFSET('Data - expenses'!$J72, 0, (M$6-1) * 3, 1, 3))</f>
        <v>0</v>
      </c>
      <c r="N133" s="313">
        <f ca="1">SUM(OFFSET('Data - expenses'!$J72, 0, (N$6-1) * 3, 1, 3))</f>
        <v>4000</v>
      </c>
      <c r="O133" s="313">
        <f ca="1">SUM(OFFSET('Data - expenses'!$J72, 0, (O$6-1) * 3, 1, 3))</f>
        <v>0</v>
      </c>
      <c r="P133" s="313">
        <f ca="1">SUM(OFFSET('Data - expenses'!$J72, 0, (P$6-1) * 3, 1, 3))</f>
        <v>0</v>
      </c>
      <c r="Q133" s="313">
        <f ca="1">SUM(OFFSET('Data - expenses'!$J72, 0, (Q$6-1) * 3, 1, 3))</f>
        <v>0</v>
      </c>
      <c r="R133" s="313">
        <f ca="1">SUM(OFFSET('Data - expenses'!$J72, 0, (R$6-1) * 3, 1, 3))</f>
        <v>0</v>
      </c>
      <c r="S133" s="313">
        <f ca="1">SUM(OFFSET('Data - expenses'!$J72, 0, (S$6-1) * 3, 1, 3))</f>
        <v>0</v>
      </c>
      <c r="T133" s="313">
        <f ca="1">SUM(OFFSET('Data - expenses'!$J72, 0, (T$6-1) * 3, 1, 3))</f>
        <v>4000</v>
      </c>
      <c r="U133" s="313">
        <f ca="1">SUM(OFFSET('Data - expenses'!$J72, 0, (U$6-1) * 3, 1, 3))</f>
        <v>0</v>
      </c>
      <c r="V133" s="313">
        <f ca="1">SUM(OFFSET('Data - expenses'!$J72, 0, (V$6-1) * 3, 1, 3))</f>
        <v>0</v>
      </c>
      <c r="W133" s="313">
        <f ca="1">SUM(OFFSET('Data - expenses'!$J72, 0, (W$6-1) * 3, 1, 3))</f>
        <v>0</v>
      </c>
      <c r="X133" s="313">
        <f ca="1">SUM(OFFSET('Data - expenses'!$J72, 0, (X$6-1) * 3, 1, 3))</f>
        <v>0</v>
      </c>
      <c r="Y133" s="313">
        <f ca="1">SUM(OFFSET('Data - expenses'!$J72, 0, (Y$6-1) * 3, 1, 3))</f>
        <v>4000</v>
      </c>
      <c r="Z133" s="313">
        <f ca="1">SUM(OFFSET('Data - expenses'!$J72, 0, (Z$6-1) * 3, 1, 3))</f>
        <v>0</v>
      </c>
      <c r="AA133" s="313">
        <f ca="1">SUM(OFFSET('Data - expenses'!$J72, 0, (AA$6-1) * 3, 1, 3))</f>
        <v>0</v>
      </c>
      <c r="AB133" s="314">
        <f ca="1">SUM(OFFSET('Data - expenses'!$J72, 0, (AB$6-1) * 3, 1, 3))</f>
        <v>0</v>
      </c>
    </row>
    <row r="134" spans="7:28" hidden="1" outlineLevel="5">
      <c r="H134" s="327" t="s">
        <v>251</v>
      </c>
      <c r="I134" s="312">
        <f ca="1">SUM(OFFSET('Data - expenses'!$J73, 0, (I$6-1) * 3, 1, 3))</f>
        <v>4000</v>
      </c>
      <c r="J134" s="313">
        <f ca="1">SUM(OFFSET('Data - expenses'!$J73, 0, (J$6-1) * 3, 1, 3))</f>
        <v>0</v>
      </c>
      <c r="K134" s="313">
        <f ca="1">SUM(OFFSET('Data - expenses'!$J73, 0, (K$6-1) * 3, 1, 3))</f>
        <v>0</v>
      </c>
      <c r="L134" s="313">
        <f ca="1">SUM(OFFSET('Data - expenses'!$J73, 0, (L$6-1) * 3, 1, 3))</f>
        <v>0</v>
      </c>
      <c r="M134" s="313">
        <f ca="1">SUM(OFFSET('Data - expenses'!$J73, 0, (M$6-1) * 3, 1, 3))</f>
        <v>0</v>
      </c>
      <c r="N134" s="313">
        <f ca="1">SUM(OFFSET('Data - expenses'!$J73, 0, (N$6-1) * 3, 1, 3))</f>
        <v>0</v>
      </c>
      <c r="O134" s="313">
        <f ca="1">SUM(OFFSET('Data - expenses'!$J73, 0, (O$6-1) * 3, 1, 3))</f>
        <v>4000</v>
      </c>
      <c r="P134" s="313">
        <f ca="1">SUM(OFFSET('Data - expenses'!$J73, 0, (P$6-1) * 3, 1, 3))</f>
        <v>0</v>
      </c>
      <c r="Q134" s="313">
        <f ca="1">SUM(OFFSET('Data - expenses'!$J73, 0, (Q$6-1) * 3, 1, 3))</f>
        <v>0</v>
      </c>
      <c r="R134" s="313">
        <f ca="1">SUM(OFFSET('Data - expenses'!$J73, 0, (R$6-1) * 3, 1, 3))</f>
        <v>0</v>
      </c>
      <c r="S134" s="313">
        <f ca="1">SUM(OFFSET('Data - expenses'!$J73, 0, (S$6-1) * 3, 1, 3))</f>
        <v>0</v>
      </c>
      <c r="T134" s="313">
        <f ca="1">SUM(OFFSET('Data - expenses'!$J73, 0, (T$6-1) * 3, 1, 3))</f>
        <v>0</v>
      </c>
      <c r="U134" s="313">
        <f ca="1">SUM(OFFSET('Data - expenses'!$J73, 0, (U$6-1) * 3, 1, 3))</f>
        <v>4000</v>
      </c>
      <c r="V134" s="313">
        <f ca="1">SUM(OFFSET('Data - expenses'!$J73, 0, (V$6-1) * 3, 1, 3))</f>
        <v>0</v>
      </c>
      <c r="W134" s="313">
        <f ca="1">SUM(OFFSET('Data - expenses'!$J73, 0, (W$6-1) * 3, 1, 3))</f>
        <v>8000</v>
      </c>
      <c r="X134" s="313">
        <f ca="1">SUM(OFFSET('Data - expenses'!$J73, 0, (X$6-1) * 3, 1, 3))</f>
        <v>0</v>
      </c>
      <c r="Y134" s="313">
        <f ca="1">SUM(OFFSET('Data - expenses'!$J73, 0, (Y$6-1) * 3, 1, 3))</f>
        <v>8000</v>
      </c>
      <c r="Z134" s="313">
        <f ca="1">SUM(OFFSET('Data - expenses'!$J73, 0, (Z$6-1) * 3, 1, 3))</f>
        <v>8000</v>
      </c>
      <c r="AA134" s="313">
        <f ca="1">SUM(OFFSET('Data - expenses'!$J73, 0, (AA$6-1) * 3, 1, 3))</f>
        <v>12000</v>
      </c>
      <c r="AB134" s="314">
        <f ca="1">SUM(OFFSET('Data - expenses'!$J73, 0, (AB$6-1) * 3, 1, 3))</f>
        <v>8000</v>
      </c>
    </row>
    <row r="135" spans="7:28" hidden="1" outlineLevel="5">
      <c r="H135" s="327" t="s">
        <v>252</v>
      </c>
      <c r="I135" s="312">
        <f ca="1">SUM(OFFSET('Data - expenses'!$J74, 0, (I$6-1) * 3, 1, 3))</f>
        <v>0</v>
      </c>
      <c r="J135" s="313">
        <f ca="1">SUM(OFFSET('Data - expenses'!$J74, 0, (J$6-1) * 3, 1, 3))</f>
        <v>0</v>
      </c>
      <c r="K135" s="313">
        <f ca="1">SUM(OFFSET('Data - expenses'!$J74, 0, (K$6-1) * 3, 1, 3))</f>
        <v>0</v>
      </c>
      <c r="L135" s="313">
        <f ca="1">SUM(OFFSET('Data - expenses'!$J74, 0, (L$6-1) * 3, 1, 3))</f>
        <v>4000</v>
      </c>
      <c r="M135" s="313">
        <f ca="1">SUM(OFFSET('Data - expenses'!$J74, 0, (M$6-1) * 3, 1, 3))</f>
        <v>0</v>
      </c>
      <c r="N135" s="313">
        <f ca="1">SUM(OFFSET('Data - expenses'!$J74, 0, (N$6-1) * 3, 1, 3))</f>
        <v>0</v>
      </c>
      <c r="O135" s="313">
        <f ca="1">SUM(OFFSET('Data - expenses'!$J74, 0, (O$6-1) * 3, 1, 3))</f>
        <v>4000</v>
      </c>
      <c r="P135" s="313">
        <f ca="1">SUM(OFFSET('Data - expenses'!$J74, 0, (P$6-1) * 3, 1, 3))</f>
        <v>0</v>
      </c>
      <c r="Q135" s="313">
        <f ca="1">SUM(OFFSET('Data - expenses'!$J74, 0, (Q$6-1) * 3, 1, 3))</f>
        <v>0</v>
      </c>
      <c r="R135" s="313">
        <f ca="1">SUM(OFFSET('Data - expenses'!$J74, 0, (R$6-1) * 3, 1, 3))</f>
        <v>8000</v>
      </c>
      <c r="S135" s="313">
        <f ca="1">SUM(OFFSET('Data - expenses'!$J74, 0, (S$6-1) * 3, 1, 3))</f>
        <v>0</v>
      </c>
      <c r="T135" s="313">
        <f ca="1">SUM(OFFSET('Data - expenses'!$J74, 0, (T$6-1) * 3, 1, 3))</f>
        <v>0</v>
      </c>
      <c r="U135" s="313">
        <f ca="1">SUM(OFFSET('Data - expenses'!$J74, 0, (U$6-1) * 3, 1, 3))</f>
        <v>8000</v>
      </c>
      <c r="V135" s="313">
        <f ca="1">SUM(OFFSET('Data - expenses'!$J74, 0, (V$6-1) * 3, 1, 3))</f>
        <v>0</v>
      </c>
      <c r="W135" s="313">
        <f ca="1">SUM(OFFSET('Data - expenses'!$J74, 0, (W$6-1) * 3, 1, 3))</f>
        <v>4000</v>
      </c>
      <c r="X135" s="313">
        <f ca="1">SUM(OFFSET('Data - expenses'!$J74, 0, (X$6-1) * 3, 1, 3))</f>
        <v>8000</v>
      </c>
      <c r="Y135" s="313">
        <f ca="1">SUM(OFFSET('Data - expenses'!$J74, 0, (Y$6-1) * 3, 1, 3))</f>
        <v>8000</v>
      </c>
      <c r="Z135" s="313">
        <f ca="1">SUM(OFFSET('Data - expenses'!$J74, 0, (Z$6-1) * 3, 1, 3))</f>
        <v>8000</v>
      </c>
      <c r="AA135" s="313">
        <f ca="1">SUM(OFFSET('Data - expenses'!$J74, 0, (AA$6-1) * 3, 1, 3))</f>
        <v>12000</v>
      </c>
      <c r="AB135" s="314">
        <f ca="1">SUM(OFFSET('Data - expenses'!$J74, 0, (AB$6-1) * 3, 1, 3))</f>
        <v>8000</v>
      </c>
    </row>
    <row r="136" spans="7:28" hidden="1" outlineLevel="5">
      <c r="H136" s="327" t="s">
        <v>253</v>
      </c>
      <c r="I136" s="312">
        <f ca="1">SUM(OFFSET('Data - expenses'!$J75, 0, (I$6-1) * 3, 1, 3))</f>
        <v>0</v>
      </c>
      <c r="J136" s="313">
        <f ca="1">SUM(OFFSET('Data - expenses'!$J75, 0, (J$6-1) * 3, 1, 3))</f>
        <v>0</v>
      </c>
      <c r="K136" s="313">
        <f ca="1">SUM(OFFSET('Data - expenses'!$J75, 0, (K$6-1) * 3, 1, 3))</f>
        <v>0</v>
      </c>
      <c r="L136" s="313">
        <f ca="1">SUM(OFFSET('Data - expenses'!$J75, 0, (L$6-1) * 3, 1, 3))</f>
        <v>0</v>
      </c>
      <c r="M136" s="313">
        <f ca="1">SUM(OFFSET('Data - expenses'!$J75, 0, (M$6-1) * 3, 1, 3))</f>
        <v>0</v>
      </c>
      <c r="N136" s="313">
        <f ca="1">SUM(OFFSET('Data - expenses'!$J75, 0, (N$6-1) * 3, 1, 3))</f>
        <v>4000</v>
      </c>
      <c r="O136" s="313">
        <f ca="1">SUM(OFFSET('Data - expenses'!$J75, 0, (O$6-1) * 3, 1, 3))</f>
        <v>0</v>
      </c>
      <c r="P136" s="313">
        <f ca="1">SUM(OFFSET('Data - expenses'!$J75, 0, (P$6-1) * 3, 1, 3))</f>
        <v>0</v>
      </c>
      <c r="Q136" s="313">
        <f ca="1">SUM(OFFSET('Data - expenses'!$J75, 0, (Q$6-1) * 3, 1, 3))</f>
        <v>0</v>
      </c>
      <c r="R136" s="313">
        <f ca="1">SUM(OFFSET('Data - expenses'!$J75, 0, (R$6-1) * 3, 1, 3))</f>
        <v>0</v>
      </c>
      <c r="S136" s="313">
        <f ca="1">SUM(OFFSET('Data - expenses'!$J75, 0, (S$6-1) * 3, 1, 3))</f>
        <v>0</v>
      </c>
      <c r="T136" s="313">
        <f ca="1">SUM(OFFSET('Data - expenses'!$J75, 0, (T$6-1) * 3, 1, 3))</f>
        <v>4000</v>
      </c>
      <c r="U136" s="313">
        <f ca="1">SUM(OFFSET('Data - expenses'!$J75, 0, (U$6-1) * 3, 1, 3))</f>
        <v>0</v>
      </c>
      <c r="V136" s="313">
        <f ca="1">SUM(OFFSET('Data - expenses'!$J75, 0, (V$6-1) * 3, 1, 3))</f>
        <v>0</v>
      </c>
      <c r="W136" s="313">
        <f ca="1">SUM(OFFSET('Data - expenses'!$J75, 0, (W$6-1) * 3, 1, 3))</f>
        <v>0</v>
      </c>
      <c r="X136" s="313">
        <f ca="1">SUM(OFFSET('Data - expenses'!$J75, 0, (X$6-1) * 3, 1, 3))</f>
        <v>0</v>
      </c>
      <c r="Y136" s="313">
        <f ca="1">SUM(OFFSET('Data - expenses'!$J75, 0, (Y$6-1) * 3, 1, 3))</f>
        <v>0</v>
      </c>
      <c r="Z136" s="313">
        <f ca="1">SUM(OFFSET('Data - expenses'!$J75, 0, (Z$6-1) * 3, 1, 3))</f>
        <v>0</v>
      </c>
      <c r="AA136" s="313">
        <f ca="1">SUM(OFFSET('Data - expenses'!$J75, 0, (AA$6-1) * 3, 1, 3))</f>
        <v>0</v>
      </c>
      <c r="AB136" s="314">
        <f ca="1">SUM(OFFSET('Data - expenses'!$J75, 0, (AB$6-1) * 3, 1, 3))</f>
        <v>0</v>
      </c>
    </row>
    <row r="137" spans="7:28" hidden="1" outlineLevel="4">
      <c r="G137" s="502" t="s">
        <v>37</v>
      </c>
      <c r="H137" s="503"/>
      <c r="I137" s="324">
        <f t="shared" ref="I137:AB137" ca="1" si="57">SUM(I138,I139,I140)</f>
        <v>8000</v>
      </c>
      <c r="J137" s="325">
        <f t="shared" ca="1" si="57"/>
        <v>0</v>
      </c>
      <c r="K137" s="325">
        <f t="shared" ca="1" si="57"/>
        <v>0</v>
      </c>
      <c r="L137" s="325">
        <f t="shared" ca="1" si="57"/>
        <v>0</v>
      </c>
      <c r="M137" s="325">
        <f t="shared" ca="1" si="57"/>
        <v>8000</v>
      </c>
      <c r="N137" s="325">
        <f t="shared" ca="1" si="57"/>
        <v>0</v>
      </c>
      <c r="O137" s="325">
        <f t="shared" ca="1" si="57"/>
        <v>8000</v>
      </c>
      <c r="P137" s="325">
        <f t="shared" ca="1" si="57"/>
        <v>0</v>
      </c>
      <c r="Q137" s="325">
        <f t="shared" ca="1" si="57"/>
        <v>0</v>
      </c>
      <c r="R137" s="325">
        <f t="shared" ca="1" si="57"/>
        <v>0</v>
      </c>
      <c r="S137" s="325">
        <f t="shared" ca="1" si="57"/>
        <v>8000</v>
      </c>
      <c r="T137" s="325">
        <f t="shared" ca="1" si="57"/>
        <v>0</v>
      </c>
      <c r="U137" s="325">
        <f t="shared" ca="1" si="57"/>
        <v>8000</v>
      </c>
      <c r="V137" s="325">
        <f t="shared" ca="1" si="57"/>
        <v>0</v>
      </c>
      <c r="W137" s="325">
        <f t="shared" ca="1" si="57"/>
        <v>0</v>
      </c>
      <c r="X137" s="325">
        <f t="shared" ca="1" si="57"/>
        <v>0</v>
      </c>
      <c r="Y137" s="325">
        <f t="shared" ca="1" si="57"/>
        <v>12000</v>
      </c>
      <c r="Z137" s="325">
        <f t="shared" ca="1" si="57"/>
        <v>0</v>
      </c>
      <c r="AA137" s="325">
        <f t="shared" ca="1" si="57"/>
        <v>8000</v>
      </c>
      <c r="AB137" s="326">
        <f t="shared" ca="1" si="57"/>
        <v>0</v>
      </c>
    </row>
    <row r="138" spans="7:28" hidden="1" outlineLevel="5">
      <c r="H138" s="327" t="s">
        <v>249</v>
      </c>
      <c r="I138" s="312">
        <f ca="1">SUM(OFFSET('Data - expenses'!$J76, 0, (I$6-1) * 3, 1, 3))</f>
        <v>0</v>
      </c>
      <c r="J138" s="313">
        <f ca="1">SUM(OFFSET('Data - expenses'!$J76, 0, (J$6-1) * 3, 1, 3))</f>
        <v>0</v>
      </c>
      <c r="K138" s="313">
        <f ca="1">SUM(OFFSET('Data - expenses'!$J76, 0, (K$6-1) * 3, 1, 3))</f>
        <v>0</v>
      </c>
      <c r="L138" s="313">
        <f ca="1">SUM(OFFSET('Data - expenses'!$J76, 0, (L$6-1) * 3, 1, 3))</f>
        <v>0</v>
      </c>
      <c r="M138" s="313">
        <f ca="1">SUM(OFFSET('Data - expenses'!$J76, 0, (M$6-1) * 3, 1, 3))</f>
        <v>0</v>
      </c>
      <c r="N138" s="313">
        <f ca="1">SUM(OFFSET('Data - expenses'!$J76, 0, (N$6-1) * 3, 1, 3))</f>
        <v>0</v>
      </c>
      <c r="O138" s="313">
        <f ca="1">SUM(OFFSET('Data - expenses'!$J76, 0, (O$6-1) * 3, 1, 3))</f>
        <v>0</v>
      </c>
      <c r="P138" s="313">
        <f ca="1">SUM(OFFSET('Data - expenses'!$J76, 0, (P$6-1) * 3, 1, 3))</f>
        <v>0</v>
      </c>
      <c r="Q138" s="313">
        <f ca="1">SUM(OFFSET('Data - expenses'!$J76, 0, (Q$6-1) * 3, 1, 3))</f>
        <v>0</v>
      </c>
      <c r="R138" s="313">
        <f ca="1">SUM(OFFSET('Data - expenses'!$J76, 0, (R$6-1) * 3, 1, 3))</f>
        <v>0</v>
      </c>
      <c r="S138" s="313">
        <f ca="1">SUM(OFFSET('Data - expenses'!$J76, 0, (S$6-1) * 3, 1, 3))</f>
        <v>0</v>
      </c>
      <c r="T138" s="313">
        <f ca="1">SUM(OFFSET('Data - expenses'!$J76, 0, (T$6-1) * 3, 1, 3))</f>
        <v>0</v>
      </c>
      <c r="U138" s="313">
        <f ca="1">SUM(OFFSET('Data - expenses'!$J76, 0, (U$6-1) * 3, 1, 3))</f>
        <v>0</v>
      </c>
      <c r="V138" s="313">
        <f ca="1">SUM(OFFSET('Data - expenses'!$J76, 0, (V$6-1) * 3, 1, 3))</f>
        <v>0</v>
      </c>
      <c r="W138" s="313">
        <f ca="1">SUM(OFFSET('Data - expenses'!$J76, 0, (W$6-1) * 3, 1, 3))</f>
        <v>0</v>
      </c>
      <c r="X138" s="313">
        <f ca="1">SUM(OFFSET('Data - expenses'!$J76, 0, (X$6-1) * 3, 1, 3))</f>
        <v>0</v>
      </c>
      <c r="Y138" s="313">
        <f ca="1">SUM(OFFSET('Data - expenses'!$J76, 0, (Y$6-1) * 3, 1, 3))</f>
        <v>4000</v>
      </c>
      <c r="Z138" s="313">
        <f ca="1">SUM(OFFSET('Data - expenses'!$J76, 0, (Z$6-1) * 3, 1, 3))</f>
        <v>0</v>
      </c>
      <c r="AA138" s="313">
        <f ca="1">SUM(OFFSET('Data - expenses'!$J76, 0, (AA$6-1) * 3, 1, 3))</f>
        <v>0</v>
      </c>
      <c r="AB138" s="314">
        <f ca="1">SUM(OFFSET('Data - expenses'!$J76, 0, (AB$6-1) * 3, 1, 3))</f>
        <v>0</v>
      </c>
    </row>
    <row r="139" spans="7:28" hidden="1" outlineLevel="5">
      <c r="H139" s="327" t="s">
        <v>251</v>
      </c>
      <c r="I139" s="312">
        <f ca="1">SUM(OFFSET('Data - expenses'!$J77, 0, (I$6-1) * 3, 1, 3))</f>
        <v>4000</v>
      </c>
      <c r="J139" s="313">
        <f ca="1">SUM(OFFSET('Data - expenses'!$J77, 0, (J$6-1) * 3, 1, 3))</f>
        <v>0</v>
      </c>
      <c r="K139" s="313">
        <f ca="1">SUM(OFFSET('Data - expenses'!$J77, 0, (K$6-1) * 3, 1, 3))</f>
        <v>0</v>
      </c>
      <c r="L139" s="313">
        <f ca="1">SUM(OFFSET('Data - expenses'!$J77, 0, (L$6-1) * 3, 1, 3))</f>
        <v>0</v>
      </c>
      <c r="M139" s="313">
        <f ca="1">SUM(OFFSET('Data - expenses'!$J77, 0, (M$6-1) * 3, 1, 3))</f>
        <v>4000</v>
      </c>
      <c r="N139" s="313">
        <f ca="1">SUM(OFFSET('Data - expenses'!$J77, 0, (N$6-1) * 3, 1, 3))</f>
        <v>0</v>
      </c>
      <c r="O139" s="313">
        <f ca="1">SUM(OFFSET('Data - expenses'!$J77, 0, (O$6-1) * 3, 1, 3))</f>
        <v>4000</v>
      </c>
      <c r="P139" s="313">
        <f ca="1">SUM(OFFSET('Data - expenses'!$J77, 0, (P$6-1) * 3, 1, 3))</f>
        <v>0</v>
      </c>
      <c r="Q139" s="313">
        <f ca="1">SUM(OFFSET('Data - expenses'!$J77, 0, (Q$6-1) * 3, 1, 3))</f>
        <v>0</v>
      </c>
      <c r="R139" s="313">
        <f ca="1">SUM(OFFSET('Data - expenses'!$J77, 0, (R$6-1) * 3, 1, 3))</f>
        <v>0</v>
      </c>
      <c r="S139" s="313">
        <f ca="1">SUM(OFFSET('Data - expenses'!$J77, 0, (S$6-1) * 3, 1, 3))</f>
        <v>4000</v>
      </c>
      <c r="T139" s="313">
        <f ca="1">SUM(OFFSET('Data - expenses'!$J77, 0, (T$6-1) * 3, 1, 3))</f>
        <v>0</v>
      </c>
      <c r="U139" s="313">
        <f ca="1">SUM(OFFSET('Data - expenses'!$J77, 0, (U$6-1) * 3, 1, 3))</f>
        <v>4000</v>
      </c>
      <c r="V139" s="313">
        <f ca="1">SUM(OFFSET('Data - expenses'!$J77, 0, (V$6-1) * 3, 1, 3))</f>
        <v>0</v>
      </c>
      <c r="W139" s="313">
        <f ca="1">SUM(OFFSET('Data - expenses'!$J77, 0, (W$6-1) * 3, 1, 3))</f>
        <v>0</v>
      </c>
      <c r="X139" s="313">
        <f ca="1">SUM(OFFSET('Data - expenses'!$J77, 0, (X$6-1) * 3, 1, 3))</f>
        <v>0</v>
      </c>
      <c r="Y139" s="313">
        <f ca="1">SUM(OFFSET('Data - expenses'!$J77, 0, (Y$6-1) * 3, 1, 3))</f>
        <v>4000</v>
      </c>
      <c r="Z139" s="313">
        <f ca="1">SUM(OFFSET('Data - expenses'!$J77, 0, (Z$6-1) * 3, 1, 3))</f>
        <v>0</v>
      </c>
      <c r="AA139" s="313">
        <f ca="1">SUM(OFFSET('Data - expenses'!$J77, 0, (AA$6-1) * 3, 1, 3))</f>
        <v>4000</v>
      </c>
      <c r="AB139" s="314">
        <f ca="1">SUM(OFFSET('Data - expenses'!$J77, 0, (AB$6-1) * 3, 1, 3))</f>
        <v>0</v>
      </c>
    </row>
    <row r="140" spans="7:28" hidden="1" outlineLevel="5">
      <c r="H140" s="327" t="s">
        <v>252</v>
      </c>
      <c r="I140" s="312">
        <f ca="1">SUM(OFFSET('Data - expenses'!$J78, 0, (I$6-1) * 3, 1, 3))</f>
        <v>4000</v>
      </c>
      <c r="J140" s="313">
        <f ca="1">SUM(OFFSET('Data - expenses'!$J78, 0, (J$6-1) * 3, 1, 3))</f>
        <v>0</v>
      </c>
      <c r="K140" s="313">
        <f ca="1">SUM(OFFSET('Data - expenses'!$J78, 0, (K$6-1) * 3, 1, 3))</f>
        <v>0</v>
      </c>
      <c r="L140" s="313">
        <f ca="1">SUM(OFFSET('Data - expenses'!$J78, 0, (L$6-1) * 3, 1, 3))</f>
        <v>0</v>
      </c>
      <c r="M140" s="313">
        <f ca="1">SUM(OFFSET('Data - expenses'!$J78, 0, (M$6-1) * 3, 1, 3))</f>
        <v>4000</v>
      </c>
      <c r="N140" s="313">
        <f ca="1">SUM(OFFSET('Data - expenses'!$J78, 0, (N$6-1) * 3, 1, 3))</f>
        <v>0</v>
      </c>
      <c r="O140" s="313">
        <f ca="1">SUM(OFFSET('Data - expenses'!$J78, 0, (O$6-1) * 3, 1, 3))</f>
        <v>4000</v>
      </c>
      <c r="P140" s="313">
        <f ca="1">SUM(OFFSET('Data - expenses'!$J78, 0, (P$6-1) * 3, 1, 3))</f>
        <v>0</v>
      </c>
      <c r="Q140" s="313">
        <f ca="1">SUM(OFFSET('Data - expenses'!$J78, 0, (Q$6-1) * 3, 1, 3))</f>
        <v>0</v>
      </c>
      <c r="R140" s="313">
        <f ca="1">SUM(OFFSET('Data - expenses'!$J78, 0, (R$6-1) * 3, 1, 3))</f>
        <v>0</v>
      </c>
      <c r="S140" s="313">
        <f ca="1">SUM(OFFSET('Data - expenses'!$J78, 0, (S$6-1) * 3, 1, 3))</f>
        <v>4000</v>
      </c>
      <c r="T140" s="313">
        <f ca="1">SUM(OFFSET('Data - expenses'!$J78, 0, (T$6-1) * 3, 1, 3))</f>
        <v>0</v>
      </c>
      <c r="U140" s="313">
        <f ca="1">SUM(OFFSET('Data - expenses'!$J78, 0, (U$6-1) * 3, 1, 3))</f>
        <v>4000</v>
      </c>
      <c r="V140" s="313">
        <f ca="1">SUM(OFFSET('Data - expenses'!$J78, 0, (V$6-1) * 3, 1, 3))</f>
        <v>0</v>
      </c>
      <c r="W140" s="313">
        <f ca="1">SUM(OFFSET('Data - expenses'!$J78, 0, (W$6-1) * 3, 1, 3))</f>
        <v>0</v>
      </c>
      <c r="X140" s="313">
        <f ca="1">SUM(OFFSET('Data - expenses'!$J78, 0, (X$6-1) * 3, 1, 3))</f>
        <v>0</v>
      </c>
      <c r="Y140" s="313">
        <f ca="1">SUM(OFFSET('Data - expenses'!$J78, 0, (Y$6-1) * 3, 1, 3))</f>
        <v>4000</v>
      </c>
      <c r="Z140" s="313">
        <f ca="1">SUM(OFFSET('Data - expenses'!$J78, 0, (Z$6-1) * 3, 1, 3))</f>
        <v>0</v>
      </c>
      <c r="AA140" s="313">
        <f ca="1">SUM(OFFSET('Data - expenses'!$J78, 0, (AA$6-1) * 3, 1, 3))</f>
        <v>4000</v>
      </c>
      <c r="AB140" s="314">
        <f ca="1">SUM(OFFSET('Data - expenses'!$J78, 0, (AB$6-1) * 3, 1, 3))</f>
        <v>0</v>
      </c>
    </row>
    <row r="141" spans="7:28" hidden="1" outlineLevel="4">
      <c r="G141" s="502" t="s">
        <v>45</v>
      </c>
      <c r="H141" s="503"/>
      <c r="I141" s="324">
        <f t="shared" ref="I141:AB141" ca="1" si="58">SUM(I142,I143,I144,I145,I146)</f>
        <v>0</v>
      </c>
      <c r="J141" s="325">
        <f t="shared" ca="1" si="58"/>
        <v>4000</v>
      </c>
      <c r="K141" s="325">
        <f t="shared" ca="1" si="58"/>
        <v>0</v>
      </c>
      <c r="L141" s="325">
        <f t="shared" ca="1" si="58"/>
        <v>0</v>
      </c>
      <c r="M141" s="325">
        <f t="shared" ca="1" si="58"/>
        <v>4000</v>
      </c>
      <c r="N141" s="325">
        <f t="shared" ca="1" si="58"/>
        <v>0</v>
      </c>
      <c r="O141" s="325">
        <f t="shared" ca="1" si="58"/>
        <v>4000</v>
      </c>
      <c r="P141" s="325">
        <f t="shared" ca="1" si="58"/>
        <v>8000</v>
      </c>
      <c r="Q141" s="325">
        <f t="shared" ca="1" si="58"/>
        <v>0</v>
      </c>
      <c r="R141" s="325">
        <f t="shared" ca="1" si="58"/>
        <v>4000</v>
      </c>
      <c r="S141" s="325">
        <f t="shared" ca="1" si="58"/>
        <v>12000</v>
      </c>
      <c r="T141" s="325">
        <f t="shared" ca="1" si="58"/>
        <v>0</v>
      </c>
      <c r="U141" s="325">
        <f t="shared" ca="1" si="58"/>
        <v>12000</v>
      </c>
      <c r="V141" s="325">
        <f t="shared" ca="1" si="58"/>
        <v>4000</v>
      </c>
      <c r="W141" s="325">
        <f t="shared" ca="1" si="58"/>
        <v>4000</v>
      </c>
      <c r="X141" s="325">
        <f t="shared" ca="1" si="58"/>
        <v>8000</v>
      </c>
      <c r="Y141" s="325">
        <f t="shared" ca="1" si="58"/>
        <v>16000</v>
      </c>
      <c r="Z141" s="325">
        <f t="shared" ca="1" si="58"/>
        <v>4000</v>
      </c>
      <c r="AA141" s="325">
        <f t="shared" ca="1" si="58"/>
        <v>12000</v>
      </c>
      <c r="AB141" s="326">
        <f t="shared" ca="1" si="58"/>
        <v>4000</v>
      </c>
    </row>
    <row r="142" spans="7:28" hidden="1" outlineLevel="5">
      <c r="H142" s="327" t="s">
        <v>254</v>
      </c>
      <c r="I142" s="312">
        <f ca="1">SUM(OFFSET('Data - expenses'!$J79, 0, (I$6-1) * 3, 1, 3))</f>
        <v>0</v>
      </c>
      <c r="J142" s="313">
        <f ca="1">SUM(OFFSET('Data - expenses'!$J79, 0, (J$6-1) * 3, 1, 3))</f>
        <v>0</v>
      </c>
      <c r="K142" s="313">
        <f ca="1">SUM(OFFSET('Data - expenses'!$J79, 0, (K$6-1) * 3, 1, 3))</f>
        <v>0</v>
      </c>
      <c r="L142" s="313">
        <f ca="1">SUM(OFFSET('Data - expenses'!$J79, 0, (L$6-1) * 3, 1, 3))</f>
        <v>0</v>
      </c>
      <c r="M142" s="313">
        <f ca="1">SUM(OFFSET('Data - expenses'!$J79, 0, (M$6-1) * 3, 1, 3))</f>
        <v>0</v>
      </c>
      <c r="N142" s="313">
        <f ca="1">SUM(OFFSET('Data - expenses'!$J79, 0, (N$6-1) * 3, 1, 3))</f>
        <v>0</v>
      </c>
      <c r="O142" s="313">
        <f ca="1">SUM(OFFSET('Data - expenses'!$J79, 0, (O$6-1) * 3, 1, 3))</f>
        <v>0</v>
      </c>
      <c r="P142" s="313">
        <f ca="1">SUM(OFFSET('Data - expenses'!$J79, 0, (P$6-1) * 3, 1, 3))</f>
        <v>4000</v>
      </c>
      <c r="Q142" s="313">
        <f ca="1">SUM(OFFSET('Data - expenses'!$J79, 0, (Q$6-1) * 3, 1, 3))</f>
        <v>0</v>
      </c>
      <c r="R142" s="313">
        <f ca="1">SUM(OFFSET('Data - expenses'!$J79, 0, (R$6-1) * 3, 1, 3))</f>
        <v>0</v>
      </c>
      <c r="S142" s="313">
        <f ca="1">SUM(OFFSET('Data - expenses'!$J79, 0, (S$6-1) * 3, 1, 3))</f>
        <v>0</v>
      </c>
      <c r="T142" s="313">
        <f ca="1">SUM(OFFSET('Data - expenses'!$J79, 0, (T$6-1) * 3, 1, 3))</f>
        <v>0</v>
      </c>
      <c r="U142" s="313">
        <f ca="1">SUM(OFFSET('Data - expenses'!$J79, 0, (U$6-1) * 3, 1, 3))</f>
        <v>0</v>
      </c>
      <c r="V142" s="313">
        <f ca="1">SUM(OFFSET('Data - expenses'!$J79, 0, (V$6-1) * 3, 1, 3))</f>
        <v>4000</v>
      </c>
      <c r="W142" s="313">
        <f ca="1">SUM(OFFSET('Data - expenses'!$J79, 0, (W$6-1) * 3, 1, 3))</f>
        <v>0</v>
      </c>
      <c r="X142" s="313">
        <f ca="1">SUM(OFFSET('Data - expenses'!$J79, 0, (X$6-1) * 3, 1, 3))</f>
        <v>0</v>
      </c>
      <c r="Y142" s="313">
        <f ca="1">SUM(OFFSET('Data - expenses'!$J79, 0, (Y$6-1) * 3, 1, 3))</f>
        <v>0</v>
      </c>
      <c r="Z142" s="313">
        <f ca="1">SUM(OFFSET('Data - expenses'!$J79, 0, (Z$6-1) * 3, 1, 3))</f>
        <v>0</v>
      </c>
      <c r="AA142" s="313">
        <f ca="1">SUM(OFFSET('Data - expenses'!$J79, 0, (AA$6-1) * 3, 1, 3))</f>
        <v>0</v>
      </c>
      <c r="AB142" s="314">
        <f ca="1">SUM(OFFSET('Data - expenses'!$J79, 0, (AB$6-1) * 3, 1, 3))</f>
        <v>0</v>
      </c>
    </row>
    <row r="143" spans="7:28" hidden="1" outlineLevel="5">
      <c r="H143" s="327" t="s">
        <v>255</v>
      </c>
      <c r="I143" s="312">
        <f ca="1">SUM(OFFSET('Data - expenses'!$J80, 0, (I$6-1) * 3, 1, 3))</f>
        <v>0</v>
      </c>
      <c r="J143" s="313">
        <f ca="1">SUM(OFFSET('Data - expenses'!$J80, 0, (J$6-1) * 3, 1, 3))</f>
        <v>4000</v>
      </c>
      <c r="K143" s="313">
        <f ca="1">SUM(OFFSET('Data - expenses'!$J80, 0, (K$6-1) * 3, 1, 3))</f>
        <v>0</v>
      </c>
      <c r="L143" s="313">
        <f ca="1">SUM(OFFSET('Data - expenses'!$J80, 0, (L$6-1) * 3, 1, 3))</f>
        <v>0</v>
      </c>
      <c r="M143" s="313">
        <f ca="1">SUM(OFFSET('Data - expenses'!$J80, 0, (M$6-1) * 3, 1, 3))</f>
        <v>0</v>
      </c>
      <c r="N143" s="313">
        <f ca="1">SUM(OFFSET('Data - expenses'!$J80, 0, (N$6-1) * 3, 1, 3))</f>
        <v>0</v>
      </c>
      <c r="O143" s="313">
        <f ca="1">SUM(OFFSET('Data - expenses'!$J80, 0, (O$6-1) * 3, 1, 3))</f>
        <v>0</v>
      </c>
      <c r="P143" s="313">
        <f ca="1">SUM(OFFSET('Data - expenses'!$J80, 0, (P$6-1) * 3, 1, 3))</f>
        <v>4000</v>
      </c>
      <c r="Q143" s="313">
        <f ca="1">SUM(OFFSET('Data - expenses'!$J80, 0, (Q$6-1) * 3, 1, 3))</f>
        <v>0</v>
      </c>
      <c r="R143" s="313">
        <f ca="1">SUM(OFFSET('Data - expenses'!$J80, 0, (R$6-1) * 3, 1, 3))</f>
        <v>0</v>
      </c>
      <c r="S143" s="313">
        <f ca="1">SUM(OFFSET('Data - expenses'!$J80, 0, (S$6-1) * 3, 1, 3))</f>
        <v>4000</v>
      </c>
      <c r="T143" s="313">
        <f ca="1">SUM(OFFSET('Data - expenses'!$J80, 0, (T$6-1) * 3, 1, 3))</f>
        <v>0</v>
      </c>
      <c r="U143" s="313">
        <f ca="1">SUM(OFFSET('Data - expenses'!$J80, 0, (U$6-1) * 3, 1, 3))</f>
        <v>4000</v>
      </c>
      <c r="V143" s="313">
        <f ca="1">SUM(OFFSET('Data - expenses'!$J80, 0, (V$6-1) * 3, 1, 3))</f>
        <v>0</v>
      </c>
      <c r="W143" s="313">
        <f ca="1">SUM(OFFSET('Data - expenses'!$J80, 0, (W$6-1) * 3, 1, 3))</f>
        <v>4000</v>
      </c>
      <c r="X143" s="313">
        <f ca="1">SUM(OFFSET('Data - expenses'!$J80, 0, (X$6-1) * 3, 1, 3))</f>
        <v>0</v>
      </c>
      <c r="Y143" s="313">
        <f ca="1">SUM(OFFSET('Data - expenses'!$J80, 0, (Y$6-1) * 3, 1, 3))</f>
        <v>8000</v>
      </c>
      <c r="Z143" s="313">
        <f ca="1">SUM(OFFSET('Data - expenses'!$J80, 0, (Z$6-1) * 3, 1, 3))</f>
        <v>0</v>
      </c>
      <c r="AA143" s="313">
        <f ca="1">SUM(OFFSET('Data - expenses'!$J80, 0, (AA$6-1) * 3, 1, 3))</f>
        <v>4000</v>
      </c>
      <c r="AB143" s="314">
        <f ca="1">SUM(OFFSET('Data - expenses'!$J80, 0, (AB$6-1) * 3, 1, 3))</f>
        <v>0</v>
      </c>
    </row>
    <row r="144" spans="7:28" hidden="1" outlineLevel="5">
      <c r="H144" s="327" t="s">
        <v>256</v>
      </c>
      <c r="I144" s="312">
        <f ca="1">SUM(OFFSET('Data - expenses'!$J81, 0, (I$6-1) * 3, 1, 3))</f>
        <v>0</v>
      </c>
      <c r="J144" s="313">
        <f ca="1">SUM(OFFSET('Data - expenses'!$J81, 0, (J$6-1) * 3, 1, 3))</f>
        <v>0</v>
      </c>
      <c r="K144" s="313">
        <f ca="1">SUM(OFFSET('Data - expenses'!$J81, 0, (K$6-1) * 3, 1, 3))</f>
        <v>0</v>
      </c>
      <c r="L144" s="313">
        <f ca="1">SUM(OFFSET('Data - expenses'!$J81, 0, (L$6-1) * 3, 1, 3))</f>
        <v>0</v>
      </c>
      <c r="M144" s="313">
        <f ca="1">SUM(OFFSET('Data - expenses'!$J81, 0, (M$6-1) * 3, 1, 3))</f>
        <v>4000</v>
      </c>
      <c r="N144" s="313">
        <f ca="1">SUM(OFFSET('Data - expenses'!$J81, 0, (N$6-1) * 3, 1, 3))</f>
        <v>0</v>
      </c>
      <c r="O144" s="313">
        <f ca="1">SUM(OFFSET('Data - expenses'!$J81, 0, (O$6-1) * 3, 1, 3))</f>
        <v>0</v>
      </c>
      <c r="P144" s="313">
        <f ca="1">SUM(OFFSET('Data - expenses'!$J81, 0, (P$6-1) * 3, 1, 3))</f>
        <v>0</v>
      </c>
      <c r="Q144" s="313">
        <f ca="1">SUM(OFFSET('Data - expenses'!$J81, 0, (Q$6-1) * 3, 1, 3))</f>
        <v>0</v>
      </c>
      <c r="R144" s="313">
        <f ca="1">SUM(OFFSET('Data - expenses'!$J81, 0, (R$6-1) * 3, 1, 3))</f>
        <v>4000</v>
      </c>
      <c r="S144" s="313">
        <f ca="1">SUM(OFFSET('Data - expenses'!$J81, 0, (S$6-1) * 3, 1, 3))</f>
        <v>4000</v>
      </c>
      <c r="T144" s="313">
        <f ca="1">SUM(OFFSET('Data - expenses'!$J81, 0, (T$6-1) * 3, 1, 3))</f>
        <v>0</v>
      </c>
      <c r="U144" s="313">
        <f ca="1">SUM(OFFSET('Data - expenses'!$J81, 0, (U$6-1) * 3, 1, 3))</f>
        <v>4000</v>
      </c>
      <c r="V144" s="313">
        <f ca="1">SUM(OFFSET('Data - expenses'!$J81, 0, (V$6-1) * 3, 1, 3))</f>
        <v>0</v>
      </c>
      <c r="W144" s="313">
        <f ca="1">SUM(OFFSET('Data - expenses'!$J81, 0, (W$6-1) * 3, 1, 3))</f>
        <v>0</v>
      </c>
      <c r="X144" s="313">
        <f ca="1">SUM(OFFSET('Data - expenses'!$J81, 0, (X$6-1) * 3, 1, 3))</f>
        <v>8000</v>
      </c>
      <c r="Y144" s="313">
        <f ca="1">SUM(OFFSET('Data - expenses'!$J81, 0, (Y$6-1) * 3, 1, 3))</f>
        <v>4000</v>
      </c>
      <c r="Z144" s="313">
        <f ca="1">SUM(OFFSET('Data - expenses'!$J81, 0, (Z$6-1) * 3, 1, 3))</f>
        <v>0</v>
      </c>
      <c r="AA144" s="313">
        <f ca="1">SUM(OFFSET('Data - expenses'!$J81, 0, (AA$6-1) * 3, 1, 3))</f>
        <v>4000</v>
      </c>
      <c r="AB144" s="314">
        <f ca="1">SUM(OFFSET('Data - expenses'!$J81, 0, (AB$6-1) * 3, 1, 3))</f>
        <v>4000</v>
      </c>
    </row>
    <row r="145" spans="6:28" hidden="1" outlineLevel="5">
      <c r="H145" s="327" t="s">
        <v>257</v>
      </c>
      <c r="I145" s="312">
        <f ca="1">SUM(OFFSET('Data - expenses'!$J82, 0, (I$6-1) * 3, 1, 3))</f>
        <v>0</v>
      </c>
      <c r="J145" s="313">
        <f ca="1">SUM(OFFSET('Data - expenses'!$J82, 0, (J$6-1) * 3, 1, 3))</f>
        <v>0</v>
      </c>
      <c r="K145" s="313">
        <f ca="1">SUM(OFFSET('Data - expenses'!$J82, 0, (K$6-1) * 3, 1, 3))</f>
        <v>0</v>
      </c>
      <c r="L145" s="313">
        <f ca="1">SUM(OFFSET('Data - expenses'!$J82, 0, (L$6-1) * 3, 1, 3))</f>
        <v>0</v>
      </c>
      <c r="M145" s="313">
        <f ca="1">SUM(OFFSET('Data - expenses'!$J82, 0, (M$6-1) * 3, 1, 3))</f>
        <v>0</v>
      </c>
      <c r="N145" s="313">
        <f ca="1">SUM(OFFSET('Data - expenses'!$J82, 0, (N$6-1) * 3, 1, 3))</f>
        <v>0</v>
      </c>
      <c r="O145" s="313">
        <f ca="1">SUM(OFFSET('Data - expenses'!$J82, 0, (O$6-1) * 3, 1, 3))</f>
        <v>4000</v>
      </c>
      <c r="P145" s="313">
        <f ca="1">SUM(OFFSET('Data - expenses'!$J82, 0, (P$6-1) * 3, 1, 3))</f>
        <v>0</v>
      </c>
      <c r="Q145" s="313">
        <f ca="1">SUM(OFFSET('Data - expenses'!$J82, 0, (Q$6-1) * 3, 1, 3))</f>
        <v>0</v>
      </c>
      <c r="R145" s="313">
        <f ca="1">SUM(OFFSET('Data - expenses'!$J82, 0, (R$6-1) * 3, 1, 3))</f>
        <v>0</v>
      </c>
      <c r="S145" s="313">
        <f ca="1">SUM(OFFSET('Data - expenses'!$J82, 0, (S$6-1) * 3, 1, 3))</f>
        <v>0</v>
      </c>
      <c r="T145" s="313">
        <f ca="1">SUM(OFFSET('Data - expenses'!$J82, 0, (T$6-1) * 3, 1, 3))</f>
        <v>0</v>
      </c>
      <c r="U145" s="313">
        <f ca="1">SUM(OFFSET('Data - expenses'!$J82, 0, (U$6-1) * 3, 1, 3))</f>
        <v>4000</v>
      </c>
      <c r="V145" s="313">
        <f ca="1">SUM(OFFSET('Data - expenses'!$J82, 0, (V$6-1) * 3, 1, 3))</f>
        <v>0</v>
      </c>
      <c r="W145" s="313">
        <f ca="1">SUM(OFFSET('Data - expenses'!$J82, 0, (W$6-1) * 3, 1, 3))</f>
        <v>0</v>
      </c>
      <c r="X145" s="313">
        <f ca="1">SUM(OFFSET('Data - expenses'!$J82, 0, (X$6-1) * 3, 1, 3))</f>
        <v>0</v>
      </c>
      <c r="Y145" s="313">
        <f ca="1">SUM(OFFSET('Data - expenses'!$J82, 0, (Y$6-1) * 3, 1, 3))</f>
        <v>0</v>
      </c>
      <c r="Z145" s="313">
        <f ca="1">SUM(OFFSET('Data - expenses'!$J82, 0, (Z$6-1) * 3, 1, 3))</f>
        <v>4000</v>
      </c>
      <c r="AA145" s="313">
        <f ca="1">SUM(OFFSET('Data - expenses'!$J82, 0, (AA$6-1) * 3, 1, 3))</f>
        <v>4000</v>
      </c>
      <c r="AB145" s="314">
        <f ca="1">SUM(OFFSET('Data - expenses'!$J82, 0, (AB$6-1) * 3, 1, 3))</f>
        <v>0</v>
      </c>
    </row>
    <row r="146" spans="6:28" hidden="1" outlineLevel="5">
      <c r="H146" s="327" t="s">
        <v>258</v>
      </c>
      <c r="I146" s="312">
        <f ca="1">SUM(OFFSET('Data - expenses'!$J83, 0, (I$6-1) * 3, 1, 3))</f>
        <v>0</v>
      </c>
      <c r="J146" s="313">
        <f ca="1">SUM(OFFSET('Data - expenses'!$J83, 0, (J$6-1) * 3, 1, 3))</f>
        <v>0</v>
      </c>
      <c r="K146" s="313">
        <f ca="1">SUM(OFFSET('Data - expenses'!$J83, 0, (K$6-1) * 3, 1, 3))</f>
        <v>0</v>
      </c>
      <c r="L146" s="313">
        <f ca="1">SUM(OFFSET('Data - expenses'!$J83, 0, (L$6-1) * 3, 1, 3))</f>
        <v>0</v>
      </c>
      <c r="M146" s="313">
        <f ca="1">SUM(OFFSET('Data - expenses'!$J83, 0, (M$6-1) * 3, 1, 3))</f>
        <v>0</v>
      </c>
      <c r="N146" s="313">
        <f ca="1">SUM(OFFSET('Data - expenses'!$J83, 0, (N$6-1) * 3, 1, 3))</f>
        <v>0</v>
      </c>
      <c r="O146" s="313">
        <f ca="1">SUM(OFFSET('Data - expenses'!$J83, 0, (O$6-1) * 3, 1, 3))</f>
        <v>0</v>
      </c>
      <c r="P146" s="313">
        <f ca="1">SUM(OFFSET('Data - expenses'!$J83, 0, (P$6-1) * 3, 1, 3))</f>
        <v>0</v>
      </c>
      <c r="Q146" s="313">
        <f ca="1">SUM(OFFSET('Data - expenses'!$J83, 0, (Q$6-1) * 3, 1, 3))</f>
        <v>0</v>
      </c>
      <c r="R146" s="313">
        <f ca="1">SUM(OFFSET('Data - expenses'!$J83, 0, (R$6-1) * 3, 1, 3))</f>
        <v>0</v>
      </c>
      <c r="S146" s="313">
        <f ca="1">SUM(OFFSET('Data - expenses'!$J83, 0, (S$6-1) * 3, 1, 3))</f>
        <v>4000</v>
      </c>
      <c r="T146" s="313">
        <f ca="1">SUM(OFFSET('Data - expenses'!$J83, 0, (T$6-1) * 3, 1, 3))</f>
        <v>0</v>
      </c>
      <c r="U146" s="313">
        <f ca="1">SUM(OFFSET('Data - expenses'!$J83, 0, (U$6-1) * 3, 1, 3))</f>
        <v>0</v>
      </c>
      <c r="V146" s="313">
        <f ca="1">SUM(OFFSET('Data - expenses'!$J83, 0, (V$6-1) * 3, 1, 3))</f>
        <v>0</v>
      </c>
      <c r="W146" s="313">
        <f ca="1">SUM(OFFSET('Data - expenses'!$J83, 0, (W$6-1) * 3, 1, 3))</f>
        <v>0</v>
      </c>
      <c r="X146" s="313">
        <f ca="1">SUM(OFFSET('Data - expenses'!$J83, 0, (X$6-1) * 3, 1, 3))</f>
        <v>0</v>
      </c>
      <c r="Y146" s="313">
        <f ca="1">SUM(OFFSET('Data - expenses'!$J83, 0, (Y$6-1) * 3, 1, 3))</f>
        <v>4000</v>
      </c>
      <c r="Z146" s="313">
        <f ca="1">SUM(OFFSET('Data - expenses'!$J83, 0, (Z$6-1) * 3, 1, 3))</f>
        <v>0</v>
      </c>
      <c r="AA146" s="313">
        <f ca="1">SUM(OFFSET('Data - expenses'!$J83, 0, (AA$6-1) * 3, 1, 3))</f>
        <v>0</v>
      </c>
      <c r="AB146" s="314">
        <f ca="1">SUM(OFFSET('Data - expenses'!$J83, 0, (AB$6-1) * 3, 1, 3))</f>
        <v>0</v>
      </c>
    </row>
    <row r="147" spans="6:28" hidden="1" outlineLevel="3">
      <c r="F147" s="488" t="s">
        <v>90</v>
      </c>
      <c r="G147" s="504"/>
      <c r="H147" s="489"/>
      <c r="I147" s="321">
        <f t="shared" ref="I147:AB147" ca="1" si="59">SUM(I148,I150,I156,I160)</f>
        <v>10000</v>
      </c>
      <c r="J147" s="322">
        <f t="shared" ca="1" si="59"/>
        <v>2500</v>
      </c>
      <c r="K147" s="322">
        <f t="shared" ca="1" si="59"/>
        <v>0</v>
      </c>
      <c r="L147" s="322">
        <f t="shared" ca="1" si="59"/>
        <v>2500</v>
      </c>
      <c r="M147" s="322">
        <f t="shared" ca="1" si="59"/>
        <v>7500</v>
      </c>
      <c r="N147" s="322">
        <f t="shared" ca="1" si="59"/>
        <v>5000</v>
      </c>
      <c r="O147" s="322">
        <f t="shared" ca="1" si="59"/>
        <v>5000</v>
      </c>
      <c r="P147" s="322">
        <f t="shared" ca="1" si="59"/>
        <v>2500</v>
      </c>
      <c r="Q147" s="322">
        <f t="shared" ca="1" si="59"/>
        <v>2500</v>
      </c>
      <c r="R147" s="322">
        <f t="shared" ca="1" si="59"/>
        <v>5000</v>
      </c>
      <c r="S147" s="322">
        <f t="shared" ca="1" si="59"/>
        <v>5000</v>
      </c>
      <c r="T147" s="322">
        <f t="shared" ca="1" si="59"/>
        <v>0</v>
      </c>
      <c r="U147" s="322">
        <f t="shared" ca="1" si="59"/>
        <v>15000</v>
      </c>
      <c r="V147" s="322">
        <f t="shared" ca="1" si="59"/>
        <v>0</v>
      </c>
      <c r="W147" s="322">
        <f t="shared" ca="1" si="59"/>
        <v>10000</v>
      </c>
      <c r="X147" s="322">
        <f t="shared" ca="1" si="59"/>
        <v>5000</v>
      </c>
      <c r="Y147" s="322">
        <f t="shared" ca="1" si="59"/>
        <v>27500</v>
      </c>
      <c r="Z147" s="322">
        <f t="shared" ca="1" si="59"/>
        <v>12500</v>
      </c>
      <c r="AA147" s="322">
        <f t="shared" ca="1" si="59"/>
        <v>12500</v>
      </c>
      <c r="AB147" s="323">
        <f t="shared" ca="1" si="59"/>
        <v>12500</v>
      </c>
    </row>
    <row r="148" spans="6:28" hidden="1" outlineLevel="4">
      <c r="G148" s="502" t="s">
        <v>0</v>
      </c>
      <c r="H148" s="503"/>
      <c r="I148" s="324">
        <f t="shared" ref="I148:AB148" ca="1" si="60">SUM(I149)</f>
        <v>2500</v>
      </c>
      <c r="J148" s="325">
        <f t="shared" ca="1" si="60"/>
        <v>0</v>
      </c>
      <c r="K148" s="325">
        <f t="shared" ca="1" si="60"/>
        <v>0</v>
      </c>
      <c r="L148" s="325">
        <f t="shared" ca="1" si="60"/>
        <v>0</v>
      </c>
      <c r="M148" s="325">
        <f t="shared" ca="1" si="60"/>
        <v>0</v>
      </c>
      <c r="N148" s="325">
        <f t="shared" ca="1" si="60"/>
        <v>0</v>
      </c>
      <c r="O148" s="325">
        <f t="shared" ca="1" si="60"/>
        <v>0</v>
      </c>
      <c r="P148" s="325">
        <f t="shared" ca="1" si="60"/>
        <v>0</v>
      </c>
      <c r="Q148" s="325">
        <f t="shared" ca="1" si="60"/>
        <v>0</v>
      </c>
      <c r="R148" s="325">
        <f t="shared" ca="1" si="60"/>
        <v>0</v>
      </c>
      <c r="S148" s="325">
        <f t="shared" ca="1" si="60"/>
        <v>0</v>
      </c>
      <c r="T148" s="325">
        <f t="shared" ca="1" si="60"/>
        <v>0</v>
      </c>
      <c r="U148" s="325">
        <f t="shared" ca="1" si="60"/>
        <v>0</v>
      </c>
      <c r="V148" s="325">
        <f t="shared" ca="1" si="60"/>
        <v>0</v>
      </c>
      <c r="W148" s="325">
        <f t="shared" ca="1" si="60"/>
        <v>0</v>
      </c>
      <c r="X148" s="325">
        <f t="shared" ca="1" si="60"/>
        <v>0</v>
      </c>
      <c r="Y148" s="325">
        <f t="shared" ca="1" si="60"/>
        <v>0</v>
      </c>
      <c r="Z148" s="325">
        <f t="shared" ca="1" si="60"/>
        <v>0</v>
      </c>
      <c r="AA148" s="325">
        <f t="shared" ca="1" si="60"/>
        <v>0</v>
      </c>
      <c r="AB148" s="326">
        <f t="shared" ca="1" si="60"/>
        <v>0</v>
      </c>
    </row>
    <row r="149" spans="6:28" hidden="1" outlineLevel="5">
      <c r="H149" s="327" t="s">
        <v>248</v>
      </c>
      <c r="I149" s="312">
        <f ca="1">SUM(OFFSET('Data - expenses'!$J84, 0, (I$6-1) * 3, 1, 3))</f>
        <v>2500</v>
      </c>
      <c r="J149" s="313">
        <f ca="1">SUM(OFFSET('Data - expenses'!$J84, 0, (J$6-1) * 3, 1, 3))</f>
        <v>0</v>
      </c>
      <c r="K149" s="313">
        <f ca="1">SUM(OFFSET('Data - expenses'!$J84, 0, (K$6-1) * 3, 1, 3))</f>
        <v>0</v>
      </c>
      <c r="L149" s="313">
        <f ca="1">SUM(OFFSET('Data - expenses'!$J84, 0, (L$6-1) * 3, 1, 3))</f>
        <v>0</v>
      </c>
      <c r="M149" s="313">
        <f ca="1">SUM(OFFSET('Data - expenses'!$J84, 0, (M$6-1) * 3, 1, 3))</f>
        <v>0</v>
      </c>
      <c r="N149" s="313">
        <f ca="1">SUM(OFFSET('Data - expenses'!$J84, 0, (N$6-1) * 3, 1, 3))</f>
        <v>0</v>
      </c>
      <c r="O149" s="313">
        <f ca="1">SUM(OFFSET('Data - expenses'!$J84, 0, (O$6-1) * 3, 1, 3))</f>
        <v>0</v>
      </c>
      <c r="P149" s="313">
        <f ca="1">SUM(OFFSET('Data - expenses'!$J84, 0, (P$6-1) * 3, 1, 3))</f>
        <v>0</v>
      </c>
      <c r="Q149" s="313">
        <f ca="1">SUM(OFFSET('Data - expenses'!$J84, 0, (Q$6-1) * 3, 1, 3))</f>
        <v>0</v>
      </c>
      <c r="R149" s="313">
        <f ca="1">SUM(OFFSET('Data - expenses'!$J84, 0, (R$6-1) * 3, 1, 3))</f>
        <v>0</v>
      </c>
      <c r="S149" s="313">
        <f ca="1">SUM(OFFSET('Data - expenses'!$J84, 0, (S$6-1) * 3, 1, 3))</f>
        <v>0</v>
      </c>
      <c r="T149" s="313">
        <f ca="1">SUM(OFFSET('Data - expenses'!$J84, 0, (T$6-1) * 3, 1, 3))</f>
        <v>0</v>
      </c>
      <c r="U149" s="313">
        <f ca="1">SUM(OFFSET('Data - expenses'!$J84, 0, (U$6-1) * 3, 1, 3))</f>
        <v>0</v>
      </c>
      <c r="V149" s="313">
        <f ca="1">SUM(OFFSET('Data - expenses'!$J84, 0, (V$6-1) * 3, 1, 3))</f>
        <v>0</v>
      </c>
      <c r="W149" s="313">
        <f ca="1">SUM(OFFSET('Data - expenses'!$J84, 0, (W$6-1) * 3, 1, 3))</f>
        <v>0</v>
      </c>
      <c r="X149" s="313">
        <f ca="1">SUM(OFFSET('Data - expenses'!$J84, 0, (X$6-1) * 3, 1, 3))</f>
        <v>0</v>
      </c>
      <c r="Y149" s="313">
        <f ca="1">SUM(OFFSET('Data - expenses'!$J84, 0, (Y$6-1) * 3, 1, 3))</f>
        <v>0</v>
      </c>
      <c r="Z149" s="313">
        <f ca="1">SUM(OFFSET('Data - expenses'!$J84, 0, (Z$6-1) * 3, 1, 3))</f>
        <v>0</v>
      </c>
      <c r="AA149" s="313">
        <f ca="1">SUM(OFFSET('Data - expenses'!$J84, 0, (AA$6-1) * 3, 1, 3))</f>
        <v>0</v>
      </c>
      <c r="AB149" s="314">
        <f ca="1">SUM(OFFSET('Data - expenses'!$J84, 0, (AB$6-1) * 3, 1, 3))</f>
        <v>0</v>
      </c>
    </row>
    <row r="150" spans="6:28" hidden="1" outlineLevel="4">
      <c r="G150" s="502" t="s">
        <v>36</v>
      </c>
      <c r="H150" s="503"/>
      <c r="I150" s="324">
        <f t="shared" ref="I150:AB150" ca="1" si="61">SUM(I151,I152,I153,I154,I155)</f>
        <v>2500</v>
      </c>
      <c r="J150" s="325">
        <f t="shared" ca="1" si="61"/>
        <v>0</v>
      </c>
      <c r="K150" s="325">
        <f t="shared" ca="1" si="61"/>
        <v>0</v>
      </c>
      <c r="L150" s="325">
        <f t="shared" ca="1" si="61"/>
        <v>2500</v>
      </c>
      <c r="M150" s="325">
        <f t="shared" ca="1" si="61"/>
        <v>0</v>
      </c>
      <c r="N150" s="325">
        <f t="shared" ca="1" si="61"/>
        <v>5000</v>
      </c>
      <c r="O150" s="325">
        <f t="shared" ca="1" si="61"/>
        <v>2500</v>
      </c>
      <c r="P150" s="325">
        <f t="shared" ca="1" si="61"/>
        <v>0</v>
      </c>
      <c r="Q150" s="325">
        <f t="shared" ca="1" si="61"/>
        <v>2500</v>
      </c>
      <c r="R150" s="325">
        <f t="shared" ca="1" si="61"/>
        <v>2500</v>
      </c>
      <c r="S150" s="325">
        <f t="shared" ca="1" si="61"/>
        <v>0</v>
      </c>
      <c r="T150" s="325">
        <f t="shared" ca="1" si="61"/>
        <v>0</v>
      </c>
      <c r="U150" s="325">
        <f t="shared" ca="1" si="61"/>
        <v>5000</v>
      </c>
      <c r="V150" s="325">
        <f t="shared" ca="1" si="61"/>
        <v>0</v>
      </c>
      <c r="W150" s="325">
        <f t="shared" ca="1" si="61"/>
        <v>7500</v>
      </c>
      <c r="X150" s="325">
        <f t="shared" ca="1" si="61"/>
        <v>2500</v>
      </c>
      <c r="Y150" s="325">
        <f t="shared" ca="1" si="61"/>
        <v>15000</v>
      </c>
      <c r="Z150" s="325">
        <f t="shared" ca="1" si="61"/>
        <v>10000</v>
      </c>
      <c r="AA150" s="325">
        <f t="shared" ca="1" si="61"/>
        <v>10000</v>
      </c>
      <c r="AB150" s="326">
        <f t="shared" ca="1" si="61"/>
        <v>10000</v>
      </c>
    </row>
    <row r="151" spans="6:28" hidden="1" outlineLevel="5">
      <c r="H151" s="327" t="s">
        <v>249</v>
      </c>
      <c r="I151" s="312">
        <f ca="1">SUM(OFFSET('Data - expenses'!$J85, 0, (I$6-1) * 3, 1, 3))</f>
        <v>0</v>
      </c>
      <c r="J151" s="313">
        <f ca="1">SUM(OFFSET('Data - expenses'!$J85, 0, (J$6-1) * 3, 1, 3))</f>
        <v>0</v>
      </c>
      <c r="K151" s="313">
        <f ca="1">SUM(OFFSET('Data - expenses'!$J85, 0, (K$6-1) * 3, 1, 3))</f>
        <v>0</v>
      </c>
      <c r="L151" s="313">
        <f ca="1">SUM(OFFSET('Data - expenses'!$J85, 0, (L$6-1) * 3, 1, 3))</f>
        <v>0</v>
      </c>
      <c r="M151" s="313">
        <f ca="1">SUM(OFFSET('Data - expenses'!$J85, 0, (M$6-1) * 3, 1, 3))</f>
        <v>0</v>
      </c>
      <c r="N151" s="313">
        <f ca="1">SUM(OFFSET('Data - expenses'!$J85, 0, (N$6-1) * 3, 1, 3))</f>
        <v>0</v>
      </c>
      <c r="O151" s="313">
        <f ca="1">SUM(OFFSET('Data - expenses'!$J85, 0, (O$6-1) * 3, 1, 3))</f>
        <v>0</v>
      </c>
      <c r="P151" s="313">
        <f ca="1">SUM(OFFSET('Data - expenses'!$J85, 0, (P$6-1) * 3, 1, 3))</f>
        <v>0</v>
      </c>
      <c r="Q151" s="313">
        <f ca="1">SUM(OFFSET('Data - expenses'!$J85, 0, (Q$6-1) * 3, 1, 3))</f>
        <v>2500</v>
      </c>
      <c r="R151" s="313">
        <f ca="1">SUM(OFFSET('Data - expenses'!$J85, 0, (R$6-1) * 3, 1, 3))</f>
        <v>0</v>
      </c>
      <c r="S151" s="313">
        <f ca="1">SUM(OFFSET('Data - expenses'!$J85, 0, (S$6-1) * 3, 1, 3))</f>
        <v>0</v>
      </c>
      <c r="T151" s="313">
        <f ca="1">SUM(OFFSET('Data - expenses'!$J85, 0, (T$6-1) * 3, 1, 3))</f>
        <v>0</v>
      </c>
      <c r="U151" s="313">
        <f ca="1">SUM(OFFSET('Data - expenses'!$J85, 0, (U$6-1) * 3, 1, 3))</f>
        <v>0</v>
      </c>
      <c r="V151" s="313">
        <f ca="1">SUM(OFFSET('Data - expenses'!$J85, 0, (V$6-1) * 3, 1, 3))</f>
        <v>0</v>
      </c>
      <c r="W151" s="313">
        <f ca="1">SUM(OFFSET('Data - expenses'!$J85, 0, (W$6-1) * 3, 1, 3))</f>
        <v>0</v>
      </c>
      <c r="X151" s="313">
        <f ca="1">SUM(OFFSET('Data - expenses'!$J85, 0, (X$6-1) * 3, 1, 3))</f>
        <v>0</v>
      </c>
      <c r="Y151" s="313">
        <f ca="1">SUM(OFFSET('Data - expenses'!$J85, 0, (Y$6-1) * 3, 1, 3))</f>
        <v>2500</v>
      </c>
      <c r="Z151" s="313">
        <f ca="1">SUM(OFFSET('Data - expenses'!$J85, 0, (Z$6-1) * 3, 1, 3))</f>
        <v>0</v>
      </c>
      <c r="AA151" s="313">
        <f ca="1">SUM(OFFSET('Data - expenses'!$J85, 0, (AA$6-1) * 3, 1, 3))</f>
        <v>0</v>
      </c>
      <c r="AB151" s="314">
        <f ca="1">SUM(OFFSET('Data - expenses'!$J85, 0, (AB$6-1) * 3, 1, 3))</f>
        <v>0</v>
      </c>
    </row>
    <row r="152" spans="6:28" hidden="1" outlineLevel="5">
      <c r="H152" s="327" t="s">
        <v>250</v>
      </c>
      <c r="I152" s="312">
        <f ca="1">SUM(OFFSET('Data - expenses'!$J86, 0, (I$6-1) * 3, 1, 3))</f>
        <v>0</v>
      </c>
      <c r="J152" s="313">
        <f ca="1">SUM(OFFSET('Data - expenses'!$J86, 0, (J$6-1) * 3, 1, 3))</f>
        <v>0</v>
      </c>
      <c r="K152" s="313">
        <f ca="1">SUM(OFFSET('Data - expenses'!$J86, 0, (K$6-1) * 3, 1, 3))</f>
        <v>0</v>
      </c>
      <c r="L152" s="313">
        <f ca="1">SUM(OFFSET('Data - expenses'!$J86, 0, (L$6-1) * 3, 1, 3))</f>
        <v>0</v>
      </c>
      <c r="M152" s="313">
        <f ca="1">SUM(OFFSET('Data - expenses'!$J86, 0, (M$6-1) * 3, 1, 3))</f>
        <v>0</v>
      </c>
      <c r="N152" s="313">
        <f ca="1">SUM(OFFSET('Data - expenses'!$J86, 0, (N$6-1) * 3, 1, 3))</f>
        <v>2500</v>
      </c>
      <c r="O152" s="313">
        <f ca="1">SUM(OFFSET('Data - expenses'!$J86, 0, (O$6-1) * 3, 1, 3))</f>
        <v>0</v>
      </c>
      <c r="P152" s="313">
        <f ca="1">SUM(OFFSET('Data - expenses'!$J86, 0, (P$6-1) * 3, 1, 3))</f>
        <v>0</v>
      </c>
      <c r="Q152" s="313">
        <f ca="1">SUM(OFFSET('Data - expenses'!$J86, 0, (Q$6-1) * 3, 1, 3))</f>
        <v>0</v>
      </c>
      <c r="R152" s="313">
        <f ca="1">SUM(OFFSET('Data - expenses'!$J86, 0, (R$6-1) * 3, 1, 3))</f>
        <v>0</v>
      </c>
      <c r="S152" s="313">
        <f ca="1">SUM(OFFSET('Data - expenses'!$J86, 0, (S$6-1) * 3, 1, 3))</f>
        <v>0</v>
      </c>
      <c r="T152" s="313">
        <f ca="1">SUM(OFFSET('Data - expenses'!$J86, 0, (T$6-1) * 3, 1, 3))</f>
        <v>0</v>
      </c>
      <c r="U152" s="313">
        <f ca="1">SUM(OFFSET('Data - expenses'!$J86, 0, (U$6-1) * 3, 1, 3))</f>
        <v>0</v>
      </c>
      <c r="V152" s="313">
        <f ca="1">SUM(OFFSET('Data - expenses'!$J86, 0, (V$6-1) * 3, 1, 3))</f>
        <v>0</v>
      </c>
      <c r="W152" s="313">
        <f ca="1">SUM(OFFSET('Data - expenses'!$J86, 0, (W$6-1) * 3, 1, 3))</f>
        <v>0</v>
      </c>
      <c r="X152" s="313">
        <f ca="1">SUM(OFFSET('Data - expenses'!$J86, 0, (X$6-1) * 3, 1, 3))</f>
        <v>0</v>
      </c>
      <c r="Y152" s="313">
        <f ca="1">SUM(OFFSET('Data - expenses'!$J86, 0, (Y$6-1) * 3, 1, 3))</f>
        <v>2500</v>
      </c>
      <c r="Z152" s="313">
        <f ca="1">SUM(OFFSET('Data - expenses'!$J86, 0, (Z$6-1) * 3, 1, 3))</f>
        <v>0</v>
      </c>
      <c r="AA152" s="313">
        <f ca="1">SUM(OFFSET('Data - expenses'!$J86, 0, (AA$6-1) * 3, 1, 3))</f>
        <v>0</v>
      </c>
      <c r="AB152" s="314">
        <f ca="1">SUM(OFFSET('Data - expenses'!$J86, 0, (AB$6-1) * 3, 1, 3))</f>
        <v>0</v>
      </c>
    </row>
    <row r="153" spans="6:28" hidden="1" outlineLevel="5">
      <c r="H153" s="327" t="s">
        <v>251</v>
      </c>
      <c r="I153" s="312">
        <f ca="1">SUM(OFFSET('Data - expenses'!$J87, 0, (I$6-1) * 3, 1, 3))</f>
        <v>2500</v>
      </c>
      <c r="J153" s="313">
        <f ca="1">SUM(OFFSET('Data - expenses'!$J87, 0, (J$6-1) * 3, 1, 3))</f>
        <v>0</v>
      </c>
      <c r="K153" s="313">
        <f ca="1">SUM(OFFSET('Data - expenses'!$J87, 0, (K$6-1) * 3, 1, 3))</f>
        <v>0</v>
      </c>
      <c r="L153" s="313">
        <f ca="1">SUM(OFFSET('Data - expenses'!$J87, 0, (L$6-1) * 3, 1, 3))</f>
        <v>0</v>
      </c>
      <c r="M153" s="313">
        <f ca="1">SUM(OFFSET('Data - expenses'!$J87, 0, (M$6-1) * 3, 1, 3))</f>
        <v>0</v>
      </c>
      <c r="N153" s="313">
        <f ca="1">SUM(OFFSET('Data - expenses'!$J87, 0, (N$6-1) * 3, 1, 3))</f>
        <v>0</v>
      </c>
      <c r="O153" s="313">
        <f ca="1">SUM(OFFSET('Data - expenses'!$J87, 0, (O$6-1) * 3, 1, 3))</f>
        <v>0</v>
      </c>
      <c r="P153" s="313">
        <f ca="1">SUM(OFFSET('Data - expenses'!$J87, 0, (P$6-1) * 3, 1, 3))</f>
        <v>0</v>
      </c>
      <c r="Q153" s="313">
        <f ca="1">SUM(OFFSET('Data - expenses'!$J87, 0, (Q$6-1) * 3, 1, 3))</f>
        <v>0</v>
      </c>
      <c r="R153" s="313">
        <f ca="1">SUM(OFFSET('Data - expenses'!$J87, 0, (R$6-1) * 3, 1, 3))</f>
        <v>0</v>
      </c>
      <c r="S153" s="313">
        <f ca="1">SUM(OFFSET('Data - expenses'!$J87, 0, (S$6-1) * 3, 1, 3))</f>
        <v>0</v>
      </c>
      <c r="T153" s="313">
        <f ca="1">SUM(OFFSET('Data - expenses'!$J87, 0, (T$6-1) * 3, 1, 3))</f>
        <v>0</v>
      </c>
      <c r="U153" s="313">
        <f ca="1">SUM(OFFSET('Data - expenses'!$J87, 0, (U$6-1) * 3, 1, 3))</f>
        <v>2500</v>
      </c>
      <c r="V153" s="313">
        <f ca="1">SUM(OFFSET('Data - expenses'!$J87, 0, (V$6-1) * 3, 1, 3))</f>
        <v>0</v>
      </c>
      <c r="W153" s="313">
        <f ca="1">SUM(OFFSET('Data - expenses'!$J87, 0, (W$6-1) * 3, 1, 3))</f>
        <v>5000</v>
      </c>
      <c r="X153" s="313">
        <f ca="1">SUM(OFFSET('Data - expenses'!$J87, 0, (X$6-1) * 3, 1, 3))</f>
        <v>0</v>
      </c>
      <c r="Y153" s="313">
        <f ca="1">SUM(OFFSET('Data - expenses'!$J87, 0, (Y$6-1) * 3, 1, 3))</f>
        <v>5000</v>
      </c>
      <c r="Z153" s="313">
        <f ca="1">SUM(OFFSET('Data - expenses'!$J87, 0, (Z$6-1) * 3, 1, 3))</f>
        <v>5000</v>
      </c>
      <c r="AA153" s="313">
        <f ca="1">SUM(OFFSET('Data - expenses'!$J87, 0, (AA$6-1) * 3, 1, 3))</f>
        <v>5000</v>
      </c>
      <c r="AB153" s="314">
        <f ca="1">SUM(OFFSET('Data - expenses'!$J87, 0, (AB$6-1) * 3, 1, 3))</f>
        <v>5000</v>
      </c>
    </row>
    <row r="154" spans="6:28" hidden="1" outlineLevel="5">
      <c r="H154" s="327" t="s">
        <v>252</v>
      </c>
      <c r="I154" s="312">
        <f ca="1">SUM(OFFSET('Data - expenses'!$J88, 0, (I$6-1) * 3, 1, 3))</f>
        <v>0</v>
      </c>
      <c r="J154" s="313">
        <f ca="1">SUM(OFFSET('Data - expenses'!$J88, 0, (J$6-1) * 3, 1, 3))</f>
        <v>0</v>
      </c>
      <c r="K154" s="313">
        <f ca="1">SUM(OFFSET('Data - expenses'!$J88, 0, (K$6-1) * 3, 1, 3))</f>
        <v>0</v>
      </c>
      <c r="L154" s="313">
        <f ca="1">SUM(OFFSET('Data - expenses'!$J88, 0, (L$6-1) * 3, 1, 3))</f>
        <v>2500</v>
      </c>
      <c r="M154" s="313">
        <f ca="1">SUM(OFFSET('Data - expenses'!$J88, 0, (M$6-1) * 3, 1, 3))</f>
        <v>0</v>
      </c>
      <c r="N154" s="313">
        <f ca="1">SUM(OFFSET('Data - expenses'!$J88, 0, (N$6-1) * 3, 1, 3))</f>
        <v>0</v>
      </c>
      <c r="O154" s="313">
        <f ca="1">SUM(OFFSET('Data - expenses'!$J88, 0, (O$6-1) * 3, 1, 3))</f>
        <v>2500</v>
      </c>
      <c r="P154" s="313">
        <f ca="1">SUM(OFFSET('Data - expenses'!$J88, 0, (P$6-1) * 3, 1, 3))</f>
        <v>0</v>
      </c>
      <c r="Q154" s="313">
        <f ca="1">SUM(OFFSET('Data - expenses'!$J88, 0, (Q$6-1) * 3, 1, 3))</f>
        <v>0</v>
      </c>
      <c r="R154" s="313">
        <f ca="1">SUM(OFFSET('Data - expenses'!$J88, 0, (R$6-1) * 3, 1, 3))</f>
        <v>2500</v>
      </c>
      <c r="S154" s="313">
        <f ca="1">SUM(OFFSET('Data - expenses'!$J88, 0, (S$6-1) * 3, 1, 3))</f>
        <v>0</v>
      </c>
      <c r="T154" s="313">
        <f ca="1">SUM(OFFSET('Data - expenses'!$J88, 0, (T$6-1) * 3, 1, 3))</f>
        <v>0</v>
      </c>
      <c r="U154" s="313">
        <f ca="1">SUM(OFFSET('Data - expenses'!$J88, 0, (U$6-1) * 3, 1, 3))</f>
        <v>2500</v>
      </c>
      <c r="V154" s="313">
        <f ca="1">SUM(OFFSET('Data - expenses'!$J88, 0, (V$6-1) * 3, 1, 3))</f>
        <v>0</v>
      </c>
      <c r="W154" s="313">
        <f ca="1">SUM(OFFSET('Data - expenses'!$J88, 0, (W$6-1) * 3, 1, 3))</f>
        <v>2500</v>
      </c>
      <c r="X154" s="313">
        <f ca="1">SUM(OFFSET('Data - expenses'!$J88, 0, (X$6-1) * 3, 1, 3))</f>
        <v>2500</v>
      </c>
      <c r="Y154" s="313">
        <f ca="1">SUM(OFFSET('Data - expenses'!$J88, 0, (Y$6-1) * 3, 1, 3))</f>
        <v>5000</v>
      </c>
      <c r="Z154" s="313">
        <f ca="1">SUM(OFFSET('Data - expenses'!$J88, 0, (Z$6-1) * 3, 1, 3))</f>
        <v>5000</v>
      </c>
      <c r="AA154" s="313">
        <f ca="1">SUM(OFFSET('Data - expenses'!$J88, 0, (AA$6-1) * 3, 1, 3))</f>
        <v>5000</v>
      </c>
      <c r="AB154" s="314">
        <f ca="1">SUM(OFFSET('Data - expenses'!$J88, 0, (AB$6-1) * 3, 1, 3))</f>
        <v>5000</v>
      </c>
    </row>
    <row r="155" spans="6:28" hidden="1" outlineLevel="5">
      <c r="H155" s="327" t="s">
        <v>253</v>
      </c>
      <c r="I155" s="312">
        <f ca="1">SUM(OFFSET('Data - expenses'!$J89, 0, (I$6-1) * 3, 1, 3))</f>
        <v>0</v>
      </c>
      <c r="J155" s="313">
        <f ca="1">SUM(OFFSET('Data - expenses'!$J89, 0, (J$6-1) * 3, 1, 3))</f>
        <v>0</v>
      </c>
      <c r="K155" s="313">
        <f ca="1">SUM(OFFSET('Data - expenses'!$J89, 0, (K$6-1) * 3, 1, 3))</f>
        <v>0</v>
      </c>
      <c r="L155" s="313">
        <f ca="1">SUM(OFFSET('Data - expenses'!$J89, 0, (L$6-1) * 3, 1, 3))</f>
        <v>0</v>
      </c>
      <c r="M155" s="313">
        <f ca="1">SUM(OFFSET('Data - expenses'!$J89, 0, (M$6-1) * 3, 1, 3))</f>
        <v>0</v>
      </c>
      <c r="N155" s="313">
        <f ca="1">SUM(OFFSET('Data - expenses'!$J89, 0, (N$6-1) * 3, 1, 3))</f>
        <v>2500</v>
      </c>
      <c r="O155" s="313">
        <f ca="1">SUM(OFFSET('Data - expenses'!$J89, 0, (O$6-1) * 3, 1, 3))</f>
        <v>0</v>
      </c>
      <c r="P155" s="313">
        <f ca="1">SUM(OFFSET('Data - expenses'!$J89, 0, (P$6-1) * 3, 1, 3))</f>
        <v>0</v>
      </c>
      <c r="Q155" s="313">
        <f ca="1">SUM(OFFSET('Data - expenses'!$J89, 0, (Q$6-1) * 3, 1, 3))</f>
        <v>0</v>
      </c>
      <c r="R155" s="313">
        <f ca="1">SUM(OFFSET('Data - expenses'!$J89, 0, (R$6-1) * 3, 1, 3))</f>
        <v>0</v>
      </c>
      <c r="S155" s="313">
        <f ca="1">SUM(OFFSET('Data - expenses'!$J89, 0, (S$6-1) * 3, 1, 3))</f>
        <v>0</v>
      </c>
      <c r="T155" s="313">
        <f ca="1">SUM(OFFSET('Data - expenses'!$J89, 0, (T$6-1) * 3, 1, 3))</f>
        <v>0</v>
      </c>
      <c r="U155" s="313">
        <f ca="1">SUM(OFFSET('Data - expenses'!$J89, 0, (U$6-1) * 3, 1, 3))</f>
        <v>0</v>
      </c>
      <c r="V155" s="313">
        <f ca="1">SUM(OFFSET('Data - expenses'!$J89, 0, (V$6-1) * 3, 1, 3))</f>
        <v>0</v>
      </c>
      <c r="W155" s="313">
        <f ca="1">SUM(OFFSET('Data - expenses'!$J89, 0, (W$6-1) * 3, 1, 3))</f>
        <v>0</v>
      </c>
      <c r="X155" s="313">
        <f ca="1">SUM(OFFSET('Data - expenses'!$J89, 0, (X$6-1) * 3, 1, 3))</f>
        <v>0</v>
      </c>
      <c r="Y155" s="313">
        <f ca="1">SUM(OFFSET('Data - expenses'!$J89, 0, (Y$6-1) * 3, 1, 3))</f>
        <v>0</v>
      </c>
      <c r="Z155" s="313">
        <f ca="1">SUM(OFFSET('Data - expenses'!$J89, 0, (Z$6-1) * 3, 1, 3))</f>
        <v>0</v>
      </c>
      <c r="AA155" s="313">
        <f ca="1">SUM(OFFSET('Data - expenses'!$J89, 0, (AA$6-1) * 3, 1, 3))</f>
        <v>0</v>
      </c>
      <c r="AB155" s="314">
        <f ca="1">SUM(OFFSET('Data - expenses'!$J89, 0, (AB$6-1) * 3, 1, 3))</f>
        <v>0</v>
      </c>
    </row>
    <row r="156" spans="6:28" hidden="1" outlineLevel="4">
      <c r="G156" s="502" t="s">
        <v>37</v>
      </c>
      <c r="H156" s="503"/>
      <c r="I156" s="324">
        <f t="shared" ref="I156:AB156" ca="1" si="62">SUM(I157,I158,I159)</f>
        <v>5000</v>
      </c>
      <c r="J156" s="325">
        <f t="shared" ca="1" si="62"/>
        <v>0</v>
      </c>
      <c r="K156" s="325">
        <f t="shared" ca="1" si="62"/>
        <v>0</v>
      </c>
      <c r="L156" s="325">
        <f t="shared" ca="1" si="62"/>
        <v>0</v>
      </c>
      <c r="M156" s="325">
        <f t="shared" ca="1" si="62"/>
        <v>5000</v>
      </c>
      <c r="N156" s="325">
        <f t="shared" ca="1" si="62"/>
        <v>0</v>
      </c>
      <c r="O156" s="325">
        <f t="shared" ca="1" si="62"/>
        <v>0</v>
      </c>
      <c r="P156" s="325">
        <f t="shared" ca="1" si="62"/>
        <v>0</v>
      </c>
      <c r="Q156" s="325">
        <f t="shared" ca="1" si="62"/>
        <v>0</v>
      </c>
      <c r="R156" s="325">
        <f t="shared" ca="1" si="62"/>
        <v>0</v>
      </c>
      <c r="S156" s="325">
        <f t="shared" ca="1" si="62"/>
        <v>0</v>
      </c>
      <c r="T156" s="325">
        <f t="shared" ca="1" si="62"/>
        <v>0</v>
      </c>
      <c r="U156" s="325">
        <f t="shared" ca="1" si="62"/>
        <v>5000</v>
      </c>
      <c r="V156" s="325">
        <f t="shared" ca="1" si="62"/>
        <v>0</v>
      </c>
      <c r="W156" s="325">
        <f t="shared" ca="1" si="62"/>
        <v>0</v>
      </c>
      <c r="X156" s="325">
        <f t="shared" ca="1" si="62"/>
        <v>0</v>
      </c>
      <c r="Y156" s="325">
        <f t="shared" ca="1" si="62"/>
        <v>7500</v>
      </c>
      <c r="Z156" s="325">
        <f t="shared" ca="1" si="62"/>
        <v>0</v>
      </c>
      <c r="AA156" s="325">
        <f t="shared" ca="1" si="62"/>
        <v>0</v>
      </c>
      <c r="AB156" s="326">
        <f t="shared" ca="1" si="62"/>
        <v>0</v>
      </c>
    </row>
    <row r="157" spans="6:28" hidden="1" outlineLevel="5">
      <c r="H157" s="327" t="s">
        <v>249</v>
      </c>
      <c r="I157" s="312">
        <f ca="1">SUM(OFFSET('Data - expenses'!$J90, 0, (I$6-1) * 3, 1, 3))</f>
        <v>0</v>
      </c>
      <c r="J157" s="313">
        <f ca="1">SUM(OFFSET('Data - expenses'!$J90, 0, (J$6-1) * 3, 1, 3))</f>
        <v>0</v>
      </c>
      <c r="K157" s="313">
        <f ca="1">SUM(OFFSET('Data - expenses'!$J90, 0, (K$6-1) * 3, 1, 3))</f>
        <v>0</v>
      </c>
      <c r="L157" s="313">
        <f ca="1">SUM(OFFSET('Data - expenses'!$J90, 0, (L$6-1) * 3, 1, 3))</f>
        <v>0</v>
      </c>
      <c r="M157" s="313">
        <f ca="1">SUM(OFFSET('Data - expenses'!$J90, 0, (M$6-1) * 3, 1, 3))</f>
        <v>0</v>
      </c>
      <c r="N157" s="313">
        <f ca="1">SUM(OFFSET('Data - expenses'!$J90, 0, (N$6-1) * 3, 1, 3))</f>
        <v>0</v>
      </c>
      <c r="O157" s="313">
        <f ca="1">SUM(OFFSET('Data - expenses'!$J90, 0, (O$6-1) * 3, 1, 3))</f>
        <v>0</v>
      </c>
      <c r="P157" s="313">
        <f ca="1">SUM(OFFSET('Data - expenses'!$J90, 0, (P$6-1) * 3, 1, 3))</f>
        <v>0</v>
      </c>
      <c r="Q157" s="313">
        <f ca="1">SUM(OFFSET('Data - expenses'!$J90, 0, (Q$6-1) * 3, 1, 3))</f>
        <v>0</v>
      </c>
      <c r="R157" s="313">
        <f ca="1">SUM(OFFSET('Data - expenses'!$J90, 0, (R$6-1) * 3, 1, 3))</f>
        <v>0</v>
      </c>
      <c r="S157" s="313">
        <f ca="1">SUM(OFFSET('Data - expenses'!$J90, 0, (S$6-1) * 3, 1, 3))</f>
        <v>0</v>
      </c>
      <c r="T157" s="313">
        <f ca="1">SUM(OFFSET('Data - expenses'!$J90, 0, (T$6-1) * 3, 1, 3))</f>
        <v>0</v>
      </c>
      <c r="U157" s="313">
        <f ca="1">SUM(OFFSET('Data - expenses'!$J90, 0, (U$6-1) * 3, 1, 3))</f>
        <v>0</v>
      </c>
      <c r="V157" s="313">
        <f ca="1">SUM(OFFSET('Data - expenses'!$J90, 0, (V$6-1) * 3, 1, 3))</f>
        <v>0</v>
      </c>
      <c r="W157" s="313">
        <f ca="1">SUM(OFFSET('Data - expenses'!$J90, 0, (W$6-1) * 3, 1, 3))</f>
        <v>0</v>
      </c>
      <c r="X157" s="313">
        <f ca="1">SUM(OFFSET('Data - expenses'!$J90, 0, (X$6-1) * 3, 1, 3))</f>
        <v>0</v>
      </c>
      <c r="Y157" s="313">
        <f ca="1">SUM(OFFSET('Data - expenses'!$J90, 0, (Y$6-1) * 3, 1, 3))</f>
        <v>2500</v>
      </c>
      <c r="Z157" s="313">
        <f ca="1">SUM(OFFSET('Data - expenses'!$J90, 0, (Z$6-1) * 3, 1, 3))</f>
        <v>0</v>
      </c>
      <c r="AA157" s="313">
        <f ca="1">SUM(OFFSET('Data - expenses'!$J90, 0, (AA$6-1) * 3, 1, 3))</f>
        <v>0</v>
      </c>
      <c r="AB157" s="314">
        <f ca="1">SUM(OFFSET('Data - expenses'!$J90, 0, (AB$6-1) * 3, 1, 3))</f>
        <v>0</v>
      </c>
    </row>
    <row r="158" spans="6:28" hidden="1" outlineLevel="5">
      <c r="H158" s="327" t="s">
        <v>251</v>
      </c>
      <c r="I158" s="312">
        <f ca="1">SUM(OFFSET('Data - expenses'!$J91, 0, (I$6-1) * 3, 1, 3))</f>
        <v>2500</v>
      </c>
      <c r="J158" s="313">
        <f ca="1">SUM(OFFSET('Data - expenses'!$J91, 0, (J$6-1) * 3, 1, 3))</f>
        <v>0</v>
      </c>
      <c r="K158" s="313">
        <f ca="1">SUM(OFFSET('Data - expenses'!$J91, 0, (K$6-1) * 3, 1, 3))</f>
        <v>0</v>
      </c>
      <c r="L158" s="313">
        <f ca="1">SUM(OFFSET('Data - expenses'!$J91, 0, (L$6-1) * 3, 1, 3))</f>
        <v>0</v>
      </c>
      <c r="M158" s="313">
        <f ca="1">SUM(OFFSET('Data - expenses'!$J91, 0, (M$6-1) * 3, 1, 3))</f>
        <v>2500</v>
      </c>
      <c r="N158" s="313">
        <f ca="1">SUM(OFFSET('Data - expenses'!$J91, 0, (N$6-1) * 3, 1, 3))</f>
        <v>0</v>
      </c>
      <c r="O158" s="313">
        <f ca="1">SUM(OFFSET('Data - expenses'!$J91, 0, (O$6-1) * 3, 1, 3))</f>
        <v>0</v>
      </c>
      <c r="P158" s="313">
        <f ca="1">SUM(OFFSET('Data - expenses'!$J91, 0, (P$6-1) * 3, 1, 3))</f>
        <v>0</v>
      </c>
      <c r="Q158" s="313">
        <f ca="1">SUM(OFFSET('Data - expenses'!$J91, 0, (Q$6-1) * 3, 1, 3))</f>
        <v>0</v>
      </c>
      <c r="R158" s="313">
        <f ca="1">SUM(OFFSET('Data - expenses'!$J91, 0, (R$6-1) * 3, 1, 3))</f>
        <v>0</v>
      </c>
      <c r="S158" s="313">
        <f ca="1">SUM(OFFSET('Data - expenses'!$J91, 0, (S$6-1) * 3, 1, 3))</f>
        <v>0</v>
      </c>
      <c r="T158" s="313">
        <f ca="1">SUM(OFFSET('Data - expenses'!$J91, 0, (T$6-1) * 3, 1, 3))</f>
        <v>0</v>
      </c>
      <c r="U158" s="313">
        <f ca="1">SUM(OFFSET('Data - expenses'!$J91, 0, (U$6-1) * 3, 1, 3))</f>
        <v>2500</v>
      </c>
      <c r="V158" s="313">
        <f ca="1">SUM(OFFSET('Data - expenses'!$J91, 0, (V$6-1) * 3, 1, 3))</f>
        <v>0</v>
      </c>
      <c r="W158" s="313">
        <f ca="1">SUM(OFFSET('Data - expenses'!$J91, 0, (W$6-1) * 3, 1, 3))</f>
        <v>0</v>
      </c>
      <c r="X158" s="313">
        <f ca="1">SUM(OFFSET('Data - expenses'!$J91, 0, (X$6-1) * 3, 1, 3))</f>
        <v>0</v>
      </c>
      <c r="Y158" s="313">
        <f ca="1">SUM(OFFSET('Data - expenses'!$J91, 0, (Y$6-1) * 3, 1, 3))</f>
        <v>2500</v>
      </c>
      <c r="Z158" s="313">
        <f ca="1">SUM(OFFSET('Data - expenses'!$J91, 0, (Z$6-1) * 3, 1, 3))</f>
        <v>0</v>
      </c>
      <c r="AA158" s="313">
        <f ca="1">SUM(OFFSET('Data - expenses'!$J91, 0, (AA$6-1) * 3, 1, 3))</f>
        <v>0</v>
      </c>
      <c r="AB158" s="314">
        <f ca="1">SUM(OFFSET('Data - expenses'!$J91, 0, (AB$6-1) * 3, 1, 3))</f>
        <v>0</v>
      </c>
    </row>
    <row r="159" spans="6:28" hidden="1" outlineLevel="5">
      <c r="H159" s="327" t="s">
        <v>252</v>
      </c>
      <c r="I159" s="312">
        <f ca="1">SUM(OFFSET('Data - expenses'!$J92, 0, (I$6-1) * 3, 1, 3))</f>
        <v>2500</v>
      </c>
      <c r="J159" s="313">
        <f ca="1">SUM(OFFSET('Data - expenses'!$J92, 0, (J$6-1) * 3, 1, 3))</f>
        <v>0</v>
      </c>
      <c r="K159" s="313">
        <f ca="1">SUM(OFFSET('Data - expenses'!$J92, 0, (K$6-1) * 3, 1, 3))</f>
        <v>0</v>
      </c>
      <c r="L159" s="313">
        <f ca="1">SUM(OFFSET('Data - expenses'!$J92, 0, (L$6-1) * 3, 1, 3))</f>
        <v>0</v>
      </c>
      <c r="M159" s="313">
        <f ca="1">SUM(OFFSET('Data - expenses'!$J92, 0, (M$6-1) * 3, 1, 3))</f>
        <v>2500</v>
      </c>
      <c r="N159" s="313">
        <f ca="1">SUM(OFFSET('Data - expenses'!$J92, 0, (N$6-1) * 3, 1, 3))</f>
        <v>0</v>
      </c>
      <c r="O159" s="313">
        <f ca="1">SUM(OFFSET('Data - expenses'!$J92, 0, (O$6-1) * 3, 1, 3))</f>
        <v>0</v>
      </c>
      <c r="P159" s="313">
        <f ca="1">SUM(OFFSET('Data - expenses'!$J92, 0, (P$6-1) * 3, 1, 3))</f>
        <v>0</v>
      </c>
      <c r="Q159" s="313">
        <f ca="1">SUM(OFFSET('Data - expenses'!$J92, 0, (Q$6-1) * 3, 1, 3))</f>
        <v>0</v>
      </c>
      <c r="R159" s="313">
        <f ca="1">SUM(OFFSET('Data - expenses'!$J92, 0, (R$6-1) * 3, 1, 3))</f>
        <v>0</v>
      </c>
      <c r="S159" s="313">
        <f ca="1">SUM(OFFSET('Data - expenses'!$J92, 0, (S$6-1) * 3, 1, 3))</f>
        <v>0</v>
      </c>
      <c r="T159" s="313">
        <f ca="1">SUM(OFFSET('Data - expenses'!$J92, 0, (T$6-1) * 3, 1, 3))</f>
        <v>0</v>
      </c>
      <c r="U159" s="313">
        <f ca="1">SUM(OFFSET('Data - expenses'!$J92, 0, (U$6-1) * 3, 1, 3))</f>
        <v>2500</v>
      </c>
      <c r="V159" s="313">
        <f ca="1">SUM(OFFSET('Data - expenses'!$J92, 0, (V$6-1) * 3, 1, 3))</f>
        <v>0</v>
      </c>
      <c r="W159" s="313">
        <f ca="1">SUM(OFFSET('Data - expenses'!$J92, 0, (W$6-1) * 3, 1, 3))</f>
        <v>0</v>
      </c>
      <c r="X159" s="313">
        <f ca="1">SUM(OFFSET('Data - expenses'!$J92, 0, (X$6-1) * 3, 1, 3))</f>
        <v>0</v>
      </c>
      <c r="Y159" s="313">
        <f ca="1">SUM(OFFSET('Data - expenses'!$J92, 0, (Y$6-1) * 3, 1, 3))</f>
        <v>2500</v>
      </c>
      <c r="Z159" s="313">
        <f ca="1">SUM(OFFSET('Data - expenses'!$J92, 0, (Z$6-1) * 3, 1, 3))</f>
        <v>0</v>
      </c>
      <c r="AA159" s="313">
        <f ca="1">SUM(OFFSET('Data - expenses'!$J92, 0, (AA$6-1) * 3, 1, 3))</f>
        <v>0</v>
      </c>
      <c r="AB159" s="314">
        <f ca="1">SUM(OFFSET('Data - expenses'!$J92, 0, (AB$6-1) * 3, 1, 3))</f>
        <v>0</v>
      </c>
    </row>
    <row r="160" spans="6:28" hidden="1" outlineLevel="4">
      <c r="G160" s="502" t="s">
        <v>45</v>
      </c>
      <c r="H160" s="503"/>
      <c r="I160" s="324">
        <f t="shared" ref="I160:AB160" ca="1" si="63">SUM(I161,I162,I163,I164,I165)</f>
        <v>0</v>
      </c>
      <c r="J160" s="325">
        <f t="shared" ca="1" si="63"/>
        <v>2500</v>
      </c>
      <c r="K160" s="325">
        <f t="shared" ca="1" si="63"/>
        <v>0</v>
      </c>
      <c r="L160" s="325">
        <f t="shared" ca="1" si="63"/>
        <v>0</v>
      </c>
      <c r="M160" s="325">
        <f t="shared" ca="1" si="63"/>
        <v>2500</v>
      </c>
      <c r="N160" s="325">
        <f t="shared" ca="1" si="63"/>
        <v>0</v>
      </c>
      <c r="O160" s="325">
        <f t="shared" ca="1" si="63"/>
        <v>2500</v>
      </c>
      <c r="P160" s="325">
        <f t="shared" ca="1" si="63"/>
        <v>2500</v>
      </c>
      <c r="Q160" s="325">
        <f t="shared" ca="1" si="63"/>
        <v>0</v>
      </c>
      <c r="R160" s="325">
        <f t="shared" ca="1" si="63"/>
        <v>2500</v>
      </c>
      <c r="S160" s="325">
        <f t="shared" ca="1" si="63"/>
        <v>5000</v>
      </c>
      <c r="T160" s="325">
        <f t="shared" ca="1" si="63"/>
        <v>0</v>
      </c>
      <c r="U160" s="325">
        <f t="shared" ca="1" si="63"/>
        <v>5000</v>
      </c>
      <c r="V160" s="325">
        <f t="shared" ca="1" si="63"/>
        <v>0</v>
      </c>
      <c r="W160" s="325">
        <f t="shared" ca="1" si="63"/>
        <v>2500</v>
      </c>
      <c r="X160" s="325">
        <f t="shared" ca="1" si="63"/>
        <v>2500</v>
      </c>
      <c r="Y160" s="325">
        <f t="shared" ca="1" si="63"/>
        <v>5000</v>
      </c>
      <c r="Z160" s="325">
        <f t="shared" ca="1" si="63"/>
        <v>2500</v>
      </c>
      <c r="AA160" s="325">
        <f t="shared" ca="1" si="63"/>
        <v>2500</v>
      </c>
      <c r="AB160" s="326">
        <f t="shared" ca="1" si="63"/>
        <v>2500</v>
      </c>
    </row>
    <row r="161" spans="5:28" hidden="1" outlineLevel="5">
      <c r="H161" s="327" t="s">
        <v>254</v>
      </c>
      <c r="I161" s="312">
        <f ca="1">SUM(OFFSET('Data - expenses'!$J93, 0, (I$6-1) * 3, 1, 3))</f>
        <v>0</v>
      </c>
      <c r="J161" s="313">
        <f ca="1">SUM(OFFSET('Data - expenses'!$J93, 0, (J$6-1) * 3, 1, 3))</f>
        <v>0</v>
      </c>
      <c r="K161" s="313">
        <f ca="1">SUM(OFFSET('Data - expenses'!$J93, 0, (K$6-1) * 3, 1, 3))</f>
        <v>0</v>
      </c>
      <c r="L161" s="313">
        <f ca="1">SUM(OFFSET('Data - expenses'!$J93, 0, (L$6-1) * 3, 1, 3))</f>
        <v>0</v>
      </c>
      <c r="M161" s="313">
        <f ca="1">SUM(OFFSET('Data - expenses'!$J93, 0, (M$6-1) * 3, 1, 3))</f>
        <v>0</v>
      </c>
      <c r="N161" s="313">
        <f ca="1">SUM(OFFSET('Data - expenses'!$J93, 0, (N$6-1) * 3, 1, 3))</f>
        <v>0</v>
      </c>
      <c r="O161" s="313">
        <f ca="1">SUM(OFFSET('Data - expenses'!$J93, 0, (O$6-1) * 3, 1, 3))</f>
        <v>0</v>
      </c>
      <c r="P161" s="313">
        <f ca="1">SUM(OFFSET('Data - expenses'!$J93, 0, (P$6-1) * 3, 1, 3))</f>
        <v>2500</v>
      </c>
      <c r="Q161" s="313">
        <f ca="1">SUM(OFFSET('Data - expenses'!$J93, 0, (Q$6-1) * 3, 1, 3))</f>
        <v>0</v>
      </c>
      <c r="R161" s="313">
        <f ca="1">SUM(OFFSET('Data - expenses'!$J93, 0, (R$6-1) * 3, 1, 3))</f>
        <v>0</v>
      </c>
      <c r="S161" s="313">
        <f ca="1">SUM(OFFSET('Data - expenses'!$J93, 0, (S$6-1) * 3, 1, 3))</f>
        <v>0</v>
      </c>
      <c r="T161" s="313">
        <f ca="1">SUM(OFFSET('Data - expenses'!$J93, 0, (T$6-1) * 3, 1, 3))</f>
        <v>0</v>
      </c>
      <c r="U161" s="313">
        <f ca="1">SUM(OFFSET('Data - expenses'!$J93, 0, (U$6-1) * 3, 1, 3))</f>
        <v>0</v>
      </c>
      <c r="V161" s="313">
        <f ca="1">SUM(OFFSET('Data - expenses'!$J93, 0, (V$6-1) * 3, 1, 3))</f>
        <v>0</v>
      </c>
      <c r="W161" s="313">
        <f ca="1">SUM(OFFSET('Data - expenses'!$J93, 0, (W$6-1) * 3, 1, 3))</f>
        <v>0</v>
      </c>
      <c r="X161" s="313">
        <f ca="1">SUM(OFFSET('Data - expenses'!$J93, 0, (X$6-1) * 3, 1, 3))</f>
        <v>0</v>
      </c>
      <c r="Y161" s="313">
        <f ca="1">SUM(OFFSET('Data - expenses'!$J93, 0, (Y$6-1) * 3, 1, 3))</f>
        <v>0</v>
      </c>
      <c r="Z161" s="313">
        <f ca="1">SUM(OFFSET('Data - expenses'!$J93, 0, (Z$6-1) * 3, 1, 3))</f>
        <v>0</v>
      </c>
      <c r="AA161" s="313">
        <f ca="1">SUM(OFFSET('Data - expenses'!$J93, 0, (AA$6-1) * 3, 1, 3))</f>
        <v>0</v>
      </c>
      <c r="AB161" s="314">
        <f ca="1">SUM(OFFSET('Data - expenses'!$J93, 0, (AB$6-1) * 3, 1, 3))</f>
        <v>0</v>
      </c>
    </row>
    <row r="162" spans="5:28" hidden="1" outlineLevel="5">
      <c r="H162" s="327" t="s">
        <v>255</v>
      </c>
      <c r="I162" s="312">
        <f ca="1">SUM(OFFSET('Data - expenses'!$J94, 0, (I$6-1) * 3, 1, 3))</f>
        <v>0</v>
      </c>
      <c r="J162" s="313">
        <f ca="1">SUM(OFFSET('Data - expenses'!$J94, 0, (J$6-1) * 3, 1, 3))</f>
        <v>2500</v>
      </c>
      <c r="K162" s="313">
        <f ca="1">SUM(OFFSET('Data - expenses'!$J94, 0, (K$6-1) * 3, 1, 3))</f>
        <v>0</v>
      </c>
      <c r="L162" s="313">
        <f ca="1">SUM(OFFSET('Data - expenses'!$J94, 0, (L$6-1) * 3, 1, 3))</f>
        <v>0</v>
      </c>
      <c r="M162" s="313">
        <f ca="1">SUM(OFFSET('Data - expenses'!$J94, 0, (M$6-1) * 3, 1, 3))</f>
        <v>0</v>
      </c>
      <c r="N162" s="313">
        <f ca="1">SUM(OFFSET('Data - expenses'!$J94, 0, (N$6-1) * 3, 1, 3))</f>
        <v>0</v>
      </c>
      <c r="O162" s="313">
        <f ca="1">SUM(OFFSET('Data - expenses'!$J94, 0, (O$6-1) * 3, 1, 3))</f>
        <v>0</v>
      </c>
      <c r="P162" s="313">
        <f ca="1">SUM(OFFSET('Data - expenses'!$J94, 0, (P$6-1) * 3, 1, 3))</f>
        <v>0</v>
      </c>
      <c r="Q162" s="313">
        <f ca="1">SUM(OFFSET('Data - expenses'!$J94, 0, (Q$6-1) * 3, 1, 3))</f>
        <v>0</v>
      </c>
      <c r="R162" s="313">
        <f ca="1">SUM(OFFSET('Data - expenses'!$J94, 0, (R$6-1) * 3, 1, 3))</f>
        <v>0</v>
      </c>
      <c r="S162" s="313">
        <f ca="1">SUM(OFFSET('Data - expenses'!$J94, 0, (S$6-1) * 3, 1, 3))</f>
        <v>2500</v>
      </c>
      <c r="T162" s="313">
        <f ca="1">SUM(OFFSET('Data - expenses'!$J94, 0, (T$6-1) * 3, 1, 3))</f>
        <v>0</v>
      </c>
      <c r="U162" s="313">
        <f ca="1">SUM(OFFSET('Data - expenses'!$J94, 0, (U$6-1) * 3, 1, 3))</f>
        <v>2500</v>
      </c>
      <c r="V162" s="313">
        <f ca="1">SUM(OFFSET('Data - expenses'!$J94, 0, (V$6-1) * 3, 1, 3))</f>
        <v>0</v>
      </c>
      <c r="W162" s="313">
        <f ca="1">SUM(OFFSET('Data - expenses'!$J94, 0, (W$6-1) * 3, 1, 3))</f>
        <v>2500</v>
      </c>
      <c r="X162" s="313">
        <f ca="1">SUM(OFFSET('Data - expenses'!$J94, 0, (X$6-1) * 3, 1, 3))</f>
        <v>0</v>
      </c>
      <c r="Y162" s="313">
        <f ca="1">SUM(OFFSET('Data - expenses'!$J94, 0, (Y$6-1) * 3, 1, 3))</f>
        <v>2500</v>
      </c>
      <c r="Z162" s="313">
        <f ca="1">SUM(OFFSET('Data - expenses'!$J94, 0, (Z$6-1) * 3, 1, 3))</f>
        <v>0</v>
      </c>
      <c r="AA162" s="313">
        <f ca="1">SUM(OFFSET('Data - expenses'!$J94, 0, (AA$6-1) * 3, 1, 3))</f>
        <v>0</v>
      </c>
      <c r="AB162" s="314">
        <f ca="1">SUM(OFFSET('Data - expenses'!$J94, 0, (AB$6-1) * 3, 1, 3))</f>
        <v>0</v>
      </c>
    </row>
    <row r="163" spans="5:28" hidden="1" outlineLevel="5">
      <c r="H163" s="327" t="s">
        <v>256</v>
      </c>
      <c r="I163" s="312">
        <f ca="1">SUM(OFFSET('Data - expenses'!$J95, 0, (I$6-1) * 3, 1, 3))</f>
        <v>0</v>
      </c>
      <c r="J163" s="313">
        <f ca="1">SUM(OFFSET('Data - expenses'!$J95, 0, (J$6-1) * 3, 1, 3))</f>
        <v>0</v>
      </c>
      <c r="K163" s="313">
        <f ca="1">SUM(OFFSET('Data - expenses'!$J95, 0, (K$6-1) * 3, 1, 3))</f>
        <v>0</v>
      </c>
      <c r="L163" s="313">
        <f ca="1">SUM(OFFSET('Data - expenses'!$J95, 0, (L$6-1) * 3, 1, 3))</f>
        <v>0</v>
      </c>
      <c r="M163" s="313">
        <f ca="1">SUM(OFFSET('Data - expenses'!$J95, 0, (M$6-1) * 3, 1, 3))</f>
        <v>2500</v>
      </c>
      <c r="N163" s="313">
        <f ca="1">SUM(OFFSET('Data - expenses'!$J95, 0, (N$6-1) * 3, 1, 3))</f>
        <v>0</v>
      </c>
      <c r="O163" s="313">
        <f ca="1">SUM(OFFSET('Data - expenses'!$J95, 0, (O$6-1) * 3, 1, 3))</f>
        <v>0</v>
      </c>
      <c r="P163" s="313">
        <f ca="1">SUM(OFFSET('Data - expenses'!$J95, 0, (P$6-1) * 3, 1, 3))</f>
        <v>0</v>
      </c>
      <c r="Q163" s="313">
        <f ca="1">SUM(OFFSET('Data - expenses'!$J95, 0, (Q$6-1) * 3, 1, 3))</f>
        <v>0</v>
      </c>
      <c r="R163" s="313">
        <f ca="1">SUM(OFFSET('Data - expenses'!$J95, 0, (R$6-1) * 3, 1, 3))</f>
        <v>2500</v>
      </c>
      <c r="S163" s="313">
        <f ca="1">SUM(OFFSET('Data - expenses'!$J95, 0, (S$6-1) * 3, 1, 3))</f>
        <v>0</v>
      </c>
      <c r="T163" s="313">
        <f ca="1">SUM(OFFSET('Data - expenses'!$J95, 0, (T$6-1) * 3, 1, 3))</f>
        <v>0</v>
      </c>
      <c r="U163" s="313">
        <f ca="1">SUM(OFFSET('Data - expenses'!$J95, 0, (U$6-1) * 3, 1, 3))</f>
        <v>2500</v>
      </c>
      <c r="V163" s="313">
        <f ca="1">SUM(OFFSET('Data - expenses'!$J95, 0, (V$6-1) * 3, 1, 3))</f>
        <v>0</v>
      </c>
      <c r="W163" s="313">
        <f ca="1">SUM(OFFSET('Data - expenses'!$J95, 0, (W$6-1) * 3, 1, 3))</f>
        <v>0</v>
      </c>
      <c r="X163" s="313">
        <f ca="1">SUM(OFFSET('Data - expenses'!$J95, 0, (X$6-1) * 3, 1, 3))</f>
        <v>2500</v>
      </c>
      <c r="Y163" s="313">
        <f ca="1">SUM(OFFSET('Data - expenses'!$J95, 0, (Y$6-1) * 3, 1, 3))</f>
        <v>2500</v>
      </c>
      <c r="Z163" s="313">
        <f ca="1">SUM(OFFSET('Data - expenses'!$J95, 0, (Z$6-1) * 3, 1, 3))</f>
        <v>0</v>
      </c>
      <c r="AA163" s="313">
        <f ca="1">SUM(OFFSET('Data - expenses'!$J95, 0, (AA$6-1) * 3, 1, 3))</f>
        <v>0</v>
      </c>
      <c r="AB163" s="314">
        <f ca="1">SUM(OFFSET('Data - expenses'!$J95, 0, (AB$6-1) * 3, 1, 3))</f>
        <v>2500</v>
      </c>
    </row>
    <row r="164" spans="5:28" hidden="1" outlineLevel="5">
      <c r="H164" s="327" t="s">
        <v>257</v>
      </c>
      <c r="I164" s="312">
        <f ca="1">SUM(OFFSET('Data - expenses'!$J96, 0, (I$6-1) * 3, 1, 3))</f>
        <v>0</v>
      </c>
      <c r="J164" s="313">
        <f ca="1">SUM(OFFSET('Data - expenses'!$J96, 0, (J$6-1) * 3, 1, 3))</f>
        <v>0</v>
      </c>
      <c r="K164" s="313">
        <f ca="1">SUM(OFFSET('Data - expenses'!$J96, 0, (K$6-1) * 3, 1, 3))</f>
        <v>0</v>
      </c>
      <c r="L164" s="313">
        <f ca="1">SUM(OFFSET('Data - expenses'!$J96, 0, (L$6-1) * 3, 1, 3))</f>
        <v>0</v>
      </c>
      <c r="M164" s="313">
        <f ca="1">SUM(OFFSET('Data - expenses'!$J96, 0, (M$6-1) * 3, 1, 3))</f>
        <v>0</v>
      </c>
      <c r="N164" s="313">
        <f ca="1">SUM(OFFSET('Data - expenses'!$J96, 0, (N$6-1) * 3, 1, 3))</f>
        <v>0</v>
      </c>
      <c r="O164" s="313">
        <f ca="1">SUM(OFFSET('Data - expenses'!$J96, 0, (O$6-1) * 3, 1, 3))</f>
        <v>2500</v>
      </c>
      <c r="P164" s="313">
        <f ca="1">SUM(OFFSET('Data - expenses'!$J96, 0, (P$6-1) * 3, 1, 3))</f>
        <v>0</v>
      </c>
      <c r="Q164" s="313">
        <f ca="1">SUM(OFFSET('Data - expenses'!$J96, 0, (Q$6-1) * 3, 1, 3))</f>
        <v>0</v>
      </c>
      <c r="R164" s="313">
        <f ca="1">SUM(OFFSET('Data - expenses'!$J96, 0, (R$6-1) * 3, 1, 3))</f>
        <v>0</v>
      </c>
      <c r="S164" s="313">
        <f ca="1">SUM(OFFSET('Data - expenses'!$J96, 0, (S$6-1) * 3, 1, 3))</f>
        <v>0</v>
      </c>
      <c r="T164" s="313">
        <f ca="1">SUM(OFFSET('Data - expenses'!$J96, 0, (T$6-1) * 3, 1, 3))</f>
        <v>0</v>
      </c>
      <c r="U164" s="313">
        <f ca="1">SUM(OFFSET('Data - expenses'!$J96, 0, (U$6-1) * 3, 1, 3))</f>
        <v>0</v>
      </c>
      <c r="V164" s="313">
        <f ca="1">SUM(OFFSET('Data - expenses'!$J96, 0, (V$6-1) * 3, 1, 3))</f>
        <v>0</v>
      </c>
      <c r="W164" s="313">
        <f ca="1">SUM(OFFSET('Data - expenses'!$J96, 0, (W$6-1) * 3, 1, 3))</f>
        <v>0</v>
      </c>
      <c r="X164" s="313">
        <f ca="1">SUM(OFFSET('Data - expenses'!$J96, 0, (X$6-1) * 3, 1, 3))</f>
        <v>0</v>
      </c>
      <c r="Y164" s="313">
        <f ca="1">SUM(OFFSET('Data - expenses'!$J96, 0, (Y$6-1) * 3, 1, 3))</f>
        <v>0</v>
      </c>
      <c r="Z164" s="313">
        <f ca="1">SUM(OFFSET('Data - expenses'!$J96, 0, (Z$6-1) * 3, 1, 3))</f>
        <v>2500</v>
      </c>
      <c r="AA164" s="313">
        <f ca="1">SUM(OFFSET('Data - expenses'!$J96, 0, (AA$6-1) * 3, 1, 3))</f>
        <v>2500</v>
      </c>
      <c r="AB164" s="314">
        <f ca="1">SUM(OFFSET('Data - expenses'!$J96, 0, (AB$6-1) * 3, 1, 3))</f>
        <v>0</v>
      </c>
    </row>
    <row r="165" spans="5:28" hidden="1" outlineLevel="5">
      <c r="H165" s="327" t="s">
        <v>258</v>
      </c>
      <c r="I165" s="312">
        <f ca="1">SUM(OFFSET('Data - expenses'!$J97, 0, (I$6-1) * 3, 1, 3))</f>
        <v>0</v>
      </c>
      <c r="J165" s="313">
        <f ca="1">SUM(OFFSET('Data - expenses'!$J97, 0, (J$6-1) * 3, 1, 3))</f>
        <v>0</v>
      </c>
      <c r="K165" s="313">
        <f ca="1">SUM(OFFSET('Data - expenses'!$J97, 0, (K$6-1) * 3, 1, 3))</f>
        <v>0</v>
      </c>
      <c r="L165" s="313">
        <f ca="1">SUM(OFFSET('Data - expenses'!$J97, 0, (L$6-1) * 3, 1, 3))</f>
        <v>0</v>
      </c>
      <c r="M165" s="313">
        <f ca="1">SUM(OFFSET('Data - expenses'!$J97, 0, (M$6-1) * 3, 1, 3))</f>
        <v>0</v>
      </c>
      <c r="N165" s="313">
        <f ca="1">SUM(OFFSET('Data - expenses'!$J97, 0, (N$6-1) * 3, 1, 3))</f>
        <v>0</v>
      </c>
      <c r="O165" s="313">
        <f ca="1">SUM(OFFSET('Data - expenses'!$J97, 0, (O$6-1) * 3, 1, 3))</f>
        <v>0</v>
      </c>
      <c r="P165" s="313">
        <f ca="1">SUM(OFFSET('Data - expenses'!$J97, 0, (P$6-1) * 3, 1, 3))</f>
        <v>0</v>
      </c>
      <c r="Q165" s="313">
        <f ca="1">SUM(OFFSET('Data - expenses'!$J97, 0, (Q$6-1) * 3, 1, 3))</f>
        <v>0</v>
      </c>
      <c r="R165" s="313">
        <f ca="1">SUM(OFFSET('Data - expenses'!$J97, 0, (R$6-1) * 3, 1, 3))</f>
        <v>0</v>
      </c>
      <c r="S165" s="313">
        <f ca="1">SUM(OFFSET('Data - expenses'!$J97, 0, (S$6-1) * 3, 1, 3))</f>
        <v>2500</v>
      </c>
      <c r="T165" s="313">
        <f ca="1">SUM(OFFSET('Data - expenses'!$J97, 0, (T$6-1) * 3, 1, 3))</f>
        <v>0</v>
      </c>
      <c r="U165" s="313">
        <f ca="1">SUM(OFFSET('Data - expenses'!$J97, 0, (U$6-1) * 3, 1, 3))</f>
        <v>0</v>
      </c>
      <c r="V165" s="313">
        <f ca="1">SUM(OFFSET('Data - expenses'!$J97, 0, (V$6-1) * 3, 1, 3))</f>
        <v>0</v>
      </c>
      <c r="W165" s="313">
        <f ca="1">SUM(OFFSET('Data - expenses'!$J97, 0, (W$6-1) * 3, 1, 3))</f>
        <v>0</v>
      </c>
      <c r="X165" s="313">
        <f ca="1">SUM(OFFSET('Data - expenses'!$J97, 0, (X$6-1) * 3, 1, 3))</f>
        <v>0</v>
      </c>
      <c r="Y165" s="313">
        <f ca="1">SUM(OFFSET('Data - expenses'!$J97, 0, (Y$6-1) * 3, 1, 3))</f>
        <v>0</v>
      </c>
      <c r="Z165" s="313">
        <f ca="1">SUM(OFFSET('Data - expenses'!$J97, 0, (Z$6-1) * 3, 1, 3))</f>
        <v>0</v>
      </c>
      <c r="AA165" s="313">
        <f ca="1">SUM(OFFSET('Data - expenses'!$J97, 0, (AA$6-1) * 3, 1, 3))</f>
        <v>0</v>
      </c>
      <c r="AB165" s="314">
        <f ca="1">SUM(OFFSET('Data - expenses'!$J97, 0, (AB$6-1) * 3, 1, 3))</f>
        <v>0</v>
      </c>
    </row>
    <row r="166" spans="5:28" hidden="1" outlineLevel="2">
      <c r="E166" s="502" t="s">
        <v>91</v>
      </c>
      <c r="F166" s="505"/>
      <c r="G166" s="505"/>
      <c r="H166" s="503"/>
      <c r="I166" s="324">
        <f t="shared" ref="I166:AB166" ca="1" si="64">SUM(I167)</f>
        <v>2583.333333333333</v>
      </c>
      <c r="J166" s="325">
        <f t="shared" ca="1" si="64"/>
        <v>2916.6666666666665</v>
      </c>
      <c r="K166" s="325">
        <f t="shared" ca="1" si="64"/>
        <v>3250</v>
      </c>
      <c r="L166" s="325">
        <f t="shared" ca="1" si="64"/>
        <v>3583.333333333333</v>
      </c>
      <c r="M166" s="325">
        <f t="shared" ca="1" si="64"/>
        <v>4916.666666666667</v>
      </c>
      <c r="N166" s="325">
        <f t="shared" ca="1" si="64"/>
        <v>5916.666666666667</v>
      </c>
      <c r="O166" s="325">
        <f t="shared" ca="1" si="64"/>
        <v>6999.9999999999991</v>
      </c>
      <c r="P166" s="325">
        <f t="shared" ca="1" si="64"/>
        <v>8000</v>
      </c>
      <c r="Q166" s="325">
        <f t="shared" ca="1" si="64"/>
        <v>8583.3333333333321</v>
      </c>
      <c r="R166" s="325">
        <f t="shared" ca="1" si="64"/>
        <v>9250</v>
      </c>
      <c r="S166" s="325">
        <f t="shared" ca="1" si="64"/>
        <v>10083.333333333332</v>
      </c>
      <c r="T166" s="325">
        <f t="shared" ca="1" si="64"/>
        <v>10750</v>
      </c>
      <c r="U166" s="325">
        <f t="shared" ca="1" si="64"/>
        <v>13249.999999999998</v>
      </c>
      <c r="V166" s="325">
        <f t="shared" ca="1" si="64"/>
        <v>13750</v>
      </c>
      <c r="W166" s="325">
        <f t="shared" ca="1" si="64"/>
        <v>14916.666666666666</v>
      </c>
      <c r="X166" s="325">
        <f t="shared" ca="1" si="64"/>
        <v>16250</v>
      </c>
      <c r="Y166" s="325">
        <f t="shared" ca="1" si="64"/>
        <v>21833.333333333332</v>
      </c>
      <c r="Z166" s="325">
        <f t="shared" ca="1" si="64"/>
        <v>24500</v>
      </c>
      <c r="AA166" s="325">
        <f t="shared" ca="1" si="64"/>
        <v>27000</v>
      </c>
      <c r="AB166" s="326">
        <f t="shared" ca="1" si="64"/>
        <v>29500</v>
      </c>
    </row>
    <row r="167" spans="5:28" hidden="1" outlineLevel="3">
      <c r="F167" s="488" t="s">
        <v>91</v>
      </c>
      <c r="G167" s="504"/>
      <c r="H167" s="489"/>
      <c r="I167" s="321">
        <f t="shared" ref="I167:AB167" ca="1" si="65">SUM(I168,I170,I176,I180)</f>
        <v>2583.333333333333</v>
      </c>
      <c r="J167" s="322">
        <f t="shared" ca="1" si="65"/>
        <v>2916.6666666666665</v>
      </c>
      <c r="K167" s="322">
        <f t="shared" ca="1" si="65"/>
        <v>3250</v>
      </c>
      <c r="L167" s="322">
        <f t="shared" ca="1" si="65"/>
        <v>3583.333333333333</v>
      </c>
      <c r="M167" s="322">
        <f t="shared" ca="1" si="65"/>
        <v>4916.666666666667</v>
      </c>
      <c r="N167" s="322">
        <f t="shared" ca="1" si="65"/>
        <v>5916.666666666667</v>
      </c>
      <c r="O167" s="322">
        <f t="shared" ca="1" si="65"/>
        <v>6999.9999999999991</v>
      </c>
      <c r="P167" s="322">
        <f t="shared" ca="1" si="65"/>
        <v>8000</v>
      </c>
      <c r="Q167" s="322">
        <f t="shared" ca="1" si="65"/>
        <v>8583.3333333333321</v>
      </c>
      <c r="R167" s="322">
        <f t="shared" ca="1" si="65"/>
        <v>9250</v>
      </c>
      <c r="S167" s="322">
        <f t="shared" ca="1" si="65"/>
        <v>10083.333333333332</v>
      </c>
      <c r="T167" s="322">
        <f t="shared" ca="1" si="65"/>
        <v>10750</v>
      </c>
      <c r="U167" s="322">
        <f t="shared" ca="1" si="65"/>
        <v>13249.999999999998</v>
      </c>
      <c r="V167" s="322">
        <f t="shared" ca="1" si="65"/>
        <v>13750</v>
      </c>
      <c r="W167" s="322">
        <f t="shared" ca="1" si="65"/>
        <v>14916.666666666666</v>
      </c>
      <c r="X167" s="322">
        <f t="shared" ca="1" si="65"/>
        <v>16250</v>
      </c>
      <c r="Y167" s="322">
        <f t="shared" ca="1" si="65"/>
        <v>21833.333333333332</v>
      </c>
      <c r="Z167" s="322">
        <f t="shared" ca="1" si="65"/>
        <v>24500</v>
      </c>
      <c r="AA167" s="322">
        <f t="shared" ca="1" si="65"/>
        <v>27000</v>
      </c>
      <c r="AB167" s="323">
        <f t="shared" ca="1" si="65"/>
        <v>29500</v>
      </c>
    </row>
    <row r="168" spans="5:28" hidden="1" outlineLevel="4">
      <c r="G168" s="502" t="s">
        <v>0</v>
      </c>
      <c r="H168" s="503"/>
      <c r="I168" s="324">
        <f t="shared" ref="I168:AB168" ca="1" si="66">SUM(I169)</f>
        <v>1250</v>
      </c>
      <c r="J168" s="325">
        <f t="shared" ca="1" si="66"/>
        <v>1250</v>
      </c>
      <c r="K168" s="325">
        <f t="shared" ca="1" si="66"/>
        <v>1250</v>
      </c>
      <c r="L168" s="325">
        <f t="shared" ca="1" si="66"/>
        <v>1250</v>
      </c>
      <c r="M168" s="325">
        <f t="shared" ca="1" si="66"/>
        <v>1250</v>
      </c>
      <c r="N168" s="325">
        <f t="shared" ca="1" si="66"/>
        <v>1250</v>
      </c>
      <c r="O168" s="325">
        <f t="shared" ca="1" si="66"/>
        <v>1250</v>
      </c>
      <c r="P168" s="325">
        <f t="shared" ca="1" si="66"/>
        <v>1250</v>
      </c>
      <c r="Q168" s="325">
        <f t="shared" ca="1" si="66"/>
        <v>1250</v>
      </c>
      <c r="R168" s="325">
        <f t="shared" ca="1" si="66"/>
        <v>1250</v>
      </c>
      <c r="S168" s="325">
        <f t="shared" ca="1" si="66"/>
        <v>1250</v>
      </c>
      <c r="T168" s="325">
        <f t="shared" ca="1" si="66"/>
        <v>1250</v>
      </c>
      <c r="U168" s="325">
        <f t="shared" ca="1" si="66"/>
        <v>1250</v>
      </c>
      <c r="V168" s="325">
        <f t="shared" ca="1" si="66"/>
        <v>1250</v>
      </c>
      <c r="W168" s="325">
        <f t="shared" ca="1" si="66"/>
        <v>1250</v>
      </c>
      <c r="X168" s="325">
        <f t="shared" ca="1" si="66"/>
        <v>1250</v>
      </c>
      <c r="Y168" s="325">
        <f t="shared" ca="1" si="66"/>
        <v>1250</v>
      </c>
      <c r="Z168" s="325">
        <f t="shared" ca="1" si="66"/>
        <v>1250</v>
      </c>
      <c r="AA168" s="325">
        <f t="shared" ca="1" si="66"/>
        <v>1250</v>
      </c>
      <c r="AB168" s="326">
        <f t="shared" ca="1" si="66"/>
        <v>1250</v>
      </c>
    </row>
    <row r="169" spans="5:28" hidden="1" outlineLevel="5">
      <c r="H169" s="327" t="s">
        <v>248</v>
      </c>
      <c r="I169" s="312">
        <f ca="1">SUM(OFFSET('Data - expenses'!$J98, 0, (I$6-1) * 3, 1, 3))</f>
        <v>1250</v>
      </c>
      <c r="J169" s="313">
        <f ca="1">SUM(OFFSET('Data - expenses'!$J98, 0, (J$6-1) * 3, 1, 3))</f>
        <v>1250</v>
      </c>
      <c r="K169" s="313">
        <f ca="1">SUM(OFFSET('Data - expenses'!$J98, 0, (K$6-1) * 3, 1, 3))</f>
        <v>1250</v>
      </c>
      <c r="L169" s="313">
        <f ca="1">SUM(OFFSET('Data - expenses'!$J98, 0, (L$6-1) * 3, 1, 3))</f>
        <v>1250</v>
      </c>
      <c r="M169" s="313">
        <f ca="1">SUM(OFFSET('Data - expenses'!$J98, 0, (M$6-1) * 3, 1, 3))</f>
        <v>1250</v>
      </c>
      <c r="N169" s="313">
        <f ca="1">SUM(OFFSET('Data - expenses'!$J98, 0, (N$6-1) * 3, 1, 3))</f>
        <v>1250</v>
      </c>
      <c r="O169" s="313">
        <f ca="1">SUM(OFFSET('Data - expenses'!$J98, 0, (O$6-1) * 3, 1, 3))</f>
        <v>1250</v>
      </c>
      <c r="P169" s="313">
        <f ca="1">SUM(OFFSET('Data - expenses'!$J98, 0, (P$6-1) * 3, 1, 3))</f>
        <v>1250</v>
      </c>
      <c r="Q169" s="313">
        <f ca="1">SUM(OFFSET('Data - expenses'!$J98, 0, (Q$6-1) * 3, 1, 3))</f>
        <v>1250</v>
      </c>
      <c r="R169" s="313">
        <f ca="1">SUM(OFFSET('Data - expenses'!$J98, 0, (R$6-1) * 3, 1, 3))</f>
        <v>1250</v>
      </c>
      <c r="S169" s="313">
        <f ca="1">SUM(OFFSET('Data - expenses'!$J98, 0, (S$6-1) * 3, 1, 3))</f>
        <v>1250</v>
      </c>
      <c r="T169" s="313">
        <f ca="1">SUM(OFFSET('Data - expenses'!$J98, 0, (T$6-1) * 3, 1, 3))</f>
        <v>1250</v>
      </c>
      <c r="U169" s="313">
        <f ca="1">SUM(OFFSET('Data - expenses'!$J98, 0, (U$6-1) * 3, 1, 3))</f>
        <v>1250</v>
      </c>
      <c r="V169" s="313">
        <f ca="1">SUM(OFFSET('Data - expenses'!$J98, 0, (V$6-1) * 3, 1, 3))</f>
        <v>1250</v>
      </c>
      <c r="W169" s="313">
        <f ca="1">SUM(OFFSET('Data - expenses'!$J98, 0, (W$6-1) * 3, 1, 3))</f>
        <v>1250</v>
      </c>
      <c r="X169" s="313">
        <f ca="1">SUM(OFFSET('Data - expenses'!$J98, 0, (X$6-1) * 3, 1, 3))</f>
        <v>1250</v>
      </c>
      <c r="Y169" s="313">
        <f ca="1">SUM(OFFSET('Data - expenses'!$J98, 0, (Y$6-1) * 3, 1, 3))</f>
        <v>1250</v>
      </c>
      <c r="Z169" s="313">
        <f ca="1">SUM(OFFSET('Data - expenses'!$J98, 0, (Z$6-1) * 3, 1, 3))</f>
        <v>1250</v>
      </c>
      <c r="AA169" s="313">
        <f ca="1">SUM(OFFSET('Data - expenses'!$J98, 0, (AA$6-1) * 3, 1, 3))</f>
        <v>1250</v>
      </c>
      <c r="AB169" s="314">
        <f ca="1">SUM(OFFSET('Data - expenses'!$J98, 0, (AB$6-1) * 3, 1, 3))</f>
        <v>1250</v>
      </c>
    </row>
    <row r="170" spans="5:28" hidden="1" outlineLevel="4">
      <c r="G170" s="502" t="s">
        <v>36</v>
      </c>
      <c r="H170" s="503"/>
      <c r="I170" s="324">
        <f t="shared" ref="I170:AB170" ca="1" si="67">SUM(I171,I172,I173,I174,I175)</f>
        <v>333.33333333333331</v>
      </c>
      <c r="J170" s="325">
        <f t="shared" ca="1" si="67"/>
        <v>500</v>
      </c>
      <c r="K170" s="325">
        <f t="shared" ca="1" si="67"/>
        <v>500</v>
      </c>
      <c r="L170" s="325">
        <f t="shared" ca="1" si="67"/>
        <v>833.33333333333326</v>
      </c>
      <c r="M170" s="325">
        <f t="shared" ca="1" si="67"/>
        <v>1000</v>
      </c>
      <c r="N170" s="325">
        <f t="shared" ca="1" si="67"/>
        <v>1666.6666666666667</v>
      </c>
      <c r="O170" s="325">
        <f t="shared" ca="1" si="67"/>
        <v>2416.6666666666665</v>
      </c>
      <c r="P170" s="325">
        <f t="shared" ca="1" si="67"/>
        <v>2750</v>
      </c>
      <c r="Q170" s="325">
        <f t="shared" ca="1" si="67"/>
        <v>3083.333333333333</v>
      </c>
      <c r="R170" s="325">
        <f t="shared" ca="1" si="67"/>
        <v>3416.6666666666665</v>
      </c>
      <c r="S170" s="325">
        <f t="shared" ca="1" si="67"/>
        <v>3750</v>
      </c>
      <c r="T170" s="325">
        <f t="shared" ca="1" si="67"/>
        <v>3750</v>
      </c>
      <c r="U170" s="325">
        <f t="shared" ca="1" si="67"/>
        <v>4583.333333333333</v>
      </c>
      <c r="V170" s="325">
        <f t="shared" ca="1" si="67"/>
        <v>4750</v>
      </c>
      <c r="W170" s="325">
        <f t="shared" ca="1" si="67"/>
        <v>5750</v>
      </c>
      <c r="X170" s="325">
        <f t="shared" ca="1" si="67"/>
        <v>6416.666666666667</v>
      </c>
      <c r="Y170" s="325">
        <f t="shared" ca="1" si="67"/>
        <v>9666.6666666666661</v>
      </c>
      <c r="Z170" s="325">
        <f t="shared" ca="1" si="67"/>
        <v>11666.666666666668</v>
      </c>
      <c r="AA170" s="325">
        <f t="shared" ca="1" si="67"/>
        <v>13666.666666666668</v>
      </c>
      <c r="AB170" s="326">
        <f t="shared" ca="1" si="67"/>
        <v>15666.666666666668</v>
      </c>
    </row>
    <row r="171" spans="5:28" hidden="1" outlineLevel="5">
      <c r="H171" s="327" t="s">
        <v>249</v>
      </c>
      <c r="I171" s="312">
        <f ca="1">SUM(OFFSET('Data - expenses'!$J99, 0, (I$6-1) * 3, 1, 3))</f>
        <v>0</v>
      </c>
      <c r="J171" s="313">
        <f ca="1">SUM(OFFSET('Data - expenses'!$J99, 0, (J$6-1) * 3, 1, 3))</f>
        <v>0</v>
      </c>
      <c r="K171" s="313">
        <f ca="1">SUM(OFFSET('Data - expenses'!$J99, 0, (K$6-1) * 3, 1, 3))</f>
        <v>0</v>
      </c>
      <c r="L171" s="313">
        <f ca="1">SUM(OFFSET('Data - expenses'!$J99, 0, (L$6-1) * 3, 1, 3))</f>
        <v>0</v>
      </c>
      <c r="M171" s="313">
        <f ca="1">SUM(OFFSET('Data - expenses'!$J99, 0, (M$6-1) * 3, 1, 3))</f>
        <v>0</v>
      </c>
      <c r="N171" s="313">
        <f ca="1">SUM(OFFSET('Data - expenses'!$J99, 0, (N$6-1) * 3, 1, 3))</f>
        <v>0</v>
      </c>
      <c r="O171" s="313">
        <f ca="1">SUM(OFFSET('Data - expenses'!$J99, 0, (O$6-1) * 3, 1, 3))</f>
        <v>0</v>
      </c>
      <c r="P171" s="313">
        <f ca="1">SUM(OFFSET('Data - expenses'!$J99, 0, (P$6-1) * 3, 1, 3))</f>
        <v>0</v>
      </c>
      <c r="Q171" s="313">
        <f ca="1">SUM(OFFSET('Data - expenses'!$J99, 0, (Q$6-1) * 3, 1, 3))</f>
        <v>333.33333333333331</v>
      </c>
      <c r="R171" s="313">
        <f ca="1">SUM(OFFSET('Data - expenses'!$J99, 0, (R$6-1) * 3, 1, 3))</f>
        <v>500</v>
      </c>
      <c r="S171" s="313">
        <f ca="1">SUM(OFFSET('Data - expenses'!$J99, 0, (S$6-1) * 3, 1, 3))</f>
        <v>500</v>
      </c>
      <c r="T171" s="313">
        <f ca="1">SUM(OFFSET('Data - expenses'!$J99, 0, (T$6-1) * 3, 1, 3))</f>
        <v>500</v>
      </c>
      <c r="U171" s="313">
        <f ca="1">SUM(OFFSET('Data - expenses'!$J99, 0, (U$6-1) * 3, 1, 3))</f>
        <v>500</v>
      </c>
      <c r="V171" s="313">
        <f ca="1">SUM(OFFSET('Data - expenses'!$J99, 0, (V$6-1) * 3, 1, 3))</f>
        <v>500</v>
      </c>
      <c r="W171" s="313">
        <f ca="1">SUM(OFFSET('Data - expenses'!$J99, 0, (W$6-1) * 3, 1, 3))</f>
        <v>500</v>
      </c>
      <c r="X171" s="313">
        <f ca="1">SUM(OFFSET('Data - expenses'!$J99, 0, (X$6-1) * 3, 1, 3))</f>
        <v>500</v>
      </c>
      <c r="Y171" s="313">
        <f ca="1">SUM(OFFSET('Data - expenses'!$J99, 0, (Y$6-1) * 3, 1, 3))</f>
        <v>1000</v>
      </c>
      <c r="Z171" s="313">
        <f ca="1">SUM(OFFSET('Data - expenses'!$J99, 0, (Z$6-1) * 3, 1, 3))</f>
        <v>1000</v>
      </c>
      <c r="AA171" s="313">
        <f ca="1">SUM(OFFSET('Data - expenses'!$J99, 0, (AA$6-1) * 3, 1, 3))</f>
        <v>1000</v>
      </c>
      <c r="AB171" s="314">
        <f ca="1">SUM(OFFSET('Data - expenses'!$J99, 0, (AB$6-1) * 3, 1, 3))</f>
        <v>1000</v>
      </c>
    </row>
    <row r="172" spans="5:28" hidden="1" outlineLevel="5">
      <c r="H172" s="327" t="s">
        <v>250</v>
      </c>
      <c r="I172" s="312">
        <f ca="1">SUM(OFFSET('Data - expenses'!$J100, 0, (I$6-1) * 3, 1, 3))</f>
        <v>0</v>
      </c>
      <c r="J172" s="313">
        <f ca="1">SUM(OFFSET('Data - expenses'!$J100, 0, (J$6-1) * 3, 1, 3))</f>
        <v>0</v>
      </c>
      <c r="K172" s="313">
        <f ca="1">SUM(OFFSET('Data - expenses'!$J100, 0, (K$6-1) * 3, 1, 3))</f>
        <v>0</v>
      </c>
      <c r="L172" s="313">
        <f ca="1">SUM(OFFSET('Data - expenses'!$J100, 0, (L$6-1) * 3, 1, 3))</f>
        <v>0</v>
      </c>
      <c r="M172" s="313">
        <f ca="1">SUM(OFFSET('Data - expenses'!$J100, 0, (M$6-1) * 3, 1, 3))</f>
        <v>0</v>
      </c>
      <c r="N172" s="313">
        <f ca="1">SUM(OFFSET('Data - expenses'!$J100, 0, (N$6-1) * 3, 1, 3))</f>
        <v>500</v>
      </c>
      <c r="O172" s="313">
        <f ca="1">SUM(OFFSET('Data - expenses'!$J100, 0, (O$6-1) * 3, 1, 3))</f>
        <v>750</v>
      </c>
      <c r="P172" s="313">
        <f ca="1">SUM(OFFSET('Data - expenses'!$J100, 0, (P$6-1) * 3, 1, 3))</f>
        <v>750</v>
      </c>
      <c r="Q172" s="313">
        <f ca="1">SUM(OFFSET('Data - expenses'!$J100, 0, (Q$6-1) * 3, 1, 3))</f>
        <v>750</v>
      </c>
      <c r="R172" s="313">
        <f ca="1">SUM(OFFSET('Data - expenses'!$J100, 0, (R$6-1) * 3, 1, 3))</f>
        <v>750</v>
      </c>
      <c r="S172" s="313">
        <f ca="1">SUM(OFFSET('Data - expenses'!$J100, 0, (S$6-1) * 3, 1, 3))</f>
        <v>750</v>
      </c>
      <c r="T172" s="313">
        <f ca="1">SUM(OFFSET('Data - expenses'!$J100, 0, (T$6-1) * 3, 1, 3))</f>
        <v>750</v>
      </c>
      <c r="U172" s="313">
        <f ca="1">SUM(OFFSET('Data - expenses'!$J100, 0, (U$6-1) * 3, 1, 3))</f>
        <v>750</v>
      </c>
      <c r="V172" s="313">
        <f ca="1">SUM(OFFSET('Data - expenses'!$J100, 0, (V$6-1) * 3, 1, 3))</f>
        <v>750</v>
      </c>
      <c r="W172" s="313">
        <f ca="1">SUM(OFFSET('Data - expenses'!$J100, 0, (W$6-1) * 3, 1, 3))</f>
        <v>750</v>
      </c>
      <c r="X172" s="313">
        <f ca="1">SUM(OFFSET('Data - expenses'!$J100, 0, (X$6-1) * 3, 1, 3))</f>
        <v>750</v>
      </c>
      <c r="Y172" s="313">
        <f ca="1">SUM(OFFSET('Data - expenses'!$J100, 0, (Y$6-1) * 3, 1, 3))</f>
        <v>1500</v>
      </c>
      <c r="Z172" s="313">
        <f ca="1">SUM(OFFSET('Data - expenses'!$J100, 0, (Z$6-1) * 3, 1, 3))</f>
        <v>1500</v>
      </c>
      <c r="AA172" s="313">
        <f ca="1">SUM(OFFSET('Data - expenses'!$J100, 0, (AA$6-1) * 3, 1, 3))</f>
        <v>1500</v>
      </c>
      <c r="AB172" s="314">
        <f ca="1">SUM(OFFSET('Data - expenses'!$J100, 0, (AB$6-1) * 3, 1, 3))</f>
        <v>1500</v>
      </c>
    </row>
    <row r="173" spans="5:28" hidden="1" outlineLevel="5">
      <c r="H173" s="327" t="s">
        <v>251</v>
      </c>
      <c r="I173" s="312">
        <f ca="1">SUM(OFFSET('Data - expenses'!$J101, 0, (I$6-1) * 3, 1, 3))</f>
        <v>333.33333333333331</v>
      </c>
      <c r="J173" s="313">
        <f ca="1">SUM(OFFSET('Data - expenses'!$J101, 0, (J$6-1) * 3, 1, 3))</f>
        <v>500</v>
      </c>
      <c r="K173" s="313">
        <f ca="1">SUM(OFFSET('Data - expenses'!$J101, 0, (K$6-1) * 3, 1, 3))</f>
        <v>500</v>
      </c>
      <c r="L173" s="313">
        <f ca="1">SUM(OFFSET('Data - expenses'!$J101, 0, (L$6-1) * 3, 1, 3))</f>
        <v>500</v>
      </c>
      <c r="M173" s="313">
        <f ca="1">SUM(OFFSET('Data - expenses'!$J101, 0, (M$6-1) * 3, 1, 3))</f>
        <v>500</v>
      </c>
      <c r="N173" s="313">
        <f ca="1">SUM(OFFSET('Data - expenses'!$J101, 0, (N$6-1) * 3, 1, 3))</f>
        <v>500</v>
      </c>
      <c r="O173" s="313">
        <f ca="1">SUM(OFFSET('Data - expenses'!$J101, 0, (O$6-1) * 3, 1, 3))</f>
        <v>500</v>
      </c>
      <c r="P173" s="313">
        <f ca="1">SUM(OFFSET('Data - expenses'!$J101, 0, (P$6-1) * 3, 1, 3))</f>
        <v>500</v>
      </c>
      <c r="Q173" s="313">
        <f ca="1">SUM(OFFSET('Data - expenses'!$J101, 0, (Q$6-1) * 3, 1, 3))</f>
        <v>500</v>
      </c>
      <c r="R173" s="313">
        <f ca="1">SUM(OFFSET('Data - expenses'!$J101, 0, (R$6-1) * 3, 1, 3))</f>
        <v>500</v>
      </c>
      <c r="S173" s="313">
        <f ca="1">SUM(OFFSET('Data - expenses'!$J101, 0, (S$6-1) * 3, 1, 3))</f>
        <v>500</v>
      </c>
      <c r="T173" s="313">
        <f ca="1">SUM(OFFSET('Data - expenses'!$J101, 0, (T$6-1) * 3, 1, 3))</f>
        <v>500</v>
      </c>
      <c r="U173" s="313">
        <f ca="1">SUM(OFFSET('Data - expenses'!$J101, 0, (U$6-1) * 3, 1, 3))</f>
        <v>1000</v>
      </c>
      <c r="V173" s="313">
        <f ca="1">SUM(OFFSET('Data - expenses'!$J101, 0, (V$6-1) * 3, 1, 3))</f>
        <v>1000</v>
      </c>
      <c r="W173" s="313">
        <f ca="1">SUM(OFFSET('Data - expenses'!$J101, 0, (W$6-1) * 3, 1, 3))</f>
        <v>1666.6666666666665</v>
      </c>
      <c r="X173" s="313">
        <f ca="1">SUM(OFFSET('Data - expenses'!$J101, 0, (X$6-1) * 3, 1, 3))</f>
        <v>2000</v>
      </c>
      <c r="Y173" s="313">
        <f ca="1">SUM(OFFSET('Data - expenses'!$J101, 0, (Y$6-1) * 3, 1, 3))</f>
        <v>3000</v>
      </c>
      <c r="Z173" s="313">
        <f ca="1">SUM(OFFSET('Data - expenses'!$J101, 0, (Z$6-1) * 3, 1, 3))</f>
        <v>4000</v>
      </c>
      <c r="AA173" s="313">
        <f ca="1">SUM(OFFSET('Data - expenses'!$J101, 0, (AA$6-1) * 3, 1, 3))</f>
        <v>5000</v>
      </c>
      <c r="AB173" s="314">
        <f ca="1">SUM(OFFSET('Data - expenses'!$J101, 0, (AB$6-1) * 3, 1, 3))</f>
        <v>6000</v>
      </c>
    </row>
    <row r="174" spans="5:28" hidden="1" outlineLevel="5">
      <c r="H174" s="327" t="s">
        <v>252</v>
      </c>
      <c r="I174" s="312">
        <f ca="1">SUM(OFFSET('Data - expenses'!$J102, 0, (I$6-1) * 3, 1, 3))</f>
        <v>0</v>
      </c>
      <c r="J174" s="313">
        <f ca="1">SUM(OFFSET('Data - expenses'!$J102, 0, (J$6-1) * 3, 1, 3))</f>
        <v>0</v>
      </c>
      <c r="K174" s="313">
        <f ca="1">SUM(OFFSET('Data - expenses'!$J102, 0, (K$6-1) * 3, 1, 3))</f>
        <v>0</v>
      </c>
      <c r="L174" s="313">
        <f ca="1">SUM(OFFSET('Data - expenses'!$J102, 0, (L$6-1) * 3, 1, 3))</f>
        <v>333.33333333333331</v>
      </c>
      <c r="M174" s="313">
        <f ca="1">SUM(OFFSET('Data - expenses'!$J102, 0, (M$6-1) * 3, 1, 3))</f>
        <v>500</v>
      </c>
      <c r="N174" s="313">
        <f ca="1">SUM(OFFSET('Data - expenses'!$J102, 0, (N$6-1) * 3, 1, 3))</f>
        <v>500</v>
      </c>
      <c r="O174" s="313">
        <f ca="1">SUM(OFFSET('Data - expenses'!$J102, 0, (O$6-1) * 3, 1, 3))</f>
        <v>666.66666666666663</v>
      </c>
      <c r="P174" s="313">
        <f ca="1">SUM(OFFSET('Data - expenses'!$J102, 0, (P$6-1) * 3, 1, 3))</f>
        <v>1000</v>
      </c>
      <c r="Q174" s="313">
        <f ca="1">SUM(OFFSET('Data - expenses'!$J102, 0, (Q$6-1) * 3, 1, 3))</f>
        <v>1000</v>
      </c>
      <c r="R174" s="313">
        <f ca="1">SUM(OFFSET('Data - expenses'!$J102, 0, (R$6-1) * 3, 1, 3))</f>
        <v>1166.6666666666665</v>
      </c>
      <c r="S174" s="313">
        <f ca="1">SUM(OFFSET('Data - expenses'!$J102, 0, (S$6-1) * 3, 1, 3))</f>
        <v>1500</v>
      </c>
      <c r="T174" s="313">
        <f ca="1">SUM(OFFSET('Data - expenses'!$J102, 0, (T$6-1) * 3, 1, 3))</f>
        <v>1500</v>
      </c>
      <c r="U174" s="313">
        <f ca="1">SUM(OFFSET('Data - expenses'!$J102, 0, (U$6-1) * 3, 1, 3))</f>
        <v>1833.333333333333</v>
      </c>
      <c r="V174" s="313">
        <f ca="1">SUM(OFFSET('Data - expenses'!$J102, 0, (V$6-1) * 3, 1, 3))</f>
        <v>2000</v>
      </c>
      <c r="W174" s="313">
        <f ca="1">SUM(OFFSET('Data - expenses'!$J102, 0, (W$6-1) * 3, 1, 3))</f>
        <v>2333.3333333333335</v>
      </c>
      <c r="X174" s="313">
        <f ca="1">SUM(OFFSET('Data - expenses'!$J102, 0, (X$6-1) * 3, 1, 3))</f>
        <v>2666.666666666667</v>
      </c>
      <c r="Y174" s="313">
        <f ca="1">SUM(OFFSET('Data - expenses'!$J102, 0, (Y$6-1) * 3, 1, 3))</f>
        <v>3666.6666666666661</v>
      </c>
      <c r="Z174" s="313">
        <f ca="1">SUM(OFFSET('Data - expenses'!$J102, 0, (Z$6-1) * 3, 1, 3))</f>
        <v>4666.666666666667</v>
      </c>
      <c r="AA174" s="313">
        <f ca="1">SUM(OFFSET('Data - expenses'!$J102, 0, (AA$6-1) * 3, 1, 3))</f>
        <v>5666.666666666667</v>
      </c>
      <c r="AB174" s="314">
        <f ca="1">SUM(OFFSET('Data - expenses'!$J102, 0, (AB$6-1) * 3, 1, 3))</f>
        <v>6666.6666666666679</v>
      </c>
    </row>
    <row r="175" spans="5:28" hidden="1" outlineLevel="5">
      <c r="H175" s="327" t="s">
        <v>253</v>
      </c>
      <c r="I175" s="312">
        <f ca="1">SUM(OFFSET('Data - expenses'!$J103, 0, (I$6-1) * 3, 1, 3))</f>
        <v>0</v>
      </c>
      <c r="J175" s="313">
        <f ca="1">SUM(OFFSET('Data - expenses'!$J103, 0, (J$6-1) * 3, 1, 3))</f>
        <v>0</v>
      </c>
      <c r="K175" s="313">
        <f ca="1">SUM(OFFSET('Data - expenses'!$J103, 0, (K$6-1) * 3, 1, 3))</f>
        <v>0</v>
      </c>
      <c r="L175" s="313">
        <f ca="1">SUM(OFFSET('Data - expenses'!$J103, 0, (L$6-1) * 3, 1, 3))</f>
        <v>0</v>
      </c>
      <c r="M175" s="313">
        <f ca="1">SUM(OFFSET('Data - expenses'!$J103, 0, (M$6-1) * 3, 1, 3))</f>
        <v>0</v>
      </c>
      <c r="N175" s="313">
        <f ca="1">SUM(OFFSET('Data - expenses'!$J103, 0, (N$6-1) * 3, 1, 3))</f>
        <v>166.66666666666666</v>
      </c>
      <c r="O175" s="313">
        <f ca="1">SUM(OFFSET('Data - expenses'!$J103, 0, (O$6-1) * 3, 1, 3))</f>
        <v>500</v>
      </c>
      <c r="P175" s="313">
        <f ca="1">SUM(OFFSET('Data - expenses'!$J103, 0, (P$6-1) * 3, 1, 3))</f>
        <v>500</v>
      </c>
      <c r="Q175" s="313">
        <f ca="1">SUM(OFFSET('Data - expenses'!$J103, 0, (Q$6-1) * 3, 1, 3))</f>
        <v>500</v>
      </c>
      <c r="R175" s="313">
        <f ca="1">SUM(OFFSET('Data - expenses'!$J103, 0, (R$6-1) * 3, 1, 3))</f>
        <v>500</v>
      </c>
      <c r="S175" s="313">
        <f ca="1">SUM(OFFSET('Data - expenses'!$J103, 0, (S$6-1) * 3, 1, 3))</f>
        <v>500</v>
      </c>
      <c r="T175" s="313">
        <f ca="1">SUM(OFFSET('Data - expenses'!$J103, 0, (T$6-1) * 3, 1, 3))</f>
        <v>500</v>
      </c>
      <c r="U175" s="313">
        <f ca="1">SUM(OFFSET('Data - expenses'!$J103, 0, (U$6-1) * 3, 1, 3))</f>
        <v>500</v>
      </c>
      <c r="V175" s="313">
        <f ca="1">SUM(OFFSET('Data - expenses'!$J103, 0, (V$6-1) * 3, 1, 3))</f>
        <v>500</v>
      </c>
      <c r="W175" s="313">
        <f ca="1">SUM(OFFSET('Data - expenses'!$J103, 0, (W$6-1) * 3, 1, 3))</f>
        <v>500</v>
      </c>
      <c r="X175" s="313">
        <f ca="1">SUM(OFFSET('Data - expenses'!$J103, 0, (X$6-1) * 3, 1, 3))</f>
        <v>500</v>
      </c>
      <c r="Y175" s="313">
        <f ca="1">SUM(OFFSET('Data - expenses'!$J103, 0, (Y$6-1) * 3, 1, 3))</f>
        <v>500</v>
      </c>
      <c r="Z175" s="313">
        <f ca="1">SUM(OFFSET('Data - expenses'!$J103, 0, (Z$6-1) * 3, 1, 3))</f>
        <v>500</v>
      </c>
      <c r="AA175" s="313">
        <f ca="1">SUM(OFFSET('Data - expenses'!$J103, 0, (AA$6-1) * 3, 1, 3))</f>
        <v>500</v>
      </c>
      <c r="AB175" s="314">
        <f ca="1">SUM(OFFSET('Data - expenses'!$J103, 0, (AB$6-1) * 3, 1, 3))</f>
        <v>500</v>
      </c>
    </row>
    <row r="176" spans="5:28" hidden="1" outlineLevel="4">
      <c r="G176" s="502" t="s">
        <v>37</v>
      </c>
      <c r="H176" s="503"/>
      <c r="I176" s="324">
        <f t="shared" ref="I176:AB176" ca="1" si="68">SUM(I177,I178,I179)</f>
        <v>1000</v>
      </c>
      <c r="J176" s="325">
        <f t="shared" ca="1" si="68"/>
        <v>1000</v>
      </c>
      <c r="K176" s="325">
        <f t="shared" ca="1" si="68"/>
        <v>1000</v>
      </c>
      <c r="L176" s="325">
        <f t="shared" ca="1" si="68"/>
        <v>1000</v>
      </c>
      <c r="M176" s="325">
        <f t="shared" ca="1" si="68"/>
        <v>2000</v>
      </c>
      <c r="N176" s="325">
        <f t="shared" ca="1" si="68"/>
        <v>2000</v>
      </c>
      <c r="O176" s="325">
        <f t="shared" ca="1" si="68"/>
        <v>2000</v>
      </c>
      <c r="P176" s="325">
        <f t="shared" ca="1" si="68"/>
        <v>2000</v>
      </c>
      <c r="Q176" s="325">
        <f t="shared" ca="1" si="68"/>
        <v>2000</v>
      </c>
      <c r="R176" s="325">
        <f t="shared" ca="1" si="68"/>
        <v>2000</v>
      </c>
      <c r="S176" s="325">
        <f t="shared" ca="1" si="68"/>
        <v>2000</v>
      </c>
      <c r="T176" s="325">
        <f t="shared" ca="1" si="68"/>
        <v>2000</v>
      </c>
      <c r="U176" s="325">
        <f t="shared" ca="1" si="68"/>
        <v>3000</v>
      </c>
      <c r="V176" s="325">
        <f t="shared" ca="1" si="68"/>
        <v>3000</v>
      </c>
      <c r="W176" s="325">
        <f t="shared" ca="1" si="68"/>
        <v>3000</v>
      </c>
      <c r="X176" s="325">
        <f t="shared" ca="1" si="68"/>
        <v>3000</v>
      </c>
      <c r="Y176" s="325">
        <f t="shared" ca="1" si="68"/>
        <v>4500</v>
      </c>
      <c r="Z176" s="325">
        <f t="shared" ca="1" si="68"/>
        <v>4500</v>
      </c>
      <c r="AA176" s="325">
        <f t="shared" ca="1" si="68"/>
        <v>4500</v>
      </c>
      <c r="AB176" s="326">
        <f t="shared" ca="1" si="68"/>
        <v>4500</v>
      </c>
    </row>
    <row r="177" spans="5:28" hidden="1" outlineLevel="5">
      <c r="H177" s="327" t="s">
        <v>249</v>
      </c>
      <c r="I177" s="312">
        <f ca="1">SUM(OFFSET('Data - expenses'!$J104, 0, (I$6-1) * 3, 1, 3))</f>
        <v>0</v>
      </c>
      <c r="J177" s="313">
        <f ca="1">SUM(OFFSET('Data - expenses'!$J104, 0, (J$6-1) * 3, 1, 3))</f>
        <v>0</v>
      </c>
      <c r="K177" s="313">
        <f ca="1">SUM(OFFSET('Data - expenses'!$J104, 0, (K$6-1) * 3, 1, 3))</f>
        <v>0</v>
      </c>
      <c r="L177" s="313">
        <f ca="1">SUM(OFFSET('Data - expenses'!$J104, 0, (L$6-1) * 3, 1, 3))</f>
        <v>0</v>
      </c>
      <c r="M177" s="313">
        <f ca="1">SUM(OFFSET('Data - expenses'!$J104, 0, (M$6-1) * 3, 1, 3))</f>
        <v>0</v>
      </c>
      <c r="N177" s="313">
        <f ca="1">SUM(OFFSET('Data - expenses'!$J104, 0, (N$6-1) * 3, 1, 3))</f>
        <v>0</v>
      </c>
      <c r="O177" s="313">
        <f ca="1">SUM(OFFSET('Data - expenses'!$J104, 0, (O$6-1) * 3, 1, 3))</f>
        <v>0</v>
      </c>
      <c r="P177" s="313">
        <f ca="1">SUM(OFFSET('Data - expenses'!$J104, 0, (P$6-1) * 3, 1, 3))</f>
        <v>0</v>
      </c>
      <c r="Q177" s="313">
        <f ca="1">SUM(OFFSET('Data - expenses'!$J104, 0, (Q$6-1) * 3, 1, 3))</f>
        <v>0</v>
      </c>
      <c r="R177" s="313">
        <f ca="1">SUM(OFFSET('Data - expenses'!$J104, 0, (R$6-1) * 3, 1, 3))</f>
        <v>0</v>
      </c>
      <c r="S177" s="313">
        <f ca="1">SUM(OFFSET('Data - expenses'!$J104, 0, (S$6-1) * 3, 1, 3))</f>
        <v>0</v>
      </c>
      <c r="T177" s="313">
        <f ca="1">SUM(OFFSET('Data - expenses'!$J104, 0, (T$6-1) * 3, 1, 3))</f>
        <v>0</v>
      </c>
      <c r="U177" s="313">
        <f ca="1">SUM(OFFSET('Data - expenses'!$J104, 0, (U$6-1) * 3, 1, 3))</f>
        <v>0</v>
      </c>
      <c r="V177" s="313">
        <f ca="1">SUM(OFFSET('Data - expenses'!$J104, 0, (V$6-1) * 3, 1, 3))</f>
        <v>0</v>
      </c>
      <c r="W177" s="313">
        <f ca="1">SUM(OFFSET('Data - expenses'!$J104, 0, (W$6-1) * 3, 1, 3))</f>
        <v>0</v>
      </c>
      <c r="X177" s="313">
        <f ca="1">SUM(OFFSET('Data - expenses'!$J104, 0, (X$6-1) * 3, 1, 3))</f>
        <v>0</v>
      </c>
      <c r="Y177" s="313">
        <f ca="1">SUM(OFFSET('Data - expenses'!$J104, 0, (Y$6-1) * 3, 1, 3))</f>
        <v>500</v>
      </c>
      <c r="Z177" s="313">
        <f ca="1">SUM(OFFSET('Data - expenses'!$J104, 0, (Z$6-1) * 3, 1, 3))</f>
        <v>500</v>
      </c>
      <c r="AA177" s="313">
        <f ca="1">SUM(OFFSET('Data - expenses'!$J104, 0, (AA$6-1) * 3, 1, 3))</f>
        <v>500</v>
      </c>
      <c r="AB177" s="314">
        <f ca="1">SUM(OFFSET('Data - expenses'!$J104, 0, (AB$6-1) * 3, 1, 3))</f>
        <v>500</v>
      </c>
    </row>
    <row r="178" spans="5:28" hidden="1" outlineLevel="5">
      <c r="H178" s="327" t="s">
        <v>251</v>
      </c>
      <c r="I178" s="312">
        <f ca="1">SUM(OFFSET('Data - expenses'!$J105, 0, (I$6-1) * 3, 1, 3))</f>
        <v>500</v>
      </c>
      <c r="J178" s="313">
        <f ca="1">SUM(OFFSET('Data - expenses'!$J105, 0, (J$6-1) * 3, 1, 3))</f>
        <v>500</v>
      </c>
      <c r="K178" s="313">
        <f ca="1">SUM(OFFSET('Data - expenses'!$J105, 0, (K$6-1) * 3, 1, 3))</f>
        <v>500</v>
      </c>
      <c r="L178" s="313">
        <f ca="1">SUM(OFFSET('Data - expenses'!$J105, 0, (L$6-1) * 3, 1, 3))</f>
        <v>500</v>
      </c>
      <c r="M178" s="313">
        <f ca="1">SUM(OFFSET('Data - expenses'!$J105, 0, (M$6-1) * 3, 1, 3))</f>
        <v>1000</v>
      </c>
      <c r="N178" s="313">
        <f ca="1">SUM(OFFSET('Data - expenses'!$J105, 0, (N$6-1) * 3, 1, 3))</f>
        <v>1000</v>
      </c>
      <c r="O178" s="313">
        <f ca="1">SUM(OFFSET('Data - expenses'!$J105, 0, (O$6-1) * 3, 1, 3))</f>
        <v>1000</v>
      </c>
      <c r="P178" s="313">
        <f ca="1">SUM(OFFSET('Data - expenses'!$J105, 0, (P$6-1) * 3, 1, 3))</f>
        <v>1000</v>
      </c>
      <c r="Q178" s="313">
        <f ca="1">SUM(OFFSET('Data - expenses'!$J105, 0, (Q$6-1) * 3, 1, 3))</f>
        <v>1000</v>
      </c>
      <c r="R178" s="313">
        <f ca="1">SUM(OFFSET('Data - expenses'!$J105, 0, (R$6-1) * 3, 1, 3))</f>
        <v>1000</v>
      </c>
      <c r="S178" s="313">
        <f ca="1">SUM(OFFSET('Data - expenses'!$J105, 0, (S$6-1) * 3, 1, 3))</f>
        <v>1000</v>
      </c>
      <c r="T178" s="313">
        <f ca="1">SUM(OFFSET('Data - expenses'!$J105, 0, (T$6-1) * 3, 1, 3))</f>
        <v>1000</v>
      </c>
      <c r="U178" s="313">
        <f ca="1">SUM(OFFSET('Data - expenses'!$J105, 0, (U$6-1) * 3, 1, 3))</f>
        <v>1500</v>
      </c>
      <c r="V178" s="313">
        <f ca="1">SUM(OFFSET('Data - expenses'!$J105, 0, (V$6-1) * 3, 1, 3))</f>
        <v>1500</v>
      </c>
      <c r="W178" s="313">
        <f ca="1">SUM(OFFSET('Data - expenses'!$J105, 0, (W$6-1) * 3, 1, 3))</f>
        <v>1500</v>
      </c>
      <c r="X178" s="313">
        <f ca="1">SUM(OFFSET('Data - expenses'!$J105, 0, (X$6-1) * 3, 1, 3))</f>
        <v>1500</v>
      </c>
      <c r="Y178" s="313">
        <f ca="1">SUM(OFFSET('Data - expenses'!$J105, 0, (Y$6-1) * 3, 1, 3))</f>
        <v>2000</v>
      </c>
      <c r="Z178" s="313">
        <f ca="1">SUM(OFFSET('Data - expenses'!$J105, 0, (Z$6-1) * 3, 1, 3))</f>
        <v>2000</v>
      </c>
      <c r="AA178" s="313">
        <f ca="1">SUM(OFFSET('Data - expenses'!$J105, 0, (AA$6-1) * 3, 1, 3))</f>
        <v>2000</v>
      </c>
      <c r="AB178" s="314">
        <f ca="1">SUM(OFFSET('Data - expenses'!$J105, 0, (AB$6-1) * 3, 1, 3))</f>
        <v>2000</v>
      </c>
    </row>
    <row r="179" spans="5:28" hidden="1" outlineLevel="5">
      <c r="H179" s="327" t="s">
        <v>252</v>
      </c>
      <c r="I179" s="312">
        <f ca="1">SUM(OFFSET('Data - expenses'!$J106, 0, (I$6-1) * 3, 1, 3))</f>
        <v>500</v>
      </c>
      <c r="J179" s="313">
        <f ca="1">SUM(OFFSET('Data - expenses'!$J106, 0, (J$6-1) * 3, 1, 3))</f>
        <v>500</v>
      </c>
      <c r="K179" s="313">
        <f ca="1">SUM(OFFSET('Data - expenses'!$J106, 0, (K$6-1) * 3, 1, 3))</f>
        <v>500</v>
      </c>
      <c r="L179" s="313">
        <f ca="1">SUM(OFFSET('Data - expenses'!$J106, 0, (L$6-1) * 3, 1, 3))</f>
        <v>500</v>
      </c>
      <c r="M179" s="313">
        <f ca="1">SUM(OFFSET('Data - expenses'!$J106, 0, (M$6-1) * 3, 1, 3))</f>
        <v>1000</v>
      </c>
      <c r="N179" s="313">
        <f ca="1">SUM(OFFSET('Data - expenses'!$J106, 0, (N$6-1) * 3, 1, 3))</f>
        <v>1000</v>
      </c>
      <c r="O179" s="313">
        <f ca="1">SUM(OFFSET('Data - expenses'!$J106, 0, (O$6-1) * 3, 1, 3))</f>
        <v>1000</v>
      </c>
      <c r="P179" s="313">
        <f ca="1">SUM(OFFSET('Data - expenses'!$J106, 0, (P$6-1) * 3, 1, 3))</f>
        <v>1000</v>
      </c>
      <c r="Q179" s="313">
        <f ca="1">SUM(OFFSET('Data - expenses'!$J106, 0, (Q$6-1) * 3, 1, 3))</f>
        <v>1000</v>
      </c>
      <c r="R179" s="313">
        <f ca="1">SUM(OFFSET('Data - expenses'!$J106, 0, (R$6-1) * 3, 1, 3))</f>
        <v>1000</v>
      </c>
      <c r="S179" s="313">
        <f ca="1">SUM(OFFSET('Data - expenses'!$J106, 0, (S$6-1) * 3, 1, 3))</f>
        <v>1000</v>
      </c>
      <c r="T179" s="313">
        <f ca="1">SUM(OFFSET('Data - expenses'!$J106, 0, (T$6-1) * 3, 1, 3))</f>
        <v>1000</v>
      </c>
      <c r="U179" s="313">
        <f ca="1">SUM(OFFSET('Data - expenses'!$J106, 0, (U$6-1) * 3, 1, 3))</f>
        <v>1500</v>
      </c>
      <c r="V179" s="313">
        <f ca="1">SUM(OFFSET('Data - expenses'!$J106, 0, (V$6-1) * 3, 1, 3))</f>
        <v>1500</v>
      </c>
      <c r="W179" s="313">
        <f ca="1">SUM(OFFSET('Data - expenses'!$J106, 0, (W$6-1) * 3, 1, 3))</f>
        <v>1500</v>
      </c>
      <c r="X179" s="313">
        <f ca="1">SUM(OFFSET('Data - expenses'!$J106, 0, (X$6-1) * 3, 1, 3))</f>
        <v>1500</v>
      </c>
      <c r="Y179" s="313">
        <f ca="1">SUM(OFFSET('Data - expenses'!$J106, 0, (Y$6-1) * 3, 1, 3))</f>
        <v>2000</v>
      </c>
      <c r="Z179" s="313">
        <f ca="1">SUM(OFFSET('Data - expenses'!$J106, 0, (Z$6-1) * 3, 1, 3))</f>
        <v>2000</v>
      </c>
      <c r="AA179" s="313">
        <f ca="1">SUM(OFFSET('Data - expenses'!$J106, 0, (AA$6-1) * 3, 1, 3))</f>
        <v>2000</v>
      </c>
      <c r="AB179" s="314">
        <f ca="1">SUM(OFFSET('Data - expenses'!$J106, 0, (AB$6-1) * 3, 1, 3))</f>
        <v>2000</v>
      </c>
    </row>
    <row r="180" spans="5:28" hidden="1" outlineLevel="4">
      <c r="G180" s="502" t="s">
        <v>45</v>
      </c>
      <c r="H180" s="503"/>
      <c r="I180" s="324">
        <f t="shared" ref="I180:AB180" ca="1" si="69">SUM(I181,I182,I183,I184,I185)</f>
        <v>0</v>
      </c>
      <c r="J180" s="325">
        <f t="shared" ca="1" si="69"/>
        <v>166.66666666666666</v>
      </c>
      <c r="K180" s="325">
        <f t="shared" ca="1" si="69"/>
        <v>500</v>
      </c>
      <c r="L180" s="325">
        <f t="shared" ca="1" si="69"/>
        <v>500</v>
      </c>
      <c r="M180" s="325">
        <f t="shared" ca="1" si="69"/>
        <v>666.66666666666663</v>
      </c>
      <c r="N180" s="325">
        <f t="shared" ca="1" si="69"/>
        <v>1000</v>
      </c>
      <c r="O180" s="325">
        <f t="shared" ca="1" si="69"/>
        <v>1333.3333333333333</v>
      </c>
      <c r="P180" s="325">
        <f t="shared" ca="1" si="69"/>
        <v>2000</v>
      </c>
      <c r="Q180" s="325">
        <f t="shared" ca="1" si="69"/>
        <v>2250</v>
      </c>
      <c r="R180" s="325">
        <f t="shared" ca="1" si="69"/>
        <v>2583.333333333333</v>
      </c>
      <c r="S180" s="325">
        <f t="shared" ca="1" si="69"/>
        <v>3083.333333333333</v>
      </c>
      <c r="T180" s="325">
        <f t="shared" ca="1" si="69"/>
        <v>3750</v>
      </c>
      <c r="U180" s="325">
        <f t="shared" ca="1" si="69"/>
        <v>4416.6666666666661</v>
      </c>
      <c r="V180" s="325">
        <f t="shared" ca="1" si="69"/>
        <v>4750</v>
      </c>
      <c r="W180" s="325">
        <f t="shared" ca="1" si="69"/>
        <v>4916.6666666666661</v>
      </c>
      <c r="X180" s="325">
        <f t="shared" ca="1" si="69"/>
        <v>5583.333333333333</v>
      </c>
      <c r="Y180" s="325">
        <f t="shared" ca="1" si="69"/>
        <v>6416.6666666666661</v>
      </c>
      <c r="Z180" s="325">
        <f t="shared" ca="1" si="69"/>
        <v>7083.333333333333</v>
      </c>
      <c r="AA180" s="325">
        <f t="shared" ca="1" si="69"/>
        <v>7583.333333333333</v>
      </c>
      <c r="AB180" s="326">
        <f t="shared" ca="1" si="69"/>
        <v>8083.3333333333339</v>
      </c>
    </row>
    <row r="181" spans="5:28" hidden="1" outlineLevel="5">
      <c r="H181" s="327" t="s">
        <v>254</v>
      </c>
      <c r="I181" s="312">
        <f ca="1">SUM(OFFSET('Data - expenses'!$J107, 0, (I$6-1) * 3, 1, 3))</f>
        <v>0</v>
      </c>
      <c r="J181" s="313">
        <f ca="1">SUM(OFFSET('Data - expenses'!$J107, 0, (J$6-1) * 3, 1, 3))</f>
        <v>0</v>
      </c>
      <c r="K181" s="313">
        <f ca="1">SUM(OFFSET('Data - expenses'!$J107, 0, (K$6-1) * 3, 1, 3))</f>
        <v>0</v>
      </c>
      <c r="L181" s="313">
        <f ca="1">SUM(OFFSET('Data - expenses'!$J107, 0, (L$6-1) * 3, 1, 3))</f>
        <v>0</v>
      </c>
      <c r="M181" s="313">
        <f ca="1">SUM(OFFSET('Data - expenses'!$J107, 0, (M$6-1) * 3, 1, 3))</f>
        <v>0</v>
      </c>
      <c r="N181" s="313">
        <f ca="1">SUM(OFFSET('Data - expenses'!$J107, 0, (N$6-1) * 3, 1, 3))</f>
        <v>0</v>
      </c>
      <c r="O181" s="313">
        <f ca="1">SUM(OFFSET('Data - expenses'!$J107, 0, (O$6-1) * 3, 1, 3))</f>
        <v>0</v>
      </c>
      <c r="P181" s="313">
        <f ca="1">SUM(OFFSET('Data - expenses'!$J107, 0, (P$6-1) * 3, 1, 3))</f>
        <v>500</v>
      </c>
      <c r="Q181" s="313">
        <f ca="1">SUM(OFFSET('Data - expenses'!$J107, 0, (Q$6-1) * 3, 1, 3))</f>
        <v>750</v>
      </c>
      <c r="R181" s="313">
        <f ca="1">SUM(OFFSET('Data - expenses'!$J107, 0, (R$6-1) * 3, 1, 3))</f>
        <v>750</v>
      </c>
      <c r="S181" s="313">
        <f ca="1">SUM(OFFSET('Data - expenses'!$J107, 0, (S$6-1) * 3, 1, 3))</f>
        <v>750</v>
      </c>
      <c r="T181" s="313">
        <f ca="1">SUM(OFFSET('Data - expenses'!$J107, 0, (T$6-1) * 3, 1, 3))</f>
        <v>750</v>
      </c>
      <c r="U181" s="313">
        <f ca="1">SUM(OFFSET('Data - expenses'!$J107, 0, (U$6-1) * 3, 1, 3))</f>
        <v>750</v>
      </c>
      <c r="V181" s="313">
        <f ca="1">SUM(OFFSET('Data - expenses'!$J107, 0, (V$6-1) * 3, 1, 3))</f>
        <v>750</v>
      </c>
      <c r="W181" s="313">
        <f ca="1">SUM(OFFSET('Data - expenses'!$J107, 0, (W$6-1) * 3, 1, 3))</f>
        <v>750</v>
      </c>
      <c r="X181" s="313">
        <f ca="1">SUM(OFFSET('Data - expenses'!$J107, 0, (X$6-1) * 3, 1, 3))</f>
        <v>750</v>
      </c>
      <c r="Y181" s="313">
        <f ca="1">SUM(OFFSET('Data - expenses'!$J107, 0, (Y$6-1) * 3, 1, 3))</f>
        <v>750</v>
      </c>
      <c r="Z181" s="313">
        <f ca="1">SUM(OFFSET('Data - expenses'!$J107, 0, (Z$6-1) * 3, 1, 3))</f>
        <v>750</v>
      </c>
      <c r="AA181" s="313">
        <f ca="1">SUM(OFFSET('Data - expenses'!$J107, 0, (AA$6-1) * 3, 1, 3))</f>
        <v>750</v>
      </c>
      <c r="AB181" s="314">
        <f ca="1">SUM(OFFSET('Data - expenses'!$J107, 0, (AB$6-1) * 3, 1, 3))</f>
        <v>750</v>
      </c>
    </row>
    <row r="182" spans="5:28" hidden="1" outlineLevel="5">
      <c r="H182" s="327" t="s">
        <v>255</v>
      </c>
      <c r="I182" s="312">
        <f ca="1">SUM(OFFSET('Data - expenses'!$J108, 0, (I$6-1) * 3, 1, 3))</f>
        <v>0</v>
      </c>
      <c r="J182" s="313">
        <f ca="1">SUM(OFFSET('Data - expenses'!$J108, 0, (J$6-1) * 3, 1, 3))</f>
        <v>166.66666666666666</v>
      </c>
      <c r="K182" s="313">
        <f ca="1">SUM(OFFSET('Data - expenses'!$J108, 0, (K$6-1) * 3, 1, 3))</f>
        <v>500</v>
      </c>
      <c r="L182" s="313">
        <f ca="1">SUM(OFFSET('Data - expenses'!$J108, 0, (L$6-1) * 3, 1, 3))</f>
        <v>500</v>
      </c>
      <c r="M182" s="313">
        <f ca="1">SUM(OFFSET('Data - expenses'!$J108, 0, (M$6-1) * 3, 1, 3))</f>
        <v>500</v>
      </c>
      <c r="N182" s="313">
        <f ca="1">SUM(OFFSET('Data - expenses'!$J108, 0, (N$6-1) * 3, 1, 3))</f>
        <v>500</v>
      </c>
      <c r="O182" s="313">
        <f ca="1">SUM(OFFSET('Data - expenses'!$J108, 0, (O$6-1) * 3, 1, 3))</f>
        <v>500</v>
      </c>
      <c r="P182" s="313">
        <f ca="1">SUM(OFFSET('Data - expenses'!$J108, 0, (P$6-1) * 3, 1, 3))</f>
        <v>500</v>
      </c>
      <c r="Q182" s="313">
        <f ca="1">SUM(OFFSET('Data - expenses'!$J108, 0, (Q$6-1) * 3, 1, 3))</f>
        <v>500</v>
      </c>
      <c r="R182" s="313">
        <f ca="1">SUM(OFFSET('Data - expenses'!$J108, 0, (R$6-1) * 3, 1, 3))</f>
        <v>500</v>
      </c>
      <c r="S182" s="313">
        <f ca="1">SUM(OFFSET('Data - expenses'!$J108, 0, (S$6-1) * 3, 1, 3))</f>
        <v>666.66666666666663</v>
      </c>
      <c r="T182" s="313">
        <f ca="1">SUM(OFFSET('Data - expenses'!$J108, 0, (T$6-1) * 3, 1, 3))</f>
        <v>1000</v>
      </c>
      <c r="U182" s="313">
        <f ca="1">SUM(OFFSET('Data - expenses'!$J108, 0, (U$6-1) * 3, 1, 3))</f>
        <v>1166.6666666666665</v>
      </c>
      <c r="V182" s="313">
        <f ca="1">SUM(OFFSET('Data - expenses'!$J108, 0, (V$6-1) * 3, 1, 3))</f>
        <v>1500</v>
      </c>
      <c r="W182" s="313">
        <f ca="1">SUM(OFFSET('Data - expenses'!$J108, 0, (W$6-1) * 3, 1, 3))</f>
        <v>1666.6666666666665</v>
      </c>
      <c r="X182" s="313">
        <f ca="1">SUM(OFFSET('Data - expenses'!$J108, 0, (X$6-1) * 3, 1, 3))</f>
        <v>2000</v>
      </c>
      <c r="Y182" s="313">
        <f ca="1">SUM(OFFSET('Data - expenses'!$J108, 0, (Y$6-1) * 3, 1, 3))</f>
        <v>2166.6666666666665</v>
      </c>
      <c r="Z182" s="313">
        <f ca="1">SUM(OFFSET('Data - expenses'!$J108, 0, (Z$6-1) * 3, 1, 3))</f>
        <v>2500</v>
      </c>
      <c r="AA182" s="313">
        <f ca="1">SUM(OFFSET('Data - expenses'!$J108, 0, (AA$6-1) * 3, 1, 3))</f>
        <v>2500</v>
      </c>
      <c r="AB182" s="314">
        <f ca="1">SUM(OFFSET('Data - expenses'!$J108, 0, (AB$6-1) * 3, 1, 3))</f>
        <v>2500</v>
      </c>
    </row>
    <row r="183" spans="5:28" hidden="1" outlineLevel="5">
      <c r="H183" s="327" t="s">
        <v>256</v>
      </c>
      <c r="I183" s="312">
        <f ca="1">SUM(OFFSET('Data - expenses'!$J109, 0, (I$6-1) * 3, 1, 3))</f>
        <v>0</v>
      </c>
      <c r="J183" s="313">
        <f ca="1">SUM(OFFSET('Data - expenses'!$J109, 0, (J$6-1) * 3, 1, 3))</f>
        <v>0</v>
      </c>
      <c r="K183" s="313">
        <f ca="1">SUM(OFFSET('Data - expenses'!$J109, 0, (K$6-1) * 3, 1, 3))</f>
        <v>0</v>
      </c>
      <c r="L183" s="313">
        <f ca="1">SUM(OFFSET('Data - expenses'!$J109, 0, (L$6-1) * 3, 1, 3))</f>
        <v>0</v>
      </c>
      <c r="M183" s="313">
        <f ca="1">SUM(OFFSET('Data - expenses'!$J109, 0, (M$6-1) * 3, 1, 3))</f>
        <v>166.66666666666666</v>
      </c>
      <c r="N183" s="313">
        <f ca="1">SUM(OFFSET('Data - expenses'!$J109, 0, (N$6-1) * 3, 1, 3))</f>
        <v>500</v>
      </c>
      <c r="O183" s="313">
        <f ca="1">SUM(OFFSET('Data - expenses'!$J109, 0, (O$6-1) * 3, 1, 3))</f>
        <v>500</v>
      </c>
      <c r="P183" s="313">
        <f ca="1">SUM(OFFSET('Data - expenses'!$J109, 0, (P$6-1) * 3, 1, 3))</f>
        <v>500</v>
      </c>
      <c r="Q183" s="313">
        <f ca="1">SUM(OFFSET('Data - expenses'!$J109, 0, (Q$6-1) * 3, 1, 3))</f>
        <v>500</v>
      </c>
      <c r="R183" s="313">
        <f ca="1">SUM(OFFSET('Data - expenses'!$J109, 0, (R$6-1) * 3, 1, 3))</f>
        <v>833.33333333333326</v>
      </c>
      <c r="S183" s="313">
        <f ca="1">SUM(OFFSET('Data - expenses'!$J109, 0, (S$6-1) * 3, 1, 3))</f>
        <v>1000</v>
      </c>
      <c r="T183" s="313">
        <f ca="1">SUM(OFFSET('Data - expenses'!$J109, 0, (T$6-1) * 3, 1, 3))</f>
        <v>1000</v>
      </c>
      <c r="U183" s="313">
        <f ca="1">SUM(OFFSET('Data - expenses'!$J109, 0, (U$6-1) * 3, 1, 3))</f>
        <v>1500</v>
      </c>
      <c r="V183" s="313">
        <f ca="1">SUM(OFFSET('Data - expenses'!$J109, 0, (V$6-1) * 3, 1, 3))</f>
        <v>1500</v>
      </c>
      <c r="W183" s="313">
        <f ca="1">SUM(OFFSET('Data - expenses'!$J109, 0, (W$6-1) * 3, 1, 3))</f>
        <v>1500</v>
      </c>
      <c r="X183" s="313">
        <f ca="1">SUM(OFFSET('Data - expenses'!$J109, 0, (X$6-1) * 3, 1, 3))</f>
        <v>1833.333333333333</v>
      </c>
      <c r="Y183" s="313">
        <f ca="1">SUM(OFFSET('Data - expenses'!$J109, 0, (Y$6-1) * 3, 1, 3))</f>
        <v>2500</v>
      </c>
      <c r="Z183" s="313">
        <f ca="1">SUM(OFFSET('Data - expenses'!$J109, 0, (Z$6-1) * 3, 1, 3))</f>
        <v>2500</v>
      </c>
      <c r="AA183" s="313">
        <f ca="1">SUM(OFFSET('Data - expenses'!$J109, 0, (AA$6-1) * 3, 1, 3))</f>
        <v>2500</v>
      </c>
      <c r="AB183" s="314">
        <f ca="1">SUM(OFFSET('Data - expenses'!$J109, 0, (AB$6-1) * 3, 1, 3))</f>
        <v>2833.3333333333335</v>
      </c>
    </row>
    <row r="184" spans="5:28" hidden="1" outlineLevel="5">
      <c r="H184" s="327" t="s">
        <v>257</v>
      </c>
      <c r="I184" s="312">
        <f ca="1">SUM(OFFSET('Data - expenses'!$J110, 0, (I$6-1) * 3, 1, 3))</f>
        <v>0</v>
      </c>
      <c r="J184" s="313">
        <f ca="1">SUM(OFFSET('Data - expenses'!$J110, 0, (J$6-1) * 3, 1, 3))</f>
        <v>0</v>
      </c>
      <c r="K184" s="313">
        <f ca="1">SUM(OFFSET('Data - expenses'!$J110, 0, (K$6-1) * 3, 1, 3))</f>
        <v>0</v>
      </c>
      <c r="L184" s="313">
        <f ca="1">SUM(OFFSET('Data - expenses'!$J110, 0, (L$6-1) * 3, 1, 3))</f>
        <v>0</v>
      </c>
      <c r="M184" s="313">
        <f ca="1">SUM(OFFSET('Data - expenses'!$J110, 0, (M$6-1) * 3, 1, 3))</f>
        <v>0</v>
      </c>
      <c r="N184" s="313">
        <f ca="1">SUM(OFFSET('Data - expenses'!$J110, 0, (N$6-1) * 3, 1, 3))</f>
        <v>0</v>
      </c>
      <c r="O184" s="313">
        <f ca="1">SUM(OFFSET('Data - expenses'!$J110, 0, (O$6-1) * 3, 1, 3))</f>
        <v>333.33333333333331</v>
      </c>
      <c r="P184" s="313">
        <f ca="1">SUM(OFFSET('Data - expenses'!$J110, 0, (P$6-1) * 3, 1, 3))</f>
        <v>500</v>
      </c>
      <c r="Q184" s="313">
        <f ca="1">SUM(OFFSET('Data - expenses'!$J110, 0, (Q$6-1) * 3, 1, 3))</f>
        <v>500</v>
      </c>
      <c r="R184" s="313">
        <f ca="1">SUM(OFFSET('Data - expenses'!$J110, 0, (R$6-1) * 3, 1, 3))</f>
        <v>500</v>
      </c>
      <c r="S184" s="313">
        <f ca="1">SUM(OFFSET('Data - expenses'!$J110, 0, (S$6-1) * 3, 1, 3))</f>
        <v>500</v>
      </c>
      <c r="T184" s="313">
        <f ca="1">SUM(OFFSET('Data - expenses'!$J110, 0, (T$6-1) * 3, 1, 3))</f>
        <v>500</v>
      </c>
      <c r="U184" s="313">
        <f ca="1">SUM(OFFSET('Data - expenses'!$J110, 0, (U$6-1) * 3, 1, 3))</f>
        <v>500</v>
      </c>
      <c r="V184" s="313">
        <f ca="1">SUM(OFFSET('Data - expenses'!$J110, 0, (V$6-1) * 3, 1, 3))</f>
        <v>500</v>
      </c>
      <c r="W184" s="313">
        <f ca="1">SUM(OFFSET('Data - expenses'!$J110, 0, (W$6-1) * 3, 1, 3))</f>
        <v>500</v>
      </c>
      <c r="X184" s="313">
        <f ca="1">SUM(OFFSET('Data - expenses'!$J110, 0, (X$6-1) * 3, 1, 3))</f>
        <v>500</v>
      </c>
      <c r="Y184" s="313">
        <f ca="1">SUM(OFFSET('Data - expenses'!$J110, 0, (Y$6-1) * 3, 1, 3))</f>
        <v>500</v>
      </c>
      <c r="Z184" s="313">
        <f ca="1">SUM(OFFSET('Data - expenses'!$J110, 0, (Z$6-1) * 3, 1, 3))</f>
        <v>833.33333333333326</v>
      </c>
      <c r="AA184" s="313">
        <f ca="1">SUM(OFFSET('Data - expenses'!$J110, 0, (AA$6-1) * 3, 1, 3))</f>
        <v>1333.3333333333333</v>
      </c>
      <c r="AB184" s="314">
        <f ca="1">SUM(OFFSET('Data - expenses'!$J110, 0, (AB$6-1) * 3, 1, 3))</f>
        <v>1500</v>
      </c>
    </row>
    <row r="185" spans="5:28" hidden="1" outlineLevel="5">
      <c r="H185" s="327" t="s">
        <v>258</v>
      </c>
      <c r="I185" s="312">
        <f ca="1">SUM(OFFSET('Data - expenses'!$J111, 0, (I$6-1) * 3, 1, 3))</f>
        <v>0</v>
      </c>
      <c r="J185" s="313">
        <f ca="1">SUM(OFFSET('Data - expenses'!$J111, 0, (J$6-1) * 3, 1, 3))</f>
        <v>0</v>
      </c>
      <c r="K185" s="313">
        <f ca="1">SUM(OFFSET('Data - expenses'!$J111, 0, (K$6-1) * 3, 1, 3))</f>
        <v>0</v>
      </c>
      <c r="L185" s="313">
        <f ca="1">SUM(OFFSET('Data - expenses'!$J111, 0, (L$6-1) * 3, 1, 3))</f>
        <v>0</v>
      </c>
      <c r="M185" s="313">
        <f ca="1">SUM(OFFSET('Data - expenses'!$J111, 0, (M$6-1) * 3, 1, 3))</f>
        <v>0</v>
      </c>
      <c r="N185" s="313">
        <f ca="1">SUM(OFFSET('Data - expenses'!$J111, 0, (N$6-1) * 3, 1, 3))</f>
        <v>0</v>
      </c>
      <c r="O185" s="313">
        <f ca="1">SUM(OFFSET('Data - expenses'!$J111, 0, (O$6-1) * 3, 1, 3))</f>
        <v>0</v>
      </c>
      <c r="P185" s="313">
        <f ca="1">SUM(OFFSET('Data - expenses'!$J111, 0, (P$6-1) * 3, 1, 3))</f>
        <v>0</v>
      </c>
      <c r="Q185" s="313">
        <f ca="1">SUM(OFFSET('Data - expenses'!$J111, 0, (Q$6-1) * 3, 1, 3))</f>
        <v>0</v>
      </c>
      <c r="R185" s="313">
        <f ca="1">SUM(OFFSET('Data - expenses'!$J111, 0, (R$6-1) * 3, 1, 3))</f>
        <v>0</v>
      </c>
      <c r="S185" s="313">
        <f ca="1">SUM(OFFSET('Data - expenses'!$J111, 0, (S$6-1) * 3, 1, 3))</f>
        <v>166.66666666666666</v>
      </c>
      <c r="T185" s="313">
        <f ca="1">SUM(OFFSET('Data - expenses'!$J111, 0, (T$6-1) * 3, 1, 3))</f>
        <v>500</v>
      </c>
      <c r="U185" s="313">
        <f ca="1">SUM(OFFSET('Data - expenses'!$J111, 0, (U$6-1) * 3, 1, 3))</f>
        <v>500</v>
      </c>
      <c r="V185" s="313">
        <f ca="1">SUM(OFFSET('Data - expenses'!$J111, 0, (V$6-1) * 3, 1, 3))</f>
        <v>500</v>
      </c>
      <c r="W185" s="313">
        <f ca="1">SUM(OFFSET('Data - expenses'!$J111, 0, (W$6-1) * 3, 1, 3))</f>
        <v>500</v>
      </c>
      <c r="X185" s="313">
        <f ca="1">SUM(OFFSET('Data - expenses'!$J111, 0, (X$6-1) * 3, 1, 3))</f>
        <v>500</v>
      </c>
      <c r="Y185" s="313">
        <f ca="1">SUM(OFFSET('Data - expenses'!$J111, 0, (Y$6-1) * 3, 1, 3))</f>
        <v>500</v>
      </c>
      <c r="Z185" s="313">
        <f ca="1">SUM(OFFSET('Data - expenses'!$J111, 0, (Z$6-1) * 3, 1, 3))</f>
        <v>500</v>
      </c>
      <c r="AA185" s="313">
        <f ca="1">SUM(OFFSET('Data - expenses'!$J111, 0, (AA$6-1) * 3, 1, 3))</f>
        <v>500</v>
      </c>
      <c r="AB185" s="314">
        <f ca="1">SUM(OFFSET('Data - expenses'!$J111, 0, (AB$6-1) * 3, 1, 3))</f>
        <v>500</v>
      </c>
    </row>
    <row r="186" spans="5:28" hidden="1" outlineLevel="2">
      <c r="E186" s="502" t="s">
        <v>92</v>
      </c>
      <c r="F186" s="505"/>
      <c r="G186" s="505"/>
      <c r="H186" s="503"/>
      <c r="I186" s="324">
        <f t="shared" ref="I186:AB186" ca="1" si="70">SUM(I187)</f>
        <v>13200</v>
      </c>
      <c r="J186" s="325">
        <f t="shared" ca="1" si="70"/>
        <v>15600</v>
      </c>
      <c r="K186" s="325">
        <f t="shared" ca="1" si="70"/>
        <v>18000</v>
      </c>
      <c r="L186" s="325">
        <f t="shared" ca="1" si="70"/>
        <v>20400</v>
      </c>
      <c r="M186" s="325">
        <f t="shared" ca="1" si="70"/>
        <v>30000</v>
      </c>
      <c r="N186" s="325">
        <f t="shared" ca="1" si="70"/>
        <v>36000</v>
      </c>
      <c r="O186" s="325">
        <f t="shared" ca="1" si="70"/>
        <v>43200</v>
      </c>
      <c r="P186" s="325">
        <f t="shared" ca="1" si="70"/>
        <v>49200</v>
      </c>
      <c r="Q186" s="325">
        <f t="shared" ca="1" si="70"/>
        <v>52800</v>
      </c>
      <c r="R186" s="325">
        <f t="shared" ca="1" si="70"/>
        <v>57600</v>
      </c>
      <c r="S186" s="325">
        <f t="shared" ca="1" si="70"/>
        <v>63600</v>
      </c>
      <c r="T186" s="325">
        <f t="shared" ca="1" si="70"/>
        <v>68400</v>
      </c>
      <c r="U186" s="325">
        <f t="shared" ca="1" si="70"/>
        <v>86400</v>
      </c>
      <c r="V186" s="325">
        <f t="shared" ca="1" si="70"/>
        <v>90000</v>
      </c>
      <c r="W186" s="325">
        <f t="shared" ca="1" si="70"/>
        <v>98400</v>
      </c>
      <c r="X186" s="325">
        <f t="shared" ca="1" si="70"/>
        <v>108000</v>
      </c>
      <c r="Y186" s="325">
        <f t="shared" ca="1" si="70"/>
        <v>146400</v>
      </c>
      <c r="Z186" s="325">
        <f t="shared" ca="1" si="70"/>
        <v>165600</v>
      </c>
      <c r="AA186" s="325">
        <f t="shared" ca="1" si="70"/>
        <v>183600</v>
      </c>
      <c r="AB186" s="326">
        <f t="shared" ca="1" si="70"/>
        <v>201600</v>
      </c>
    </row>
    <row r="187" spans="5:28" hidden="1" outlineLevel="3">
      <c r="F187" s="488" t="s">
        <v>92</v>
      </c>
      <c r="G187" s="504"/>
      <c r="H187" s="489"/>
      <c r="I187" s="321">
        <f t="shared" ref="I187:AB187" ca="1" si="71">SUM(I188,I190,I196,I200)</f>
        <v>13200</v>
      </c>
      <c r="J187" s="322">
        <f t="shared" ca="1" si="71"/>
        <v>15600</v>
      </c>
      <c r="K187" s="322">
        <f t="shared" ca="1" si="71"/>
        <v>18000</v>
      </c>
      <c r="L187" s="322">
        <f t="shared" ca="1" si="71"/>
        <v>20400</v>
      </c>
      <c r="M187" s="322">
        <f t="shared" ca="1" si="71"/>
        <v>30000</v>
      </c>
      <c r="N187" s="322">
        <f t="shared" ca="1" si="71"/>
        <v>36000</v>
      </c>
      <c r="O187" s="322">
        <f t="shared" ca="1" si="71"/>
        <v>43200</v>
      </c>
      <c r="P187" s="322">
        <f t="shared" ca="1" si="71"/>
        <v>49200</v>
      </c>
      <c r="Q187" s="322">
        <f t="shared" ca="1" si="71"/>
        <v>52800</v>
      </c>
      <c r="R187" s="322">
        <f t="shared" ca="1" si="71"/>
        <v>57600</v>
      </c>
      <c r="S187" s="322">
        <f t="shared" ca="1" si="71"/>
        <v>63600</v>
      </c>
      <c r="T187" s="322">
        <f t="shared" ca="1" si="71"/>
        <v>68400</v>
      </c>
      <c r="U187" s="322">
        <f t="shared" ca="1" si="71"/>
        <v>86400</v>
      </c>
      <c r="V187" s="322">
        <f t="shared" ca="1" si="71"/>
        <v>90000</v>
      </c>
      <c r="W187" s="322">
        <f t="shared" ca="1" si="71"/>
        <v>98400</v>
      </c>
      <c r="X187" s="322">
        <f t="shared" ca="1" si="71"/>
        <v>108000</v>
      </c>
      <c r="Y187" s="322">
        <f t="shared" ca="1" si="71"/>
        <v>146400</v>
      </c>
      <c r="Z187" s="322">
        <f t="shared" ca="1" si="71"/>
        <v>165600</v>
      </c>
      <c r="AA187" s="322">
        <f t="shared" ca="1" si="71"/>
        <v>183600</v>
      </c>
      <c r="AB187" s="323">
        <f t="shared" ca="1" si="71"/>
        <v>201600</v>
      </c>
    </row>
    <row r="188" spans="5:28" hidden="1" outlineLevel="4">
      <c r="G188" s="502" t="s">
        <v>0</v>
      </c>
      <c r="H188" s="503"/>
      <c r="I188" s="324">
        <f t="shared" ref="I188:AB188" ca="1" si="72">SUM(I189)</f>
        <v>3600</v>
      </c>
      <c r="J188" s="325">
        <f t="shared" ca="1" si="72"/>
        <v>3600</v>
      </c>
      <c r="K188" s="325">
        <f t="shared" ca="1" si="72"/>
        <v>3600</v>
      </c>
      <c r="L188" s="325">
        <f t="shared" ca="1" si="72"/>
        <v>3600</v>
      </c>
      <c r="M188" s="325">
        <f t="shared" ca="1" si="72"/>
        <v>3600</v>
      </c>
      <c r="N188" s="325">
        <f t="shared" ca="1" si="72"/>
        <v>3600</v>
      </c>
      <c r="O188" s="325">
        <f t="shared" ca="1" si="72"/>
        <v>3600</v>
      </c>
      <c r="P188" s="325">
        <f t="shared" ca="1" si="72"/>
        <v>3600</v>
      </c>
      <c r="Q188" s="325">
        <f t="shared" ca="1" si="72"/>
        <v>3600</v>
      </c>
      <c r="R188" s="325">
        <f t="shared" ca="1" si="72"/>
        <v>3600</v>
      </c>
      <c r="S188" s="325">
        <f t="shared" ca="1" si="72"/>
        <v>3600</v>
      </c>
      <c r="T188" s="325">
        <f t="shared" ca="1" si="72"/>
        <v>3600</v>
      </c>
      <c r="U188" s="325">
        <f t="shared" ca="1" si="72"/>
        <v>3600</v>
      </c>
      <c r="V188" s="325">
        <f t="shared" ca="1" si="72"/>
        <v>3600</v>
      </c>
      <c r="W188" s="325">
        <f t="shared" ca="1" si="72"/>
        <v>3600</v>
      </c>
      <c r="X188" s="325">
        <f t="shared" ca="1" si="72"/>
        <v>3600</v>
      </c>
      <c r="Y188" s="325">
        <f t="shared" ca="1" si="72"/>
        <v>3600</v>
      </c>
      <c r="Z188" s="325">
        <f t="shared" ca="1" si="72"/>
        <v>3600</v>
      </c>
      <c r="AA188" s="325">
        <f t="shared" ca="1" si="72"/>
        <v>3600</v>
      </c>
      <c r="AB188" s="326">
        <f t="shared" ca="1" si="72"/>
        <v>3600</v>
      </c>
    </row>
    <row r="189" spans="5:28" hidden="1" outlineLevel="5">
      <c r="H189" s="327" t="s">
        <v>248</v>
      </c>
      <c r="I189" s="312">
        <f ca="1">SUM(OFFSET('Data - expenses'!$J112, 0, (I$6-1) * 3, 1, 3))</f>
        <v>3600</v>
      </c>
      <c r="J189" s="313">
        <f ca="1">SUM(OFFSET('Data - expenses'!$J112, 0, (J$6-1) * 3, 1, 3))</f>
        <v>3600</v>
      </c>
      <c r="K189" s="313">
        <f ca="1">SUM(OFFSET('Data - expenses'!$J112, 0, (K$6-1) * 3, 1, 3))</f>
        <v>3600</v>
      </c>
      <c r="L189" s="313">
        <f ca="1">SUM(OFFSET('Data - expenses'!$J112, 0, (L$6-1) * 3, 1, 3))</f>
        <v>3600</v>
      </c>
      <c r="M189" s="313">
        <f ca="1">SUM(OFFSET('Data - expenses'!$J112, 0, (M$6-1) * 3, 1, 3))</f>
        <v>3600</v>
      </c>
      <c r="N189" s="313">
        <f ca="1">SUM(OFFSET('Data - expenses'!$J112, 0, (N$6-1) * 3, 1, 3))</f>
        <v>3600</v>
      </c>
      <c r="O189" s="313">
        <f ca="1">SUM(OFFSET('Data - expenses'!$J112, 0, (O$6-1) * 3, 1, 3))</f>
        <v>3600</v>
      </c>
      <c r="P189" s="313">
        <f ca="1">SUM(OFFSET('Data - expenses'!$J112, 0, (P$6-1) * 3, 1, 3))</f>
        <v>3600</v>
      </c>
      <c r="Q189" s="313">
        <f ca="1">SUM(OFFSET('Data - expenses'!$J112, 0, (Q$6-1) * 3, 1, 3))</f>
        <v>3600</v>
      </c>
      <c r="R189" s="313">
        <f ca="1">SUM(OFFSET('Data - expenses'!$J112, 0, (R$6-1) * 3, 1, 3))</f>
        <v>3600</v>
      </c>
      <c r="S189" s="313">
        <f ca="1">SUM(OFFSET('Data - expenses'!$J112, 0, (S$6-1) * 3, 1, 3))</f>
        <v>3600</v>
      </c>
      <c r="T189" s="313">
        <f ca="1">SUM(OFFSET('Data - expenses'!$J112, 0, (T$6-1) * 3, 1, 3))</f>
        <v>3600</v>
      </c>
      <c r="U189" s="313">
        <f ca="1">SUM(OFFSET('Data - expenses'!$J112, 0, (U$6-1) * 3, 1, 3))</f>
        <v>3600</v>
      </c>
      <c r="V189" s="313">
        <f ca="1">SUM(OFFSET('Data - expenses'!$J112, 0, (V$6-1) * 3, 1, 3))</f>
        <v>3600</v>
      </c>
      <c r="W189" s="313">
        <f ca="1">SUM(OFFSET('Data - expenses'!$J112, 0, (W$6-1) * 3, 1, 3))</f>
        <v>3600</v>
      </c>
      <c r="X189" s="313">
        <f ca="1">SUM(OFFSET('Data - expenses'!$J112, 0, (X$6-1) * 3, 1, 3))</f>
        <v>3600</v>
      </c>
      <c r="Y189" s="313">
        <f ca="1">SUM(OFFSET('Data - expenses'!$J112, 0, (Y$6-1) * 3, 1, 3))</f>
        <v>3600</v>
      </c>
      <c r="Z189" s="313">
        <f ca="1">SUM(OFFSET('Data - expenses'!$J112, 0, (Z$6-1) * 3, 1, 3))</f>
        <v>3600</v>
      </c>
      <c r="AA189" s="313">
        <f ca="1">SUM(OFFSET('Data - expenses'!$J112, 0, (AA$6-1) * 3, 1, 3))</f>
        <v>3600</v>
      </c>
      <c r="AB189" s="314">
        <f ca="1">SUM(OFFSET('Data - expenses'!$J112, 0, (AB$6-1) * 3, 1, 3))</f>
        <v>3600</v>
      </c>
    </row>
    <row r="190" spans="5:28" hidden="1" outlineLevel="4">
      <c r="G190" s="502" t="s">
        <v>36</v>
      </c>
      <c r="H190" s="503"/>
      <c r="I190" s="324">
        <f t="shared" ref="I190:AB190" ca="1" si="73">SUM(I191,I192,I193,I194,I195)</f>
        <v>2400</v>
      </c>
      <c r="J190" s="325">
        <f t="shared" ca="1" si="73"/>
        <v>3600</v>
      </c>
      <c r="K190" s="325">
        <f t="shared" ca="1" si="73"/>
        <v>3600</v>
      </c>
      <c r="L190" s="325">
        <f t="shared" ca="1" si="73"/>
        <v>6000</v>
      </c>
      <c r="M190" s="325">
        <f t="shared" ca="1" si="73"/>
        <v>7200</v>
      </c>
      <c r="N190" s="325">
        <f t="shared" ca="1" si="73"/>
        <v>10800</v>
      </c>
      <c r="O190" s="325">
        <f t="shared" ca="1" si="73"/>
        <v>15600</v>
      </c>
      <c r="P190" s="325">
        <f t="shared" ca="1" si="73"/>
        <v>18000</v>
      </c>
      <c r="Q190" s="325">
        <f t="shared" ca="1" si="73"/>
        <v>20400</v>
      </c>
      <c r="R190" s="325">
        <f t="shared" ca="1" si="73"/>
        <v>22800</v>
      </c>
      <c r="S190" s="325">
        <f t="shared" ca="1" si="73"/>
        <v>25200</v>
      </c>
      <c r="T190" s="325">
        <f t="shared" ca="1" si="73"/>
        <v>25200</v>
      </c>
      <c r="U190" s="325">
        <f t="shared" ca="1" si="73"/>
        <v>31200</v>
      </c>
      <c r="V190" s="325">
        <f t="shared" ca="1" si="73"/>
        <v>32400</v>
      </c>
      <c r="W190" s="325">
        <f t="shared" ca="1" si="73"/>
        <v>39600</v>
      </c>
      <c r="X190" s="325">
        <f t="shared" ca="1" si="73"/>
        <v>44400</v>
      </c>
      <c r="Y190" s="325">
        <f t="shared" ca="1" si="73"/>
        <v>66000</v>
      </c>
      <c r="Z190" s="325">
        <f t="shared" ca="1" si="73"/>
        <v>80400</v>
      </c>
      <c r="AA190" s="325">
        <f t="shared" ca="1" si="73"/>
        <v>94800</v>
      </c>
      <c r="AB190" s="326">
        <f t="shared" ca="1" si="73"/>
        <v>109200</v>
      </c>
    </row>
    <row r="191" spans="5:28" hidden="1" outlineLevel="5">
      <c r="H191" s="327" t="s">
        <v>249</v>
      </c>
      <c r="I191" s="312">
        <f ca="1">SUM(OFFSET('Data - expenses'!$J113, 0, (I$6-1) * 3, 1, 3))</f>
        <v>0</v>
      </c>
      <c r="J191" s="313">
        <f ca="1">SUM(OFFSET('Data - expenses'!$J113, 0, (J$6-1) * 3, 1, 3))</f>
        <v>0</v>
      </c>
      <c r="K191" s="313">
        <f ca="1">SUM(OFFSET('Data - expenses'!$J113, 0, (K$6-1) * 3, 1, 3))</f>
        <v>0</v>
      </c>
      <c r="L191" s="313">
        <f ca="1">SUM(OFFSET('Data - expenses'!$J113, 0, (L$6-1) * 3, 1, 3))</f>
        <v>0</v>
      </c>
      <c r="M191" s="313">
        <f ca="1">SUM(OFFSET('Data - expenses'!$J113, 0, (M$6-1) * 3, 1, 3))</f>
        <v>0</v>
      </c>
      <c r="N191" s="313">
        <f ca="1">SUM(OFFSET('Data - expenses'!$J113, 0, (N$6-1) * 3, 1, 3))</f>
        <v>0</v>
      </c>
      <c r="O191" s="313">
        <f ca="1">SUM(OFFSET('Data - expenses'!$J113, 0, (O$6-1) * 3, 1, 3))</f>
        <v>0</v>
      </c>
      <c r="P191" s="313">
        <f ca="1">SUM(OFFSET('Data - expenses'!$J113, 0, (P$6-1) * 3, 1, 3))</f>
        <v>0</v>
      </c>
      <c r="Q191" s="313">
        <f ca="1">SUM(OFFSET('Data - expenses'!$J113, 0, (Q$6-1) * 3, 1, 3))</f>
        <v>2400</v>
      </c>
      <c r="R191" s="313">
        <f ca="1">SUM(OFFSET('Data - expenses'!$J113, 0, (R$6-1) * 3, 1, 3))</f>
        <v>3600</v>
      </c>
      <c r="S191" s="313">
        <f ca="1">SUM(OFFSET('Data - expenses'!$J113, 0, (S$6-1) * 3, 1, 3))</f>
        <v>3600</v>
      </c>
      <c r="T191" s="313">
        <f ca="1">SUM(OFFSET('Data - expenses'!$J113, 0, (T$6-1) * 3, 1, 3))</f>
        <v>3600</v>
      </c>
      <c r="U191" s="313">
        <f ca="1">SUM(OFFSET('Data - expenses'!$J113, 0, (U$6-1) * 3, 1, 3))</f>
        <v>3600</v>
      </c>
      <c r="V191" s="313">
        <f ca="1">SUM(OFFSET('Data - expenses'!$J113, 0, (V$6-1) * 3, 1, 3))</f>
        <v>3600</v>
      </c>
      <c r="W191" s="313">
        <f ca="1">SUM(OFFSET('Data - expenses'!$J113, 0, (W$6-1) * 3, 1, 3))</f>
        <v>3600</v>
      </c>
      <c r="X191" s="313">
        <f ca="1">SUM(OFFSET('Data - expenses'!$J113, 0, (X$6-1) * 3, 1, 3))</f>
        <v>3600</v>
      </c>
      <c r="Y191" s="313">
        <f ca="1">SUM(OFFSET('Data - expenses'!$J113, 0, (Y$6-1) * 3, 1, 3))</f>
        <v>7200</v>
      </c>
      <c r="Z191" s="313">
        <f ca="1">SUM(OFFSET('Data - expenses'!$J113, 0, (Z$6-1) * 3, 1, 3))</f>
        <v>7200</v>
      </c>
      <c r="AA191" s="313">
        <f ca="1">SUM(OFFSET('Data - expenses'!$J113, 0, (AA$6-1) * 3, 1, 3))</f>
        <v>7200</v>
      </c>
      <c r="AB191" s="314">
        <f ca="1">SUM(OFFSET('Data - expenses'!$J113, 0, (AB$6-1) * 3, 1, 3))</f>
        <v>7200</v>
      </c>
    </row>
    <row r="192" spans="5:28" hidden="1" outlineLevel="5">
      <c r="H192" s="327" t="s">
        <v>250</v>
      </c>
      <c r="I192" s="312">
        <f ca="1">SUM(OFFSET('Data - expenses'!$J114, 0, (I$6-1) * 3, 1, 3))</f>
        <v>0</v>
      </c>
      <c r="J192" s="313">
        <f ca="1">SUM(OFFSET('Data - expenses'!$J114, 0, (J$6-1) * 3, 1, 3))</f>
        <v>0</v>
      </c>
      <c r="K192" s="313">
        <f ca="1">SUM(OFFSET('Data - expenses'!$J114, 0, (K$6-1) * 3, 1, 3))</f>
        <v>0</v>
      </c>
      <c r="L192" s="313">
        <f ca="1">SUM(OFFSET('Data - expenses'!$J114, 0, (L$6-1) * 3, 1, 3))</f>
        <v>0</v>
      </c>
      <c r="M192" s="313">
        <f ca="1">SUM(OFFSET('Data - expenses'!$J114, 0, (M$6-1) * 3, 1, 3))</f>
        <v>0</v>
      </c>
      <c r="N192" s="313">
        <f ca="1">SUM(OFFSET('Data - expenses'!$J114, 0, (N$6-1) * 3, 1, 3))</f>
        <v>2400</v>
      </c>
      <c r="O192" s="313">
        <f ca="1">SUM(OFFSET('Data - expenses'!$J114, 0, (O$6-1) * 3, 1, 3))</f>
        <v>3600</v>
      </c>
      <c r="P192" s="313">
        <f ca="1">SUM(OFFSET('Data - expenses'!$J114, 0, (P$6-1) * 3, 1, 3))</f>
        <v>3600</v>
      </c>
      <c r="Q192" s="313">
        <f ca="1">SUM(OFFSET('Data - expenses'!$J114, 0, (Q$6-1) * 3, 1, 3))</f>
        <v>3600</v>
      </c>
      <c r="R192" s="313">
        <f ca="1">SUM(OFFSET('Data - expenses'!$J114, 0, (R$6-1) * 3, 1, 3))</f>
        <v>3600</v>
      </c>
      <c r="S192" s="313">
        <f ca="1">SUM(OFFSET('Data - expenses'!$J114, 0, (S$6-1) * 3, 1, 3))</f>
        <v>3600</v>
      </c>
      <c r="T192" s="313">
        <f ca="1">SUM(OFFSET('Data - expenses'!$J114, 0, (T$6-1) * 3, 1, 3))</f>
        <v>3600</v>
      </c>
      <c r="U192" s="313">
        <f ca="1">SUM(OFFSET('Data - expenses'!$J114, 0, (U$6-1) * 3, 1, 3))</f>
        <v>3600</v>
      </c>
      <c r="V192" s="313">
        <f ca="1">SUM(OFFSET('Data - expenses'!$J114, 0, (V$6-1) * 3, 1, 3))</f>
        <v>3600</v>
      </c>
      <c r="W192" s="313">
        <f ca="1">SUM(OFFSET('Data - expenses'!$J114, 0, (W$6-1) * 3, 1, 3))</f>
        <v>3600</v>
      </c>
      <c r="X192" s="313">
        <f ca="1">SUM(OFFSET('Data - expenses'!$J114, 0, (X$6-1) * 3, 1, 3))</f>
        <v>3600</v>
      </c>
      <c r="Y192" s="313">
        <f ca="1">SUM(OFFSET('Data - expenses'!$J114, 0, (Y$6-1) * 3, 1, 3))</f>
        <v>7200</v>
      </c>
      <c r="Z192" s="313">
        <f ca="1">SUM(OFFSET('Data - expenses'!$J114, 0, (Z$6-1) * 3, 1, 3))</f>
        <v>7200</v>
      </c>
      <c r="AA192" s="313">
        <f ca="1">SUM(OFFSET('Data - expenses'!$J114, 0, (AA$6-1) * 3, 1, 3))</f>
        <v>7200</v>
      </c>
      <c r="AB192" s="314">
        <f ca="1">SUM(OFFSET('Data - expenses'!$J114, 0, (AB$6-1) * 3, 1, 3))</f>
        <v>7200</v>
      </c>
    </row>
    <row r="193" spans="5:28" hidden="1" outlineLevel="5">
      <c r="H193" s="327" t="s">
        <v>251</v>
      </c>
      <c r="I193" s="312">
        <f ca="1">SUM(OFFSET('Data - expenses'!$J115, 0, (I$6-1) * 3, 1, 3))</f>
        <v>2400</v>
      </c>
      <c r="J193" s="313">
        <f ca="1">SUM(OFFSET('Data - expenses'!$J115, 0, (J$6-1) * 3, 1, 3))</f>
        <v>3600</v>
      </c>
      <c r="K193" s="313">
        <f ca="1">SUM(OFFSET('Data - expenses'!$J115, 0, (K$6-1) * 3, 1, 3))</f>
        <v>3600</v>
      </c>
      <c r="L193" s="313">
        <f ca="1">SUM(OFFSET('Data - expenses'!$J115, 0, (L$6-1) * 3, 1, 3))</f>
        <v>3600</v>
      </c>
      <c r="M193" s="313">
        <f ca="1">SUM(OFFSET('Data - expenses'!$J115, 0, (M$6-1) * 3, 1, 3))</f>
        <v>3600</v>
      </c>
      <c r="N193" s="313">
        <f ca="1">SUM(OFFSET('Data - expenses'!$J115, 0, (N$6-1) * 3, 1, 3))</f>
        <v>3600</v>
      </c>
      <c r="O193" s="313">
        <f ca="1">SUM(OFFSET('Data - expenses'!$J115, 0, (O$6-1) * 3, 1, 3))</f>
        <v>3600</v>
      </c>
      <c r="P193" s="313">
        <f ca="1">SUM(OFFSET('Data - expenses'!$J115, 0, (P$6-1) * 3, 1, 3))</f>
        <v>3600</v>
      </c>
      <c r="Q193" s="313">
        <f ca="1">SUM(OFFSET('Data - expenses'!$J115, 0, (Q$6-1) * 3, 1, 3))</f>
        <v>3600</v>
      </c>
      <c r="R193" s="313">
        <f ca="1">SUM(OFFSET('Data - expenses'!$J115, 0, (R$6-1) * 3, 1, 3))</f>
        <v>3600</v>
      </c>
      <c r="S193" s="313">
        <f ca="1">SUM(OFFSET('Data - expenses'!$J115, 0, (S$6-1) * 3, 1, 3))</f>
        <v>3600</v>
      </c>
      <c r="T193" s="313">
        <f ca="1">SUM(OFFSET('Data - expenses'!$J115, 0, (T$6-1) * 3, 1, 3))</f>
        <v>3600</v>
      </c>
      <c r="U193" s="313">
        <f ca="1">SUM(OFFSET('Data - expenses'!$J115, 0, (U$6-1) * 3, 1, 3))</f>
        <v>7200</v>
      </c>
      <c r="V193" s="313">
        <f ca="1">SUM(OFFSET('Data - expenses'!$J115, 0, (V$6-1) * 3, 1, 3))</f>
        <v>7200</v>
      </c>
      <c r="W193" s="313">
        <f ca="1">SUM(OFFSET('Data - expenses'!$J115, 0, (W$6-1) * 3, 1, 3))</f>
        <v>12000</v>
      </c>
      <c r="X193" s="313">
        <f ca="1">SUM(OFFSET('Data - expenses'!$J115, 0, (X$6-1) * 3, 1, 3))</f>
        <v>14400</v>
      </c>
      <c r="Y193" s="313">
        <f ca="1">SUM(OFFSET('Data - expenses'!$J115, 0, (Y$6-1) * 3, 1, 3))</f>
        <v>21600</v>
      </c>
      <c r="Z193" s="313">
        <f ca="1">SUM(OFFSET('Data - expenses'!$J115, 0, (Z$6-1) * 3, 1, 3))</f>
        <v>28800</v>
      </c>
      <c r="AA193" s="313">
        <f ca="1">SUM(OFFSET('Data - expenses'!$J115, 0, (AA$6-1) * 3, 1, 3))</f>
        <v>36000</v>
      </c>
      <c r="AB193" s="314">
        <f ca="1">SUM(OFFSET('Data - expenses'!$J115, 0, (AB$6-1) * 3, 1, 3))</f>
        <v>43200</v>
      </c>
    </row>
    <row r="194" spans="5:28" hidden="1" outlineLevel="5">
      <c r="H194" s="327" t="s">
        <v>252</v>
      </c>
      <c r="I194" s="312">
        <f ca="1">SUM(OFFSET('Data - expenses'!$J116, 0, (I$6-1) * 3, 1, 3))</f>
        <v>0</v>
      </c>
      <c r="J194" s="313">
        <f ca="1">SUM(OFFSET('Data - expenses'!$J116, 0, (J$6-1) * 3, 1, 3))</f>
        <v>0</v>
      </c>
      <c r="K194" s="313">
        <f ca="1">SUM(OFFSET('Data - expenses'!$J116, 0, (K$6-1) * 3, 1, 3))</f>
        <v>0</v>
      </c>
      <c r="L194" s="313">
        <f ca="1">SUM(OFFSET('Data - expenses'!$J116, 0, (L$6-1) * 3, 1, 3))</f>
        <v>2400</v>
      </c>
      <c r="M194" s="313">
        <f ca="1">SUM(OFFSET('Data - expenses'!$J116, 0, (M$6-1) * 3, 1, 3))</f>
        <v>3600</v>
      </c>
      <c r="N194" s="313">
        <f ca="1">SUM(OFFSET('Data - expenses'!$J116, 0, (N$6-1) * 3, 1, 3))</f>
        <v>3600</v>
      </c>
      <c r="O194" s="313">
        <f ca="1">SUM(OFFSET('Data - expenses'!$J116, 0, (O$6-1) * 3, 1, 3))</f>
        <v>4800</v>
      </c>
      <c r="P194" s="313">
        <f ca="1">SUM(OFFSET('Data - expenses'!$J116, 0, (P$6-1) * 3, 1, 3))</f>
        <v>7200</v>
      </c>
      <c r="Q194" s="313">
        <f ca="1">SUM(OFFSET('Data - expenses'!$J116, 0, (Q$6-1) * 3, 1, 3))</f>
        <v>7200</v>
      </c>
      <c r="R194" s="313">
        <f ca="1">SUM(OFFSET('Data - expenses'!$J116, 0, (R$6-1) * 3, 1, 3))</f>
        <v>8400</v>
      </c>
      <c r="S194" s="313">
        <f ca="1">SUM(OFFSET('Data - expenses'!$J116, 0, (S$6-1) * 3, 1, 3))</f>
        <v>10800</v>
      </c>
      <c r="T194" s="313">
        <f ca="1">SUM(OFFSET('Data - expenses'!$J116, 0, (T$6-1) * 3, 1, 3))</f>
        <v>10800</v>
      </c>
      <c r="U194" s="313">
        <f ca="1">SUM(OFFSET('Data - expenses'!$J116, 0, (U$6-1) * 3, 1, 3))</f>
        <v>13200</v>
      </c>
      <c r="V194" s="313">
        <f ca="1">SUM(OFFSET('Data - expenses'!$J116, 0, (V$6-1) * 3, 1, 3))</f>
        <v>14400</v>
      </c>
      <c r="W194" s="313">
        <f ca="1">SUM(OFFSET('Data - expenses'!$J116, 0, (W$6-1) * 3, 1, 3))</f>
        <v>16800</v>
      </c>
      <c r="X194" s="313">
        <f ca="1">SUM(OFFSET('Data - expenses'!$J116, 0, (X$6-1) * 3, 1, 3))</f>
        <v>19200</v>
      </c>
      <c r="Y194" s="313">
        <f ca="1">SUM(OFFSET('Data - expenses'!$J116, 0, (Y$6-1) * 3, 1, 3))</f>
        <v>26400</v>
      </c>
      <c r="Z194" s="313">
        <f ca="1">SUM(OFFSET('Data - expenses'!$J116, 0, (Z$6-1) * 3, 1, 3))</f>
        <v>33600</v>
      </c>
      <c r="AA194" s="313">
        <f ca="1">SUM(OFFSET('Data - expenses'!$J116, 0, (AA$6-1) * 3, 1, 3))</f>
        <v>40800</v>
      </c>
      <c r="AB194" s="314">
        <f ca="1">SUM(OFFSET('Data - expenses'!$J116, 0, (AB$6-1) * 3, 1, 3))</f>
        <v>48000</v>
      </c>
    </row>
    <row r="195" spans="5:28" hidden="1" outlineLevel="5">
      <c r="H195" s="327" t="s">
        <v>253</v>
      </c>
      <c r="I195" s="312">
        <f ca="1">SUM(OFFSET('Data - expenses'!$J117, 0, (I$6-1) * 3, 1, 3))</f>
        <v>0</v>
      </c>
      <c r="J195" s="313">
        <f ca="1">SUM(OFFSET('Data - expenses'!$J117, 0, (J$6-1) * 3, 1, 3))</f>
        <v>0</v>
      </c>
      <c r="K195" s="313">
        <f ca="1">SUM(OFFSET('Data - expenses'!$J117, 0, (K$6-1) * 3, 1, 3))</f>
        <v>0</v>
      </c>
      <c r="L195" s="313">
        <f ca="1">SUM(OFFSET('Data - expenses'!$J117, 0, (L$6-1) * 3, 1, 3))</f>
        <v>0</v>
      </c>
      <c r="M195" s="313">
        <f ca="1">SUM(OFFSET('Data - expenses'!$J117, 0, (M$6-1) * 3, 1, 3))</f>
        <v>0</v>
      </c>
      <c r="N195" s="313">
        <f ca="1">SUM(OFFSET('Data - expenses'!$J117, 0, (N$6-1) * 3, 1, 3))</f>
        <v>1200</v>
      </c>
      <c r="O195" s="313">
        <f ca="1">SUM(OFFSET('Data - expenses'!$J117, 0, (O$6-1) * 3, 1, 3))</f>
        <v>3600</v>
      </c>
      <c r="P195" s="313">
        <f ca="1">SUM(OFFSET('Data - expenses'!$J117, 0, (P$6-1) * 3, 1, 3))</f>
        <v>3600</v>
      </c>
      <c r="Q195" s="313">
        <f ca="1">SUM(OFFSET('Data - expenses'!$J117, 0, (Q$6-1) * 3, 1, 3))</f>
        <v>3600</v>
      </c>
      <c r="R195" s="313">
        <f ca="1">SUM(OFFSET('Data - expenses'!$J117, 0, (R$6-1) * 3, 1, 3))</f>
        <v>3600</v>
      </c>
      <c r="S195" s="313">
        <f ca="1">SUM(OFFSET('Data - expenses'!$J117, 0, (S$6-1) * 3, 1, 3))</f>
        <v>3600</v>
      </c>
      <c r="T195" s="313">
        <f ca="1">SUM(OFFSET('Data - expenses'!$J117, 0, (T$6-1) * 3, 1, 3))</f>
        <v>3600</v>
      </c>
      <c r="U195" s="313">
        <f ca="1">SUM(OFFSET('Data - expenses'!$J117, 0, (U$6-1) * 3, 1, 3))</f>
        <v>3600</v>
      </c>
      <c r="V195" s="313">
        <f ca="1">SUM(OFFSET('Data - expenses'!$J117, 0, (V$6-1) * 3, 1, 3))</f>
        <v>3600</v>
      </c>
      <c r="W195" s="313">
        <f ca="1">SUM(OFFSET('Data - expenses'!$J117, 0, (W$6-1) * 3, 1, 3))</f>
        <v>3600</v>
      </c>
      <c r="X195" s="313">
        <f ca="1">SUM(OFFSET('Data - expenses'!$J117, 0, (X$6-1) * 3, 1, 3))</f>
        <v>3600</v>
      </c>
      <c r="Y195" s="313">
        <f ca="1">SUM(OFFSET('Data - expenses'!$J117, 0, (Y$6-1) * 3, 1, 3))</f>
        <v>3600</v>
      </c>
      <c r="Z195" s="313">
        <f ca="1">SUM(OFFSET('Data - expenses'!$J117, 0, (Z$6-1) * 3, 1, 3))</f>
        <v>3600</v>
      </c>
      <c r="AA195" s="313">
        <f ca="1">SUM(OFFSET('Data - expenses'!$J117, 0, (AA$6-1) * 3, 1, 3))</f>
        <v>3600</v>
      </c>
      <c r="AB195" s="314">
        <f ca="1">SUM(OFFSET('Data - expenses'!$J117, 0, (AB$6-1) * 3, 1, 3))</f>
        <v>3600</v>
      </c>
    </row>
    <row r="196" spans="5:28" hidden="1" outlineLevel="4">
      <c r="G196" s="502" t="s">
        <v>37</v>
      </c>
      <c r="H196" s="503"/>
      <c r="I196" s="324">
        <f t="shared" ref="I196:AB196" ca="1" si="74">SUM(I197,I198,I199)</f>
        <v>7200</v>
      </c>
      <c r="J196" s="325">
        <f t="shared" ca="1" si="74"/>
        <v>7200</v>
      </c>
      <c r="K196" s="325">
        <f t="shared" ca="1" si="74"/>
        <v>7200</v>
      </c>
      <c r="L196" s="325">
        <f t="shared" ca="1" si="74"/>
        <v>7200</v>
      </c>
      <c r="M196" s="325">
        <f t="shared" ca="1" si="74"/>
        <v>14400</v>
      </c>
      <c r="N196" s="325">
        <f t="shared" ca="1" si="74"/>
        <v>14400</v>
      </c>
      <c r="O196" s="325">
        <f t="shared" ca="1" si="74"/>
        <v>14400</v>
      </c>
      <c r="P196" s="325">
        <f t="shared" ca="1" si="74"/>
        <v>14400</v>
      </c>
      <c r="Q196" s="325">
        <f t="shared" ca="1" si="74"/>
        <v>14400</v>
      </c>
      <c r="R196" s="325">
        <f t="shared" ca="1" si="74"/>
        <v>14400</v>
      </c>
      <c r="S196" s="325">
        <f t="shared" ca="1" si="74"/>
        <v>14400</v>
      </c>
      <c r="T196" s="325">
        <f t="shared" ca="1" si="74"/>
        <v>14400</v>
      </c>
      <c r="U196" s="325">
        <f t="shared" ca="1" si="74"/>
        <v>21600</v>
      </c>
      <c r="V196" s="325">
        <f t="shared" ca="1" si="74"/>
        <v>21600</v>
      </c>
      <c r="W196" s="325">
        <f t="shared" ca="1" si="74"/>
        <v>21600</v>
      </c>
      <c r="X196" s="325">
        <f t="shared" ca="1" si="74"/>
        <v>21600</v>
      </c>
      <c r="Y196" s="325">
        <f t="shared" ca="1" si="74"/>
        <v>32400</v>
      </c>
      <c r="Z196" s="325">
        <f t="shared" ca="1" si="74"/>
        <v>32400</v>
      </c>
      <c r="AA196" s="325">
        <f t="shared" ca="1" si="74"/>
        <v>32400</v>
      </c>
      <c r="AB196" s="326">
        <f t="shared" ca="1" si="74"/>
        <v>32400</v>
      </c>
    </row>
    <row r="197" spans="5:28" hidden="1" outlineLevel="5">
      <c r="H197" s="327" t="s">
        <v>249</v>
      </c>
      <c r="I197" s="312">
        <f ca="1">SUM(OFFSET('Data - expenses'!$J118, 0, (I$6-1) * 3, 1, 3))</f>
        <v>0</v>
      </c>
      <c r="J197" s="313">
        <f ca="1">SUM(OFFSET('Data - expenses'!$J118, 0, (J$6-1) * 3, 1, 3))</f>
        <v>0</v>
      </c>
      <c r="K197" s="313">
        <f ca="1">SUM(OFFSET('Data - expenses'!$J118, 0, (K$6-1) * 3, 1, 3))</f>
        <v>0</v>
      </c>
      <c r="L197" s="313">
        <f ca="1">SUM(OFFSET('Data - expenses'!$J118, 0, (L$6-1) * 3, 1, 3))</f>
        <v>0</v>
      </c>
      <c r="M197" s="313">
        <f ca="1">SUM(OFFSET('Data - expenses'!$J118, 0, (M$6-1) * 3, 1, 3))</f>
        <v>0</v>
      </c>
      <c r="N197" s="313">
        <f ca="1">SUM(OFFSET('Data - expenses'!$J118, 0, (N$6-1) * 3, 1, 3))</f>
        <v>0</v>
      </c>
      <c r="O197" s="313">
        <f ca="1">SUM(OFFSET('Data - expenses'!$J118, 0, (O$6-1) * 3, 1, 3))</f>
        <v>0</v>
      </c>
      <c r="P197" s="313">
        <f ca="1">SUM(OFFSET('Data - expenses'!$J118, 0, (P$6-1) * 3, 1, 3))</f>
        <v>0</v>
      </c>
      <c r="Q197" s="313">
        <f ca="1">SUM(OFFSET('Data - expenses'!$J118, 0, (Q$6-1) * 3, 1, 3))</f>
        <v>0</v>
      </c>
      <c r="R197" s="313">
        <f ca="1">SUM(OFFSET('Data - expenses'!$J118, 0, (R$6-1) * 3, 1, 3))</f>
        <v>0</v>
      </c>
      <c r="S197" s="313">
        <f ca="1">SUM(OFFSET('Data - expenses'!$J118, 0, (S$6-1) * 3, 1, 3))</f>
        <v>0</v>
      </c>
      <c r="T197" s="313">
        <f ca="1">SUM(OFFSET('Data - expenses'!$J118, 0, (T$6-1) * 3, 1, 3))</f>
        <v>0</v>
      </c>
      <c r="U197" s="313">
        <f ca="1">SUM(OFFSET('Data - expenses'!$J118, 0, (U$6-1) * 3, 1, 3))</f>
        <v>0</v>
      </c>
      <c r="V197" s="313">
        <f ca="1">SUM(OFFSET('Data - expenses'!$J118, 0, (V$6-1) * 3, 1, 3))</f>
        <v>0</v>
      </c>
      <c r="W197" s="313">
        <f ca="1">SUM(OFFSET('Data - expenses'!$J118, 0, (W$6-1) * 3, 1, 3))</f>
        <v>0</v>
      </c>
      <c r="X197" s="313">
        <f ca="1">SUM(OFFSET('Data - expenses'!$J118, 0, (X$6-1) * 3, 1, 3))</f>
        <v>0</v>
      </c>
      <c r="Y197" s="313">
        <f ca="1">SUM(OFFSET('Data - expenses'!$J118, 0, (Y$6-1) * 3, 1, 3))</f>
        <v>3600</v>
      </c>
      <c r="Z197" s="313">
        <f ca="1">SUM(OFFSET('Data - expenses'!$J118, 0, (Z$6-1) * 3, 1, 3))</f>
        <v>3600</v>
      </c>
      <c r="AA197" s="313">
        <f ca="1">SUM(OFFSET('Data - expenses'!$J118, 0, (AA$6-1) * 3, 1, 3))</f>
        <v>3600</v>
      </c>
      <c r="AB197" s="314">
        <f ca="1">SUM(OFFSET('Data - expenses'!$J118, 0, (AB$6-1) * 3, 1, 3))</f>
        <v>3600</v>
      </c>
    </row>
    <row r="198" spans="5:28" hidden="1" outlineLevel="5">
      <c r="H198" s="327" t="s">
        <v>251</v>
      </c>
      <c r="I198" s="312">
        <f ca="1">SUM(OFFSET('Data - expenses'!$J119, 0, (I$6-1) * 3, 1, 3))</f>
        <v>3600</v>
      </c>
      <c r="J198" s="313">
        <f ca="1">SUM(OFFSET('Data - expenses'!$J119, 0, (J$6-1) * 3, 1, 3))</f>
        <v>3600</v>
      </c>
      <c r="K198" s="313">
        <f ca="1">SUM(OFFSET('Data - expenses'!$J119, 0, (K$6-1) * 3, 1, 3))</f>
        <v>3600</v>
      </c>
      <c r="L198" s="313">
        <f ca="1">SUM(OFFSET('Data - expenses'!$J119, 0, (L$6-1) * 3, 1, 3))</f>
        <v>3600</v>
      </c>
      <c r="M198" s="313">
        <f ca="1">SUM(OFFSET('Data - expenses'!$J119, 0, (M$6-1) * 3, 1, 3))</f>
        <v>7200</v>
      </c>
      <c r="N198" s="313">
        <f ca="1">SUM(OFFSET('Data - expenses'!$J119, 0, (N$6-1) * 3, 1, 3))</f>
        <v>7200</v>
      </c>
      <c r="O198" s="313">
        <f ca="1">SUM(OFFSET('Data - expenses'!$J119, 0, (O$6-1) * 3, 1, 3))</f>
        <v>7200</v>
      </c>
      <c r="P198" s="313">
        <f ca="1">SUM(OFFSET('Data - expenses'!$J119, 0, (P$6-1) * 3, 1, 3))</f>
        <v>7200</v>
      </c>
      <c r="Q198" s="313">
        <f ca="1">SUM(OFFSET('Data - expenses'!$J119, 0, (Q$6-1) * 3, 1, 3))</f>
        <v>7200</v>
      </c>
      <c r="R198" s="313">
        <f ca="1">SUM(OFFSET('Data - expenses'!$J119, 0, (R$6-1) * 3, 1, 3))</f>
        <v>7200</v>
      </c>
      <c r="S198" s="313">
        <f ca="1">SUM(OFFSET('Data - expenses'!$J119, 0, (S$6-1) * 3, 1, 3))</f>
        <v>7200</v>
      </c>
      <c r="T198" s="313">
        <f ca="1">SUM(OFFSET('Data - expenses'!$J119, 0, (T$6-1) * 3, 1, 3))</f>
        <v>7200</v>
      </c>
      <c r="U198" s="313">
        <f ca="1">SUM(OFFSET('Data - expenses'!$J119, 0, (U$6-1) * 3, 1, 3))</f>
        <v>10800</v>
      </c>
      <c r="V198" s="313">
        <f ca="1">SUM(OFFSET('Data - expenses'!$J119, 0, (V$6-1) * 3, 1, 3))</f>
        <v>10800</v>
      </c>
      <c r="W198" s="313">
        <f ca="1">SUM(OFFSET('Data - expenses'!$J119, 0, (W$6-1) * 3, 1, 3))</f>
        <v>10800</v>
      </c>
      <c r="X198" s="313">
        <f ca="1">SUM(OFFSET('Data - expenses'!$J119, 0, (X$6-1) * 3, 1, 3))</f>
        <v>10800</v>
      </c>
      <c r="Y198" s="313">
        <f ca="1">SUM(OFFSET('Data - expenses'!$J119, 0, (Y$6-1) * 3, 1, 3))</f>
        <v>14400</v>
      </c>
      <c r="Z198" s="313">
        <f ca="1">SUM(OFFSET('Data - expenses'!$J119, 0, (Z$6-1) * 3, 1, 3))</f>
        <v>14400</v>
      </c>
      <c r="AA198" s="313">
        <f ca="1">SUM(OFFSET('Data - expenses'!$J119, 0, (AA$6-1) * 3, 1, 3))</f>
        <v>14400</v>
      </c>
      <c r="AB198" s="314">
        <f ca="1">SUM(OFFSET('Data - expenses'!$J119, 0, (AB$6-1) * 3, 1, 3))</f>
        <v>14400</v>
      </c>
    </row>
    <row r="199" spans="5:28" hidden="1" outlineLevel="5">
      <c r="H199" s="327" t="s">
        <v>252</v>
      </c>
      <c r="I199" s="312">
        <f ca="1">SUM(OFFSET('Data - expenses'!$J120, 0, (I$6-1) * 3, 1, 3))</f>
        <v>3600</v>
      </c>
      <c r="J199" s="313">
        <f ca="1">SUM(OFFSET('Data - expenses'!$J120, 0, (J$6-1) * 3, 1, 3))</f>
        <v>3600</v>
      </c>
      <c r="K199" s="313">
        <f ca="1">SUM(OFFSET('Data - expenses'!$J120, 0, (K$6-1) * 3, 1, 3))</f>
        <v>3600</v>
      </c>
      <c r="L199" s="313">
        <f ca="1">SUM(OFFSET('Data - expenses'!$J120, 0, (L$6-1) * 3, 1, 3))</f>
        <v>3600</v>
      </c>
      <c r="M199" s="313">
        <f ca="1">SUM(OFFSET('Data - expenses'!$J120, 0, (M$6-1) * 3, 1, 3))</f>
        <v>7200</v>
      </c>
      <c r="N199" s="313">
        <f ca="1">SUM(OFFSET('Data - expenses'!$J120, 0, (N$6-1) * 3, 1, 3))</f>
        <v>7200</v>
      </c>
      <c r="O199" s="313">
        <f ca="1">SUM(OFFSET('Data - expenses'!$J120, 0, (O$6-1) * 3, 1, 3))</f>
        <v>7200</v>
      </c>
      <c r="P199" s="313">
        <f ca="1">SUM(OFFSET('Data - expenses'!$J120, 0, (P$6-1) * 3, 1, 3))</f>
        <v>7200</v>
      </c>
      <c r="Q199" s="313">
        <f ca="1">SUM(OFFSET('Data - expenses'!$J120, 0, (Q$6-1) * 3, 1, 3))</f>
        <v>7200</v>
      </c>
      <c r="R199" s="313">
        <f ca="1">SUM(OFFSET('Data - expenses'!$J120, 0, (R$6-1) * 3, 1, 3))</f>
        <v>7200</v>
      </c>
      <c r="S199" s="313">
        <f ca="1">SUM(OFFSET('Data - expenses'!$J120, 0, (S$6-1) * 3, 1, 3))</f>
        <v>7200</v>
      </c>
      <c r="T199" s="313">
        <f ca="1">SUM(OFFSET('Data - expenses'!$J120, 0, (T$6-1) * 3, 1, 3))</f>
        <v>7200</v>
      </c>
      <c r="U199" s="313">
        <f ca="1">SUM(OFFSET('Data - expenses'!$J120, 0, (U$6-1) * 3, 1, 3))</f>
        <v>10800</v>
      </c>
      <c r="V199" s="313">
        <f ca="1">SUM(OFFSET('Data - expenses'!$J120, 0, (V$6-1) * 3, 1, 3))</f>
        <v>10800</v>
      </c>
      <c r="W199" s="313">
        <f ca="1">SUM(OFFSET('Data - expenses'!$J120, 0, (W$6-1) * 3, 1, 3))</f>
        <v>10800</v>
      </c>
      <c r="X199" s="313">
        <f ca="1">SUM(OFFSET('Data - expenses'!$J120, 0, (X$6-1) * 3, 1, 3))</f>
        <v>10800</v>
      </c>
      <c r="Y199" s="313">
        <f ca="1">SUM(OFFSET('Data - expenses'!$J120, 0, (Y$6-1) * 3, 1, 3))</f>
        <v>14400</v>
      </c>
      <c r="Z199" s="313">
        <f ca="1">SUM(OFFSET('Data - expenses'!$J120, 0, (Z$6-1) * 3, 1, 3))</f>
        <v>14400</v>
      </c>
      <c r="AA199" s="313">
        <f ca="1">SUM(OFFSET('Data - expenses'!$J120, 0, (AA$6-1) * 3, 1, 3))</f>
        <v>14400</v>
      </c>
      <c r="AB199" s="314">
        <f ca="1">SUM(OFFSET('Data - expenses'!$J120, 0, (AB$6-1) * 3, 1, 3))</f>
        <v>14400</v>
      </c>
    </row>
    <row r="200" spans="5:28" hidden="1" outlineLevel="4">
      <c r="G200" s="502" t="s">
        <v>45</v>
      </c>
      <c r="H200" s="503"/>
      <c r="I200" s="324">
        <f t="shared" ref="I200:AB200" ca="1" si="75">SUM(I201,I202,I203,I204,I205)</f>
        <v>0</v>
      </c>
      <c r="J200" s="325">
        <f t="shared" ca="1" si="75"/>
        <v>1200</v>
      </c>
      <c r="K200" s="325">
        <f t="shared" ca="1" si="75"/>
        <v>3600</v>
      </c>
      <c r="L200" s="325">
        <f t="shared" ca="1" si="75"/>
        <v>3600</v>
      </c>
      <c r="M200" s="325">
        <f t="shared" ca="1" si="75"/>
        <v>4800</v>
      </c>
      <c r="N200" s="325">
        <f t="shared" ca="1" si="75"/>
        <v>7200</v>
      </c>
      <c r="O200" s="325">
        <f t="shared" ca="1" si="75"/>
        <v>9600</v>
      </c>
      <c r="P200" s="325">
        <f t="shared" ca="1" si="75"/>
        <v>13200</v>
      </c>
      <c r="Q200" s="325">
        <f t="shared" ca="1" si="75"/>
        <v>14400</v>
      </c>
      <c r="R200" s="325">
        <f t="shared" ca="1" si="75"/>
        <v>16800</v>
      </c>
      <c r="S200" s="325">
        <f t="shared" ca="1" si="75"/>
        <v>20400</v>
      </c>
      <c r="T200" s="325">
        <f t="shared" ca="1" si="75"/>
        <v>25200</v>
      </c>
      <c r="U200" s="325">
        <f t="shared" ca="1" si="75"/>
        <v>30000</v>
      </c>
      <c r="V200" s="325">
        <f t="shared" ca="1" si="75"/>
        <v>32400</v>
      </c>
      <c r="W200" s="325">
        <f t="shared" ca="1" si="75"/>
        <v>33600</v>
      </c>
      <c r="X200" s="325">
        <f t="shared" ca="1" si="75"/>
        <v>38400</v>
      </c>
      <c r="Y200" s="325">
        <f t="shared" ca="1" si="75"/>
        <v>44400</v>
      </c>
      <c r="Z200" s="325">
        <f t="shared" ca="1" si="75"/>
        <v>49200</v>
      </c>
      <c r="AA200" s="325">
        <f t="shared" ca="1" si="75"/>
        <v>52800</v>
      </c>
      <c r="AB200" s="326">
        <f t="shared" ca="1" si="75"/>
        <v>56400</v>
      </c>
    </row>
    <row r="201" spans="5:28" hidden="1" outlineLevel="5">
      <c r="H201" s="327" t="s">
        <v>254</v>
      </c>
      <c r="I201" s="312">
        <f ca="1">SUM(OFFSET('Data - expenses'!$J121, 0, (I$6-1) * 3, 1, 3))</f>
        <v>0</v>
      </c>
      <c r="J201" s="313">
        <f ca="1">SUM(OFFSET('Data - expenses'!$J121, 0, (J$6-1) * 3, 1, 3))</f>
        <v>0</v>
      </c>
      <c r="K201" s="313">
        <f ca="1">SUM(OFFSET('Data - expenses'!$J121, 0, (K$6-1) * 3, 1, 3))</f>
        <v>0</v>
      </c>
      <c r="L201" s="313">
        <f ca="1">SUM(OFFSET('Data - expenses'!$J121, 0, (L$6-1) * 3, 1, 3))</f>
        <v>0</v>
      </c>
      <c r="M201" s="313">
        <f ca="1">SUM(OFFSET('Data - expenses'!$J121, 0, (M$6-1) * 3, 1, 3))</f>
        <v>0</v>
      </c>
      <c r="N201" s="313">
        <f ca="1">SUM(OFFSET('Data - expenses'!$J121, 0, (N$6-1) * 3, 1, 3))</f>
        <v>0</v>
      </c>
      <c r="O201" s="313">
        <f ca="1">SUM(OFFSET('Data - expenses'!$J121, 0, (O$6-1) * 3, 1, 3))</f>
        <v>0</v>
      </c>
      <c r="P201" s="313">
        <f ca="1">SUM(OFFSET('Data - expenses'!$J121, 0, (P$6-1) * 3, 1, 3))</f>
        <v>2400</v>
      </c>
      <c r="Q201" s="313">
        <f ca="1">SUM(OFFSET('Data - expenses'!$J121, 0, (Q$6-1) * 3, 1, 3))</f>
        <v>3600</v>
      </c>
      <c r="R201" s="313">
        <f ca="1">SUM(OFFSET('Data - expenses'!$J121, 0, (R$6-1) * 3, 1, 3))</f>
        <v>3600</v>
      </c>
      <c r="S201" s="313">
        <f ca="1">SUM(OFFSET('Data - expenses'!$J121, 0, (S$6-1) * 3, 1, 3))</f>
        <v>3600</v>
      </c>
      <c r="T201" s="313">
        <f ca="1">SUM(OFFSET('Data - expenses'!$J121, 0, (T$6-1) * 3, 1, 3))</f>
        <v>3600</v>
      </c>
      <c r="U201" s="313">
        <f ca="1">SUM(OFFSET('Data - expenses'!$J121, 0, (U$6-1) * 3, 1, 3))</f>
        <v>3600</v>
      </c>
      <c r="V201" s="313">
        <f ca="1">SUM(OFFSET('Data - expenses'!$J121, 0, (V$6-1) * 3, 1, 3))</f>
        <v>3600</v>
      </c>
      <c r="W201" s="313">
        <f ca="1">SUM(OFFSET('Data - expenses'!$J121, 0, (W$6-1) * 3, 1, 3))</f>
        <v>3600</v>
      </c>
      <c r="X201" s="313">
        <f ca="1">SUM(OFFSET('Data - expenses'!$J121, 0, (X$6-1) * 3, 1, 3))</f>
        <v>3600</v>
      </c>
      <c r="Y201" s="313">
        <f ca="1">SUM(OFFSET('Data - expenses'!$J121, 0, (Y$6-1) * 3, 1, 3))</f>
        <v>3600</v>
      </c>
      <c r="Z201" s="313">
        <f ca="1">SUM(OFFSET('Data - expenses'!$J121, 0, (Z$6-1) * 3, 1, 3))</f>
        <v>3600</v>
      </c>
      <c r="AA201" s="313">
        <f ca="1">SUM(OFFSET('Data - expenses'!$J121, 0, (AA$6-1) * 3, 1, 3))</f>
        <v>3600</v>
      </c>
      <c r="AB201" s="314">
        <f ca="1">SUM(OFFSET('Data - expenses'!$J121, 0, (AB$6-1) * 3, 1, 3))</f>
        <v>3600</v>
      </c>
    </row>
    <row r="202" spans="5:28" hidden="1" outlineLevel="5">
      <c r="H202" s="327" t="s">
        <v>255</v>
      </c>
      <c r="I202" s="312">
        <f ca="1">SUM(OFFSET('Data - expenses'!$J122, 0, (I$6-1) * 3, 1, 3))</f>
        <v>0</v>
      </c>
      <c r="J202" s="313">
        <f ca="1">SUM(OFFSET('Data - expenses'!$J122, 0, (J$6-1) * 3, 1, 3))</f>
        <v>1200</v>
      </c>
      <c r="K202" s="313">
        <f ca="1">SUM(OFFSET('Data - expenses'!$J122, 0, (K$6-1) * 3, 1, 3))</f>
        <v>3600</v>
      </c>
      <c r="L202" s="313">
        <f ca="1">SUM(OFFSET('Data - expenses'!$J122, 0, (L$6-1) * 3, 1, 3))</f>
        <v>3600</v>
      </c>
      <c r="M202" s="313">
        <f ca="1">SUM(OFFSET('Data - expenses'!$J122, 0, (M$6-1) * 3, 1, 3))</f>
        <v>3600</v>
      </c>
      <c r="N202" s="313">
        <f ca="1">SUM(OFFSET('Data - expenses'!$J122, 0, (N$6-1) * 3, 1, 3))</f>
        <v>3600</v>
      </c>
      <c r="O202" s="313">
        <f ca="1">SUM(OFFSET('Data - expenses'!$J122, 0, (O$6-1) * 3, 1, 3))</f>
        <v>3600</v>
      </c>
      <c r="P202" s="313">
        <f ca="1">SUM(OFFSET('Data - expenses'!$J122, 0, (P$6-1) * 3, 1, 3))</f>
        <v>3600</v>
      </c>
      <c r="Q202" s="313">
        <f ca="1">SUM(OFFSET('Data - expenses'!$J122, 0, (Q$6-1) * 3, 1, 3))</f>
        <v>3600</v>
      </c>
      <c r="R202" s="313">
        <f ca="1">SUM(OFFSET('Data - expenses'!$J122, 0, (R$6-1) * 3, 1, 3))</f>
        <v>3600</v>
      </c>
      <c r="S202" s="313">
        <f ca="1">SUM(OFFSET('Data - expenses'!$J122, 0, (S$6-1) * 3, 1, 3))</f>
        <v>4800</v>
      </c>
      <c r="T202" s="313">
        <f ca="1">SUM(OFFSET('Data - expenses'!$J122, 0, (T$6-1) * 3, 1, 3))</f>
        <v>7200</v>
      </c>
      <c r="U202" s="313">
        <f ca="1">SUM(OFFSET('Data - expenses'!$J122, 0, (U$6-1) * 3, 1, 3))</f>
        <v>8400</v>
      </c>
      <c r="V202" s="313">
        <f ca="1">SUM(OFFSET('Data - expenses'!$J122, 0, (V$6-1) * 3, 1, 3))</f>
        <v>10800</v>
      </c>
      <c r="W202" s="313">
        <f ca="1">SUM(OFFSET('Data - expenses'!$J122, 0, (W$6-1) * 3, 1, 3))</f>
        <v>12000</v>
      </c>
      <c r="X202" s="313">
        <f ca="1">SUM(OFFSET('Data - expenses'!$J122, 0, (X$6-1) * 3, 1, 3))</f>
        <v>14400</v>
      </c>
      <c r="Y202" s="313">
        <f ca="1">SUM(OFFSET('Data - expenses'!$J122, 0, (Y$6-1) * 3, 1, 3))</f>
        <v>15600</v>
      </c>
      <c r="Z202" s="313">
        <f ca="1">SUM(OFFSET('Data - expenses'!$J122, 0, (Z$6-1) * 3, 1, 3))</f>
        <v>18000</v>
      </c>
      <c r="AA202" s="313">
        <f ca="1">SUM(OFFSET('Data - expenses'!$J122, 0, (AA$6-1) * 3, 1, 3))</f>
        <v>18000</v>
      </c>
      <c r="AB202" s="314">
        <f ca="1">SUM(OFFSET('Data - expenses'!$J122, 0, (AB$6-1) * 3, 1, 3))</f>
        <v>18000</v>
      </c>
    </row>
    <row r="203" spans="5:28" hidden="1" outlineLevel="5">
      <c r="H203" s="327" t="s">
        <v>256</v>
      </c>
      <c r="I203" s="312">
        <f ca="1">SUM(OFFSET('Data - expenses'!$J123, 0, (I$6-1) * 3, 1, 3))</f>
        <v>0</v>
      </c>
      <c r="J203" s="313">
        <f ca="1">SUM(OFFSET('Data - expenses'!$J123, 0, (J$6-1) * 3, 1, 3))</f>
        <v>0</v>
      </c>
      <c r="K203" s="313">
        <f ca="1">SUM(OFFSET('Data - expenses'!$J123, 0, (K$6-1) * 3, 1, 3))</f>
        <v>0</v>
      </c>
      <c r="L203" s="313">
        <f ca="1">SUM(OFFSET('Data - expenses'!$J123, 0, (L$6-1) * 3, 1, 3))</f>
        <v>0</v>
      </c>
      <c r="M203" s="313">
        <f ca="1">SUM(OFFSET('Data - expenses'!$J123, 0, (M$6-1) * 3, 1, 3))</f>
        <v>1200</v>
      </c>
      <c r="N203" s="313">
        <f ca="1">SUM(OFFSET('Data - expenses'!$J123, 0, (N$6-1) * 3, 1, 3))</f>
        <v>3600</v>
      </c>
      <c r="O203" s="313">
        <f ca="1">SUM(OFFSET('Data - expenses'!$J123, 0, (O$6-1) * 3, 1, 3))</f>
        <v>3600</v>
      </c>
      <c r="P203" s="313">
        <f ca="1">SUM(OFFSET('Data - expenses'!$J123, 0, (P$6-1) * 3, 1, 3))</f>
        <v>3600</v>
      </c>
      <c r="Q203" s="313">
        <f ca="1">SUM(OFFSET('Data - expenses'!$J123, 0, (Q$6-1) * 3, 1, 3))</f>
        <v>3600</v>
      </c>
      <c r="R203" s="313">
        <f ca="1">SUM(OFFSET('Data - expenses'!$J123, 0, (R$6-1) * 3, 1, 3))</f>
        <v>6000</v>
      </c>
      <c r="S203" s="313">
        <f ca="1">SUM(OFFSET('Data - expenses'!$J123, 0, (S$6-1) * 3, 1, 3))</f>
        <v>7200</v>
      </c>
      <c r="T203" s="313">
        <f ca="1">SUM(OFFSET('Data - expenses'!$J123, 0, (T$6-1) * 3, 1, 3))</f>
        <v>7200</v>
      </c>
      <c r="U203" s="313">
        <f ca="1">SUM(OFFSET('Data - expenses'!$J123, 0, (U$6-1) * 3, 1, 3))</f>
        <v>10800</v>
      </c>
      <c r="V203" s="313">
        <f ca="1">SUM(OFFSET('Data - expenses'!$J123, 0, (V$6-1) * 3, 1, 3))</f>
        <v>10800</v>
      </c>
      <c r="W203" s="313">
        <f ca="1">SUM(OFFSET('Data - expenses'!$J123, 0, (W$6-1) * 3, 1, 3))</f>
        <v>10800</v>
      </c>
      <c r="X203" s="313">
        <f ca="1">SUM(OFFSET('Data - expenses'!$J123, 0, (X$6-1) * 3, 1, 3))</f>
        <v>13200</v>
      </c>
      <c r="Y203" s="313">
        <f ca="1">SUM(OFFSET('Data - expenses'!$J123, 0, (Y$6-1) * 3, 1, 3))</f>
        <v>18000</v>
      </c>
      <c r="Z203" s="313">
        <f ca="1">SUM(OFFSET('Data - expenses'!$J123, 0, (Z$6-1) * 3, 1, 3))</f>
        <v>18000</v>
      </c>
      <c r="AA203" s="313">
        <f ca="1">SUM(OFFSET('Data - expenses'!$J123, 0, (AA$6-1) * 3, 1, 3))</f>
        <v>18000</v>
      </c>
      <c r="AB203" s="314">
        <f ca="1">SUM(OFFSET('Data - expenses'!$J123, 0, (AB$6-1) * 3, 1, 3))</f>
        <v>20400</v>
      </c>
    </row>
    <row r="204" spans="5:28" hidden="1" outlineLevel="5">
      <c r="H204" s="327" t="s">
        <v>257</v>
      </c>
      <c r="I204" s="312">
        <f ca="1">SUM(OFFSET('Data - expenses'!$J124, 0, (I$6-1) * 3, 1, 3))</f>
        <v>0</v>
      </c>
      <c r="J204" s="313">
        <f ca="1">SUM(OFFSET('Data - expenses'!$J124, 0, (J$6-1) * 3, 1, 3))</f>
        <v>0</v>
      </c>
      <c r="K204" s="313">
        <f ca="1">SUM(OFFSET('Data - expenses'!$J124, 0, (K$6-1) * 3, 1, 3))</f>
        <v>0</v>
      </c>
      <c r="L204" s="313">
        <f ca="1">SUM(OFFSET('Data - expenses'!$J124, 0, (L$6-1) * 3, 1, 3))</f>
        <v>0</v>
      </c>
      <c r="M204" s="313">
        <f ca="1">SUM(OFFSET('Data - expenses'!$J124, 0, (M$6-1) * 3, 1, 3))</f>
        <v>0</v>
      </c>
      <c r="N204" s="313">
        <f ca="1">SUM(OFFSET('Data - expenses'!$J124, 0, (N$6-1) * 3, 1, 3))</f>
        <v>0</v>
      </c>
      <c r="O204" s="313">
        <f ca="1">SUM(OFFSET('Data - expenses'!$J124, 0, (O$6-1) * 3, 1, 3))</f>
        <v>2400</v>
      </c>
      <c r="P204" s="313">
        <f ca="1">SUM(OFFSET('Data - expenses'!$J124, 0, (P$6-1) * 3, 1, 3))</f>
        <v>3600</v>
      </c>
      <c r="Q204" s="313">
        <f ca="1">SUM(OFFSET('Data - expenses'!$J124, 0, (Q$6-1) * 3, 1, 3))</f>
        <v>3600</v>
      </c>
      <c r="R204" s="313">
        <f ca="1">SUM(OFFSET('Data - expenses'!$J124, 0, (R$6-1) * 3, 1, 3))</f>
        <v>3600</v>
      </c>
      <c r="S204" s="313">
        <f ca="1">SUM(OFFSET('Data - expenses'!$J124, 0, (S$6-1) * 3, 1, 3))</f>
        <v>3600</v>
      </c>
      <c r="T204" s="313">
        <f ca="1">SUM(OFFSET('Data - expenses'!$J124, 0, (T$6-1) * 3, 1, 3))</f>
        <v>3600</v>
      </c>
      <c r="U204" s="313">
        <f ca="1">SUM(OFFSET('Data - expenses'!$J124, 0, (U$6-1) * 3, 1, 3))</f>
        <v>3600</v>
      </c>
      <c r="V204" s="313">
        <f ca="1">SUM(OFFSET('Data - expenses'!$J124, 0, (V$6-1) * 3, 1, 3))</f>
        <v>3600</v>
      </c>
      <c r="W204" s="313">
        <f ca="1">SUM(OFFSET('Data - expenses'!$J124, 0, (W$6-1) * 3, 1, 3))</f>
        <v>3600</v>
      </c>
      <c r="X204" s="313">
        <f ca="1">SUM(OFFSET('Data - expenses'!$J124, 0, (X$6-1) * 3, 1, 3))</f>
        <v>3600</v>
      </c>
      <c r="Y204" s="313">
        <f ca="1">SUM(OFFSET('Data - expenses'!$J124, 0, (Y$6-1) * 3, 1, 3))</f>
        <v>3600</v>
      </c>
      <c r="Z204" s="313">
        <f ca="1">SUM(OFFSET('Data - expenses'!$J124, 0, (Z$6-1) * 3, 1, 3))</f>
        <v>6000</v>
      </c>
      <c r="AA204" s="313">
        <f ca="1">SUM(OFFSET('Data - expenses'!$J124, 0, (AA$6-1) * 3, 1, 3))</f>
        <v>9600</v>
      </c>
      <c r="AB204" s="314">
        <f ca="1">SUM(OFFSET('Data - expenses'!$J124, 0, (AB$6-1) * 3, 1, 3))</f>
        <v>10800</v>
      </c>
    </row>
    <row r="205" spans="5:28" hidden="1" outlineLevel="5">
      <c r="H205" s="327" t="s">
        <v>258</v>
      </c>
      <c r="I205" s="312">
        <f ca="1">SUM(OFFSET('Data - expenses'!$J125, 0, (I$6-1) * 3, 1, 3))</f>
        <v>0</v>
      </c>
      <c r="J205" s="313">
        <f ca="1">SUM(OFFSET('Data - expenses'!$J125, 0, (J$6-1) * 3, 1, 3))</f>
        <v>0</v>
      </c>
      <c r="K205" s="313">
        <f ca="1">SUM(OFFSET('Data - expenses'!$J125, 0, (K$6-1) * 3, 1, 3))</f>
        <v>0</v>
      </c>
      <c r="L205" s="313">
        <f ca="1">SUM(OFFSET('Data - expenses'!$J125, 0, (L$6-1) * 3, 1, 3))</f>
        <v>0</v>
      </c>
      <c r="M205" s="313">
        <f ca="1">SUM(OFFSET('Data - expenses'!$J125, 0, (M$6-1) * 3, 1, 3))</f>
        <v>0</v>
      </c>
      <c r="N205" s="313">
        <f ca="1">SUM(OFFSET('Data - expenses'!$J125, 0, (N$6-1) * 3, 1, 3))</f>
        <v>0</v>
      </c>
      <c r="O205" s="313">
        <f ca="1">SUM(OFFSET('Data - expenses'!$J125, 0, (O$6-1) * 3, 1, 3))</f>
        <v>0</v>
      </c>
      <c r="P205" s="313">
        <f ca="1">SUM(OFFSET('Data - expenses'!$J125, 0, (P$6-1) * 3, 1, 3))</f>
        <v>0</v>
      </c>
      <c r="Q205" s="313">
        <f ca="1">SUM(OFFSET('Data - expenses'!$J125, 0, (Q$6-1) * 3, 1, 3))</f>
        <v>0</v>
      </c>
      <c r="R205" s="313">
        <f ca="1">SUM(OFFSET('Data - expenses'!$J125, 0, (R$6-1) * 3, 1, 3))</f>
        <v>0</v>
      </c>
      <c r="S205" s="313">
        <f ca="1">SUM(OFFSET('Data - expenses'!$J125, 0, (S$6-1) * 3, 1, 3))</f>
        <v>1200</v>
      </c>
      <c r="T205" s="313">
        <f ca="1">SUM(OFFSET('Data - expenses'!$J125, 0, (T$6-1) * 3, 1, 3))</f>
        <v>3600</v>
      </c>
      <c r="U205" s="313">
        <f ca="1">SUM(OFFSET('Data - expenses'!$J125, 0, (U$6-1) * 3, 1, 3))</f>
        <v>3600</v>
      </c>
      <c r="V205" s="313">
        <f ca="1">SUM(OFFSET('Data - expenses'!$J125, 0, (V$6-1) * 3, 1, 3))</f>
        <v>3600</v>
      </c>
      <c r="W205" s="313">
        <f ca="1">SUM(OFFSET('Data - expenses'!$J125, 0, (W$6-1) * 3, 1, 3))</f>
        <v>3600</v>
      </c>
      <c r="X205" s="313">
        <f ca="1">SUM(OFFSET('Data - expenses'!$J125, 0, (X$6-1) * 3, 1, 3))</f>
        <v>3600</v>
      </c>
      <c r="Y205" s="313">
        <f ca="1">SUM(OFFSET('Data - expenses'!$J125, 0, (Y$6-1) * 3, 1, 3))</f>
        <v>3600</v>
      </c>
      <c r="Z205" s="313">
        <f ca="1">SUM(OFFSET('Data - expenses'!$J125, 0, (Z$6-1) * 3, 1, 3))</f>
        <v>3600</v>
      </c>
      <c r="AA205" s="313">
        <f ca="1">SUM(OFFSET('Data - expenses'!$J125, 0, (AA$6-1) * 3, 1, 3))</f>
        <v>3600</v>
      </c>
      <c r="AB205" s="314">
        <f ca="1">SUM(OFFSET('Data - expenses'!$J125, 0, (AB$6-1) * 3, 1, 3))</f>
        <v>3600</v>
      </c>
    </row>
    <row r="206" spans="5:28" hidden="1" outlineLevel="2">
      <c r="E206" s="502" t="s">
        <v>93</v>
      </c>
      <c r="F206" s="505"/>
      <c r="G206" s="505"/>
      <c r="H206" s="503"/>
      <c r="I206" s="324">
        <f t="shared" ref="I206:AB206" ca="1" si="76">SUM(I207)</f>
        <v>825</v>
      </c>
      <c r="J206" s="325">
        <f t="shared" ca="1" si="76"/>
        <v>975</v>
      </c>
      <c r="K206" s="325">
        <f t="shared" ca="1" si="76"/>
        <v>1125</v>
      </c>
      <c r="L206" s="325">
        <f t="shared" ca="1" si="76"/>
        <v>1275</v>
      </c>
      <c r="M206" s="325">
        <f t="shared" ca="1" si="76"/>
        <v>1875</v>
      </c>
      <c r="N206" s="325">
        <f t="shared" ca="1" si="76"/>
        <v>2250</v>
      </c>
      <c r="O206" s="325">
        <f t="shared" ca="1" si="76"/>
        <v>2700</v>
      </c>
      <c r="P206" s="325">
        <f t="shared" ca="1" si="76"/>
        <v>3075</v>
      </c>
      <c r="Q206" s="325">
        <f t="shared" ca="1" si="76"/>
        <v>3300</v>
      </c>
      <c r="R206" s="325">
        <f t="shared" ca="1" si="76"/>
        <v>3600</v>
      </c>
      <c r="S206" s="325">
        <f t="shared" ca="1" si="76"/>
        <v>3975</v>
      </c>
      <c r="T206" s="325">
        <f t="shared" ca="1" si="76"/>
        <v>4275</v>
      </c>
      <c r="U206" s="325">
        <f t="shared" ca="1" si="76"/>
        <v>5400</v>
      </c>
      <c r="V206" s="325">
        <f t="shared" ca="1" si="76"/>
        <v>5625</v>
      </c>
      <c r="W206" s="325">
        <f t="shared" ca="1" si="76"/>
        <v>6150</v>
      </c>
      <c r="X206" s="325">
        <f t="shared" ca="1" si="76"/>
        <v>6750</v>
      </c>
      <c r="Y206" s="325">
        <f t="shared" ca="1" si="76"/>
        <v>9150</v>
      </c>
      <c r="Z206" s="325">
        <f t="shared" ca="1" si="76"/>
        <v>10350</v>
      </c>
      <c r="AA206" s="325">
        <f t="shared" ca="1" si="76"/>
        <v>11475</v>
      </c>
      <c r="AB206" s="326">
        <f t="shared" ca="1" si="76"/>
        <v>12600</v>
      </c>
    </row>
    <row r="207" spans="5:28" hidden="1" outlineLevel="3">
      <c r="F207" s="488" t="s">
        <v>93</v>
      </c>
      <c r="G207" s="504"/>
      <c r="H207" s="489"/>
      <c r="I207" s="321">
        <f t="shared" ref="I207:AB207" ca="1" si="77">SUM(I208,I210,I216,I220)</f>
        <v>825</v>
      </c>
      <c r="J207" s="322">
        <f t="shared" ca="1" si="77"/>
        <v>975</v>
      </c>
      <c r="K207" s="322">
        <f t="shared" ca="1" si="77"/>
        <v>1125</v>
      </c>
      <c r="L207" s="322">
        <f t="shared" ca="1" si="77"/>
        <v>1275</v>
      </c>
      <c r="M207" s="322">
        <f t="shared" ca="1" si="77"/>
        <v>1875</v>
      </c>
      <c r="N207" s="322">
        <f t="shared" ca="1" si="77"/>
        <v>2250</v>
      </c>
      <c r="O207" s="322">
        <f t="shared" ca="1" si="77"/>
        <v>2700</v>
      </c>
      <c r="P207" s="322">
        <f t="shared" ca="1" si="77"/>
        <v>3075</v>
      </c>
      <c r="Q207" s="322">
        <f t="shared" ca="1" si="77"/>
        <v>3300</v>
      </c>
      <c r="R207" s="322">
        <f t="shared" ca="1" si="77"/>
        <v>3600</v>
      </c>
      <c r="S207" s="322">
        <f t="shared" ca="1" si="77"/>
        <v>3975</v>
      </c>
      <c r="T207" s="322">
        <f t="shared" ca="1" si="77"/>
        <v>4275</v>
      </c>
      <c r="U207" s="322">
        <f t="shared" ca="1" si="77"/>
        <v>5400</v>
      </c>
      <c r="V207" s="322">
        <f t="shared" ca="1" si="77"/>
        <v>5625</v>
      </c>
      <c r="W207" s="322">
        <f t="shared" ca="1" si="77"/>
        <v>6150</v>
      </c>
      <c r="X207" s="322">
        <f t="shared" ca="1" si="77"/>
        <v>6750</v>
      </c>
      <c r="Y207" s="322">
        <f t="shared" ca="1" si="77"/>
        <v>9150</v>
      </c>
      <c r="Z207" s="322">
        <f t="shared" ca="1" si="77"/>
        <v>10350</v>
      </c>
      <c r="AA207" s="322">
        <f t="shared" ca="1" si="77"/>
        <v>11475</v>
      </c>
      <c r="AB207" s="323">
        <f t="shared" ca="1" si="77"/>
        <v>12600</v>
      </c>
    </row>
    <row r="208" spans="5:28" hidden="1" outlineLevel="4">
      <c r="G208" s="502" t="s">
        <v>0</v>
      </c>
      <c r="H208" s="503"/>
      <c r="I208" s="324">
        <f t="shared" ref="I208:AB208" ca="1" si="78">SUM(I209)</f>
        <v>225</v>
      </c>
      <c r="J208" s="325">
        <f t="shared" ca="1" si="78"/>
        <v>225</v>
      </c>
      <c r="K208" s="325">
        <f t="shared" ca="1" si="78"/>
        <v>225</v>
      </c>
      <c r="L208" s="325">
        <f t="shared" ca="1" si="78"/>
        <v>225</v>
      </c>
      <c r="M208" s="325">
        <f t="shared" ca="1" si="78"/>
        <v>225</v>
      </c>
      <c r="N208" s="325">
        <f t="shared" ca="1" si="78"/>
        <v>225</v>
      </c>
      <c r="O208" s="325">
        <f t="shared" ca="1" si="78"/>
        <v>225</v>
      </c>
      <c r="P208" s="325">
        <f t="shared" ca="1" si="78"/>
        <v>225</v>
      </c>
      <c r="Q208" s="325">
        <f t="shared" ca="1" si="78"/>
        <v>225</v>
      </c>
      <c r="R208" s="325">
        <f t="shared" ca="1" si="78"/>
        <v>225</v>
      </c>
      <c r="S208" s="325">
        <f t="shared" ca="1" si="78"/>
        <v>225</v>
      </c>
      <c r="T208" s="325">
        <f t="shared" ca="1" si="78"/>
        <v>225</v>
      </c>
      <c r="U208" s="325">
        <f t="shared" ca="1" si="78"/>
        <v>225</v>
      </c>
      <c r="V208" s="325">
        <f t="shared" ca="1" si="78"/>
        <v>225</v>
      </c>
      <c r="W208" s="325">
        <f t="shared" ca="1" si="78"/>
        <v>225</v>
      </c>
      <c r="X208" s="325">
        <f t="shared" ca="1" si="78"/>
        <v>225</v>
      </c>
      <c r="Y208" s="325">
        <f t="shared" ca="1" si="78"/>
        <v>225</v>
      </c>
      <c r="Z208" s="325">
        <f t="shared" ca="1" si="78"/>
        <v>225</v>
      </c>
      <c r="AA208" s="325">
        <f t="shared" ca="1" si="78"/>
        <v>225</v>
      </c>
      <c r="AB208" s="326">
        <f t="shared" ca="1" si="78"/>
        <v>225</v>
      </c>
    </row>
    <row r="209" spans="7:28" hidden="1" outlineLevel="5">
      <c r="H209" s="327" t="s">
        <v>248</v>
      </c>
      <c r="I209" s="312">
        <f ca="1">SUM(OFFSET('Data - expenses'!$J126, 0, (I$6-1) * 3, 1, 3))</f>
        <v>225</v>
      </c>
      <c r="J209" s="313">
        <f ca="1">SUM(OFFSET('Data - expenses'!$J126, 0, (J$6-1) * 3, 1, 3))</f>
        <v>225</v>
      </c>
      <c r="K209" s="313">
        <f ca="1">SUM(OFFSET('Data - expenses'!$J126, 0, (K$6-1) * 3, 1, 3))</f>
        <v>225</v>
      </c>
      <c r="L209" s="313">
        <f ca="1">SUM(OFFSET('Data - expenses'!$J126, 0, (L$6-1) * 3, 1, 3))</f>
        <v>225</v>
      </c>
      <c r="M209" s="313">
        <f ca="1">SUM(OFFSET('Data - expenses'!$J126, 0, (M$6-1) * 3, 1, 3))</f>
        <v>225</v>
      </c>
      <c r="N209" s="313">
        <f ca="1">SUM(OFFSET('Data - expenses'!$J126, 0, (N$6-1) * 3, 1, 3))</f>
        <v>225</v>
      </c>
      <c r="O209" s="313">
        <f ca="1">SUM(OFFSET('Data - expenses'!$J126, 0, (O$6-1) * 3, 1, 3))</f>
        <v>225</v>
      </c>
      <c r="P209" s="313">
        <f ca="1">SUM(OFFSET('Data - expenses'!$J126, 0, (P$6-1) * 3, 1, 3))</f>
        <v>225</v>
      </c>
      <c r="Q209" s="313">
        <f ca="1">SUM(OFFSET('Data - expenses'!$J126, 0, (Q$6-1) * 3, 1, 3))</f>
        <v>225</v>
      </c>
      <c r="R209" s="313">
        <f ca="1">SUM(OFFSET('Data - expenses'!$J126, 0, (R$6-1) * 3, 1, 3))</f>
        <v>225</v>
      </c>
      <c r="S209" s="313">
        <f ca="1">SUM(OFFSET('Data - expenses'!$J126, 0, (S$6-1) * 3, 1, 3))</f>
        <v>225</v>
      </c>
      <c r="T209" s="313">
        <f ca="1">SUM(OFFSET('Data - expenses'!$J126, 0, (T$6-1) * 3, 1, 3))</f>
        <v>225</v>
      </c>
      <c r="U209" s="313">
        <f ca="1">SUM(OFFSET('Data - expenses'!$J126, 0, (U$6-1) * 3, 1, 3))</f>
        <v>225</v>
      </c>
      <c r="V209" s="313">
        <f ca="1">SUM(OFFSET('Data - expenses'!$J126, 0, (V$6-1) * 3, 1, 3))</f>
        <v>225</v>
      </c>
      <c r="W209" s="313">
        <f ca="1">SUM(OFFSET('Data - expenses'!$J126, 0, (W$6-1) * 3, 1, 3))</f>
        <v>225</v>
      </c>
      <c r="X209" s="313">
        <f ca="1">SUM(OFFSET('Data - expenses'!$J126, 0, (X$6-1) * 3, 1, 3))</f>
        <v>225</v>
      </c>
      <c r="Y209" s="313">
        <f ca="1">SUM(OFFSET('Data - expenses'!$J126, 0, (Y$6-1) * 3, 1, 3))</f>
        <v>225</v>
      </c>
      <c r="Z209" s="313">
        <f ca="1">SUM(OFFSET('Data - expenses'!$J126, 0, (Z$6-1) * 3, 1, 3))</f>
        <v>225</v>
      </c>
      <c r="AA209" s="313">
        <f ca="1">SUM(OFFSET('Data - expenses'!$J126, 0, (AA$6-1) * 3, 1, 3))</f>
        <v>225</v>
      </c>
      <c r="AB209" s="314">
        <f ca="1">SUM(OFFSET('Data - expenses'!$J126, 0, (AB$6-1) * 3, 1, 3))</f>
        <v>225</v>
      </c>
    </row>
    <row r="210" spans="7:28" hidden="1" outlineLevel="4">
      <c r="G210" s="502" t="s">
        <v>36</v>
      </c>
      <c r="H210" s="503"/>
      <c r="I210" s="324">
        <f t="shared" ref="I210:AB210" ca="1" si="79">SUM(I211,I212,I213,I214,I215)</f>
        <v>150</v>
      </c>
      <c r="J210" s="325">
        <f t="shared" ca="1" si="79"/>
        <v>225</v>
      </c>
      <c r="K210" s="325">
        <f t="shared" ca="1" si="79"/>
        <v>225</v>
      </c>
      <c r="L210" s="325">
        <f t="shared" ca="1" si="79"/>
        <v>375</v>
      </c>
      <c r="M210" s="325">
        <f t="shared" ca="1" si="79"/>
        <v>450</v>
      </c>
      <c r="N210" s="325">
        <f t="shared" ca="1" si="79"/>
        <v>675</v>
      </c>
      <c r="O210" s="325">
        <f t="shared" ca="1" si="79"/>
        <v>975</v>
      </c>
      <c r="P210" s="325">
        <f t="shared" ca="1" si="79"/>
        <v>1125</v>
      </c>
      <c r="Q210" s="325">
        <f t="shared" ca="1" si="79"/>
        <v>1275</v>
      </c>
      <c r="R210" s="325">
        <f t="shared" ca="1" si="79"/>
        <v>1425</v>
      </c>
      <c r="S210" s="325">
        <f t="shared" ca="1" si="79"/>
        <v>1575</v>
      </c>
      <c r="T210" s="325">
        <f t="shared" ca="1" si="79"/>
        <v>1575</v>
      </c>
      <c r="U210" s="325">
        <f t="shared" ca="1" si="79"/>
        <v>1950</v>
      </c>
      <c r="V210" s="325">
        <f t="shared" ca="1" si="79"/>
        <v>2025</v>
      </c>
      <c r="W210" s="325">
        <f t="shared" ca="1" si="79"/>
        <v>2475</v>
      </c>
      <c r="X210" s="325">
        <f t="shared" ca="1" si="79"/>
        <v>2775</v>
      </c>
      <c r="Y210" s="325">
        <f t="shared" ca="1" si="79"/>
        <v>4125</v>
      </c>
      <c r="Z210" s="325">
        <f t="shared" ca="1" si="79"/>
        <v>5025</v>
      </c>
      <c r="AA210" s="325">
        <f t="shared" ca="1" si="79"/>
        <v>5925</v>
      </c>
      <c r="AB210" s="326">
        <f t="shared" ca="1" si="79"/>
        <v>6825</v>
      </c>
    </row>
    <row r="211" spans="7:28" hidden="1" outlineLevel="5">
      <c r="H211" s="327" t="s">
        <v>249</v>
      </c>
      <c r="I211" s="312">
        <f ca="1">SUM(OFFSET('Data - expenses'!$J127, 0, (I$6-1) * 3, 1, 3))</f>
        <v>0</v>
      </c>
      <c r="J211" s="313">
        <f ca="1">SUM(OFFSET('Data - expenses'!$J127, 0, (J$6-1) * 3, 1, 3))</f>
        <v>0</v>
      </c>
      <c r="K211" s="313">
        <f ca="1">SUM(OFFSET('Data - expenses'!$J127, 0, (K$6-1) * 3, 1, 3))</f>
        <v>0</v>
      </c>
      <c r="L211" s="313">
        <f ca="1">SUM(OFFSET('Data - expenses'!$J127, 0, (L$6-1) * 3, 1, 3))</f>
        <v>0</v>
      </c>
      <c r="M211" s="313">
        <f ca="1">SUM(OFFSET('Data - expenses'!$J127, 0, (M$6-1) * 3, 1, 3))</f>
        <v>0</v>
      </c>
      <c r="N211" s="313">
        <f ca="1">SUM(OFFSET('Data - expenses'!$J127, 0, (N$6-1) * 3, 1, 3))</f>
        <v>0</v>
      </c>
      <c r="O211" s="313">
        <f ca="1">SUM(OFFSET('Data - expenses'!$J127, 0, (O$6-1) * 3, 1, 3))</f>
        <v>0</v>
      </c>
      <c r="P211" s="313">
        <f ca="1">SUM(OFFSET('Data - expenses'!$J127, 0, (P$6-1) * 3, 1, 3))</f>
        <v>0</v>
      </c>
      <c r="Q211" s="313">
        <f ca="1">SUM(OFFSET('Data - expenses'!$J127, 0, (Q$6-1) * 3, 1, 3))</f>
        <v>150</v>
      </c>
      <c r="R211" s="313">
        <f ca="1">SUM(OFFSET('Data - expenses'!$J127, 0, (R$6-1) * 3, 1, 3))</f>
        <v>225</v>
      </c>
      <c r="S211" s="313">
        <f ca="1">SUM(OFFSET('Data - expenses'!$J127, 0, (S$6-1) * 3, 1, 3))</f>
        <v>225</v>
      </c>
      <c r="T211" s="313">
        <f ca="1">SUM(OFFSET('Data - expenses'!$J127, 0, (T$6-1) * 3, 1, 3))</f>
        <v>225</v>
      </c>
      <c r="U211" s="313">
        <f ca="1">SUM(OFFSET('Data - expenses'!$J127, 0, (U$6-1) * 3, 1, 3))</f>
        <v>225</v>
      </c>
      <c r="V211" s="313">
        <f ca="1">SUM(OFFSET('Data - expenses'!$J127, 0, (V$6-1) * 3, 1, 3))</f>
        <v>225</v>
      </c>
      <c r="W211" s="313">
        <f ca="1">SUM(OFFSET('Data - expenses'!$J127, 0, (W$6-1) * 3, 1, 3))</f>
        <v>225</v>
      </c>
      <c r="X211" s="313">
        <f ca="1">SUM(OFFSET('Data - expenses'!$J127, 0, (X$6-1) * 3, 1, 3))</f>
        <v>225</v>
      </c>
      <c r="Y211" s="313">
        <f ca="1">SUM(OFFSET('Data - expenses'!$J127, 0, (Y$6-1) * 3, 1, 3))</f>
        <v>450</v>
      </c>
      <c r="Z211" s="313">
        <f ca="1">SUM(OFFSET('Data - expenses'!$J127, 0, (Z$6-1) * 3, 1, 3))</f>
        <v>450</v>
      </c>
      <c r="AA211" s="313">
        <f ca="1">SUM(OFFSET('Data - expenses'!$J127, 0, (AA$6-1) * 3, 1, 3))</f>
        <v>450</v>
      </c>
      <c r="AB211" s="314">
        <f ca="1">SUM(OFFSET('Data - expenses'!$J127, 0, (AB$6-1) * 3, 1, 3))</f>
        <v>450</v>
      </c>
    </row>
    <row r="212" spans="7:28" hidden="1" outlineLevel="5">
      <c r="H212" s="327" t="s">
        <v>250</v>
      </c>
      <c r="I212" s="312">
        <f ca="1">SUM(OFFSET('Data - expenses'!$J128, 0, (I$6-1) * 3, 1, 3))</f>
        <v>0</v>
      </c>
      <c r="J212" s="313">
        <f ca="1">SUM(OFFSET('Data - expenses'!$J128, 0, (J$6-1) * 3, 1, 3))</f>
        <v>0</v>
      </c>
      <c r="K212" s="313">
        <f ca="1">SUM(OFFSET('Data - expenses'!$J128, 0, (K$6-1) * 3, 1, 3))</f>
        <v>0</v>
      </c>
      <c r="L212" s="313">
        <f ca="1">SUM(OFFSET('Data - expenses'!$J128, 0, (L$6-1) * 3, 1, 3))</f>
        <v>0</v>
      </c>
      <c r="M212" s="313">
        <f ca="1">SUM(OFFSET('Data - expenses'!$J128, 0, (M$6-1) * 3, 1, 3))</f>
        <v>0</v>
      </c>
      <c r="N212" s="313">
        <f ca="1">SUM(OFFSET('Data - expenses'!$J128, 0, (N$6-1) * 3, 1, 3))</f>
        <v>150</v>
      </c>
      <c r="O212" s="313">
        <f ca="1">SUM(OFFSET('Data - expenses'!$J128, 0, (O$6-1) * 3, 1, 3))</f>
        <v>225</v>
      </c>
      <c r="P212" s="313">
        <f ca="1">SUM(OFFSET('Data - expenses'!$J128, 0, (P$6-1) * 3, 1, 3))</f>
        <v>225</v>
      </c>
      <c r="Q212" s="313">
        <f ca="1">SUM(OFFSET('Data - expenses'!$J128, 0, (Q$6-1) * 3, 1, 3))</f>
        <v>225</v>
      </c>
      <c r="R212" s="313">
        <f ca="1">SUM(OFFSET('Data - expenses'!$J128, 0, (R$6-1) * 3, 1, 3))</f>
        <v>225</v>
      </c>
      <c r="S212" s="313">
        <f ca="1">SUM(OFFSET('Data - expenses'!$J128, 0, (S$6-1) * 3, 1, 3))</f>
        <v>225</v>
      </c>
      <c r="T212" s="313">
        <f ca="1">SUM(OFFSET('Data - expenses'!$J128, 0, (T$6-1) * 3, 1, 3))</f>
        <v>225</v>
      </c>
      <c r="U212" s="313">
        <f ca="1">SUM(OFFSET('Data - expenses'!$J128, 0, (U$6-1) * 3, 1, 3))</f>
        <v>225</v>
      </c>
      <c r="V212" s="313">
        <f ca="1">SUM(OFFSET('Data - expenses'!$J128, 0, (V$6-1) * 3, 1, 3))</f>
        <v>225</v>
      </c>
      <c r="W212" s="313">
        <f ca="1">SUM(OFFSET('Data - expenses'!$J128, 0, (W$6-1) * 3, 1, 3))</f>
        <v>225</v>
      </c>
      <c r="X212" s="313">
        <f ca="1">SUM(OFFSET('Data - expenses'!$J128, 0, (X$6-1) * 3, 1, 3))</f>
        <v>225</v>
      </c>
      <c r="Y212" s="313">
        <f ca="1">SUM(OFFSET('Data - expenses'!$J128, 0, (Y$6-1) * 3, 1, 3))</f>
        <v>450</v>
      </c>
      <c r="Z212" s="313">
        <f ca="1">SUM(OFFSET('Data - expenses'!$J128, 0, (Z$6-1) * 3, 1, 3))</f>
        <v>450</v>
      </c>
      <c r="AA212" s="313">
        <f ca="1">SUM(OFFSET('Data - expenses'!$J128, 0, (AA$6-1) * 3, 1, 3))</f>
        <v>450</v>
      </c>
      <c r="AB212" s="314">
        <f ca="1">SUM(OFFSET('Data - expenses'!$J128, 0, (AB$6-1) * 3, 1, 3))</f>
        <v>450</v>
      </c>
    </row>
    <row r="213" spans="7:28" hidden="1" outlineLevel="5">
      <c r="H213" s="327" t="s">
        <v>251</v>
      </c>
      <c r="I213" s="312">
        <f ca="1">SUM(OFFSET('Data - expenses'!$J129, 0, (I$6-1) * 3, 1, 3))</f>
        <v>150</v>
      </c>
      <c r="J213" s="313">
        <f ca="1">SUM(OFFSET('Data - expenses'!$J129, 0, (J$6-1) * 3, 1, 3))</f>
        <v>225</v>
      </c>
      <c r="K213" s="313">
        <f ca="1">SUM(OFFSET('Data - expenses'!$J129, 0, (K$6-1) * 3, 1, 3))</f>
        <v>225</v>
      </c>
      <c r="L213" s="313">
        <f ca="1">SUM(OFFSET('Data - expenses'!$J129, 0, (L$6-1) * 3, 1, 3))</f>
        <v>225</v>
      </c>
      <c r="M213" s="313">
        <f ca="1">SUM(OFFSET('Data - expenses'!$J129, 0, (M$6-1) * 3, 1, 3))</f>
        <v>225</v>
      </c>
      <c r="N213" s="313">
        <f ca="1">SUM(OFFSET('Data - expenses'!$J129, 0, (N$6-1) * 3, 1, 3))</f>
        <v>225</v>
      </c>
      <c r="O213" s="313">
        <f ca="1">SUM(OFFSET('Data - expenses'!$J129, 0, (O$6-1) * 3, 1, 3))</f>
        <v>225</v>
      </c>
      <c r="P213" s="313">
        <f ca="1">SUM(OFFSET('Data - expenses'!$J129, 0, (P$6-1) * 3, 1, 3))</f>
        <v>225</v>
      </c>
      <c r="Q213" s="313">
        <f ca="1">SUM(OFFSET('Data - expenses'!$J129, 0, (Q$6-1) * 3, 1, 3))</f>
        <v>225</v>
      </c>
      <c r="R213" s="313">
        <f ca="1">SUM(OFFSET('Data - expenses'!$J129, 0, (R$6-1) * 3, 1, 3))</f>
        <v>225</v>
      </c>
      <c r="S213" s="313">
        <f ca="1">SUM(OFFSET('Data - expenses'!$J129, 0, (S$6-1) * 3, 1, 3))</f>
        <v>225</v>
      </c>
      <c r="T213" s="313">
        <f ca="1">SUM(OFFSET('Data - expenses'!$J129, 0, (T$6-1) * 3, 1, 3))</f>
        <v>225</v>
      </c>
      <c r="U213" s="313">
        <f ca="1">SUM(OFFSET('Data - expenses'!$J129, 0, (U$6-1) * 3, 1, 3))</f>
        <v>450</v>
      </c>
      <c r="V213" s="313">
        <f ca="1">SUM(OFFSET('Data - expenses'!$J129, 0, (V$6-1) * 3, 1, 3))</f>
        <v>450</v>
      </c>
      <c r="W213" s="313">
        <f ca="1">SUM(OFFSET('Data - expenses'!$J129, 0, (W$6-1) * 3, 1, 3))</f>
        <v>750</v>
      </c>
      <c r="X213" s="313">
        <f ca="1">SUM(OFFSET('Data - expenses'!$J129, 0, (X$6-1) * 3, 1, 3))</f>
        <v>900</v>
      </c>
      <c r="Y213" s="313">
        <f ca="1">SUM(OFFSET('Data - expenses'!$J129, 0, (Y$6-1) * 3, 1, 3))</f>
        <v>1350</v>
      </c>
      <c r="Z213" s="313">
        <f ca="1">SUM(OFFSET('Data - expenses'!$J129, 0, (Z$6-1) * 3, 1, 3))</f>
        <v>1800</v>
      </c>
      <c r="AA213" s="313">
        <f ca="1">SUM(OFFSET('Data - expenses'!$J129, 0, (AA$6-1) * 3, 1, 3))</f>
        <v>2250</v>
      </c>
      <c r="AB213" s="314">
        <f ca="1">SUM(OFFSET('Data - expenses'!$J129, 0, (AB$6-1) * 3, 1, 3))</f>
        <v>2700</v>
      </c>
    </row>
    <row r="214" spans="7:28" hidden="1" outlineLevel="5">
      <c r="H214" s="327" t="s">
        <v>252</v>
      </c>
      <c r="I214" s="312">
        <f ca="1">SUM(OFFSET('Data - expenses'!$J130, 0, (I$6-1) * 3, 1, 3))</f>
        <v>0</v>
      </c>
      <c r="J214" s="313">
        <f ca="1">SUM(OFFSET('Data - expenses'!$J130, 0, (J$6-1) * 3, 1, 3))</f>
        <v>0</v>
      </c>
      <c r="K214" s="313">
        <f ca="1">SUM(OFFSET('Data - expenses'!$J130, 0, (K$6-1) * 3, 1, 3))</f>
        <v>0</v>
      </c>
      <c r="L214" s="313">
        <f ca="1">SUM(OFFSET('Data - expenses'!$J130, 0, (L$6-1) * 3, 1, 3))</f>
        <v>150</v>
      </c>
      <c r="M214" s="313">
        <f ca="1">SUM(OFFSET('Data - expenses'!$J130, 0, (M$6-1) * 3, 1, 3))</f>
        <v>225</v>
      </c>
      <c r="N214" s="313">
        <f ca="1">SUM(OFFSET('Data - expenses'!$J130, 0, (N$6-1) * 3, 1, 3))</f>
        <v>225</v>
      </c>
      <c r="O214" s="313">
        <f ca="1">SUM(OFFSET('Data - expenses'!$J130, 0, (O$6-1) * 3, 1, 3))</f>
        <v>300</v>
      </c>
      <c r="P214" s="313">
        <f ca="1">SUM(OFFSET('Data - expenses'!$J130, 0, (P$6-1) * 3, 1, 3))</f>
        <v>450</v>
      </c>
      <c r="Q214" s="313">
        <f ca="1">SUM(OFFSET('Data - expenses'!$J130, 0, (Q$6-1) * 3, 1, 3))</f>
        <v>450</v>
      </c>
      <c r="R214" s="313">
        <f ca="1">SUM(OFFSET('Data - expenses'!$J130, 0, (R$6-1) * 3, 1, 3))</f>
        <v>525</v>
      </c>
      <c r="S214" s="313">
        <f ca="1">SUM(OFFSET('Data - expenses'!$J130, 0, (S$6-1) * 3, 1, 3))</f>
        <v>675</v>
      </c>
      <c r="T214" s="313">
        <f ca="1">SUM(OFFSET('Data - expenses'!$J130, 0, (T$6-1) * 3, 1, 3))</f>
        <v>675</v>
      </c>
      <c r="U214" s="313">
        <f ca="1">SUM(OFFSET('Data - expenses'!$J130, 0, (U$6-1) * 3, 1, 3))</f>
        <v>825</v>
      </c>
      <c r="V214" s="313">
        <f ca="1">SUM(OFFSET('Data - expenses'!$J130, 0, (V$6-1) * 3, 1, 3))</f>
        <v>900</v>
      </c>
      <c r="W214" s="313">
        <f ca="1">SUM(OFFSET('Data - expenses'!$J130, 0, (W$6-1) * 3, 1, 3))</f>
        <v>1050</v>
      </c>
      <c r="X214" s="313">
        <f ca="1">SUM(OFFSET('Data - expenses'!$J130, 0, (X$6-1) * 3, 1, 3))</f>
        <v>1200</v>
      </c>
      <c r="Y214" s="313">
        <f ca="1">SUM(OFFSET('Data - expenses'!$J130, 0, (Y$6-1) * 3, 1, 3))</f>
        <v>1650</v>
      </c>
      <c r="Z214" s="313">
        <f ca="1">SUM(OFFSET('Data - expenses'!$J130, 0, (Z$6-1) * 3, 1, 3))</f>
        <v>2100</v>
      </c>
      <c r="AA214" s="313">
        <f ca="1">SUM(OFFSET('Data - expenses'!$J130, 0, (AA$6-1) * 3, 1, 3))</f>
        <v>2550</v>
      </c>
      <c r="AB214" s="314">
        <f ca="1">SUM(OFFSET('Data - expenses'!$J130, 0, (AB$6-1) * 3, 1, 3))</f>
        <v>3000</v>
      </c>
    </row>
    <row r="215" spans="7:28" hidden="1" outlineLevel="5">
      <c r="H215" s="327" t="s">
        <v>253</v>
      </c>
      <c r="I215" s="312">
        <f ca="1">SUM(OFFSET('Data - expenses'!$J131, 0, (I$6-1) * 3, 1, 3))</f>
        <v>0</v>
      </c>
      <c r="J215" s="313">
        <f ca="1">SUM(OFFSET('Data - expenses'!$J131, 0, (J$6-1) * 3, 1, 3))</f>
        <v>0</v>
      </c>
      <c r="K215" s="313">
        <f ca="1">SUM(OFFSET('Data - expenses'!$J131, 0, (K$6-1) * 3, 1, 3))</f>
        <v>0</v>
      </c>
      <c r="L215" s="313">
        <f ca="1">SUM(OFFSET('Data - expenses'!$J131, 0, (L$6-1) * 3, 1, 3))</f>
        <v>0</v>
      </c>
      <c r="M215" s="313">
        <f ca="1">SUM(OFFSET('Data - expenses'!$J131, 0, (M$6-1) * 3, 1, 3))</f>
        <v>0</v>
      </c>
      <c r="N215" s="313">
        <f ca="1">SUM(OFFSET('Data - expenses'!$J131, 0, (N$6-1) * 3, 1, 3))</f>
        <v>75</v>
      </c>
      <c r="O215" s="313">
        <f ca="1">SUM(OFFSET('Data - expenses'!$J131, 0, (O$6-1) * 3, 1, 3))</f>
        <v>225</v>
      </c>
      <c r="P215" s="313">
        <f ca="1">SUM(OFFSET('Data - expenses'!$J131, 0, (P$6-1) * 3, 1, 3))</f>
        <v>225</v>
      </c>
      <c r="Q215" s="313">
        <f ca="1">SUM(OFFSET('Data - expenses'!$J131, 0, (Q$6-1) * 3, 1, 3))</f>
        <v>225</v>
      </c>
      <c r="R215" s="313">
        <f ca="1">SUM(OFFSET('Data - expenses'!$J131, 0, (R$6-1) * 3, 1, 3))</f>
        <v>225</v>
      </c>
      <c r="S215" s="313">
        <f ca="1">SUM(OFFSET('Data - expenses'!$J131, 0, (S$6-1) * 3, 1, 3))</f>
        <v>225</v>
      </c>
      <c r="T215" s="313">
        <f ca="1">SUM(OFFSET('Data - expenses'!$J131, 0, (T$6-1) * 3, 1, 3))</f>
        <v>225</v>
      </c>
      <c r="U215" s="313">
        <f ca="1">SUM(OFFSET('Data - expenses'!$J131, 0, (U$6-1) * 3, 1, 3))</f>
        <v>225</v>
      </c>
      <c r="V215" s="313">
        <f ca="1">SUM(OFFSET('Data - expenses'!$J131, 0, (V$6-1) * 3, 1, 3))</f>
        <v>225</v>
      </c>
      <c r="W215" s="313">
        <f ca="1">SUM(OFFSET('Data - expenses'!$J131, 0, (W$6-1) * 3, 1, 3))</f>
        <v>225</v>
      </c>
      <c r="X215" s="313">
        <f ca="1">SUM(OFFSET('Data - expenses'!$J131, 0, (X$6-1) * 3, 1, 3))</f>
        <v>225</v>
      </c>
      <c r="Y215" s="313">
        <f ca="1">SUM(OFFSET('Data - expenses'!$J131, 0, (Y$6-1) * 3, 1, 3))</f>
        <v>225</v>
      </c>
      <c r="Z215" s="313">
        <f ca="1">SUM(OFFSET('Data - expenses'!$J131, 0, (Z$6-1) * 3, 1, 3))</f>
        <v>225</v>
      </c>
      <c r="AA215" s="313">
        <f ca="1">SUM(OFFSET('Data - expenses'!$J131, 0, (AA$6-1) * 3, 1, 3))</f>
        <v>225</v>
      </c>
      <c r="AB215" s="314">
        <f ca="1">SUM(OFFSET('Data - expenses'!$J131, 0, (AB$6-1) * 3, 1, 3))</f>
        <v>225</v>
      </c>
    </row>
    <row r="216" spans="7:28" hidden="1" outlineLevel="4">
      <c r="G216" s="502" t="s">
        <v>37</v>
      </c>
      <c r="H216" s="503"/>
      <c r="I216" s="324">
        <f t="shared" ref="I216:AB216" ca="1" si="80">SUM(I217,I218,I219)</f>
        <v>450</v>
      </c>
      <c r="J216" s="325">
        <f t="shared" ca="1" si="80"/>
        <v>450</v>
      </c>
      <c r="K216" s="325">
        <f t="shared" ca="1" si="80"/>
        <v>450</v>
      </c>
      <c r="L216" s="325">
        <f t="shared" ca="1" si="80"/>
        <v>450</v>
      </c>
      <c r="M216" s="325">
        <f t="shared" ca="1" si="80"/>
        <v>900</v>
      </c>
      <c r="N216" s="325">
        <f t="shared" ca="1" si="80"/>
        <v>900</v>
      </c>
      <c r="O216" s="325">
        <f t="shared" ca="1" si="80"/>
        <v>900</v>
      </c>
      <c r="P216" s="325">
        <f t="shared" ca="1" si="80"/>
        <v>900</v>
      </c>
      <c r="Q216" s="325">
        <f t="shared" ca="1" si="80"/>
        <v>900</v>
      </c>
      <c r="R216" s="325">
        <f t="shared" ca="1" si="80"/>
        <v>900</v>
      </c>
      <c r="S216" s="325">
        <f t="shared" ca="1" si="80"/>
        <v>900</v>
      </c>
      <c r="T216" s="325">
        <f t="shared" ca="1" si="80"/>
        <v>900</v>
      </c>
      <c r="U216" s="325">
        <f t="shared" ca="1" si="80"/>
        <v>1350</v>
      </c>
      <c r="V216" s="325">
        <f t="shared" ca="1" si="80"/>
        <v>1350</v>
      </c>
      <c r="W216" s="325">
        <f t="shared" ca="1" si="80"/>
        <v>1350</v>
      </c>
      <c r="X216" s="325">
        <f t="shared" ca="1" si="80"/>
        <v>1350</v>
      </c>
      <c r="Y216" s="325">
        <f t="shared" ca="1" si="80"/>
        <v>2025</v>
      </c>
      <c r="Z216" s="325">
        <f t="shared" ca="1" si="80"/>
        <v>2025</v>
      </c>
      <c r="AA216" s="325">
        <f t="shared" ca="1" si="80"/>
        <v>2025</v>
      </c>
      <c r="AB216" s="326">
        <f t="shared" ca="1" si="80"/>
        <v>2025</v>
      </c>
    </row>
    <row r="217" spans="7:28" hidden="1" outlineLevel="5">
      <c r="H217" s="327" t="s">
        <v>249</v>
      </c>
      <c r="I217" s="312">
        <f ca="1">SUM(OFFSET('Data - expenses'!$J132, 0, (I$6-1) * 3, 1, 3))</f>
        <v>0</v>
      </c>
      <c r="J217" s="313">
        <f ca="1">SUM(OFFSET('Data - expenses'!$J132, 0, (J$6-1) * 3, 1, 3))</f>
        <v>0</v>
      </c>
      <c r="K217" s="313">
        <f ca="1">SUM(OFFSET('Data - expenses'!$J132, 0, (K$6-1) * 3, 1, 3))</f>
        <v>0</v>
      </c>
      <c r="L217" s="313">
        <f ca="1">SUM(OFFSET('Data - expenses'!$J132, 0, (L$6-1) * 3, 1, 3))</f>
        <v>0</v>
      </c>
      <c r="M217" s="313">
        <f ca="1">SUM(OFFSET('Data - expenses'!$J132, 0, (M$6-1) * 3, 1, 3))</f>
        <v>0</v>
      </c>
      <c r="N217" s="313">
        <f ca="1">SUM(OFFSET('Data - expenses'!$J132, 0, (N$6-1) * 3, 1, 3))</f>
        <v>0</v>
      </c>
      <c r="O217" s="313">
        <f ca="1">SUM(OFFSET('Data - expenses'!$J132, 0, (O$6-1) * 3, 1, 3))</f>
        <v>0</v>
      </c>
      <c r="P217" s="313">
        <f ca="1">SUM(OFFSET('Data - expenses'!$J132, 0, (P$6-1) * 3, 1, 3))</f>
        <v>0</v>
      </c>
      <c r="Q217" s="313">
        <f ca="1">SUM(OFFSET('Data - expenses'!$J132, 0, (Q$6-1) * 3, 1, 3))</f>
        <v>0</v>
      </c>
      <c r="R217" s="313">
        <f ca="1">SUM(OFFSET('Data - expenses'!$J132, 0, (R$6-1) * 3, 1, 3))</f>
        <v>0</v>
      </c>
      <c r="S217" s="313">
        <f ca="1">SUM(OFFSET('Data - expenses'!$J132, 0, (S$6-1) * 3, 1, 3))</f>
        <v>0</v>
      </c>
      <c r="T217" s="313">
        <f ca="1">SUM(OFFSET('Data - expenses'!$J132, 0, (T$6-1) * 3, 1, 3))</f>
        <v>0</v>
      </c>
      <c r="U217" s="313">
        <f ca="1">SUM(OFFSET('Data - expenses'!$J132, 0, (U$6-1) * 3, 1, 3))</f>
        <v>0</v>
      </c>
      <c r="V217" s="313">
        <f ca="1">SUM(OFFSET('Data - expenses'!$J132, 0, (V$6-1) * 3, 1, 3))</f>
        <v>0</v>
      </c>
      <c r="W217" s="313">
        <f ca="1">SUM(OFFSET('Data - expenses'!$J132, 0, (W$6-1) * 3, 1, 3))</f>
        <v>0</v>
      </c>
      <c r="X217" s="313">
        <f ca="1">SUM(OFFSET('Data - expenses'!$J132, 0, (X$6-1) * 3, 1, 3))</f>
        <v>0</v>
      </c>
      <c r="Y217" s="313">
        <f ca="1">SUM(OFFSET('Data - expenses'!$J132, 0, (Y$6-1) * 3, 1, 3))</f>
        <v>225</v>
      </c>
      <c r="Z217" s="313">
        <f ca="1">SUM(OFFSET('Data - expenses'!$J132, 0, (Z$6-1) * 3, 1, 3))</f>
        <v>225</v>
      </c>
      <c r="AA217" s="313">
        <f ca="1">SUM(OFFSET('Data - expenses'!$J132, 0, (AA$6-1) * 3, 1, 3))</f>
        <v>225</v>
      </c>
      <c r="AB217" s="314">
        <f ca="1">SUM(OFFSET('Data - expenses'!$J132, 0, (AB$6-1) * 3, 1, 3))</f>
        <v>225</v>
      </c>
    </row>
    <row r="218" spans="7:28" hidden="1" outlineLevel="5">
      <c r="H218" s="327" t="s">
        <v>251</v>
      </c>
      <c r="I218" s="312">
        <f ca="1">SUM(OFFSET('Data - expenses'!$J133, 0, (I$6-1) * 3, 1, 3))</f>
        <v>225</v>
      </c>
      <c r="J218" s="313">
        <f ca="1">SUM(OFFSET('Data - expenses'!$J133, 0, (J$6-1) * 3, 1, 3))</f>
        <v>225</v>
      </c>
      <c r="K218" s="313">
        <f ca="1">SUM(OFFSET('Data - expenses'!$J133, 0, (K$6-1) * 3, 1, 3))</f>
        <v>225</v>
      </c>
      <c r="L218" s="313">
        <f ca="1">SUM(OFFSET('Data - expenses'!$J133, 0, (L$6-1) * 3, 1, 3))</f>
        <v>225</v>
      </c>
      <c r="M218" s="313">
        <f ca="1">SUM(OFFSET('Data - expenses'!$J133, 0, (M$6-1) * 3, 1, 3))</f>
        <v>450</v>
      </c>
      <c r="N218" s="313">
        <f ca="1">SUM(OFFSET('Data - expenses'!$J133, 0, (N$6-1) * 3, 1, 3))</f>
        <v>450</v>
      </c>
      <c r="O218" s="313">
        <f ca="1">SUM(OFFSET('Data - expenses'!$J133, 0, (O$6-1) * 3, 1, 3))</f>
        <v>450</v>
      </c>
      <c r="P218" s="313">
        <f ca="1">SUM(OFFSET('Data - expenses'!$J133, 0, (P$6-1) * 3, 1, 3))</f>
        <v>450</v>
      </c>
      <c r="Q218" s="313">
        <f ca="1">SUM(OFFSET('Data - expenses'!$J133, 0, (Q$6-1) * 3, 1, 3))</f>
        <v>450</v>
      </c>
      <c r="R218" s="313">
        <f ca="1">SUM(OFFSET('Data - expenses'!$J133, 0, (R$6-1) * 3, 1, 3))</f>
        <v>450</v>
      </c>
      <c r="S218" s="313">
        <f ca="1">SUM(OFFSET('Data - expenses'!$J133, 0, (S$6-1) * 3, 1, 3))</f>
        <v>450</v>
      </c>
      <c r="T218" s="313">
        <f ca="1">SUM(OFFSET('Data - expenses'!$J133, 0, (T$6-1) * 3, 1, 3))</f>
        <v>450</v>
      </c>
      <c r="U218" s="313">
        <f ca="1">SUM(OFFSET('Data - expenses'!$J133, 0, (U$6-1) * 3, 1, 3))</f>
        <v>675</v>
      </c>
      <c r="V218" s="313">
        <f ca="1">SUM(OFFSET('Data - expenses'!$J133, 0, (V$6-1) * 3, 1, 3))</f>
        <v>675</v>
      </c>
      <c r="W218" s="313">
        <f ca="1">SUM(OFFSET('Data - expenses'!$J133, 0, (W$6-1) * 3, 1, 3))</f>
        <v>675</v>
      </c>
      <c r="X218" s="313">
        <f ca="1">SUM(OFFSET('Data - expenses'!$J133, 0, (X$6-1) * 3, 1, 3))</f>
        <v>675</v>
      </c>
      <c r="Y218" s="313">
        <f ca="1">SUM(OFFSET('Data - expenses'!$J133, 0, (Y$6-1) * 3, 1, 3))</f>
        <v>900</v>
      </c>
      <c r="Z218" s="313">
        <f ca="1">SUM(OFFSET('Data - expenses'!$J133, 0, (Z$6-1) * 3, 1, 3))</f>
        <v>900</v>
      </c>
      <c r="AA218" s="313">
        <f ca="1">SUM(OFFSET('Data - expenses'!$J133, 0, (AA$6-1) * 3, 1, 3))</f>
        <v>900</v>
      </c>
      <c r="AB218" s="314">
        <f ca="1">SUM(OFFSET('Data - expenses'!$J133, 0, (AB$6-1) * 3, 1, 3))</f>
        <v>900</v>
      </c>
    </row>
    <row r="219" spans="7:28" hidden="1" outlineLevel="5">
      <c r="H219" s="327" t="s">
        <v>252</v>
      </c>
      <c r="I219" s="312">
        <f ca="1">SUM(OFFSET('Data - expenses'!$J134, 0, (I$6-1) * 3, 1, 3))</f>
        <v>225</v>
      </c>
      <c r="J219" s="313">
        <f ca="1">SUM(OFFSET('Data - expenses'!$J134, 0, (J$6-1) * 3, 1, 3))</f>
        <v>225</v>
      </c>
      <c r="K219" s="313">
        <f ca="1">SUM(OFFSET('Data - expenses'!$J134, 0, (K$6-1) * 3, 1, 3))</f>
        <v>225</v>
      </c>
      <c r="L219" s="313">
        <f ca="1">SUM(OFFSET('Data - expenses'!$J134, 0, (L$6-1) * 3, 1, 3))</f>
        <v>225</v>
      </c>
      <c r="M219" s="313">
        <f ca="1">SUM(OFFSET('Data - expenses'!$J134, 0, (M$6-1) * 3, 1, 3))</f>
        <v>450</v>
      </c>
      <c r="N219" s="313">
        <f ca="1">SUM(OFFSET('Data - expenses'!$J134, 0, (N$6-1) * 3, 1, 3))</f>
        <v>450</v>
      </c>
      <c r="O219" s="313">
        <f ca="1">SUM(OFFSET('Data - expenses'!$J134, 0, (O$6-1) * 3, 1, 3))</f>
        <v>450</v>
      </c>
      <c r="P219" s="313">
        <f ca="1">SUM(OFFSET('Data - expenses'!$J134, 0, (P$6-1) * 3, 1, 3))</f>
        <v>450</v>
      </c>
      <c r="Q219" s="313">
        <f ca="1">SUM(OFFSET('Data - expenses'!$J134, 0, (Q$6-1) * 3, 1, 3))</f>
        <v>450</v>
      </c>
      <c r="R219" s="313">
        <f ca="1">SUM(OFFSET('Data - expenses'!$J134, 0, (R$6-1) * 3, 1, 3))</f>
        <v>450</v>
      </c>
      <c r="S219" s="313">
        <f ca="1">SUM(OFFSET('Data - expenses'!$J134, 0, (S$6-1) * 3, 1, 3))</f>
        <v>450</v>
      </c>
      <c r="T219" s="313">
        <f ca="1">SUM(OFFSET('Data - expenses'!$J134, 0, (T$6-1) * 3, 1, 3))</f>
        <v>450</v>
      </c>
      <c r="U219" s="313">
        <f ca="1">SUM(OFFSET('Data - expenses'!$J134, 0, (U$6-1) * 3, 1, 3))</f>
        <v>675</v>
      </c>
      <c r="V219" s="313">
        <f ca="1">SUM(OFFSET('Data - expenses'!$J134, 0, (V$6-1) * 3, 1, 3))</f>
        <v>675</v>
      </c>
      <c r="W219" s="313">
        <f ca="1">SUM(OFFSET('Data - expenses'!$J134, 0, (W$6-1) * 3, 1, 3))</f>
        <v>675</v>
      </c>
      <c r="X219" s="313">
        <f ca="1">SUM(OFFSET('Data - expenses'!$J134, 0, (X$6-1) * 3, 1, 3))</f>
        <v>675</v>
      </c>
      <c r="Y219" s="313">
        <f ca="1">SUM(OFFSET('Data - expenses'!$J134, 0, (Y$6-1) * 3, 1, 3))</f>
        <v>900</v>
      </c>
      <c r="Z219" s="313">
        <f ca="1">SUM(OFFSET('Data - expenses'!$J134, 0, (Z$6-1) * 3, 1, 3))</f>
        <v>900</v>
      </c>
      <c r="AA219" s="313">
        <f ca="1">SUM(OFFSET('Data - expenses'!$J134, 0, (AA$6-1) * 3, 1, 3))</f>
        <v>900</v>
      </c>
      <c r="AB219" s="314">
        <f ca="1">SUM(OFFSET('Data - expenses'!$J134, 0, (AB$6-1) * 3, 1, 3))</f>
        <v>900</v>
      </c>
    </row>
    <row r="220" spans="7:28" hidden="1" outlineLevel="4">
      <c r="G220" s="502" t="s">
        <v>45</v>
      </c>
      <c r="H220" s="503"/>
      <c r="I220" s="324">
        <f t="shared" ref="I220:AB220" ca="1" si="81">SUM(I221,I222,I223,I224,I225)</f>
        <v>0</v>
      </c>
      <c r="J220" s="325">
        <f t="shared" ca="1" si="81"/>
        <v>75</v>
      </c>
      <c r="K220" s="325">
        <f t="shared" ca="1" si="81"/>
        <v>225</v>
      </c>
      <c r="L220" s="325">
        <f t="shared" ca="1" si="81"/>
        <v>225</v>
      </c>
      <c r="M220" s="325">
        <f t="shared" ca="1" si="81"/>
        <v>300</v>
      </c>
      <c r="N220" s="325">
        <f t="shared" ca="1" si="81"/>
        <v>450</v>
      </c>
      <c r="O220" s="325">
        <f t="shared" ca="1" si="81"/>
        <v>600</v>
      </c>
      <c r="P220" s="325">
        <f t="shared" ca="1" si="81"/>
        <v>825</v>
      </c>
      <c r="Q220" s="325">
        <f t="shared" ca="1" si="81"/>
        <v>900</v>
      </c>
      <c r="R220" s="325">
        <f t="shared" ca="1" si="81"/>
        <v>1050</v>
      </c>
      <c r="S220" s="325">
        <f t="shared" ca="1" si="81"/>
        <v>1275</v>
      </c>
      <c r="T220" s="325">
        <f t="shared" ca="1" si="81"/>
        <v>1575</v>
      </c>
      <c r="U220" s="325">
        <f t="shared" ca="1" si="81"/>
        <v>1875</v>
      </c>
      <c r="V220" s="325">
        <f t="shared" ca="1" si="81"/>
        <v>2025</v>
      </c>
      <c r="W220" s="325">
        <f t="shared" ca="1" si="81"/>
        <v>2100</v>
      </c>
      <c r="X220" s="325">
        <f t="shared" ca="1" si="81"/>
        <v>2400</v>
      </c>
      <c r="Y220" s="325">
        <f t="shared" ca="1" si="81"/>
        <v>2775</v>
      </c>
      <c r="Z220" s="325">
        <f t="shared" ca="1" si="81"/>
        <v>3075</v>
      </c>
      <c r="AA220" s="325">
        <f t="shared" ca="1" si="81"/>
        <v>3300</v>
      </c>
      <c r="AB220" s="326">
        <f t="shared" ca="1" si="81"/>
        <v>3525</v>
      </c>
    </row>
    <row r="221" spans="7:28" hidden="1" outlineLevel="5">
      <c r="H221" s="327" t="s">
        <v>254</v>
      </c>
      <c r="I221" s="312">
        <f ca="1">SUM(OFFSET('Data - expenses'!$J135, 0, (I$6-1) * 3, 1, 3))</f>
        <v>0</v>
      </c>
      <c r="J221" s="313">
        <f ca="1">SUM(OFFSET('Data - expenses'!$J135, 0, (J$6-1) * 3, 1, 3))</f>
        <v>0</v>
      </c>
      <c r="K221" s="313">
        <f ca="1">SUM(OFFSET('Data - expenses'!$J135, 0, (K$6-1) * 3, 1, 3))</f>
        <v>0</v>
      </c>
      <c r="L221" s="313">
        <f ca="1">SUM(OFFSET('Data - expenses'!$J135, 0, (L$6-1) * 3, 1, 3))</f>
        <v>0</v>
      </c>
      <c r="M221" s="313">
        <f ca="1">SUM(OFFSET('Data - expenses'!$J135, 0, (M$6-1) * 3, 1, 3))</f>
        <v>0</v>
      </c>
      <c r="N221" s="313">
        <f ca="1">SUM(OFFSET('Data - expenses'!$J135, 0, (N$6-1) * 3, 1, 3))</f>
        <v>0</v>
      </c>
      <c r="O221" s="313">
        <f ca="1">SUM(OFFSET('Data - expenses'!$J135, 0, (O$6-1) * 3, 1, 3))</f>
        <v>0</v>
      </c>
      <c r="P221" s="313">
        <f ca="1">SUM(OFFSET('Data - expenses'!$J135, 0, (P$6-1) * 3, 1, 3))</f>
        <v>150</v>
      </c>
      <c r="Q221" s="313">
        <f ca="1">SUM(OFFSET('Data - expenses'!$J135, 0, (Q$6-1) * 3, 1, 3))</f>
        <v>225</v>
      </c>
      <c r="R221" s="313">
        <f ca="1">SUM(OFFSET('Data - expenses'!$J135, 0, (R$6-1) * 3, 1, 3))</f>
        <v>225</v>
      </c>
      <c r="S221" s="313">
        <f ca="1">SUM(OFFSET('Data - expenses'!$J135, 0, (S$6-1) * 3, 1, 3))</f>
        <v>225</v>
      </c>
      <c r="T221" s="313">
        <f ca="1">SUM(OFFSET('Data - expenses'!$J135, 0, (T$6-1) * 3, 1, 3))</f>
        <v>225</v>
      </c>
      <c r="U221" s="313">
        <f ca="1">SUM(OFFSET('Data - expenses'!$J135, 0, (U$6-1) * 3, 1, 3))</f>
        <v>225</v>
      </c>
      <c r="V221" s="313">
        <f ca="1">SUM(OFFSET('Data - expenses'!$J135, 0, (V$6-1) * 3, 1, 3))</f>
        <v>225</v>
      </c>
      <c r="W221" s="313">
        <f ca="1">SUM(OFFSET('Data - expenses'!$J135, 0, (W$6-1) * 3, 1, 3))</f>
        <v>225</v>
      </c>
      <c r="X221" s="313">
        <f ca="1">SUM(OFFSET('Data - expenses'!$J135, 0, (X$6-1) * 3, 1, 3))</f>
        <v>225</v>
      </c>
      <c r="Y221" s="313">
        <f ca="1">SUM(OFFSET('Data - expenses'!$J135, 0, (Y$6-1) * 3, 1, 3))</f>
        <v>225</v>
      </c>
      <c r="Z221" s="313">
        <f ca="1">SUM(OFFSET('Data - expenses'!$J135, 0, (Z$6-1) * 3, 1, 3))</f>
        <v>225</v>
      </c>
      <c r="AA221" s="313">
        <f ca="1">SUM(OFFSET('Data - expenses'!$J135, 0, (AA$6-1) * 3, 1, 3))</f>
        <v>225</v>
      </c>
      <c r="AB221" s="314">
        <f ca="1">SUM(OFFSET('Data - expenses'!$J135, 0, (AB$6-1) * 3, 1, 3))</f>
        <v>225</v>
      </c>
    </row>
    <row r="222" spans="7:28" hidden="1" outlineLevel="5">
      <c r="H222" s="327" t="s">
        <v>255</v>
      </c>
      <c r="I222" s="312">
        <f ca="1">SUM(OFFSET('Data - expenses'!$J136, 0, (I$6-1) * 3, 1, 3))</f>
        <v>0</v>
      </c>
      <c r="J222" s="313">
        <f ca="1">SUM(OFFSET('Data - expenses'!$J136, 0, (J$6-1) * 3, 1, 3))</f>
        <v>75</v>
      </c>
      <c r="K222" s="313">
        <f ca="1">SUM(OFFSET('Data - expenses'!$J136, 0, (K$6-1) * 3, 1, 3))</f>
        <v>225</v>
      </c>
      <c r="L222" s="313">
        <f ca="1">SUM(OFFSET('Data - expenses'!$J136, 0, (L$6-1) * 3, 1, 3))</f>
        <v>225</v>
      </c>
      <c r="M222" s="313">
        <f ca="1">SUM(OFFSET('Data - expenses'!$J136, 0, (M$6-1) * 3, 1, 3))</f>
        <v>225</v>
      </c>
      <c r="N222" s="313">
        <f ca="1">SUM(OFFSET('Data - expenses'!$J136, 0, (N$6-1) * 3, 1, 3))</f>
        <v>225</v>
      </c>
      <c r="O222" s="313">
        <f ca="1">SUM(OFFSET('Data - expenses'!$J136, 0, (O$6-1) * 3, 1, 3))</f>
        <v>225</v>
      </c>
      <c r="P222" s="313">
        <f ca="1">SUM(OFFSET('Data - expenses'!$J136, 0, (P$6-1) * 3, 1, 3))</f>
        <v>225</v>
      </c>
      <c r="Q222" s="313">
        <f ca="1">SUM(OFFSET('Data - expenses'!$J136, 0, (Q$6-1) * 3, 1, 3))</f>
        <v>225</v>
      </c>
      <c r="R222" s="313">
        <f ca="1">SUM(OFFSET('Data - expenses'!$J136, 0, (R$6-1) * 3, 1, 3))</f>
        <v>225</v>
      </c>
      <c r="S222" s="313">
        <f ca="1">SUM(OFFSET('Data - expenses'!$J136, 0, (S$6-1) * 3, 1, 3))</f>
        <v>300</v>
      </c>
      <c r="T222" s="313">
        <f ca="1">SUM(OFFSET('Data - expenses'!$J136, 0, (T$6-1) * 3, 1, 3))</f>
        <v>450</v>
      </c>
      <c r="U222" s="313">
        <f ca="1">SUM(OFFSET('Data - expenses'!$J136, 0, (U$6-1) * 3, 1, 3))</f>
        <v>525</v>
      </c>
      <c r="V222" s="313">
        <f ca="1">SUM(OFFSET('Data - expenses'!$J136, 0, (V$6-1) * 3, 1, 3))</f>
        <v>675</v>
      </c>
      <c r="W222" s="313">
        <f ca="1">SUM(OFFSET('Data - expenses'!$J136, 0, (W$6-1) * 3, 1, 3))</f>
        <v>750</v>
      </c>
      <c r="X222" s="313">
        <f ca="1">SUM(OFFSET('Data - expenses'!$J136, 0, (X$6-1) * 3, 1, 3))</f>
        <v>900</v>
      </c>
      <c r="Y222" s="313">
        <f ca="1">SUM(OFFSET('Data - expenses'!$J136, 0, (Y$6-1) * 3, 1, 3))</f>
        <v>975</v>
      </c>
      <c r="Z222" s="313">
        <f ca="1">SUM(OFFSET('Data - expenses'!$J136, 0, (Z$6-1) * 3, 1, 3))</f>
        <v>1125</v>
      </c>
      <c r="AA222" s="313">
        <f ca="1">SUM(OFFSET('Data - expenses'!$J136, 0, (AA$6-1) * 3, 1, 3))</f>
        <v>1125</v>
      </c>
      <c r="AB222" s="314">
        <f ca="1">SUM(OFFSET('Data - expenses'!$J136, 0, (AB$6-1) * 3, 1, 3))</f>
        <v>1125</v>
      </c>
    </row>
    <row r="223" spans="7:28" hidden="1" outlineLevel="5">
      <c r="H223" s="327" t="s">
        <v>256</v>
      </c>
      <c r="I223" s="312">
        <f ca="1">SUM(OFFSET('Data - expenses'!$J137, 0, (I$6-1) * 3, 1, 3))</f>
        <v>0</v>
      </c>
      <c r="J223" s="313">
        <f ca="1">SUM(OFFSET('Data - expenses'!$J137, 0, (J$6-1) * 3, 1, 3))</f>
        <v>0</v>
      </c>
      <c r="K223" s="313">
        <f ca="1">SUM(OFFSET('Data - expenses'!$J137, 0, (K$6-1) * 3, 1, 3))</f>
        <v>0</v>
      </c>
      <c r="L223" s="313">
        <f ca="1">SUM(OFFSET('Data - expenses'!$J137, 0, (L$6-1) * 3, 1, 3))</f>
        <v>0</v>
      </c>
      <c r="M223" s="313">
        <f ca="1">SUM(OFFSET('Data - expenses'!$J137, 0, (M$6-1) * 3, 1, 3))</f>
        <v>75</v>
      </c>
      <c r="N223" s="313">
        <f ca="1">SUM(OFFSET('Data - expenses'!$J137, 0, (N$6-1) * 3, 1, 3))</f>
        <v>225</v>
      </c>
      <c r="O223" s="313">
        <f ca="1">SUM(OFFSET('Data - expenses'!$J137, 0, (O$6-1) * 3, 1, 3))</f>
        <v>225</v>
      </c>
      <c r="P223" s="313">
        <f ca="1">SUM(OFFSET('Data - expenses'!$J137, 0, (P$6-1) * 3, 1, 3))</f>
        <v>225</v>
      </c>
      <c r="Q223" s="313">
        <f ca="1">SUM(OFFSET('Data - expenses'!$J137, 0, (Q$6-1) * 3, 1, 3))</f>
        <v>225</v>
      </c>
      <c r="R223" s="313">
        <f ca="1">SUM(OFFSET('Data - expenses'!$J137, 0, (R$6-1) * 3, 1, 3))</f>
        <v>375</v>
      </c>
      <c r="S223" s="313">
        <f ca="1">SUM(OFFSET('Data - expenses'!$J137, 0, (S$6-1) * 3, 1, 3))</f>
        <v>450</v>
      </c>
      <c r="T223" s="313">
        <f ca="1">SUM(OFFSET('Data - expenses'!$J137, 0, (T$6-1) * 3, 1, 3))</f>
        <v>450</v>
      </c>
      <c r="U223" s="313">
        <f ca="1">SUM(OFFSET('Data - expenses'!$J137, 0, (U$6-1) * 3, 1, 3))</f>
        <v>675</v>
      </c>
      <c r="V223" s="313">
        <f ca="1">SUM(OFFSET('Data - expenses'!$J137, 0, (V$6-1) * 3, 1, 3))</f>
        <v>675</v>
      </c>
      <c r="W223" s="313">
        <f ca="1">SUM(OFFSET('Data - expenses'!$J137, 0, (W$6-1) * 3, 1, 3))</f>
        <v>675</v>
      </c>
      <c r="X223" s="313">
        <f ca="1">SUM(OFFSET('Data - expenses'!$J137, 0, (X$6-1) * 3, 1, 3))</f>
        <v>825</v>
      </c>
      <c r="Y223" s="313">
        <f ca="1">SUM(OFFSET('Data - expenses'!$J137, 0, (Y$6-1) * 3, 1, 3))</f>
        <v>1125</v>
      </c>
      <c r="Z223" s="313">
        <f ca="1">SUM(OFFSET('Data - expenses'!$J137, 0, (Z$6-1) * 3, 1, 3))</f>
        <v>1125</v>
      </c>
      <c r="AA223" s="313">
        <f ca="1">SUM(OFFSET('Data - expenses'!$J137, 0, (AA$6-1) * 3, 1, 3))</f>
        <v>1125</v>
      </c>
      <c r="AB223" s="314">
        <f ca="1">SUM(OFFSET('Data - expenses'!$J137, 0, (AB$6-1) * 3, 1, 3))</f>
        <v>1275</v>
      </c>
    </row>
    <row r="224" spans="7:28" hidden="1" outlineLevel="5">
      <c r="H224" s="327" t="s">
        <v>257</v>
      </c>
      <c r="I224" s="312">
        <f ca="1">SUM(OFFSET('Data - expenses'!$J138, 0, (I$6-1) * 3, 1, 3))</f>
        <v>0</v>
      </c>
      <c r="J224" s="313">
        <f ca="1">SUM(OFFSET('Data - expenses'!$J138, 0, (J$6-1) * 3, 1, 3))</f>
        <v>0</v>
      </c>
      <c r="K224" s="313">
        <f ca="1">SUM(OFFSET('Data - expenses'!$J138, 0, (K$6-1) * 3, 1, 3))</f>
        <v>0</v>
      </c>
      <c r="L224" s="313">
        <f ca="1">SUM(OFFSET('Data - expenses'!$J138, 0, (L$6-1) * 3, 1, 3))</f>
        <v>0</v>
      </c>
      <c r="M224" s="313">
        <f ca="1">SUM(OFFSET('Data - expenses'!$J138, 0, (M$6-1) * 3, 1, 3))</f>
        <v>0</v>
      </c>
      <c r="N224" s="313">
        <f ca="1">SUM(OFFSET('Data - expenses'!$J138, 0, (N$6-1) * 3, 1, 3))</f>
        <v>0</v>
      </c>
      <c r="O224" s="313">
        <f ca="1">SUM(OFFSET('Data - expenses'!$J138, 0, (O$6-1) * 3, 1, 3))</f>
        <v>150</v>
      </c>
      <c r="P224" s="313">
        <f ca="1">SUM(OFFSET('Data - expenses'!$J138, 0, (P$6-1) * 3, 1, 3))</f>
        <v>225</v>
      </c>
      <c r="Q224" s="313">
        <f ca="1">SUM(OFFSET('Data - expenses'!$J138, 0, (Q$6-1) * 3, 1, 3))</f>
        <v>225</v>
      </c>
      <c r="R224" s="313">
        <f ca="1">SUM(OFFSET('Data - expenses'!$J138, 0, (R$6-1) * 3, 1, 3))</f>
        <v>225</v>
      </c>
      <c r="S224" s="313">
        <f ca="1">SUM(OFFSET('Data - expenses'!$J138, 0, (S$6-1) * 3, 1, 3))</f>
        <v>225</v>
      </c>
      <c r="T224" s="313">
        <f ca="1">SUM(OFFSET('Data - expenses'!$J138, 0, (T$6-1) * 3, 1, 3))</f>
        <v>225</v>
      </c>
      <c r="U224" s="313">
        <f ca="1">SUM(OFFSET('Data - expenses'!$J138, 0, (U$6-1) * 3, 1, 3))</f>
        <v>225</v>
      </c>
      <c r="V224" s="313">
        <f ca="1">SUM(OFFSET('Data - expenses'!$J138, 0, (V$6-1) * 3, 1, 3))</f>
        <v>225</v>
      </c>
      <c r="W224" s="313">
        <f ca="1">SUM(OFFSET('Data - expenses'!$J138, 0, (W$6-1) * 3, 1, 3))</f>
        <v>225</v>
      </c>
      <c r="X224" s="313">
        <f ca="1">SUM(OFFSET('Data - expenses'!$J138, 0, (X$6-1) * 3, 1, 3))</f>
        <v>225</v>
      </c>
      <c r="Y224" s="313">
        <f ca="1">SUM(OFFSET('Data - expenses'!$J138, 0, (Y$6-1) * 3, 1, 3))</f>
        <v>225</v>
      </c>
      <c r="Z224" s="313">
        <f ca="1">SUM(OFFSET('Data - expenses'!$J138, 0, (Z$6-1) * 3, 1, 3))</f>
        <v>375</v>
      </c>
      <c r="AA224" s="313">
        <f ca="1">SUM(OFFSET('Data - expenses'!$J138, 0, (AA$6-1) * 3, 1, 3))</f>
        <v>600</v>
      </c>
      <c r="AB224" s="314">
        <f ca="1">SUM(OFFSET('Data - expenses'!$J138, 0, (AB$6-1) * 3, 1, 3))</f>
        <v>675</v>
      </c>
    </row>
    <row r="225" spans="5:28" hidden="1" outlineLevel="5">
      <c r="H225" s="327" t="s">
        <v>258</v>
      </c>
      <c r="I225" s="312">
        <f ca="1">SUM(OFFSET('Data - expenses'!$J139, 0, (I$6-1) * 3, 1, 3))</f>
        <v>0</v>
      </c>
      <c r="J225" s="313">
        <f ca="1">SUM(OFFSET('Data - expenses'!$J139, 0, (J$6-1) * 3, 1, 3))</f>
        <v>0</v>
      </c>
      <c r="K225" s="313">
        <f ca="1">SUM(OFFSET('Data - expenses'!$J139, 0, (K$6-1) * 3, 1, 3))</f>
        <v>0</v>
      </c>
      <c r="L225" s="313">
        <f ca="1">SUM(OFFSET('Data - expenses'!$J139, 0, (L$6-1) * 3, 1, 3))</f>
        <v>0</v>
      </c>
      <c r="M225" s="313">
        <f ca="1">SUM(OFFSET('Data - expenses'!$J139, 0, (M$6-1) * 3, 1, 3))</f>
        <v>0</v>
      </c>
      <c r="N225" s="313">
        <f ca="1">SUM(OFFSET('Data - expenses'!$J139, 0, (N$6-1) * 3, 1, 3))</f>
        <v>0</v>
      </c>
      <c r="O225" s="313">
        <f ca="1">SUM(OFFSET('Data - expenses'!$J139, 0, (O$6-1) * 3, 1, 3))</f>
        <v>0</v>
      </c>
      <c r="P225" s="313">
        <f ca="1">SUM(OFFSET('Data - expenses'!$J139, 0, (P$6-1) * 3, 1, 3))</f>
        <v>0</v>
      </c>
      <c r="Q225" s="313">
        <f ca="1">SUM(OFFSET('Data - expenses'!$J139, 0, (Q$6-1) * 3, 1, 3))</f>
        <v>0</v>
      </c>
      <c r="R225" s="313">
        <f ca="1">SUM(OFFSET('Data - expenses'!$J139, 0, (R$6-1) * 3, 1, 3))</f>
        <v>0</v>
      </c>
      <c r="S225" s="313">
        <f ca="1">SUM(OFFSET('Data - expenses'!$J139, 0, (S$6-1) * 3, 1, 3))</f>
        <v>75</v>
      </c>
      <c r="T225" s="313">
        <f ca="1">SUM(OFFSET('Data - expenses'!$J139, 0, (T$6-1) * 3, 1, 3))</f>
        <v>225</v>
      </c>
      <c r="U225" s="313">
        <f ca="1">SUM(OFFSET('Data - expenses'!$J139, 0, (U$6-1) * 3, 1, 3))</f>
        <v>225</v>
      </c>
      <c r="V225" s="313">
        <f ca="1">SUM(OFFSET('Data - expenses'!$J139, 0, (V$6-1) * 3, 1, 3))</f>
        <v>225</v>
      </c>
      <c r="W225" s="313">
        <f ca="1">SUM(OFFSET('Data - expenses'!$J139, 0, (W$6-1) * 3, 1, 3))</f>
        <v>225</v>
      </c>
      <c r="X225" s="313">
        <f ca="1">SUM(OFFSET('Data - expenses'!$J139, 0, (X$6-1) * 3, 1, 3))</f>
        <v>225</v>
      </c>
      <c r="Y225" s="313">
        <f ca="1">SUM(OFFSET('Data - expenses'!$J139, 0, (Y$6-1) * 3, 1, 3))</f>
        <v>225</v>
      </c>
      <c r="Z225" s="313">
        <f ca="1">SUM(OFFSET('Data - expenses'!$J139, 0, (Z$6-1) * 3, 1, 3))</f>
        <v>225</v>
      </c>
      <c r="AA225" s="313">
        <f ca="1">SUM(OFFSET('Data - expenses'!$J139, 0, (AA$6-1) * 3, 1, 3))</f>
        <v>225</v>
      </c>
      <c r="AB225" s="314">
        <f ca="1">SUM(OFFSET('Data - expenses'!$J139, 0, (AB$6-1) * 3, 1, 3))</f>
        <v>225</v>
      </c>
    </row>
    <row r="226" spans="5:28" hidden="1" outlineLevel="2">
      <c r="E226" s="502" t="s">
        <v>94</v>
      </c>
      <c r="F226" s="505"/>
      <c r="G226" s="505"/>
      <c r="H226" s="503"/>
      <c r="I226" s="324">
        <f t="shared" ref="I226:AB226" ca="1" si="82">SUM(I227)</f>
        <v>11000</v>
      </c>
      <c r="J226" s="325">
        <f t="shared" ca="1" si="82"/>
        <v>13000</v>
      </c>
      <c r="K226" s="325">
        <f t="shared" ca="1" si="82"/>
        <v>15000</v>
      </c>
      <c r="L226" s="325">
        <f t="shared" ca="1" si="82"/>
        <v>17000</v>
      </c>
      <c r="M226" s="325">
        <f t="shared" ca="1" si="82"/>
        <v>25000</v>
      </c>
      <c r="N226" s="325">
        <f t="shared" ca="1" si="82"/>
        <v>30000</v>
      </c>
      <c r="O226" s="325">
        <f t="shared" ca="1" si="82"/>
        <v>36000</v>
      </c>
      <c r="P226" s="325">
        <f t="shared" ca="1" si="82"/>
        <v>41000</v>
      </c>
      <c r="Q226" s="325">
        <f t="shared" ca="1" si="82"/>
        <v>44000</v>
      </c>
      <c r="R226" s="325">
        <f t="shared" ca="1" si="82"/>
        <v>48000</v>
      </c>
      <c r="S226" s="325">
        <f t="shared" ca="1" si="82"/>
        <v>53000</v>
      </c>
      <c r="T226" s="325">
        <f t="shared" ca="1" si="82"/>
        <v>57000</v>
      </c>
      <c r="U226" s="325">
        <f t="shared" ca="1" si="82"/>
        <v>72000</v>
      </c>
      <c r="V226" s="325">
        <f t="shared" ca="1" si="82"/>
        <v>75000</v>
      </c>
      <c r="W226" s="325">
        <f t="shared" ca="1" si="82"/>
        <v>82000</v>
      </c>
      <c r="X226" s="325">
        <f t="shared" ca="1" si="82"/>
        <v>90000</v>
      </c>
      <c r="Y226" s="325">
        <f t="shared" ca="1" si="82"/>
        <v>122000</v>
      </c>
      <c r="Z226" s="325">
        <f t="shared" ca="1" si="82"/>
        <v>138000</v>
      </c>
      <c r="AA226" s="325">
        <f t="shared" ca="1" si="82"/>
        <v>153000</v>
      </c>
      <c r="AB226" s="326">
        <f t="shared" ca="1" si="82"/>
        <v>168000</v>
      </c>
    </row>
    <row r="227" spans="5:28" hidden="1" outlineLevel="3">
      <c r="F227" s="488" t="s">
        <v>94</v>
      </c>
      <c r="G227" s="504"/>
      <c r="H227" s="489"/>
      <c r="I227" s="321">
        <f t="shared" ref="I227:AB227" ca="1" si="83">SUM(I228,I230,I236,I240)</f>
        <v>11000</v>
      </c>
      <c r="J227" s="322">
        <f t="shared" ca="1" si="83"/>
        <v>13000</v>
      </c>
      <c r="K227" s="322">
        <f t="shared" ca="1" si="83"/>
        <v>15000</v>
      </c>
      <c r="L227" s="322">
        <f t="shared" ca="1" si="83"/>
        <v>17000</v>
      </c>
      <c r="M227" s="322">
        <f t="shared" ca="1" si="83"/>
        <v>25000</v>
      </c>
      <c r="N227" s="322">
        <f t="shared" ca="1" si="83"/>
        <v>30000</v>
      </c>
      <c r="O227" s="322">
        <f t="shared" ca="1" si="83"/>
        <v>36000</v>
      </c>
      <c r="P227" s="322">
        <f t="shared" ca="1" si="83"/>
        <v>41000</v>
      </c>
      <c r="Q227" s="322">
        <f t="shared" ca="1" si="83"/>
        <v>44000</v>
      </c>
      <c r="R227" s="322">
        <f t="shared" ca="1" si="83"/>
        <v>48000</v>
      </c>
      <c r="S227" s="322">
        <f t="shared" ca="1" si="83"/>
        <v>53000</v>
      </c>
      <c r="T227" s="322">
        <f t="shared" ca="1" si="83"/>
        <v>57000</v>
      </c>
      <c r="U227" s="322">
        <f t="shared" ca="1" si="83"/>
        <v>72000</v>
      </c>
      <c r="V227" s="322">
        <f t="shared" ca="1" si="83"/>
        <v>75000</v>
      </c>
      <c r="W227" s="322">
        <f t="shared" ca="1" si="83"/>
        <v>82000</v>
      </c>
      <c r="X227" s="322">
        <f t="shared" ca="1" si="83"/>
        <v>90000</v>
      </c>
      <c r="Y227" s="322">
        <f t="shared" ca="1" si="83"/>
        <v>122000</v>
      </c>
      <c r="Z227" s="322">
        <f t="shared" ca="1" si="83"/>
        <v>138000</v>
      </c>
      <c r="AA227" s="322">
        <f t="shared" ca="1" si="83"/>
        <v>153000</v>
      </c>
      <c r="AB227" s="323">
        <f t="shared" ca="1" si="83"/>
        <v>168000</v>
      </c>
    </row>
    <row r="228" spans="5:28" hidden="1" outlineLevel="4">
      <c r="G228" s="502" t="s">
        <v>0</v>
      </c>
      <c r="H228" s="503"/>
      <c r="I228" s="324">
        <f t="shared" ref="I228:AB228" ca="1" si="84">SUM(I229)</f>
        <v>3000</v>
      </c>
      <c r="J228" s="325">
        <f t="shared" ca="1" si="84"/>
        <v>3000</v>
      </c>
      <c r="K228" s="325">
        <f t="shared" ca="1" si="84"/>
        <v>3000</v>
      </c>
      <c r="L228" s="325">
        <f t="shared" ca="1" si="84"/>
        <v>3000</v>
      </c>
      <c r="M228" s="325">
        <f t="shared" ca="1" si="84"/>
        <v>3000</v>
      </c>
      <c r="N228" s="325">
        <f t="shared" ca="1" si="84"/>
        <v>3000</v>
      </c>
      <c r="O228" s="325">
        <f t="shared" ca="1" si="84"/>
        <v>3000</v>
      </c>
      <c r="P228" s="325">
        <f t="shared" ca="1" si="84"/>
        <v>3000</v>
      </c>
      <c r="Q228" s="325">
        <f t="shared" ca="1" si="84"/>
        <v>3000</v>
      </c>
      <c r="R228" s="325">
        <f t="shared" ca="1" si="84"/>
        <v>3000</v>
      </c>
      <c r="S228" s="325">
        <f t="shared" ca="1" si="84"/>
        <v>3000</v>
      </c>
      <c r="T228" s="325">
        <f t="shared" ca="1" si="84"/>
        <v>3000</v>
      </c>
      <c r="U228" s="325">
        <f t="shared" ca="1" si="84"/>
        <v>3000</v>
      </c>
      <c r="V228" s="325">
        <f t="shared" ca="1" si="84"/>
        <v>3000</v>
      </c>
      <c r="W228" s="325">
        <f t="shared" ca="1" si="84"/>
        <v>3000</v>
      </c>
      <c r="X228" s="325">
        <f t="shared" ca="1" si="84"/>
        <v>3000</v>
      </c>
      <c r="Y228" s="325">
        <f t="shared" ca="1" si="84"/>
        <v>3000</v>
      </c>
      <c r="Z228" s="325">
        <f t="shared" ca="1" si="84"/>
        <v>3000</v>
      </c>
      <c r="AA228" s="325">
        <f t="shared" ca="1" si="84"/>
        <v>3000</v>
      </c>
      <c r="AB228" s="326">
        <f t="shared" ca="1" si="84"/>
        <v>3000</v>
      </c>
    </row>
    <row r="229" spans="5:28" hidden="1" outlineLevel="5">
      <c r="H229" s="327" t="s">
        <v>248</v>
      </c>
      <c r="I229" s="312">
        <f ca="1">SUM(OFFSET('Data - expenses'!$J140, 0, (I$6-1) * 3, 1, 3))</f>
        <v>3000</v>
      </c>
      <c r="J229" s="313">
        <f ca="1">SUM(OFFSET('Data - expenses'!$J140, 0, (J$6-1) * 3, 1, 3))</f>
        <v>3000</v>
      </c>
      <c r="K229" s="313">
        <f ca="1">SUM(OFFSET('Data - expenses'!$J140, 0, (K$6-1) * 3, 1, 3))</f>
        <v>3000</v>
      </c>
      <c r="L229" s="313">
        <f ca="1">SUM(OFFSET('Data - expenses'!$J140, 0, (L$6-1) * 3, 1, 3))</f>
        <v>3000</v>
      </c>
      <c r="M229" s="313">
        <f ca="1">SUM(OFFSET('Data - expenses'!$J140, 0, (M$6-1) * 3, 1, 3))</f>
        <v>3000</v>
      </c>
      <c r="N229" s="313">
        <f ca="1">SUM(OFFSET('Data - expenses'!$J140, 0, (N$6-1) * 3, 1, 3))</f>
        <v>3000</v>
      </c>
      <c r="O229" s="313">
        <f ca="1">SUM(OFFSET('Data - expenses'!$J140, 0, (O$6-1) * 3, 1, 3))</f>
        <v>3000</v>
      </c>
      <c r="P229" s="313">
        <f ca="1">SUM(OFFSET('Data - expenses'!$J140, 0, (P$6-1) * 3, 1, 3))</f>
        <v>3000</v>
      </c>
      <c r="Q229" s="313">
        <f ca="1">SUM(OFFSET('Data - expenses'!$J140, 0, (Q$6-1) * 3, 1, 3))</f>
        <v>3000</v>
      </c>
      <c r="R229" s="313">
        <f ca="1">SUM(OFFSET('Data - expenses'!$J140, 0, (R$6-1) * 3, 1, 3))</f>
        <v>3000</v>
      </c>
      <c r="S229" s="313">
        <f ca="1">SUM(OFFSET('Data - expenses'!$J140, 0, (S$6-1) * 3, 1, 3))</f>
        <v>3000</v>
      </c>
      <c r="T229" s="313">
        <f ca="1">SUM(OFFSET('Data - expenses'!$J140, 0, (T$6-1) * 3, 1, 3))</f>
        <v>3000</v>
      </c>
      <c r="U229" s="313">
        <f ca="1">SUM(OFFSET('Data - expenses'!$J140, 0, (U$6-1) * 3, 1, 3))</f>
        <v>3000</v>
      </c>
      <c r="V229" s="313">
        <f ca="1">SUM(OFFSET('Data - expenses'!$J140, 0, (V$6-1) * 3, 1, 3))</f>
        <v>3000</v>
      </c>
      <c r="W229" s="313">
        <f ca="1">SUM(OFFSET('Data - expenses'!$J140, 0, (W$6-1) * 3, 1, 3))</f>
        <v>3000</v>
      </c>
      <c r="X229" s="313">
        <f ca="1">SUM(OFFSET('Data - expenses'!$J140, 0, (X$6-1) * 3, 1, 3))</f>
        <v>3000</v>
      </c>
      <c r="Y229" s="313">
        <f ca="1">SUM(OFFSET('Data - expenses'!$J140, 0, (Y$6-1) * 3, 1, 3))</f>
        <v>3000</v>
      </c>
      <c r="Z229" s="313">
        <f ca="1">SUM(OFFSET('Data - expenses'!$J140, 0, (Z$6-1) * 3, 1, 3))</f>
        <v>3000</v>
      </c>
      <c r="AA229" s="313">
        <f ca="1">SUM(OFFSET('Data - expenses'!$J140, 0, (AA$6-1) * 3, 1, 3))</f>
        <v>3000</v>
      </c>
      <c r="AB229" s="314">
        <f ca="1">SUM(OFFSET('Data - expenses'!$J140, 0, (AB$6-1) * 3, 1, 3))</f>
        <v>3000</v>
      </c>
    </row>
    <row r="230" spans="5:28" hidden="1" outlineLevel="4">
      <c r="G230" s="502" t="s">
        <v>36</v>
      </c>
      <c r="H230" s="503"/>
      <c r="I230" s="324">
        <f t="shared" ref="I230:AB230" ca="1" si="85">SUM(I231,I232,I233,I234,I235)</f>
        <v>2000</v>
      </c>
      <c r="J230" s="325">
        <f t="shared" ca="1" si="85"/>
        <v>3000</v>
      </c>
      <c r="K230" s="325">
        <f t="shared" ca="1" si="85"/>
        <v>3000</v>
      </c>
      <c r="L230" s="325">
        <f t="shared" ca="1" si="85"/>
        <v>5000</v>
      </c>
      <c r="M230" s="325">
        <f t="shared" ca="1" si="85"/>
        <v>6000</v>
      </c>
      <c r="N230" s="325">
        <f t="shared" ca="1" si="85"/>
        <v>9000</v>
      </c>
      <c r="O230" s="325">
        <f t="shared" ca="1" si="85"/>
        <v>13000</v>
      </c>
      <c r="P230" s="325">
        <f t="shared" ca="1" si="85"/>
        <v>15000</v>
      </c>
      <c r="Q230" s="325">
        <f t="shared" ca="1" si="85"/>
        <v>17000</v>
      </c>
      <c r="R230" s="325">
        <f t="shared" ca="1" si="85"/>
        <v>19000</v>
      </c>
      <c r="S230" s="325">
        <f t="shared" ca="1" si="85"/>
        <v>21000</v>
      </c>
      <c r="T230" s="325">
        <f t="shared" ca="1" si="85"/>
        <v>21000</v>
      </c>
      <c r="U230" s="325">
        <f t="shared" ca="1" si="85"/>
        <v>26000</v>
      </c>
      <c r="V230" s="325">
        <f t="shared" ca="1" si="85"/>
        <v>27000</v>
      </c>
      <c r="W230" s="325">
        <f t="shared" ca="1" si="85"/>
        <v>33000</v>
      </c>
      <c r="X230" s="325">
        <f t="shared" ca="1" si="85"/>
        <v>37000</v>
      </c>
      <c r="Y230" s="325">
        <f t="shared" ca="1" si="85"/>
        <v>55000</v>
      </c>
      <c r="Z230" s="325">
        <f t="shared" ca="1" si="85"/>
        <v>67000</v>
      </c>
      <c r="AA230" s="325">
        <f t="shared" ca="1" si="85"/>
        <v>79000</v>
      </c>
      <c r="AB230" s="326">
        <f t="shared" ca="1" si="85"/>
        <v>91000</v>
      </c>
    </row>
    <row r="231" spans="5:28" hidden="1" outlineLevel="5">
      <c r="H231" s="327" t="s">
        <v>249</v>
      </c>
      <c r="I231" s="312">
        <f ca="1">SUM(OFFSET('Data - expenses'!$J141, 0, (I$6-1) * 3, 1, 3))</f>
        <v>0</v>
      </c>
      <c r="J231" s="313">
        <f ca="1">SUM(OFFSET('Data - expenses'!$J141, 0, (J$6-1) * 3, 1, 3))</f>
        <v>0</v>
      </c>
      <c r="K231" s="313">
        <f ca="1">SUM(OFFSET('Data - expenses'!$J141, 0, (K$6-1) * 3, 1, 3))</f>
        <v>0</v>
      </c>
      <c r="L231" s="313">
        <f ca="1">SUM(OFFSET('Data - expenses'!$J141, 0, (L$6-1) * 3, 1, 3))</f>
        <v>0</v>
      </c>
      <c r="M231" s="313">
        <f ca="1">SUM(OFFSET('Data - expenses'!$J141, 0, (M$6-1) * 3, 1, 3))</f>
        <v>0</v>
      </c>
      <c r="N231" s="313">
        <f ca="1">SUM(OFFSET('Data - expenses'!$J141, 0, (N$6-1) * 3, 1, 3))</f>
        <v>0</v>
      </c>
      <c r="O231" s="313">
        <f ca="1">SUM(OFFSET('Data - expenses'!$J141, 0, (O$6-1) * 3, 1, 3))</f>
        <v>0</v>
      </c>
      <c r="P231" s="313">
        <f ca="1">SUM(OFFSET('Data - expenses'!$J141, 0, (P$6-1) * 3, 1, 3))</f>
        <v>0</v>
      </c>
      <c r="Q231" s="313">
        <f ca="1">SUM(OFFSET('Data - expenses'!$J141, 0, (Q$6-1) * 3, 1, 3))</f>
        <v>2000</v>
      </c>
      <c r="R231" s="313">
        <f ca="1">SUM(OFFSET('Data - expenses'!$J141, 0, (R$6-1) * 3, 1, 3))</f>
        <v>3000</v>
      </c>
      <c r="S231" s="313">
        <f ca="1">SUM(OFFSET('Data - expenses'!$J141, 0, (S$6-1) * 3, 1, 3))</f>
        <v>3000</v>
      </c>
      <c r="T231" s="313">
        <f ca="1">SUM(OFFSET('Data - expenses'!$J141, 0, (T$6-1) * 3, 1, 3))</f>
        <v>3000</v>
      </c>
      <c r="U231" s="313">
        <f ca="1">SUM(OFFSET('Data - expenses'!$J141, 0, (U$6-1) * 3, 1, 3))</f>
        <v>3000</v>
      </c>
      <c r="V231" s="313">
        <f ca="1">SUM(OFFSET('Data - expenses'!$J141, 0, (V$6-1) * 3, 1, 3))</f>
        <v>3000</v>
      </c>
      <c r="W231" s="313">
        <f ca="1">SUM(OFFSET('Data - expenses'!$J141, 0, (W$6-1) * 3, 1, 3))</f>
        <v>3000</v>
      </c>
      <c r="X231" s="313">
        <f ca="1">SUM(OFFSET('Data - expenses'!$J141, 0, (X$6-1) * 3, 1, 3))</f>
        <v>3000</v>
      </c>
      <c r="Y231" s="313">
        <f ca="1">SUM(OFFSET('Data - expenses'!$J141, 0, (Y$6-1) * 3, 1, 3))</f>
        <v>6000</v>
      </c>
      <c r="Z231" s="313">
        <f ca="1">SUM(OFFSET('Data - expenses'!$J141, 0, (Z$6-1) * 3, 1, 3))</f>
        <v>6000</v>
      </c>
      <c r="AA231" s="313">
        <f ca="1">SUM(OFFSET('Data - expenses'!$J141, 0, (AA$6-1) * 3, 1, 3))</f>
        <v>6000</v>
      </c>
      <c r="AB231" s="314">
        <f ca="1">SUM(OFFSET('Data - expenses'!$J141, 0, (AB$6-1) * 3, 1, 3))</f>
        <v>6000</v>
      </c>
    </row>
    <row r="232" spans="5:28" hidden="1" outlineLevel="5">
      <c r="H232" s="327" t="s">
        <v>250</v>
      </c>
      <c r="I232" s="312">
        <f ca="1">SUM(OFFSET('Data - expenses'!$J142, 0, (I$6-1) * 3, 1, 3))</f>
        <v>0</v>
      </c>
      <c r="J232" s="313">
        <f ca="1">SUM(OFFSET('Data - expenses'!$J142, 0, (J$6-1) * 3, 1, 3))</f>
        <v>0</v>
      </c>
      <c r="K232" s="313">
        <f ca="1">SUM(OFFSET('Data - expenses'!$J142, 0, (K$6-1) * 3, 1, 3))</f>
        <v>0</v>
      </c>
      <c r="L232" s="313">
        <f ca="1">SUM(OFFSET('Data - expenses'!$J142, 0, (L$6-1) * 3, 1, 3))</f>
        <v>0</v>
      </c>
      <c r="M232" s="313">
        <f ca="1">SUM(OFFSET('Data - expenses'!$J142, 0, (M$6-1) * 3, 1, 3))</f>
        <v>0</v>
      </c>
      <c r="N232" s="313">
        <f ca="1">SUM(OFFSET('Data - expenses'!$J142, 0, (N$6-1) * 3, 1, 3))</f>
        <v>2000</v>
      </c>
      <c r="O232" s="313">
        <f ca="1">SUM(OFFSET('Data - expenses'!$J142, 0, (O$6-1) * 3, 1, 3))</f>
        <v>3000</v>
      </c>
      <c r="P232" s="313">
        <f ca="1">SUM(OFFSET('Data - expenses'!$J142, 0, (P$6-1) * 3, 1, 3))</f>
        <v>3000</v>
      </c>
      <c r="Q232" s="313">
        <f ca="1">SUM(OFFSET('Data - expenses'!$J142, 0, (Q$6-1) * 3, 1, 3))</f>
        <v>3000</v>
      </c>
      <c r="R232" s="313">
        <f ca="1">SUM(OFFSET('Data - expenses'!$J142, 0, (R$6-1) * 3, 1, 3))</f>
        <v>3000</v>
      </c>
      <c r="S232" s="313">
        <f ca="1">SUM(OFFSET('Data - expenses'!$J142, 0, (S$6-1) * 3, 1, 3))</f>
        <v>3000</v>
      </c>
      <c r="T232" s="313">
        <f ca="1">SUM(OFFSET('Data - expenses'!$J142, 0, (T$6-1) * 3, 1, 3))</f>
        <v>3000</v>
      </c>
      <c r="U232" s="313">
        <f ca="1">SUM(OFFSET('Data - expenses'!$J142, 0, (U$6-1) * 3, 1, 3))</f>
        <v>3000</v>
      </c>
      <c r="V232" s="313">
        <f ca="1">SUM(OFFSET('Data - expenses'!$J142, 0, (V$6-1) * 3, 1, 3))</f>
        <v>3000</v>
      </c>
      <c r="W232" s="313">
        <f ca="1">SUM(OFFSET('Data - expenses'!$J142, 0, (W$6-1) * 3, 1, 3))</f>
        <v>3000</v>
      </c>
      <c r="X232" s="313">
        <f ca="1">SUM(OFFSET('Data - expenses'!$J142, 0, (X$6-1) * 3, 1, 3))</f>
        <v>3000</v>
      </c>
      <c r="Y232" s="313">
        <f ca="1">SUM(OFFSET('Data - expenses'!$J142, 0, (Y$6-1) * 3, 1, 3))</f>
        <v>6000</v>
      </c>
      <c r="Z232" s="313">
        <f ca="1">SUM(OFFSET('Data - expenses'!$J142, 0, (Z$6-1) * 3, 1, 3))</f>
        <v>6000</v>
      </c>
      <c r="AA232" s="313">
        <f ca="1">SUM(OFFSET('Data - expenses'!$J142, 0, (AA$6-1) * 3, 1, 3))</f>
        <v>6000</v>
      </c>
      <c r="AB232" s="314">
        <f ca="1">SUM(OFFSET('Data - expenses'!$J142, 0, (AB$6-1) * 3, 1, 3))</f>
        <v>6000</v>
      </c>
    </row>
    <row r="233" spans="5:28" hidden="1" outlineLevel="5">
      <c r="H233" s="327" t="s">
        <v>251</v>
      </c>
      <c r="I233" s="312">
        <f ca="1">SUM(OFFSET('Data - expenses'!$J143, 0, (I$6-1) * 3, 1, 3))</f>
        <v>2000</v>
      </c>
      <c r="J233" s="313">
        <f ca="1">SUM(OFFSET('Data - expenses'!$J143, 0, (J$6-1) * 3, 1, 3))</f>
        <v>3000</v>
      </c>
      <c r="K233" s="313">
        <f ca="1">SUM(OFFSET('Data - expenses'!$J143, 0, (K$6-1) * 3, 1, 3))</f>
        <v>3000</v>
      </c>
      <c r="L233" s="313">
        <f ca="1">SUM(OFFSET('Data - expenses'!$J143, 0, (L$6-1) * 3, 1, 3))</f>
        <v>3000</v>
      </c>
      <c r="M233" s="313">
        <f ca="1">SUM(OFFSET('Data - expenses'!$J143, 0, (M$6-1) * 3, 1, 3))</f>
        <v>3000</v>
      </c>
      <c r="N233" s="313">
        <f ca="1">SUM(OFFSET('Data - expenses'!$J143, 0, (N$6-1) * 3, 1, 3))</f>
        <v>3000</v>
      </c>
      <c r="O233" s="313">
        <f ca="1">SUM(OFFSET('Data - expenses'!$J143, 0, (O$6-1) * 3, 1, 3))</f>
        <v>3000</v>
      </c>
      <c r="P233" s="313">
        <f ca="1">SUM(OFFSET('Data - expenses'!$J143, 0, (P$6-1) * 3, 1, 3))</f>
        <v>3000</v>
      </c>
      <c r="Q233" s="313">
        <f ca="1">SUM(OFFSET('Data - expenses'!$J143, 0, (Q$6-1) * 3, 1, 3))</f>
        <v>3000</v>
      </c>
      <c r="R233" s="313">
        <f ca="1">SUM(OFFSET('Data - expenses'!$J143, 0, (R$6-1) * 3, 1, 3))</f>
        <v>3000</v>
      </c>
      <c r="S233" s="313">
        <f ca="1">SUM(OFFSET('Data - expenses'!$J143, 0, (S$6-1) * 3, 1, 3))</f>
        <v>3000</v>
      </c>
      <c r="T233" s="313">
        <f ca="1">SUM(OFFSET('Data - expenses'!$J143, 0, (T$6-1) * 3, 1, 3))</f>
        <v>3000</v>
      </c>
      <c r="U233" s="313">
        <f ca="1">SUM(OFFSET('Data - expenses'!$J143, 0, (U$6-1) * 3, 1, 3))</f>
        <v>6000</v>
      </c>
      <c r="V233" s="313">
        <f ca="1">SUM(OFFSET('Data - expenses'!$J143, 0, (V$6-1) * 3, 1, 3))</f>
        <v>6000</v>
      </c>
      <c r="W233" s="313">
        <f ca="1">SUM(OFFSET('Data - expenses'!$J143, 0, (W$6-1) * 3, 1, 3))</f>
        <v>10000</v>
      </c>
      <c r="X233" s="313">
        <f ca="1">SUM(OFFSET('Data - expenses'!$J143, 0, (X$6-1) * 3, 1, 3))</f>
        <v>12000</v>
      </c>
      <c r="Y233" s="313">
        <f ca="1">SUM(OFFSET('Data - expenses'!$J143, 0, (Y$6-1) * 3, 1, 3))</f>
        <v>18000</v>
      </c>
      <c r="Z233" s="313">
        <f ca="1">SUM(OFFSET('Data - expenses'!$J143, 0, (Z$6-1) * 3, 1, 3))</f>
        <v>24000</v>
      </c>
      <c r="AA233" s="313">
        <f ca="1">SUM(OFFSET('Data - expenses'!$J143, 0, (AA$6-1) * 3, 1, 3))</f>
        <v>30000</v>
      </c>
      <c r="AB233" s="314">
        <f ca="1">SUM(OFFSET('Data - expenses'!$J143, 0, (AB$6-1) * 3, 1, 3))</f>
        <v>36000</v>
      </c>
    </row>
    <row r="234" spans="5:28" hidden="1" outlineLevel="5">
      <c r="H234" s="327" t="s">
        <v>252</v>
      </c>
      <c r="I234" s="312">
        <f ca="1">SUM(OFFSET('Data - expenses'!$J144, 0, (I$6-1) * 3, 1, 3))</f>
        <v>0</v>
      </c>
      <c r="J234" s="313">
        <f ca="1">SUM(OFFSET('Data - expenses'!$J144, 0, (J$6-1) * 3, 1, 3))</f>
        <v>0</v>
      </c>
      <c r="K234" s="313">
        <f ca="1">SUM(OFFSET('Data - expenses'!$J144, 0, (K$6-1) * 3, 1, 3))</f>
        <v>0</v>
      </c>
      <c r="L234" s="313">
        <f ca="1">SUM(OFFSET('Data - expenses'!$J144, 0, (L$6-1) * 3, 1, 3))</f>
        <v>2000</v>
      </c>
      <c r="M234" s="313">
        <f ca="1">SUM(OFFSET('Data - expenses'!$J144, 0, (M$6-1) * 3, 1, 3))</f>
        <v>3000</v>
      </c>
      <c r="N234" s="313">
        <f ca="1">SUM(OFFSET('Data - expenses'!$J144, 0, (N$6-1) * 3, 1, 3))</f>
        <v>3000</v>
      </c>
      <c r="O234" s="313">
        <f ca="1">SUM(OFFSET('Data - expenses'!$J144, 0, (O$6-1) * 3, 1, 3))</f>
        <v>4000</v>
      </c>
      <c r="P234" s="313">
        <f ca="1">SUM(OFFSET('Data - expenses'!$J144, 0, (P$6-1) * 3, 1, 3))</f>
        <v>6000</v>
      </c>
      <c r="Q234" s="313">
        <f ca="1">SUM(OFFSET('Data - expenses'!$J144, 0, (Q$6-1) * 3, 1, 3))</f>
        <v>6000</v>
      </c>
      <c r="R234" s="313">
        <f ca="1">SUM(OFFSET('Data - expenses'!$J144, 0, (R$6-1) * 3, 1, 3))</f>
        <v>7000</v>
      </c>
      <c r="S234" s="313">
        <f ca="1">SUM(OFFSET('Data - expenses'!$J144, 0, (S$6-1) * 3, 1, 3))</f>
        <v>9000</v>
      </c>
      <c r="T234" s="313">
        <f ca="1">SUM(OFFSET('Data - expenses'!$J144, 0, (T$6-1) * 3, 1, 3))</f>
        <v>9000</v>
      </c>
      <c r="U234" s="313">
        <f ca="1">SUM(OFFSET('Data - expenses'!$J144, 0, (U$6-1) * 3, 1, 3))</f>
        <v>11000</v>
      </c>
      <c r="V234" s="313">
        <f ca="1">SUM(OFFSET('Data - expenses'!$J144, 0, (V$6-1) * 3, 1, 3))</f>
        <v>12000</v>
      </c>
      <c r="W234" s="313">
        <f ca="1">SUM(OFFSET('Data - expenses'!$J144, 0, (W$6-1) * 3, 1, 3))</f>
        <v>14000</v>
      </c>
      <c r="X234" s="313">
        <f ca="1">SUM(OFFSET('Data - expenses'!$J144, 0, (X$6-1) * 3, 1, 3))</f>
        <v>16000</v>
      </c>
      <c r="Y234" s="313">
        <f ca="1">SUM(OFFSET('Data - expenses'!$J144, 0, (Y$6-1) * 3, 1, 3))</f>
        <v>22000</v>
      </c>
      <c r="Z234" s="313">
        <f ca="1">SUM(OFFSET('Data - expenses'!$J144, 0, (Z$6-1) * 3, 1, 3))</f>
        <v>28000</v>
      </c>
      <c r="AA234" s="313">
        <f ca="1">SUM(OFFSET('Data - expenses'!$J144, 0, (AA$6-1) * 3, 1, 3))</f>
        <v>34000</v>
      </c>
      <c r="AB234" s="314">
        <f ca="1">SUM(OFFSET('Data - expenses'!$J144, 0, (AB$6-1) * 3, 1, 3))</f>
        <v>40000</v>
      </c>
    </row>
    <row r="235" spans="5:28" hidden="1" outlineLevel="5">
      <c r="H235" s="327" t="s">
        <v>253</v>
      </c>
      <c r="I235" s="312">
        <f ca="1">SUM(OFFSET('Data - expenses'!$J145, 0, (I$6-1) * 3, 1, 3))</f>
        <v>0</v>
      </c>
      <c r="J235" s="313">
        <f ca="1">SUM(OFFSET('Data - expenses'!$J145, 0, (J$6-1) * 3, 1, 3))</f>
        <v>0</v>
      </c>
      <c r="K235" s="313">
        <f ca="1">SUM(OFFSET('Data - expenses'!$J145, 0, (K$6-1) * 3, 1, 3))</f>
        <v>0</v>
      </c>
      <c r="L235" s="313">
        <f ca="1">SUM(OFFSET('Data - expenses'!$J145, 0, (L$6-1) * 3, 1, 3))</f>
        <v>0</v>
      </c>
      <c r="M235" s="313">
        <f ca="1">SUM(OFFSET('Data - expenses'!$J145, 0, (M$6-1) * 3, 1, 3))</f>
        <v>0</v>
      </c>
      <c r="N235" s="313">
        <f ca="1">SUM(OFFSET('Data - expenses'!$J145, 0, (N$6-1) * 3, 1, 3))</f>
        <v>1000</v>
      </c>
      <c r="O235" s="313">
        <f ca="1">SUM(OFFSET('Data - expenses'!$J145, 0, (O$6-1) * 3, 1, 3))</f>
        <v>3000</v>
      </c>
      <c r="P235" s="313">
        <f ca="1">SUM(OFFSET('Data - expenses'!$J145, 0, (P$6-1) * 3, 1, 3))</f>
        <v>3000</v>
      </c>
      <c r="Q235" s="313">
        <f ca="1">SUM(OFFSET('Data - expenses'!$J145, 0, (Q$6-1) * 3, 1, 3))</f>
        <v>3000</v>
      </c>
      <c r="R235" s="313">
        <f ca="1">SUM(OFFSET('Data - expenses'!$J145, 0, (R$6-1) * 3, 1, 3))</f>
        <v>3000</v>
      </c>
      <c r="S235" s="313">
        <f ca="1">SUM(OFFSET('Data - expenses'!$J145, 0, (S$6-1) * 3, 1, 3))</f>
        <v>3000</v>
      </c>
      <c r="T235" s="313">
        <f ca="1">SUM(OFFSET('Data - expenses'!$J145, 0, (T$6-1) * 3, 1, 3))</f>
        <v>3000</v>
      </c>
      <c r="U235" s="313">
        <f ca="1">SUM(OFFSET('Data - expenses'!$J145, 0, (U$6-1) * 3, 1, 3))</f>
        <v>3000</v>
      </c>
      <c r="V235" s="313">
        <f ca="1">SUM(OFFSET('Data - expenses'!$J145, 0, (V$6-1) * 3, 1, 3))</f>
        <v>3000</v>
      </c>
      <c r="W235" s="313">
        <f ca="1">SUM(OFFSET('Data - expenses'!$J145, 0, (W$6-1) * 3, 1, 3))</f>
        <v>3000</v>
      </c>
      <c r="X235" s="313">
        <f ca="1">SUM(OFFSET('Data - expenses'!$J145, 0, (X$6-1) * 3, 1, 3))</f>
        <v>3000</v>
      </c>
      <c r="Y235" s="313">
        <f ca="1">SUM(OFFSET('Data - expenses'!$J145, 0, (Y$6-1) * 3, 1, 3))</f>
        <v>3000</v>
      </c>
      <c r="Z235" s="313">
        <f ca="1">SUM(OFFSET('Data - expenses'!$J145, 0, (Z$6-1) * 3, 1, 3))</f>
        <v>3000</v>
      </c>
      <c r="AA235" s="313">
        <f ca="1">SUM(OFFSET('Data - expenses'!$J145, 0, (AA$6-1) * 3, 1, 3))</f>
        <v>3000</v>
      </c>
      <c r="AB235" s="314">
        <f ca="1">SUM(OFFSET('Data - expenses'!$J145, 0, (AB$6-1) * 3, 1, 3))</f>
        <v>3000</v>
      </c>
    </row>
    <row r="236" spans="5:28" hidden="1" outlineLevel="4">
      <c r="G236" s="502" t="s">
        <v>37</v>
      </c>
      <c r="H236" s="503"/>
      <c r="I236" s="324">
        <f t="shared" ref="I236:AB236" ca="1" si="86">SUM(I237,I238,I239)</f>
        <v>6000</v>
      </c>
      <c r="J236" s="325">
        <f t="shared" ca="1" si="86"/>
        <v>6000</v>
      </c>
      <c r="K236" s="325">
        <f t="shared" ca="1" si="86"/>
        <v>6000</v>
      </c>
      <c r="L236" s="325">
        <f t="shared" ca="1" si="86"/>
        <v>6000</v>
      </c>
      <c r="M236" s="325">
        <f t="shared" ca="1" si="86"/>
        <v>12000</v>
      </c>
      <c r="N236" s="325">
        <f t="shared" ca="1" si="86"/>
        <v>12000</v>
      </c>
      <c r="O236" s="325">
        <f t="shared" ca="1" si="86"/>
        <v>12000</v>
      </c>
      <c r="P236" s="325">
        <f t="shared" ca="1" si="86"/>
        <v>12000</v>
      </c>
      <c r="Q236" s="325">
        <f t="shared" ca="1" si="86"/>
        <v>12000</v>
      </c>
      <c r="R236" s="325">
        <f t="shared" ca="1" si="86"/>
        <v>12000</v>
      </c>
      <c r="S236" s="325">
        <f t="shared" ca="1" si="86"/>
        <v>12000</v>
      </c>
      <c r="T236" s="325">
        <f t="shared" ca="1" si="86"/>
        <v>12000</v>
      </c>
      <c r="U236" s="325">
        <f t="shared" ca="1" si="86"/>
        <v>18000</v>
      </c>
      <c r="V236" s="325">
        <f t="shared" ca="1" si="86"/>
        <v>18000</v>
      </c>
      <c r="W236" s="325">
        <f t="shared" ca="1" si="86"/>
        <v>18000</v>
      </c>
      <c r="X236" s="325">
        <f t="shared" ca="1" si="86"/>
        <v>18000</v>
      </c>
      <c r="Y236" s="325">
        <f t="shared" ca="1" si="86"/>
        <v>27000</v>
      </c>
      <c r="Z236" s="325">
        <f t="shared" ca="1" si="86"/>
        <v>27000</v>
      </c>
      <c r="AA236" s="325">
        <f t="shared" ca="1" si="86"/>
        <v>27000</v>
      </c>
      <c r="AB236" s="326">
        <f t="shared" ca="1" si="86"/>
        <v>27000</v>
      </c>
    </row>
    <row r="237" spans="5:28" hidden="1" outlineLevel="5">
      <c r="H237" s="327" t="s">
        <v>249</v>
      </c>
      <c r="I237" s="312">
        <f ca="1">SUM(OFFSET('Data - expenses'!$J146, 0, (I$6-1) * 3, 1, 3))</f>
        <v>0</v>
      </c>
      <c r="J237" s="313">
        <f ca="1">SUM(OFFSET('Data - expenses'!$J146, 0, (J$6-1) * 3, 1, 3))</f>
        <v>0</v>
      </c>
      <c r="K237" s="313">
        <f ca="1">SUM(OFFSET('Data - expenses'!$J146, 0, (K$6-1) * 3, 1, 3))</f>
        <v>0</v>
      </c>
      <c r="L237" s="313">
        <f ca="1">SUM(OFFSET('Data - expenses'!$J146, 0, (L$6-1) * 3, 1, 3))</f>
        <v>0</v>
      </c>
      <c r="M237" s="313">
        <f ca="1">SUM(OFFSET('Data - expenses'!$J146, 0, (M$6-1) * 3, 1, 3))</f>
        <v>0</v>
      </c>
      <c r="N237" s="313">
        <f ca="1">SUM(OFFSET('Data - expenses'!$J146, 0, (N$6-1) * 3, 1, 3))</f>
        <v>0</v>
      </c>
      <c r="O237" s="313">
        <f ca="1">SUM(OFFSET('Data - expenses'!$J146, 0, (O$6-1) * 3, 1, 3))</f>
        <v>0</v>
      </c>
      <c r="P237" s="313">
        <f ca="1">SUM(OFFSET('Data - expenses'!$J146, 0, (P$6-1) * 3, 1, 3))</f>
        <v>0</v>
      </c>
      <c r="Q237" s="313">
        <f ca="1">SUM(OFFSET('Data - expenses'!$J146, 0, (Q$6-1) * 3, 1, 3))</f>
        <v>0</v>
      </c>
      <c r="R237" s="313">
        <f ca="1">SUM(OFFSET('Data - expenses'!$J146, 0, (R$6-1) * 3, 1, 3))</f>
        <v>0</v>
      </c>
      <c r="S237" s="313">
        <f ca="1">SUM(OFFSET('Data - expenses'!$J146, 0, (S$6-1) * 3, 1, 3))</f>
        <v>0</v>
      </c>
      <c r="T237" s="313">
        <f ca="1">SUM(OFFSET('Data - expenses'!$J146, 0, (T$6-1) * 3, 1, 3))</f>
        <v>0</v>
      </c>
      <c r="U237" s="313">
        <f ca="1">SUM(OFFSET('Data - expenses'!$J146, 0, (U$6-1) * 3, 1, 3))</f>
        <v>0</v>
      </c>
      <c r="V237" s="313">
        <f ca="1">SUM(OFFSET('Data - expenses'!$J146, 0, (V$6-1) * 3, 1, 3))</f>
        <v>0</v>
      </c>
      <c r="W237" s="313">
        <f ca="1">SUM(OFFSET('Data - expenses'!$J146, 0, (W$6-1) * 3, 1, 3))</f>
        <v>0</v>
      </c>
      <c r="X237" s="313">
        <f ca="1">SUM(OFFSET('Data - expenses'!$J146, 0, (X$6-1) * 3, 1, 3))</f>
        <v>0</v>
      </c>
      <c r="Y237" s="313">
        <f ca="1">SUM(OFFSET('Data - expenses'!$J146, 0, (Y$6-1) * 3, 1, 3))</f>
        <v>3000</v>
      </c>
      <c r="Z237" s="313">
        <f ca="1">SUM(OFFSET('Data - expenses'!$J146, 0, (Z$6-1) * 3, 1, 3))</f>
        <v>3000</v>
      </c>
      <c r="AA237" s="313">
        <f ca="1">SUM(OFFSET('Data - expenses'!$J146, 0, (AA$6-1) * 3, 1, 3))</f>
        <v>3000</v>
      </c>
      <c r="AB237" s="314">
        <f ca="1">SUM(OFFSET('Data - expenses'!$J146, 0, (AB$6-1) * 3, 1, 3))</f>
        <v>3000</v>
      </c>
    </row>
    <row r="238" spans="5:28" hidden="1" outlineLevel="5">
      <c r="H238" s="327" t="s">
        <v>251</v>
      </c>
      <c r="I238" s="312">
        <f ca="1">SUM(OFFSET('Data - expenses'!$J147, 0, (I$6-1) * 3, 1, 3))</f>
        <v>3000</v>
      </c>
      <c r="J238" s="313">
        <f ca="1">SUM(OFFSET('Data - expenses'!$J147, 0, (J$6-1) * 3, 1, 3))</f>
        <v>3000</v>
      </c>
      <c r="K238" s="313">
        <f ca="1">SUM(OFFSET('Data - expenses'!$J147, 0, (K$6-1) * 3, 1, 3))</f>
        <v>3000</v>
      </c>
      <c r="L238" s="313">
        <f ca="1">SUM(OFFSET('Data - expenses'!$J147, 0, (L$6-1) * 3, 1, 3))</f>
        <v>3000</v>
      </c>
      <c r="M238" s="313">
        <f ca="1">SUM(OFFSET('Data - expenses'!$J147, 0, (M$6-1) * 3, 1, 3))</f>
        <v>6000</v>
      </c>
      <c r="N238" s="313">
        <f ca="1">SUM(OFFSET('Data - expenses'!$J147, 0, (N$6-1) * 3, 1, 3))</f>
        <v>6000</v>
      </c>
      <c r="O238" s="313">
        <f ca="1">SUM(OFFSET('Data - expenses'!$J147, 0, (O$6-1) * 3, 1, 3))</f>
        <v>6000</v>
      </c>
      <c r="P238" s="313">
        <f ca="1">SUM(OFFSET('Data - expenses'!$J147, 0, (P$6-1) * 3, 1, 3))</f>
        <v>6000</v>
      </c>
      <c r="Q238" s="313">
        <f ca="1">SUM(OFFSET('Data - expenses'!$J147, 0, (Q$6-1) * 3, 1, 3))</f>
        <v>6000</v>
      </c>
      <c r="R238" s="313">
        <f ca="1">SUM(OFFSET('Data - expenses'!$J147, 0, (R$6-1) * 3, 1, 3))</f>
        <v>6000</v>
      </c>
      <c r="S238" s="313">
        <f ca="1">SUM(OFFSET('Data - expenses'!$J147, 0, (S$6-1) * 3, 1, 3))</f>
        <v>6000</v>
      </c>
      <c r="T238" s="313">
        <f ca="1">SUM(OFFSET('Data - expenses'!$J147, 0, (T$6-1) * 3, 1, 3))</f>
        <v>6000</v>
      </c>
      <c r="U238" s="313">
        <f ca="1">SUM(OFFSET('Data - expenses'!$J147, 0, (U$6-1) * 3, 1, 3))</f>
        <v>9000</v>
      </c>
      <c r="V238" s="313">
        <f ca="1">SUM(OFFSET('Data - expenses'!$J147, 0, (V$6-1) * 3, 1, 3))</f>
        <v>9000</v>
      </c>
      <c r="W238" s="313">
        <f ca="1">SUM(OFFSET('Data - expenses'!$J147, 0, (W$6-1) * 3, 1, 3))</f>
        <v>9000</v>
      </c>
      <c r="X238" s="313">
        <f ca="1">SUM(OFFSET('Data - expenses'!$J147, 0, (X$6-1) * 3, 1, 3))</f>
        <v>9000</v>
      </c>
      <c r="Y238" s="313">
        <f ca="1">SUM(OFFSET('Data - expenses'!$J147, 0, (Y$6-1) * 3, 1, 3))</f>
        <v>12000</v>
      </c>
      <c r="Z238" s="313">
        <f ca="1">SUM(OFFSET('Data - expenses'!$J147, 0, (Z$6-1) * 3, 1, 3))</f>
        <v>12000</v>
      </c>
      <c r="AA238" s="313">
        <f ca="1">SUM(OFFSET('Data - expenses'!$J147, 0, (AA$6-1) * 3, 1, 3))</f>
        <v>12000</v>
      </c>
      <c r="AB238" s="314">
        <f ca="1">SUM(OFFSET('Data - expenses'!$J147, 0, (AB$6-1) * 3, 1, 3))</f>
        <v>12000</v>
      </c>
    </row>
    <row r="239" spans="5:28" hidden="1" outlineLevel="5">
      <c r="H239" s="327" t="s">
        <v>252</v>
      </c>
      <c r="I239" s="312">
        <f ca="1">SUM(OFFSET('Data - expenses'!$J148, 0, (I$6-1) * 3, 1, 3))</f>
        <v>3000</v>
      </c>
      <c r="J239" s="313">
        <f ca="1">SUM(OFFSET('Data - expenses'!$J148, 0, (J$6-1) * 3, 1, 3))</f>
        <v>3000</v>
      </c>
      <c r="K239" s="313">
        <f ca="1">SUM(OFFSET('Data - expenses'!$J148, 0, (K$6-1) * 3, 1, 3))</f>
        <v>3000</v>
      </c>
      <c r="L239" s="313">
        <f ca="1">SUM(OFFSET('Data - expenses'!$J148, 0, (L$6-1) * 3, 1, 3))</f>
        <v>3000</v>
      </c>
      <c r="M239" s="313">
        <f ca="1">SUM(OFFSET('Data - expenses'!$J148, 0, (M$6-1) * 3, 1, 3))</f>
        <v>6000</v>
      </c>
      <c r="N239" s="313">
        <f ca="1">SUM(OFFSET('Data - expenses'!$J148, 0, (N$6-1) * 3, 1, 3))</f>
        <v>6000</v>
      </c>
      <c r="O239" s="313">
        <f ca="1">SUM(OFFSET('Data - expenses'!$J148, 0, (O$6-1) * 3, 1, 3))</f>
        <v>6000</v>
      </c>
      <c r="P239" s="313">
        <f ca="1">SUM(OFFSET('Data - expenses'!$J148, 0, (P$6-1) * 3, 1, 3))</f>
        <v>6000</v>
      </c>
      <c r="Q239" s="313">
        <f ca="1">SUM(OFFSET('Data - expenses'!$J148, 0, (Q$6-1) * 3, 1, 3))</f>
        <v>6000</v>
      </c>
      <c r="R239" s="313">
        <f ca="1">SUM(OFFSET('Data - expenses'!$J148, 0, (R$6-1) * 3, 1, 3))</f>
        <v>6000</v>
      </c>
      <c r="S239" s="313">
        <f ca="1">SUM(OFFSET('Data - expenses'!$J148, 0, (S$6-1) * 3, 1, 3))</f>
        <v>6000</v>
      </c>
      <c r="T239" s="313">
        <f ca="1">SUM(OFFSET('Data - expenses'!$J148, 0, (T$6-1) * 3, 1, 3))</f>
        <v>6000</v>
      </c>
      <c r="U239" s="313">
        <f ca="1">SUM(OFFSET('Data - expenses'!$J148, 0, (U$6-1) * 3, 1, 3))</f>
        <v>9000</v>
      </c>
      <c r="V239" s="313">
        <f ca="1">SUM(OFFSET('Data - expenses'!$J148, 0, (V$6-1) * 3, 1, 3))</f>
        <v>9000</v>
      </c>
      <c r="W239" s="313">
        <f ca="1">SUM(OFFSET('Data - expenses'!$J148, 0, (W$6-1) * 3, 1, 3))</f>
        <v>9000</v>
      </c>
      <c r="X239" s="313">
        <f ca="1">SUM(OFFSET('Data - expenses'!$J148, 0, (X$6-1) * 3, 1, 3))</f>
        <v>9000</v>
      </c>
      <c r="Y239" s="313">
        <f ca="1">SUM(OFFSET('Data - expenses'!$J148, 0, (Y$6-1) * 3, 1, 3))</f>
        <v>12000</v>
      </c>
      <c r="Z239" s="313">
        <f ca="1">SUM(OFFSET('Data - expenses'!$J148, 0, (Z$6-1) * 3, 1, 3))</f>
        <v>12000</v>
      </c>
      <c r="AA239" s="313">
        <f ca="1">SUM(OFFSET('Data - expenses'!$J148, 0, (AA$6-1) * 3, 1, 3))</f>
        <v>12000</v>
      </c>
      <c r="AB239" s="314">
        <f ca="1">SUM(OFFSET('Data - expenses'!$J148, 0, (AB$6-1) * 3, 1, 3))</f>
        <v>12000</v>
      </c>
    </row>
    <row r="240" spans="5:28" hidden="1" outlineLevel="4">
      <c r="G240" s="502" t="s">
        <v>45</v>
      </c>
      <c r="H240" s="503"/>
      <c r="I240" s="324">
        <f t="shared" ref="I240:AB240" ca="1" si="87">SUM(I241,I242,I243,I244,I245)</f>
        <v>0</v>
      </c>
      <c r="J240" s="325">
        <f t="shared" ca="1" si="87"/>
        <v>1000</v>
      </c>
      <c r="K240" s="325">
        <f t="shared" ca="1" si="87"/>
        <v>3000</v>
      </c>
      <c r="L240" s="325">
        <f t="shared" ca="1" si="87"/>
        <v>3000</v>
      </c>
      <c r="M240" s="325">
        <f t="shared" ca="1" si="87"/>
        <v>4000</v>
      </c>
      <c r="N240" s="325">
        <f t="shared" ca="1" si="87"/>
        <v>6000</v>
      </c>
      <c r="O240" s="325">
        <f t="shared" ca="1" si="87"/>
        <v>8000</v>
      </c>
      <c r="P240" s="325">
        <f t="shared" ca="1" si="87"/>
        <v>11000</v>
      </c>
      <c r="Q240" s="325">
        <f t="shared" ca="1" si="87"/>
        <v>12000</v>
      </c>
      <c r="R240" s="325">
        <f t="shared" ca="1" si="87"/>
        <v>14000</v>
      </c>
      <c r="S240" s="325">
        <f t="shared" ca="1" si="87"/>
        <v>17000</v>
      </c>
      <c r="T240" s="325">
        <f t="shared" ca="1" si="87"/>
        <v>21000</v>
      </c>
      <c r="U240" s="325">
        <f t="shared" ca="1" si="87"/>
        <v>25000</v>
      </c>
      <c r="V240" s="325">
        <f t="shared" ca="1" si="87"/>
        <v>27000</v>
      </c>
      <c r="W240" s="325">
        <f t="shared" ca="1" si="87"/>
        <v>28000</v>
      </c>
      <c r="X240" s="325">
        <f t="shared" ca="1" si="87"/>
        <v>32000</v>
      </c>
      <c r="Y240" s="325">
        <f t="shared" ca="1" si="87"/>
        <v>37000</v>
      </c>
      <c r="Z240" s="325">
        <f t="shared" ca="1" si="87"/>
        <v>41000</v>
      </c>
      <c r="AA240" s="325">
        <f t="shared" ca="1" si="87"/>
        <v>44000</v>
      </c>
      <c r="AB240" s="326">
        <f t="shared" ca="1" si="87"/>
        <v>47000</v>
      </c>
    </row>
    <row r="241" spans="3:28" hidden="1" outlineLevel="5">
      <c r="H241" s="327" t="s">
        <v>254</v>
      </c>
      <c r="I241" s="312">
        <f ca="1">SUM(OFFSET('Data - expenses'!$J149, 0, (I$6-1) * 3, 1, 3))</f>
        <v>0</v>
      </c>
      <c r="J241" s="313">
        <f ca="1">SUM(OFFSET('Data - expenses'!$J149, 0, (J$6-1) * 3, 1, 3))</f>
        <v>0</v>
      </c>
      <c r="K241" s="313">
        <f ca="1">SUM(OFFSET('Data - expenses'!$J149, 0, (K$6-1) * 3, 1, 3))</f>
        <v>0</v>
      </c>
      <c r="L241" s="313">
        <f ca="1">SUM(OFFSET('Data - expenses'!$J149, 0, (L$6-1) * 3, 1, 3))</f>
        <v>0</v>
      </c>
      <c r="M241" s="313">
        <f ca="1">SUM(OFFSET('Data - expenses'!$J149, 0, (M$6-1) * 3, 1, 3))</f>
        <v>0</v>
      </c>
      <c r="N241" s="313">
        <f ca="1">SUM(OFFSET('Data - expenses'!$J149, 0, (N$6-1) * 3, 1, 3))</f>
        <v>0</v>
      </c>
      <c r="O241" s="313">
        <f ca="1">SUM(OFFSET('Data - expenses'!$J149, 0, (O$6-1) * 3, 1, 3))</f>
        <v>0</v>
      </c>
      <c r="P241" s="313">
        <f ca="1">SUM(OFFSET('Data - expenses'!$J149, 0, (P$6-1) * 3, 1, 3))</f>
        <v>2000</v>
      </c>
      <c r="Q241" s="313">
        <f ca="1">SUM(OFFSET('Data - expenses'!$J149, 0, (Q$6-1) * 3, 1, 3))</f>
        <v>3000</v>
      </c>
      <c r="R241" s="313">
        <f ca="1">SUM(OFFSET('Data - expenses'!$J149, 0, (R$6-1) * 3, 1, 3))</f>
        <v>3000</v>
      </c>
      <c r="S241" s="313">
        <f ca="1">SUM(OFFSET('Data - expenses'!$J149, 0, (S$6-1) * 3, 1, 3))</f>
        <v>3000</v>
      </c>
      <c r="T241" s="313">
        <f ca="1">SUM(OFFSET('Data - expenses'!$J149, 0, (T$6-1) * 3, 1, 3))</f>
        <v>3000</v>
      </c>
      <c r="U241" s="313">
        <f ca="1">SUM(OFFSET('Data - expenses'!$J149, 0, (U$6-1) * 3, 1, 3))</f>
        <v>3000</v>
      </c>
      <c r="V241" s="313">
        <f ca="1">SUM(OFFSET('Data - expenses'!$J149, 0, (V$6-1) * 3, 1, 3))</f>
        <v>3000</v>
      </c>
      <c r="W241" s="313">
        <f ca="1">SUM(OFFSET('Data - expenses'!$J149, 0, (W$6-1) * 3, 1, 3))</f>
        <v>3000</v>
      </c>
      <c r="X241" s="313">
        <f ca="1">SUM(OFFSET('Data - expenses'!$J149, 0, (X$6-1) * 3, 1, 3))</f>
        <v>3000</v>
      </c>
      <c r="Y241" s="313">
        <f ca="1">SUM(OFFSET('Data - expenses'!$J149, 0, (Y$6-1) * 3, 1, 3))</f>
        <v>3000</v>
      </c>
      <c r="Z241" s="313">
        <f ca="1">SUM(OFFSET('Data - expenses'!$J149, 0, (Z$6-1) * 3, 1, 3))</f>
        <v>3000</v>
      </c>
      <c r="AA241" s="313">
        <f ca="1">SUM(OFFSET('Data - expenses'!$J149, 0, (AA$6-1) * 3, 1, 3))</f>
        <v>3000</v>
      </c>
      <c r="AB241" s="314">
        <f ca="1">SUM(OFFSET('Data - expenses'!$J149, 0, (AB$6-1) * 3, 1, 3))</f>
        <v>3000</v>
      </c>
    </row>
    <row r="242" spans="3:28" hidden="1" outlineLevel="5">
      <c r="H242" s="327" t="s">
        <v>255</v>
      </c>
      <c r="I242" s="312">
        <f ca="1">SUM(OFFSET('Data - expenses'!$J150, 0, (I$6-1) * 3, 1, 3))</f>
        <v>0</v>
      </c>
      <c r="J242" s="313">
        <f ca="1">SUM(OFFSET('Data - expenses'!$J150, 0, (J$6-1) * 3, 1, 3))</f>
        <v>1000</v>
      </c>
      <c r="K242" s="313">
        <f ca="1">SUM(OFFSET('Data - expenses'!$J150, 0, (K$6-1) * 3, 1, 3))</f>
        <v>3000</v>
      </c>
      <c r="L242" s="313">
        <f ca="1">SUM(OFFSET('Data - expenses'!$J150, 0, (L$6-1) * 3, 1, 3))</f>
        <v>3000</v>
      </c>
      <c r="M242" s="313">
        <f ca="1">SUM(OFFSET('Data - expenses'!$J150, 0, (M$6-1) * 3, 1, 3))</f>
        <v>3000</v>
      </c>
      <c r="N242" s="313">
        <f ca="1">SUM(OFFSET('Data - expenses'!$J150, 0, (N$6-1) * 3, 1, 3))</f>
        <v>3000</v>
      </c>
      <c r="O242" s="313">
        <f ca="1">SUM(OFFSET('Data - expenses'!$J150, 0, (O$6-1) * 3, 1, 3))</f>
        <v>3000</v>
      </c>
      <c r="P242" s="313">
        <f ca="1">SUM(OFFSET('Data - expenses'!$J150, 0, (P$6-1) * 3, 1, 3))</f>
        <v>3000</v>
      </c>
      <c r="Q242" s="313">
        <f ca="1">SUM(OFFSET('Data - expenses'!$J150, 0, (Q$6-1) * 3, 1, 3))</f>
        <v>3000</v>
      </c>
      <c r="R242" s="313">
        <f ca="1">SUM(OFFSET('Data - expenses'!$J150, 0, (R$6-1) * 3, 1, 3))</f>
        <v>3000</v>
      </c>
      <c r="S242" s="313">
        <f ca="1">SUM(OFFSET('Data - expenses'!$J150, 0, (S$6-1) * 3, 1, 3))</f>
        <v>4000</v>
      </c>
      <c r="T242" s="313">
        <f ca="1">SUM(OFFSET('Data - expenses'!$J150, 0, (T$6-1) * 3, 1, 3))</f>
        <v>6000</v>
      </c>
      <c r="U242" s="313">
        <f ca="1">SUM(OFFSET('Data - expenses'!$J150, 0, (U$6-1) * 3, 1, 3))</f>
        <v>7000</v>
      </c>
      <c r="V242" s="313">
        <f ca="1">SUM(OFFSET('Data - expenses'!$J150, 0, (V$6-1) * 3, 1, 3))</f>
        <v>9000</v>
      </c>
      <c r="W242" s="313">
        <f ca="1">SUM(OFFSET('Data - expenses'!$J150, 0, (W$6-1) * 3, 1, 3))</f>
        <v>10000</v>
      </c>
      <c r="X242" s="313">
        <f ca="1">SUM(OFFSET('Data - expenses'!$J150, 0, (X$6-1) * 3, 1, 3))</f>
        <v>12000</v>
      </c>
      <c r="Y242" s="313">
        <f ca="1">SUM(OFFSET('Data - expenses'!$J150, 0, (Y$6-1) * 3, 1, 3))</f>
        <v>13000</v>
      </c>
      <c r="Z242" s="313">
        <f ca="1">SUM(OFFSET('Data - expenses'!$J150, 0, (Z$6-1) * 3, 1, 3))</f>
        <v>15000</v>
      </c>
      <c r="AA242" s="313">
        <f ca="1">SUM(OFFSET('Data - expenses'!$J150, 0, (AA$6-1) * 3, 1, 3))</f>
        <v>15000</v>
      </c>
      <c r="AB242" s="314">
        <f ca="1">SUM(OFFSET('Data - expenses'!$J150, 0, (AB$6-1) * 3, 1, 3))</f>
        <v>15000</v>
      </c>
    </row>
    <row r="243" spans="3:28" hidden="1" outlineLevel="5">
      <c r="H243" s="327" t="s">
        <v>256</v>
      </c>
      <c r="I243" s="312">
        <f ca="1">SUM(OFFSET('Data - expenses'!$J151, 0, (I$6-1) * 3, 1, 3))</f>
        <v>0</v>
      </c>
      <c r="J243" s="313">
        <f ca="1">SUM(OFFSET('Data - expenses'!$J151, 0, (J$6-1) * 3, 1, 3))</f>
        <v>0</v>
      </c>
      <c r="K243" s="313">
        <f ca="1">SUM(OFFSET('Data - expenses'!$J151, 0, (K$6-1) * 3, 1, 3))</f>
        <v>0</v>
      </c>
      <c r="L243" s="313">
        <f ca="1">SUM(OFFSET('Data - expenses'!$J151, 0, (L$6-1) * 3, 1, 3))</f>
        <v>0</v>
      </c>
      <c r="M243" s="313">
        <f ca="1">SUM(OFFSET('Data - expenses'!$J151, 0, (M$6-1) * 3, 1, 3))</f>
        <v>1000</v>
      </c>
      <c r="N243" s="313">
        <f ca="1">SUM(OFFSET('Data - expenses'!$J151, 0, (N$6-1) * 3, 1, 3))</f>
        <v>3000</v>
      </c>
      <c r="O243" s="313">
        <f ca="1">SUM(OFFSET('Data - expenses'!$J151, 0, (O$6-1) * 3, 1, 3))</f>
        <v>3000</v>
      </c>
      <c r="P243" s="313">
        <f ca="1">SUM(OFFSET('Data - expenses'!$J151, 0, (P$6-1) * 3, 1, 3))</f>
        <v>3000</v>
      </c>
      <c r="Q243" s="313">
        <f ca="1">SUM(OFFSET('Data - expenses'!$J151, 0, (Q$6-1) * 3, 1, 3))</f>
        <v>3000</v>
      </c>
      <c r="R243" s="313">
        <f ca="1">SUM(OFFSET('Data - expenses'!$J151, 0, (R$6-1) * 3, 1, 3))</f>
        <v>5000</v>
      </c>
      <c r="S243" s="313">
        <f ca="1">SUM(OFFSET('Data - expenses'!$J151, 0, (S$6-1) * 3, 1, 3))</f>
        <v>6000</v>
      </c>
      <c r="T243" s="313">
        <f ca="1">SUM(OFFSET('Data - expenses'!$J151, 0, (T$6-1) * 3, 1, 3))</f>
        <v>6000</v>
      </c>
      <c r="U243" s="313">
        <f ca="1">SUM(OFFSET('Data - expenses'!$J151, 0, (U$6-1) * 3, 1, 3))</f>
        <v>9000</v>
      </c>
      <c r="V243" s="313">
        <f ca="1">SUM(OFFSET('Data - expenses'!$J151, 0, (V$6-1) * 3, 1, 3))</f>
        <v>9000</v>
      </c>
      <c r="W243" s="313">
        <f ca="1">SUM(OFFSET('Data - expenses'!$J151, 0, (W$6-1) * 3, 1, 3))</f>
        <v>9000</v>
      </c>
      <c r="X243" s="313">
        <f ca="1">SUM(OFFSET('Data - expenses'!$J151, 0, (X$6-1) * 3, 1, 3))</f>
        <v>11000</v>
      </c>
      <c r="Y243" s="313">
        <f ca="1">SUM(OFFSET('Data - expenses'!$J151, 0, (Y$6-1) * 3, 1, 3))</f>
        <v>15000</v>
      </c>
      <c r="Z243" s="313">
        <f ca="1">SUM(OFFSET('Data - expenses'!$J151, 0, (Z$6-1) * 3, 1, 3))</f>
        <v>15000</v>
      </c>
      <c r="AA243" s="313">
        <f ca="1">SUM(OFFSET('Data - expenses'!$J151, 0, (AA$6-1) * 3, 1, 3))</f>
        <v>15000</v>
      </c>
      <c r="AB243" s="314">
        <f ca="1">SUM(OFFSET('Data - expenses'!$J151, 0, (AB$6-1) * 3, 1, 3))</f>
        <v>17000</v>
      </c>
    </row>
    <row r="244" spans="3:28" hidden="1" outlineLevel="5">
      <c r="H244" s="327" t="s">
        <v>257</v>
      </c>
      <c r="I244" s="312">
        <f ca="1">SUM(OFFSET('Data - expenses'!$J152, 0, (I$6-1) * 3, 1, 3))</f>
        <v>0</v>
      </c>
      <c r="J244" s="313">
        <f ca="1">SUM(OFFSET('Data - expenses'!$J152, 0, (J$6-1) * 3, 1, 3))</f>
        <v>0</v>
      </c>
      <c r="K244" s="313">
        <f ca="1">SUM(OFFSET('Data - expenses'!$J152, 0, (K$6-1) * 3, 1, 3))</f>
        <v>0</v>
      </c>
      <c r="L244" s="313">
        <f ca="1">SUM(OFFSET('Data - expenses'!$J152, 0, (L$6-1) * 3, 1, 3))</f>
        <v>0</v>
      </c>
      <c r="M244" s="313">
        <f ca="1">SUM(OFFSET('Data - expenses'!$J152, 0, (M$6-1) * 3, 1, 3))</f>
        <v>0</v>
      </c>
      <c r="N244" s="313">
        <f ca="1">SUM(OFFSET('Data - expenses'!$J152, 0, (N$6-1) * 3, 1, 3))</f>
        <v>0</v>
      </c>
      <c r="O244" s="313">
        <f ca="1">SUM(OFFSET('Data - expenses'!$J152, 0, (O$6-1) * 3, 1, 3))</f>
        <v>2000</v>
      </c>
      <c r="P244" s="313">
        <f ca="1">SUM(OFFSET('Data - expenses'!$J152, 0, (P$6-1) * 3, 1, 3))</f>
        <v>3000</v>
      </c>
      <c r="Q244" s="313">
        <f ca="1">SUM(OFFSET('Data - expenses'!$J152, 0, (Q$6-1) * 3, 1, 3))</f>
        <v>3000</v>
      </c>
      <c r="R244" s="313">
        <f ca="1">SUM(OFFSET('Data - expenses'!$J152, 0, (R$6-1) * 3, 1, 3))</f>
        <v>3000</v>
      </c>
      <c r="S244" s="313">
        <f ca="1">SUM(OFFSET('Data - expenses'!$J152, 0, (S$6-1) * 3, 1, 3))</f>
        <v>3000</v>
      </c>
      <c r="T244" s="313">
        <f ca="1">SUM(OFFSET('Data - expenses'!$J152, 0, (T$6-1) * 3, 1, 3))</f>
        <v>3000</v>
      </c>
      <c r="U244" s="313">
        <f ca="1">SUM(OFFSET('Data - expenses'!$J152, 0, (U$6-1) * 3, 1, 3))</f>
        <v>3000</v>
      </c>
      <c r="V244" s="313">
        <f ca="1">SUM(OFFSET('Data - expenses'!$J152, 0, (V$6-1) * 3, 1, 3))</f>
        <v>3000</v>
      </c>
      <c r="W244" s="313">
        <f ca="1">SUM(OFFSET('Data - expenses'!$J152, 0, (W$6-1) * 3, 1, 3))</f>
        <v>3000</v>
      </c>
      <c r="X244" s="313">
        <f ca="1">SUM(OFFSET('Data - expenses'!$J152, 0, (X$6-1) * 3, 1, 3))</f>
        <v>3000</v>
      </c>
      <c r="Y244" s="313">
        <f ca="1">SUM(OFFSET('Data - expenses'!$J152, 0, (Y$6-1) * 3, 1, 3))</f>
        <v>3000</v>
      </c>
      <c r="Z244" s="313">
        <f ca="1">SUM(OFFSET('Data - expenses'!$J152, 0, (Z$6-1) * 3, 1, 3))</f>
        <v>5000</v>
      </c>
      <c r="AA244" s="313">
        <f ca="1">SUM(OFFSET('Data - expenses'!$J152, 0, (AA$6-1) * 3, 1, 3))</f>
        <v>8000</v>
      </c>
      <c r="AB244" s="314">
        <f ca="1">SUM(OFFSET('Data - expenses'!$J152, 0, (AB$6-1) * 3, 1, 3))</f>
        <v>9000</v>
      </c>
    </row>
    <row r="245" spans="3:28" hidden="1" outlineLevel="5">
      <c r="H245" s="327" t="s">
        <v>258</v>
      </c>
      <c r="I245" s="312">
        <f ca="1">SUM(OFFSET('Data - expenses'!$J153, 0, (I$6-1) * 3, 1, 3))</f>
        <v>0</v>
      </c>
      <c r="J245" s="313">
        <f ca="1">SUM(OFFSET('Data - expenses'!$J153, 0, (J$6-1) * 3, 1, 3))</f>
        <v>0</v>
      </c>
      <c r="K245" s="313">
        <f ca="1">SUM(OFFSET('Data - expenses'!$J153, 0, (K$6-1) * 3, 1, 3))</f>
        <v>0</v>
      </c>
      <c r="L245" s="313">
        <f ca="1">SUM(OFFSET('Data - expenses'!$J153, 0, (L$6-1) * 3, 1, 3))</f>
        <v>0</v>
      </c>
      <c r="M245" s="313">
        <f ca="1">SUM(OFFSET('Data - expenses'!$J153, 0, (M$6-1) * 3, 1, 3))</f>
        <v>0</v>
      </c>
      <c r="N245" s="313">
        <f ca="1">SUM(OFFSET('Data - expenses'!$J153, 0, (N$6-1) * 3, 1, 3))</f>
        <v>0</v>
      </c>
      <c r="O245" s="313">
        <f ca="1">SUM(OFFSET('Data - expenses'!$J153, 0, (O$6-1) * 3, 1, 3))</f>
        <v>0</v>
      </c>
      <c r="P245" s="313">
        <f ca="1">SUM(OFFSET('Data - expenses'!$J153, 0, (P$6-1) * 3, 1, 3))</f>
        <v>0</v>
      </c>
      <c r="Q245" s="313">
        <f ca="1">SUM(OFFSET('Data - expenses'!$J153, 0, (Q$6-1) * 3, 1, 3))</f>
        <v>0</v>
      </c>
      <c r="R245" s="313">
        <f ca="1">SUM(OFFSET('Data - expenses'!$J153, 0, (R$6-1) * 3, 1, 3))</f>
        <v>0</v>
      </c>
      <c r="S245" s="313">
        <f ca="1">SUM(OFFSET('Data - expenses'!$J153, 0, (S$6-1) * 3, 1, 3))</f>
        <v>1000</v>
      </c>
      <c r="T245" s="313">
        <f ca="1">SUM(OFFSET('Data - expenses'!$J153, 0, (T$6-1) * 3, 1, 3))</f>
        <v>3000</v>
      </c>
      <c r="U245" s="313">
        <f ca="1">SUM(OFFSET('Data - expenses'!$J153, 0, (U$6-1) * 3, 1, 3))</f>
        <v>3000</v>
      </c>
      <c r="V245" s="313">
        <f ca="1">SUM(OFFSET('Data - expenses'!$J153, 0, (V$6-1) * 3, 1, 3))</f>
        <v>3000</v>
      </c>
      <c r="W245" s="313">
        <f ca="1">SUM(OFFSET('Data - expenses'!$J153, 0, (W$6-1) * 3, 1, 3))</f>
        <v>3000</v>
      </c>
      <c r="X245" s="313">
        <f ca="1">SUM(OFFSET('Data - expenses'!$J153, 0, (X$6-1) * 3, 1, 3))</f>
        <v>3000</v>
      </c>
      <c r="Y245" s="313">
        <f ca="1">SUM(OFFSET('Data - expenses'!$J153, 0, (Y$6-1) * 3, 1, 3))</f>
        <v>3000</v>
      </c>
      <c r="Z245" s="313">
        <f ca="1">SUM(OFFSET('Data - expenses'!$J153, 0, (Z$6-1) * 3, 1, 3))</f>
        <v>3000</v>
      </c>
      <c r="AA245" s="313">
        <f ca="1">SUM(OFFSET('Data - expenses'!$J153, 0, (AA$6-1) * 3, 1, 3))</f>
        <v>3000</v>
      </c>
      <c r="AB245" s="314">
        <f ca="1">SUM(OFFSET('Data - expenses'!$J153, 0, (AB$6-1) * 3, 1, 3))</f>
        <v>3000</v>
      </c>
    </row>
    <row r="246" spans="3:28" outlineLevel="1" collapsed="1">
      <c r="D246" s="488" t="s">
        <v>141</v>
      </c>
      <c r="E246" s="504"/>
      <c r="F246" s="504"/>
      <c r="G246" s="504"/>
      <c r="H246" s="489"/>
      <c r="I246" s="321">
        <f t="shared" ref="I246:AB246" ca="1" si="88">SUM(I247)</f>
        <v>750</v>
      </c>
      <c r="J246" s="322">
        <f t="shared" ca="1" si="88"/>
        <v>2250</v>
      </c>
      <c r="K246" s="322">
        <f t="shared" ca="1" si="88"/>
        <v>2250</v>
      </c>
      <c r="L246" s="322">
        <f t="shared" ca="1" si="88"/>
        <v>2250</v>
      </c>
      <c r="M246" s="322">
        <f t="shared" ca="1" si="88"/>
        <v>4500</v>
      </c>
      <c r="N246" s="322">
        <f t="shared" ca="1" si="88"/>
        <v>4500</v>
      </c>
      <c r="O246" s="322">
        <f t="shared" ca="1" si="88"/>
        <v>4500</v>
      </c>
      <c r="P246" s="322">
        <f t="shared" ca="1" si="88"/>
        <v>4500</v>
      </c>
      <c r="Q246" s="322">
        <f t="shared" ca="1" si="88"/>
        <v>7500</v>
      </c>
      <c r="R246" s="322">
        <f t="shared" ca="1" si="88"/>
        <v>7500</v>
      </c>
      <c r="S246" s="322">
        <f t="shared" ca="1" si="88"/>
        <v>7500</v>
      </c>
      <c r="T246" s="322">
        <f t="shared" ca="1" si="88"/>
        <v>7500</v>
      </c>
      <c r="U246" s="322">
        <f t="shared" ca="1" si="88"/>
        <v>7500</v>
      </c>
      <c r="V246" s="322">
        <f t="shared" ca="1" si="88"/>
        <v>7500</v>
      </c>
      <c r="W246" s="322">
        <f t="shared" ca="1" si="88"/>
        <v>7500</v>
      </c>
      <c r="X246" s="322">
        <f t="shared" ca="1" si="88"/>
        <v>7500</v>
      </c>
      <c r="Y246" s="322">
        <f t="shared" ca="1" si="88"/>
        <v>7500</v>
      </c>
      <c r="Z246" s="322">
        <f t="shared" ca="1" si="88"/>
        <v>7500</v>
      </c>
      <c r="AA246" s="322">
        <f t="shared" ca="1" si="88"/>
        <v>7500</v>
      </c>
      <c r="AB246" s="323">
        <f t="shared" ca="1" si="88"/>
        <v>7500</v>
      </c>
    </row>
    <row r="247" spans="3:28" hidden="1" outlineLevel="2">
      <c r="E247" s="502" t="s">
        <v>142</v>
      </c>
      <c r="F247" s="505"/>
      <c r="G247" s="505"/>
      <c r="H247" s="503"/>
      <c r="I247" s="324">
        <f t="shared" ref="I247:AB247" ca="1" si="89">SUM(I248)</f>
        <v>750</v>
      </c>
      <c r="J247" s="325">
        <f t="shared" ca="1" si="89"/>
        <v>2250</v>
      </c>
      <c r="K247" s="325">
        <f t="shared" ca="1" si="89"/>
        <v>2250</v>
      </c>
      <c r="L247" s="325">
        <f t="shared" ca="1" si="89"/>
        <v>2250</v>
      </c>
      <c r="M247" s="325">
        <f t="shared" ca="1" si="89"/>
        <v>4500</v>
      </c>
      <c r="N247" s="325">
        <f t="shared" ca="1" si="89"/>
        <v>4500</v>
      </c>
      <c r="O247" s="325">
        <f t="shared" ca="1" si="89"/>
        <v>4500</v>
      </c>
      <c r="P247" s="325">
        <f t="shared" ca="1" si="89"/>
        <v>4500</v>
      </c>
      <c r="Q247" s="325">
        <f t="shared" ca="1" si="89"/>
        <v>7500</v>
      </c>
      <c r="R247" s="325">
        <f t="shared" ca="1" si="89"/>
        <v>7500</v>
      </c>
      <c r="S247" s="325">
        <f t="shared" ca="1" si="89"/>
        <v>7500</v>
      </c>
      <c r="T247" s="325">
        <f t="shared" ca="1" si="89"/>
        <v>7500</v>
      </c>
      <c r="U247" s="325">
        <f t="shared" ca="1" si="89"/>
        <v>7500</v>
      </c>
      <c r="V247" s="325">
        <f t="shared" ca="1" si="89"/>
        <v>7500</v>
      </c>
      <c r="W247" s="325">
        <f t="shared" ca="1" si="89"/>
        <v>7500</v>
      </c>
      <c r="X247" s="325">
        <f t="shared" ca="1" si="89"/>
        <v>7500</v>
      </c>
      <c r="Y247" s="325">
        <f t="shared" ca="1" si="89"/>
        <v>7500</v>
      </c>
      <c r="Z247" s="325">
        <f t="shared" ca="1" si="89"/>
        <v>7500</v>
      </c>
      <c r="AA247" s="325">
        <f t="shared" ca="1" si="89"/>
        <v>7500</v>
      </c>
      <c r="AB247" s="326">
        <f t="shared" ca="1" si="89"/>
        <v>7500</v>
      </c>
    </row>
    <row r="248" spans="3:28" hidden="1" outlineLevel="3">
      <c r="F248" s="488"/>
      <c r="G248" s="504"/>
      <c r="H248" s="489"/>
      <c r="I248" s="321">
        <f t="shared" ref="I248:AB248" ca="1" si="90">SUM(I249)</f>
        <v>750</v>
      </c>
      <c r="J248" s="322">
        <f t="shared" ca="1" si="90"/>
        <v>2250</v>
      </c>
      <c r="K248" s="322">
        <f t="shared" ca="1" si="90"/>
        <v>2250</v>
      </c>
      <c r="L248" s="322">
        <f t="shared" ca="1" si="90"/>
        <v>2250</v>
      </c>
      <c r="M248" s="322">
        <f t="shared" ca="1" si="90"/>
        <v>4500</v>
      </c>
      <c r="N248" s="322">
        <f t="shared" ca="1" si="90"/>
        <v>4500</v>
      </c>
      <c r="O248" s="322">
        <f t="shared" ca="1" si="90"/>
        <v>4500</v>
      </c>
      <c r="P248" s="322">
        <f t="shared" ca="1" si="90"/>
        <v>4500</v>
      </c>
      <c r="Q248" s="322">
        <f t="shared" ca="1" si="90"/>
        <v>7500</v>
      </c>
      <c r="R248" s="322">
        <f t="shared" ca="1" si="90"/>
        <v>7500</v>
      </c>
      <c r="S248" s="322">
        <f t="shared" ca="1" si="90"/>
        <v>7500</v>
      </c>
      <c r="T248" s="322">
        <f t="shared" ca="1" si="90"/>
        <v>7500</v>
      </c>
      <c r="U248" s="322">
        <f t="shared" ca="1" si="90"/>
        <v>7500</v>
      </c>
      <c r="V248" s="322">
        <f t="shared" ca="1" si="90"/>
        <v>7500</v>
      </c>
      <c r="W248" s="322">
        <f t="shared" ca="1" si="90"/>
        <v>7500</v>
      </c>
      <c r="X248" s="322">
        <f t="shared" ca="1" si="90"/>
        <v>7500</v>
      </c>
      <c r="Y248" s="322">
        <f t="shared" ca="1" si="90"/>
        <v>7500</v>
      </c>
      <c r="Z248" s="322">
        <f t="shared" ca="1" si="90"/>
        <v>7500</v>
      </c>
      <c r="AA248" s="322">
        <f t="shared" ca="1" si="90"/>
        <v>7500</v>
      </c>
      <c r="AB248" s="323">
        <f t="shared" ca="1" si="90"/>
        <v>7500</v>
      </c>
    </row>
    <row r="249" spans="3:28" hidden="1" outlineLevel="4">
      <c r="G249" s="502"/>
      <c r="H249" s="503"/>
      <c r="I249" s="324">
        <f t="shared" ref="I249:AB249" ca="1" si="91">SUM(I250)</f>
        <v>750</v>
      </c>
      <c r="J249" s="325">
        <f t="shared" ca="1" si="91"/>
        <v>2250</v>
      </c>
      <c r="K249" s="325">
        <f t="shared" ca="1" si="91"/>
        <v>2250</v>
      </c>
      <c r="L249" s="325">
        <f t="shared" ca="1" si="91"/>
        <v>2250</v>
      </c>
      <c r="M249" s="325">
        <f t="shared" ca="1" si="91"/>
        <v>4500</v>
      </c>
      <c r="N249" s="325">
        <f t="shared" ca="1" si="91"/>
        <v>4500</v>
      </c>
      <c r="O249" s="325">
        <f t="shared" ca="1" si="91"/>
        <v>4500</v>
      </c>
      <c r="P249" s="325">
        <f t="shared" ca="1" si="91"/>
        <v>4500</v>
      </c>
      <c r="Q249" s="325">
        <f t="shared" ca="1" si="91"/>
        <v>7500</v>
      </c>
      <c r="R249" s="325">
        <f t="shared" ca="1" si="91"/>
        <v>7500</v>
      </c>
      <c r="S249" s="325">
        <f t="shared" ca="1" si="91"/>
        <v>7500</v>
      </c>
      <c r="T249" s="325">
        <f t="shared" ca="1" si="91"/>
        <v>7500</v>
      </c>
      <c r="U249" s="325">
        <f t="shared" ca="1" si="91"/>
        <v>7500</v>
      </c>
      <c r="V249" s="325">
        <f t="shared" ca="1" si="91"/>
        <v>7500</v>
      </c>
      <c r="W249" s="325">
        <f t="shared" ca="1" si="91"/>
        <v>7500</v>
      </c>
      <c r="X249" s="325">
        <f t="shared" ca="1" si="91"/>
        <v>7500</v>
      </c>
      <c r="Y249" s="325">
        <f t="shared" ca="1" si="91"/>
        <v>7500</v>
      </c>
      <c r="Z249" s="325">
        <f t="shared" ca="1" si="91"/>
        <v>7500</v>
      </c>
      <c r="AA249" s="325">
        <f t="shared" ca="1" si="91"/>
        <v>7500</v>
      </c>
      <c r="AB249" s="326">
        <f t="shared" ca="1" si="91"/>
        <v>7500</v>
      </c>
    </row>
    <row r="250" spans="3:28" hidden="1" outlineLevel="5">
      <c r="H250" s="327" t="s">
        <v>259</v>
      </c>
      <c r="I250" s="312">
        <f ca="1">SUM(OFFSET('Data - expenses'!$J154, 0, (I$6-1) * 3, 1, 3))</f>
        <v>750</v>
      </c>
      <c r="J250" s="313">
        <f ca="1">SUM(OFFSET('Data - expenses'!$J154, 0, (J$6-1) * 3, 1, 3))</f>
        <v>2250</v>
      </c>
      <c r="K250" s="313">
        <f ca="1">SUM(OFFSET('Data - expenses'!$J154, 0, (K$6-1) * 3, 1, 3))</f>
        <v>2250</v>
      </c>
      <c r="L250" s="313">
        <f ca="1">SUM(OFFSET('Data - expenses'!$J154, 0, (L$6-1) * 3, 1, 3))</f>
        <v>2250</v>
      </c>
      <c r="M250" s="313">
        <f ca="1">SUM(OFFSET('Data - expenses'!$J154, 0, (M$6-1) * 3, 1, 3))</f>
        <v>4500</v>
      </c>
      <c r="N250" s="313">
        <f ca="1">SUM(OFFSET('Data - expenses'!$J154, 0, (N$6-1) * 3, 1, 3))</f>
        <v>4500</v>
      </c>
      <c r="O250" s="313">
        <f ca="1">SUM(OFFSET('Data - expenses'!$J154, 0, (O$6-1) * 3, 1, 3))</f>
        <v>4500</v>
      </c>
      <c r="P250" s="313">
        <f ca="1">SUM(OFFSET('Data - expenses'!$J154, 0, (P$6-1) * 3, 1, 3))</f>
        <v>4500</v>
      </c>
      <c r="Q250" s="313">
        <f ca="1">SUM(OFFSET('Data - expenses'!$J154, 0, (Q$6-1) * 3, 1, 3))</f>
        <v>7500</v>
      </c>
      <c r="R250" s="313">
        <f ca="1">SUM(OFFSET('Data - expenses'!$J154, 0, (R$6-1) * 3, 1, 3))</f>
        <v>7500</v>
      </c>
      <c r="S250" s="313">
        <f ca="1">SUM(OFFSET('Data - expenses'!$J154, 0, (S$6-1) * 3, 1, 3))</f>
        <v>7500</v>
      </c>
      <c r="T250" s="313">
        <f ca="1">SUM(OFFSET('Data - expenses'!$J154, 0, (T$6-1) * 3, 1, 3))</f>
        <v>7500</v>
      </c>
      <c r="U250" s="313">
        <f ca="1">SUM(OFFSET('Data - expenses'!$J154, 0, (U$6-1) * 3, 1, 3))</f>
        <v>7500</v>
      </c>
      <c r="V250" s="313">
        <f ca="1">SUM(OFFSET('Data - expenses'!$J154, 0, (V$6-1) * 3, 1, 3))</f>
        <v>7500</v>
      </c>
      <c r="W250" s="313">
        <f ca="1">SUM(OFFSET('Data - expenses'!$J154, 0, (W$6-1) * 3, 1, 3))</f>
        <v>7500</v>
      </c>
      <c r="X250" s="313">
        <f ca="1">SUM(OFFSET('Data - expenses'!$J154, 0, (X$6-1) * 3, 1, 3))</f>
        <v>7500</v>
      </c>
      <c r="Y250" s="313">
        <f ca="1">SUM(OFFSET('Data - expenses'!$J154, 0, (Y$6-1) * 3, 1, 3))</f>
        <v>7500</v>
      </c>
      <c r="Z250" s="313">
        <f ca="1">SUM(OFFSET('Data - expenses'!$J154, 0, (Z$6-1) * 3, 1, 3))</f>
        <v>7500</v>
      </c>
      <c r="AA250" s="313">
        <f ca="1">SUM(OFFSET('Data - expenses'!$J154, 0, (AA$6-1) * 3, 1, 3))</f>
        <v>7500</v>
      </c>
      <c r="AB250" s="314">
        <f ca="1">SUM(OFFSET('Data - expenses'!$J154, 0, (AB$6-1) * 3, 1, 3))</f>
        <v>7500</v>
      </c>
    </row>
    <row r="251" spans="3:28">
      <c r="C251" s="493" t="s">
        <v>34</v>
      </c>
      <c r="D251" s="494"/>
      <c r="E251" s="494"/>
      <c r="F251" s="494"/>
      <c r="G251" s="494"/>
      <c r="H251" s="495"/>
      <c r="I251" s="318">
        <f t="shared" ref="I251:AB251" ca="1" si="92">SUM(I252,I371,I376,I381)</f>
        <v>571310</v>
      </c>
      <c r="J251" s="319">
        <f t="shared" ca="1" si="92"/>
        <v>4234330.833333334</v>
      </c>
      <c r="K251" s="319">
        <f t="shared" ca="1" si="92"/>
        <v>11011138.333333334</v>
      </c>
      <c r="L251" s="319">
        <f t="shared" ca="1" si="92"/>
        <v>14326433.333333334</v>
      </c>
      <c r="M251" s="319">
        <f t="shared" ca="1" si="92"/>
        <v>25566092.5</v>
      </c>
      <c r="N251" s="319">
        <f t="shared" ca="1" si="92"/>
        <v>31167451.666666668</v>
      </c>
      <c r="O251" s="319">
        <f t="shared" ca="1" si="92"/>
        <v>56044622.5</v>
      </c>
      <c r="P251" s="319">
        <f t="shared" ca="1" si="92"/>
        <v>134705058.33333334</v>
      </c>
      <c r="Q251" s="319">
        <f t="shared" ca="1" si="92"/>
        <v>157521032.5</v>
      </c>
      <c r="R251" s="319">
        <f t="shared" ca="1" si="92"/>
        <v>163059940</v>
      </c>
      <c r="S251" s="319">
        <f t="shared" ca="1" si="92"/>
        <v>167329787.5</v>
      </c>
      <c r="T251" s="319">
        <f t="shared" ca="1" si="92"/>
        <v>170287597.5</v>
      </c>
      <c r="U251" s="319">
        <f t="shared" ca="1" si="92"/>
        <v>175501055</v>
      </c>
      <c r="V251" s="319">
        <f t="shared" ca="1" si="92"/>
        <v>178177687.5</v>
      </c>
      <c r="W251" s="319">
        <f t="shared" ca="1" si="92"/>
        <v>185373312.5</v>
      </c>
      <c r="X251" s="319">
        <f t="shared" ca="1" si="92"/>
        <v>192640425</v>
      </c>
      <c r="Y251" s="319">
        <f t="shared" ca="1" si="92"/>
        <v>197681079.16666669</v>
      </c>
      <c r="Z251" s="319">
        <f t="shared" ca="1" si="92"/>
        <v>208156500</v>
      </c>
      <c r="AA251" s="319">
        <f t="shared" ca="1" si="92"/>
        <v>218107699.99999997</v>
      </c>
      <c r="AB251" s="320">
        <f t="shared" ca="1" si="92"/>
        <v>234693124.99999997</v>
      </c>
    </row>
    <row r="252" spans="3:28" outlineLevel="1" collapsed="1">
      <c r="D252" s="488" t="s">
        <v>118</v>
      </c>
      <c r="E252" s="504"/>
      <c r="F252" s="504"/>
      <c r="G252" s="504"/>
      <c r="H252" s="489"/>
      <c r="I252" s="321">
        <f t="shared" ref="I252:AB252" ca="1" si="93">SUM(I253,I282,I311,I326,I341,I356)</f>
        <v>547550</v>
      </c>
      <c r="J252" s="322">
        <f t="shared" ca="1" si="93"/>
        <v>4227570.833333334</v>
      </c>
      <c r="K252" s="322">
        <f t="shared" ca="1" si="93"/>
        <v>10984558.333333334</v>
      </c>
      <c r="L252" s="322">
        <f t="shared" ca="1" si="93"/>
        <v>14314058.333333334</v>
      </c>
      <c r="M252" s="322">
        <f t="shared" ca="1" si="93"/>
        <v>25504712.5</v>
      </c>
      <c r="N252" s="322">
        <f t="shared" ca="1" si="93"/>
        <v>31131091.666666668</v>
      </c>
      <c r="O252" s="322">
        <f t="shared" ca="1" si="93"/>
        <v>55925125</v>
      </c>
      <c r="P252" s="322">
        <f t="shared" ca="1" si="93"/>
        <v>134603870.83333334</v>
      </c>
      <c r="Q252" s="322">
        <f t="shared" ca="1" si="93"/>
        <v>157296037.5</v>
      </c>
      <c r="R252" s="322">
        <f t="shared" ca="1" si="93"/>
        <v>162837800</v>
      </c>
      <c r="S252" s="322">
        <f t="shared" ca="1" si="93"/>
        <v>166855937.5</v>
      </c>
      <c r="T252" s="322">
        <f t="shared" ca="1" si="93"/>
        <v>169798587.5</v>
      </c>
      <c r="U252" s="322">
        <f t="shared" ca="1" si="93"/>
        <v>174864375</v>
      </c>
      <c r="V252" s="322">
        <f t="shared" ca="1" si="93"/>
        <v>177616487.5</v>
      </c>
      <c r="W252" s="322">
        <f t="shared" ca="1" si="93"/>
        <v>184680587.5</v>
      </c>
      <c r="X252" s="322">
        <f t="shared" ca="1" si="93"/>
        <v>192051300</v>
      </c>
      <c r="Y252" s="322">
        <f t="shared" ca="1" si="93"/>
        <v>196986629.16666669</v>
      </c>
      <c r="Z252" s="322">
        <f t="shared" ca="1" si="93"/>
        <v>207455600</v>
      </c>
      <c r="AA252" s="322">
        <f t="shared" ca="1" si="93"/>
        <v>217165399.99999997</v>
      </c>
      <c r="AB252" s="323">
        <f t="shared" ca="1" si="93"/>
        <v>233655824.99999997</v>
      </c>
    </row>
    <row r="253" spans="3:28" hidden="1" outlineLevel="2">
      <c r="E253" s="502" t="s">
        <v>107</v>
      </c>
      <c r="F253" s="505"/>
      <c r="G253" s="505"/>
      <c r="H253" s="503"/>
      <c r="I253" s="324">
        <f t="shared" ref="I253:AB253" ca="1" si="94">SUM(I254,I268)</f>
        <v>325275</v>
      </c>
      <c r="J253" s="325">
        <f t="shared" ca="1" si="94"/>
        <v>2714995.8333333335</v>
      </c>
      <c r="K253" s="325">
        <f t="shared" ca="1" si="94"/>
        <v>7577983.333333334</v>
      </c>
      <c r="L253" s="325">
        <f t="shared" ca="1" si="94"/>
        <v>10328758.333333334</v>
      </c>
      <c r="M253" s="325">
        <f t="shared" ca="1" si="94"/>
        <v>17619887.5</v>
      </c>
      <c r="N253" s="325">
        <f t="shared" ca="1" si="94"/>
        <v>22527466.666666668</v>
      </c>
      <c r="O253" s="325">
        <f t="shared" ca="1" si="94"/>
        <v>37754400</v>
      </c>
      <c r="P253" s="325">
        <f t="shared" ca="1" si="94"/>
        <v>92026470.833333343</v>
      </c>
      <c r="Q253" s="325">
        <f t="shared" ca="1" si="94"/>
        <v>115464237.5</v>
      </c>
      <c r="R253" s="325">
        <f t="shared" ca="1" si="94"/>
        <v>118797425</v>
      </c>
      <c r="S253" s="325">
        <f t="shared" ca="1" si="94"/>
        <v>121518862.5</v>
      </c>
      <c r="T253" s="325">
        <f t="shared" ca="1" si="94"/>
        <v>123802612.5</v>
      </c>
      <c r="U253" s="325">
        <f t="shared" ca="1" si="94"/>
        <v>126533925</v>
      </c>
      <c r="V253" s="325">
        <f t="shared" ca="1" si="94"/>
        <v>129042487.5</v>
      </c>
      <c r="W253" s="325">
        <f t="shared" ca="1" si="94"/>
        <v>131804737.5</v>
      </c>
      <c r="X253" s="325">
        <f t="shared" ca="1" si="94"/>
        <v>134641925</v>
      </c>
      <c r="Y253" s="325">
        <f t="shared" ca="1" si="94"/>
        <v>141402629.16666669</v>
      </c>
      <c r="Z253" s="325">
        <f t="shared" ca="1" si="94"/>
        <v>149659125</v>
      </c>
      <c r="AA253" s="325">
        <f t="shared" ca="1" si="94"/>
        <v>156091708.33333331</v>
      </c>
      <c r="AB253" s="326">
        <f t="shared" ca="1" si="94"/>
        <v>167309399.99999997</v>
      </c>
    </row>
    <row r="254" spans="3:28" hidden="1" outlineLevel="3">
      <c r="F254" s="488" t="s">
        <v>87</v>
      </c>
      <c r="G254" s="504"/>
      <c r="H254" s="489"/>
      <c r="I254" s="321">
        <f t="shared" ref="I254:AB254" ca="1" si="95">SUM(I255,I257,I262,I266)</f>
        <v>298333.33333333331</v>
      </c>
      <c r="J254" s="322">
        <f t="shared" ca="1" si="95"/>
        <v>2489583.3333333335</v>
      </c>
      <c r="K254" s="322">
        <f t="shared" ca="1" si="95"/>
        <v>6950833.333333334</v>
      </c>
      <c r="L254" s="322">
        <f t="shared" ca="1" si="95"/>
        <v>9480833.333333334</v>
      </c>
      <c r="M254" s="322">
        <f t="shared" ca="1" si="95"/>
        <v>16177083.333333334</v>
      </c>
      <c r="N254" s="322">
        <f t="shared" ca="1" si="95"/>
        <v>20695833.333333336</v>
      </c>
      <c r="O254" s="322">
        <f t="shared" ca="1" si="95"/>
        <v>34680833.333333336</v>
      </c>
      <c r="P254" s="322">
        <f t="shared" ca="1" si="95"/>
        <v>84477916.666666672</v>
      </c>
      <c r="Q254" s="322">
        <f t="shared" ca="1" si="95"/>
        <v>106027916.66666667</v>
      </c>
      <c r="R254" s="322">
        <f t="shared" ca="1" si="95"/>
        <v>109201666.66666667</v>
      </c>
      <c r="S254" s="322">
        <f t="shared" ca="1" si="95"/>
        <v>111788750</v>
      </c>
      <c r="T254" s="322">
        <f t="shared" ca="1" si="95"/>
        <v>113963750</v>
      </c>
      <c r="U254" s="322">
        <f t="shared" ca="1" si="95"/>
        <v>116565000</v>
      </c>
      <c r="V254" s="322">
        <f t="shared" ca="1" si="95"/>
        <v>118953750</v>
      </c>
      <c r="W254" s="322">
        <f t="shared" ca="1" si="95"/>
        <v>121583750</v>
      </c>
      <c r="X254" s="322">
        <f t="shared" ca="1" si="95"/>
        <v>124285833.33333333</v>
      </c>
      <c r="Y254" s="322">
        <f t="shared" ca="1" si="95"/>
        <v>130607916.66666667</v>
      </c>
      <c r="Z254" s="322">
        <f t="shared" ca="1" si="95"/>
        <v>138289166.66666666</v>
      </c>
      <c r="AA254" s="322">
        <f t="shared" ca="1" si="95"/>
        <v>144315833.33333331</v>
      </c>
      <c r="AB254" s="323">
        <f t="shared" ca="1" si="95"/>
        <v>154743333.33333331</v>
      </c>
    </row>
    <row r="255" spans="3:28" hidden="1" outlineLevel="4">
      <c r="G255" s="502" t="s">
        <v>0</v>
      </c>
      <c r="H255" s="503"/>
      <c r="I255" s="324">
        <f t="shared" ref="I255:AB255" ca="1" si="96">SUM(I256)</f>
        <v>0</v>
      </c>
      <c r="J255" s="325">
        <f t="shared" ca="1" si="96"/>
        <v>0</v>
      </c>
      <c r="K255" s="325">
        <f t="shared" ca="1" si="96"/>
        <v>0</v>
      </c>
      <c r="L255" s="325">
        <f t="shared" ca="1" si="96"/>
        <v>0</v>
      </c>
      <c r="M255" s="325">
        <f t="shared" ca="1" si="96"/>
        <v>0</v>
      </c>
      <c r="N255" s="325">
        <f t="shared" ca="1" si="96"/>
        <v>0</v>
      </c>
      <c r="O255" s="325">
        <f t="shared" ca="1" si="96"/>
        <v>0</v>
      </c>
      <c r="P255" s="325">
        <f t="shared" ca="1" si="96"/>
        <v>0</v>
      </c>
      <c r="Q255" s="325">
        <f t="shared" ca="1" si="96"/>
        <v>0</v>
      </c>
      <c r="R255" s="325">
        <f t="shared" ca="1" si="96"/>
        <v>0</v>
      </c>
      <c r="S255" s="325">
        <f t="shared" ca="1" si="96"/>
        <v>50000</v>
      </c>
      <c r="T255" s="325">
        <f t="shared" ca="1" si="96"/>
        <v>50000</v>
      </c>
      <c r="U255" s="325">
        <f t="shared" ca="1" si="96"/>
        <v>50000</v>
      </c>
      <c r="V255" s="325">
        <f t="shared" ca="1" si="96"/>
        <v>50000</v>
      </c>
      <c r="W255" s="325">
        <f t="shared" ca="1" si="96"/>
        <v>50000</v>
      </c>
      <c r="X255" s="325">
        <f t="shared" ca="1" si="96"/>
        <v>50000</v>
      </c>
      <c r="Y255" s="325">
        <f t="shared" ca="1" si="96"/>
        <v>50000</v>
      </c>
      <c r="Z255" s="325">
        <f t="shared" ca="1" si="96"/>
        <v>50000</v>
      </c>
      <c r="AA255" s="325">
        <f t="shared" ca="1" si="96"/>
        <v>50000</v>
      </c>
      <c r="AB255" s="326">
        <f t="shared" ca="1" si="96"/>
        <v>50000</v>
      </c>
    </row>
    <row r="256" spans="3:28" hidden="1" outlineLevel="5">
      <c r="H256" s="327" t="s">
        <v>260</v>
      </c>
      <c r="I256" s="312">
        <f ca="1">SUM(OFFSET('Data - expenses'!$J155, 0, (I$6-1) * 3, 1, 3))</f>
        <v>0</v>
      </c>
      <c r="J256" s="313">
        <f ca="1">SUM(OFFSET('Data - expenses'!$J155, 0, (J$6-1) * 3, 1, 3))</f>
        <v>0</v>
      </c>
      <c r="K256" s="313">
        <f ca="1">SUM(OFFSET('Data - expenses'!$J155, 0, (K$6-1) * 3, 1, 3))</f>
        <v>0</v>
      </c>
      <c r="L256" s="313">
        <f ca="1">SUM(OFFSET('Data - expenses'!$J155, 0, (L$6-1) * 3, 1, 3))</f>
        <v>0</v>
      </c>
      <c r="M256" s="313">
        <f ca="1">SUM(OFFSET('Data - expenses'!$J155, 0, (M$6-1) * 3, 1, 3))</f>
        <v>0</v>
      </c>
      <c r="N256" s="313">
        <f ca="1">SUM(OFFSET('Data - expenses'!$J155, 0, (N$6-1) * 3, 1, 3))</f>
        <v>0</v>
      </c>
      <c r="O256" s="313">
        <f ca="1">SUM(OFFSET('Data - expenses'!$J155, 0, (O$6-1) * 3, 1, 3))</f>
        <v>0</v>
      </c>
      <c r="P256" s="313">
        <f ca="1">SUM(OFFSET('Data - expenses'!$J155, 0, (P$6-1) * 3, 1, 3))</f>
        <v>0</v>
      </c>
      <c r="Q256" s="313">
        <f ca="1">SUM(OFFSET('Data - expenses'!$J155, 0, (Q$6-1) * 3, 1, 3))</f>
        <v>0</v>
      </c>
      <c r="R256" s="313">
        <f ca="1">SUM(OFFSET('Data - expenses'!$J155, 0, (R$6-1) * 3, 1, 3))</f>
        <v>0</v>
      </c>
      <c r="S256" s="313">
        <f ca="1">SUM(OFFSET('Data - expenses'!$J155, 0, (S$6-1) * 3, 1, 3))</f>
        <v>50000</v>
      </c>
      <c r="T256" s="313">
        <f ca="1">SUM(OFFSET('Data - expenses'!$J155, 0, (T$6-1) * 3, 1, 3))</f>
        <v>50000</v>
      </c>
      <c r="U256" s="313">
        <f ca="1">SUM(OFFSET('Data - expenses'!$J155, 0, (U$6-1) * 3, 1, 3))</f>
        <v>50000</v>
      </c>
      <c r="V256" s="313">
        <f ca="1">SUM(OFFSET('Data - expenses'!$J155, 0, (V$6-1) * 3, 1, 3))</f>
        <v>50000</v>
      </c>
      <c r="W256" s="313">
        <f ca="1">SUM(OFFSET('Data - expenses'!$J155, 0, (W$6-1) * 3, 1, 3))</f>
        <v>50000</v>
      </c>
      <c r="X256" s="313">
        <f ca="1">SUM(OFFSET('Data - expenses'!$J155, 0, (X$6-1) * 3, 1, 3))</f>
        <v>50000</v>
      </c>
      <c r="Y256" s="313">
        <f ca="1">SUM(OFFSET('Data - expenses'!$J155, 0, (Y$6-1) * 3, 1, 3))</f>
        <v>50000</v>
      </c>
      <c r="Z256" s="313">
        <f ca="1">SUM(OFFSET('Data - expenses'!$J155, 0, (Z$6-1) * 3, 1, 3))</f>
        <v>50000</v>
      </c>
      <c r="AA256" s="313">
        <f ca="1">SUM(OFFSET('Data - expenses'!$J155, 0, (AA$6-1) * 3, 1, 3))</f>
        <v>50000</v>
      </c>
      <c r="AB256" s="314">
        <f ca="1">SUM(OFFSET('Data - expenses'!$J155, 0, (AB$6-1) * 3, 1, 3))</f>
        <v>50000</v>
      </c>
    </row>
    <row r="257" spans="6:28" hidden="1" outlineLevel="4">
      <c r="G257" s="502" t="s">
        <v>57</v>
      </c>
      <c r="H257" s="503"/>
      <c r="I257" s="324">
        <f t="shared" ref="I257:AB257" ca="1" si="97">SUM(I258,I259,I260,I261)</f>
        <v>38333.333333333336</v>
      </c>
      <c r="J257" s="325">
        <f t="shared" ca="1" si="97"/>
        <v>125416.66666666666</v>
      </c>
      <c r="K257" s="325">
        <f t="shared" ca="1" si="97"/>
        <v>359166.66666666669</v>
      </c>
      <c r="L257" s="325">
        <f t="shared" ca="1" si="97"/>
        <v>661666.66666666663</v>
      </c>
      <c r="M257" s="325">
        <f t="shared" ca="1" si="97"/>
        <v>1204583.3333333335</v>
      </c>
      <c r="N257" s="325">
        <f t="shared" ca="1" si="97"/>
        <v>1867500.0000000002</v>
      </c>
      <c r="O257" s="325">
        <f t="shared" ca="1" si="97"/>
        <v>3010833.3333333335</v>
      </c>
      <c r="P257" s="325">
        <f t="shared" ca="1" si="97"/>
        <v>5831250</v>
      </c>
      <c r="Q257" s="325">
        <f t="shared" ca="1" si="97"/>
        <v>8207916.666666667</v>
      </c>
      <c r="R257" s="325">
        <f t="shared" ca="1" si="97"/>
        <v>11366666.666666668</v>
      </c>
      <c r="S257" s="325">
        <f t="shared" ca="1" si="97"/>
        <v>13903749.999999998</v>
      </c>
      <c r="T257" s="325">
        <f t="shared" ca="1" si="97"/>
        <v>16078750</v>
      </c>
      <c r="U257" s="325">
        <f t="shared" ca="1" si="97"/>
        <v>18680000.000000004</v>
      </c>
      <c r="V257" s="325">
        <f t="shared" ca="1" si="97"/>
        <v>21061249.999999996</v>
      </c>
      <c r="W257" s="325">
        <f t="shared" ca="1" si="97"/>
        <v>23676250</v>
      </c>
      <c r="X257" s="325">
        <f t="shared" ca="1" si="97"/>
        <v>26378333.333333332</v>
      </c>
      <c r="Y257" s="325">
        <f t="shared" ca="1" si="97"/>
        <v>29802083.333333328</v>
      </c>
      <c r="Z257" s="325">
        <f t="shared" ca="1" si="97"/>
        <v>32961666.666666668</v>
      </c>
      <c r="AA257" s="325">
        <f t="shared" ca="1" si="97"/>
        <v>36524166.666666664</v>
      </c>
      <c r="AB257" s="326">
        <f t="shared" ca="1" si="97"/>
        <v>40608333.333333328</v>
      </c>
    </row>
    <row r="258" spans="6:28" hidden="1" outlineLevel="5">
      <c r="H258" s="327" t="s">
        <v>261</v>
      </c>
      <c r="I258" s="312">
        <f ca="1">SUM(OFFSET('Data - expenses'!$J156, 0, (I$6-1) * 3, 1, 3))</f>
        <v>22500</v>
      </c>
      <c r="J258" s="313">
        <f ca="1">SUM(OFFSET('Data - expenses'!$J156, 0, (J$6-1) * 3, 1, 3))</f>
        <v>22500</v>
      </c>
      <c r="K258" s="313">
        <f ca="1">SUM(OFFSET('Data - expenses'!$J156, 0, (K$6-1) * 3, 1, 3))</f>
        <v>22500</v>
      </c>
      <c r="L258" s="313">
        <f ca="1">SUM(OFFSET('Data - expenses'!$J156, 0, (L$6-1) * 3, 1, 3))</f>
        <v>22500</v>
      </c>
      <c r="M258" s="313">
        <f ca="1">SUM(OFFSET('Data - expenses'!$J156, 0, (M$6-1) * 3, 1, 3))</f>
        <v>22500</v>
      </c>
      <c r="N258" s="313">
        <f ca="1">SUM(OFFSET('Data - expenses'!$J156, 0, (N$6-1) * 3, 1, 3))</f>
        <v>22500</v>
      </c>
      <c r="O258" s="313">
        <f ca="1">SUM(OFFSET('Data - expenses'!$J156, 0, (O$6-1) * 3, 1, 3))</f>
        <v>22500</v>
      </c>
      <c r="P258" s="313">
        <f ca="1">SUM(OFFSET('Data - expenses'!$J156, 0, (P$6-1) * 3, 1, 3))</f>
        <v>22500</v>
      </c>
      <c r="Q258" s="313">
        <f ca="1">SUM(OFFSET('Data - expenses'!$J156, 0, (Q$6-1) * 3, 1, 3))</f>
        <v>22500</v>
      </c>
      <c r="R258" s="313">
        <f ca="1">SUM(OFFSET('Data - expenses'!$J156, 0, (R$6-1) * 3, 1, 3))</f>
        <v>22500</v>
      </c>
      <c r="S258" s="313">
        <f ca="1">SUM(OFFSET('Data - expenses'!$J156, 0, (S$6-1) * 3, 1, 3))</f>
        <v>22500</v>
      </c>
      <c r="T258" s="313">
        <f ca="1">SUM(OFFSET('Data - expenses'!$J156, 0, (T$6-1) * 3, 1, 3))</f>
        <v>22500</v>
      </c>
      <c r="U258" s="313">
        <f ca="1">SUM(OFFSET('Data - expenses'!$J156, 0, (U$6-1) * 3, 1, 3))</f>
        <v>22500</v>
      </c>
      <c r="V258" s="313">
        <f ca="1">SUM(OFFSET('Data - expenses'!$J156, 0, (V$6-1) * 3, 1, 3))</f>
        <v>22500</v>
      </c>
      <c r="W258" s="313">
        <f ca="1">SUM(OFFSET('Data - expenses'!$J156, 0, (W$6-1) * 3, 1, 3))</f>
        <v>22500</v>
      </c>
      <c r="X258" s="313">
        <f ca="1">SUM(OFFSET('Data - expenses'!$J156, 0, (X$6-1) * 3, 1, 3))</f>
        <v>22500</v>
      </c>
      <c r="Y258" s="313">
        <f ca="1">SUM(OFFSET('Data - expenses'!$J156, 0, (Y$6-1) * 3, 1, 3))</f>
        <v>22500</v>
      </c>
      <c r="Z258" s="313">
        <f ca="1">SUM(OFFSET('Data - expenses'!$J156, 0, (Z$6-1) * 3, 1, 3))</f>
        <v>22500</v>
      </c>
      <c r="AA258" s="313">
        <f ca="1">SUM(OFFSET('Data - expenses'!$J156, 0, (AA$6-1) * 3, 1, 3))</f>
        <v>30000</v>
      </c>
      <c r="AB258" s="314">
        <f ca="1">SUM(OFFSET('Data - expenses'!$J156, 0, (AB$6-1) * 3, 1, 3))</f>
        <v>45000</v>
      </c>
    </row>
    <row r="259" spans="6:28" hidden="1" outlineLevel="5">
      <c r="H259" s="327" t="s">
        <v>262</v>
      </c>
      <c r="I259" s="312">
        <f ca="1">SUM(OFFSET('Data - expenses'!$J157, 0, (I$6-1) * 3, 1, 3))</f>
        <v>11250</v>
      </c>
      <c r="J259" s="313">
        <f ca="1">SUM(OFFSET('Data - expenses'!$J157, 0, (J$6-1) * 3, 1, 3))</f>
        <v>11250</v>
      </c>
      <c r="K259" s="313">
        <f ca="1">SUM(OFFSET('Data - expenses'!$J157, 0, (K$6-1) * 3, 1, 3))</f>
        <v>11250</v>
      </c>
      <c r="L259" s="313">
        <f ca="1">SUM(OFFSET('Data - expenses'!$J157, 0, (L$6-1) * 3, 1, 3))</f>
        <v>11250</v>
      </c>
      <c r="M259" s="313">
        <f ca="1">SUM(OFFSET('Data - expenses'!$J157, 0, (M$6-1) * 3, 1, 3))</f>
        <v>22500</v>
      </c>
      <c r="N259" s="313">
        <f ca="1">SUM(OFFSET('Data - expenses'!$J157, 0, (N$6-1) * 3, 1, 3))</f>
        <v>30000</v>
      </c>
      <c r="O259" s="313">
        <f ca="1">SUM(OFFSET('Data - expenses'!$J157, 0, (O$6-1) * 3, 1, 3))</f>
        <v>41250</v>
      </c>
      <c r="P259" s="313">
        <f ca="1">SUM(OFFSET('Data - expenses'!$J157, 0, (P$6-1) * 3, 1, 3))</f>
        <v>75000</v>
      </c>
      <c r="Q259" s="313">
        <f ca="1">SUM(OFFSET('Data - expenses'!$J157, 0, (Q$6-1) * 3, 1, 3))</f>
        <v>105000</v>
      </c>
      <c r="R259" s="313">
        <f ca="1">SUM(OFFSET('Data - expenses'!$J157, 0, (R$6-1) * 3, 1, 3))</f>
        <v>142500</v>
      </c>
      <c r="S259" s="313">
        <f ca="1">SUM(OFFSET('Data - expenses'!$J157, 0, (S$6-1) * 3, 1, 3))</f>
        <v>172500</v>
      </c>
      <c r="T259" s="313">
        <f ca="1">SUM(OFFSET('Data - expenses'!$J157, 0, (T$6-1) * 3, 1, 3))</f>
        <v>202500</v>
      </c>
      <c r="U259" s="313">
        <f ca="1">SUM(OFFSET('Data - expenses'!$J157, 0, (U$6-1) * 3, 1, 3))</f>
        <v>232500</v>
      </c>
      <c r="V259" s="313">
        <f ca="1">SUM(OFFSET('Data - expenses'!$J157, 0, (V$6-1) * 3, 1, 3))</f>
        <v>262500</v>
      </c>
      <c r="W259" s="313">
        <f ca="1">SUM(OFFSET('Data - expenses'!$J157, 0, (W$6-1) * 3, 1, 3))</f>
        <v>292500</v>
      </c>
      <c r="X259" s="313">
        <f ca="1">SUM(OFFSET('Data - expenses'!$J157, 0, (X$6-1) * 3, 1, 3))</f>
        <v>322500</v>
      </c>
      <c r="Y259" s="313">
        <f ca="1">SUM(OFFSET('Data - expenses'!$J157, 0, (Y$6-1) * 3, 1, 3))</f>
        <v>363750</v>
      </c>
      <c r="Z259" s="313">
        <f ca="1">SUM(OFFSET('Data - expenses'!$J157, 0, (Z$6-1) * 3, 1, 3))</f>
        <v>397500</v>
      </c>
      <c r="AA259" s="313">
        <f ca="1">SUM(OFFSET('Data - expenses'!$J157, 0, (AA$6-1) * 3, 1, 3))</f>
        <v>446250</v>
      </c>
      <c r="AB259" s="314">
        <f ca="1">SUM(OFFSET('Data - expenses'!$J157, 0, (AB$6-1) * 3, 1, 3))</f>
        <v>491250</v>
      </c>
    </row>
    <row r="260" spans="6:28" hidden="1" outlineLevel="5">
      <c r="H260" s="327" t="s">
        <v>263</v>
      </c>
      <c r="I260" s="312">
        <f ca="1">SUM(OFFSET('Data - expenses'!$J158, 0, (I$6-1) * 3, 1, 3))</f>
        <v>4583.333333333333</v>
      </c>
      <c r="J260" s="313">
        <f ca="1">SUM(OFFSET('Data - expenses'!$J158, 0, (J$6-1) * 3, 1, 3))</f>
        <v>91666.666666666657</v>
      </c>
      <c r="K260" s="313">
        <f ca="1">SUM(OFFSET('Data - expenses'!$J158, 0, (K$6-1) * 3, 1, 3))</f>
        <v>325416.66666666669</v>
      </c>
      <c r="L260" s="313">
        <f ca="1">SUM(OFFSET('Data - expenses'!$J158, 0, (L$6-1) * 3, 1, 3))</f>
        <v>627916.66666666663</v>
      </c>
      <c r="M260" s="313">
        <f ca="1">SUM(OFFSET('Data - expenses'!$J158, 0, (M$6-1) * 3, 1, 3))</f>
        <v>1159583.3333333335</v>
      </c>
      <c r="N260" s="313">
        <f ca="1">SUM(OFFSET('Data - expenses'!$J158, 0, (N$6-1) * 3, 1, 3))</f>
        <v>1805833.3333333335</v>
      </c>
      <c r="O260" s="313">
        <f ca="1">SUM(OFFSET('Data - expenses'!$J158, 0, (O$6-1) * 3, 1, 3))</f>
        <v>2933333.3333333335</v>
      </c>
      <c r="P260" s="313">
        <f ca="1">SUM(OFFSET('Data - expenses'!$J158, 0, (P$6-1) * 3, 1, 3))</f>
        <v>5720000</v>
      </c>
      <c r="Q260" s="313">
        <f ca="1">SUM(OFFSET('Data - expenses'!$J158, 0, (Q$6-1) * 3, 1, 3))</f>
        <v>8057500</v>
      </c>
      <c r="R260" s="313">
        <f ca="1">SUM(OFFSET('Data - expenses'!$J158, 0, (R$6-1) * 3, 1, 3))</f>
        <v>11174166.666666668</v>
      </c>
      <c r="S260" s="313">
        <f ca="1">SUM(OFFSET('Data - expenses'!$J158, 0, (S$6-1) * 3, 1, 3))</f>
        <v>13672083.333333332</v>
      </c>
      <c r="T260" s="313">
        <f ca="1">SUM(OFFSET('Data - expenses'!$J158, 0, (T$6-1) * 3, 1, 3))</f>
        <v>15812500</v>
      </c>
      <c r="U260" s="313">
        <f ca="1">SUM(OFFSET('Data - expenses'!$J158, 0, (U$6-1) * 3, 1, 3))</f>
        <v>18374583.333333336</v>
      </c>
      <c r="V260" s="313">
        <f ca="1">SUM(OFFSET('Data - expenses'!$J158, 0, (V$6-1) * 3, 1, 3))</f>
        <v>20716666.666666664</v>
      </c>
      <c r="W260" s="313">
        <f ca="1">SUM(OFFSET('Data - expenses'!$J158, 0, (W$6-1) * 3, 1, 3))</f>
        <v>23292500</v>
      </c>
      <c r="X260" s="313">
        <f ca="1">SUM(OFFSET('Data - expenses'!$J158, 0, (X$6-1) * 3, 1, 3))</f>
        <v>25960000</v>
      </c>
      <c r="Y260" s="313">
        <f ca="1">SUM(OFFSET('Data - expenses'!$J158, 0, (Y$6-1) * 3, 1, 3))</f>
        <v>29333333.333333328</v>
      </c>
      <c r="Z260" s="313">
        <f ca="1">SUM(OFFSET('Data - expenses'!$J158, 0, (Z$6-1) * 3, 1, 3))</f>
        <v>32450000</v>
      </c>
      <c r="AA260" s="313">
        <f ca="1">SUM(OFFSET('Data - expenses'!$J158, 0, (AA$6-1) * 3, 1, 3))</f>
        <v>35951666.666666664</v>
      </c>
      <c r="AB260" s="314">
        <f ca="1">SUM(OFFSET('Data - expenses'!$J158, 0, (AB$6-1) * 3, 1, 3))</f>
        <v>39966666.666666664</v>
      </c>
    </row>
    <row r="261" spans="6:28" hidden="1" outlineLevel="5">
      <c r="H261" s="327" t="s">
        <v>301</v>
      </c>
      <c r="I261" s="312">
        <f ca="1">SUM(OFFSET('Data - expenses'!$J159, 0, (I$6-1) * 3, 1, 3))</f>
        <v>0</v>
      </c>
      <c r="J261" s="313">
        <f ca="1">SUM(OFFSET('Data - expenses'!$J159, 0, (J$6-1) * 3, 1, 3))</f>
        <v>0</v>
      </c>
      <c r="K261" s="313">
        <f ca="1">SUM(OFFSET('Data - expenses'!$J159, 0, (K$6-1) * 3, 1, 3))</f>
        <v>0</v>
      </c>
      <c r="L261" s="313">
        <f ca="1">SUM(OFFSET('Data - expenses'!$J159, 0, (L$6-1) * 3, 1, 3))</f>
        <v>0</v>
      </c>
      <c r="M261" s="313">
        <f ca="1">SUM(OFFSET('Data - expenses'!$J159, 0, (M$6-1) * 3, 1, 3))</f>
        <v>0</v>
      </c>
      <c r="N261" s="313">
        <f ca="1">SUM(OFFSET('Data - expenses'!$J159, 0, (N$6-1) * 3, 1, 3))</f>
        <v>9166.6666666666661</v>
      </c>
      <c r="O261" s="313">
        <f ca="1">SUM(OFFSET('Data - expenses'!$J159, 0, (O$6-1) * 3, 1, 3))</f>
        <v>13750</v>
      </c>
      <c r="P261" s="313">
        <f ca="1">SUM(OFFSET('Data - expenses'!$J159, 0, (P$6-1) * 3, 1, 3))</f>
        <v>13750</v>
      </c>
      <c r="Q261" s="313">
        <f ca="1">SUM(OFFSET('Data - expenses'!$J159, 0, (Q$6-1) * 3, 1, 3))</f>
        <v>22916.666666666664</v>
      </c>
      <c r="R261" s="313">
        <f ca="1">SUM(OFFSET('Data - expenses'!$J159, 0, (R$6-1) * 3, 1, 3))</f>
        <v>27500</v>
      </c>
      <c r="S261" s="313">
        <f ca="1">SUM(OFFSET('Data - expenses'!$J159, 0, (S$6-1) * 3, 1, 3))</f>
        <v>36666.666666666664</v>
      </c>
      <c r="T261" s="313">
        <f ca="1">SUM(OFFSET('Data - expenses'!$J159, 0, (T$6-1) * 3, 1, 3))</f>
        <v>41250</v>
      </c>
      <c r="U261" s="313">
        <f ca="1">SUM(OFFSET('Data - expenses'!$J159, 0, (U$6-1) * 3, 1, 3))</f>
        <v>50416.666666666664</v>
      </c>
      <c r="V261" s="313">
        <f ca="1">SUM(OFFSET('Data - expenses'!$J159, 0, (V$6-1) * 3, 1, 3))</f>
        <v>59583.333333333328</v>
      </c>
      <c r="W261" s="313">
        <f ca="1">SUM(OFFSET('Data - expenses'!$J159, 0, (W$6-1) * 3, 1, 3))</f>
        <v>68750</v>
      </c>
      <c r="X261" s="313">
        <f ca="1">SUM(OFFSET('Data - expenses'!$J159, 0, (X$6-1) * 3, 1, 3))</f>
        <v>73333.333333333343</v>
      </c>
      <c r="Y261" s="313">
        <f ca="1">SUM(OFFSET('Data - expenses'!$J159, 0, (Y$6-1) * 3, 1, 3))</f>
        <v>82500</v>
      </c>
      <c r="Z261" s="313">
        <f ca="1">SUM(OFFSET('Data - expenses'!$J159, 0, (Z$6-1) * 3, 1, 3))</f>
        <v>91666.666666666657</v>
      </c>
      <c r="AA261" s="313">
        <f ca="1">SUM(OFFSET('Data - expenses'!$J159, 0, (AA$6-1) * 3, 1, 3))</f>
        <v>96250</v>
      </c>
      <c r="AB261" s="314">
        <f ca="1">SUM(OFFSET('Data - expenses'!$J159, 0, (AB$6-1) * 3, 1, 3))</f>
        <v>105416.66666666666</v>
      </c>
    </row>
    <row r="262" spans="6:28" hidden="1" outlineLevel="4">
      <c r="G262" s="502" t="s">
        <v>1</v>
      </c>
      <c r="H262" s="503"/>
      <c r="I262" s="324">
        <f t="shared" ref="I262:AB262" ca="1" si="98">SUM(I263,I264,I265)</f>
        <v>260000</v>
      </c>
      <c r="J262" s="325">
        <f t="shared" ca="1" si="98"/>
        <v>2364166.666666667</v>
      </c>
      <c r="K262" s="325">
        <f t="shared" ca="1" si="98"/>
        <v>6591666.666666667</v>
      </c>
      <c r="L262" s="325">
        <f t="shared" ca="1" si="98"/>
        <v>8796666.6666666679</v>
      </c>
      <c r="M262" s="325">
        <f t="shared" ca="1" si="98"/>
        <v>14950000</v>
      </c>
      <c r="N262" s="325">
        <f t="shared" ca="1" si="98"/>
        <v>18805833.333333336</v>
      </c>
      <c r="O262" s="325">
        <f t="shared" ca="1" si="98"/>
        <v>31647500</v>
      </c>
      <c r="P262" s="325">
        <f t="shared" ca="1" si="98"/>
        <v>78624166.666666672</v>
      </c>
      <c r="Q262" s="325">
        <f t="shared" ca="1" si="98"/>
        <v>97790000</v>
      </c>
      <c r="R262" s="325">
        <f t="shared" ca="1" si="98"/>
        <v>97790000</v>
      </c>
      <c r="S262" s="325">
        <f t="shared" ca="1" si="98"/>
        <v>97790000</v>
      </c>
      <c r="T262" s="325">
        <f t="shared" ca="1" si="98"/>
        <v>97790000</v>
      </c>
      <c r="U262" s="325">
        <f t="shared" ca="1" si="98"/>
        <v>97790000</v>
      </c>
      <c r="V262" s="325">
        <f t="shared" ca="1" si="98"/>
        <v>97790000</v>
      </c>
      <c r="W262" s="325">
        <f t="shared" ca="1" si="98"/>
        <v>97790000</v>
      </c>
      <c r="X262" s="325">
        <f t="shared" ca="1" si="98"/>
        <v>97790000</v>
      </c>
      <c r="Y262" s="325">
        <f t="shared" ca="1" si="98"/>
        <v>100688333.33333334</v>
      </c>
      <c r="Z262" s="325">
        <f t="shared" ca="1" si="98"/>
        <v>105195000</v>
      </c>
      <c r="AA262" s="325">
        <f t="shared" ca="1" si="98"/>
        <v>107651666.66666666</v>
      </c>
      <c r="AB262" s="326">
        <f t="shared" ca="1" si="98"/>
        <v>113995000</v>
      </c>
    </row>
    <row r="263" spans="6:28" hidden="1" outlineLevel="5">
      <c r="H263" s="327" t="s">
        <v>264</v>
      </c>
      <c r="I263" s="312">
        <f ca="1">SUM(OFFSET('Data - expenses'!$J160, 0, (I$6-1) * 3, 1, 3))</f>
        <v>15000</v>
      </c>
      <c r="J263" s="313">
        <f ca="1">SUM(OFFSET('Data - expenses'!$J160, 0, (J$6-1) * 3, 1, 3))</f>
        <v>217500</v>
      </c>
      <c r="K263" s="313">
        <f ca="1">SUM(OFFSET('Data - expenses'!$J160, 0, (K$6-1) * 3, 1, 3))</f>
        <v>630000</v>
      </c>
      <c r="L263" s="313">
        <f ca="1">SUM(OFFSET('Data - expenses'!$J160, 0, (L$6-1) * 3, 1, 3))</f>
        <v>840000</v>
      </c>
      <c r="M263" s="313">
        <f ca="1">SUM(OFFSET('Data - expenses'!$J160, 0, (M$6-1) * 3, 1, 3))</f>
        <v>1440000</v>
      </c>
      <c r="N263" s="313">
        <f ca="1">SUM(OFFSET('Data - expenses'!$J160, 0, (N$6-1) * 3, 1, 3))</f>
        <v>1807500</v>
      </c>
      <c r="O263" s="313">
        <f ca="1">SUM(OFFSET('Data - expenses'!$J160, 0, (O$6-1) * 3, 1, 3))</f>
        <v>3052500</v>
      </c>
      <c r="P263" s="313">
        <f ca="1">SUM(OFFSET('Data - expenses'!$J160, 0, (P$6-1) * 3, 1, 3))</f>
        <v>7597500</v>
      </c>
      <c r="Q263" s="313">
        <f ca="1">SUM(OFFSET('Data - expenses'!$J160, 0, (Q$6-1) * 3, 1, 3))</f>
        <v>9450000</v>
      </c>
      <c r="R263" s="313">
        <f ca="1">SUM(OFFSET('Data - expenses'!$J160, 0, (R$6-1) * 3, 1, 3))</f>
        <v>9450000</v>
      </c>
      <c r="S263" s="313">
        <f ca="1">SUM(OFFSET('Data - expenses'!$J160, 0, (S$6-1) * 3, 1, 3))</f>
        <v>9450000</v>
      </c>
      <c r="T263" s="313">
        <f ca="1">SUM(OFFSET('Data - expenses'!$J160, 0, (T$6-1) * 3, 1, 3))</f>
        <v>9450000</v>
      </c>
      <c r="U263" s="313">
        <f ca="1">SUM(OFFSET('Data - expenses'!$J160, 0, (U$6-1) * 3, 1, 3))</f>
        <v>9450000</v>
      </c>
      <c r="V263" s="313">
        <f ca="1">SUM(OFFSET('Data - expenses'!$J160, 0, (V$6-1) * 3, 1, 3))</f>
        <v>9450000</v>
      </c>
      <c r="W263" s="313">
        <f ca="1">SUM(OFFSET('Data - expenses'!$J160, 0, (W$6-1) * 3, 1, 3))</f>
        <v>9450000</v>
      </c>
      <c r="X263" s="313">
        <f ca="1">SUM(OFFSET('Data - expenses'!$J160, 0, (X$6-1) * 3, 1, 3))</f>
        <v>9450000</v>
      </c>
      <c r="Y263" s="313">
        <f ca="1">SUM(OFFSET('Data - expenses'!$J160, 0, (Y$6-1) * 3, 1, 3))</f>
        <v>9735000</v>
      </c>
      <c r="Z263" s="313">
        <f ca="1">SUM(OFFSET('Data - expenses'!$J160, 0, (Z$6-1) * 3, 1, 3))</f>
        <v>10170000</v>
      </c>
      <c r="AA263" s="313">
        <f ca="1">SUM(OFFSET('Data - expenses'!$J160, 0, (AA$6-1) * 3, 1, 3))</f>
        <v>10410000</v>
      </c>
      <c r="AB263" s="314">
        <f ca="1">SUM(OFFSET('Data - expenses'!$J160, 0, (AB$6-1) * 3, 1, 3))</f>
        <v>11025000</v>
      </c>
    </row>
    <row r="264" spans="6:28" hidden="1" outlineLevel="5">
      <c r="H264" s="327" t="s">
        <v>265</v>
      </c>
      <c r="I264" s="312">
        <f ca="1">SUM(OFFSET('Data - expenses'!$J161, 0, (I$6-1) * 3, 1, 3))</f>
        <v>140000</v>
      </c>
      <c r="J264" s="313">
        <f ca="1">SUM(OFFSET('Data - expenses'!$J161, 0, (J$6-1) * 3, 1, 3))</f>
        <v>1226666.6666666667</v>
      </c>
      <c r="K264" s="313">
        <f ca="1">SUM(OFFSET('Data - expenses'!$J161, 0, (K$6-1) * 3, 1, 3))</f>
        <v>3406666.666666667</v>
      </c>
      <c r="L264" s="313">
        <f ca="1">SUM(OFFSET('Data - expenses'!$J161, 0, (L$6-1) * 3, 1, 3))</f>
        <v>4546666.666666667</v>
      </c>
      <c r="M264" s="313">
        <f ca="1">SUM(OFFSET('Data - expenses'!$J161, 0, (M$6-1) * 3, 1, 3))</f>
        <v>7720000</v>
      </c>
      <c r="N264" s="313">
        <f ca="1">SUM(OFFSET('Data - expenses'!$J161, 0, (N$6-1) * 3, 1, 3))</f>
        <v>9713333.333333334</v>
      </c>
      <c r="O264" s="313">
        <f ca="1">SUM(OFFSET('Data - expenses'!$J161, 0, (O$6-1) * 3, 1, 3))</f>
        <v>16340000</v>
      </c>
      <c r="P264" s="313">
        <f ca="1">SUM(OFFSET('Data - expenses'!$J161, 0, (P$6-1) * 3, 1, 3))</f>
        <v>40586666.666666672</v>
      </c>
      <c r="Q264" s="313">
        <f ca="1">SUM(OFFSET('Data - expenses'!$J161, 0, (Q$6-1) * 3, 1, 3))</f>
        <v>50480000</v>
      </c>
      <c r="R264" s="313">
        <f ca="1">SUM(OFFSET('Data - expenses'!$J161, 0, (R$6-1) * 3, 1, 3))</f>
        <v>50480000</v>
      </c>
      <c r="S264" s="313">
        <f ca="1">SUM(OFFSET('Data - expenses'!$J161, 0, (S$6-1) * 3, 1, 3))</f>
        <v>50480000</v>
      </c>
      <c r="T264" s="313">
        <f ca="1">SUM(OFFSET('Data - expenses'!$J161, 0, (T$6-1) * 3, 1, 3))</f>
        <v>50480000</v>
      </c>
      <c r="U264" s="313">
        <f ca="1">SUM(OFFSET('Data - expenses'!$J161, 0, (U$6-1) * 3, 1, 3))</f>
        <v>50480000</v>
      </c>
      <c r="V264" s="313">
        <f ca="1">SUM(OFFSET('Data - expenses'!$J161, 0, (V$6-1) * 3, 1, 3))</f>
        <v>50480000</v>
      </c>
      <c r="W264" s="313">
        <f ca="1">SUM(OFFSET('Data - expenses'!$J161, 0, (W$6-1) * 3, 1, 3))</f>
        <v>50480000</v>
      </c>
      <c r="X264" s="313">
        <f ca="1">SUM(OFFSET('Data - expenses'!$J161, 0, (X$6-1) * 3, 1, 3))</f>
        <v>50480000</v>
      </c>
      <c r="Y264" s="313">
        <f ca="1">SUM(OFFSET('Data - expenses'!$J161, 0, (Y$6-1) * 3, 1, 3))</f>
        <v>51973333.333333336</v>
      </c>
      <c r="Z264" s="313">
        <f ca="1">SUM(OFFSET('Data - expenses'!$J161, 0, (Z$6-1) * 3, 1, 3))</f>
        <v>54300000</v>
      </c>
      <c r="AA264" s="313">
        <f ca="1">SUM(OFFSET('Data - expenses'!$J161, 0, (AA$6-1) * 3, 1, 3))</f>
        <v>55566666.666666657</v>
      </c>
      <c r="AB264" s="314">
        <f ca="1">SUM(OFFSET('Data - expenses'!$J161, 0, (AB$6-1) * 3, 1, 3))</f>
        <v>58840000</v>
      </c>
    </row>
    <row r="265" spans="6:28" hidden="1" outlineLevel="5">
      <c r="H265" s="327" t="s">
        <v>266</v>
      </c>
      <c r="I265" s="312">
        <f ca="1">SUM(OFFSET('Data - expenses'!$J162, 0, (I$6-1) * 3, 1, 3))</f>
        <v>105000</v>
      </c>
      <c r="J265" s="313">
        <f ca="1">SUM(OFFSET('Data - expenses'!$J162, 0, (J$6-1) * 3, 1, 3))</f>
        <v>920000</v>
      </c>
      <c r="K265" s="313">
        <f ca="1">SUM(OFFSET('Data - expenses'!$J162, 0, (K$6-1) * 3, 1, 3))</f>
        <v>2555000</v>
      </c>
      <c r="L265" s="313">
        <f ca="1">SUM(OFFSET('Data - expenses'!$J162, 0, (L$6-1) * 3, 1, 3))</f>
        <v>3410000</v>
      </c>
      <c r="M265" s="313">
        <f ca="1">SUM(OFFSET('Data - expenses'!$J162, 0, (M$6-1) * 3, 1, 3))</f>
        <v>5790000</v>
      </c>
      <c r="N265" s="313">
        <f ca="1">SUM(OFFSET('Data - expenses'!$J162, 0, (N$6-1) * 3, 1, 3))</f>
        <v>7285000</v>
      </c>
      <c r="O265" s="313">
        <f ca="1">SUM(OFFSET('Data - expenses'!$J162, 0, (O$6-1) * 3, 1, 3))</f>
        <v>12255000</v>
      </c>
      <c r="P265" s="313">
        <f ca="1">SUM(OFFSET('Data - expenses'!$J162, 0, (P$6-1) * 3, 1, 3))</f>
        <v>30440000</v>
      </c>
      <c r="Q265" s="313">
        <f ca="1">SUM(OFFSET('Data - expenses'!$J162, 0, (Q$6-1) * 3, 1, 3))</f>
        <v>37860000</v>
      </c>
      <c r="R265" s="313">
        <f ca="1">SUM(OFFSET('Data - expenses'!$J162, 0, (R$6-1) * 3, 1, 3))</f>
        <v>37860000</v>
      </c>
      <c r="S265" s="313">
        <f ca="1">SUM(OFFSET('Data - expenses'!$J162, 0, (S$6-1) * 3, 1, 3))</f>
        <v>37860000</v>
      </c>
      <c r="T265" s="313">
        <f ca="1">SUM(OFFSET('Data - expenses'!$J162, 0, (T$6-1) * 3, 1, 3))</f>
        <v>37860000</v>
      </c>
      <c r="U265" s="313">
        <f ca="1">SUM(OFFSET('Data - expenses'!$J162, 0, (U$6-1) * 3, 1, 3))</f>
        <v>37860000</v>
      </c>
      <c r="V265" s="313">
        <f ca="1">SUM(OFFSET('Data - expenses'!$J162, 0, (V$6-1) * 3, 1, 3))</f>
        <v>37860000</v>
      </c>
      <c r="W265" s="313">
        <f ca="1">SUM(OFFSET('Data - expenses'!$J162, 0, (W$6-1) * 3, 1, 3))</f>
        <v>37860000</v>
      </c>
      <c r="X265" s="313">
        <f ca="1">SUM(OFFSET('Data - expenses'!$J162, 0, (X$6-1) * 3, 1, 3))</f>
        <v>37860000</v>
      </c>
      <c r="Y265" s="313">
        <f ca="1">SUM(OFFSET('Data - expenses'!$J162, 0, (Y$6-1) * 3, 1, 3))</f>
        <v>38980000</v>
      </c>
      <c r="Z265" s="313">
        <f ca="1">SUM(OFFSET('Data - expenses'!$J162, 0, (Z$6-1) * 3, 1, 3))</f>
        <v>40725000</v>
      </c>
      <c r="AA265" s="313">
        <f ca="1">SUM(OFFSET('Data - expenses'!$J162, 0, (AA$6-1) * 3, 1, 3))</f>
        <v>41675000</v>
      </c>
      <c r="AB265" s="314">
        <f ca="1">SUM(OFFSET('Data - expenses'!$J162, 0, (AB$6-1) * 3, 1, 3))</f>
        <v>44130000</v>
      </c>
    </row>
    <row r="266" spans="6:28" hidden="1" outlineLevel="4">
      <c r="G266" s="502" t="s">
        <v>61</v>
      </c>
      <c r="H266" s="503"/>
      <c r="I266" s="324">
        <f t="shared" ref="I266:AB266" ca="1" si="99">SUM(I267)</f>
        <v>0</v>
      </c>
      <c r="J266" s="325">
        <f t="shared" ca="1" si="99"/>
        <v>0</v>
      </c>
      <c r="K266" s="325">
        <f t="shared" ca="1" si="99"/>
        <v>0</v>
      </c>
      <c r="L266" s="325">
        <f t="shared" ca="1" si="99"/>
        <v>22500</v>
      </c>
      <c r="M266" s="325">
        <f t="shared" ca="1" si="99"/>
        <v>22500</v>
      </c>
      <c r="N266" s="325">
        <f t="shared" ca="1" si="99"/>
        <v>22500</v>
      </c>
      <c r="O266" s="325">
        <f t="shared" ca="1" si="99"/>
        <v>22500</v>
      </c>
      <c r="P266" s="325">
        <f t="shared" ca="1" si="99"/>
        <v>22500</v>
      </c>
      <c r="Q266" s="325">
        <f t="shared" ca="1" si="99"/>
        <v>30000</v>
      </c>
      <c r="R266" s="325">
        <f t="shared" ca="1" si="99"/>
        <v>45000</v>
      </c>
      <c r="S266" s="325">
        <f t="shared" ca="1" si="99"/>
        <v>45000</v>
      </c>
      <c r="T266" s="325">
        <f t="shared" ca="1" si="99"/>
        <v>45000</v>
      </c>
      <c r="U266" s="325">
        <f t="shared" ca="1" si="99"/>
        <v>45000</v>
      </c>
      <c r="V266" s="325">
        <f t="shared" ca="1" si="99"/>
        <v>52500</v>
      </c>
      <c r="W266" s="325">
        <f t="shared" ca="1" si="99"/>
        <v>67500</v>
      </c>
      <c r="X266" s="325">
        <f t="shared" ca="1" si="99"/>
        <v>67500</v>
      </c>
      <c r="Y266" s="325">
        <f t="shared" ca="1" si="99"/>
        <v>67500</v>
      </c>
      <c r="Z266" s="325">
        <f t="shared" ca="1" si="99"/>
        <v>82500</v>
      </c>
      <c r="AA266" s="325">
        <f t="shared" ca="1" si="99"/>
        <v>90000</v>
      </c>
      <c r="AB266" s="326">
        <f t="shared" ca="1" si="99"/>
        <v>90000</v>
      </c>
    </row>
    <row r="267" spans="6:28" hidden="1" outlineLevel="5">
      <c r="H267" s="327" t="s">
        <v>267</v>
      </c>
      <c r="I267" s="312">
        <f ca="1">SUM(OFFSET('Data - expenses'!$J163, 0, (I$6-1) * 3, 1, 3))</f>
        <v>0</v>
      </c>
      <c r="J267" s="313">
        <f ca="1">SUM(OFFSET('Data - expenses'!$J163, 0, (J$6-1) * 3, 1, 3))</f>
        <v>0</v>
      </c>
      <c r="K267" s="313">
        <f ca="1">SUM(OFFSET('Data - expenses'!$J163, 0, (K$6-1) * 3, 1, 3))</f>
        <v>0</v>
      </c>
      <c r="L267" s="313">
        <f ca="1">SUM(OFFSET('Data - expenses'!$J163, 0, (L$6-1) * 3, 1, 3))</f>
        <v>22500</v>
      </c>
      <c r="M267" s="313">
        <f ca="1">SUM(OFFSET('Data - expenses'!$J163, 0, (M$6-1) * 3, 1, 3))</f>
        <v>22500</v>
      </c>
      <c r="N267" s="313">
        <f ca="1">SUM(OFFSET('Data - expenses'!$J163, 0, (N$6-1) * 3, 1, 3))</f>
        <v>22500</v>
      </c>
      <c r="O267" s="313">
        <f ca="1">SUM(OFFSET('Data - expenses'!$J163, 0, (O$6-1) * 3, 1, 3))</f>
        <v>22500</v>
      </c>
      <c r="P267" s="313">
        <f ca="1">SUM(OFFSET('Data - expenses'!$J163, 0, (P$6-1) * 3, 1, 3))</f>
        <v>22500</v>
      </c>
      <c r="Q267" s="313">
        <f ca="1">SUM(OFFSET('Data - expenses'!$J163, 0, (Q$6-1) * 3, 1, 3))</f>
        <v>30000</v>
      </c>
      <c r="R267" s="313">
        <f ca="1">SUM(OFFSET('Data - expenses'!$J163, 0, (R$6-1) * 3, 1, 3))</f>
        <v>45000</v>
      </c>
      <c r="S267" s="313">
        <f ca="1">SUM(OFFSET('Data - expenses'!$J163, 0, (S$6-1) * 3, 1, 3))</f>
        <v>45000</v>
      </c>
      <c r="T267" s="313">
        <f ca="1">SUM(OFFSET('Data - expenses'!$J163, 0, (T$6-1) * 3, 1, 3))</f>
        <v>45000</v>
      </c>
      <c r="U267" s="313">
        <f ca="1">SUM(OFFSET('Data - expenses'!$J163, 0, (U$6-1) * 3, 1, 3))</f>
        <v>45000</v>
      </c>
      <c r="V267" s="313">
        <f ca="1">SUM(OFFSET('Data - expenses'!$J163, 0, (V$6-1) * 3, 1, 3))</f>
        <v>52500</v>
      </c>
      <c r="W267" s="313">
        <f ca="1">SUM(OFFSET('Data - expenses'!$J163, 0, (W$6-1) * 3, 1, 3))</f>
        <v>67500</v>
      </c>
      <c r="X267" s="313">
        <f ca="1">SUM(OFFSET('Data - expenses'!$J163, 0, (X$6-1) * 3, 1, 3))</f>
        <v>67500</v>
      </c>
      <c r="Y267" s="313">
        <f ca="1">SUM(OFFSET('Data - expenses'!$J163, 0, (Y$6-1) * 3, 1, 3))</f>
        <v>67500</v>
      </c>
      <c r="Z267" s="313">
        <f ca="1">SUM(OFFSET('Data - expenses'!$J163, 0, (Z$6-1) * 3, 1, 3))</f>
        <v>82500</v>
      </c>
      <c r="AA267" s="313">
        <f ca="1">SUM(OFFSET('Data - expenses'!$J163, 0, (AA$6-1) * 3, 1, 3))</f>
        <v>90000</v>
      </c>
      <c r="AB267" s="314">
        <f ca="1">SUM(OFFSET('Data - expenses'!$J163, 0, (AB$6-1) * 3, 1, 3))</f>
        <v>90000</v>
      </c>
    </row>
    <row r="268" spans="6:28" hidden="1" outlineLevel="3">
      <c r="F268" s="488" t="s">
        <v>88</v>
      </c>
      <c r="G268" s="504"/>
      <c r="H268" s="489"/>
      <c r="I268" s="321">
        <f t="shared" ref="I268:AB268" ca="1" si="100">SUM(I269,I271,I276,I280)</f>
        <v>26941.666666666668</v>
      </c>
      <c r="J268" s="322">
        <f t="shared" ca="1" si="100"/>
        <v>225412.50000000003</v>
      </c>
      <c r="K268" s="322">
        <f t="shared" ca="1" si="100"/>
        <v>627150.00000000012</v>
      </c>
      <c r="L268" s="322">
        <f t="shared" ca="1" si="100"/>
        <v>847925.00000000012</v>
      </c>
      <c r="M268" s="322">
        <f t="shared" ca="1" si="100"/>
        <v>1442804.1666666667</v>
      </c>
      <c r="N268" s="322">
        <f t="shared" ca="1" si="100"/>
        <v>1831633.3333333335</v>
      </c>
      <c r="O268" s="322">
        <f t="shared" ca="1" si="100"/>
        <v>3073566.6666666665</v>
      </c>
      <c r="P268" s="322">
        <f t="shared" ca="1" si="100"/>
        <v>7548554.166666667</v>
      </c>
      <c r="Q268" s="322">
        <f t="shared" ca="1" si="100"/>
        <v>9436320.833333334</v>
      </c>
      <c r="R268" s="322">
        <f t="shared" ca="1" si="100"/>
        <v>9595758.333333334</v>
      </c>
      <c r="S268" s="322">
        <f t="shared" ca="1" si="100"/>
        <v>9730112.5</v>
      </c>
      <c r="T268" s="322">
        <f t="shared" ca="1" si="100"/>
        <v>9838862.5</v>
      </c>
      <c r="U268" s="322">
        <f t="shared" ca="1" si="100"/>
        <v>9968925</v>
      </c>
      <c r="V268" s="322">
        <f t="shared" ca="1" si="100"/>
        <v>10088737.5</v>
      </c>
      <c r="W268" s="322">
        <f t="shared" ca="1" si="100"/>
        <v>10220987.5</v>
      </c>
      <c r="X268" s="322">
        <f t="shared" ca="1" si="100"/>
        <v>10356091.666666668</v>
      </c>
      <c r="Y268" s="322">
        <f t="shared" ca="1" si="100"/>
        <v>10794712.5</v>
      </c>
      <c r="Z268" s="322">
        <f t="shared" ca="1" si="100"/>
        <v>11369958.333333334</v>
      </c>
      <c r="AA268" s="322">
        <f t="shared" ca="1" si="100"/>
        <v>11775875</v>
      </c>
      <c r="AB268" s="323">
        <f t="shared" ca="1" si="100"/>
        <v>12566066.666666666</v>
      </c>
    </row>
    <row r="269" spans="6:28" hidden="1" outlineLevel="4">
      <c r="G269" s="502" t="s">
        <v>0</v>
      </c>
      <c r="H269" s="503"/>
      <c r="I269" s="324">
        <f t="shared" ref="I269:AB269" ca="1" si="101">SUM(I270)</f>
        <v>0</v>
      </c>
      <c r="J269" s="325">
        <f t="shared" ca="1" si="101"/>
        <v>0</v>
      </c>
      <c r="K269" s="325">
        <f t="shared" ca="1" si="101"/>
        <v>0</v>
      </c>
      <c r="L269" s="325">
        <f t="shared" ca="1" si="101"/>
        <v>0</v>
      </c>
      <c r="M269" s="325">
        <f t="shared" ca="1" si="101"/>
        <v>0</v>
      </c>
      <c r="N269" s="325">
        <f t="shared" ca="1" si="101"/>
        <v>0</v>
      </c>
      <c r="O269" s="325">
        <f t="shared" ca="1" si="101"/>
        <v>0</v>
      </c>
      <c r="P269" s="325">
        <f t="shared" ca="1" si="101"/>
        <v>0</v>
      </c>
      <c r="Q269" s="325">
        <f t="shared" ca="1" si="101"/>
        <v>0</v>
      </c>
      <c r="R269" s="325">
        <f t="shared" ca="1" si="101"/>
        <v>0</v>
      </c>
      <c r="S269" s="325">
        <f t="shared" ca="1" si="101"/>
        <v>7500</v>
      </c>
      <c r="T269" s="325">
        <f t="shared" ca="1" si="101"/>
        <v>7500</v>
      </c>
      <c r="U269" s="325">
        <f t="shared" ca="1" si="101"/>
        <v>7500</v>
      </c>
      <c r="V269" s="325">
        <f t="shared" ca="1" si="101"/>
        <v>7500</v>
      </c>
      <c r="W269" s="325">
        <f t="shared" ca="1" si="101"/>
        <v>7500</v>
      </c>
      <c r="X269" s="325">
        <f t="shared" ca="1" si="101"/>
        <v>7500</v>
      </c>
      <c r="Y269" s="325">
        <f t="shared" ca="1" si="101"/>
        <v>7500</v>
      </c>
      <c r="Z269" s="325">
        <f t="shared" ca="1" si="101"/>
        <v>7500</v>
      </c>
      <c r="AA269" s="325">
        <f t="shared" ca="1" si="101"/>
        <v>7500</v>
      </c>
      <c r="AB269" s="326">
        <f t="shared" ca="1" si="101"/>
        <v>7500</v>
      </c>
    </row>
    <row r="270" spans="6:28" hidden="1" outlineLevel="5">
      <c r="H270" s="327" t="s">
        <v>260</v>
      </c>
      <c r="I270" s="312">
        <f ca="1">SUM(OFFSET('Data - expenses'!$J164, 0, (I$6-1) * 3, 1, 3))</f>
        <v>0</v>
      </c>
      <c r="J270" s="313">
        <f ca="1">SUM(OFFSET('Data - expenses'!$J164, 0, (J$6-1) * 3, 1, 3))</f>
        <v>0</v>
      </c>
      <c r="K270" s="313">
        <f ca="1">SUM(OFFSET('Data - expenses'!$J164, 0, (K$6-1) * 3, 1, 3))</f>
        <v>0</v>
      </c>
      <c r="L270" s="313">
        <f ca="1">SUM(OFFSET('Data - expenses'!$J164, 0, (L$6-1) * 3, 1, 3))</f>
        <v>0</v>
      </c>
      <c r="M270" s="313">
        <f ca="1">SUM(OFFSET('Data - expenses'!$J164, 0, (M$6-1) * 3, 1, 3))</f>
        <v>0</v>
      </c>
      <c r="N270" s="313">
        <f ca="1">SUM(OFFSET('Data - expenses'!$J164, 0, (N$6-1) * 3, 1, 3))</f>
        <v>0</v>
      </c>
      <c r="O270" s="313">
        <f ca="1">SUM(OFFSET('Data - expenses'!$J164, 0, (O$6-1) * 3, 1, 3))</f>
        <v>0</v>
      </c>
      <c r="P270" s="313">
        <f ca="1">SUM(OFFSET('Data - expenses'!$J164, 0, (P$6-1) * 3, 1, 3))</f>
        <v>0</v>
      </c>
      <c r="Q270" s="313">
        <f ca="1">SUM(OFFSET('Data - expenses'!$J164, 0, (Q$6-1) * 3, 1, 3))</f>
        <v>0</v>
      </c>
      <c r="R270" s="313">
        <f ca="1">SUM(OFFSET('Data - expenses'!$J164, 0, (R$6-1) * 3, 1, 3))</f>
        <v>0</v>
      </c>
      <c r="S270" s="313">
        <f ca="1">SUM(OFFSET('Data - expenses'!$J164, 0, (S$6-1) * 3, 1, 3))</f>
        <v>7500</v>
      </c>
      <c r="T270" s="313">
        <f ca="1">SUM(OFFSET('Data - expenses'!$J164, 0, (T$6-1) * 3, 1, 3))</f>
        <v>7500</v>
      </c>
      <c r="U270" s="313">
        <f ca="1">SUM(OFFSET('Data - expenses'!$J164, 0, (U$6-1) * 3, 1, 3))</f>
        <v>7500</v>
      </c>
      <c r="V270" s="313">
        <f ca="1">SUM(OFFSET('Data - expenses'!$J164, 0, (V$6-1) * 3, 1, 3))</f>
        <v>7500</v>
      </c>
      <c r="W270" s="313">
        <f ca="1">SUM(OFFSET('Data - expenses'!$J164, 0, (W$6-1) * 3, 1, 3))</f>
        <v>7500</v>
      </c>
      <c r="X270" s="313">
        <f ca="1">SUM(OFFSET('Data - expenses'!$J164, 0, (X$6-1) * 3, 1, 3))</f>
        <v>7500</v>
      </c>
      <c r="Y270" s="313">
        <f ca="1">SUM(OFFSET('Data - expenses'!$J164, 0, (Y$6-1) * 3, 1, 3))</f>
        <v>7500</v>
      </c>
      <c r="Z270" s="313">
        <f ca="1">SUM(OFFSET('Data - expenses'!$J164, 0, (Z$6-1) * 3, 1, 3))</f>
        <v>7500</v>
      </c>
      <c r="AA270" s="313">
        <f ca="1">SUM(OFFSET('Data - expenses'!$J164, 0, (AA$6-1) * 3, 1, 3))</f>
        <v>7500</v>
      </c>
      <c r="AB270" s="314">
        <f ca="1">SUM(OFFSET('Data - expenses'!$J164, 0, (AB$6-1) * 3, 1, 3))</f>
        <v>7500</v>
      </c>
    </row>
    <row r="271" spans="6:28" hidden="1" outlineLevel="4">
      <c r="G271" s="502" t="s">
        <v>57</v>
      </c>
      <c r="H271" s="503"/>
      <c r="I271" s="324">
        <f t="shared" ref="I271:AB271" ca="1" si="102">SUM(I272,I273,I274,I275)</f>
        <v>3041.6666666666665</v>
      </c>
      <c r="J271" s="325">
        <f t="shared" ca="1" si="102"/>
        <v>7395.8333333333339</v>
      </c>
      <c r="K271" s="325">
        <f t="shared" ca="1" si="102"/>
        <v>19083.333333333336</v>
      </c>
      <c r="L271" s="325">
        <f t="shared" ca="1" si="102"/>
        <v>34208.333333333336</v>
      </c>
      <c r="M271" s="325">
        <f t="shared" ca="1" si="102"/>
        <v>61354.166666666672</v>
      </c>
      <c r="N271" s="325">
        <f t="shared" ca="1" si="102"/>
        <v>94500</v>
      </c>
      <c r="O271" s="325">
        <f t="shared" ca="1" si="102"/>
        <v>151666.66666666669</v>
      </c>
      <c r="P271" s="325">
        <f t="shared" ca="1" si="102"/>
        <v>292687.5</v>
      </c>
      <c r="Q271" s="325">
        <f t="shared" ca="1" si="102"/>
        <v>411520.83333333331</v>
      </c>
      <c r="R271" s="325">
        <f t="shared" ca="1" si="102"/>
        <v>569458.33333333337</v>
      </c>
      <c r="S271" s="325">
        <f t="shared" ca="1" si="102"/>
        <v>696312.5</v>
      </c>
      <c r="T271" s="325">
        <f t="shared" ca="1" si="102"/>
        <v>805062.5</v>
      </c>
      <c r="U271" s="325">
        <f t="shared" ca="1" si="102"/>
        <v>935125.00000000012</v>
      </c>
      <c r="V271" s="325">
        <f t="shared" ca="1" si="102"/>
        <v>1054187.5000000002</v>
      </c>
      <c r="W271" s="325">
        <f t="shared" ca="1" si="102"/>
        <v>1184937.5</v>
      </c>
      <c r="X271" s="325">
        <f t="shared" ca="1" si="102"/>
        <v>1320041.666666667</v>
      </c>
      <c r="Y271" s="325">
        <f t="shared" ca="1" si="102"/>
        <v>1491229.1666666665</v>
      </c>
      <c r="Z271" s="325">
        <f t="shared" ca="1" si="102"/>
        <v>1649208.3333333333</v>
      </c>
      <c r="AA271" s="325">
        <f t="shared" ca="1" si="102"/>
        <v>1827708.3333333335</v>
      </c>
      <c r="AB271" s="326">
        <f t="shared" ca="1" si="102"/>
        <v>2032666.6666666667</v>
      </c>
    </row>
    <row r="272" spans="6:28" hidden="1" outlineLevel="5">
      <c r="H272" s="327" t="s">
        <v>261</v>
      </c>
      <c r="I272" s="312">
        <f ca="1">SUM(OFFSET('Data - expenses'!$J165, 0, (I$6-1) * 3, 1, 3))</f>
        <v>2250</v>
      </c>
      <c r="J272" s="313">
        <f ca="1">SUM(OFFSET('Data - expenses'!$J165, 0, (J$6-1) * 3, 1, 3))</f>
        <v>2250</v>
      </c>
      <c r="K272" s="313">
        <f ca="1">SUM(OFFSET('Data - expenses'!$J165, 0, (K$6-1) * 3, 1, 3))</f>
        <v>2250</v>
      </c>
      <c r="L272" s="313">
        <f ca="1">SUM(OFFSET('Data - expenses'!$J165, 0, (L$6-1) * 3, 1, 3))</f>
        <v>2250</v>
      </c>
      <c r="M272" s="313">
        <f ca="1">SUM(OFFSET('Data - expenses'!$J165, 0, (M$6-1) * 3, 1, 3))</f>
        <v>2250</v>
      </c>
      <c r="N272" s="313">
        <f ca="1">SUM(OFFSET('Data - expenses'!$J165, 0, (N$6-1) * 3, 1, 3))</f>
        <v>2250</v>
      </c>
      <c r="O272" s="313">
        <f ca="1">SUM(OFFSET('Data - expenses'!$J165, 0, (O$6-1) * 3, 1, 3))</f>
        <v>2250</v>
      </c>
      <c r="P272" s="313">
        <f ca="1">SUM(OFFSET('Data - expenses'!$J165, 0, (P$6-1) * 3, 1, 3))</f>
        <v>2250</v>
      </c>
      <c r="Q272" s="313">
        <f ca="1">SUM(OFFSET('Data - expenses'!$J165, 0, (Q$6-1) * 3, 1, 3))</f>
        <v>2250</v>
      </c>
      <c r="R272" s="313">
        <f ca="1">SUM(OFFSET('Data - expenses'!$J165, 0, (R$6-1) * 3, 1, 3))</f>
        <v>2250</v>
      </c>
      <c r="S272" s="313">
        <f ca="1">SUM(OFFSET('Data - expenses'!$J165, 0, (S$6-1) * 3, 1, 3))</f>
        <v>2250</v>
      </c>
      <c r="T272" s="313">
        <f ca="1">SUM(OFFSET('Data - expenses'!$J165, 0, (T$6-1) * 3, 1, 3))</f>
        <v>2250</v>
      </c>
      <c r="U272" s="313">
        <f ca="1">SUM(OFFSET('Data - expenses'!$J165, 0, (U$6-1) * 3, 1, 3))</f>
        <v>2250</v>
      </c>
      <c r="V272" s="313">
        <f ca="1">SUM(OFFSET('Data - expenses'!$J165, 0, (V$6-1) * 3, 1, 3))</f>
        <v>2250</v>
      </c>
      <c r="W272" s="313">
        <f ca="1">SUM(OFFSET('Data - expenses'!$J165, 0, (W$6-1) * 3, 1, 3))</f>
        <v>2250</v>
      </c>
      <c r="X272" s="313">
        <f ca="1">SUM(OFFSET('Data - expenses'!$J165, 0, (X$6-1) * 3, 1, 3))</f>
        <v>2250</v>
      </c>
      <c r="Y272" s="313">
        <f ca="1">SUM(OFFSET('Data - expenses'!$J165, 0, (Y$6-1) * 3, 1, 3))</f>
        <v>2250</v>
      </c>
      <c r="Z272" s="313">
        <f ca="1">SUM(OFFSET('Data - expenses'!$J165, 0, (Z$6-1) * 3, 1, 3))</f>
        <v>2250</v>
      </c>
      <c r="AA272" s="313">
        <f ca="1">SUM(OFFSET('Data - expenses'!$J165, 0, (AA$6-1) * 3, 1, 3))</f>
        <v>3000</v>
      </c>
      <c r="AB272" s="314">
        <f ca="1">SUM(OFFSET('Data - expenses'!$J165, 0, (AB$6-1) * 3, 1, 3))</f>
        <v>4500</v>
      </c>
    </row>
    <row r="273" spans="5:28" hidden="1" outlineLevel="5">
      <c r="H273" s="327" t="s">
        <v>262</v>
      </c>
      <c r="I273" s="312">
        <f ca="1">SUM(OFFSET('Data - expenses'!$J166, 0, (I$6-1) * 3, 1, 3))</f>
        <v>562.5</v>
      </c>
      <c r="J273" s="313">
        <f ca="1">SUM(OFFSET('Data - expenses'!$J166, 0, (J$6-1) * 3, 1, 3))</f>
        <v>562.5</v>
      </c>
      <c r="K273" s="313">
        <f ca="1">SUM(OFFSET('Data - expenses'!$J166, 0, (K$6-1) * 3, 1, 3))</f>
        <v>562.5</v>
      </c>
      <c r="L273" s="313">
        <f ca="1">SUM(OFFSET('Data - expenses'!$J166, 0, (L$6-1) * 3, 1, 3))</f>
        <v>562.5</v>
      </c>
      <c r="M273" s="313">
        <f ca="1">SUM(OFFSET('Data - expenses'!$J166, 0, (M$6-1) * 3, 1, 3))</f>
        <v>1125</v>
      </c>
      <c r="N273" s="313">
        <f ca="1">SUM(OFFSET('Data - expenses'!$J166, 0, (N$6-1) * 3, 1, 3))</f>
        <v>1500</v>
      </c>
      <c r="O273" s="313">
        <f ca="1">SUM(OFFSET('Data - expenses'!$J166, 0, (O$6-1) * 3, 1, 3))</f>
        <v>2062.5</v>
      </c>
      <c r="P273" s="313">
        <f ca="1">SUM(OFFSET('Data - expenses'!$J166, 0, (P$6-1) * 3, 1, 3))</f>
        <v>3750</v>
      </c>
      <c r="Q273" s="313">
        <f ca="1">SUM(OFFSET('Data - expenses'!$J166, 0, (Q$6-1) * 3, 1, 3))</f>
        <v>5250</v>
      </c>
      <c r="R273" s="313">
        <f ca="1">SUM(OFFSET('Data - expenses'!$J166, 0, (R$6-1) * 3, 1, 3))</f>
        <v>7125</v>
      </c>
      <c r="S273" s="313">
        <f ca="1">SUM(OFFSET('Data - expenses'!$J166, 0, (S$6-1) * 3, 1, 3))</f>
        <v>8625</v>
      </c>
      <c r="T273" s="313">
        <f ca="1">SUM(OFFSET('Data - expenses'!$J166, 0, (T$6-1) * 3, 1, 3))</f>
        <v>10125</v>
      </c>
      <c r="U273" s="313">
        <f ca="1">SUM(OFFSET('Data - expenses'!$J166, 0, (U$6-1) * 3, 1, 3))</f>
        <v>11625</v>
      </c>
      <c r="V273" s="313">
        <f ca="1">SUM(OFFSET('Data - expenses'!$J166, 0, (V$6-1) * 3, 1, 3))</f>
        <v>13125</v>
      </c>
      <c r="W273" s="313">
        <f ca="1">SUM(OFFSET('Data - expenses'!$J166, 0, (W$6-1) * 3, 1, 3))</f>
        <v>14625</v>
      </c>
      <c r="X273" s="313">
        <f ca="1">SUM(OFFSET('Data - expenses'!$J166, 0, (X$6-1) * 3, 1, 3))</f>
        <v>16125</v>
      </c>
      <c r="Y273" s="313">
        <f ca="1">SUM(OFFSET('Data - expenses'!$J166, 0, (Y$6-1) * 3, 1, 3))</f>
        <v>18187.5</v>
      </c>
      <c r="Z273" s="313">
        <f ca="1">SUM(OFFSET('Data - expenses'!$J166, 0, (Z$6-1) * 3, 1, 3))</f>
        <v>19875</v>
      </c>
      <c r="AA273" s="313">
        <f ca="1">SUM(OFFSET('Data - expenses'!$J166, 0, (AA$6-1) * 3, 1, 3))</f>
        <v>22312.5</v>
      </c>
      <c r="AB273" s="314">
        <f ca="1">SUM(OFFSET('Data - expenses'!$J166, 0, (AB$6-1) * 3, 1, 3))</f>
        <v>24562.5</v>
      </c>
    </row>
    <row r="274" spans="5:28" hidden="1" outlineLevel="5">
      <c r="H274" s="327" t="s">
        <v>263</v>
      </c>
      <c r="I274" s="312">
        <f ca="1">SUM(OFFSET('Data - expenses'!$J167, 0, (I$6-1) * 3, 1, 3))</f>
        <v>229.16666666666666</v>
      </c>
      <c r="J274" s="313">
        <f ca="1">SUM(OFFSET('Data - expenses'!$J167, 0, (J$6-1) * 3, 1, 3))</f>
        <v>4583.3333333333339</v>
      </c>
      <c r="K274" s="313">
        <f ca="1">SUM(OFFSET('Data - expenses'!$J167, 0, (K$6-1) * 3, 1, 3))</f>
        <v>16270.833333333334</v>
      </c>
      <c r="L274" s="313">
        <f ca="1">SUM(OFFSET('Data - expenses'!$J167, 0, (L$6-1) * 3, 1, 3))</f>
        <v>31395.833333333336</v>
      </c>
      <c r="M274" s="313">
        <f ca="1">SUM(OFFSET('Data - expenses'!$J167, 0, (M$6-1) * 3, 1, 3))</f>
        <v>57979.166666666672</v>
      </c>
      <c r="N274" s="313">
        <f ca="1">SUM(OFFSET('Data - expenses'!$J167, 0, (N$6-1) * 3, 1, 3))</f>
        <v>90291.666666666672</v>
      </c>
      <c r="O274" s="313">
        <f ca="1">SUM(OFFSET('Data - expenses'!$J167, 0, (O$6-1) * 3, 1, 3))</f>
        <v>146666.66666666669</v>
      </c>
      <c r="P274" s="313">
        <f ca="1">SUM(OFFSET('Data - expenses'!$J167, 0, (P$6-1) * 3, 1, 3))</f>
        <v>286000</v>
      </c>
      <c r="Q274" s="313">
        <f ca="1">SUM(OFFSET('Data - expenses'!$J167, 0, (Q$6-1) * 3, 1, 3))</f>
        <v>402875</v>
      </c>
      <c r="R274" s="313">
        <f ca="1">SUM(OFFSET('Data - expenses'!$J167, 0, (R$6-1) * 3, 1, 3))</f>
        <v>558708.33333333337</v>
      </c>
      <c r="S274" s="313">
        <f ca="1">SUM(OFFSET('Data - expenses'!$J167, 0, (S$6-1) * 3, 1, 3))</f>
        <v>683604.16666666663</v>
      </c>
      <c r="T274" s="313">
        <f ca="1">SUM(OFFSET('Data - expenses'!$J167, 0, (T$6-1) * 3, 1, 3))</f>
        <v>790625</v>
      </c>
      <c r="U274" s="313">
        <f ca="1">SUM(OFFSET('Data - expenses'!$J167, 0, (U$6-1) * 3, 1, 3))</f>
        <v>918729.16666666674</v>
      </c>
      <c r="V274" s="313">
        <f ca="1">SUM(OFFSET('Data - expenses'!$J167, 0, (V$6-1) * 3, 1, 3))</f>
        <v>1035833.3333333335</v>
      </c>
      <c r="W274" s="313">
        <f ca="1">SUM(OFFSET('Data - expenses'!$J167, 0, (W$6-1) * 3, 1, 3))</f>
        <v>1164625</v>
      </c>
      <c r="X274" s="313">
        <f ca="1">SUM(OFFSET('Data - expenses'!$J167, 0, (X$6-1) * 3, 1, 3))</f>
        <v>1298000.0000000002</v>
      </c>
      <c r="Y274" s="313">
        <f ca="1">SUM(OFFSET('Data - expenses'!$J167, 0, (Y$6-1) * 3, 1, 3))</f>
        <v>1466666.6666666665</v>
      </c>
      <c r="Z274" s="313">
        <f ca="1">SUM(OFFSET('Data - expenses'!$J167, 0, (Z$6-1) * 3, 1, 3))</f>
        <v>1622500</v>
      </c>
      <c r="AA274" s="313">
        <f ca="1">SUM(OFFSET('Data - expenses'!$J167, 0, (AA$6-1) * 3, 1, 3))</f>
        <v>1797583.3333333335</v>
      </c>
      <c r="AB274" s="314">
        <f ca="1">SUM(OFFSET('Data - expenses'!$J167, 0, (AB$6-1) * 3, 1, 3))</f>
        <v>1998333.3333333335</v>
      </c>
    </row>
    <row r="275" spans="5:28" hidden="1" outlineLevel="5">
      <c r="H275" s="327" t="s">
        <v>301</v>
      </c>
      <c r="I275" s="312">
        <f ca="1">SUM(OFFSET('Data - expenses'!$J168, 0, (I$6-1) * 3, 1, 3))</f>
        <v>0</v>
      </c>
      <c r="J275" s="313">
        <f ca="1">SUM(OFFSET('Data - expenses'!$J168, 0, (J$6-1) * 3, 1, 3))</f>
        <v>0</v>
      </c>
      <c r="K275" s="313">
        <f ca="1">SUM(OFFSET('Data - expenses'!$J168, 0, (K$6-1) * 3, 1, 3))</f>
        <v>0</v>
      </c>
      <c r="L275" s="313">
        <f ca="1">SUM(OFFSET('Data - expenses'!$J168, 0, (L$6-1) * 3, 1, 3))</f>
        <v>0</v>
      </c>
      <c r="M275" s="313">
        <f ca="1">SUM(OFFSET('Data - expenses'!$J168, 0, (M$6-1) * 3, 1, 3))</f>
        <v>0</v>
      </c>
      <c r="N275" s="313">
        <f ca="1">SUM(OFFSET('Data - expenses'!$J168, 0, (N$6-1) * 3, 1, 3))</f>
        <v>458.33333333333331</v>
      </c>
      <c r="O275" s="313">
        <f ca="1">SUM(OFFSET('Data - expenses'!$J168, 0, (O$6-1) * 3, 1, 3))</f>
        <v>687.5</v>
      </c>
      <c r="P275" s="313">
        <f ca="1">SUM(OFFSET('Data - expenses'!$J168, 0, (P$6-1) * 3, 1, 3))</f>
        <v>687.5</v>
      </c>
      <c r="Q275" s="313">
        <f ca="1">SUM(OFFSET('Data - expenses'!$J168, 0, (Q$6-1) * 3, 1, 3))</f>
        <v>1145.8333333333333</v>
      </c>
      <c r="R275" s="313">
        <f ca="1">SUM(OFFSET('Data - expenses'!$J168, 0, (R$6-1) * 3, 1, 3))</f>
        <v>1375</v>
      </c>
      <c r="S275" s="313">
        <f ca="1">SUM(OFFSET('Data - expenses'!$J168, 0, (S$6-1) * 3, 1, 3))</f>
        <v>1833.3333333333333</v>
      </c>
      <c r="T275" s="313">
        <f ca="1">SUM(OFFSET('Data - expenses'!$J168, 0, (T$6-1) * 3, 1, 3))</f>
        <v>2062.5</v>
      </c>
      <c r="U275" s="313">
        <f ca="1">SUM(OFFSET('Data - expenses'!$J168, 0, (U$6-1) * 3, 1, 3))</f>
        <v>2520.833333333333</v>
      </c>
      <c r="V275" s="313">
        <f ca="1">SUM(OFFSET('Data - expenses'!$J168, 0, (V$6-1) * 3, 1, 3))</f>
        <v>2979.166666666667</v>
      </c>
      <c r="W275" s="313">
        <f ca="1">SUM(OFFSET('Data - expenses'!$J168, 0, (W$6-1) * 3, 1, 3))</f>
        <v>3437.5000000000005</v>
      </c>
      <c r="X275" s="313">
        <f ca="1">SUM(OFFSET('Data - expenses'!$J168, 0, (X$6-1) * 3, 1, 3))</f>
        <v>3666.666666666667</v>
      </c>
      <c r="Y275" s="313">
        <f ca="1">SUM(OFFSET('Data - expenses'!$J168, 0, (Y$6-1) * 3, 1, 3))</f>
        <v>4125</v>
      </c>
      <c r="Z275" s="313">
        <f ca="1">SUM(OFFSET('Data - expenses'!$J168, 0, (Z$6-1) * 3, 1, 3))</f>
        <v>4583.3333333333339</v>
      </c>
      <c r="AA275" s="313">
        <f ca="1">SUM(OFFSET('Data - expenses'!$J168, 0, (AA$6-1) * 3, 1, 3))</f>
        <v>4812.5</v>
      </c>
      <c r="AB275" s="314">
        <f ca="1">SUM(OFFSET('Data - expenses'!$J168, 0, (AB$6-1) * 3, 1, 3))</f>
        <v>5270.833333333333</v>
      </c>
    </row>
    <row r="276" spans="5:28" hidden="1" outlineLevel="4">
      <c r="G276" s="502" t="s">
        <v>1</v>
      </c>
      <c r="H276" s="503"/>
      <c r="I276" s="324">
        <f t="shared" ref="I276:AB276" ca="1" si="103">SUM(I277,I278,I279)</f>
        <v>23900</v>
      </c>
      <c r="J276" s="325">
        <f t="shared" ca="1" si="103"/>
        <v>218016.66666666669</v>
      </c>
      <c r="K276" s="325">
        <f t="shared" ca="1" si="103"/>
        <v>608066.66666666674</v>
      </c>
      <c r="L276" s="325">
        <f t="shared" ca="1" si="103"/>
        <v>811466.66666666674</v>
      </c>
      <c r="M276" s="325">
        <f t="shared" ca="1" si="103"/>
        <v>1379200</v>
      </c>
      <c r="N276" s="325">
        <f t="shared" ca="1" si="103"/>
        <v>1734883.3333333335</v>
      </c>
      <c r="O276" s="325">
        <f t="shared" ca="1" si="103"/>
        <v>2919650</v>
      </c>
      <c r="P276" s="325">
        <f t="shared" ca="1" si="103"/>
        <v>7253616.666666667</v>
      </c>
      <c r="Q276" s="325">
        <f t="shared" ca="1" si="103"/>
        <v>9021800</v>
      </c>
      <c r="R276" s="325">
        <f t="shared" ca="1" si="103"/>
        <v>9021800</v>
      </c>
      <c r="S276" s="325">
        <f t="shared" ca="1" si="103"/>
        <v>9021800</v>
      </c>
      <c r="T276" s="325">
        <f t="shared" ca="1" si="103"/>
        <v>9021800</v>
      </c>
      <c r="U276" s="325">
        <f t="shared" ca="1" si="103"/>
        <v>9021800</v>
      </c>
      <c r="V276" s="325">
        <f t="shared" ca="1" si="103"/>
        <v>9021800</v>
      </c>
      <c r="W276" s="325">
        <f t="shared" ca="1" si="103"/>
        <v>9021800</v>
      </c>
      <c r="X276" s="325">
        <f t="shared" ca="1" si="103"/>
        <v>9021800</v>
      </c>
      <c r="Y276" s="325">
        <f t="shared" ca="1" si="103"/>
        <v>9289233.333333334</v>
      </c>
      <c r="Z276" s="325">
        <f t="shared" ca="1" si="103"/>
        <v>9705000</v>
      </c>
      <c r="AA276" s="325">
        <f t="shared" ca="1" si="103"/>
        <v>9931666.666666666</v>
      </c>
      <c r="AB276" s="326">
        <f t="shared" ca="1" si="103"/>
        <v>10516900</v>
      </c>
    </row>
    <row r="277" spans="5:28" hidden="1" outlineLevel="5">
      <c r="H277" s="327" t="s">
        <v>264</v>
      </c>
      <c r="I277" s="312">
        <f ca="1">SUM(OFFSET('Data - expenses'!$J169, 0, (I$6-1) * 3, 1, 3))</f>
        <v>1500</v>
      </c>
      <c r="J277" s="313">
        <f ca="1">SUM(OFFSET('Data - expenses'!$J169, 0, (J$6-1) * 3, 1, 3))</f>
        <v>21750</v>
      </c>
      <c r="K277" s="313">
        <f ca="1">SUM(OFFSET('Data - expenses'!$J169, 0, (K$6-1) * 3, 1, 3))</f>
        <v>63000</v>
      </c>
      <c r="L277" s="313">
        <f ca="1">SUM(OFFSET('Data - expenses'!$J169, 0, (L$6-1) * 3, 1, 3))</f>
        <v>84000</v>
      </c>
      <c r="M277" s="313">
        <f ca="1">SUM(OFFSET('Data - expenses'!$J169, 0, (M$6-1) * 3, 1, 3))</f>
        <v>144000</v>
      </c>
      <c r="N277" s="313">
        <f ca="1">SUM(OFFSET('Data - expenses'!$J169, 0, (N$6-1) * 3, 1, 3))</f>
        <v>180750</v>
      </c>
      <c r="O277" s="313">
        <f ca="1">SUM(OFFSET('Data - expenses'!$J169, 0, (O$6-1) * 3, 1, 3))</f>
        <v>305250</v>
      </c>
      <c r="P277" s="313">
        <f ca="1">SUM(OFFSET('Data - expenses'!$J169, 0, (P$6-1) * 3, 1, 3))</f>
        <v>759750</v>
      </c>
      <c r="Q277" s="313">
        <f ca="1">SUM(OFFSET('Data - expenses'!$J169, 0, (Q$6-1) * 3, 1, 3))</f>
        <v>945000</v>
      </c>
      <c r="R277" s="313">
        <f ca="1">SUM(OFFSET('Data - expenses'!$J169, 0, (R$6-1) * 3, 1, 3))</f>
        <v>945000</v>
      </c>
      <c r="S277" s="313">
        <f ca="1">SUM(OFFSET('Data - expenses'!$J169, 0, (S$6-1) * 3, 1, 3))</f>
        <v>945000</v>
      </c>
      <c r="T277" s="313">
        <f ca="1">SUM(OFFSET('Data - expenses'!$J169, 0, (T$6-1) * 3, 1, 3))</f>
        <v>945000</v>
      </c>
      <c r="U277" s="313">
        <f ca="1">SUM(OFFSET('Data - expenses'!$J169, 0, (U$6-1) * 3, 1, 3))</f>
        <v>945000</v>
      </c>
      <c r="V277" s="313">
        <f ca="1">SUM(OFFSET('Data - expenses'!$J169, 0, (V$6-1) * 3, 1, 3))</f>
        <v>945000</v>
      </c>
      <c r="W277" s="313">
        <f ca="1">SUM(OFFSET('Data - expenses'!$J169, 0, (W$6-1) * 3, 1, 3))</f>
        <v>945000</v>
      </c>
      <c r="X277" s="313">
        <f ca="1">SUM(OFFSET('Data - expenses'!$J169, 0, (X$6-1) * 3, 1, 3))</f>
        <v>945000</v>
      </c>
      <c r="Y277" s="313">
        <f ca="1">SUM(OFFSET('Data - expenses'!$J169, 0, (Y$6-1) * 3, 1, 3))</f>
        <v>973500</v>
      </c>
      <c r="Z277" s="313">
        <f ca="1">SUM(OFFSET('Data - expenses'!$J169, 0, (Z$6-1) * 3, 1, 3))</f>
        <v>1017000</v>
      </c>
      <c r="AA277" s="313">
        <f ca="1">SUM(OFFSET('Data - expenses'!$J169, 0, (AA$6-1) * 3, 1, 3))</f>
        <v>1041000</v>
      </c>
      <c r="AB277" s="314">
        <f ca="1">SUM(OFFSET('Data - expenses'!$J169, 0, (AB$6-1) * 3, 1, 3))</f>
        <v>1102500</v>
      </c>
    </row>
    <row r="278" spans="5:28" hidden="1" outlineLevel="5">
      <c r="H278" s="327" t="s">
        <v>265</v>
      </c>
      <c r="I278" s="312">
        <f ca="1">SUM(OFFSET('Data - expenses'!$J170, 0, (I$6-1) * 3, 1, 3))</f>
        <v>14000</v>
      </c>
      <c r="J278" s="313">
        <f ca="1">SUM(OFFSET('Data - expenses'!$J170, 0, (J$6-1) * 3, 1, 3))</f>
        <v>122666.66666666669</v>
      </c>
      <c r="K278" s="313">
        <f ca="1">SUM(OFFSET('Data - expenses'!$J170, 0, (K$6-1) * 3, 1, 3))</f>
        <v>340666.66666666669</v>
      </c>
      <c r="L278" s="313">
        <f ca="1">SUM(OFFSET('Data - expenses'!$J170, 0, (L$6-1) * 3, 1, 3))</f>
        <v>454666.66666666674</v>
      </c>
      <c r="M278" s="313">
        <f ca="1">SUM(OFFSET('Data - expenses'!$J170, 0, (M$6-1) * 3, 1, 3))</f>
        <v>772000</v>
      </c>
      <c r="N278" s="313">
        <f ca="1">SUM(OFFSET('Data - expenses'!$J170, 0, (N$6-1) * 3, 1, 3))</f>
        <v>971333.33333333337</v>
      </c>
      <c r="O278" s="313">
        <f ca="1">SUM(OFFSET('Data - expenses'!$J170, 0, (O$6-1) * 3, 1, 3))</f>
        <v>1634000</v>
      </c>
      <c r="P278" s="313">
        <f ca="1">SUM(OFFSET('Data - expenses'!$J170, 0, (P$6-1) * 3, 1, 3))</f>
        <v>4058666.666666667</v>
      </c>
      <c r="Q278" s="313">
        <f ca="1">SUM(OFFSET('Data - expenses'!$J170, 0, (Q$6-1) * 3, 1, 3))</f>
        <v>5048000.0000000009</v>
      </c>
      <c r="R278" s="313">
        <f ca="1">SUM(OFFSET('Data - expenses'!$J170, 0, (R$6-1) * 3, 1, 3))</f>
        <v>5048000.0000000009</v>
      </c>
      <c r="S278" s="313">
        <f ca="1">SUM(OFFSET('Data - expenses'!$J170, 0, (S$6-1) * 3, 1, 3))</f>
        <v>5048000.0000000009</v>
      </c>
      <c r="T278" s="313">
        <f ca="1">SUM(OFFSET('Data - expenses'!$J170, 0, (T$6-1) * 3, 1, 3))</f>
        <v>5048000.0000000009</v>
      </c>
      <c r="U278" s="313">
        <f ca="1">SUM(OFFSET('Data - expenses'!$J170, 0, (U$6-1) * 3, 1, 3))</f>
        <v>5048000.0000000009</v>
      </c>
      <c r="V278" s="313">
        <f ca="1">SUM(OFFSET('Data - expenses'!$J170, 0, (V$6-1) * 3, 1, 3))</f>
        <v>5048000.0000000009</v>
      </c>
      <c r="W278" s="313">
        <f ca="1">SUM(OFFSET('Data - expenses'!$J170, 0, (W$6-1) * 3, 1, 3))</f>
        <v>5048000.0000000009</v>
      </c>
      <c r="X278" s="313">
        <f ca="1">SUM(OFFSET('Data - expenses'!$J170, 0, (X$6-1) * 3, 1, 3))</f>
        <v>5048000.0000000009</v>
      </c>
      <c r="Y278" s="313">
        <f ca="1">SUM(OFFSET('Data - expenses'!$J170, 0, (Y$6-1) * 3, 1, 3))</f>
        <v>5197333.333333334</v>
      </c>
      <c r="Z278" s="313">
        <f ca="1">SUM(OFFSET('Data - expenses'!$J170, 0, (Z$6-1) * 3, 1, 3))</f>
        <v>5430000</v>
      </c>
      <c r="AA278" s="313">
        <f ca="1">SUM(OFFSET('Data - expenses'!$J170, 0, (AA$6-1) * 3, 1, 3))</f>
        <v>5556666.666666666</v>
      </c>
      <c r="AB278" s="314">
        <f ca="1">SUM(OFFSET('Data - expenses'!$J170, 0, (AB$6-1) * 3, 1, 3))</f>
        <v>5884000</v>
      </c>
    </row>
    <row r="279" spans="5:28" hidden="1" outlineLevel="5">
      <c r="H279" s="327" t="s">
        <v>266</v>
      </c>
      <c r="I279" s="312">
        <f ca="1">SUM(OFFSET('Data - expenses'!$J171, 0, (I$6-1) * 3, 1, 3))</f>
        <v>8400</v>
      </c>
      <c r="J279" s="313">
        <f ca="1">SUM(OFFSET('Data - expenses'!$J171, 0, (J$6-1) * 3, 1, 3))</f>
        <v>73600</v>
      </c>
      <c r="K279" s="313">
        <f ca="1">SUM(OFFSET('Data - expenses'!$J171, 0, (K$6-1) * 3, 1, 3))</f>
        <v>204400</v>
      </c>
      <c r="L279" s="313">
        <f ca="1">SUM(OFFSET('Data - expenses'!$J171, 0, (L$6-1) * 3, 1, 3))</f>
        <v>272800</v>
      </c>
      <c r="M279" s="313">
        <f ca="1">SUM(OFFSET('Data - expenses'!$J171, 0, (M$6-1) * 3, 1, 3))</f>
        <v>463200</v>
      </c>
      <c r="N279" s="313">
        <f ca="1">SUM(OFFSET('Data - expenses'!$J171, 0, (N$6-1) * 3, 1, 3))</f>
        <v>582800</v>
      </c>
      <c r="O279" s="313">
        <f ca="1">SUM(OFFSET('Data - expenses'!$J171, 0, (O$6-1) * 3, 1, 3))</f>
        <v>980400</v>
      </c>
      <c r="P279" s="313">
        <f ca="1">SUM(OFFSET('Data - expenses'!$J171, 0, (P$6-1) * 3, 1, 3))</f>
        <v>2435200</v>
      </c>
      <c r="Q279" s="313">
        <f ca="1">SUM(OFFSET('Data - expenses'!$J171, 0, (Q$6-1) * 3, 1, 3))</f>
        <v>3028800</v>
      </c>
      <c r="R279" s="313">
        <f ca="1">SUM(OFFSET('Data - expenses'!$J171, 0, (R$6-1) * 3, 1, 3))</f>
        <v>3028800</v>
      </c>
      <c r="S279" s="313">
        <f ca="1">SUM(OFFSET('Data - expenses'!$J171, 0, (S$6-1) * 3, 1, 3))</f>
        <v>3028800</v>
      </c>
      <c r="T279" s="313">
        <f ca="1">SUM(OFFSET('Data - expenses'!$J171, 0, (T$6-1) * 3, 1, 3))</f>
        <v>3028800</v>
      </c>
      <c r="U279" s="313">
        <f ca="1">SUM(OFFSET('Data - expenses'!$J171, 0, (U$6-1) * 3, 1, 3))</f>
        <v>3028800</v>
      </c>
      <c r="V279" s="313">
        <f ca="1">SUM(OFFSET('Data - expenses'!$J171, 0, (V$6-1) * 3, 1, 3))</f>
        <v>3028800</v>
      </c>
      <c r="W279" s="313">
        <f ca="1">SUM(OFFSET('Data - expenses'!$J171, 0, (W$6-1) * 3, 1, 3))</f>
        <v>3028800</v>
      </c>
      <c r="X279" s="313">
        <f ca="1">SUM(OFFSET('Data - expenses'!$J171, 0, (X$6-1) * 3, 1, 3))</f>
        <v>3028800</v>
      </c>
      <c r="Y279" s="313">
        <f ca="1">SUM(OFFSET('Data - expenses'!$J171, 0, (Y$6-1) * 3, 1, 3))</f>
        <v>3118400</v>
      </c>
      <c r="Z279" s="313">
        <f ca="1">SUM(OFFSET('Data - expenses'!$J171, 0, (Z$6-1) * 3, 1, 3))</f>
        <v>3258000</v>
      </c>
      <c r="AA279" s="313">
        <f ca="1">SUM(OFFSET('Data - expenses'!$J171, 0, (AA$6-1) * 3, 1, 3))</f>
        <v>3334000</v>
      </c>
      <c r="AB279" s="314">
        <f ca="1">SUM(OFFSET('Data - expenses'!$J171, 0, (AB$6-1) * 3, 1, 3))</f>
        <v>3530400</v>
      </c>
    </row>
    <row r="280" spans="5:28" hidden="1" outlineLevel="4">
      <c r="G280" s="502" t="s">
        <v>61</v>
      </c>
      <c r="H280" s="503"/>
      <c r="I280" s="324">
        <f t="shared" ref="I280:AB280" ca="1" si="104">SUM(I281)</f>
        <v>0</v>
      </c>
      <c r="J280" s="325">
        <f t="shared" ca="1" si="104"/>
        <v>0</v>
      </c>
      <c r="K280" s="325">
        <f t="shared" ca="1" si="104"/>
        <v>0</v>
      </c>
      <c r="L280" s="325">
        <f t="shared" ca="1" si="104"/>
        <v>2250</v>
      </c>
      <c r="M280" s="325">
        <f t="shared" ca="1" si="104"/>
        <v>2250</v>
      </c>
      <c r="N280" s="325">
        <f t="shared" ca="1" si="104"/>
        <v>2250</v>
      </c>
      <c r="O280" s="325">
        <f t="shared" ca="1" si="104"/>
        <v>2250</v>
      </c>
      <c r="P280" s="325">
        <f t="shared" ca="1" si="104"/>
        <v>2250</v>
      </c>
      <c r="Q280" s="325">
        <f t="shared" ca="1" si="104"/>
        <v>3000</v>
      </c>
      <c r="R280" s="325">
        <f t="shared" ca="1" si="104"/>
        <v>4500</v>
      </c>
      <c r="S280" s="325">
        <f t="shared" ca="1" si="104"/>
        <v>4500</v>
      </c>
      <c r="T280" s="325">
        <f t="shared" ca="1" si="104"/>
        <v>4500</v>
      </c>
      <c r="U280" s="325">
        <f t="shared" ca="1" si="104"/>
        <v>4500</v>
      </c>
      <c r="V280" s="325">
        <f t="shared" ca="1" si="104"/>
        <v>5250</v>
      </c>
      <c r="W280" s="325">
        <f t="shared" ca="1" si="104"/>
        <v>6750</v>
      </c>
      <c r="X280" s="325">
        <f t="shared" ca="1" si="104"/>
        <v>6750</v>
      </c>
      <c r="Y280" s="325">
        <f t="shared" ca="1" si="104"/>
        <v>6750</v>
      </c>
      <c r="Z280" s="325">
        <f t="shared" ca="1" si="104"/>
        <v>8250</v>
      </c>
      <c r="AA280" s="325">
        <f t="shared" ca="1" si="104"/>
        <v>9000</v>
      </c>
      <c r="AB280" s="326">
        <f t="shared" ca="1" si="104"/>
        <v>9000</v>
      </c>
    </row>
    <row r="281" spans="5:28" hidden="1" outlineLevel="5">
      <c r="H281" s="327" t="s">
        <v>267</v>
      </c>
      <c r="I281" s="312">
        <f ca="1">SUM(OFFSET('Data - expenses'!$J172, 0, (I$6-1) * 3, 1, 3))</f>
        <v>0</v>
      </c>
      <c r="J281" s="313">
        <f ca="1">SUM(OFFSET('Data - expenses'!$J172, 0, (J$6-1) * 3, 1, 3))</f>
        <v>0</v>
      </c>
      <c r="K281" s="313">
        <f ca="1">SUM(OFFSET('Data - expenses'!$J172, 0, (K$6-1) * 3, 1, 3))</f>
        <v>0</v>
      </c>
      <c r="L281" s="313">
        <f ca="1">SUM(OFFSET('Data - expenses'!$J172, 0, (L$6-1) * 3, 1, 3))</f>
        <v>2250</v>
      </c>
      <c r="M281" s="313">
        <f ca="1">SUM(OFFSET('Data - expenses'!$J172, 0, (M$6-1) * 3, 1, 3))</f>
        <v>2250</v>
      </c>
      <c r="N281" s="313">
        <f ca="1">SUM(OFFSET('Data - expenses'!$J172, 0, (N$6-1) * 3, 1, 3))</f>
        <v>2250</v>
      </c>
      <c r="O281" s="313">
        <f ca="1">SUM(OFFSET('Data - expenses'!$J172, 0, (O$6-1) * 3, 1, 3))</f>
        <v>2250</v>
      </c>
      <c r="P281" s="313">
        <f ca="1">SUM(OFFSET('Data - expenses'!$J172, 0, (P$6-1) * 3, 1, 3))</f>
        <v>2250</v>
      </c>
      <c r="Q281" s="313">
        <f ca="1">SUM(OFFSET('Data - expenses'!$J172, 0, (Q$6-1) * 3, 1, 3))</f>
        <v>3000</v>
      </c>
      <c r="R281" s="313">
        <f ca="1">SUM(OFFSET('Data - expenses'!$J172, 0, (R$6-1) * 3, 1, 3))</f>
        <v>4500</v>
      </c>
      <c r="S281" s="313">
        <f ca="1">SUM(OFFSET('Data - expenses'!$J172, 0, (S$6-1) * 3, 1, 3))</f>
        <v>4500</v>
      </c>
      <c r="T281" s="313">
        <f ca="1">SUM(OFFSET('Data - expenses'!$J172, 0, (T$6-1) * 3, 1, 3))</f>
        <v>4500</v>
      </c>
      <c r="U281" s="313">
        <f ca="1">SUM(OFFSET('Data - expenses'!$J172, 0, (U$6-1) * 3, 1, 3))</f>
        <v>4500</v>
      </c>
      <c r="V281" s="313">
        <f ca="1">SUM(OFFSET('Data - expenses'!$J172, 0, (V$6-1) * 3, 1, 3))</f>
        <v>5250</v>
      </c>
      <c r="W281" s="313">
        <f ca="1">SUM(OFFSET('Data - expenses'!$J172, 0, (W$6-1) * 3, 1, 3))</f>
        <v>6750</v>
      </c>
      <c r="X281" s="313">
        <f ca="1">SUM(OFFSET('Data - expenses'!$J172, 0, (X$6-1) * 3, 1, 3))</f>
        <v>6750</v>
      </c>
      <c r="Y281" s="313">
        <f ca="1">SUM(OFFSET('Data - expenses'!$J172, 0, (Y$6-1) * 3, 1, 3))</f>
        <v>6750</v>
      </c>
      <c r="Z281" s="313">
        <f ca="1">SUM(OFFSET('Data - expenses'!$J172, 0, (Z$6-1) * 3, 1, 3))</f>
        <v>8250</v>
      </c>
      <c r="AA281" s="313">
        <f ca="1">SUM(OFFSET('Data - expenses'!$J172, 0, (AA$6-1) * 3, 1, 3))</f>
        <v>9000</v>
      </c>
      <c r="AB281" s="314">
        <f ca="1">SUM(OFFSET('Data - expenses'!$J172, 0, (AB$6-1) * 3, 1, 3))</f>
        <v>9000</v>
      </c>
    </row>
    <row r="282" spans="5:28" hidden="1" outlineLevel="2">
      <c r="E282" s="502" t="s">
        <v>113</v>
      </c>
      <c r="F282" s="505"/>
      <c r="G282" s="505"/>
      <c r="H282" s="503"/>
      <c r="I282" s="324">
        <f t="shared" ref="I282:AB282" ca="1" si="105">SUM(I283,I297)</f>
        <v>105000</v>
      </c>
      <c r="J282" s="325">
        <f t="shared" ca="1" si="105"/>
        <v>549000</v>
      </c>
      <c r="K282" s="325">
        <f t="shared" ca="1" si="105"/>
        <v>714000</v>
      </c>
      <c r="L282" s="325">
        <f t="shared" ca="1" si="105"/>
        <v>294000</v>
      </c>
      <c r="M282" s="325">
        <f t="shared" ca="1" si="105"/>
        <v>1575000</v>
      </c>
      <c r="N282" s="325">
        <f t="shared" ca="1" si="105"/>
        <v>492000</v>
      </c>
      <c r="O282" s="325">
        <f t="shared" ca="1" si="105"/>
        <v>4590000</v>
      </c>
      <c r="P282" s="325">
        <f t="shared" ca="1" si="105"/>
        <v>9666000</v>
      </c>
      <c r="Q282" s="325">
        <f t="shared" ca="1" si="105"/>
        <v>421000</v>
      </c>
      <c r="R282" s="325">
        <f t="shared" ca="1" si="105"/>
        <v>1053000</v>
      </c>
      <c r="S282" s="325">
        <f t="shared" ca="1" si="105"/>
        <v>1079000</v>
      </c>
      <c r="T282" s="325">
        <f t="shared" ca="1" si="105"/>
        <v>655000</v>
      </c>
      <c r="U282" s="325">
        <f t="shared" ca="1" si="105"/>
        <v>1695000</v>
      </c>
      <c r="V282" s="325">
        <f t="shared" ca="1" si="105"/>
        <v>751000</v>
      </c>
      <c r="W282" s="325">
        <f t="shared" ca="1" si="105"/>
        <v>3747000</v>
      </c>
      <c r="X282" s="325">
        <f t="shared" ca="1" si="105"/>
        <v>6936000</v>
      </c>
      <c r="Y282" s="325">
        <f t="shared" ca="1" si="105"/>
        <v>2301000</v>
      </c>
      <c r="Z282" s="325">
        <f t="shared" ca="1" si="105"/>
        <v>1217000</v>
      </c>
      <c r="AA282" s="325">
        <f t="shared" ca="1" si="105"/>
        <v>1782000</v>
      </c>
      <c r="AB282" s="326">
        <f t="shared" ca="1" si="105"/>
        <v>2604000</v>
      </c>
    </row>
    <row r="283" spans="5:28" hidden="1" outlineLevel="3">
      <c r="F283" s="488" t="s">
        <v>89</v>
      </c>
      <c r="G283" s="504"/>
      <c r="H283" s="489"/>
      <c r="I283" s="321">
        <f t="shared" ref="I283:AB283" ca="1" si="106">SUM(I284,I286,I291,I295)</f>
        <v>70000</v>
      </c>
      <c r="J283" s="322">
        <f t="shared" ca="1" si="106"/>
        <v>366000</v>
      </c>
      <c r="K283" s="322">
        <f t="shared" ca="1" si="106"/>
        <v>476000</v>
      </c>
      <c r="L283" s="322">
        <f t="shared" ca="1" si="106"/>
        <v>196000</v>
      </c>
      <c r="M283" s="322">
        <f t="shared" ca="1" si="106"/>
        <v>1050000</v>
      </c>
      <c r="N283" s="322">
        <f t="shared" ca="1" si="106"/>
        <v>328000</v>
      </c>
      <c r="O283" s="322">
        <f t="shared" ca="1" si="106"/>
        <v>3060000</v>
      </c>
      <c r="P283" s="322">
        <f t="shared" ca="1" si="106"/>
        <v>6444000</v>
      </c>
      <c r="Q283" s="322">
        <f t="shared" ca="1" si="106"/>
        <v>304000</v>
      </c>
      <c r="R283" s="322">
        <f t="shared" ca="1" si="106"/>
        <v>824000</v>
      </c>
      <c r="S283" s="322">
        <f t="shared" ca="1" si="106"/>
        <v>878000</v>
      </c>
      <c r="T283" s="322">
        <f t="shared" ca="1" si="106"/>
        <v>502000</v>
      </c>
      <c r="U283" s="322">
        <f t="shared" ca="1" si="106"/>
        <v>1480000</v>
      </c>
      <c r="V283" s="322">
        <f t="shared" ca="1" si="106"/>
        <v>610000</v>
      </c>
      <c r="W283" s="322">
        <f t="shared" ca="1" si="106"/>
        <v>3518000</v>
      </c>
      <c r="X283" s="322">
        <f t="shared" ca="1" si="106"/>
        <v>6772000</v>
      </c>
      <c r="Y283" s="322">
        <f t="shared" ca="1" si="106"/>
        <v>1612000</v>
      </c>
      <c r="Z283" s="322">
        <f t="shared" ca="1" si="106"/>
        <v>964000</v>
      </c>
      <c r="AA283" s="322">
        <f t="shared" ca="1" si="106"/>
        <v>1322000</v>
      </c>
      <c r="AB283" s="323">
        <f t="shared" ca="1" si="106"/>
        <v>1838000</v>
      </c>
    </row>
    <row r="284" spans="5:28" hidden="1" outlineLevel="4">
      <c r="G284" s="502" t="s">
        <v>0</v>
      </c>
      <c r="H284" s="503"/>
      <c r="I284" s="324">
        <f t="shared" ref="I284:AB284" ca="1" si="107">SUM(I285)</f>
        <v>0</v>
      </c>
      <c r="J284" s="325">
        <f t="shared" ca="1" si="107"/>
        <v>0</v>
      </c>
      <c r="K284" s="325">
        <f t="shared" ca="1" si="107"/>
        <v>0</v>
      </c>
      <c r="L284" s="325">
        <f t="shared" ca="1" si="107"/>
        <v>0</v>
      </c>
      <c r="M284" s="325">
        <f t="shared" ca="1" si="107"/>
        <v>0</v>
      </c>
      <c r="N284" s="325">
        <f t="shared" ca="1" si="107"/>
        <v>0</v>
      </c>
      <c r="O284" s="325">
        <f t="shared" ca="1" si="107"/>
        <v>0</v>
      </c>
      <c r="P284" s="325">
        <f t="shared" ca="1" si="107"/>
        <v>0</v>
      </c>
      <c r="Q284" s="325">
        <f t="shared" ca="1" si="107"/>
        <v>0</v>
      </c>
      <c r="R284" s="325">
        <f t="shared" ca="1" si="107"/>
        <v>0</v>
      </c>
      <c r="S284" s="325">
        <f t="shared" ca="1" si="107"/>
        <v>2000</v>
      </c>
      <c r="T284" s="325">
        <f t="shared" ca="1" si="107"/>
        <v>0</v>
      </c>
      <c r="U284" s="325">
        <f t="shared" ca="1" si="107"/>
        <v>0</v>
      </c>
      <c r="V284" s="325">
        <f t="shared" ca="1" si="107"/>
        <v>0</v>
      </c>
      <c r="W284" s="325">
        <f t="shared" ca="1" si="107"/>
        <v>0</v>
      </c>
      <c r="X284" s="325">
        <f t="shared" ca="1" si="107"/>
        <v>0</v>
      </c>
      <c r="Y284" s="325">
        <f t="shared" ca="1" si="107"/>
        <v>0</v>
      </c>
      <c r="Z284" s="325">
        <f t="shared" ca="1" si="107"/>
        <v>0</v>
      </c>
      <c r="AA284" s="325">
        <f t="shared" ca="1" si="107"/>
        <v>2000</v>
      </c>
      <c r="AB284" s="326">
        <f t="shared" ca="1" si="107"/>
        <v>0</v>
      </c>
    </row>
    <row r="285" spans="5:28" hidden="1" outlineLevel="5">
      <c r="H285" s="327" t="s">
        <v>260</v>
      </c>
      <c r="I285" s="312">
        <f ca="1">SUM(OFFSET('Data - expenses'!$J173, 0, (I$6-1) * 3, 1, 3))</f>
        <v>0</v>
      </c>
      <c r="J285" s="313">
        <f ca="1">SUM(OFFSET('Data - expenses'!$J173, 0, (J$6-1) * 3, 1, 3))</f>
        <v>0</v>
      </c>
      <c r="K285" s="313">
        <f ca="1">SUM(OFFSET('Data - expenses'!$J173, 0, (K$6-1) * 3, 1, 3))</f>
        <v>0</v>
      </c>
      <c r="L285" s="313">
        <f ca="1">SUM(OFFSET('Data - expenses'!$J173, 0, (L$6-1) * 3, 1, 3))</f>
        <v>0</v>
      </c>
      <c r="M285" s="313">
        <f ca="1">SUM(OFFSET('Data - expenses'!$J173, 0, (M$6-1) * 3, 1, 3))</f>
        <v>0</v>
      </c>
      <c r="N285" s="313">
        <f ca="1">SUM(OFFSET('Data - expenses'!$J173, 0, (N$6-1) * 3, 1, 3))</f>
        <v>0</v>
      </c>
      <c r="O285" s="313">
        <f ca="1">SUM(OFFSET('Data - expenses'!$J173, 0, (O$6-1) * 3, 1, 3))</f>
        <v>0</v>
      </c>
      <c r="P285" s="313">
        <f ca="1">SUM(OFFSET('Data - expenses'!$J173, 0, (P$6-1) * 3, 1, 3))</f>
        <v>0</v>
      </c>
      <c r="Q285" s="313">
        <f ca="1">SUM(OFFSET('Data - expenses'!$J173, 0, (Q$6-1) * 3, 1, 3))</f>
        <v>0</v>
      </c>
      <c r="R285" s="313">
        <f ca="1">SUM(OFFSET('Data - expenses'!$J173, 0, (R$6-1) * 3, 1, 3))</f>
        <v>0</v>
      </c>
      <c r="S285" s="313">
        <f ca="1">SUM(OFFSET('Data - expenses'!$J173, 0, (S$6-1) * 3, 1, 3))</f>
        <v>2000</v>
      </c>
      <c r="T285" s="313">
        <f ca="1">SUM(OFFSET('Data - expenses'!$J173, 0, (T$6-1) * 3, 1, 3))</f>
        <v>0</v>
      </c>
      <c r="U285" s="313">
        <f ca="1">SUM(OFFSET('Data - expenses'!$J173, 0, (U$6-1) * 3, 1, 3))</f>
        <v>0</v>
      </c>
      <c r="V285" s="313">
        <f ca="1">SUM(OFFSET('Data - expenses'!$J173, 0, (V$6-1) * 3, 1, 3))</f>
        <v>0</v>
      </c>
      <c r="W285" s="313">
        <f ca="1">SUM(OFFSET('Data - expenses'!$J173, 0, (W$6-1) * 3, 1, 3))</f>
        <v>0</v>
      </c>
      <c r="X285" s="313">
        <f ca="1">SUM(OFFSET('Data - expenses'!$J173, 0, (X$6-1) * 3, 1, 3))</f>
        <v>0</v>
      </c>
      <c r="Y285" s="313">
        <f ca="1">SUM(OFFSET('Data - expenses'!$J173, 0, (Y$6-1) * 3, 1, 3))</f>
        <v>0</v>
      </c>
      <c r="Z285" s="313">
        <f ca="1">SUM(OFFSET('Data - expenses'!$J173, 0, (Z$6-1) * 3, 1, 3))</f>
        <v>0</v>
      </c>
      <c r="AA285" s="313">
        <f ca="1">SUM(OFFSET('Data - expenses'!$J173, 0, (AA$6-1) * 3, 1, 3))</f>
        <v>2000</v>
      </c>
      <c r="AB285" s="314">
        <f ca="1">SUM(OFFSET('Data - expenses'!$J173, 0, (AB$6-1) * 3, 1, 3))</f>
        <v>0</v>
      </c>
    </row>
    <row r="286" spans="5:28" hidden="1" outlineLevel="4">
      <c r="G286" s="502" t="s">
        <v>57</v>
      </c>
      <c r="H286" s="503"/>
      <c r="I286" s="324">
        <f t="shared" ref="I286:AB286" ca="1" si="108">SUM(I287,I288,I289,I290)</f>
        <v>6000</v>
      </c>
      <c r="J286" s="325">
        <f t="shared" ca="1" si="108"/>
        <v>20000</v>
      </c>
      <c r="K286" s="325">
        <f t="shared" ca="1" si="108"/>
        <v>38000</v>
      </c>
      <c r="L286" s="325">
        <f t="shared" ca="1" si="108"/>
        <v>46000</v>
      </c>
      <c r="M286" s="325">
        <f t="shared" ca="1" si="108"/>
        <v>92000</v>
      </c>
      <c r="N286" s="325">
        <f t="shared" ca="1" si="108"/>
        <v>104000</v>
      </c>
      <c r="O286" s="325">
        <f t="shared" ca="1" si="108"/>
        <v>234000</v>
      </c>
      <c r="P286" s="325">
        <f t="shared" ca="1" si="108"/>
        <v>512000</v>
      </c>
      <c r="Q286" s="325">
        <f t="shared" ca="1" si="108"/>
        <v>238000</v>
      </c>
      <c r="R286" s="325">
        <f t="shared" ca="1" si="108"/>
        <v>478000</v>
      </c>
      <c r="S286" s="325">
        <f t="shared" ca="1" si="108"/>
        <v>438000</v>
      </c>
      <c r="T286" s="325">
        <f t="shared" ca="1" si="108"/>
        <v>352000</v>
      </c>
      <c r="U286" s="325">
        <f t="shared" ca="1" si="108"/>
        <v>522000</v>
      </c>
      <c r="V286" s="325">
        <f t="shared" ca="1" si="108"/>
        <v>384000</v>
      </c>
      <c r="W286" s="325">
        <f t="shared" ca="1" si="108"/>
        <v>692000</v>
      </c>
      <c r="X286" s="325">
        <f t="shared" ca="1" si="108"/>
        <v>840000</v>
      </c>
      <c r="Y286" s="325">
        <f t="shared" ca="1" si="108"/>
        <v>782000</v>
      </c>
      <c r="Z286" s="325">
        <f t="shared" ca="1" si="108"/>
        <v>962000</v>
      </c>
      <c r="AA286" s="325">
        <f t="shared" ca="1" si="108"/>
        <v>908000</v>
      </c>
      <c r="AB286" s="326">
        <f t="shared" ca="1" si="108"/>
        <v>920000</v>
      </c>
    </row>
    <row r="287" spans="5:28" hidden="1" outlineLevel="5">
      <c r="H287" s="327" t="s">
        <v>261</v>
      </c>
      <c r="I287" s="312">
        <f ca="1">SUM(OFFSET('Data - expenses'!$J174, 0, (I$6-1) * 3, 1, 3))</f>
        <v>2000</v>
      </c>
      <c r="J287" s="313">
        <f ca="1">SUM(OFFSET('Data - expenses'!$J174, 0, (J$6-1) * 3, 1, 3))</f>
        <v>0</v>
      </c>
      <c r="K287" s="313">
        <f ca="1">SUM(OFFSET('Data - expenses'!$J174, 0, (K$6-1) * 3, 1, 3))</f>
        <v>0</v>
      </c>
      <c r="L287" s="313">
        <f ca="1">SUM(OFFSET('Data - expenses'!$J174, 0, (L$6-1) * 3, 1, 3))</f>
        <v>0</v>
      </c>
      <c r="M287" s="313">
        <f ca="1">SUM(OFFSET('Data - expenses'!$J174, 0, (M$6-1) * 3, 1, 3))</f>
        <v>0</v>
      </c>
      <c r="N287" s="313">
        <f ca="1">SUM(OFFSET('Data - expenses'!$J174, 0, (N$6-1) * 3, 1, 3))</f>
        <v>0</v>
      </c>
      <c r="O287" s="313">
        <f ca="1">SUM(OFFSET('Data - expenses'!$J174, 0, (O$6-1) * 3, 1, 3))</f>
        <v>0</v>
      </c>
      <c r="P287" s="313">
        <f ca="1">SUM(OFFSET('Data - expenses'!$J174, 0, (P$6-1) * 3, 1, 3))</f>
        <v>0</v>
      </c>
      <c r="Q287" s="313">
        <f ca="1">SUM(OFFSET('Data - expenses'!$J174, 0, (Q$6-1) * 3, 1, 3))</f>
        <v>2000</v>
      </c>
      <c r="R287" s="313">
        <f ca="1">SUM(OFFSET('Data - expenses'!$J174, 0, (R$6-1) * 3, 1, 3))</f>
        <v>0</v>
      </c>
      <c r="S287" s="313">
        <f ca="1">SUM(OFFSET('Data - expenses'!$J174, 0, (S$6-1) * 3, 1, 3))</f>
        <v>0</v>
      </c>
      <c r="T287" s="313">
        <f ca="1">SUM(OFFSET('Data - expenses'!$J174, 0, (T$6-1) * 3, 1, 3))</f>
        <v>0</v>
      </c>
      <c r="U287" s="313">
        <f ca="1">SUM(OFFSET('Data - expenses'!$J174, 0, (U$6-1) * 3, 1, 3))</f>
        <v>0</v>
      </c>
      <c r="V287" s="313">
        <f ca="1">SUM(OFFSET('Data - expenses'!$J174, 0, (V$6-1) * 3, 1, 3))</f>
        <v>0</v>
      </c>
      <c r="W287" s="313">
        <f ca="1">SUM(OFFSET('Data - expenses'!$J174, 0, (W$6-1) * 3, 1, 3))</f>
        <v>0</v>
      </c>
      <c r="X287" s="313">
        <f ca="1">SUM(OFFSET('Data - expenses'!$J174, 0, (X$6-1) * 3, 1, 3))</f>
        <v>0</v>
      </c>
      <c r="Y287" s="313">
        <f ca="1">SUM(OFFSET('Data - expenses'!$J174, 0, (Y$6-1) * 3, 1, 3))</f>
        <v>0</v>
      </c>
      <c r="Z287" s="313">
        <f ca="1">SUM(OFFSET('Data - expenses'!$J174, 0, (Z$6-1) * 3, 1, 3))</f>
        <v>0</v>
      </c>
      <c r="AA287" s="313">
        <f ca="1">SUM(OFFSET('Data - expenses'!$J174, 0, (AA$6-1) * 3, 1, 3))</f>
        <v>2000</v>
      </c>
      <c r="AB287" s="314">
        <f ca="1">SUM(OFFSET('Data - expenses'!$J174, 0, (AB$6-1) * 3, 1, 3))</f>
        <v>0</v>
      </c>
    </row>
    <row r="288" spans="5:28" hidden="1" outlineLevel="5">
      <c r="H288" s="327" t="s">
        <v>262</v>
      </c>
      <c r="I288" s="312">
        <f ca="1">SUM(OFFSET('Data - expenses'!$J175, 0, (I$6-1) * 3, 1, 3))</f>
        <v>2000</v>
      </c>
      <c r="J288" s="313">
        <f ca="1">SUM(OFFSET('Data - expenses'!$J175, 0, (J$6-1) * 3, 1, 3))</f>
        <v>0</v>
      </c>
      <c r="K288" s="313">
        <f ca="1">SUM(OFFSET('Data - expenses'!$J175, 0, (K$6-1) * 3, 1, 3))</f>
        <v>0</v>
      </c>
      <c r="L288" s="313">
        <f ca="1">SUM(OFFSET('Data - expenses'!$J175, 0, (L$6-1) * 3, 1, 3))</f>
        <v>0</v>
      </c>
      <c r="M288" s="313">
        <f ca="1">SUM(OFFSET('Data - expenses'!$J175, 0, (M$6-1) * 3, 1, 3))</f>
        <v>2000</v>
      </c>
      <c r="N288" s="313">
        <f ca="1">SUM(OFFSET('Data - expenses'!$J175, 0, (N$6-1) * 3, 1, 3))</f>
        <v>2000</v>
      </c>
      <c r="O288" s="313">
        <f ca="1">SUM(OFFSET('Data - expenses'!$J175, 0, (O$6-1) * 3, 1, 3))</f>
        <v>2000</v>
      </c>
      <c r="P288" s="313">
        <f ca="1">SUM(OFFSET('Data - expenses'!$J175, 0, (P$6-1) * 3, 1, 3))</f>
        <v>8000</v>
      </c>
      <c r="Q288" s="313">
        <f ca="1">SUM(OFFSET('Data - expenses'!$J175, 0, (Q$6-1) * 3, 1, 3))</f>
        <v>6000</v>
      </c>
      <c r="R288" s="313">
        <f ca="1">SUM(OFFSET('Data - expenses'!$J175, 0, (R$6-1) * 3, 1, 3))</f>
        <v>6000</v>
      </c>
      <c r="S288" s="313">
        <f ca="1">SUM(OFFSET('Data - expenses'!$J175, 0, (S$6-1) * 3, 1, 3))</f>
        <v>6000</v>
      </c>
      <c r="T288" s="313">
        <f ca="1">SUM(OFFSET('Data - expenses'!$J175, 0, (T$6-1) * 3, 1, 3))</f>
        <v>6000</v>
      </c>
      <c r="U288" s="313">
        <f ca="1">SUM(OFFSET('Data - expenses'!$J175, 0, (U$6-1) * 3, 1, 3))</f>
        <v>8000</v>
      </c>
      <c r="V288" s="313">
        <f ca="1">SUM(OFFSET('Data - expenses'!$J175, 0, (V$6-1) * 3, 1, 3))</f>
        <v>6000</v>
      </c>
      <c r="W288" s="313">
        <f ca="1">SUM(OFFSET('Data - expenses'!$J175, 0, (W$6-1) * 3, 1, 3))</f>
        <v>8000</v>
      </c>
      <c r="X288" s="313">
        <f ca="1">SUM(OFFSET('Data - expenses'!$J175, 0, (X$6-1) * 3, 1, 3))</f>
        <v>12000</v>
      </c>
      <c r="Y288" s="313">
        <f ca="1">SUM(OFFSET('Data - expenses'!$J175, 0, (Y$6-1) * 3, 1, 3))</f>
        <v>12000</v>
      </c>
      <c r="Z288" s="313">
        <f ca="1">SUM(OFFSET('Data - expenses'!$J175, 0, (Z$6-1) * 3, 1, 3))</f>
        <v>14000</v>
      </c>
      <c r="AA288" s="313">
        <f ca="1">SUM(OFFSET('Data - expenses'!$J175, 0, (AA$6-1) * 3, 1, 3))</f>
        <v>14000</v>
      </c>
      <c r="AB288" s="314">
        <f ca="1">SUM(OFFSET('Data - expenses'!$J175, 0, (AB$6-1) * 3, 1, 3))</f>
        <v>14000</v>
      </c>
    </row>
    <row r="289" spans="6:28" hidden="1" outlineLevel="5">
      <c r="H289" s="327" t="s">
        <v>263</v>
      </c>
      <c r="I289" s="312">
        <f ca="1">SUM(OFFSET('Data - expenses'!$J176, 0, (I$6-1) * 3, 1, 3))</f>
        <v>2000</v>
      </c>
      <c r="J289" s="313">
        <f ca="1">SUM(OFFSET('Data - expenses'!$J176, 0, (J$6-1) * 3, 1, 3))</f>
        <v>20000</v>
      </c>
      <c r="K289" s="313">
        <f ca="1">SUM(OFFSET('Data - expenses'!$J176, 0, (K$6-1) * 3, 1, 3))</f>
        <v>38000</v>
      </c>
      <c r="L289" s="313">
        <f ca="1">SUM(OFFSET('Data - expenses'!$J176, 0, (L$6-1) * 3, 1, 3))</f>
        <v>46000</v>
      </c>
      <c r="M289" s="313">
        <f ca="1">SUM(OFFSET('Data - expenses'!$J176, 0, (M$6-1) * 3, 1, 3))</f>
        <v>90000</v>
      </c>
      <c r="N289" s="313">
        <f ca="1">SUM(OFFSET('Data - expenses'!$J176, 0, (N$6-1) * 3, 1, 3))</f>
        <v>100000</v>
      </c>
      <c r="O289" s="313">
        <f ca="1">SUM(OFFSET('Data - expenses'!$J176, 0, (O$6-1) * 3, 1, 3))</f>
        <v>232000</v>
      </c>
      <c r="P289" s="313">
        <f ca="1">SUM(OFFSET('Data - expenses'!$J176, 0, (P$6-1) * 3, 1, 3))</f>
        <v>504000</v>
      </c>
      <c r="Q289" s="313">
        <f ca="1">SUM(OFFSET('Data - expenses'!$J176, 0, (Q$6-1) * 3, 1, 3))</f>
        <v>228000</v>
      </c>
      <c r="R289" s="313">
        <f ca="1">SUM(OFFSET('Data - expenses'!$J176, 0, (R$6-1) * 3, 1, 3))</f>
        <v>472000</v>
      </c>
      <c r="S289" s="313">
        <f ca="1">SUM(OFFSET('Data - expenses'!$J176, 0, (S$6-1) * 3, 1, 3))</f>
        <v>430000</v>
      </c>
      <c r="T289" s="313">
        <f ca="1">SUM(OFFSET('Data - expenses'!$J176, 0, (T$6-1) * 3, 1, 3))</f>
        <v>346000</v>
      </c>
      <c r="U289" s="313">
        <f ca="1">SUM(OFFSET('Data - expenses'!$J176, 0, (U$6-1) * 3, 1, 3))</f>
        <v>512000</v>
      </c>
      <c r="V289" s="313">
        <f ca="1">SUM(OFFSET('Data - expenses'!$J176, 0, (V$6-1) * 3, 1, 3))</f>
        <v>374000</v>
      </c>
      <c r="W289" s="313">
        <f ca="1">SUM(OFFSET('Data - expenses'!$J176, 0, (W$6-1) * 3, 1, 3))</f>
        <v>684000</v>
      </c>
      <c r="X289" s="313">
        <f ca="1">SUM(OFFSET('Data - expenses'!$J176, 0, (X$6-1) * 3, 1, 3))</f>
        <v>826000</v>
      </c>
      <c r="Y289" s="313">
        <f ca="1">SUM(OFFSET('Data - expenses'!$J176, 0, (Y$6-1) * 3, 1, 3))</f>
        <v>768000</v>
      </c>
      <c r="Z289" s="313">
        <f ca="1">SUM(OFFSET('Data - expenses'!$J176, 0, (Z$6-1) * 3, 1, 3))</f>
        <v>946000</v>
      </c>
      <c r="AA289" s="313">
        <f ca="1">SUM(OFFSET('Data - expenses'!$J176, 0, (AA$6-1) * 3, 1, 3))</f>
        <v>890000</v>
      </c>
      <c r="AB289" s="314">
        <f ca="1">SUM(OFFSET('Data - expenses'!$J176, 0, (AB$6-1) * 3, 1, 3))</f>
        <v>904000</v>
      </c>
    </row>
    <row r="290" spans="6:28" hidden="1" outlineLevel="5">
      <c r="H290" s="327" t="s">
        <v>301</v>
      </c>
      <c r="I290" s="312">
        <f ca="1">SUM(OFFSET('Data - expenses'!$J177, 0, (I$6-1) * 3, 1, 3))</f>
        <v>0</v>
      </c>
      <c r="J290" s="313">
        <f ca="1">SUM(OFFSET('Data - expenses'!$J177, 0, (J$6-1) * 3, 1, 3))</f>
        <v>0</v>
      </c>
      <c r="K290" s="313">
        <f ca="1">SUM(OFFSET('Data - expenses'!$J177, 0, (K$6-1) * 3, 1, 3))</f>
        <v>0</v>
      </c>
      <c r="L290" s="313">
        <f ca="1">SUM(OFFSET('Data - expenses'!$J177, 0, (L$6-1) * 3, 1, 3))</f>
        <v>0</v>
      </c>
      <c r="M290" s="313">
        <f ca="1">SUM(OFFSET('Data - expenses'!$J177, 0, (M$6-1) * 3, 1, 3))</f>
        <v>0</v>
      </c>
      <c r="N290" s="313">
        <f ca="1">SUM(OFFSET('Data - expenses'!$J177, 0, (N$6-1) * 3, 1, 3))</f>
        <v>2000</v>
      </c>
      <c r="O290" s="313">
        <f ca="1">SUM(OFFSET('Data - expenses'!$J177, 0, (O$6-1) * 3, 1, 3))</f>
        <v>0</v>
      </c>
      <c r="P290" s="313">
        <f ca="1">SUM(OFFSET('Data - expenses'!$J177, 0, (P$6-1) * 3, 1, 3))</f>
        <v>0</v>
      </c>
      <c r="Q290" s="313">
        <f ca="1">SUM(OFFSET('Data - expenses'!$J177, 0, (Q$6-1) * 3, 1, 3))</f>
        <v>2000</v>
      </c>
      <c r="R290" s="313">
        <f ca="1">SUM(OFFSET('Data - expenses'!$J177, 0, (R$6-1) * 3, 1, 3))</f>
        <v>0</v>
      </c>
      <c r="S290" s="313">
        <f ca="1">SUM(OFFSET('Data - expenses'!$J177, 0, (S$6-1) * 3, 1, 3))</f>
        <v>2000</v>
      </c>
      <c r="T290" s="313">
        <f ca="1">SUM(OFFSET('Data - expenses'!$J177, 0, (T$6-1) * 3, 1, 3))</f>
        <v>0</v>
      </c>
      <c r="U290" s="313">
        <f ca="1">SUM(OFFSET('Data - expenses'!$J177, 0, (U$6-1) * 3, 1, 3))</f>
        <v>2000</v>
      </c>
      <c r="V290" s="313">
        <f ca="1">SUM(OFFSET('Data - expenses'!$J177, 0, (V$6-1) * 3, 1, 3))</f>
        <v>4000</v>
      </c>
      <c r="W290" s="313">
        <f ca="1">SUM(OFFSET('Data - expenses'!$J177, 0, (W$6-1) * 3, 1, 3))</f>
        <v>0</v>
      </c>
      <c r="X290" s="313">
        <f ca="1">SUM(OFFSET('Data - expenses'!$J177, 0, (X$6-1) * 3, 1, 3))</f>
        <v>2000</v>
      </c>
      <c r="Y290" s="313">
        <f ca="1">SUM(OFFSET('Data - expenses'!$J177, 0, (Y$6-1) * 3, 1, 3))</f>
        <v>2000</v>
      </c>
      <c r="Z290" s="313">
        <f ca="1">SUM(OFFSET('Data - expenses'!$J177, 0, (Z$6-1) * 3, 1, 3))</f>
        <v>2000</v>
      </c>
      <c r="AA290" s="313">
        <f ca="1">SUM(OFFSET('Data - expenses'!$J177, 0, (AA$6-1) * 3, 1, 3))</f>
        <v>2000</v>
      </c>
      <c r="AB290" s="314">
        <f ca="1">SUM(OFFSET('Data - expenses'!$J177, 0, (AB$6-1) * 3, 1, 3))</f>
        <v>2000</v>
      </c>
    </row>
    <row r="291" spans="6:28" hidden="1" outlineLevel="4">
      <c r="G291" s="502" t="s">
        <v>1</v>
      </c>
      <c r="H291" s="503"/>
      <c r="I291" s="324">
        <f t="shared" ref="I291:AB291" ca="1" si="109">SUM(I292,I293,I294)</f>
        <v>64000</v>
      </c>
      <c r="J291" s="325">
        <f t="shared" ca="1" si="109"/>
        <v>346000</v>
      </c>
      <c r="K291" s="325">
        <f t="shared" ca="1" si="109"/>
        <v>438000</v>
      </c>
      <c r="L291" s="325">
        <f t="shared" ca="1" si="109"/>
        <v>148000</v>
      </c>
      <c r="M291" s="325">
        <f t="shared" ca="1" si="109"/>
        <v>958000</v>
      </c>
      <c r="N291" s="325">
        <f t="shared" ca="1" si="109"/>
        <v>224000</v>
      </c>
      <c r="O291" s="325">
        <f t="shared" ca="1" si="109"/>
        <v>2826000</v>
      </c>
      <c r="P291" s="325">
        <f t="shared" ca="1" si="109"/>
        <v>5932000</v>
      </c>
      <c r="Q291" s="325">
        <f t="shared" ca="1" si="109"/>
        <v>64000</v>
      </c>
      <c r="R291" s="325">
        <f t="shared" ca="1" si="109"/>
        <v>346000</v>
      </c>
      <c r="S291" s="325">
        <f t="shared" ca="1" si="109"/>
        <v>438000</v>
      </c>
      <c r="T291" s="325">
        <f t="shared" ca="1" si="109"/>
        <v>148000</v>
      </c>
      <c r="U291" s="325">
        <f t="shared" ca="1" si="109"/>
        <v>958000</v>
      </c>
      <c r="V291" s="325">
        <f t="shared" ca="1" si="109"/>
        <v>224000</v>
      </c>
      <c r="W291" s="325">
        <f t="shared" ca="1" si="109"/>
        <v>2826000</v>
      </c>
      <c r="X291" s="325">
        <f t="shared" ca="1" si="109"/>
        <v>5932000</v>
      </c>
      <c r="Y291" s="325">
        <f t="shared" ca="1" si="109"/>
        <v>828000</v>
      </c>
      <c r="Z291" s="325">
        <f t="shared" ca="1" si="109"/>
        <v>0</v>
      </c>
      <c r="AA291" s="325">
        <f t="shared" ca="1" si="109"/>
        <v>412000</v>
      </c>
      <c r="AB291" s="326">
        <f t="shared" ca="1" si="109"/>
        <v>918000</v>
      </c>
    </row>
    <row r="292" spans="6:28" hidden="1" outlineLevel="5">
      <c r="H292" s="327" t="s">
        <v>264</v>
      </c>
      <c r="I292" s="312">
        <f ca="1">SUM(OFFSET('Data - expenses'!$J178, 0, (I$6-1) * 3, 1, 3))</f>
        <v>4000</v>
      </c>
      <c r="J292" s="313">
        <f ca="1">SUM(OFFSET('Data - expenses'!$J178, 0, (J$6-1) * 3, 1, 3))</f>
        <v>26000</v>
      </c>
      <c r="K292" s="313">
        <f ca="1">SUM(OFFSET('Data - expenses'!$J178, 0, (K$6-1) * 3, 1, 3))</f>
        <v>34000</v>
      </c>
      <c r="L292" s="313">
        <f ca="1">SUM(OFFSET('Data - expenses'!$J178, 0, (L$6-1) * 3, 1, 3))</f>
        <v>12000</v>
      </c>
      <c r="M292" s="313">
        <f ca="1">SUM(OFFSET('Data - expenses'!$J178, 0, (M$6-1) * 3, 1, 3))</f>
        <v>74000</v>
      </c>
      <c r="N292" s="313">
        <f ca="1">SUM(OFFSET('Data - expenses'!$J178, 0, (N$6-1) * 3, 1, 3))</f>
        <v>16000</v>
      </c>
      <c r="O292" s="313">
        <f ca="1">SUM(OFFSET('Data - expenses'!$J178, 0, (O$6-1) * 3, 1, 3))</f>
        <v>218000</v>
      </c>
      <c r="P292" s="313">
        <f ca="1">SUM(OFFSET('Data - expenses'!$J178, 0, (P$6-1) * 3, 1, 3))</f>
        <v>456000</v>
      </c>
      <c r="Q292" s="313">
        <f ca="1">SUM(OFFSET('Data - expenses'!$J178, 0, (Q$6-1) * 3, 1, 3))</f>
        <v>4000</v>
      </c>
      <c r="R292" s="313">
        <f ca="1">SUM(OFFSET('Data - expenses'!$J178, 0, (R$6-1) * 3, 1, 3))</f>
        <v>26000</v>
      </c>
      <c r="S292" s="313">
        <f ca="1">SUM(OFFSET('Data - expenses'!$J178, 0, (S$6-1) * 3, 1, 3))</f>
        <v>34000</v>
      </c>
      <c r="T292" s="313">
        <f ca="1">SUM(OFFSET('Data - expenses'!$J178, 0, (T$6-1) * 3, 1, 3))</f>
        <v>12000</v>
      </c>
      <c r="U292" s="313">
        <f ca="1">SUM(OFFSET('Data - expenses'!$J178, 0, (U$6-1) * 3, 1, 3))</f>
        <v>74000</v>
      </c>
      <c r="V292" s="313">
        <f ca="1">SUM(OFFSET('Data - expenses'!$J178, 0, (V$6-1) * 3, 1, 3))</f>
        <v>16000</v>
      </c>
      <c r="W292" s="313">
        <f ca="1">SUM(OFFSET('Data - expenses'!$J178, 0, (W$6-1) * 3, 1, 3))</f>
        <v>218000</v>
      </c>
      <c r="X292" s="313">
        <f ca="1">SUM(OFFSET('Data - expenses'!$J178, 0, (X$6-1) * 3, 1, 3))</f>
        <v>456000</v>
      </c>
      <c r="Y292" s="313">
        <f ca="1">SUM(OFFSET('Data - expenses'!$J178, 0, (Y$6-1) * 3, 1, 3))</f>
        <v>64000</v>
      </c>
      <c r="Z292" s="313">
        <f ca="1">SUM(OFFSET('Data - expenses'!$J178, 0, (Z$6-1) * 3, 1, 3))</f>
        <v>0</v>
      </c>
      <c r="AA292" s="313">
        <f ca="1">SUM(OFFSET('Data - expenses'!$J178, 0, (AA$6-1) * 3, 1, 3))</f>
        <v>32000</v>
      </c>
      <c r="AB292" s="314">
        <f ca="1">SUM(OFFSET('Data - expenses'!$J178, 0, (AB$6-1) * 3, 1, 3))</f>
        <v>70000</v>
      </c>
    </row>
    <row r="293" spans="6:28" hidden="1" outlineLevel="5">
      <c r="H293" s="327" t="s">
        <v>265</v>
      </c>
      <c r="I293" s="312">
        <f ca="1">SUM(OFFSET('Data - expenses'!$J179, 0, (I$6-1) * 3, 1, 3))</f>
        <v>30000</v>
      </c>
      <c r="J293" s="313">
        <f ca="1">SUM(OFFSET('Data - expenses'!$J179, 0, (J$6-1) * 3, 1, 3))</f>
        <v>160000</v>
      </c>
      <c r="K293" s="313">
        <f ca="1">SUM(OFFSET('Data - expenses'!$J179, 0, (K$6-1) * 3, 1, 3))</f>
        <v>202000</v>
      </c>
      <c r="L293" s="313">
        <f ca="1">SUM(OFFSET('Data - expenses'!$J179, 0, (L$6-1) * 3, 1, 3))</f>
        <v>68000</v>
      </c>
      <c r="M293" s="313">
        <f ca="1">SUM(OFFSET('Data - expenses'!$J179, 0, (M$6-1) * 3, 1, 3))</f>
        <v>442000</v>
      </c>
      <c r="N293" s="313">
        <f ca="1">SUM(OFFSET('Data - expenses'!$J179, 0, (N$6-1) * 3, 1, 3))</f>
        <v>104000</v>
      </c>
      <c r="O293" s="313">
        <f ca="1">SUM(OFFSET('Data - expenses'!$J179, 0, (O$6-1) * 3, 1, 3))</f>
        <v>1304000</v>
      </c>
      <c r="P293" s="313">
        <f ca="1">SUM(OFFSET('Data - expenses'!$J179, 0, (P$6-1) * 3, 1, 3))</f>
        <v>2738000</v>
      </c>
      <c r="Q293" s="313">
        <f ca="1">SUM(OFFSET('Data - expenses'!$J179, 0, (Q$6-1) * 3, 1, 3))</f>
        <v>30000</v>
      </c>
      <c r="R293" s="313">
        <f ca="1">SUM(OFFSET('Data - expenses'!$J179, 0, (R$6-1) * 3, 1, 3))</f>
        <v>160000</v>
      </c>
      <c r="S293" s="313">
        <f ca="1">SUM(OFFSET('Data - expenses'!$J179, 0, (S$6-1) * 3, 1, 3))</f>
        <v>202000</v>
      </c>
      <c r="T293" s="313">
        <f ca="1">SUM(OFFSET('Data - expenses'!$J179, 0, (T$6-1) * 3, 1, 3))</f>
        <v>68000</v>
      </c>
      <c r="U293" s="313">
        <f ca="1">SUM(OFFSET('Data - expenses'!$J179, 0, (U$6-1) * 3, 1, 3))</f>
        <v>442000</v>
      </c>
      <c r="V293" s="313">
        <f ca="1">SUM(OFFSET('Data - expenses'!$J179, 0, (V$6-1) * 3, 1, 3))</f>
        <v>104000</v>
      </c>
      <c r="W293" s="313">
        <f ca="1">SUM(OFFSET('Data - expenses'!$J179, 0, (W$6-1) * 3, 1, 3))</f>
        <v>1304000</v>
      </c>
      <c r="X293" s="313">
        <f ca="1">SUM(OFFSET('Data - expenses'!$J179, 0, (X$6-1) * 3, 1, 3))</f>
        <v>2738000</v>
      </c>
      <c r="Y293" s="313">
        <f ca="1">SUM(OFFSET('Data - expenses'!$J179, 0, (Y$6-1) * 3, 1, 3))</f>
        <v>382000</v>
      </c>
      <c r="Z293" s="313">
        <f ca="1">SUM(OFFSET('Data - expenses'!$J179, 0, (Z$6-1) * 3, 1, 3))</f>
        <v>0</v>
      </c>
      <c r="AA293" s="313">
        <f ca="1">SUM(OFFSET('Data - expenses'!$J179, 0, (AA$6-1) * 3, 1, 3))</f>
        <v>190000</v>
      </c>
      <c r="AB293" s="314">
        <f ca="1">SUM(OFFSET('Data - expenses'!$J179, 0, (AB$6-1) * 3, 1, 3))</f>
        <v>424000</v>
      </c>
    </row>
    <row r="294" spans="6:28" hidden="1" outlineLevel="5">
      <c r="H294" s="327" t="s">
        <v>266</v>
      </c>
      <c r="I294" s="312">
        <f ca="1">SUM(OFFSET('Data - expenses'!$J180, 0, (I$6-1) * 3, 1, 3))</f>
        <v>30000</v>
      </c>
      <c r="J294" s="313">
        <f ca="1">SUM(OFFSET('Data - expenses'!$J180, 0, (J$6-1) * 3, 1, 3))</f>
        <v>160000</v>
      </c>
      <c r="K294" s="313">
        <f ca="1">SUM(OFFSET('Data - expenses'!$J180, 0, (K$6-1) * 3, 1, 3))</f>
        <v>202000</v>
      </c>
      <c r="L294" s="313">
        <f ca="1">SUM(OFFSET('Data - expenses'!$J180, 0, (L$6-1) * 3, 1, 3))</f>
        <v>68000</v>
      </c>
      <c r="M294" s="313">
        <f ca="1">SUM(OFFSET('Data - expenses'!$J180, 0, (M$6-1) * 3, 1, 3))</f>
        <v>442000</v>
      </c>
      <c r="N294" s="313">
        <f ca="1">SUM(OFFSET('Data - expenses'!$J180, 0, (N$6-1) * 3, 1, 3))</f>
        <v>104000</v>
      </c>
      <c r="O294" s="313">
        <f ca="1">SUM(OFFSET('Data - expenses'!$J180, 0, (O$6-1) * 3, 1, 3))</f>
        <v>1304000</v>
      </c>
      <c r="P294" s="313">
        <f ca="1">SUM(OFFSET('Data - expenses'!$J180, 0, (P$6-1) * 3, 1, 3))</f>
        <v>2738000</v>
      </c>
      <c r="Q294" s="313">
        <f ca="1">SUM(OFFSET('Data - expenses'!$J180, 0, (Q$6-1) * 3, 1, 3))</f>
        <v>30000</v>
      </c>
      <c r="R294" s="313">
        <f ca="1">SUM(OFFSET('Data - expenses'!$J180, 0, (R$6-1) * 3, 1, 3))</f>
        <v>160000</v>
      </c>
      <c r="S294" s="313">
        <f ca="1">SUM(OFFSET('Data - expenses'!$J180, 0, (S$6-1) * 3, 1, 3))</f>
        <v>202000</v>
      </c>
      <c r="T294" s="313">
        <f ca="1">SUM(OFFSET('Data - expenses'!$J180, 0, (T$6-1) * 3, 1, 3))</f>
        <v>68000</v>
      </c>
      <c r="U294" s="313">
        <f ca="1">SUM(OFFSET('Data - expenses'!$J180, 0, (U$6-1) * 3, 1, 3))</f>
        <v>442000</v>
      </c>
      <c r="V294" s="313">
        <f ca="1">SUM(OFFSET('Data - expenses'!$J180, 0, (V$6-1) * 3, 1, 3))</f>
        <v>104000</v>
      </c>
      <c r="W294" s="313">
        <f ca="1">SUM(OFFSET('Data - expenses'!$J180, 0, (W$6-1) * 3, 1, 3))</f>
        <v>1304000</v>
      </c>
      <c r="X294" s="313">
        <f ca="1">SUM(OFFSET('Data - expenses'!$J180, 0, (X$6-1) * 3, 1, 3))</f>
        <v>2738000</v>
      </c>
      <c r="Y294" s="313">
        <f ca="1">SUM(OFFSET('Data - expenses'!$J180, 0, (Y$6-1) * 3, 1, 3))</f>
        <v>382000</v>
      </c>
      <c r="Z294" s="313">
        <f ca="1">SUM(OFFSET('Data - expenses'!$J180, 0, (Z$6-1) * 3, 1, 3))</f>
        <v>0</v>
      </c>
      <c r="AA294" s="313">
        <f ca="1">SUM(OFFSET('Data - expenses'!$J180, 0, (AA$6-1) * 3, 1, 3))</f>
        <v>190000</v>
      </c>
      <c r="AB294" s="314">
        <f ca="1">SUM(OFFSET('Data - expenses'!$J180, 0, (AB$6-1) * 3, 1, 3))</f>
        <v>424000</v>
      </c>
    </row>
    <row r="295" spans="6:28" hidden="1" outlineLevel="4">
      <c r="G295" s="502" t="s">
        <v>61</v>
      </c>
      <c r="H295" s="503"/>
      <c r="I295" s="324">
        <f t="shared" ref="I295:AB295" ca="1" si="110">SUM(I296)</f>
        <v>0</v>
      </c>
      <c r="J295" s="325">
        <f t="shared" ca="1" si="110"/>
        <v>0</v>
      </c>
      <c r="K295" s="325">
        <f t="shared" ca="1" si="110"/>
        <v>0</v>
      </c>
      <c r="L295" s="325">
        <f t="shared" ca="1" si="110"/>
        <v>2000</v>
      </c>
      <c r="M295" s="325">
        <f t="shared" ca="1" si="110"/>
        <v>0</v>
      </c>
      <c r="N295" s="325">
        <f t="shared" ca="1" si="110"/>
        <v>0</v>
      </c>
      <c r="O295" s="325">
        <f t="shared" ca="1" si="110"/>
        <v>0</v>
      </c>
      <c r="P295" s="325">
        <f t="shared" ca="1" si="110"/>
        <v>0</v>
      </c>
      <c r="Q295" s="325">
        <f t="shared" ca="1" si="110"/>
        <v>2000</v>
      </c>
      <c r="R295" s="325">
        <f t="shared" ca="1" si="110"/>
        <v>0</v>
      </c>
      <c r="S295" s="325">
        <f t="shared" ca="1" si="110"/>
        <v>0</v>
      </c>
      <c r="T295" s="325">
        <f t="shared" ca="1" si="110"/>
        <v>2000</v>
      </c>
      <c r="U295" s="325">
        <f t="shared" ca="1" si="110"/>
        <v>0</v>
      </c>
      <c r="V295" s="325">
        <f t="shared" ca="1" si="110"/>
        <v>2000</v>
      </c>
      <c r="W295" s="325">
        <f t="shared" ca="1" si="110"/>
        <v>0</v>
      </c>
      <c r="X295" s="325">
        <f t="shared" ca="1" si="110"/>
        <v>0</v>
      </c>
      <c r="Y295" s="325">
        <f t="shared" ca="1" si="110"/>
        <v>2000</v>
      </c>
      <c r="Z295" s="325">
        <f t="shared" ca="1" si="110"/>
        <v>2000</v>
      </c>
      <c r="AA295" s="325">
        <f t="shared" ca="1" si="110"/>
        <v>0</v>
      </c>
      <c r="AB295" s="326">
        <f t="shared" ca="1" si="110"/>
        <v>0</v>
      </c>
    </row>
    <row r="296" spans="6:28" hidden="1" outlineLevel="5">
      <c r="H296" s="327" t="s">
        <v>267</v>
      </c>
      <c r="I296" s="312">
        <f ca="1">SUM(OFFSET('Data - expenses'!$J181, 0, (I$6-1) * 3, 1, 3))</f>
        <v>0</v>
      </c>
      <c r="J296" s="313">
        <f ca="1">SUM(OFFSET('Data - expenses'!$J181, 0, (J$6-1) * 3, 1, 3))</f>
        <v>0</v>
      </c>
      <c r="K296" s="313">
        <f ca="1">SUM(OFFSET('Data - expenses'!$J181, 0, (K$6-1) * 3, 1, 3))</f>
        <v>0</v>
      </c>
      <c r="L296" s="313">
        <f ca="1">SUM(OFFSET('Data - expenses'!$J181, 0, (L$6-1) * 3, 1, 3))</f>
        <v>2000</v>
      </c>
      <c r="M296" s="313">
        <f ca="1">SUM(OFFSET('Data - expenses'!$J181, 0, (M$6-1) * 3, 1, 3))</f>
        <v>0</v>
      </c>
      <c r="N296" s="313">
        <f ca="1">SUM(OFFSET('Data - expenses'!$J181, 0, (N$6-1) * 3, 1, 3))</f>
        <v>0</v>
      </c>
      <c r="O296" s="313">
        <f ca="1">SUM(OFFSET('Data - expenses'!$J181, 0, (O$6-1) * 3, 1, 3))</f>
        <v>0</v>
      </c>
      <c r="P296" s="313">
        <f ca="1">SUM(OFFSET('Data - expenses'!$J181, 0, (P$6-1) * 3, 1, 3))</f>
        <v>0</v>
      </c>
      <c r="Q296" s="313">
        <f ca="1">SUM(OFFSET('Data - expenses'!$J181, 0, (Q$6-1) * 3, 1, 3))</f>
        <v>2000</v>
      </c>
      <c r="R296" s="313">
        <f ca="1">SUM(OFFSET('Data - expenses'!$J181, 0, (R$6-1) * 3, 1, 3))</f>
        <v>0</v>
      </c>
      <c r="S296" s="313">
        <f ca="1">SUM(OFFSET('Data - expenses'!$J181, 0, (S$6-1) * 3, 1, 3))</f>
        <v>0</v>
      </c>
      <c r="T296" s="313">
        <f ca="1">SUM(OFFSET('Data - expenses'!$J181, 0, (T$6-1) * 3, 1, 3))</f>
        <v>2000</v>
      </c>
      <c r="U296" s="313">
        <f ca="1">SUM(OFFSET('Data - expenses'!$J181, 0, (U$6-1) * 3, 1, 3))</f>
        <v>0</v>
      </c>
      <c r="V296" s="313">
        <f ca="1">SUM(OFFSET('Data - expenses'!$J181, 0, (V$6-1) * 3, 1, 3))</f>
        <v>2000</v>
      </c>
      <c r="W296" s="313">
        <f ca="1">SUM(OFFSET('Data - expenses'!$J181, 0, (W$6-1) * 3, 1, 3))</f>
        <v>0</v>
      </c>
      <c r="X296" s="313">
        <f ca="1">SUM(OFFSET('Data - expenses'!$J181, 0, (X$6-1) * 3, 1, 3))</f>
        <v>0</v>
      </c>
      <c r="Y296" s="313">
        <f ca="1">SUM(OFFSET('Data - expenses'!$J181, 0, (Y$6-1) * 3, 1, 3))</f>
        <v>2000</v>
      </c>
      <c r="Z296" s="313">
        <f ca="1">SUM(OFFSET('Data - expenses'!$J181, 0, (Z$6-1) * 3, 1, 3))</f>
        <v>2000</v>
      </c>
      <c r="AA296" s="313">
        <f ca="1">SUM(OFFSET('Data - expenses'!$J181, 0, (AA$6-1) * 3, 1, 3))</f>
        <v>0</v>
      </c>
      <c r="AB296" s="314">
        <f ca="1">SUM(OFFSET('Data - expenses'!$J181, 0, (AB$6-1) * 3, 1, 3))</f>
        <v>0</v>
      </c>
    </row>
    <row r="297" spans="6:28" hidden="1" outlineLevel="3">
      <c r="F297" s="488" t="s">
        <v>90</v>
      </c>
      <c r="G297" s="504"/>
      <c r="H297" s="489"/>
      <c r="I297" s="321">
        <f t="shared" ref="I297:AB297" ca="1" si="111">SUM(I298,I300,I305,I309)</f>
        <v>35000</v>
      </c>
      <c r="J297" s="322">
        <f t="shared" ca="1" si="111"/>
        <v>183000</v>
      </c>
      <c r="K297" s="322">
        <f t="shared" ca="1" si="111"/>
        <v>238000</v>
      </c>
      <c r="L297" s="322">
        <f t="shared" ca="1" si="111"/>
        <v>98000</v>
      </c>
      <c r="M297" s="322">
        <f t="shared" ca="1" si="111"/>
        <v>525000</v>
      </c>
      <c r="N297" s="322">
        <f t="shared" ca="1" si="111"/>
        <v>164000</v>
      </c>
      <c r="O297" s="322">
        <f t="shared" ca="1" si="111"/>
        <v>1530000</v>
      </c>
      <c r="P297" s="322">
        <f t="shared" ca="1" si="111"/>
        <v>3222000</v>
      </c>
      <c r="Q297" s="322">
        <f t="shared" ca="1" si="111"/>
        <v>117000</v>
      </c>
      <c r="R297" s="322">
        <f t="shared" ca="1" si="111"/>
        <v>229000</v>
      </c>
      <c r="S297" s="322">
        <f t="shared" ca="1" si="111"/>
        <v>201000</v>
      </c>
      <c r="T297" s="322">
        <f t="shared" ca="1" si="111"/>
        <v>153000</v>
      </c>
      <c r="U297" s="322">
        <f t="shared" ca="1" si="111"/>
        <v>215000</v>
      </c>
      <c r="V297" s="322">
        <f t="shared" ca="1" si="111"/>
        <v>141000</v>
      </c>
      <c r="W297" s="322">
        <f t="shared" ca="1" si="111"/>
        <v>229000</v>
      </c>
      <c r="X297" s="322">
        <f t="shared" ca="1" si="111"/>
        <v>164000</v>
      </c>
      <c r="Y297" s="322">
        <f t="shared" ca="1" si="111"/>
        <v>689000</v>
      </c>
      <c r="Z297" s="322">
        <f t="shared" ca="1" si="111"/>
        <v>253000</v>
      </c>
      <c r="AA297" s="322">
        <f t="shared" ca="1" si="111"/>
        <v>460000</v>
      </c>
      <c r="AB297" s="323">
        <f t="shared" ca="1" si="111"/>
        <v>766000</v>
      </c>
    </row>
    <row r="298" spans="6:28" hidden="1" outlineLevel="4">
      <c r="G298" s="502" t="s">
        <v>0</v>
      </c>
      <c r="H298" s="503"/>
      <c r="I298" s="324">
        <f t="shared" ref="I298:AB298" ca="1" si="112">SUM(I299)</f>
        <v>0</v>
      </c>
      <c r="J298" s="325">
        <f t="shared" ca="1" si="112"/>
        <v>0</v>
      </c>
      <c r="K298" s="325">
        <f t="shared" ca="1" si="112"/>
        <v>0</v>
      </c>
      <c r="L298" s="325">
        <f t="shared" ca="1" si="112"/>
        <v>0</v>
      </c>
      <c r="M298" s="325">
        <f t="shared" ca="1" si="112"/>
        <v>0</v>
      </c>
      <c r="N298" s="325">
        <f t="shared" ca="1" si="112"/>
        <v>0</v>
      </c>
      <c r="O298" s="325">
        <f t="shared" ca="1" si="112"/>
        <v>0</v>
      </c>
      <c r="P298" s="325">
        <f t="shared" ca="1" si="112"/>
        <v>0</v>
      </c>
      <c r="Q298" s="325">
        <f t="shared" ca="1" si="112"/>
        <v>0</v>
      </c>
      <c r="R298" s="325">
        <f t="shared" ca="1" si="112"/>
        <v>0</v>
      </c>
      <c r="S298" s="325">
        <f t="shared" ca="1" si="112"/>
        <v>1000</v>
      </c>
      <c r="T298" s="325">
        <f t="shared" ca="1" si="112"/>
        <v>0</v>
      </c>
      <c r="U298" s="325">
        <f t="shared" ca="1" si="112"/>
        <v>0</v>
      </c>
      <c r="V298" s="325">
        <f t="shared" ca="1" si="112"/>
        <v>0</v>
      </c>
      <c r="W298" s="325">
        <f t="shared" ca="1" si="112"/>
        <v>0</v>
      </c>
      <c r="X298" s="325">
        <f t="shared" ca="1" si="112"/>
        <v>0</v>
      </c>
      <c r="Y298" s="325">
        <f t="shared" ca="1" si="112"/>
        <v>0</v>
      </c>
      <c r="Z298" s="325">
        <f t="shared" ca="1" si="112"/>
        <v>0</v>
      </c>
      <c r="AA298" s="325">
        <f t="shared" ca="1" si="112"/>
        <v>0</v>
      </c>
      <c r="AB298" s="326">
        <f t="shared" ca="1" si="112"/>
        <v>0</v>
      </c>
    </row>
    <row r="299" spans="6:28" hidden="1" outlineLevel="5">
      <c r="H299" s="327" t="s">
        <v>260</v>
      </c>
      <c r="I299" s="312">
        <f ca="1">SUM(OFFSET('Data - expenses'!$J182, 0, (I$6-1) * 3, 1, 3))</f>
        <v>0</v>
      </c>
      <c r="J299" s="313">
        <f ca="1">SUM(OFFSET('Data - expenses'!$J182, 0, (J$6-1) * 3, 1, 3))</f>
        <v>0</v>
      </c>
      <c r="K299" s="313">
        <f ca="1">SUM(OFFSET('Data - expenses'!$J182, 0, (K$6-1) * 3, 1, 3))</f>
        <v>0</v>
      </c>
      <c r="L299" s="313">
        <f ca="1">SUM(OFFSET('Data - expenses'!$J182, 0, (L$6-1) * 3, 1, 3))</f>
        <v>0</v>
      </c>
      <c r="M299" s="313">
        <f ca="1">SUM(OFFSET('Data - expenses'!$J182, 0, (M$6-1) * 3, 1, 3))</f>
        <v>0</v>
      </c>
      <c r="N299" s="313">
        <f ca="1">SUM(OFFSET('Data - expenses'!$J182, 0, (N$6-1) * 3, 1, 3))</f>
        <v>0</v>
      </c>
      <c r="O299" s="313">
        <f ca="1">SUM(OFFSET('Data - expenses'!$J182, 0, (O$6-1) * 3, 1, 3))</f>
        <v>0</v>
      </c>
      <c r="P299" s="313">
        <f ca="1">SUM(OFFSET('Data - expenses'!$J182, 0, (P$6-1) * 3, 1, 3))</f>
        <v>0</v>
      </c>
      <c r="Q299" s="313">
        <f ca="1">SUM(OFFSET('Data - expenses'!$J182, 0, (Q$6-1) * 3, 1, 3))</f>
        <v>0</v>
      </c>
      <c r="R299" s="313">
        <f ca="1">SUM(OFFSET('Data - expenses'!$J182, 0, (R$6-1) * 3, 1, 3))</f>
        <v>0</v>
      </c>
      <c r="S299" s="313">
        <f ca="1">SUM(OFFSET('Data - expenses'!$J182, 0, (S$6-1) * 3, 1, 3))</f>
        <v>1000</v>
      </c>
      <c r="T299" s="313">
        <f ca="1">SUM(OFFSET('Data - expenses'!$J182, 0, (T$6-1) * 3, 1, 3))</f>
        <v>0</v>
      </c>
      <c r="U299" s="313">
        <f ca="1">SUM(OFFSET('Data - expenses'!$J182, 0, (U$6-1) * 3, 1, 3))</f>
        <v>0</v>
      </c>
      <c r="V299" s="313">
        <f ca="1">SUM(OFFSET('Data - expenses'!$J182, 0, (V$6-1) * 3, 1, 3))</f>
        <v>0</v>
      </c>
      <c r="W299" s="313">
        <f ca="1">SUM(OFFSET('Data - expenses'!$J182, 0, (W$6-1) * 3, 1, 3))</f>
        <v>0</v>
      </c>
      <c r="X299" s="313">
        <f ca="1">SUM(OFFSET('Data - expenses'!$J182, 0, (X$6-1) * 3, 1, 3))</f>
        <v>0</v>
      </c>
      <c r="Y299" s="313">
        <f ca="1">SUM(OFFSET('Data - expenses'!$J182, 0, (Y$6-1) * 3, 1, 3))</f>
        <v>0</v>
      </c>
      <c r="Z299" s="313">
        <f ca="1">SUM(OFFSET('Data - expenses'!$J182, 0, (Z$6-1) * 3, 1, 3))</f>
        <v>0</v>
      </c>
      <c r="AA299" s="313">
        <f ca="1">SUM(OFFSET('Data - expenses'!$J182, 0, (AA$6-1) * 3, 1, 3))</f>
        <v>0</v>
      </c>
      <c r="AB299" s="314">
        <f ca="1">SUM(OFFSET('Data - expenses'!$J182, 0, (AB$6-1) * 3, 1, 3))</f>
        <v>0</v>
      </c>
    </row>
    <row r="300" spans="6:28" hidden="1" outlineLevel="4">
      <c r="G300" s="502" t="s">
        <v>57</v>
      </c>
      <c r="H300" s="503"/>
      <c r="I300" s="324">
        <f t="shared" ref="I300:AB300" ca="1" si="113">SUM(I301,I302,I303,I304)</f>
        <v>3000</v>
      </c>
      <c r="J300" s="325">
        <f t="shared" ca="1" si="113"/>
        <v>10000</v>
      </c>
      <c r="K300" s="325">
        <f t="shared" ca="1" si="113"/>
        <v>19000</v>
      </c>
      <c r="L300" s="325">
        <f t="shared" ca="1" si="113"/>
        <v>23000</v>
      </c>
      <c r="M300" s="325">
        <f t="shared" ca="1" si="113"/>
        <v>46000</v>
      </c>
      <c r="N300" s="325">
        <f t="shared" ca="1" si="113"/>
        <v>52000</v>
      </c>
      <c r="O300" s="325">
        <f t="shared" ca="1" si="113"/>
        <v>117000</v>
      </c>
      <c r="P300" s="325">
        <f t="shared" ca="1" si="113"/>
        <v>256000</v>
      </c>
      <c r="Q300" s="325">
        <f t="shared" ca="1" si="113"/>
        <v>116000</v>
      </c>
      <c r="R300" s="325">
        <f t="shared" ca="1" si="113"/>
        <v>229000</v>
      </c>
      <c r="S300" s="325">
        <f t="shared" ca="1" si="113"/>
        <v>200000</v>
      </c>
      <c r="T300" s="325">
        <f t="shared" ca="1" si="113"/>
        <v>153000</v>
      </c>
      <c r="U300" s="325">
        <f t="shared" ca="1" si="113"/>
        <v>215000</v>
      </c>
      <c r="V300" s="325">
        <f t="shared" ca="1" si="113"/>
        <v>140000</v>
      </c>
      <c r="W300" s="325">
        <f t="shared" ca="1" si="113"/>
        <v>229000</v>
      </c>
      <c r="X300" s="325">
        <f t="shared" ca="1" si="113"/>
        <v>164000</v>
      </c>
      <c r="Y300" s="325">
        <f t="shared" ca="1" si="113"/>
        <v>275000</v>
      </c>
      <c r="Z300" s="325">
        <f t="shared" ca="1" si="113"/>
        <v>252000</v>
      </c>
      <c r="AA300" s="325">
        <f t="shared" ca="1" si="113"/>
        <v>254000</v>
      </c>
      <c r="AB300" s="326">
        <f t="shared" ca="1" si="113"/>
        <v>307000</v>
      </c>
    </row>
    <row r="301" spans="6:28" hidden="1" outlineLevel="5">
      <c r="H301" s="327" t="s">
        <v>261</v>
      </c>
      <c r="I301" s="312">
        <f ca="1">SUM(OFFSET('Data - expenses'!$J183, 0, (I$6-1) * 3, 1, 3))</f>
        <v>1000</v>
      </c>
      <c r="J301" s="313">
        <f ca="1">SUM(OFFSET('Data - expenses'!$J183, 0, (J$6-1) * 3, 1, 3))</f>
        <v>0</v>
      </c>
      <c r="K301" s="313">
        <f ca="1">SUM(OFFSET('Data - expenses'!$J183, 0, (K$6-1) * 3, 1, 3))</f>
        <v>0</v>
      </c>
      <c r="L301" s="313">
        <f ca="1">SUM(OFFSET('Data - expenses'!$J183, 0, (L$6-1) * 3, 1, 3))</f>
        <v>0</v>
      </c>
      <c r="M301" s="313">
        <f ca="1">SUM(OFFSET('Data - expenses'!$J183, 0, (M$6-1) * 3, 1, 3))</f>
        <v>0</v>
      </c>
      <c r="N301" s="313">
        <f ca="1">SUM(OFFSET('Data - expenses'!$J183, 0, (N$6-1) * 3, 1, 3))</f>
        <v>0</v>
      </c>
      <c r="O301" s="313">
        <f ca="1">SUM(OFFSET('Data - expenses'!$J183, 0, (O$6-1) * 3, 1, 3))</f>
        <v>0</v>
      </c>
      <c r="P301" s="313">
        <f ca="1">SUM(OFFSET('Data - expenses'!$J183, 0, (P$6-1) * 3, 1, 3))</f>
        <v>0</v>
      </c>
      <c r="Q301" s="313">
        <f ca="1">SUM(OFFSET('Data - expenses'!$J183, 0, (Q$6-1) * 3, 1, 3))</f>
        <v>0</v>
      </c>
      <c r="R301" s="313">
        <f ca="1">SUM(OFFSET('Data - expenses'!$J183, 0, (R$6-1) * 3, 1, 3))</f>
        <v>0</v>
      </c>
      <c r="S301" s="313">
        <f ca="1">SUM(OFFSET('Data - expenses'!$J183, 0, (S$6-1) * 3, 1, 3))</f>
        <v>0</v>
      </c>
      <c r="T301" s="313">
        <f ca="1">SUM(OFFSET('Data - expenses'!$J183, 0, (T$6-1) * 3, 1, 3))</f>
        <v>0</v>
      </c>
      <c r="U301" s="313">
        <f ca="1">SUM(OFFSET('Data - expenses'!$J183, 0, (U$6-1) * 3, 1, 3))</f>
        <v>0</v>
      </c>
      <c r="V301" s="313">
        <f ca="1">SUM(OFFSET('Data - expenses'!$J183, 0, (V$6-1) * 3, 1, 3))</f>
        <v>0</v>
      </c>
      <c r="W301" s="313">
        <f ca="1">SUM(OFFSET('Data - expenses'!$J183, 0, (W$6-1) * 3, 1, 3))</f>
        <v>0</v>
      </c>
      <c r="X301" s="313">
        <f ca="1">SUM(OFFSET('Data - expenses'!$J183, 0, (X$6-1) * 3, 1, 3))</f>
        <v>0</v>
      </c>
      <c r="Y301" s="313">
        <f ca="1">SUM(OFFSET('Data - expenses'!$J183, 0, (Y$6-1) * 3, 1, 3))</f>
        <v>0</v>
      </c>
      <c r="Z301" s="313">
        <f ca="1">SUM(OFFSET('Data - expenses'!$J183, 0, (Z$6-1) * 3, 1, 3))</f>
        <v>0</v>
      </c>
      <c r="AA301" s="313">
        <f ca="1">SUM(OFFSET('Data - expenses'!$J183, 0, (AA$6-1) * 3, 1, 3))</f>
        <v>1000</v>
      </c>
      <c r="AB301" s="314">
        <f ca="1">SUM(OFFSET('Data - expenses'!$J183, 0, (AB$6-1) * 3, 1, 3))</f>
        <v>0</v>
      </c>
    </row>
    <row r="302" spans="6:28" hidden="1" outlineLevel="5">
      <c r="H302" s="327" t="s">
        <v>262</v>
      </c>
      <c r="I302" s="312">
        <f ca="1">SUM(OFFSET('Data - expenses'!$J184, 0, (I$6-1) * 3, 1, 3))</f>
        <v>1000</v>
      </c>
      <c r="J302" s="313">
        <f ca="1">SUM(OFFSET('Data - expenses'!$J184, 0, (J$6-1) * 3, 1, 3))</f>
        <v>0</v>
      </c>
      <c r="K302" s="313">
        <f ca="1">SUM(OFFSET('Data - expenses'!$J184, 0, (K$6-1) * 3, 1, 3))</f>
        <v>0</v>
      </c>
      <c r="L302" s="313">
        <f ca="1">SUM(OFFSET('Data - expenses'!$J184, 0, (L$6-1) * 3, 1, 3))</f>
        <v>0</v>
      </c>
      <c r="M302" s="313">
        <f ca="1">SUM(OFFSET('Data - expenses'!$J184, 0, (M$6-1) * 3, 1, 3))</f>
        <v>1000</v>
      </c>
      <c r="N302" s="313">
        <f ca="1">SUM(OFFSET('Data - expenses'!$J184, 0, (N$6-1) * 3, 1, 3))</f>
        <v>1000</v>
      </c>
      <c r="O302" s="313">
        <f ca="1">SUM(OFFSET('Data - expenses'!$J184, 0, (O$6-1) * 3, 1, 3))</f>
        <v>1000</v>
      </c>
      <c r="P302" s="313">
        <f ca="1">SUM(OFFSET('Data - expenses'!$J184, 0, (P$6-1) * 3, 1, 3))</f>
        <v>4000</v>
      </c>
      <c r="Q302" s="313">
        <f ca="1">SUM(OFFSET('Data - expenses'!$J184, 0, (Q$6-1) * 3, 1, 3))</f>
        <v>2000</v>
      </c>
      <c r="R302" s="313">
        <f ca="1">SUM(OFFSET('Data - expenses'!$J184, 0, (R$6-1) * 3, 1, 3))</f>
        <v>3000</v>
      </c>
      <c r="S302" s="313">
        <f ca="1">SUM(OFFSET('Data - expenses'!$J184, 0, (S$6-1) * 3, 1, 3))</f>
        <v>3000</v>
      </c>
      <c r="T302" s="313">
        <f ca="1">SUM(OFFSET('Data - expenses'!$J184, 0, (T$6-1) * 3, 1, 3))</f>
        <v>3000</v>
      </c>
      <c r="U302" s="313">
        <f ca="1">SUM(OFFSET('Data - expenses'!$J184, 0, (U$6-1) * 3, 1, 3))</f>
        <v>3000</v>
      </c>
      <c r="V302" s="313">
        <f ca="1">SUM(OFFSET('Data - expenses'!$J184, 0, (V$6-1) * 3, 1, 3))</f>
        <v>2000</v>
      </c>
      <c r="W302" s="313">
        <f ca="1">SUM(OFFSET('Data - expenses'!$J184, 0, (W$6-1) * 3, 1, 3))</f>
        <v>3000</v>
      </c>
      <c r="X302" s="313">
        <f ca="1">SUM(OFFSET('Data - expenses'!$J184, 0, (X$6-1) * 3, 1, 3))</f>
        <v>2000</v>
      </c>
      <c r="Y302" s="313">
        <f ca="1">SUM(OFFSET('Data - expenses'!$J184, 0, (Y$6-1) * 3, 1, 3))</f>
        <v>4000</v>
      </c>
      <c r="Z302" s="313">
        <f ca="1">SUM(OFFSET('Data - expenses'!$J184, 0, (Z$6-1) * 3, 1, 3))</f>
        <v>4000</v>
      </c>
      <c r="AA302" s="313">
        <f ca="1">SUM(OFFSET('Data - expenses'!$J184, 0, (AA$6-1) * 3, 1, 3))</f>
        <v>4000</v>
      </c>
      <c r="AB302" s="314">
        <f ca="1">SUM(OFFSET('Data - expenses'!$J184, 0, (AB$6-1) * 3, 1, 3))</f>
        <v>4000</v>
      </c>
    </row>
    <row r="303" spans="6:28" hidden="1" outlineLevel="5">
      <c r="H303" s="327" t="s">
        <v>263</v>
      </c>
      <c r="I303" s="312">
        <f ca="1">SUM(OFFSET('Data - expenses'!$J185, 0, (I$6-1) * 3, 1, 3))</f>
        <v>1000</v>
      </c>
      <c r="J303" s="313">
        <f ca="1">SUM(OFFSET('Data - expenses'!$J185, 0, (J$6-1) * 3, 1, 3))</f>
        <v>10000</v>
      </c>
      <c r="K303" s="313">
        <f ca="1">SUM(OFFSET('Data - expenses'!$J185, 0, (K$6-1) * 3, 1, 3))</f>
        <v>19000</v>
      </c>
      <c r="L303" s="313">
        <f ca="1">SUM(OFFSET('Data - expenses'!$J185, 0, (L$6-1) * 3, 1, 3))</f>
        <v>23000</v>
      </c>
      <c r="M303" s="313">
        <f ca="1">SUM(OFFSET('Data - expenses'!$J185, 0, (M$6-1) * 3, 1, 3))</f>
        <v>45000</v>
      </c>
      <c r="N303" s="313">
        <f ca="1">SUM(OFFSET('Data - expenses'!$J185, 0, (N$6-1) * 3, 1, 3))</f>
        <v>50000</v>
      </c>
      <c r="O303" s="313">
        <f ca="1">SUM(OFFSET('Data - expenses'!$J185, 0, (O$6-1) * 3, 1, 3))</f>
        <v>116000</v>
      </c>
      <c r="P303" s="313">
        <f ca="1">SUM(OFFSET('Data - expenses'!$J185, 0, (P$6-1) * 3, 1, 3))</f>
        <v>252000</v>
      </c>
      <c r="Q303" s="313">
        <f ca="1">SUM(OFFSET('Data - expenses'!$J185, 0, (Q$6-1) * 3, 1, 3))</f>
        <v>113000</v>
      </c>
      <c r="R303" s="313">
        <f ca="1">SUM(OFFSET('Data - expenses'!$J185, 0, (R$6-1) * 3, 1, 3))</f>
        <v>226000</v>
      </c>
      <c r="S303" s="313">
        <f ca="1">SUM(OFFSET('Data - expenses'!$J185, 0, (S$6-1) * 3, 1, 3))</f>
        <v>196000</v>
      </c>
      <c r="T303" s="313">
        <f ca="1">SUM(OFFSET('Data - expenses'!$J185, 0, (T$6-1) * 3, 1, 3))</f>
        <v>150000</v>
      </c>
      <c r="U303" s="313">
        <f ca="1">SUM(OFFSET('Data - expenses'!$J185, 0, (U$6-1) * 3, 1, 3))</f>
        <v>211000</v>
      </c>
      <c r="V303" s="313">
        <f ca="1">SUM(OFFSET('Data - expenses'!$J185, 0, (V$6-1) * 3, 1, 3))</f>
        <v>137000</v>
      </c>
      <c r="W303" s="313">
        <f ca="1">SUM(OFFSET('Data - expenses'!$J185, 0, (W$6-1) * 3, 1, 3))</f>
        <v>226000</v>
      </c>
      <c r="X303" s="313">
        <f ca="1">SUM(OFFSET('Data - expenses'!$J185, 0, (X$6-1) * 3, 1, 3))</f>
        <v>161000</v>
      </c>
      <c r="Y303" s="313">
        <f ca="1">SUM(OFFSET('Data - expenses'!$J185, 0, (Y$6-1) * 3, 1, 3))</f>
        <v>271000</v>
      </c>
      <c r="Z303" s="313">
        <f ca="1">SUM(OFFSET('Data - expenses'!$J185, 0, (Z$6-1) * 3, 1, 3))</f>
        <v>247000</v>
      </c>
      <c r="AA303" s="313">
        <f ca="1">SUM(OFFSET('Data - expenses'!$J185, 0, (AA$6-1) * 3, 1, 3))</f>
        <v>249000</v>
      </c>
      <c r="AB303" s="314">
        <f ca="1">SUM(OFFSET('Data - expenses'!$J185, 0, (AB$6-1) * 3, 1, 3))</f>
        <v>302000</v>
      </c>
    </row>
    <row r="304" spans="6:28" hidden="1" outlineLevel="5">
      <c r="H304" s="327" t="s">
        <v>301</v>
      </c>
      <c r="I304" s="312">
        <f ca="1">SUM(OFFSET('Data - expenses'!$J186, 0, (I$6-1) * 3, 1, 3))</f>
        <v>0</v>
      </c>
      <c r="J304" s="313">
        <f ca="1">SUM(OFFSET('Data - expenses'!$J186, 0, (J$6-1) * 3, 1, 3))</f>
        <v>0</v>
      </c>
      <c r="K304" s="313">
        <f ca="1">SUM(OFFSET('Data - expenses'!$J186, 0, (K$6-1) * 3, 1, 3))</f>
        <v>0</v>
      </c>
      <c r="L304" s="313">
        <f ca="1">SUM(OFFSET('Data - expenses'!$J186, 0, (L$6-1) * 3, 1, 3))</f>
        <v>0</v>
      </c>
      <c r="M304" s="313">
        <f ca="1">SUM(OFFSET('Data - expenses'!$J186, 0, (M$6-1) * 3, 1, 3))</f>
        <v>0</v>
      </c>
      <c r="N304" s="313">
        <f ca="1">SUM(OFFSET('Data - expenses'!$J186, 0, (N$6-1) * 3, 1, 3))</f>
        <v>1000</v>
      </c>
      <c r="O304" s="313">
        <f ca="1">SUM(OFFSET('Data - expenses'!$J186, 0, (O$6-1) * 3, 1, 3))</f>
        <v>0</v>
      </c>
      <c r="P304" s="313">
        <f ca="1">SUM(OFFSET('Data - expenses'!$J186, 0, (P$6-1) * 3, 1, 3))</f>
        <v>0</v>
      </c>
      <c r="Q304" s="313">
        <f ca="1">SUM(OFFSET('Data - expenses'!$J186, 0, (Q$6-1) * 3, 1, 3))</f>
        <v>1000</v>
      </c>
      <c r="R304" s="313">
        <f ca="1">SUM(OFFSET('Data - expenses'!$J186, 0, (R$6-1) * 3, 1, 3))</f>
        <v>0</v>
      </c>
      <c r="S304" s="313">
        <f ca="1">SUM(OFFSET('Data - expenses'!$J186, 0, (S$6-1) * 3, 1, 3))</f>
        <v>1000</v>
      </c>
      <c r="T304" s="313">
        <f ca="1">SUM(OFFSET('Data - expenses'!$J186, 0, (T$6-1) * 3, 1, 3))</f>
        <v>0</v>
      </c>
      <c r="U304" s="313">
        <f ca="1">SUM(OFFSET('Data - expenses'!$J186, 0, (U$6-1) * 3, 1, 3))</f>
        <v>1000</v>
      </c>
      <c r="V304" s="313">
        <f ca="1">SUM(OFFSET('Data - expenses'!$J186, 0, (V$6-1) * 3, 1, 3))</f>
        <v>1000</v>
      </c>
      <c r="W304" s="313">
        <f ca="1">SUM(OFFSET('Data - expenses'!$J186, 0, (W$6-1) * 3, 1, 3))</f>
        <v>0</v>
      </c>
      <c r="X304" s="313">
        <f ca="1">SUM(OFFSET('Data - expenses'!$J186, 0, (X$6-1) * 3, 1, 3))</f>
        <v>1000</v>
      </c>
      <c r="Y304" s="313">
        <f ca="1">SUM(OFFSET('Data - expenses'!$J186, 0, (Y$6-1) * 3, 1, 3))</f>
        <v>0</v>
      </c>
      <c r="Z304" s="313">
        <f ca="1">SUM(OFFSET('Data - expenses'!$J186, 0, (Z$6-1) * 3, 1, 3))</f>
        <v>1000</v>
      </c>
      <c r="AA304" s="313">
        <f ca="1">SUM(OFFSET('Data - expenses'!$J186, 0, (AA$6-1) * 3, 1, 3))</f>
        <v>0</v>
      </c>
      <c r="AB304" s="314">
        <f ca="1">SUM(OFFSET('Data - expenses'!$J186, 0, (AB$6-1) * 3, 1, 3))</f>
        <v>1000</v>
      </c>
    </row>
    <row r="305" spans="5:28" hidden="1" outlineLevel="4">
      <c r="G305" s="502" t="s">
        <v>1</v>
      </c>
      <c r="H305" s="503"/>
      <c r="I305" s="324">
        <f t="shared" ref="I305:AB305" ca="1" si="114">SUM(I306,I307,I308)</f>
        <v>32000</v>
      </c>
      <c r="J305" s="325">
        <f t="shared" ca="1" si="114"/>
        <v>173000</v>
      </c>
      <c r="K305" s="325">
        <f t="shared" ca="1" si="114"/>
        <v>219000</v>
      </c>
      <c r="L305" s="325">
        <f t="shared" ca="1" si="114"/>
        <v>74000</v>
      </c>
      <c r="M305" s="325">
        <f t="shared" ca="1" si="114"/>
        <v>479000</v>
      </c>
      <c r="N305" s="325">
        <f t="shared" ca="1" si="114"/>
        <v>112000</v>
      </c>
      <c r="O305" s="325">
        <f t="shared" ca="1" si="114"/>
        <v>1413000</v>
      </c>
      <c r="P305" s="325">
        <f t="shared" ca="1" si="114"/>
        <v>2966000</v>
      </c>
      <c r="Q305" s="325">
        <f t="shared" ca="1" si="114"/>
        <v>0</v>
      </c>
      <c r="R305" s="325">
        <f t="shared" ca="1" si="114"/>
        <v>0</v>
      </c>
      <c r="S305" s="325">
        <f t="shared" ca="1" si="114"/>
        <v>0</v>
      </c>
      <c r="T305" s="325">
        <f t="shared" ca="1" si="114"/>
        <v>0</v>
      </c>
      <c r="U305" s="325">
        <f t="shared" ca="1" si="114"/>
        <v>0</v>
      </c>
      <c r="V305" s="325">
        <f t="shared" ca="1" si="114"/>
        <v>0</v>
      </c>
      <c r="W305" s="325">
        <f t="shared" ca="1" si="114"/>
        <v>0</v>
      </c>
      <c r="X305" s="325">
        <f t="shared" ca="1" si="114"/>
        <v>0</v>
      </c>
      <c r="Y305" s="325">
        <f t="shared" ca="1" si="114"/>
        <v>414000</v>
      </c>
      <c r="Z305" s="325">
        <f t="shared" ca="1" si="114"/>
        <v>0</v>
      </c>
      <c r="AA305" s="325">
        <f t="shared" ca="1" si="114"/>
        <v>206000</v>
      </c>
      <c r="AB305" s="326">
        <f t="shared" ca="1" si="114"/>
        <v>459000</v>
      </c>
    </row>
    <row r="306" spans="5:28" hidden="1" outlineLevel="5">
      <c r="H306" s="327" t="s">
        <v>264</v>
      </c>
      <c r="I306" s="312">
        <f ca="1">SUM(OFFSET('Data - expenses'!$J187, 0, (I$6-1) * 3, 1, 3))</f>
        <v>2000</v>
      </c>
      <c r="J306" s="313">
        <f ca="1">SUM(OFFSET('Data - expenses'!$J187, 0, (J$6-1) * 3, 1, 3))</f>
        <v>13000</v>
      </c>
      <c r="K306" s="313">
        <f ca="1">SUM(OFFSET('Data - expenses'!$J187, 0, (K$6-1) * 3, 1, 3))</f>
        <v>17000</v>
      </c>
      <c r="L306" s="313">
        <f ca="1">SUM(OFFSET('Data - expenses'!$J187, 0, (L$6-1) * 3, 1, 3))</f>
        <v>6000</v>
      </c>
      <c r="M306" s="313">
        <f ca="1">SUM(OFFSET('Data - expenses'!$J187, 0, (M$6-1) * 3, 1, 3))</f>
        <v>37000</v>
      </c>
      <c r="N306" s="313">
        <f ca="1">SUM(OFFSET('Data - expenses'!$J187, 0, (N$6-1) * 3, 1, 3))</f>
        <v>8000</v>
      </c>
      <c r="O306" s="313">
        <f ca="1">SUM(OFFSET('Data - expenses'!$J187, 0, (O$6-1) * 3, 1, 3))</f>
        <v>109000</v>
      </c>
      <c r="P306" s="313">
        <f ca="1">SUM(OFFSET('Data - expenses'!$J187, 0, (P$6-1) * 3, 1, 3))</f>
        <v>228000</v>
      </c>
      <c r="Q306" s="313">
        <f ca="1">SUM(OFFSET('Data - expenses'!$J187, 0, (Q$6-1) * 3, 1, 3))</f>
        <v>0</v>
      </c>
      <c r="R306" s="313">
        <f ca="1">SUM(OFFSET('Data - expenses'!$J187, 0, (R$6-1) * 3, 1, 3))</f>
        <v>0</v>
      </c>
      <c r="S306" s="313">
        <f ca="1">SUM(OFFSET('Data - expenses'!$J187, 0, (S$6-1) * 3, 1, 3))</f>
        <v>0</v>
      </c>
      <c r="T306" s="313">
        <f ca="1">SUM(OFFSET('Data - expenses'!$J187, 0, (T$6-1) * 3, 1, 3))</f>
        <v>0</v>
      </c>
      <c r="U306" s="313">
        <f ca="1">SUM(OFFSET('Data - expenses'!$J187, 0, (U$6-1) * 3, 1, 3))</f>
        <v>0</v>
      </c>
      <c r="V306" s="313">
        <f ca="1">SUM(OFFSET('Data - expenses'!$J187, 0, (V$6-1) * 3, 1, 3))</f>
        <v>0</v>
      </c>
      <c r="W306" s="313">
        <f ca="1">SUM(OFFSET('Data - expenses'!$J187, 0, (W$6-1) * 3, 1, 3))</f>
        <v>0</v>
      </c>
      <c r="X306" s="313">
        <f ca="1">SUM(OFFSET('Data - expenses'!$J187, 0, (X$6-1) * 3, 1, 3))</f>
        <v>0</v>
      </c>
      <c r="Y306" s="313">
        <f ca="1">SUM(OFFSET('Data - expenses'!$J187, 0, (Y$6-1) * 3, 1, 3))</f>
        <v>32000</v>
      </c>
      <c r="Z306" s="313">
        <f ca="1">SUM(OFFSET('Data - expenses'!$J187, 0, (Z$6-1) * 3, 1, 3))</f>
        <v>0</v>
      </c>
      <c r="AA306" s="313">
        <f ca="1">SUM(OFFSET('Data - expenses'!$J187, 0, (AA$6-1) * 3, 1, 3))</f>
        <v>16000</v>
      </c>
      <c r="AB306" s="314">
        <f ca="1">SUM(OFFSET('Data - expenses'!$J187, 0, (AB$6-1) * 3, 1, 3))</f>
        <v>35000</v>
      </c>
    </row>
    <row r="307" spans="5:28" hidden="1" outlineLevel="5">
      <c r="H307" s="327" t="s">
        <v>265</v>
      </c>
      <c r="I307" s="312">
        <f ca="1">SUM(OFFSET('Data - expenses'!$J188, 0, (I$6-1) * 3, 1, 3))</f>
        <v>15000</v>
      </c>
      <c r="J307" s="313">
        <f ca="1">SUM(OFFSET('Data - expenses'!$J188, 0, (J$6-1) * 3, 1, 3))</f>
        <v>80000</v>
      </c>
      <c r="K307" s="313">
        <f ca="1">SUM(OFFSET('Data - expenses'!$J188, 0, (K$6-1) * 3, 1, 3))</f>
        <v>101000</v>
      </c>
      <c r="L307" s="313">
        <f ca="1">SUM(OFFSET('Data - expenses'!$J188, 0, (L$6-1) * 3, 1, 3))</f>
        <v>34000</v>
      </c>
      <c r="M307" s="313">
        <f ca="1">SUM(OFFSET('Data - expenses'!$J188, 0, (M$6-1) * 3, 1, 3))</f>
        <v>221000</v>
      </c>
      <c r="N307" s="313">
        <f ca="1">SUM(OFFSET('Data - expenses'!$J188, 0, (N$6-1) * 3, 1, 3))</f>
        <v>52000</v>
      </c>
      <c r="O307" s="313">
        <f ca="1">SUM(OFFSET('Data - expenses'!$J188, 0, (O$6-1) * 3, 1, 3))</f>
        <v>652000</v>
      </c>
      <c r="P307" s="313">
        <f ca="1">SUM(OFFSET('Data - expenses'!$J188, 0, (P$6-1) * 3, 1, 3))</f>
        <v>1369000</v>
      </c>
      <c r="Q307" s="313">
        <f ca="1">SUM(OFFSET('Data - expenses'!$J188, 0, (Q$6-1) * 3, 1, 3))</f>
        <v>0</v>
      </c>
      <c r="R307" s="313">
        <f ca="1">SUM(OFFSET('Data - expenses'!$J188, 0, (R$6-1) * 3, 1, 3))</f>
        <v>0</v>
      </c>
      <c r="S307" s="313">
        <f ca="1">SUM(OFFSET('Data - expenses'!$J188, 0, (S$6-1) * 3, 1, 3))</f>
        <v>0</v>
      </c>
      <c r="T307" s="313">
        <f ca="1">SUM(OFFSET('Data - expenses'!$J188, 0, (T$6-1) * 3, 1, 3))</f>
        <v>0</v>
      </c>
      <c r="U307" s="313">
        <f ca="1">SUM(OFFSET('Data - expenses'!$J188, 0, (U$6-1) * 3, 1, 3))</f>
        <v>0</v>
      </c>
      <c r="V307" s="313">
        <f ca="1">SUM(OFFSET('Data - expenses'!$J188, 0, (V$6-1) * 3, 1, 3))</f>
        <v>0</v>
      </c>
      <c r="W307" s="313">
        <f ca="1">SUM(OFFSET('Data - expenses'!$J188, 0, (W$6-1) * 3, 1, 3))</f>
        <v>0</v>
      </c>
      <c r="X307" s="313">
        <f ca="1">SUM(OFFSET('Data - expenses'!$J188, 0, (X$6-1) * 3, 1, 3))</f>
        <v>0</v>
      </c>
      <c r="Y307" s="313">
        <f ca="1">SUM(OFFSET('Data - expenses'!$J188, 0, (Y$6-1) * 3, 1, 3))</f>
        <v>191000</v>
      </c>
      <c r="Z307" s="313">
        <f ca="1">SUM(OFFSET('Data - expenses'!$J188, 0, (Z$6-1) * 3, 1, 3))</f>
        <v>0</v>
      </c>
      <c r="AA307" s="313">
        <f ca="1">SUM(OFFSET('Data - expenses'!$J188, 0, (AA$6-1) * 3, 1, 3))</f>
        <v>95000</v>
      </c>
      <c r="AB307" s="314">
        <f ca="1">SUM(OFFSET('Data - expenses'!$J188, 0, (AB$6-1) * 3, 1, 3))</f>
        <v>212000</v>
      </c>
    </row>
    <row r="308" spans="5:28" hidden="1" outlineLevel="5">
      <c r="H308" s="327" t="s">
        <v>266</v>
      </c>
      <c r="I308" s="312">
        <f ca="1">SUM(OFFSET('Data - expenses'!$J189, 0, (I$6-1) * 3, 1, 3))</f>
        <v>15000</v>
      </c>
      <c r="J308" s="313">
        <f ca="1">SUM(OFFSET('Data - expenses'!$J189, 0, (J$6-1) * 3, 1, 3))</f>
        <v>80000</v>
      </c>
      <c r="K308" s="313">
        <f ca="1">SUM(OFFSET('Data - expenses'!$J189, 0, (K$6-1) * 3, 1, 3))</f>
        <v>101000</v>
      </c>
      <c r="L308" s="313">
        <f ca="1">SUM(OFFSET('Data - expenses'!$J189, 0, (L$6-1) * 3, 1, 3))</f>
        <v>34000</v>
      </c>
      <c r="M308" s="313">
        <f ca="1">SUM(OFFSET('Data - expenses'!$J189, 0, (M$6-1) * 3, 1, 3))</f>
        <v>221000</v>
      </c>
      <c r="N308" s="313">
        <f ca="1">SUM(OFFSET('Data - expenses'!$J189, 0, (N$6-1) * 3, 1, 3))</f>
        <v>52000</v>
      </c>
      <c r="O308" s="313">
        <f ca="1">SUM(OFFSET('Data - expenses'!$J189, 0, (O$6-1) * 3, 1, 3))</f>
        <v>652000</v>
      </c>
      <c r="P308" s="313">
        <f ca="1">SUM(OFFSET('Data - expenses'!$J189, 0, (P$6-1) * 3, 1, 3))</f>
        <v>1369000</v>
      </c>
      <c r="Q308" s="313">
        <f ca="1">SUM(OFFSET('Data - expenses'!$J189, 0, (Q$6-1) * 3, 1, 3))</f>
        <v>0</v>
      </c>
      <c r="R308" s="313">
        <f ca="1">SUM(OFFSET('Data - expenses'!$J189, 0, (R$6-1) * 3, 1, 3))</f>
        <v>0</v>
      </c>
      <c r="S308" s="313">
        <f ca="1">SUM(OFFSET('Data - expenses'!$J189, 0, (S$6-1) * 3, 1, 3))</f>
        <v>0</v>
      </c>
      <c r="T308" s="313">
        <f ca="1">SUM(OFFSET('Data - expenses'!$J189, 0, (T$6-1) * 3, 1, 3))</f>
        <v>0</v>
      </c>
      <c r="U308" s="313">
        <f ca="1">SUM(OFFSET('Data - expenses'!$J189, 0, (U$6-1) * 3, 1, 3))</f>
        <v>0</v>
      </c>
      <c r="V308" s="313">
        <f ca="1">SUM(OFFSET('Data - expenses'!$J189, 0, (V$6-1) * 3, 1, 3))</f>
        <v>0</v>
      </c>
      <c r="W308" s="313">
        <f ca="1">SUM(OFFSET('Data - expenses'!$J189, 0, (W$6-1) * 3, 1, 3))</f>
        <v>0</v>
      </c>
      <c r="X308" s="313">
        <f ca="1">SUM(OFFSET('Data - expenses'!$J189, 0, (X$6-1) * 3, 1, 3))</f>
        <v>0</v>
      </c>
      <c r="Y308" s="313">
        <f ca="1">SUM(OFFSET('Data - expenses'!$J189, 0, (Y$6-1) * 3, 1, 3))</f>
        <v>191000</v>
      </c>
      <c r="Z308" s="313">
        <f ca="1">SUM(OFFSET('Data - expenses'!$J189, 0, (Z$6-1) * 3, 1, 3))</f>
        <v>0</v>
      </c>
      <c r="AA308" s="313">
        <f ca="1">SUM(OFFSET('Data - expenses'!$J189, 0, (AA$6-1) * 3, 1, 3))</f>
        <v>95000</v>
      </c>
      <c r="AB308" s="314">
        <f ca="1">SUM(OFFSET('Data - expenses'!$J189, 0, (AB$6-1) * 3, 1, 3))</f>
        <v>212000</v>
      </c>
    </row>
    <row r="309" spans="5:28" hidden="1" outlineLevel="4">
      <c r="G309" s="502" t="s">
        <v>61</v>
      </c>
      <c r="H309" s="503"/>
      <c r="I309" s="324">
        <f t="shared" ref="I309:AB309" ca="1" si="115">SUM(I310)</f>
        <v>0</v>
      </c>
      <c r="J309" s="325">
        <f t="shared" ca="1" si="115"/>
        <v>0</v>
      </c>
      <c r="K309" s="325">
        <f t="shared" ca="1" si="115"/>
        <v>0</v>
      </c>
      <c r="L309" s="325">
        <f t="shared" ca="1" si="115"/>
        <v>1000</v>
      </c>
      <c r="M309" s="325">
        <f t="shared" ca="1" si="115"/>
        <v>0</v>
      </c>
      <c r="N309" s="325">
        <f t="shared" ca="1" si="115"/>
        <v>0</v>
      </c>
      <c r="O309" s="325">
        <f t="shared" ca="1" si="115"/>
        <v>0</v>
      </c>
      <c r="P309" s="325">
        <f t="shared" ca="1" si="115"/>
        <v>0</v>
      </c>
      <c r="Q309" s="325">
        <f t="shared" ca="1" si="115"/>
        <v>1000</v>
      </c>
      <c r="R309" s="325">
        <f t="shared" ca="1" si="115"/>
        <v>0</v>
      </c>
      <c r="S309" s="325">
        <f t="shared" ca="1" si="115"/>
        <v>0</v>
      </c>
      <c r="T309" s="325">
        <f t="shared" ca="1" si="115"/>
        <v>0</v>
      </c>
      <c r="U309" s="325">
        <f t="shared" ca="1" si="115"/>
        <v>0</v>
      </c>
      <c r="V309" s="325">
        <f t="shared" ca="1" si="115"/>
        <v>1000</v>
      </c>
      <c r="W309" s="325">
        <f t="shared" ca="1" si="115"/>
        <v>0</v>
      </c>
      <c r="X309" s="325">
        <f t="shared" ca="1" si="115"/>
        <v>0</v>
      </c>
      <c r="Y309" s="325">
        <f t="shared" ca="1" si="115"/>
        <v>0</v>
      </c>
      <c r="Z309" s="325">
        <f t="shared" ca="1" si="115"/>
        <v>1000</v>
      </c>
      <c r="AA309" s="325">
        <f t="shared" ca="1" si="115"/>
        <v>0</v>
      </c>
      <c r="AB309" s="326">
        <f t="shared" ca="1" si="115"/>
        <v>0</v>
      </c>
    </row>
    <row r="310" spans="5:28" hidden="1" outlineLevel="5">
      <c r="H310" s="327" t="s">
        <v>267</v>
      </c>
      <c r="I310" s="312">
        <f ca="1">SUM(OFFSET('Data - expenses'!$J190, 0, (I$6-1) * 3, 1, 3))</f>
        <v>0</v>
      </c>
      <c r="J310" s="313">
        <f ca="1">SUM(OFFSET('Data - expenses'!$J190, 0, (J$6-1) * 3, 1, 3))</f>
        <v>0</v>
      </c>
      <c r="K310" s="313">
        <f ca="1">SUM(OFFSET('Data - expenses'!$J190, 0, (K$6-1) * 3, 1, 3))</f>
        <v>0</v>
      </c>
      <c r="L310" s="313">
        <f ca="1">SUM(OFFSET('Data - expenses'!$J190, 0, (L$6-1) * 3, 1, 3))</f>
        <v>1000</v>
      </c>
      <c r="M310" s="313">
        <f ca="1">SUM(OFFSET('Data - expenses'!$J190, 0, (M$6-1) * 3, 1, 3))</f>
        <v>0</v>
      </c>
      <c r="N310" s="313">
        <f ca="1">SUM(OFFSET('Data - expenses'!$J190, 0, (N$6-1) * 3, 1, 3))</f>
        <v>0</v>
      </c>
      <c r="O310" s="313">
        <f ca="1">SUM(OFFSET('Data - expenses'!$J190, 0, (O$6-1) * 3, 1, 3))</f>
        <v>0</v>
      </c>
      <c r="P310" s="313">
        <f ca="1">SUM(OFFSET('Data - expenses'!$J190, 0, (P$6-1) * 3, 1, 3))</f>
        <v>0</v>
      </c>
      <c r="Q310" s="313">
        <f ca="1">SUM(OFFSET('Data - expenses'!$J190, 0, (Q$6-1) * 3, 1, 3))</f>
        <v>1000</v>
      </c>
      <c r="R310" s="313">
        <f ca="1">SUM(OFFSET('Data - expenses'!$J190, 0, (R$6-1) * 3, 1, 3))</f>
        <v>0</v>
      </c>
      <c r="S310" s="313">
        <f ca="1">SUM(OFFSET('Data - expenses'!$J190, 0, (S$6-1) * 3, 1, 3))</f>
        <v>0</v>
      </c>
      <c r="T310" s="313">
        <f ca="1">SUM(OFFSET('Data - expenses'!$J190, 0, (T$6-1) * 3, 1, 3))</f>
        <v>0</v>
      </c>
      <c r="U310" s="313">
        <f ca="1">SUM(OFFSET('Data - expenses'!$J190, 0, (U$6-1) * 3, 1, 3))</f>
        <v>0</v>
      </c>
      <c r="V310" s="313">
        <f ca="1">SUM(OFFSET('Data - expenses'!$J190, 0, (V$6-1) * 3, 1, 3))</f>
        <v>1000</v>
      </c>
      <c r="W310" s="313">
        <f ca="1">SUM(OFFSET('Data - expenses'!$J190, 0, (W$6-1) * 3, 1, 3))</f>
        <v>0</v>
      </c>
      <c r="X310" s="313">
        <f ca="1">SUM(OFFSET('Data - expenses'!$J190, 0, (X$6-1) * 3, 1, 3))</f>
        <v>0</v>
      </c>
      <c r="Y310" s="313">
        <f ca="1">SUM(OFFSET('Data - expenses'!$J190, 0, (Y$6-1) * 3, 1, 3))</f>
        <v>0</v>
      </c>
      <c r="Z310" s="313">
        <f ca="1">SUM(OFFSET('Data - expenses'!$J190, 0, (Z$6-1) * 3, 1, 3))</f>
        <v>1000</v>
      </c>
      <c r="AA310" s="313">
        <f ca="1">SUM(OFFSET('Data - expenses'!$J190, 0, (AA$6-1) * 3, 1, 3))</f>
        <v>0</v>
      </c>
      <c r="AB310" s="314">
        <f ca="1">SUM(OFFSET('Data - expenses'!$J190, 0, (AB$6-1) * 3, 1, 3))</f>
        <v>0</v>
      </c>
    </row>
    <row r="311" spans="5:28" hidden="1" outlineLevel="2">
      <c r="E311" s="502" t="s">
        <v>91</v>
      </c>
      <c r="F311" s="505"/>
      <c r="G311" s="505"/>
      <c r="H311" s="503"/>
      <c r="I311" s="324">
        <f t="shared" ref="I311:AB311" ca="1" si="116">SUM(I312)</f>
        <v>1250</v>
      </c>
      <c r="J311" s="325">
        <f t="shared" ca="1" si="116"/>
        <v>1250</v>
      </c>
      <c r="K311" s="325">
        <f t="shared" ca="1" si="116"/>
        <v>1250</v>
      </c>
      <c r="L311" s="325">
        <f t="shared" ca="1" si="116"/>
        <v>1250</v>
      </c>
      <c r="M311" s="325">
        <f t="shared" ca="1" si="116"/>
        <v>1250</v>
      </c>
      <c r="N311" s="325">
        <f t="shared" ca="1" si="116"/>
        <v>1250</v>
      </c>
      <c r="O311" s="325">
        <f t="shared" ca="1" si="116"/>
        <v>1250</v>
      </c>
      <c r="P311" s="325">
        <f t="shared" ca="1" si="116"/>
        <v>1250</v>
      </c>
      <c r="Q311" s="325">
        <f t="shared" ca="1" si="116"/>
        <v>1250</v>
      </c>
      <c r="R311" s="325">
        <f t="shared" ca="1" si="116"/>
        <v>1250</v>
      </c>
      <c r="S311" s="325">
        <f t="shared" ca="1" si="116"/>
        <v>2500</v>
      </c>
      <c r="T311" s="325">
        <f t="shared" ca="1" si="116"/>
        <v>2500</v>
      </c>
      <c r="U311" s="325">
        <f t="shared" ca="1" si="116"/>
        <v>2500</v>
      </c>
      <c r="V311" s="325">
        <f t="shared" ca="1" si="116"/>
        <v>2500</v>
      </c>
      <c r="W311" s="325">
        <f t="shared" ca="1" si="116"/>
        <v>2500</v>
      </c>
      <c r="X311" s="325">
        <f t="shared" ca="1" si="116"/>
        <v>2500</v>
      </c>
      <c r="Y311" s="325">
        <f t="shared" ca="1" si="116"/>
        <v>2500</v>
      </c>
      <c r="Z311" s="325">
        <f t="shared" ca="1" si="116"/>
        <v>2500</v>
      </c>
      <c r="AA311" s="325">
        <f t="shared" ca="1" si="116"/>
        <v>2916.666666666667</v>
      </c>
      <c r="AB311" s="326">
        <f t="shared" ca="1" si="116"/>
        <v>3750</v>
      </c>
    </row>
    <row r="312" spans="5:28" hidden="1" outlineLevel="3">
      <c r="F312" s="488" t="s">
        <v>91</v>
      </c>
      <c r="G312" s="504"/>
      <c r="H312" s="489"/>
      <c r="I312" s="321">
        <f t="shared" ref="I312:AB312" ca="1" si="117">SUM(I313,I315,I320,I324)</f>
        <v>1250</v>
      </c>
      <c r="J312" s="322">
        <f t="shared" ca="1" si="117"/>
        <v>1250</v>
      </c>
      <c r="K312" s="322">
        <f t="shared" ca="1" si="117"/>
        <v>1250</v>
      </c>
      <c r="L312" s="322">
        <f t="shared" ca="1" si="117"/>
        <v>1250</v>
      </c>
      <c r="M312" s="322">
        <f t="shared" ca="1" si="117"/>
        <v>1250</v>
      </c>
      <c r="N312" s="322">
        <f t="shared" ca="1" si="117"/>
        <v>1250</v>
      </c>
      <c r="O312" s="322">
        <f t="shared" ca="1" si="117"/>
        <v>1250</v>
      </c>
      <c r="P312" s="322">
        <f t="shared" ca="1" si="117"/>
        <v>1250</v>
      </c>
      <c r="Q312" s="322">
        <f t="shared" ca="1" si="117"/>
        <v>1250</v>
      </c>
      <c r="R312" s="322">
        <f t="shared" ca="1" si="117"/>
        <v>1250</v>
      </c>
      <c r="S312" s="322">
        <f t="shared" ca="1" si="117"/>
        <v>2500</v>
      </c>
      <c r="T312" s="322">
        <f t="shared" ca="1" si="117"/>
        <v>2500</v>
      </c>
      <c r="U312" s="322">
        <f t="shared" ca="1" si="117"/>
        <v>2500</v>
      </c>
      <c r="V312" s="322">
        <f t="shared" ca="1" si="117"/>
        <v>2500</v>
      </c>
      <c r="W312" s="322">
        <f t="shared" ca="1" si="117"/>
        <v>2500</v>
      </c>
      <c r="X312" s="322">
        <f t="shared" ca="1" si="117"/>
        <v>2500</v>
      </c>
      <c r="Y312" s="322">
        <f t="shared" ca="1" si="117"/>
        <v>2500</v>
      </c>
      <c r="Z312" s="322">
        <f t="shared" ca="1" si="117"/>
        <v>2500</v>
      </c>
      <c r="AA312" s="322">
        <f t="shared" ca="1" si="117"/>
        <v>2916.666666666667</v>
      </c>
      <c r="AB312" s="323">
        <f t="shared" ca="1" si="117"/>
        <v>3750</v>
      </c>
    </row>
    <row r="313" spans="5:28" hidden="1" outlineLevel="4">
      <c r="G313" s="502" t="s">
        <v>0</v>
      </c>
      <c r="H313" s="503"/>
      <c r="I313" s="324">
        <f t="shared" ref="I313:AB313" ca="1" si="118">SUM(I314)</f>
        <v>0</v>
      </c>
      <c r="J313" s="325">
        <f t="shared" ca="1" si="118"/>
        <v>0</v>
      </c>
      <c r="K313" s="325">
        <f t="shared" ca="1" si="118"/>
        <v>0</v>
      </c>
      <c r="L313" s="325">
        <f t="shared" ca="1" si="118"/>
        <v>0</v>
      </c>
      <c r="M313" s="325">
        <f t="shared" ca="1" si="118"/>
        <v>0</v>
      </c>
      <c r="N313" s="325">
        <f t="shared" ca="1" si="118"/>
        <v>0</v>
      </c>
      <c r="O313" s="325">
        <f t="shared" ca="1" si="118"/>
        <v>0</v>
      </c>
      <c r="P313" s="325">
        <f t="shared" ca="1" si="118"/>
        <v>0</v>
      </c>
      <c r="Q313" s="325">
        <f t="shared" ca="1" si="118"/>
        <v>0</v>
      </c>
      <c r="R313" s="325">
        <f t="shared" ca="1" si="118"/>
        <v>0</v>
      </c>
      <c r="S313" s="325">
        <f t="shared" ca="1" si="118"/>
        <v>1250</v>
      </c>
      <c r="T313" s="325">
        <f t="shared" ca="1" si="118"/>
        <v>1250</v>
      </c>
      <c r="U313" s="325">
        <f t="shared" ca="1" si="118"/>
        <v>1250</v>
      </c>
      <c r="V313" s="325">
        <f t="shared" ca="1" si="118"/>
        <v>1250</v>
      </c>
      <c r="W313" s="325">
        <f t="shared" ca="1" si="118"/>
        <v>1250</v>
      </c>
      <c r="X313" s="325">
        <f t="shared" ca="1" si="118"/>
        <v>1250</v>
      </c>
      <c r="Y313" s="325">
        <f t="shared" ca="1" si="118"/>
        <v>1250</v>
      </c>
      <c r="Z313" s="325">
        <f t="shared" ca="1" si="118"/>
        <v>1250</v>
      </c>
      <c r="AA313" s="325">
        <f t="shared" ca="1" si="118"/>
        <v>1250</v>
      </c>
      <c r="AB313" s="326">
        <f t="shared" ca="1" si="118"/>
        <v>1250</v>
      </c>
    </row>
    <row r="314" spans="5:28" hidden="1" outlineLevel="5">
      <c r="H314" s="327" t="s">
        <v>260</v>
      </c>
      <c r="I314" s="312">
        <f ca="1">SUM(OFFSET('Data - expenses'!$J191, 0, (I$6-1) * 3, 1, 3))</f>
        <v>0</v>
      </c>
      <c r="J314" s="313">
        <f ca="1">SUM(OFFSET('Data - expenses'!$J191, 0, (J$6-1) * 3, 1, 3))</f>
        <v>0</v>
      </c>
      <c r="K314" s="313">
        <f ca="1">SUM(OFFSET('Data - expenses'!$J191, 0, (K$6-1) * 3, 1, 3))</f>
        <v>0</v>
      </c>
      <c r="L314" s="313">
        <f ca="1">SUM(OFFSET('Data - expenses'!$J191, 0, (L$6-1) * 3, 1, 3))</f>
        <v>0</v>
      </c>
      <c r="M314" s="313">
        <f ca="1">SUM(OFFSET('Data - expenses'!$J191, 0, (M$6-1) * 3, 1, 3))</f>
        <v>0</v>
      </c>
      <c r="N314" s="313">
        <f ca="1">SUM(OFFSET('Data - expenses'!$J191, 0, (N$6-1) * 3, 1, 3))</f>
        <v>0</v>
      </c>
      <c r="O314" s="313">
        <f ca="1">SUM(OFFSET('Data - expenses'!$J191, 0, (O$6-1) * 3, 1, 3))</f>
        <v>0</v>
      </c>
      <c r="P314" s="313">
        <f ca="1">SUM(OFFSET('Data - expenses'!$J191, 0, (P$6-1) * 3, 1, 3))</f>
        <v>0</v>
      </c>
      <c r="Q314" s="313">
        <f ca="1">SUM(OFFSET('Data - expenses'!$J191, 0, (Q$6-1) * 3, 1, 3))</f>
        <v>0</v>
      </c>
      <c r="R314" s="313">
        <f ca="1">SUM(OFFSET('Data - expenses'!$J191, 0, (R$6-1) * 3, 1, 3))</f>
        <v>0</v>
      </c>
      <c r="S314" s="313">
        <f ca="1">SUM(OFFSET('Data - expenses'!$J191, 0, (S$6-1) * 3, 1, 3))</f>
        <v>1250</v>
      </c>
      <c r="T314" s="313">
        <f ca="1">SUM(OFFSET('Data - expenses'!$J191, 0, (T$6-1) * 3, 1, 3))</f>
        <v>1250</v>
      </c>
      <c r="U314" s="313">
        <f ca="1">SUM(OFFSET('Data - expenses'!$J191, 0, (U$6-1) * 3, 1, 3))</f>
        <v>1250</v>
      </c>
      <c r="V314" s="313">
        <f ca="1">SUM(OFFSET('Data - expenses'!$J191, 0, (V$6-1) * 3, 1, 3))</f>
        <v>1250</v>
      </c>
      <c r="W314" s="313">
        <f ca="1">SUM(OFFSET('Data - expenses'!$J191, 0, (W$6-1) * 3, 1, 3))</f>
        <v>1250</v>
      </c>
      <c r="X314" s="313">
        <f ca="1">SUM(OFFSET('Data - expenses'!$J191, 0, (X$6-1) * 3, 1, 3))</f>
        <v>1250</v>
      </c>
      <c r="Y314" s="313">
        <f ca="1">SUM(OFFSET('Data - expenses'!$J191, 0, (Y$6-1) * 3, 1, 3))</f>
        <v>1250</v>
      </c>
      <c r="Z314" s="313">
        <f ca="1">SUM(OFFSET('Data - expenses'!$J191, 0, (Z$6-1) * 3, 1, 3))</f>
        <v>1250</v>
      </c>
      <c r="AA314" s="313">
        <f ca="1">SUM(OFFSET('Data - expenses'!$J191, 0, (AA$6-1) * 3, 1, 3))</f>
        <v>1250</v>
      </c>
      <c r="AB314" s="314">
        <f ca="1">SUM(OFFSET('Data - expenses'!$J191, 0, (AB$6-1) * 3, 1, 3))</f>
        <v>1250</v>
      </c>
    </row>
    <row r="315" spans="5:28" hidden="1" outlineLevel="4">
      <c r="G315" s="502" t="s">
        <v>57</v>
      </c>
      <c r="H315" s="503"/>
      <c r="I315" s="324">
        <f t="shared" ref="I315:AB315" ca="1" si="119">SUM(I316,I317,I318,I319)</f>
        <v>1250</v>
      </c>
      <c r="J315" s="325">
        <f t="shared" ca="1" si="119"/>
        <v>1250</v>
      </c>
      <c r="K315" s="325">
        <f t="shared" ca="1" si="119"/>
        <v>1250</v>
      </c>
      <c r="L315" s="325">
        <f t="shared" ca="1" si="119"/>
        <v>1250</v>
      </c>
      <c r="M315" s="325">
        <f t="shared" ca="1" si="119"/>
        <v>1250</v>
      </c>
      <c r="N315" s="325">
        <f t="shared" ca="1" si="119"/>
        <v>1250</v>
      </c>
      <c r="O315" s="325">
        <f t="shared" ca="1" si="119"/>
        <v>1250</v>
      </c>
      <c r="P315" s="325">
        <f t="shared" ca="1" si="119"/>
        <v>1250</v>
      </c>
      <c r="Q315" s="325">
        <f t="shared" ca="1" si="119"/>
        <v>1250</v>
      </c>
      <c r="R315" s="325">
        <f t="shared" ca="1" si="119"/>
        <v>1250</v>
      </c>
      <c r="S315" s="325">
        <f t="shared" ca="1" si="119"/>
        <v>1250</v>
      </c>
      <c r="T315" s="325">
        <f t="shared" ca="1" si="119"/>
        <v>1250</v>
      </c>
      <c r="U315" s="325">
        <f t="shared" ca="1" si="119"/>
        <v>1250</v>
      </c>
      <c r="V315" s="325">
        <f t="shared" ca="1" si="119"/>
        <v>1250</v>
      </c>
      <c r="W315" s="325">
        <f t="shared" ca="1" si="119"/>
        <v>1250</v>
      </c>
      <c r="X315" s="325">
        <f t="shared" ca="1" si="119"/>
        <v>1250</v>
      </c>
      <c r="Y315" s="325">
        <f t="shared" ca="1" si="119"/>
        <v>1250</v>
      </c>
      <c r="Z315" s="325">
        <f t="shared" ca="1" si="119"/>
        <v>1250</v>
      </c>
      <c r="AA315" s="325">
        <f t="shared" ca="1" si="119"/>
        <v>1666.6666666666667</v>
      </c>
      <c r="AB315" s="326">
        <f t="shared" ca="1" si="119"/>
        <v>2500</v>
      </c>
    </row>
    <row r="316" spans="5:28" hidden="1" outlineLevel="5">
      <c r="H316" s="327" t="s">
        <v>261</v>
      </c>
      <c r="I316" s="312">
        <f ca="1">SUM(OFFSET('Data - expenses'!$J192, 0, (I$6-1) * 3, 1, 3))</f>
        <v>1250</v>
      </c>
      <c r="J316" s="313">
        <f ca="1">SUM(OFFSET('Data - expenses'!$J192, 0, (J$6-1) * 3, 1, 3))</f>
        <v>1250</v>
      </c>
      <c r="K316" s="313">
        <f ca="1">SUM(OFFSET('Data - expenses'!$J192, 0, (K$6-1) * 3, 1, 3))</f>
        <v>1250</v>
      </c>
      <c r="L316" s="313">
        <f ca="1">SUM(OFFSET('Data - expenses'!$J192, 0, (L$6-1) * 3, 1, 3))</f>
        <v>1250</v>
      </c>
      <c r="M316" s="313">
        <f ca="1">SUM(OFFSET('Data - expenses'!$J192, 0, (M$6-1) * 3, 1, 3))</f>
        <v>1250</v>
      </c>
      <c r="N316" s="313">
        <f ca="1">SUM(OFFSET('Data - expenses'!$J192, 0, (N$6-1) * 3, 1, 3))</f>
        <v>1250</v>
      </c>
      <c r="O316" s="313">
        <f ca="1">SUM(OFFSET('Data - expenses'!$J192, 0, (O$6-1) * 3, 1, 3))</f>
        <v>1250</v>
      </c>
      <c r="P316" s="313">
        <f ca="1">SUM(OFFSET('Data - expenses'!$J192, 0, (P$6-1) * 3, 1, 3))</f>
        <v>1250</v>
      </c>
      <c r="Q316" s="313">
        <f ca="1">SUM(OFFSET('Data - expenses'!$J192, 0, (Q$6-1) * 3, 1, 3))</f>
        <v>1250</v>
      </c>
      <c r="R316" s="313">
        <f ca="1">SUM(OFFSET('Data - expenses'!$J192, 0, (R$6-1) * 3, 1, 3))</f>
        <v>1250</v>
      </c>
      <c r="S316" s="313">
        <f ca="1">SUM(OFFSET('Data - expenses'!$J192, 0, (S$6-1) * 3, 1, 3))</f>
        <v>1250</v>
      </c>
      <c r="T316" s="313">
        <f ca="1">SUM(OFFSET('Data - expenses'!$J192, 0, (T$6-1) * 3, 1, 3))</f>
        <v>1250</v>
      </c>
      <c r="U316" s="313">
        <f ca="1">SUM(OFFSET('Data - expenses'!$J192, 0, (U$6-1) * 3, 1, 3))</f>
        <v>1250</v>
      </c>
      <c r="V316" s="313">
        <f ca="1">SUM(OFFSET('Data - expenses'!$J192, 0, (V$6-1) * 3, 1, 3))</f>
        <v>1250</v>
      </c>
      <c r="W316" s="313">
        <f ca="1">SUM(OFFSET('Data - expenses'!$J192, 0, (W$6-1) * 3, 1, 3))</f>
        <v>1250</v>
      </c>
      <c r="X316" s="313">
        <f ca="1">SUM(OFFSET('Data - expenses'!$J192, 0, (X$6-1) * 3, 1, 3))</f>
        <v>1250</v>
      </c>
      <c r="Y316" s="313">
        <f ca="1">SUM(OFFSET('Data - expenses'!$J192, 0, (Y$6-1) * 3, 1, 3))</f>
        <v>1250</v>
      </c>
      <c r="Z316" s="313">
        <f ca="1">SUM(OFFSET('Data - expenses'!$J192, 0, (Z$6-1) * 3, 1, 3))</f>
        <v>1250</v>
      </c>
      <c r="AA316" s="313">
        <f ca="1">SUM(OFFSET('Data - expenses'!$J192, 0, (AA$6-1) * 3, 1, 3))</f>
        <v>1666.6666666666667</v>
      </c>
      <c r="AB316" s="314">
        <f ca="1">SUM(OFFSET('Data - expenses'!$J192, 0, (AB$6-1) * 3, 1, 3))</f>
        <v>2500</v>
      </c>
    </row>
    <row r="317" spans="5:28" hidden="1" outlineLevel="5">
      <c r="H317" s="327" t="s">
        <v>262</v>
      </c>
      <c r="I317" s="312">
        <f ca="1">SUM(OFFSET('Data - expenses'!$J193, 0, (I$6-1) * 3, 1, 3))</f>
        <v>0</v>
      </c>
      <c r="J317" s="313">
        <f ca="1">SUM(OFFSET('Data - expenses'!$J193, 0, (J$6-1) * 3, 1, 3))</f>
        <v>0</v>
      </c>
      <c r="K317" s="313">
        <f ca="1">SUM(OFFSET('Data - expenses'!$J193, 0, (K$6-1) * 3, 1, 3))</f>
        <v>0</v>
      </c>
      <c r="L317" s="313">
        <f ca="1">SUM(OFFSET('Data - expenses'!$J193, 0, (L$6-1) * 3, 1, 3))</f>
        <v>0</v>
      </c>
      <c r="M317" s="313">
        <f ca="1">SUM(OFFSET('Data - expenses'!$J193, 0, (M$6-1) * 3, 1, 3))</f>
        <v>0</v>
      </c>
      <c r="N317" s="313">
        <f ca="1">SUM(OFFSET('Data - expenses'!$J193, 0, (N$6-1) * 3, 1, 3))</f>
        <v>0</v>
      </c>
      <c r="O317" s="313">
        <f ca="1">SUM(OFFSET('Data - expenses'!$J193, 0, (O$6-1) * 3, 1, 3))</f>
        <v>0</v>
      </c>
      <c r="P317" s="313">
        <f ca="1">SUM(OFFSET('Data - expenses'!$J193, 0, (P$6-1) * 3, 1, 3))</f>
        <v>0</v>
      </c>
      <c r="Q317" s="313">
        <f ca="1">SUM(OFFSET('Data - expenses'!$J193, 0, (Q$6-1) * 3, 1, 3))</f>
        <v>0</v>
      </c>
      <c r="R317" s="313">
        <f ca="1">SUM(OFFSET('Data - expenses'!$J193, 0, (R$6-1) * 3, 1, 3))</f>
        <v>0</v>
      </c>
      <c r="S317" s="313">
        <f ca="1">SUM(OFFSET('Data - expenses'!$J193, 0, (S$6-1) * 3, 1, 3))</f>
        <v>0</v>
      </c>
      <c r="T317" s="313">
        <f ca="1">SUM(OFFSET('Data - expenses'!$J193, 0, (T$6-1) * 3, 1, 3))</f>
        <v>0</v>
      </c>
      <c r="U317" s="313">
        <f ca="1">SUM(OFFSET('Data - expenses'!$J193, 0, (U$6-1) * 3, 1, 3))</f>
        <v>0</v>
      </c>
      <c r="V317" s="313">
        <f ca="1">SUM(OFFSET('Data - expenses'!$J193, 0, (V$6-1) * 3, 1, 3))</f>
        <v>0</v>
      </c>
      <c r="W317" s="313">
        <f ca="1">SUM(OFFSET('Data - expenses'!$J193, 0, (W$6-1) * 3, 1, 3))</f>
        <v>0</v>
      </c>
      <c r="X317" s="313">
        <f ca="1">SUM(OFFSET('Data - expenses'!$J193, 0, (X$6-1) * 3, 1, 3))</f>
        <v>0</v>
      </c>
      <c r="Y317" s="313">
        <f ca="1">SUM(OFFSET('Data - expenses'!$J193, 0, (Y$6-1) * 3, 1, 3))</f>
        <v>0</v>
      </c>
      <c r="Z317" s="313">
        <f ca="1">SUM(OFFSET('Data - expenses'!$J193, 0, (Z$6-1) * 3, 1, 3))</f>
        <v>0</v>
      </c>
      <c r="AA317" s="313">
        <f ca="1">SUM(OFFSET('Data - expenses'!$J193, 0, (AA$6-1) * 3, 1, 3))</f>
        <v>0</v>
      </c>
      <c r="AB317" s="314">
        <f ca="1">SUM(OFFSET('Data - expenses'!$J193, 0, (AB$6-1) * 3, 1, 3))</f>
        <v>0</v>
      </c>
    </row>
    <row r="318" spans="5:28" hidden="1" outlineLevel="5">
      <c r="H318" s="327" t="s">
        <v>263</v>
      </c>
      <c r="I318" s="312">
        <f ca="1">SUM(OFFSET('Data - expenses'!$J194, 0, (I$6-1) * 3, 1, 3))</f>
        <v>0</v>
      </c>
      <c r="J318" s="313">
        <f ca="1">SUM(OFFSET('Data - expenses'!$J194, 0, (J$6-1) * 3, 1, 3))</f>
        <v>0</v>
      </c>
      <c r="K318" s="313">
        <f ca="1">SUM(OFFSET('Data - expenses'!$J194, 0, (K$6-1) * 3, 1, 3))</f>
        <v>0</v>
      </c>
      <c r="L318" s="313">
        <f ca="1">SUM(OFFSET('Data - expenses'!$J194, 0, (L$6-1) * 3, 1, 3))</f>
        <v>0</v>
      </c>
      <c r="M318" s="313">
        <f ca="1">SUM(OFFSET('Data - expenses'!$J194, 0, (M$6-1) * 3, 1, 3))</f>
        <v>0</v>
      </c>
      <c r="N318" s="313">
        <f ca="1">SUM(OFFSET('Data - expenses'!$J194, 0, (N$6-1) * 3, 1, 3))</f>
        <v>0</v>
      </c>
      <c r="O318" s="313">
        <f ca="1">SUM(OFFSET('Data - expenses'!$J194, 0, (O$6-1) * 3, 1, 3))</f>
        <v>0</v>
      </c>
      <c r="P318" s="313">
        <f ca="1">SUM(OFFSET('Data - expenses'!$J194, 0, (P$6-1) * 3, 1, 3))</f>
        <v>0</v>
      </c>
      <c r="Q318" s="313">
        <f ca="1">SUM(OFFSET('Data - expenses'!$J194, 0, (Q$6-1) * 3, 1, 3))</f>
        <v>0</v>
      </c>
      <c r="R318" s="313">
        <f ca="1">SUM(OFFSET('Data - expenses'!$J194, 0, (R$6-1) * 3, 1, 3))</f>
        <v>0</v>
      </c>
      <c r="S318" s="313">
        <f ca="1">SUM(OFFSET('Data - expenses'!$J194, 0, (S$6-1) * 3, 1, 3))</f>
        <v>0</v>
      </c>
      <c r="T318" s="313">
        <f ca="1">SUM(OFFSET('Data - expenses'!$J194, 0, (T$6-1) * 3, 1, 3))</f>
        <v>0</v>
      </c>
      <c r="U318" s="313">
        <f ca="1">SUM(OFFSET('Data - expenses'!$J194, 0, (U$6-1) * 3, 1, 3))</f>
        <v>0</v>
      </c>
      <c r="V318" s="313">
        <f ca="1">SUM(OFFSET('Data - expenses'!$J194, 0, (V$6-1) * 3, 1, 3))</f>
        <v>0</v>
      </c>
      <c r="W318" s="313">
        <f ca="1">SUM(OFFSET('Data - expenses'!$J194, 0, (W$6-1) * 3, 1, 3))</f>
        <v>0</v>
      </c>
      <c r="X318" s="313">
        <f ca="1">SUM(OFFSET('Data - expenses'!$J194, 0, (X$6-1) * 3, 1, 3))</f>
        <v>0</v>
      </c>
      <c r="Y318" s="313">
        <f ca="1">SUM(OFFSET('Data - expenses'!$J194, 0, (Y$6-1) * 3, 1, 3))</f>
        <v>0</v>
      </c>
      <c r="Z318" s="313">
        <f ca="1">SUM(OFFSET('Data - expenses'!$J194, 0, (Z$6-1) * 3, 1, 3))</f>
        <v>0</v>
      </c>
      <c r="AA318" s="313">
        <f ca="1">SUM(OFFSET('Data - expenses'!$J194, 0, (AA$6-1) * 3, 1, 3))</f>
        <v>0</v>
      </c>
      <c r="AB318" s="314">
        <f ca="1">SUM(OFFSET('Data - expenses'!$J194, 0, (AB$6-1) * 3, 1, 3))</f>
        <v>0</v>
      </c>
    </row>
    <row r="319" spans="5:28" hidden="1" outlineLevel="5">
      <c r="H319" s="327" t="s">
        <v>301</v>
      </c>
      <c r="I319" s="312">
        <f ca="1">SUM(OFFSET('Data - expenses'!$J195, 0, (I$6-1) * 3, 1, 3))</f>
        <v>0</v>
      </c>
      <c r="J319" s="313">
        <f ca="1">SUM(OFFSET('Data - expenses'!$J195, 0, (J$6-1) * 3, 1, 3))</f>
        <v>0</v>
      </c>
      <c r="K319" s="313">
        <f ca="1">SUM(OFFSET('Data - expenses'!$J195, 0, (K$6-1) * 3, 1, 3))</f>
        <v>0</v>
      </c>
      <c r="L319" s="313">
        <f ca="1">SUM(OFFSET('Data - expenses'!$J195, 0, (L$6-1) * 3, 1, 3))</f>
        <v>0</v>
      </c>
      <c r="M319" s="313">
        <f ca="1">SUM(OFFSET('Data - expenses'!$J195, 0, (M$6-1) * 3, 1, 3))</f>
        <v>0</v>
      </c>
      <c r="N319" s="313">
        <f ca="1">SUM(OFFSET('Data - expenses'!$J195, 0, (N$6-1) * 3, 1, 3))</f>
        <v>0</v>
      </c>
      <c r="O319" s="313">
        <f ca="1">SUM(OFFSET('Data - expenses'!$J195, 0, (O$6-1) * 3, 1, 3))</f>
        <v>0</v>
      </c>
      <c r="P319" s="313">
        <f ca="1">SUM(OFFSET('Data - expenses'!$J195, 0, (P$6-1) * 3, 1, 3))</f>
        <v>0</v>
      </c>
      <c r="Q319" s="313">
        <f ca="1">SUM(OFFSET('Data - expenses'!$J195, 0, (Q$6-1) * 3, 1, 3))</f>
        <v>0</v>
      </c>
      <c r="R319" s="313">
        <f ca="1">SUM(OFFSET('Data - expenses'!$J195, 0, (R$6-1) * 3, 1, 3))</f>
        <v>0</v>
      </c>
      <c r="S319" s="313">
        <f ca="1">SUM(OFFSET('Data - expenses'!$J195, 0, (S$6-1) * 3, 1, 3))</f>
        <v>0</v>
      </c>
      <c r="T319" s="313">
        <f ca="1">SUM(OFFSET('Data - expenses'!$J195, 0, (T$6-1) * 3, 1, 3))</f>
        <v>0</v>
      </c>
      <c r="U319" s="313">
        <f ca="1">SUM(OFFSET('Data - expenses'!$J195, 0, (U$6-1) * 3, 1, 3))</f>
        <v>0</v>
      </c>
      <c r="V319" s="313">
        <f ca="1">SUM(OFFSET('Data - expenses'!$J195, 0, (V$6-1) * 3, 1, 3))</f>
        <v>0</v>
      </c>
      <c r="W319" s="313">
        <f ca="1">SUM(OFFSET('Data - expenses'!$J195, 0, (W$6-1) * 3, 1, 3))</f>
        <v>0</v>
      </c>
      <c r="X319" s="313">
        <f ca="1">SUM(OFFSET('Data - expenses'!$J195, 0, (X$6-1) * 3, 1, 3))</f>
        <v>0</v>
      </c>
      <c r="Y319" s="313">
        <f ca="1">SUM(OFFSET('Data - expenses'!$J195, 0, (Y$6-1) * 3, 1, 3))</f>
        <v>0</v>
      </c>
      <c r="Z319" s="313">
        <f ca="1">SUM(OFFSET('Data - expenses'!$J195, 0, (Z$6-1) * 3, 1, 3))</f>
        <v>0</v>
      </c>
      <c r="AA319" s="313">
        <f ca="1">SUM(OFFSET('Data - expenses'!$J195, 0, (AA$6-1) * 3, 1, 3))</f>
        <v>0</v>
      </c>
      <c r="AB319" s="314">
        <f ca="1">SUM(OFFSET('Data - expenses'!$J195, 0, (AB$6-1) * 3, 1, 3))</f>
        <v>0</v>
      </c>
    </row>
    <row r="320" spans="5:28" hidden="1" outlineLevel="4">
      <c r="G320" s="502" t="s">
        <v>1</v>
      </c>
      <c r="H320" s="503"/>
      <c r="I320" s="324">
        <f t="shared" ref="I320:AB320" ca="1" si="120">SUM(I321,I322,I323)</f>
        <v>0</v>
      </c>
      <c r="J320" s="325">
        <f t="shared" ca="1" si="120"/>
        <v>0</v>
      </c>
      <c r="K320" s="325">
        <f t="shared" ca="1" si="120"/>
        <v>0</v>
      </c>
      <c r="L320" s="325">
        <f t="shared" ca="1" si="120"/>
        <v>0</v>
      </c>
      <c r="M320" s="325">
        <f t="shared" ca="1" si="120"/>
        <v>0</v>
      </c>
      <c r="N320" s="325">
        <f t="shared" ca="1" si="120"/>
        <v>0</v>
      </c>
      <c r="O320" s="325">
        <f t="shared" ca="1" si="120"/>
        <v>0</v>
      </c>
      <c r="P320" s="325">
        <f t="shared" ca="1" si="120"/>
        <v>0</v>
      </c>
      <c r="Q320" s="325">
        <f t="shared" ca="1" si="120"/>
        <v>0</v>
      </c>
      <c r="R320" s="325">
        <f t="shared" ca="1" si="120"/>
        <v>0</v>
      </c>
      <c r="S320" s="325">
        <f t="shared" ca="1" si="120"/>
        <v>0</v>
      </c>
      <c r="T320" s="325">
        <f t="shared" ca="1" si="120"/>
        <v>0</v>
      </c>
      <c r="U320" s="325">
        <f t="shared" ca="1" si="120"/>
        <v>0</v>
      </c>
      <c r="V320" s="325">
        <f t="shared" ca="1" si="120"/>
        <v>0</v>
      </c>
      <c r="W320" s="325">
        <f t="shared" ca="1" si="120"/>
        <v>0</v>
      </c>
      <c r="X320" s="325">
        <f t="shared" ca="1" si="120"/>
        <v>0</v>
      </c>
      <c r="Y320" s="325">
        <f t="shared" ca="1" si="120"/>
        <v>0</v>
      </c>
      <c r="Z320" s="325">
        <f t="shared" ca="1" si="120"/>
        <v>0</v>
      </c>
      <c r="AA320" s="325">
        <f t="shared" ca="1" si="120"/>
        <v>0</v>
      </c>
      <c r="AB320" s="326">
        <f t="shared" ca="1" si="120"/>
        <v>0</v>
      </c>
    </row>
    <row r="321" spans="5:28" hidden="1" outlineLevel="5">
      <c r="H321" s="327" t="s">
        <v>264</v>
      </c>
      <c r="I321" s="312">
        <f ca="1">SUM(OFFSET('Data - expenses'!$J196, 0, (I$6-1) * 3, 1, 3))</f>
        <v>0</v>
      </c>
      <c r="J321" s="313">
        <f ca="1">SUM(OFFSET('Data - expenses'!$J196, 0, (J$6-1) * 3, 1, 3))</f>
        <v>0</v>
      </c>
      <c r="K321" s="313">
        <f ca="1">SUM(OFFSET('Data - expenses'!$J196, 0, (K$6-1) * 3, 1, 3))</f>
        <v>0</v>
      </c>
      <c r="L321" s="313">
        <f ca="1">SUM(OFFSET('Data - expenses'!$J196, 0, (L$6-1) * 3, 1, 3))</f>
        <v>0</v>
      </c>
      <c r="M321" s="313">
        <f ca="1">SUM(OFFSET('Data - expenses'!$J196, 0, (M$6-1) * 3, 1, 3))</f>
        <v>0</v>
      </c>
      <c r="N321" s="313">
        <f ca="1">SUM(OFFSET('Data - expenses'!$J196, 0, (N$6-1) * 3, 1, 3))</f>
        <v>0</v>
      </c>
      <c r="O321" s="313">
        <f ca="1">SUM(OFFSET('Data - expenses'!$J196, 0, (O$6-1) * 3, 1, 3))</f>
        <v>0</v>
      </c>
      <c r="P321" s="313">
        <f ca="1">SUM(OFFSET('Data - expenses'!$J196, 0, (P$6-1) * 3, 1, 3))</f>
        <v>0</v>
      </c>
      <c r="Q321" s="313">
        <f ca="1">SUM(OFFSET('Data - expenses'!$J196, 0, (Q$6-1) * 3, 1, 3))</f>
        <v>0</v>
      </c>
      <c r="R321" s="313">
        <f ca="1">SUM(OFFSET('Data - expenses'!$J196, 0, (R$6-1) * 3, 1, 3))</f>
        <v>0</v>
      </c>
      <c r="S321" s="313">
        <f ca="1">SUM(OFFSET('Data - expenses'!$J196, 0, (S$6-1) * 3, 1, 3))</f>
        <v>0</v>
      </c>
      <c r="T321" s="313">
        <f ca="1">SUM(OFFSET('Data - expenses'!$J196, 0, (T$6-1) * 3, 1, 3))</f>
        <v>0</v>
      </c>
      <c r="U321" s="313">
        <f ca="1">SUM(OFFSET('Data - expenses'!$J196, 0, (U$6-1) * 3, 1, 3))</f>
        <v>0</v>
      </c>
      <c r="V321" s="313">
        <f ca="1">SUM(OFFSET('Data - expenses'!$J196, 0, (V$6-1) * 3, 1, 3))</f>
        <v>0</v>
      </c>
      <c r="W321" s="313">
        <f ca="1">SUM(OFFSET('Data - expenses'!$J196, 0, (W$6-1) * 3, 1, 3))</f>
        <v>0</v>
      </c>
      <c r="X321" s="313">
        <f ca="1">SUM(OFFSET('Data - expenses'!$J196, 0, (X$6-1) * 3, 1, 3))</f>
        <v>0</v>
      </c>
      <c r="Y321" s="313">
        <f ca="1">SUM(OFFSET('Data - expenses'!$J196, 0, (Y$6-1) * 3, 1, 3))</f>
        <v>0</v>
      </c>
      <c r="Z321" s="313">
        <f ca="1">SUM(OFFSET('Data - expenses'!$J196, 0, (Z$6-1) * 3, 1, 3))</f>
        <v>0</v>
      </c>
      <c r="AA321" s="313">
        <f ca="1">SUM(OFFSET('Data - expenses'!$J196, 0, (AA$6-1) * 3, 1, 3))</f>
        <v>0</v>
      </c>
      <c r="AB321" s="314">
        <f ca="1">SUM(OFFSET('Data - expenses'!$J196, 0, (AB$6-1) * 3, 1, 3))</f>
        <v>0</v>
      </c>
    </row>
    <row r="322" spans="5:28" hidden="1" outlineLevel="5">
      <c r="H322" s="327" t="s">
        <v>265</v>
      </c>
      <c r="I322" s="312">
        <f ca="1">SUM(OFFSET('Data - expenses'!$J197, 0, (I$6-1) * 3, 1, 3))</f>
        <v>0</v>
      </c>
      <c r="J322" s="313">
        <f ca="1">SUM(OFFSET('Data - expenses'!$J197, 0, (J$6-1) * 3, 1, 3))</f>
        <v>0</v>
      </c>
      <c r="K322" s="313">
        <f ca="1">SUM(OFFSET('Data - expenses'!$J197, 0, (K$6-1) * 3, 1, 3))</f>
        <v>0</v>
      </c>
      <c r="L322" s="313">
        <f ca="1">SUM(OFFSET('Data - expenses'!$J197, 0, (L$6-1) * 3, 1, 3))</f>
        <v>0</v>
      </c>
      <c r="M322" s="313">
        <f ca="1">SUM(OFFSET('Data - expenses'!$J197, 0, (M$6-1) * 3, 1, 3))</f>
        <v>0</v>
      </c>
      <c r="N322" s="313">
        <f ca="1">SUM(OFFSET('Data - expenses'!$J197, 0, (N$6-1) * 3, 1, 3))</f>
        <v>0</v>
      </c>
      <c r="O322" s="313">
        <f ca="1">SUM(OFFSET('Data - expenses'!$J197, 0, (O$6-1) * 3, 1, 3))</f>
        <v>0</v>
      </c>
      <c r="P322" s="313">
        <f ca="1">SUM(OFFSET('Data - expenses'!$J197, 0, (P$6-1) * 3, 1, 3))</f>
        <v>0</v>
      </c>
      <c r="Q322" s="313">
        <f ca="1">SUM(OFFSET('Data - expenses'!$J197, 0, (Q$6-1) * 3, 1, 3))</f>
        <v>0</v>
      </c>
      <c r="R322" s="313">
        <f ca="1">SUM(OFFSET('Data - expenses'!$J197, 0, (R$6-1) * 3, 1, 3))</f>
        <v>0</v>
      </c>
      <c r="S322" s="313">
        <f ca="1">SUM(OFFSET('Data - expenses'!$J197, 0, (S$6-1) * 3, 1, 3))</f>
        <v>0</v>
      </c>
      <c r="T322" s="313">
        <f ca="1">SUM(OFFSET('Data - expenses'!$J197, 0, (T$6-1) * 3, 1, 3))</f>
        <v>0</v>
      </c>
      <c r="U322" s="313">
        <f ca="1">SUM(OFFSET('Data - expenses'!$J197, 0, (U$6-1) * 3, 1, 3))</f>
        <v>0</v>
      </c>
      <c r="V322" s="313">
        <f ca="1">SUM(OFFSET('Data - expenses'!$J197, 0, (V$6-1) * 3, 1, 3))</f>
        <v>0</v>
      </c>
      <c r="W322" s="313">
        <f ca="1">SUM(OFFSET('Data - expenses'!$J197, 0, (W$6-1) * 3, 1, 3))</f>
        <v>0</v>
      </c>
      <c r="X322" s="313">
        <f ca="1">SUM(OFFSET('Data - expenses'!$J197, 0, (X$6-1) * 3, 1, 3))</f>
        <v>0</v>
      </c>
      <c r="Y322" s="313">
        <f ca="1">SUM(OFFSET('Data - expenses'!$J197, 0, (Y$6-1) * 3, 1, 3))</f>
        <v>0</v>
      </c>
      <c r="Z322" s="313">
        <f ca="1">SUM(OFFSET('Data - expenses'!$J197, 0, (Z$6-1) * 3, 1, 3))</f>
        <v>0</v>
      </c>
      <c r="AA322" s="313">
        <f ca="1">SUM(OFFSET('Data - expenses'!$J197, 0, (AA$6-1) * 3, 1, 3))</f>
        <v>0</v>
      </c>
      <c r="AB322" s="314">
        <f ca="1">SUM(OFFSET('Data - expenses'!$J197, 0, (AB$6-1) * 3, 1, 3))</f>
        <v>0</v>
      </c>
    </row>
    <row r="323" spans="5:28" hidden="1" outlineLevel="5">
      <c r="H323" s="327" t="s">
        <v>266</v>
      </c>
      <c r="I323" s="312">
        <f ca="1">SUM(OFFSET('Data - expenses'!$J198, 0, (I$6-1) * 3, 1, 3))</f>
        <v>0</v>
      </c>
      <c r="J323" s="313">
        <f ca="1">SUM(OFFSET('Data - expenses'!$J198, 0, (J$6-1) * 3, 1, 3))</f>
        <v>0</v>
      </c>
      <c r="K323" s="313">
        <f ca="1">SUM(OFFSET('Data - expenses'!$J198, 0, (K$6-1) * 3, 1, 3))</f>
        <v>0</v>
      </c>
      <c r="L323" s="313">
        <f ca="1">SUM(OFFSET('Data - expenses'!$J198, 0, (L$6-1) * 3, 1, 3))</f>
        <v>0</v>
      </c>
      <c r="M323" s="313">
        <f ca="1">SUM(OFFSET('Data - expenses'!$J198, 0, (M$6-1) * 3, 1, 3))</f>
        <v>0</v>
      </c>
      <c r="N323" s="313">
        <f ca="1">SUM(OFFSET('Data - expenses'!$J198, 0, (N$6-1) * 3, 1, 3))</f>
        <v>0</v>
      </c>
      <c r="O323" s="313">
        <f ca="1">SUM(OFFSET('Data - expenses'!$J198, 0, (O$6-1) * 3, 1, 3))</f>
        <v>0</v>
      </c>
      <c r="P323" s="313">
        <f ca="1">SUM(OFFSET('Data - expenses'!$J198, 0, (P$6-1) * 3, 1, 3))</f>
        <v>0</v>
      </c>
      <c r="Q323" s="313">
        <f ca="1">SUM(OFFSET('Data - expenses'!$J198, 0, (Q$6-1) * 3, 1, 3))</f>
        <v>0</v>
      </c>
      <c r="R323" s="313">
        <f ca="1">SUM(OFFSET('Data - expenses'!$J198, 0, (R$6-1) * 3, 1, 3))</f>
        <v>0</v>
      </c>
      <c r="S323" s="313">
        <f ca="1">SUM(OFFSET('Data - expenses'!$J198, 0, (S$6-1) * 3, 1, 3))</f>
        <v>0</v>
      </c>
      <c r="T323" s="313">
        <f ca="1">SUM(OFFSET('Data - expenses'!$J198, 0, (T$6-1) * 3, 1, 3))</f>
        <v>0</v>
      </c>
      <c r="U323" s="313">
        <f ca="1">SUM(OFFSET('Data - expenses'!$J198, 0, (U$6-1) * 3, 1, 3))</f>
        <v>0</v>
      </c>
      <c r="V323" s="313">
        <f ca="1">SUM(OFFSET('Data - expenses'!$J198, 0, (V$6-1) * 3, 1, 3))</f>
        <v>0</v>
      </c>
      <c r="W323" s="313">
        <f ca="1">SUM(OFFSET('Data - expenses'!$J198, 0, (W$6-1) * 3, 1, 3))</f>
        <v>0</v>
      </c>
      <c r="X323" s="313">
        <f ca="1">SUM(OFFSET('Data - expenses'!$J198, 0, (X$6-1) * 3, 1, 3))</f>
        <v>0</v>
      </c>
      <c r="Y323" s="313">
        <f ca="1">SUM(OFFSET('Data - expenses'!$J198, 0, (Y$6-1) * 3, 1, 3))</f>
        <v>0</v>
      </c>
      <c r="Z323" s="313">
        <f ca="1">SUM(OFFSET('Data - expenses'!$J198, 0, (Z$6-1) * 3, 1, 3))</f>
        <v>0</v>
      </c>
      <c r="AA323" s="313">
        <f ca="1">SUM(OFFSET('Data - expenses'!$J198, 0, (AA$6-1) * 3, 1, 3))</f>
        <v>0</v>
      </c>
      <c r="AB323" s="314">
        <f ca="1">SUM(OFFSET('Data - expenses'!$J198, 0, (AB$6-1) * 3, 1, 3))</f>
        <v>0</v>
      </c>
    </row>
    <row r="324" spans="5:28" hidden="1" outlineLevel="4">
      <c r="G324" s="502" t="s">
        <v>61</v>
      </c>
      <c r="H324" s="503"/>
      <c r="I324" s="324">
        <f t="shared" ref="I324:AB324" ca="1" si="121">SUM(I325)</f>
        <v>0</v>
      </c>
      <c r="J324" s="325">
        <f t="shared" ca="1" si="121"/>
        <v>0</v>
      </c>
      <c r="K324" s="325">
        <f t="shared" ca="1" si="121"/>
        <v>0</v>
      </c>
      <c r="L324" s="325">
        <f t="shared" ca="1" si="121"/>
        <v>0</v>
      </c>
      <c r="M324" s="325">
        <f t="shared" ca="1" si="121"/>
        <v>0</v>
      </c>
      <c r="N324" s="325">
        <f t="shared" ca="1" si="121"/>
        <v>0</v>
      </c>
      <c r="O324" s="325">
        <f t="shared" ca="1" si="121"/>
        <v>0</v>
      </c>
      <c r="P324" s="325">
        <f t="shared" ca="1" si="121"/>
        <v>0</v>
      </c>
      <c r="Q324" s="325">
        <f t="shared" ca="1" si="121"/>
        <v>0</v>
      </c>
      <c r="R324" s="325">
        <f t="shared" ca="1" si="121"/>
        <v>0</v>
      </c>
      <c r="S324" s="325">
        <f t="shared" ca="1" si="121"/>
        <v>0</v>
      </c>
      <c r="T324" s="325">
        <f t="shared" ca="1" si="121"/>
        <v>0</v>
      </c>
      <c r="U324" s="325">
        <f t="shared" ca="1" si="121"/>
        <v>0</v>
      </c>
      <c r="V324" s="325">
        <f t="shared" ca="1" si="121"/>
        <v>0</v>
      </c>
      <c r="W324" s="325">
        <f t="shared" ca="1" si="121"/>
        <v>0</v>
      </c>
      <c r="X324" s="325">
        <f t="shared" ca="1" si="121"/>
        <v>0</v>
      </c>
      <c r="Y324" s="325">
        <f t="shared" ca="1" si="121"/>
        <v>0</v>
      </c>
      <c r="Z324" s="325">
        <f t="shared" ca="1" si="121"/>
        <v>0</v>
      </c>
      <c r="AA324" s="325">
        <f t="shared" ca="1" si="121"/>
        <v>0</v>
      </c>
      <c r="AB324" s="326">
        <f t="shared" ca="1" si="121"/>
        <v>0</v>
      </c>
    </row>
    <row r="325" spans="5:28" hidden="1" outlineLevel="5">
      <c r="H325" s="327" t="s">
        <v>267</v>
      </c>
      <c r="I325" s="312">
        <f ca="1">SUM(OFFSET('Data - expenses'!$J199, 0, (I$6-1) * 3, 1, 3))</f>
        <v>0</v>
      </c>
      <c r="J325" s="313">
        <f ca="1">SUM(OFFSET('Data - expenses'!$J199, 0, (J$6-1) * 3, 1, 3))</f>
        <v>0</v>
      </c>
      <c r="K325" s="313">
        <f ca="1">SUM(OFFSET('Data - expenses'!$J199, 0, (K$6-1) * 3, 1, 3))</f>
        <v>0</v>
      </c>
      <c r="L325" s="313">
        <f ca="1">SUM(OFFSET('Data - expenses'!$J199, 0, (L$6-1) * 3, 1, 3))</f>
        <v>0</v>
      </c>
      <c r="M325" s="313">
        <f ca="1">SUM(OFFSET('Data - expenses'!$J199, 0, (M$6-1) * 3, 1, 3))</f>
        <v>0</v>
      </c>
      <c r="N325" s="313">
        <f ca="1">SUM(OFFSET('Data - expenses'!$J199, 0, (N$6-1) * 3, 1, 3))</f>
        <v>0</v>
      </c>
      <c r="O325" s="313">
        <f ca="1">SUM(OFFSET('Data - expenses'!$J199, 0, (O$6-1) * 3, 1, 3))</f>
        <v>0</v>
      </c>
      <c r="P325" s="313">
        <f ca="1">SUM(OFFSET('Data - expenses'!$J199, 0, (P$6-1) * 3, 1, 3))</f>
        <v>0</v>
      </c>
      <c r="Q325" s="313">
        <f ca="1">SUM(OFFSET('Data - expenses'!$J199, 0, (Q$6-1) * 3, 1, 3))</f>
        <v>0</v>
      </c>
      <c r="R325" s="313">
        <f ca="1">SUM(OFFSET('Data - expenses'!$J199, 0, (R$6-1) * 3, 1, 3))</f>
        <v>0</v>
      </c>
      <c r="S325" s="313">
        <f ca="1">SUM(OFFSET('Data - expenses'!$J199, 0, (S$6-1) * 3, 1, 3))</f>
        <v>0</v>
      </c>
      <c r="T325" s="313">
        <f ca="1">SUM(OFFSET('Data - expenses'!$J199, 0, (T$6-1) * 3, 1, 3))</f>
        <v>0</v>
      </c>
      <c r="U325" s="313">
        <f ca="1">SUM(OFFSET('Data - expenses'!$J199, 0, (U$6-1) * 3, 1, 3))</f>
        <v>0</v>
      </c>
      <c r="V325" s="313">
        <f ca="1">SUM(OFFSET('Data - expenses'!$J199, 0, (V$6-1) * 3, 1, 3))</f>
        <v>0</v>
      </c>
      <c r="W325" s="313">
        <f ca="1">SUM(OFFSET('Data - expenses'!$J199, 0, (W$6-1) * 3, 1, 3))</f>
        <v>0</v>
      </c>
      <c r="X325" s="313">
        <f ca="1">SUM(OFFSET('Data - expenses'!$J199, 0, (X$6-1) * 3, 1, 3))</f>
        <v>0</v>
      </c>
      <c r="Y325" s="313">
        <f ca="1">SUM(OFFSET('Data - expenses'!$J199, 0, (Y$6-1) * 3, 1, 3))</f>
        <v>0</v>
      </c>
      <c r="Z325" s="313">
        <f ca="1">SUM(OFFSET('Data - expenses'!$J199, 0, (Z$6-1) * 3, 1, 3))</f>
        <v>0</v>
      </c>
      <c r="AA325" s="313">
        <f ca="1">SUM(OFFSET('Data - expenses'!$J199, 0, (AA$6-1) * 3, 1, 3))</f>
        <v>0</v>
      </c>
      <c r="AB325" s="314">
        <f ca="1">SUM(OFFSET('Data - expenses'!$J199, 0, (AB$6-1) * 3, 1, 3))</f>
        <v>0</v>
      </c>
    </row>
    <row r="326" spans="5:28" hidden="1" outlineLevel="2">
      <c r="E326" s="502" t="s">
        <v>92</v>
      </c>
      <c r="F326" s="505"/>
      <c r="G326" s="505"/>
      <c r="H326" s="503"/>
      <c r="I326" s="324">
        <f t="shared" ref="I326:AB326" ca="1" si="122">SUM(I327)</f>
        <v>61200</v>
      </c>
      <c r="J326" s="325">
        <f t="shared" ca="1" si="122"/>
        <v>507600</v>
      </c>
      <c r="K326" s="325">
        <f t="shared" ca="1" si="122"/>
        <v>1419600</v>
      </c>
      <c r="L326" s="325">
        <f t="shared" ca="1" si="122"/>
        <v>1946400</v>
      </c>
      <c r="M326" s="325">
        <f t="shared" ca="1" si="122"/>
        <v>3327600</v>
      </c>
      <c r="N326" s="325">
        <f t="shared" ca="1" si="122"/>
        <v>4278000</v>
      </c>
      <c r="O326" s="325">
        <f t="shared" ca="1" si="122"/>
        <v>7162800</v>
      </c>
      <c r="P326" s="325">
        <f t="shared" ca="1" si="122"/>
        <v>17359200</v>
      </c>
      <c r="Q326" s="325">
        <f t="shared" ca="1" si="122"/>
        <v>21842400</v>
      </c>
      <c r="R326" s="325">
        <f t="shared" ca="1" si="122"/>
        <v>22674000</v>
      </c>
      <c r="S326" s="325">
        <f t="shared" ca="1" si="122"/>
        <v>23343600</v>
      </c>
      <c r="T326" s="325">
        <f t="shared" ca="1" si="122"/>
        <v>23914800</v>
      </c>
      <c r="U326" s="325">
        <f t="shared" ca="1" si="122"/>
        <v>24597600</v>
      </c>
      <c r="V326" s="325">
        <f t="shared" ca="1" si="122"/>
        <v>25224000</v>
      </c>
      <c r="W326" s="325">
        <f t="shared" ca="1" si="122"/>
        <v>25912800</v>
      </c>
      <c r="X326" s="325">
        <f t="shared" ca="1" si="122"/>
        <v>26622000</v>
      </c>
      <c r="Y326" s="325">
        <f t="shared" ca="1" si="122"/>
        <v>28104000</v>
      </c>
      <c r="Z326" s="325">
        <f t="shared" ca="1" si="122"/>
        <v>29842800</v>
      </c>
      <c r="AA326" s="325">
        <f t="shared" ca="1" si="122"/>
        <v>31273200</v>
      </c>
      <c r="AB326" s="326">
        <f t="shared" ca="1" si="122"/>
        <v>33620400</v>
      </c>
    </row>
    <row r="327" spans="5:28" hidden="1" outlineLevel="3">
      <c r="F327" s="488" t="s">
        <v>92</v>
      </c>
      <c r="G327" s="504"/>
      <c r="H327" s="489"/>
      <c r="I327" s="321">
        <f t="shared" ref="I327:AB327" ca="1" si="123">SUM(I328,I330,I335,I339)</f>
        <v>61200</v>
      </c>
      <c r="J327" s="322">
        <f t="shared" ca="1" si="123"/>
        <v>507600</v>
      </c>
      <c r="K327" s="322">
        <f t="shared" ca="1" si="123"/>
        <v>1419600</v>
      </c>
      <c r="L327" s="322">
        <f t="shared" ca="1" si="123"/>
        <v>1946400</v>
      </c>
      <c r="M327" s="322">
        <f t="shared" ca="1" si="123"/>
        <v>3327600</v>
      </c>
      <c r="N327" s="322">
        <f t="shared" ca="1" si="123"/>
        <v>4278000</v>
      </c>
      <c r="O327" s="322">
        <f t="shared" ca="1" si="123"/>
        <v>7162800</v>
      </c>
      <c r="P327" s="322">
        <f t="shared" ca="1" si="123"/>
        <v>17359200</v>
      </c>
      <c r="Q327" s="322">
        <f t="shared" ca="1" si="123"/>
        <v>21842400</v>
      </c>
      <c r="R327" s="322">
        <f t="shared" ca="1" si="123"/>
        <v>22674000</v>
      </c>
      <c r="S327" s="322">
        <f t="shared" ca="1" si="123"/>
        <v>23343600</v>
      </c>
      <c r="T327" s="322">
        <f t="shared" ca="1" si="123"/>
        <v>23914800</v>
      </c>
      <c r="U327" s="322">
        <f t="shared" ca="1" si="123"/>
        <v>24597600</v>
      </c>
      <c r="V327" s="322">
        <f t="shared" ca="1" si="123"/>
        <v>25224000</v>
      </c>
      <c r="W327" s="322">
        <f t="shared" ca="1" si="123"/>
        <v>25912800</v>
      </c>
      <c r="X327" s="322">
        <f t="shared" ca="1" si="123"/>
        <v>26622000</v>
      </c>
      <c r="Y327" s="322">
        <f t="shared" ca="1" si="123"/>
        <v>28104000</v>
      </c>
      <c r="Z327" s="322">
        <f t="shared" ca="1" si="123"/>
        <v>29842800</v>
      </c>
      <c r="AA327" s="322">
        <f t="shared" ca="1" si="123"/>
        <v>31273200</v>
      </c>
      <c r="AB327" s="323">
        <f t="shared" ca="1" si="123"/>
        <v>33620400</v>
      </c>
    </row>
    <row r="328" spans="5:28" hidden="1" outlineLevel="4">
      <c r="G328" s="502" t="s">
        <v>0</v>
      </c>
      <c r="H328" s="503"/>
      <c r="I328" s="324">
        <f t="shared" ref="I328:AB328" ca="1" si="124">SUM(I329)</f>
        <v>0</v>
      </c>
      <c r="J328" s="325">
        <f t="shared" ca="1" si="124"/>
        <v>0</v>
      </c>
      <c r="K328" s="325">
        <f t="shared" ca="1" si="124"/>
        <v>0</v>
      </c>
      <c r="L328" s="325">
        <f t="shared" ca="1" si="124"/>
        <v>0</v>
      </c>
      <c r="M328" s="325">
        <f t="shared" ca="1" si="124"/>
        <v>0</v>
      </c>
      <c r="N328" s="325">
        <f t="shared" ca="1" si="124"/>
        <v>0</v>
      </c>
      <c r="O328" s="325">
        <f t="shared" ca="1" si="124"/>
        <v>0</v>
      </c>
      <c r="P328" s="325">
        <f t="shared" ca="1" si="124"/>
        <v>0</v>
      </c>
      <c r="Q328" s="325">
        <f t="shared" ca="1" si="124"/>
        <v>0</v>
      </c>
      <c r="R328" s="325">
        <f t="shared" ca="1" si="124"/>
        <v>0</v>
      </c>
      <c r="S328" s="325">
        <f t="shared" ca="1" si="124"/>
        <v>3600</v>
      </c>
      <c r="T328" s="325">
        <f t="shared" ca="1" si="124"/>
        <v>3600</v>
      </c>
      <c r="U328" s="325">
        <f t="shared" ca="1" si="124"/>
        <v>3600</v>
      </c>
      <c r="V328" s="325">
        <f t="shared" ca="1" si="124"/>
        <v>3600</v>
      </c>
      <c r="W328" s="325">
        <f t="shared" ca="1" si="124"/>
        <v>3600</v>
      </c>
      <c r="X328" s="325">
        <f t="shared" ca="1" si="124"/>
        <v>3600</v>
      </c>
      <c r="Y328" s="325">
        <f t="shared" ca="1" si="124"/>
        <v>3600</v>
      </c>
      <c r="Z328" s="325">
        <f t="shared" ca="1" si="124"/>
        <v>3600</v>
      </c>
      <c r="AA328" s="325">
        <f t="shared" ca="1" si="124"/>
        <v>3600</v>
      </c>
      <c r="AB328" s="326">
        <f t="shared" ca="1" si="124"/>
        <v>3600</v>
      </c>
    </row>
    <row r="329" spans="5:28" hidden="1" outlineLevel="5">
      <c r="H329" s="327" t="s">
        <v>260</v>
      </c>
      <c r="I329" s="312">
        <f ca="1">SUM(OFFSET('Data - expenses'!$J200, 0, (I$6-1) * 3, 1, 3))</f>
        <v>0</v>
      </c>
      <c r="J329" s="313">
        <f ca="1">SUM(OFFSET('Data - expenses'!$J200, 0, (J$6-1) * 3, 1, 3))</f>
        <v>0</v>
      </c>
      <c r="K329" s="313">
        <f ca="1">SUM(OFFSET('Data - expenses'!$J200, 0, (K$6-1) * 3, 1, 3))</f>
        <v>0</v>
      </c>
      <c r="L329" s="313">
        <f ca="1">SUM(OFFSET('Data - expenses'!$J200, 0, (L$6-1) * 3, 1, 3))</f>
        <v>0</v>
      </c>
      <c r="M329" s="313">
        <f ca="1">SUM(OFFSET('Data - expenses'!$J200, 0, (M$6-1) * 3, 1, 3))</f>
        <v>0</v>
      </c>
      <c r="N329" s="313">
        <f ca="1">SUM(OFFSET('Data - expenses'!$J200, 0, (N$6-1) * 3, 1, 3))</f>
        <v>0</v>
      </c>
      <c r="O329" s="313">
        <f ca="1">SUM(OFFSET('Data - expenses'!$J200, 0, (O$6-1) * 3, 1, 3))</f>
        <v>0</v>
      </c>
      <c r="P329" s="313">
        <f ca="1">SUM(OFFSET('Data - expenses'!$J200, 0, (P$6-1) * 3, 1, 3))</f>
        <v>0</v>
      </c>
      <c r="Q329" s="313">
        <f ca="1">SUM(OFFSET('Data - expenses'!$J200, 0, (Q$6-1) * 3, 1, 3))</f>
        <v>0</v>
      </c>
      <c r="R329" s="313">
        <f ca="1">SUM(OFFSET('Data - expenses'!$J200, 0, (R$6-1) * 3, 1, 3))</f>
        <v>0</v>
      </c>
      <c r="S329" s="313">
        <f ca="1">SUM(OFFSET('Data - expenses'!$J200, 0, (S$6-1) * 3, 1, 3))</f>
        <v>3600</v>
      </c>
      <c r="T329" s="313">
        <f ca="1">SUM(OFFSET('Data - expenses'!$J200, 0, (T$6-1) * 3, 1, 3))</f>
        <v>3600</v>
      </c>
      <c r="U329" s="313">
        <f ca="1">SUM(OFFSET('Data - expenses'!$J200, 0, (U$6-1) * 3, 1, 3))</f>
        <v>3600</v>
      </c>
      <c r="V329" s="313">
        <f ca="1">SUM(OFFSET('Data - expenses'!$J200, 0, (V$6-1) * 3, 1, 3))</f>
        <v>3600</v>
      </c>
      <c r="W329" s="313">
        <f ca="1">SUM(OFFSET('Data - expenses'!$J200, 0, (W$6-1) * 3, 1, 3))</f>
        <v>3600</v>
      </c>
      <c r="X329" s="313">
        <f ca="1">SUM(OFFSET('Data - expenses'!$J200, 0, (X$6-1) * 3, 1, 3))</f>
        <v>3600</v>
      </c>
      <c r="Y329" s="313">
        <f ca="1">SUM(OFFSET('Data - expenses'!$J200, 0, (Y$6-1) * 3, 1, 3))</f>
        <v>3600</v>
      </c>
      <c r="Z329" s="313">
        <f ca="1">SUM(OFFSET('Data - expenses'!$J200, 0, (Z$6-1) * 3, 1, 3))</f>
        <v>3600</v>
      </c>
      <c r="AA329" s="313">
        <f ca="1">SUM(OFFSET('Data - expenses'!$J200, 0, (AA$6-1) * 3, 1, 3))</f>
        <v>3600</v>
      </c>
      <c r="AB329" s="314">
        <f ca="1">SUM(OFFSET('Data - expenses'!$J200, 0, (AB$6-1) * 3, 1, 3))</f>
        <v>3600</v>
      </c>
    </row>
    <row r="330" spans="5:28" hidden="1" outlineLevel="4">
      <c r="G330" s="502" t="s">
        <v>57</v>
      </c>
      <c r="H330" s="503"/>
      <c r="I330" s="324">
        <f t="shared" ref="I330:AB330" ca="1" si="125">SUM(I331,I332,I333,I334)</f>
        <v>8400</v>
      </c>
      <c r="J330" s="325">
        <f t="shared" ca="1" si="125"/>
        <v>31200</v>
      </c>
      <c r="K330" s="325">
        <f t="shared" ca="1" si="125"/>
        <v>92400</v>
      </c>
      <c r="L330" s="325">
        <f t="shared" ca="1" si="125"/>
        <v>171600</v>
      </c>
      <c r="M330" s="325">
        <f t="shared" ca="1" si="125"/>
        <v>314400</v>
      </c>
      <c r="N330" s="325">
        <f t="shared" ca="1" si="125"/>
        <v>488400</v>
      </c>
      <c r="O330" s="325">
        <f t="shared" ca="1" si="125"/>
        <v>788400</v>
      </c>
      <c r="P330" s="325">
        <f t="shared" ca="1" si="125"/>
        <v>1528800</v>
      </c>
      <c r="Q330" s="325">
        <f t="shared" ca="1" si="125"/>
        <v>2152800</v>
      </c>
      <c r="R330" s="325">
        <f t="shared" ca="1" si="125"/>
        <v>2982000</v>
      </c>
      <c r="S330" s="325">
        <f t="shared" ca="1" si="125"/>
        <v>3648000</v>
      </c>
      <c r="T330" s="325">
        <f t="shared" ca="1" si="125"/>
        <v>4219200</v>
      </c>
      <c r="U330" s="325">
        <f t="shared" ca="1" si="125"/>
        <v>4902000</v>
      </c>
      <c r="V330" s="325">
        <f t="shared" ca="1" si="125"/>
        <v>5527200</v>
      </c>
      <c r="W330" s="325">
        <f t="shared" ca="1" si="125"/>
        <v>6213600</v>
      </c>
      <c r="X330" s="325">
        <f t="shared" ca="1" si="125"/>
        <v>6922800</v>
      </c>
      <c r="Y330" s="325">
        <f t="shared" ca="1" si="125"/>
        <v>7821600</v>
      </c>
      <c r="Z330" s="325">
        <f t="shared" ca="1" si="125"/>
        <v>8650800</v>
      </c>
      <c r="AA330" s="325">
        <f t="shared" ca="1" si="125"/>
        <v>9585600</v>
      </c>
      <c r="AB330" s="326">
        <f t="shared" ca="1" si="125"/>
        <v>10656000</v>
      </c>
    </row>
    <row r="331" spans="5:28" hidden="1" outlineLevel="5">
      <c r="H331" s="327" t="s">
        <v>261</v>
      </c>
      <c r="I331" s="312">
        <f ca="1">SUM(OFFSET('Data - expenses'!$J201, 0, (I$6-1) * 3, 1, 3))</f>
        <v>3600</v>
      </c>
      <c r="J331" s="313">
        <f ca="1">SUM(OFFSET('Data - expenses'!$J201, 0, (J$6-1) * 3, 1, 3))</f>
        <v>3600</v>
      </c>
      <c r="K331" s="313">
        <f ca="1">SUM(OFFSET('Data - expenses'!$J201, 0, (K$6-1) * 3, 1, 3))</f>
        <v>3600</v>
      </c>
      <c r="L331" s="313">
        <f ca="1">SUM(OFFSET('Data - expenses'!$J201, 0, (L$6-1) * 3, 1, 3))</f>
        <v>3600</v>
      </c>
      <c r="M331" s="313">
        <f ca="1">SUM(OFFSET('Data - expenses'!$J201, 0, (M$6-1) * 3, 1, 3))</f>
        <v>3600</v>
      </c>
      <c r="N331" s="313">
        <f ca="1">SUM(OFFSET('Data - expenses'!$J201, 0, (N$6-1) * 3, 1, 3))</f>
        <v>3600</v>
      </c>
      <c r="O331" s="313">
        <f ca="1">SUM(OFFSET('Data - expenses'!$J201, 0, (O$6-1) * 3, 1, 3))</f>
        <v>3600</v>
      </c>
      <c r="P331" s="313">
        <f ca="1">SUM(OFFSET('Data - expenses'!$J201, 0, (P$6-1) * 3, 1, 3))</f>
        <v>3600</v>
      </c>
      <c r="Q331" s="313">
        <f ca="1">SUM(OFFSET('Data - expenses'!$J201, 0, (Q$6-1) * 3, 1, 3))</f>
        <v>3600</v>
      </c>
      <c r="R331" s="313">
        <f ca="1">SUM(OFFSET('Data - expenses'!$J201, 0, (R$6-1) * 3, 1, 3))</f>
        <v>3600</v>
      </c>
      <c r="S331" s="313">
        <f ca="1">SUM(OFFSET('Data - expenses'!$J201, 0, (S$6-1) * 3, 1, 3))</f>
        <v>3600</v>
      </c>
      <c r="T331" s="313">
        <f ca="1">SUM(OFFSET('Data - expenses'!$J201, 0, (T$6-1) * 3, 1, 3))</f>
        <v>3600</v>
      </c>
      <c r="U331" s="313">
        <f ca="1">SUM(OFFSET('Data - expenses'!$J201, 0, (U$6-1) * 3, 1, 3))</f>
        <v>3600</v>
      </c>
      <c r="V331" s="313">
        <f ca="1">SUM(OFFSET('Data - expenses'!$J201, 0, (V$6-1) * 3, 1, 3))</f>
        <v>3600</v>
      </c>
      <c r="W331" s="313">
        <f ca="1">SUM(OFFSET('Data - expenses'!$J201, 0, (W$6-1) * 3, 1, 3))</f>
        <v>3600</v>
      </c>
      <c r="X331" s="313">
        <f ca="1">SUM(OFFSET('Data - expenses'!$J201, 0, (X$6-1) * 3, 1, 3))</f>
        <v>3600</v>
      </c>
      <c r="Y331" s="313">
        <f ca="1">SUM(OFFSET('Data - expenses'!$J201, 0, (Y$6-1) * 3, 1, 3))</f>
        <v>3600</v>
      </c>
      <c r="Z331" s="313">
        <f ca="1">SUM(OFFSET('Data - expenses'!$J201, 0, (Z$6-1) * 3, 1, 3))</f>
        <v>3600</v>
      </c>
      <c r="AA331" s="313">
        <f ca="1">SUM(OFFSET('Data - expenses'!$J201, 0, (AA$6-1) * 3, 1, 3))</f>
        <v>4800</v>
      </c>
      <c r="AB331" s="314">
        <f ca="1">SUM(OFFSET('Data - expenses'!$J201, 0, (AB$6-1) * 3, 1, 3))</f>
        <v>7200</v>
      </c>
    </row>
    <row r="332" spans="5:28" hidden="1" outlineLevel="5">
      <c r="H332" s="327" t="s">
        <v>262</v>
      </c>
      <c r="I332" s="312">
        <f ca="1">SUM(OFFSET('Data - expenses'!$J202, 0, (I$6-1) * 3, 1, 3))</f>
        <v>3600</v>
      </c>
      <c r="J332" s="313">
        <f ca="1">SUM(OFFSET('Data - expenses'!$J202, 0, (J$6-1) * 3, 1, 3))</f>
        <v>3600</v>
      </c>
      <c r="K332" s="313">
        <f ca="1">SUM(OFFSET('Data - expenses'!$J202, 0, (K$6-1) * 3, 1, 3))</f>
        <v>3600</v>
      </c>
      <c r="L332" s="313">
        <f ca="1">SUM(OFFSET('Data - expenses'!$J202, 0, (L$6-1) * 3, 1, 3))</f>
        <v>3600</v>
      </c>
      <c r="M332" s="313">
        <f ca="1">SUM(OFFSET('Data - expenses'!$J202, 0, (M$6-1) * 3, 1, 3))</f>
        <v>7200</v>
      </c>
      <c r="N332" s="313">
        <f ca="1">SUM(OFFSET('Data - expenses'!$J202, 0, (N$6-1) * 3, 1, 3))</f>
        <v>9600</v>
      </c>
      <c r="O332" s="313">
        <f ca="1">SUM(OFFSET('Data - expenses'!$J202, 0, (O$6-1) * 3, 1, 3))</f>
        <v>13200</v>
      </c>
      <c r="P332" s="313">
        <f ca="1">SUM(OFFSET('Data - expenses'!$J202, 0, (P$6-1) * 3, 1, 3))</f>
        <v>24000</v>
      </c>
      <c r="Q332" s="313">
        <f ca="1">SUM(OFFSET('Data - expenses'!$J202, 0, (Q$6-1) * 3, 1, 3))</f>
        <v>33600</v>
      </c>
      <c r="R332" s="313">
        <f ca="1">SUM(OFFSET('Data - expenses'!$J202, 0, (R$6-1) * 3, 1, 3))</f>
        <v>45600</v>
      </c>
      <c r="S332" s="313">
        <f ca="1">SUM(OFFSET('Data - expenses'!$J202, 0, (S$6-1) * 3, 1, 3))</f>
        <v>55200</v>
      </c>
      <c r="T332" s="313">
        <f ca="1">SUM(OFFSET('Data - expenses'!$J202, 0, (T$6-1) * 3, 1, 3))</f>
        <v>64800</v>
      </c>
      <c r="U332" s="313">
        <f ca="1">SUM(OFFSET('Data - expenses'!$J202, 0, (U$6-1) * 3, 1, 3))</f>
        <v>74400</v>
      </c>
      <c r="V332" s="313">
        <f ca="1">SUM(OFFSET('Data - expenses'!$J202, 0, (V$6-1) * 3, 1, 3))</f>
        <v>84000</v>
      </c>
      <c r="W332" s="313">
        <f ca="1">SUM(OFFSET('Data - expenses'!$J202, 0, (W$6-1) * 3, 1, 3))</f>
        <v>93600</v>
      </c>
      <c r="X332" s="313">
        <f ca="1">SUM(OFFSET('Data - expenses'!$J202, 0, (X$6-1) * 3, 1, 3))</f>
        <v>103200</v>
      </c>
      <c r="Y332" s="313">
        <f ca="1">SUM(OFFSET('Data - expenses'!$J202, 0, (Y$6-1) * 3, 1, 3))</f>
        <v>116400</v>
      </c>
      <c r="Z332" s="313">
        <f ca="1">SUM(OFFSET('Data - expenses'!$J202, 0, (Z$6-1) * 3, 1, 3))</f>
        <v>127200</v>
      </c>
      <c r="AA332" s="313">
        <f ca="1">SUM(OFFSET('Data - expenses'!$J202, 0, (AA$6-1) * 3, 1, 3))</f>
        <v>142800</v>
      </c>
      <c r="AB332" s="314">
        <f ca="1">SUM(OFFSET('Data - expenses'!$J202, 0, (AB$6-1) * 3, 1, 3))</f>
        <v>157200</v>
      </c>
    </row>
    <row r="333" spans="5:28" hidden="1" outlineLevel="5">
      <c r="H333" s="327" t="s">
        <v>263</v>
      </c>
      <c r="I333" s="312">
        <f ca="1">SUM(OFFSET('Data - expenses'!$J203, 0, (I$6-1) * 3, 1, 3))</f>
        <v>1200</v>
      </c>
      <c r="J333" s="313">
        <f ca="1">SUM(OFFSET('Data - expenses'!$J203, 0, (J$6-1) * 3, 1, 3))</f>
        <v>24000</v>
      </c>
      <c r="K333" s="313">
        <f ca="1">SUM(OFFSET('Data - expenses'!$J203, 0, (K$6-1) * 3, 1, 3))</f>
        <v>85200</v>
      </c>
      <c r="L333" s="313">
        <f ca="1">SUM(OFFSET('Data - expenses'!$J203, 0, (L$6-1) * 3, 1, 3))</f>
        <v>164400</v>
      </c>
      <c r="M333" s="313">
        <f ca="1">SUM(OFFSET('Data - expenses'!$J203, 0, (M$6-1) * 3, 1, 3))</f>
        <v>303600</v>
      </c>
      <c r="N333" s="313">
        <f ca="1">SUM(OFFSET('Data - expenses'!$J203, 0, (N$6-1) * 3, 1, 3))</f>
        <v>472800</v>
      </c>
      <c r="O333" s="313">
        <f ca="1">SUM(OFFSET('Data - expenses'!$J203, 0, (O$6-1) * 3, 1, 3))</f>
        <v>768000</v>
      </c>
      <c r="P333" s="313">
        <f ca="1">SUM(OFFSET('Data - expenses'!$J203, 0, (P$6-1) * 3, 1, 3))</f>
        <v>1497600</v>
      </c>
      <c r="Q333" s="313">
        <f ca="1">SUM(OFFSET('Data - expenses'!$J203, 0, (Q$6-1) * 3, 1, 3))</f>
        <v>2109600</v>
      </c>
      <c r="R333" s="313">
        <f ca="1">SUM(OFFSET('Data - expenses'!$J203, 0, (R$6-1) * 3, 1, 3))</f>
        <v>2925600</v>
      </c>
      <c r="S333" s="313">
        <f ca="1">SUM(OFFSET('Data - expenses'!$J203, 0, (S$6-1) * 3, 1, 3))</f>
        <v>3579600</v>
      </c>
      <c r="T333" s="313">
        <f ca="1">SUM(OFFSET('Data - expenses'!$J203, 0, (T$6-1) * 3, 1, 3))</f>
        <v>4140000</v>
      </c>
      <c r="U333" s="313">
        <f ca="1">SUM(OFFSET('Data - expenses'!$J203, 0, (U$6-1) * 3, 1, 3))</f>
        <v>4810800</v>
      </c>
      <c r="V333" s="313">
        <f ca="1">SUM(OFFSET('Data - expenses'!$J203, 0, (V$6-1) * 3, 1, 3))</f>
        <v>5424000</v>
      </c>
      <c r="W333" s="313">
        <f ca="1">SUM(OFFSET('Data - expenses'!$J203, 0, (W$6-1) * 3, 1, 3))</f>
        <v>6098400</v>
      </c>
      <c r="X333" s="313">
        <f ca="1">SUM(OFFSET('Data - expenses'!$J203, 0, (X$6-1) * 3, 1, 3))</f>
        <v>6796800</v>
      </c>
      <c r="Y333" s="313">
        <f ca="1">SUM(OFFSET('Data - expenses'!$J203, 0, (Y$6-1) * 3, 1, 3))</f>
        <v>7680000</v>
      </c>
      <c r="Z333" s="313">
        <f ca="1">SUM(OFFSET('Data - expenses'!$J203, 0, (Z$6-1) * 3, 1, 3))</f>
        <v>8496000</v>
      </c>
      <c r="AA333" s="313">
        <f ca="1">SUM(OFFSET('Data - expenses'!$J203, 0, (AA$6-1) * 3, 1, 3))</f>
        <v>9412800</v>
      </c>
      <c r="AB333" s="314">
        <f ca="1">SUM(OFFSET('Data - expenses'!$J203, 0, (AB$6-1) * 3, 1, 3))</f>
        <v>10464000</v>
      </c>
    </row>
    <row r="334" spans="5:28" hidden="1" outlineLevel="5">
      <c r="H334" s="327" t="s">
        <v>301</v>
      </c>
      <c r="I334" s="312">
        <f ca="1">SUM(OFFSET('Data - expenses'!$J204, 0, (I$6-1) * 3, 1, 3))</f>
        <v>0</v>
      </c>
      <c r="J334" s="313">
        <f ca="1">SUM(OFFSET('Data - expenses'!$J204, 0, (J$6-1) * 3, 1, 3))</f>
        <v>0</v>
      </c>
      <c r="K334" s="313">
        <f ca="1">SUM(OFFSET('Data - expenses'!$J204, 0, (K$6-1) * 3, 1, 3))</f>
        <v>0</v>
      </c>
      <c r="L334" s="313">
        <f ca="1">SUM(OFFSET('Data - expenses'!$J204, 0, (L$6-1) * 3, 1, 3))</f>
        <v>0</v>
      </c>
      <c r="M334" s="313">
        <f ca="1">SUM(OFFSET('Data - expenses'!$J204, 0, (M$6-1) * 3, 1, 3))</f>
        <v>0</v>
      </c>
      <c r="N334" s="313">
        <f ca="1">SUM(OFFSET('Data - expenses'!$J204, 0, (N$6-1) * 3, 1, 3))</f>
        <v>2400</v>
      </c>
      <c r="O334" s="313">
        <f ca="1">SUM(OFFSET('Data - expenses'!$J204, 0, (O$6-1) * 3, 1, 3))</f>
        <v>3600</v>
      </c>
      <c r="P334" s="313">
        <f ca="1">SUM(OFFSET('Data - expenses'!$J204, 0, (P$6-1) * 3, 1, 3))</f>
        <v>3600</v>
      </c>
      <c r="Q334" s="313">
        <f ca="1">SUM(OFFSET('Data - expenses'!$J204, 0, (Q$6-1) * 3, 1, 3))</f>
        <v>6000</v>
      </c>
      <c r="R334" s="313">
        <f ca="1">SUM(OFFSET('Data - expenses'!$J204, 0, (R$6-1) * 3, 1, 3))</f>
        <v>7200</v>
      </c>
      <c r="S334" s="313">
        <f ca="1">SUM(OFFSET('Data - expenses'!$J204, 0, (S$6-1) * 3, 1, 3))</f>
        <v>9600</v>
      </c>
      <c r="T334" s="313">
        <f ca="1">SUM(OFFSET('Data - expenses'!$J204, 0, (T$6-1) * 3, 1, 3))</f>
        <v>10800</v>
      </c>
      <c r="U334" s="313">
        <f ca="1">SUM(OFFSET('Data - expenses'!$J204, 0, (U$6-1) * 3, 1, 3))</f>
        <v>13200</v>
      </c>
      <c r="V334" s="313">
        <f ca="1">SUM(OFFSET('Data - expenses'!$J204, 0, (V$6-1) * 3, 1, 3))</f>
        <v>15600</v>
      </c>
      <c r="W334" s="313">
        <f ca="1">SUM(OFFSET('Data - expenses'!$J204, 0, (W$6-1) * 3, 1, 3))</f>
        <v>18000</v>
      </c>
      <c r="X334" s="313">
        <f ca="1">SUM(OFFSET('Data - expenses'!$J204, 0, (X$6-1) * 3, 1, 3))</f>
        <v>19200</v>
      </c>
      <c r="Y334" s="313">
        <f ca="1">SUM(OFFSET('Data - expenses'!$J204, 0, (Y$6-1) * 3, 1, 3))</f>
        <v>21600</v>
      </c>
      <c r="Z334" s="313">
        <f ca="1">SUM(OFFSET('Data - expenses'!$J204, 0, (Z$6-1) * 3, 1, 3))</f>
        <v>24000</v>
      </c>
      <c r="AA334" s="313">
        <f ca="1">SUM(OFFSET('Data - expenses'!$J204, 0, (AA$6-1) * 3, 1, 3))</f>
        <v>25200</v>
      </c>
      <c r="AB334" s="314">
        <f ca="1">SUM(OFFSET('Data - expenses'!$J204, 0, (AB$6-1) * 3, 1, 3))</f>
        <v>27600</v>
      </c>
    </row>
    <row r="335" spans="5:28" hidden="1" outlineLevel="4">
      <c r="G335" s="502" t="s">
        <v>1</v>
      </c>
      <c r="H335" s="503"/>
      <c r="I335" s="324">
        <f t="shared" ref="I335:AB335" ca="1" si="126">SUM(I336,I337,I338)</f>
        <v>52800</v>
      </c>
      <c r="J335" s="325">
        <f t="shared" ca="1" si="126"/>
        <v>476400</v>
      </c>
      <c r="K335" s="325">
        <f t="shared" ca="1" si="126"/>
        <v>1327200</v>
      </c>
      <c r="L335" s="325">
        <f t="shared" ca="1" si="126"/>
        <v>1771200</v>
      </c>
      <c r="M335" s="325">
        <f t="shared" ca="1" si="126"/>
        <v>3009600</v>
      </c>
      <c r="N335" s="325">
        <f t="shared" ca="1" si="126"/>
        <v>3786000</v>
      </c>
      <c r="O335" s="325">
        <f t="shared" ca="1" si="126"/>
        <v>6370800</v>
      </c>
      <c r="P335" s="325">
        <f t="shared" ca="1" si="126"/>
        <v>15826800</v>
      </c>
      <c r="Q335" s="325">
        <f t="shared" ca="1" si="126"/>
        <v>19684800</v>
      </c>
      <c r="R335" s="325">
        <f t="shared" ca="1" si="126"/>
        <v>19684800</v>
      </c>
      <c r="S335" s="325">
        <f t="shared" ca="1" si="126"/>
        <v>19684800</v>
      </c>
      <c r="T335" s="325">
        <f t="shared" ca="1" si="126"/>
        <v>19684800</v>
      </c>
      <c r="U335" s="325">
        <f t="shared" ca="1" si="126"/>
        <v>19684800</v>
      </c>
      <c r="V335" s="325">
        <f t="shared" ca="1" si="126"/>
        <v>19684800</v>
      </c>
      <c r="W335" s="325">
        <f t="shared" ca="1" si="126"/>
        <v>19684800</v>
      </c>
      <c r="X335" s="325">
        <f t="shared" ca="1" si="126"/>
        <v>19684800</v>
      </c>
      <c r="Y335" s="325">
        <f t="shared" ca="1" si="126"/>
        <v>20268000</v>
      </c>
      <c r="Z335" s="325">
        <f t="shared" ca="1" si="126"/>
        <v>21175200</v>
      </c>
      <c r="AA335" s="325">
        <f t="shared" ca="1" si="126"/>
        <v>21669600</v>
      </c>
      <c r="AB335" s="326">
        <f t="shared" ca="1" si="126"/>
        <v>22946400</v>
      </c>
    </row>
    <row r="336" spans="5:28" hidden="1" outlineLevel="5">
      <c r="H336" s="327" t="s">
        <v>264</v>
      </c>
      <c r="I336" s="312">
        <f ca="1">SUM(OFFSET('Data - expenses'!$J205, 0, (I$6-1) * 3, 1, 3))</f>
        <v>2400</v>
      </c>
      <c r="J336" s="313">
        <f ca="1">SUM(OFFSET('Data - expenses'!$J205, 0, (J$6-1) * 3, 1, 3))</f>
        <v>34800</v>
      </c>
      <c r="K336" s="313">
        <f ca="1">SUM(OFFSET('Data - expenses'!$J205, 0, (K$6-1) * 3, 1, 3))</f>
        <v>100800</v>
      </c>
      <c r="L336" s="313">
        <f ca="1">SUM(OFFSET('Data - expenses'!$J205, 0, (L$6-1) * 3, 1, 3))</f>
        <v>134400</v>
      </c>
      <c r="M336" s="313">
        <f ca="1">SUM(OFFSET('Data - expenses'!$J205, 0, (M$6-1) * 3, 1, 3))</f>
        <v>230400</v>
      </c>
      <c r="N336" s="313">
        <f ca="1">SUM(OFFSET('Data - expenses'!$J205, 0, (N$6-1) * 3, 1, 3))</f>
        <v>289200</v>
      </c>
      <c r="O336" s="313">
        <f ca="1">SUM(OFFSET('Data - expenses'!$J205, 0, (O$6-1) * 3, 1, 3))</f>
        <v>488400</v>
      </c>
      <c r="P336" s="313">
        <f ca="1">SUM(OFFSET('Data - expenses'!$J205, 0, (P$6-1) * 3, 1, 3))</f>
        <v>1215600</v>
      </c>
      <c r="Q336" s="313">
        <f ca="1">SUM(OFFSET('Data - expenses'!$J205, 0, (Q$6-1) * 3, 1, 3))</f>
        <v>1512000</v>
      </c>
      <c r="R336" s="313">
        <f ca="1">SUM(OFFSET('Data - expenses'!$J205, 0, (R$6-1) * 3, 1, 3))</f>
        <v>1512000</v>
      </c>
      <c r="S336" s="313">
        <f ca="1">SUM(OFFSET('Data - expenses'!$J205, 0, (S$6-1) * 3, 1, 3))</f>
        <v>1512000</v>
      </c>
      <c r="T336" s="313">
        <f ca="1">SUM(OFFSET('Data - expenses'!$J205, 0, (T$6-1) * 3, 1, 3))</f>
        <v>1512000</v>
      </c>
      <c r="U336" s="313">
        <f ca="1">SUM(OFFSET('Data - expenses'!$J205, 0, (U$6-1) * 3, 1, 3))</f>
        <v>1512000</v>
      </c>
      <c r="V336" s="313">
        <f ca="1">SUM(OFFSET('Data - expenses'!$J205, 0, (V$6-1) * 3, 1, 3))</f>
        <v>1512000</v>
      </c>
      <c r="W336" s="313">
        <f ca="1">SUM(OFFSET('Data - expenses'!$J205, 0, (W$6-1) * 3, 1, 3))</f>
        <v>1512000</v>
      </c>
      <c r="X336" s="313">
        <f ca="1">SUM(OFFSET('Data - expenses'!$J205, 0, (X$6-1) * 3, 1, 3))</f>
        <v>1512000</v>
      </c>
      <c r="Y336" s="313">
        <f ca="1">SUM(OFFSET('Data - expenses'!$J205, 0, (Y$6-1) * 3, 1, 3))</f>
        <v>1557600</v>
      </c>
      <c r="Z336" s="313">
        <f ca="1">SUM(OFFSET('Data - expenses'!$J205, 0, (Z$6-1) * 3, 1, 3))</f>
        <v>1627200</v>
      </c>
      <c r="AA336" s="313">
        <f ca="1">SUM(OFFSET('Data - expenses'!$J205, 0, (AA$6-1) * 3, 1, 3))</f>
        <v>1665600</v>
      </c>
      <c r="AB336" s="314">
        <f ca="1">SUM(OFFSET('Data - expenses'!$J205, 0, (AB$6-1) * 3, 1, 3))</f>
        <v>1764000</v>
      </c>
    </row>
    <row r="337" spans="5:28" hidden="1" outlineLevel="5">
      <c r="H337" s="327" t="s">
        <v>265</v>
      </c>
      <c r="I337" s="312">
        <f ca="1">SUM(OFFSET('Data - expenses'!$J206, 0, (I$6-1) * 3, 1, 3))</f>
        <v>25200</v>
      </c>
      <c r="J337" s="313">
        <f ca="1">SUM(OFFSET('Data - expenses'!$J206, 0, (J$6-1) * 3, 1, 3))</f>
        <v>220800</v>
      </c>
      <c r="K337" s="313">
        <f ca="1">SUM(OFFSET('Data - expenses'!$J206, 0, (K$6-1) * 3, 1, 3))</f>
        <v>613200</v>
      </c>
      <c r="L337" s="313">
        <f ca="1">SUM(OFFSET('Data - expenses'!$J206, 0, (L$6-1) * 3, 1, 3))</f>
        <v>818400</v>
      </c>
      <c r="M337" s="313">
        <f ca="1">SUM(OFFSET('Data - expenses'!$J206, 0, (M$6-1) * 3, 1, 3))</f>
        <v>1389600</v>
      </c>
      <c r="N337" s="313">
        <f ca="1">SUM(OFFSET('Data - expenses'!$J206, 0, (N$6-1) * 3, 1, 3))</f>
        <v>1748400</v>
      </c>
      <c r="O337" s="313">
        <f ca="1">SUM(OFFSET('Data - expenses'!$J206, 0, (O$6-1) * 3, 1, 3))</f>
        <v>2941200</v>
      </c>
      <c r="P337" s="313">
        <f ca="1">SUM(OFFSET('Data - expenses'!$J206, 0, (P$6-1) * 3, 1, 3))</f>
        <v>7305600</v>
      </c>
      <c r="Q337" s="313">
        <f ca="1">SUM(OFFSET('Data - expenses'!$J206, 0, (Q$6-1) * 3, 1, 3))</f>
        <v>9086400</v>
      </c>
      <c r="R337" s="313">
        <f ca="1">SUM(OFFSET('Data - expenses'!$J206, 0, (R$6-1) * 3, 1, 3))</f>
        <v>9086400</v>
      </c>
      <c r="S337" s="313">
        <f ca="1">SUM(OFFSET('Data - expenses'!$J206, 0, (S$6-1) * 3, 1, 3))</f>
        <v>9086400</v>
      </c>
      <c r="T337" s="313">
        <f ca="1">SUM(OFFSET('Data - expenses'!$J206, 0, (T$6-1) * 3, 1, 3))</f>
        <v>9086400</v>
      </c>
      <c r="U337" s="313">
        <f ca="1">SUM(OFFSET('Data - expenses'!$J206, 0, (U$6-1) * 3, 1, 3))</f>
        <v>9086400</v>
      </c>
      <c r="V337" s="313">
        <f ca="1">SUM(OFFSET('Data - expenses'!$J206, 0, (V$6-1) * 3, 1, 3))</f>
        <v>9086400</v>
      </c>
      <c r="W337" s="313">
        <f ca="1">SUM(OFFSET('Data - expenses'!$J206, 0, (W$6-1) * 3, 1, 3))</f>
        <v>9086400</v>
      </c>
      <c r="X337" s="313">
        <f ca="1">SUM(OFFSET('Data - expenses'!$J206, 0, (X$6-1) * 3, 1, 3))</f>
        <v>9086400</v>
      </c>
      <c r="Y337" s="313">
        <f ca="1">SUM(OFFSET('Data - expenses'!$J206, 0, (Y$6-1) * 3, 1, 3))</f>
        <v>9355200</v>
      </c>
      <c r="Z337" s="313">
        <f ca="1">SUM(OFFSET('Data - expenses'!$J206, 0, (Z$6-1) * 3, 1, 3))</f>
        <v>9774000</v>
      </c>
      <c r="AA337" s="313">
        <f ca="1">SUM(OFFSET('Data - expenses'!$J206, 0, (AA$6-1) * 3, 1, 3))</f>
        <v>10002000</v>
      </c>
      <c r="AB337" s="314">
        <f ca="1">SUM(OFFSET('Data - expenses'!$J206, 0, (AB$6-1) * 3, 1, 3))</f>
        <v>10591200</v>
      </c>
    </row>
    <row r="338" spans="5:28" hidden="1" outlineLevel="5">
      <c r="H338" s="327" t="s">
        <v>266</v>
      </c>
      <c r="I338" s="312">
        <f ca="1">SUM(OFFSET('Data - expenses'!$J207, 0, (I$6-1) * 3, 1, 3))</f>
        <v>25200</v>
      </c>
      <c r="J338" s="313">
        <f ca="1">SUM(OFFSET('Data - expenses'!$J207, 0, (J$6-1) * 3, 1, 3))</f>
        <v>220800</v>
      </c>
      <c r="K338" s="313">
        <f ca="1">SUM(OFFSET('Data - expenses'!$J207, 0, (K$6-1) * 3, 1, 3))</f>
        <v>613200</v>
      </c>
      <c r="L338" s="313">
        <f ca="1">SUM(OFFSET('Data - expenses'!$J207, 0, (L$6-1) * 3, 1, 3))</f>
        <v>818400</v>
      </c>
      <c r="M338" s="313">
        <f ca="1">SUM(OFFSET('Data - expenses'!$J207, 0, (M$6-1) * 3, 1, 3))</f>
        <v>1389600</v>
      </c>
      <c r="N338" s="313">
        <f ca="1">SUM(OFFSET('Data - expenses'!$J207, 0, (N$6-1) * 3, 1, 3))</f>
        <v>1748400</v>
      </c>
      <c r="O338" s="313">
        <f ca="1">SUM(OFFSET('Data - expenses'!$J207, 0, (O$6-1) * 3, 1, 3))</f>
        <v>2941200</v>
      </c>
      <c r="P338" s="313">
        <f ca="1">SUM(OFFSET('Data - expenses'!$J207, 0, (P$6-1) * 3, 1, 3))</f>
        <v>7305600</v>
      </c>
      <c r="Q338" s="313">
        <f ca="1">SUM(OFFSET('Data - expenses'!$J207, 0, (Q$6-1) * 3, 1, 3))</f>
        <v>9086400</v>
      </c>
      <c r="R338" s="313">
        <f ca="1">SUM(OFFSET('Data - expenses'!$J207, 0, (R$6-1) * 3, 1, 3))</f>
        <v>9086400</v>
      </c>
      <c r="S338" s="313">
        <f ca="1">SUM(OFFSET('Data - expenses'!$J207, 0, (S$6-1) * 3, 1, 3))</f>
        <v>9086400</v>
      </c>
      <c r="T338" s="313">
        <f ca="1">SUM(OFFSET('Data - expenses'!$J207, 0, (T$6-1) * 3, 1, 3))</f>
        <v>9086400</v>
      </c>
      <c r="U338" s="313">
        <f ca="1">SUM(OFFSET('Data - expenses'!$J207, 0, (U$6-1) * 3, 1, 3))</f>
        <v>9086400</v>
      </c>
      <c r="V338" s="313">
        <f ca="1">SUM(OFFSET('Data - expenses'!$J207, 0, (V$6-1) * 3, 1, 3))</f>
        <v>9086400</v>
      </c>
      <c r="W338" s="313">
        <f ca="1">SUM(OFFSET('Data - expenses'!$J207, 0, (W$6-1) * 3, 1, 3))</f>
        <v>9086400</v>
      </c>
      <c r="X338" s="313">
        <f ca="1">SUM(OFFSET('Data - expenses'!$J207, 0, (X$6-1) * 3, 1, 3))</f>
        <v>9086400</v>
      </c>
      <c r="Y338" s="313">
        <f ca="1">SUM(OFFSET('Data - expenses'!$J207, 0, (Y$6-1) * 3, 1, 3))</f>
        <v>9355200</v>
      </c>
      <c r="Z338" s="313">
        <f ca="1">SUM(OFFSET('Data - expenses'!$J207, 0, (Z$6-1) * 3, 1, 3))</f>
        <v>9774000</v>
      </c>
      <c r="AA338" s="313">
        <f ca="1">SUM(OFFSET('Data - expenses'!$J207, 0, (AA$6-1) * 3, 1, 3))</f>
        <v>10002000</v>
      </c>
      <c r="AB338" s="314">
        <f ca="1">SUM(OFFSET('Data - expenses'!$J207, 0, (AB$6-1) * 3, 1, 3))</f>
        <v>10591200</v>
      </c>
    </row>
    <row r="339" spans="5:28" hidden="1" outlineLevel="4">
      <c r="G339" s="502" t="s">
        <v>61</v>
      </c>
      <c r="H339" s="503"/>
      <c r="I339" s="324">
        <f t="shared" ref="I339:AB339" ca="1" si="127">SUM(I340)</f>
        <v>0</v>
      </c>
      <c r="J339" s="325">
        <f t="shared" ca="1" si="127"/>
        <v>0</v>
      </c>
      <c r="K339" s="325">
        <f t="shared" ca="1" si="127"/>
        <v>0</v>
      </c>
      <c r="L339" s="325">
        <f t="shared" ca="1" si="127"/>
        <v>3600</v>
      </c>
      <c r="M339" s="325">
        <f t="shared" ca="1" si="127"/>
        <v>3600</v>
      </c>
      <c r="N339" s="325">
        <f t="shared" ca="1" si="127"/>
        <v>3600</v>
      </c>
      <c r="O339" s="325">
        <f t="shared" ca="1" si="127"/>
        <v>3600</v>
      </c>
      <c r="P339" s="325">
        <f t="shared" ca="1" si="127"/>
        <v>3600</v>
      </c>
      <c r="Q339" s="325">
        <f t="shared" ca="1" si="127"/>
        <v>4800</v>
      </c>
      <c r="R339" s="325">
        <f t="shared" ca="1" si="127"/>
        <v>7200</v>
      </c>
      <c r="S339" s="325">
        <f t="shared" ca="1" si="127"/>
        <v>7200</v>
      </c>
      <c r="T339" s="325">
        <f t="shared" ca="1" si="127"/>
        <v>7200</v>
      </c>
      <c r="U339" s="325">
        <f t="shared" ca="1" si="127"/>
        <v>7200</v>
      </c>
      <c r="V339" s="325">
        <f t="shared" ca="1" si="127"/>
        <v>8400</v>
      </c>
      <c r="W339" s="325">
        <f t="shared" ca="1" si="127"/>
        <v>10800</v>
      </c>
      <c r="X339" s="325">
        <f t="shared" ca="1" si="127"/>
        <v>10800</v>
      </c>
      <c r="Y339" s="325">
        <f t="shared" ca="1" si="127"/>
        <v>10800</v>
      </c>
      <c r="Z339" s="325">
        <f t="shared" ca="1" si="127"/>
        <v>13200</v>
      </c>
      <c r="AA339" s="325">
        <f t="shared" ca="1" si="127"/>
        <v>14400</v>
      </c>
      <c r="AB339" s="326">
        <f t="shared" ca="1" si="127"/>
        <v>14400</v>
      </c>
    </row>
    <row r="340" spans="5:28" hidden="1" outlineLevel="5">
      <c r="H340" s="327" t="s">
        <v>267</v>
      </c>
      <c r="I340" s="312">
        <f ca="1">SUM(OFFSET('Data - expenses'!$J208, 0, (I$6-1) * 3, 1, 3))</f>
        <v>0</v>
      </c>
      <c r="J340" s="313">
        <f ca="1">SUM(OFFSET('Data - expenses'!$J208, 0, (J$6-1) * 3, 1, 3))</f>
        <v>0</v>
      </c>
      <c r="K340" s="313">
        <f ca="1">SUM(OFFSET('Data - expenses'!$J208, 0, (K$6-1) * 3, 1, 3))</f>
        <v>0</v>
      </c>
      <c r="L340" s="313">
        <f ca="1">SUM(OFFSET('Data - expenses'!$J208, 0, (L$6-1) * 3, 1, 3))</f>
        <v>3600</v>
      </c>
      <c r="M340" s="313">
        <f ca="1">SUM(OFFSET('Data - expenses'!$J208, 0, (M$6-1) * 3, 1, 3))</f>
        <v>3600</v>
      </c>
      <c r="N340" s="313">
        <f ca="1">SUM(OFFSET('Data - expenses'!$J208, 0, (N$6-1) * 3, 1, 3))</f>
        <v>3600</v>
      </c>
      <c r="O340" s="313">
        <f ca="1">SUM(OFFSET('Data - expenses'!$J208, 0, (O$6-1) * 3, 1, 3))</f>
        <v>3600</v>
      </c>
      <c r="P340" s="313">
        <f ca="1">SUM(OFFSET('Data - expenses'!$J208, 0, (P$6-1) * 3, 1, 3))</f>
        <v>3600</v>
      </c>
      <c r="Q340" s="313">
        <f ca="1">SUM(OFFSET('Data - expenses'!$J208, 0, (Q$6-1) * 3, 1, 3))</f>
        <v>4800</v>
      </c>
      <c r="R340" s="313">
        <f ca="1">SUM(OFFSET('Data - expenses'!$J208, 0, (R$6-1) * 3, 1, 3))</f>
        <v>7200</v>
      </c>
      <c r="S340" s="313">
        <f ca="1">SUM(OFFSET('Data - expenses'!$J208, 0, (S$6-1) * 3, 1, 3))</f>
        <v>7200</v>
      </c>
      <c r="T340" s="313">
        <f ca="1">SUM(OFFSET('Data - expenses'!$J208, 0, (T$6-1) * 3, 1, 3))</f>
        <v>7200</v>
      </c>
      <c r="U340" s="313">
        <f ca="1">SUM(OFFSET('Data - expenses'!$J208, 0, (U$6-1) * 3, 1, 3))</f>
        <v>7200</v>
      </c>
      <c r="V340" s="313">
        <f ca="1">SUM(OFFSET('Data - expenses'!$J208, 0, (V$6-1) * 3, 1, 3))</f>
        <v>8400</v>
      </c>
      <c r="W340" s="313">
        <f ca="1">SUM(OFFSET('Data - expenses'!$J208, 0, (W$6-1) * 3, 1, 3))</f>
        <v>10800</v>
      </c>
      <c r="X340" s="313">
        <f ca="1">SUM(OFFSET('Data - expenses'!$J208, 0, (X$6-1) * 3, 1, 3))</f>
        <v>10800</v>
      </c>
      <c r="Y340" s="313">
        <f ca="1">SUM(OFFSET('Data - expenses'!$J208, 0, (Y$6-1) * 3, 1, 3))</f>
        <v>10800</v>
      </c>
      <c r="Z340" s="313">
        <f ca="1">SUM(OFFSET('Data - expenses'!$J208, 0, (Z$6-1) * 3, 1, 3))</f>
        <v>13200</v>
      </c>
      <c r="AA340" s="313">
        <f ca="1">SUM(OFFSET('Data - expenses'!$J208, 0, (AA$6-1) * 3, 1, 3))</f>
        <v>14400</v>
      </c>
      <c r="AB340" s="314">
        <f ca="1">SUM(OFFSET('Data - expenses'!$J208, 0, (AB$6-1) * 3, 1, 3))</f>
        <v>14400</v>
      </c>
    </row>
    <row r="341" spans="5:28" hidden="1" outlineLevel="2">
      <c r="E341" s="502" t="s">
        <v>93</v>
      </c>
      <c r="F341" s="505"/>
      <c r="G341" s="505"/>
      <c r="H341" s="503"/>
      <c r="I341" s="324">
        <f t="shared" ref="I341:AB341" ca="1" si="128">SUM(I342)</f>
        <v>3825</v>
      </c>
      <c r="J341" s="325">
        <f t="shared" ca="1" si="128"/>
        <v>31725</v>
      </c>
      <c r="K341" s="325">
        <f t="shared" ca="1" si="128"/>
        <v>88725</v>
      </c>
      <c r="L341" s="325">
        <f t="shared" ca="1" si="128"/>
        <v>121650</v>
      </c>
      <c r="M341" s="325">
        <f t="shared" ca="1" si="128"/>
        <v>207975</v>
      </c>
      <c r="N341" s="325">
        <f t="shared" ca="1" si="128"/>
        <v>267375</v>
      </c>
      <c r="O341" s="325">
        <f t="shared" ca="1" si="128"/>
        <v>447675</v>
      </c>
      <c r="P341" s="325">
        <f t="shared" ca="1" si="128"/>
        <v>1084950</v>
      </c>
      <c r="Q341" s="325">
        <f t="shared" ca="1" si="128"/>
        <v>1365150</v>
      </c>
      <c r="R341" s="325">
        <f t="shared" ca="1" si="128"/>
        <v>1417125</v>
      </c>
      <c r="S341" s="325">
        <f t="shared" ca="1" si="128"/>
        <v>1458975</v>
      </c>
      <c r="T341" s="325">
        <f t="shared" ca="1" si="128"/>
        <v>1494675</v>
      </c>
      <c r="U341" s="325">
        <f t="shared" ca="1" si="128"/>
        <v>1537350</v>
      </c>
      <c r="V341" s="325">
        <f t="shared" ca="1" si="128"/>
        <v>1576500</v>
      </c>
      <c r="W341" s="325">
        <f t="shared" ca="1" si="128"/>
        <v>1619550</v>
      </c>
      <c r="X341" s="325">
        <f t="shared" ca="1" si="128"/>
        <v>1663875</v>
      </c>
      <c r="Y341" s="325">
        <f t="shared" ca="1" si="128"/>
        <v>1756500</v>
      </c>
      <c r="Z341" s="325">
        <f t="shared" ca="1" si="128"/>
        <v>1865175</v>
      </c>
      <c r="AA341" s="325">
        <f t="shared" ca="1" si="128"/>
        <v>1954575</v>
      </c>
      <c r="AB341" s="326">
        <f t="shared" ca="1" si="128"/>
        <v>2101275</v>
      </c>
    </row>
    <row r="342" spans="5:28" hidden="1" outlineLevel="3">
      <c r="F342" s="488" t="s">
        <v>93</v>
      </c>
      <c r="G342" s="504"/>
      <c r="H342" s="489"/>
      <c r="I342" s="321">
        <f t="shared" ref="I342:AB342" ca="1" si="129">SUM(I343,I345,I350,I354)</f>
        <v>3825</v>
      </c>
      <c r="J342" s="322">
        <f t="shared" ca="1" si="129"/>
        <v>31725</v>
      </c>
      <c r="K342" s="322">
        <f t="shared" ca="1" si="129"/>
        <v>88725</v>
      </c>
      <c r="L342" s="322">
        <f t="shared" ca="1" si="129"/>
        <v>121650</v>
      </c>
      <c r="M342" s="322">
        <f t="shared" ca="1" si="129"/>
        <v>207975</v>
      </c>
      <c r="N342" s="322">
        <f t="shared" ca="1" si="129"/>
        <v>267375</v>
      </c>
      <c r="O342" s="322">
        <f t="shared" ca="1" si="129"/>
        <v>447675</v>
      </c>
      <c r="P342" s="322">
        <f t="shared" ca="1" si="129"/>
        <v>1084950</v>
      </c>
      <c r="Q342" s="322">
        <f t="shared" ca="1" si="129"/>
        <v>1365150</v>
      </c>
      <c r="R342" s="322">
        <f t="shared" ca="1" si="129"/>
        <v>1417125</v>
      </c>
      <c r="S342" s="322">
        <f t="shared" ca="1" si="129"/>
        <v>1458975</v>
      </c>
      <c r="T342" s="322">
        <f t="shared" ca="1" si="129"/>
        <v>1494675</v>
      </c>
      <c r="U342" s="322">
        <f t="shared" ca="1" si="129"/>
        <v>1537350</v>
      </c>
      <c r="V342" s="322">
        <f t="shared" ca="1" si="129"/>
        <v>1576500</v>
      </c>
      <c r="W342" s="322">
        <f t="shared" ca="1" si="129"/>
        <v>1619550</v>
      </c>
      <c r="X342" s="322">
        <f t="shared" ca="1" si="129"/>
        <v>1663875</v>
      </c>
      <c r="Y342" s="322">
        <f t="shared" ca="1" si="129"/>
        <v>1756500</v>
      </c>
      <c r="Z342" s="322">
        <f t="shared" ca="1" si="129"/>
        <v>1865175</v>
      </c>
      <c r="AA342" s="322">
        <f t="shared" ca="1" si="129"/>
        <v>1954575</v>
      </c>
      <c r="AB342" s="323">
        <f t="shared" ca="1" si="129"/>
        <v>2101275</v>
      </c>
    </row>
    <row r="343" spans="5:28" hidden="1" outlineLevel="4">
      <c r="G343" s="502" t="s">
        <v>0</v>
      </c>
      <c r="H343" s="503"/>
      <c r="I343" s="324">
        <f t="shared" ref="I343:AB343" ca="1" si="130">SUM(I344)</f>
        <v>0</v>
      </c>
      <c r="J343" s="325">
        <f t="shared" ca="1" si="130"/>
        <v>0</v>
      </c>
      <c r="K343" s="325">
        <f t="shared" ca="1" si="130"/>
        <v>0</v>
      </c>
      <c r="L343" s="325">
        <f t="shared" ca="1" si="130"/>
        <v>0</v>
      </c>
      <c r="M343" s="325">
        <f t="shared" ca="1" si="130"/>
        <v>0</v>
      </c>
      <c r="N343" s="325">
        <f t="shared" ca="1" si="130"/>
        <v>0</v>
      </c>
      <c r="O343" s="325">
        <f t="shared" ca="1" si="130"/>
        <v>0</v>
      </c>
      <c r="P343" s="325">
        <f t="shared" ca="1" si="130"/>
        <v>0</v>
      </c>
      <c r="Q343" s="325">
        <f t="shared" ca="1" si="130"/>
        <v>0</v>
      </c>
      <c r="R343" s="325">
        <f t="shared" ca="1" si="130"/>
        <v>0</v>
      </c>
      <c r="S343" s="325">
        <f t="shared" ca="1" si="130"/>
        <v>225</v>
      </c>
      <c r="T343" s="325">
        <f t="shared" ca="1" si="130"/>
        <v>225</v>
      </c>
      <c r="U343" s="325">
        <f t="shared" ca="1" si="130"/>
        <v>225</v>
      </c>
      <c r="V343" s="325">
        <f t="shared" ca="1" si="130"/>
        <v>225</v>
      </c>
      <c r="W343" s="325">
        <f t="shared" ca="1" si="130"/>
        <v>225</v>
      </c>
      <c r="X343" s="325">
        <f t="shared" ca="1" si="130"/>
        <v>225</v>
      </c>
      <c r="Y343" s="325">
        <f t="shared" ca="1" si="130"/>
        <v>225</v>
      </c>
      <c r="Z343" s="325">
        <f t="shared" ca="1" si="130"/>
        <v>225</v>
      </c>
      <c r="AA343" s="325">
        <f t="shared" ca="1" si="130"/>
        <v>225</v>
      </c>
      <c r="AB343" s="326">
        <f t="shared" ca="1" si="130"/>
        <v>225</v>
      </c>
    </row>
    <row r="344" spans="5:28" hidden="1" outlineLevel="5">
      <c r="H344" s="327" t="s">
        <v>260</v>
      </c>
      <c r="I344" s="312">
        <f ca="1">SUM(OFFSET('Data - expenses'!$J209, 0, (I$6-1) * 3, 1, 3))</f>
        <v>0</v>
      </c>
      <c r="J344" s="313">
        <f ca="1">SUM(OFFSET('Data - expenses'!$J209, 0, (J$6-1) * 3, 1, 3))</f>
        <v>0</v>
      </c>
      <c r="K344" s="313">
        <f ca="1">SUM(OFFSET('Data - expenses'!$J209, 0, (K$6-1) * 3, 1, 3))</f>
        <v>0</v>
      </c>
      <c r="L344" s="313">
        <f ca="1">SUM(OFFSET('Data - expenses'!$J209, 0, (L$6-1) * 3, 1, 3))</f>
        <v>0</v>
      </c>
      <c r="M344" s="313">
        <f ca="1">SUM(OFFSET('Data - expenses'!$J209, 0, (M$6-1) * 3, 1, 3))</f>
        <v>0</v>
      </c>
      <c r="N344" s="313">
        <f ca="1">SUM(OFFSET('Data - expenses'!$J209, 0, (N$6-1) * 3, 1, 3))</f>
        <v>0</v>
      </c>
      <c r="O344" s="313">
        <f ca="1">SUM(OFFSET('Data - expenses'!$J209, 0, (O$6-1) * 3, 1, 3))</f>
        <v>0</v>
      </c>
      <c r="P344" s="313">
        <f ca="1">SUM(OFFSET('Data - expenses'!$J209, 0, (P$6-1) * 3, 1, 3))</f>
        <v>0</v>
      </c>
      <c r="Q344" s="313">
        <f ca="1">SUM(OFFSET('Data - expenses'!$J209, 0, (Q$6-1) * 3, 1, 3))</f>
        <v>0</v>
      </c>
      <c r="R344" s="313">
        <f ca="1">SUM(OFFSET('Data - expenses'!$J209, 0, (R$6-1) * 3, 1, 3))</f>
        <v>0</v>
      </c>
      <c r="S344" s="313">
        <f ca="1">SUM(OFFSET('Data - expenses'!$J209, 0, (S$6-1) * 3, 1, 3))</f>
        <v>225</v>
      </c>
      <c r="T344" s="313">
        <f ca="1">SUM(OFFSET('Data - expenses'!$J209, 0, (T$6-1) * 3, 1, 3))</f>
        <v>225</v>
      </c>
      <c r="U344" s="313">
        <f ca="1">SUM(OFFSET('Data - expenses'!$J209, 0, (U$6-1) * 3, 1, 3))</f>
        <v>225</v>
      </c>
      <c r="V344" s="313">
        <f ca="1">SUM(OFFSET('Data - expenses'!$J209, 0, (V$6-1) * 3, 1, 3))</f>
        <v>225</v>
      </c>
      <c r="W344" s="313">
        <f ca="1">SUM(OFFSET('Data - expenses'!$J209, 0, (W$6-1) * 3, 1, 3))</f>
        <v>225</v>
      </c>
      <c r="X344" s="313">
        <f ca="1">SUM(OFFSET('Data - expenses'!$J209, 0, (X$6-1) * 3, 1, 3))</f>
        <v>225</v>
      </c>
      <c r="Y344" s="313">
        <f ca="1">SUM(OFFSET('Data - expenses'!$J209, 0, (Y$6-1) * 3, 1, 3))</f>
        <v>225</v>
      </c>
      <c r="Z344" s="313">
        <f ca="1">SUM(OFFSET('Data - expenses'!$J209, 0, (Z$6-1) * 3, 1, 3))</f>
        <v>225</v>
      </c>
      <c r="AA344" s="313">
        <f ca="1">SUM(OFFSET('Data - expenses'!$J209, 0, (AA$6-1) * 3, 1, 3))</f>
        <v>225</v>
      </c>
      <c r="AB344" s="314">
        <f ca="1">SUM(OFFSET('Data - expenses'!$J209, 0, (AB$6-1) * 3, 1, 3))</f>
        <v>225</v>
      </c>
    </row>
    <row r="345" spans="5:28" hidden="1" outlineLevel="4">
      <c r="G345" s="502" t="s">
        <v>57</v>
      </c>
      <c r="H345" s="503"/>
      <c r="I345" s="324">
        <f t="shared" ref="I345:AB345" ca="1" si="131">SUM(I346,I347,I348,I349)</f>
        <v>525</v>
      </c>
      <c r="J345" s="325">
        <f t="shared" ca="1" si="131"/>
        <v>1950</v>
      </c>
      <c r="K345" s="325">
        <f t="shared" ca="1" si="131"/>
        <v>5775</v>
      </c>
      <c r="L345" s="325">
        <f t="shared" ca="1" si="131"/>
        <v>10725</v>
      </c>
      <c r="M345" s="325">
        <f t="shared" ca="1" si="131"/>
        <v>19650</v>
      </c>
      <c r="N345" s="325">
        <f t="shared" ca="1" si="131"/>
        <v>30525</v>
      </c>
      <c r="O345" s="325">
        <f t="shared" ca="1" si="131"/>
        <v>49275</v>
      </c>
      <c r="P345" s="325">
        <f t="shared" ca="1" si="131"/>
        <v>95550</v>
      </c>
      <c r="Q345" s="325">
        <f t="shared" ca="1" si="131"/>
        <v>134550</v>
      </c>
      <c r="R345" s="325">
        <f t="shared" ca="1" si="131"/>
        <v>186375</v>
      </c>
      <c r="S345" s="325">
        <f t="shared" ca="1" si="131"/>
        <v>228000</v>
      </c>
      <c r="T345" s="325">
        <f t="shared" ca="1" si="131"/>
        <v>263700</v>
      </c>
      <c r="U345" s="325">
        <f t="shared" ca="1" si="131"/>
        <v>306375</v>
      </c>
      <c r="V345" s="325">
        <f t="shared" ca="1" si="131"/>
        <v>345450</v>
      </c>
      <c r="W345" s="325">
        <f t="shared" ca="1" si="131"/>
        <v>388350</v>
      </c>
      <c r="X345" s="325">
        <f t="shared" ca="1" si="131"/>
        <v>432675</v>
      </c>
      <c r="Y345" s="325">
        <f t="shared" ca="1" si="131"/>
        <v>488850</v>
      </c>
      <c r="Z345" s="325">
        <f t="shared" ca="1" si="131"/>
        <v>540675</v>
      </c>
      <c r="AA345" s="325">
        <f t="shared" ca="1" si="131"/>
        <v>599100</v>
      </c>
      <c r="AB345" s="326">
        <f t="shared" ca="1" si="131"/>
        <v>666000</v>
      </c>
    </row>
    <row r="346" spans="5:28" hidden="1" outlineLevel="5">
      <c r="H346" s="327" t="s">
        <v>261</v>
      </c>
      <c r="I346" s="312">
        <f ca="1">SUM(OFFSET('Data - expenses'!$J210, 0, (I$6-1) * 3, 1, 3))</f>
        <v>225</v>
      </c>
      <c r="J346" s="313">
        <f ca="1">SUM(OFFSET('Data - expenses'!$J210, 0, (J$6-1) * 3, 1, 3))</f>
        <v>225</v>
      </c>
      <c r="K346" s="313">
        <f ca="1">SUM(OFFSET('Data - expenses'!$J210, 0, (K$6-1) * 3, 1, 3))</f>
        <v>225</v>
      </c>
      <c r="L346" s="313">
        <f ca="1">SUM(OFFSET('Data - expenses'!$J210, 0, (L$6-1) * 3, 1, 3))</f>
        <v>225</v>
      </c>
      <c r="M346" s="313">
        <f ca="1">SUM(OFFSET('Data - expenses'!$J210, 0, (M$6-1) * 3, 1, 3))</f>
        <v>225</v>
      </c>
      <c r="N346" s="313">
        <f ca="1">SUM(OFFSET('Data - expenses'!$J210, 0, (N$6-1) * 3, 1, 3))</f>
        <v>225</v>
      </c>
      <c r="O346" s="313">
        <f ca="1">SUM(OFFSET('Data - expenses'!$J210, 0, (O$6-1) * 3, 1, 3))</f>
        <v>225</v>
      </c>
      <c r="P346" s="313">
        <f ca="1">SUM(OFFSET('Data - expenses'!$J210, 0, (P$6-1) * 3, 1, 3))</f>
        <v>225</v>
      </c>
      <c r="Q346" s="313">
        <f ca="1">SUM(OFFSET('Data - expenses'!$J210, 0, (Q$6-1) * 3, 1, 3))</f>
        <v>225</v>
      </c>
      <c r="R346" s="313">
        <f ca="1">SUM(OFFSET('Data - expenses'!$J210, 0, (R$6-1) * 3, 1, 3))</f>
        <v>225</v>
      </c>
      <c r="S346" s="313">
        <f ca="1">SUM(OFFSET('Data - expenses'!$J210, 0, (S$6-1) * 3, 1, 3))</f>
        <v>225</v>
      </c>
      <c r="T346" s="313">
        <f ca="1">SUM(OFFSET('Data - expenses'!$J210, 0, (T$6-1) * 3, 1, 3))</f>
        <v>225</v>
      </c>
      <c r="U346" s="313">
        <f ca="1">SUM(OFFSET('Data - expenses'!$J210, 0, (U$6-1) * 3, 1, 3))</f>
        <v>225</v>
      </c>
      <c r="V346" s="313">
        <f ca="1">SUM(OFFSET('Data - expenses'!$J210, 0, (V$6-1) * 3, 1, 3))</f>
        <v>225</v>
      </c>
      <c r="W346" s="313">
        <f ca="1">SUM(OFFSET('Data - expenses'!$J210, 0, (W$6-1) * 3, 1, 3))</f>
        <v>225</v>
      </c>
      <c r="X346" s="313">
        <f ca="1">SUM(OFFSET('Data - expenses'!$J210, 0, (X$6-1) * 3, 1, 3))</f>
        <v>225</v>
      </c>
      <c r="Y346" s="313">
        <f ca="1">SUM(OFFSET('Data - expenses'!$J210, 0, (Y$6-1) * 3, 1, 3))</f>
        <v>225</v>
      </c>
      <c r="Z346" s="313">
        <f ca="1">SUM(OFFSET('Data - expenses'!$J210, 0, (Z$6-1) * 3, 1, 3))</f>
        <v>225</v>
      </c>
      <c r="AA346" s="313">
        <f ca="1">SUM(OFFSET('Data - expenses'!$J210, 0, (AA$6-1) * 3, 1, 3))</f>
        <v>300</v>
      </c>
      <c r="AB346" s="314">
        <f ca="1">SUM(OFFSET('Data - expenses'!$J210, 0, (AB$6-1) * 3, 1, 3))</f>
        <v>450</v>
      </c>
    </row>
    <row r="347" spans="5:28" hidden="1" outlineLevel="5">
      <c r="H347" s="327" t="s">
        <v>262</v>
      </c>
      <c r="I347" s="312">
        <f ca="1">SUM(OFFSET('Data - expenses'!$J211, 0, (I$6-1) * 3, 1, 3))</f>
        <v>225</v>
      </c>
      <c r="J347" s="313">
        <f ca="1">SUM(OFFSET('Data - expenses'!$J211, 0, (J$6-1) * 3, 1, 3))</f>
        <v>225</v>
      </c>
      <c r="K347" s="313">
        <f ca="1">SUM(OFFSET('Data - expenses'!$J211, 0, (K$6-1) * 3, 1, 3))</f>
        <v>225</v>
      </c>
      <c r="L347" s="313">
        <f ca="1">SUM(OFFSET('Data - expenses'!$J211, 0, (L$6-1) * 3, 1, 3))</f>
        <v>225</v>
      </c>
      <c r="M347" s="313">
        <f ca="1">SUM(OFFSET('Data - expenses'!$J211, 0, (M$6-1) * 3, 1, 3))</f>
        <v>450</v>
      </c>
      <c r="N347" s="313">
        <f ca="1">SUM(OFFSET('Data - expenses'!$J211, 0, (N$6-1) * 3, 1, 3))</f>
        <v>600</v>
      </c>
      <c r="O347" s="313">
        <f ca="1">SUM(OFFSET('Data - expenses'!$J211, 0, (O$6-1) * 3, 1, 3))</f>
        <v>825</v>
      </c>
      <c r="P347" s="313">
        <f ca="1">SUM(OFFSET('Data - expenses'!$J211, 0, (P$6-1) * 3, 1, 3))</f>
        <v>1500</v>
      </c>
      <c r="Q347" s="313">
        <f ca="1">SUM(OFFSET('Data - expenses'!$J211, 0, (Q$6-1) * 3, 1, 3))</f>
        <v>2100</v>
      </c>
      <c r="R347" s="313">
        <f ca="1">SUM(OFFSET('Data - expenses'!$J211, 0, (R$6-1) * 3, 1, 3))</f>
        <v>2850</v>
      </c>
      <c r="S347" s="313">
        <f ca="1">SUM(OFFSET('Data - expenses'!$J211, 0, (S$6-1) * 3, 1, 3))</f>
        <v>3450</v>
      </c>
      <c r="T347" s="313">
        <f ca="1">SUM(OFFSET('Data - expenses'!$J211, 0, (T$6-1) * 3, 1, 3))</f>
        <v>4050</v>
      </c>
      <c r="U347" s="313">
        <f ca="1">SUM(OFFSET('Data - expenses'!$J211, 0, (U$6-1) * 3, 1, 3))</f>
        <v>4650</v>
      </c>
      <c r="V347" s="313">
        <f ca="1">SUM(OFFSET('Data - expenses'!$J211, 0, (V$6-1) * 3, 1, 3))</f>
        <v>5250</v>
      </c>
      <c r="W347" s="313">
        <f ca="1">SUM(OFFSET('Data - expenses'!$J211, 0, (W$6-1) * 3, 1, 3))</f>
        <v>5850</v>
      </c>
      <c r="X347" s="313">
        <f ca="1">SUM(OFFSET('Data - expenses'!$J211, 0, (X$6-1) * 3, 1, 3))</f>
        <v>6450</v>
      </c>
      <c r="Y347" s="313">
        <f ca="1">SUM(OFFSET('Data - expenses'!$J211, 0, (Y$6-1) * 3, 1, 3))</f>
        <v>7275</v>
      </c>
      <c r="Z347" s="313">
        <f ca="1">SUM(OFFSET('Data - expenses'!$J211, 0, (Z$6-1) * 3, 1, 3))</f>
        <v>7950</v>
      </c>
      <c r="AA347" s="313">
        <f ca="1">SUM(OFFSET('Data - expenses'!$J211, 0, (AA$6-1) * 3, 1, 3))</f>
        <v>8925</v>
      </c>
      <c r="AB347" s="314">
        <f ca="1">SUM(OFFSET('Data - expenses'!$J211, 0, (AB$6-1) * 3, 1, 3))</f>
        <v>9825</v>
      </c>
    </row>
    <row r="348" spans="5:28" hidden="1" outlineLevel="5">
      <c r="H348" s="327" t="s">
        <v>263</v>
      </c>
      <c r="I348" s="312">
        <f ca="1">SUM(OFFSET('Data - expenses'!$J212, 0, (I$6-1) * 3, 1, 3))</f>
        <v>75</v>
      </c>
      <c r="J348" s="313">
        <f ca="1">SUM(OFFSET('Data - expenses'!$J212, 0, (J$6-1) * 3, 1, 3))</f>
        <v>1500</v>
      </c>
      <c r="K348" s="313">
        <f ca="1">SUM(OFFSET('Data - expenses'!$J212, 0, (K$6-1) * 3, 1, 3))</f>
        <v>5325</v>
      </c>
      <c r="L348" s="313">
        <f ca="1">SUM(OFFSET('Data - expenses'!$J212, 0, (L$6-1) * 3, 1, 3))</f>
        <v>10275</v>
      </c>
      <c r="M348" s="313">
        <f ca="1">SUM(OFFSET('Data - expenses'!$J212, 0, (M$6-1) * 3, 1, 3))</f>
        <v>18975</v>
      </c>
      <c r="N348" s="313">
        <f ca="1">SUM(OFFSET('Data - expenses'!$J212, 0, (N$6-1) * 3, 1, 3))</f>
        <v>29550</v>
      </c>
      <c r="O348" s="313">
        <f ca="1">SUM(OFFSET('Data - expenses'!$J212, 0, (O$6-1) * 3, 1, 3))</f>
        <v>48000</v>
      </c>
      <c r="P348" s="313">
        <f ca="1">SUM(OFFSET('Data - expenses'!$J212, 0, (P$6-1) * 3, 1, 3))</f>
        <v>93600</v>
      </c>
      <c r="Q348" s="313">
        <f ca="1">SUM(OFFSET('Data - expenses'!$J212, 0, (Q$6-1) * 3, 1, 3))</f>
        <v>131850</v>
      </c>
      <c r="R348" s="313">
        <f ca="1">SUM(OFFSET('Data - expenses'!$J212, 0, (R$6-1) * 3, 1, 3))</f>
        <v>182850</v>
      </c>
      <c r="S348" s="313">
        <f ca="1">SUM(OFFSET('Data - expenses'!$J212, 0, (S$6-1) * 3, 1, 3))</f>
        <v>223725</v>
      </c>
      <c r="T348" s="313">
        <f ca="1">SUM(OFFSET('Data - expenses'!$J212, 0, (T$6-1) * 3, 1, 3))</f>
        <v>258750</v>
      </c>
      <c r="U348" s="313">
        <f ca="1">SUM(OFFSET('Data - expenses'!$J212, 0, (U$6-1) * 3, 1, 3))</f>
        <v>300675</v>
      </c>
      <c r="V348" s="313">
        <f ca="1">SUM(OFFSET('Data - expenses'!$J212, 0, (V$6-1) * 3, 1, 3))</f>
        <v>339000</v>
      </c>
      <c r="W348" s="313">
        <f ca="1">SUM(OFFSET('Data - expenses'!$J212, 0, (W$6-1) * 3, 1, 3))</f>
        <v>381150</v>
      </c>
      <c r="X348" s="313">
        <f ca="1">SUM(OFFSET('Data - expenses'!$J212, 0, (X$6-1) * 3, 1, 3))</f>
        <v>424800</v>
      </c>
      <c r="Y348" s="313">
        <f ca="1">SUM(OFFSET('Data - expenses'!$J212, 0, (Y$6-1) * 3, 1, 3))</f>
        <v>480000</v>
      </c>
      <c r="Z348" s="313">
        <f ca="1">SUM(OFFSET('Data - expenses'!$J212, 0, (Z$6-1) * 3, 1, 3))</f>
        <v>531000</v>
      </c>
      <c r="AA348" s="313">
        <f ca="1">SUM(OFFSET('Data - expenses'!$J212, 0, (AA$6-1) * 3, 1, 3))</f>
        <v>588300</v>
      </c>
      <c r="AB348" s="314">
        <f ca="1">SUM(OFFSET('Data - expenses'!$J212, 0, (AB$6-1) * 3, 1, 3))</f>
        <v>654000</v>
      </c>
    </row>
    <row r="349" spans="5:28" hidden="1" outlineLevel="5">
      <c r="H349" s="327" t="s">
        <v>301</v>
      </c>
      <c r="I349" s="312">
        <f ca="1">SUM(OFFSET('Data - expenses'!$J213, 0, (I$6-1) * 3, 1, 3))</f>
        <v>0</v>
      </c>
      <c r="J349" s="313">
        <f ca="1">SUM(OFFSET('Data - expenses'!$J213, 0, (J$6-1) * 3, 1, 3))</f>
        <v>0</v>
      </c>
      <c r="K349" s="313">
        <f ca="1">SUM(OFFSET('Data - expenses'!$J213, 0, (K$6-1) * 3, 1, 3))</f>
        <v>0</v>
      </c>
      <c r="L349" s="313">
        <f ca="1">SUM(OFFSET('Data - expenses'!$J213, 0, (L$6-1) * 3, 1, 3))</f>
        <v>0</v>
      </c>
      <c r="M349" s="313">
        <f ca="1">SUM(OFFSET('Data - expenses'!$J213, 0, (M$6-1) * 3, 1, 3))</f>
        <v>0</v>
      </c>
      <c r="N349" s="313">
        <f ca="1">SUM(OFFSET('Data - expenses'!$J213, 0, (N$6-1) * 3, 1, 3))</f>
        <v>150</v>
      </c>
      <c r="O349" s="313">
        <f ca="1">SUM(OFFSET('Data - expenses'!$J213, 0, (O$6-1) * 3, 1, 3))</f>
        <v>225</v>
      </c>
      <c r="P349" s="313">
        <f ca="1">SUM(OFFSET('Data - expenses'!$J213, 0, (P$6-1) * 3, 1, 3))</f>
        <v>225</v>
      </c>
      <c r="Q349" s="313">
        <f ca="1">SUM(OFFSET('Data - expenses'!$J213, 0, (Q$6-1) * 3, 1, 3))</f>
        <v>375</v>
      </c>
      <c r="R349" s="313">
        <f ca="1">SUM(OFFSET('Data - expenses'!$J213, 0, (R$6-1) * 3, 1, 3))</f>
        <v>450</v>
      </c>
      <c r="S349" s="313">
        <f ca="1">SUM(OFFSET('Data - expenses'!$J213, 0, (S$6-1) * 3, 1, 3))</f>
        <v>600</v>
      </c>
      <c r="T349" s="313">
        <f ca="1">SUM(OFFSET('Data - expenses'!$J213, 0, (T$6-1) * 3, 1, 3))</f>
        <v>675</v>
      </c>
      <c r="U349" s="313">
        <f ca="1">SUM(OFFSET('Data - expenses'!$J213, 0, (U$6-1) * 3, 1, 3))</f>
        <v>825</v>
      </c>
      <c r="V349" s="313">
        <f ca="1">SUM(OFFSET('Data - expenses'!$J213, 0, (V$6-1) * 3, 1, 3))</f>
        <v>975</v>
      </c>
      <c r="W349" s="313">
        <f ca="1">SUM(OFFSET('Data - expenses'!$J213, 0, (W$6-1) * 3, 1, 3))</f>
        <v>1125</v>
      </c>
      <c r="X349" s="313">
        <f ca="1">SUM(OFFSET('Data - expenses'!$J213, 0, (X$6-1) * 3, 1, 3))</f>
        <v>1200</v>
      </c>
      <c r="Y349" s="313">
        <f ca="1">SUM(OFFSET('Data - expenses'!$J213, 0, (Y$6-1) * 3, 1, 3))</f>
        <v>1350</v>
      </c>
      <c r="Z349" s="313">
        <f ca="1">SUM(OFFSET('Data - expenses'!$J213, 0, (Z$6-1) * 3, 1, 3))</f>
        <v>1500</v>
      </c>
      <c r="AA349" s="313">
        <f ca="1">SUM(OFFSET('Data - expenses'!$J213, 0, (AA$6-1) * 3, 1, 3))</f>
        <v>1575</v>
      </c>
      <c r="AB349" s="314">
        <f ca="1">SUM(OFFSET('Data - expenses'!$J213, 0, (AB$6-1) * 3, 1, 3))</f>
        <v>1725</v>
      </c>
    </row>
    <row r="350" spans="5:28" hidden="1" outlineLevel="4">
      <c r="G350" s="502" t="s">
        <v>1</v>
      </c>
      <c r="H350" s="503"/>
      <c r="I350" s="324">
        <f t="shared" ref="I350:AB350" ca="1" si="132">SUM(I351,I352,I353)</f>
        <v>3300</v>
      </c>
      <c r="J350" s="325">
        <f t="shared" ca="1" si="132"/>
        <v>29775</v>
      </c>
      <c r="K350" s="325">
        <f t="shared" ca="1" si="132"/>
        <v>82950</v>
      </c>
      <c r="L350" s="325">
        <f t="shared" ca="1" si="132"/>
        <v>110700</v>
      </c>
      <c r="M350" s="325">
        <f t="shared" ca="1" si="132"/>
        <v>188100</v>
      </c>
      <c r="N350" s="325">
        <f t="shared" ca="1" si="132"/>
        <v>236625</v>
      </c>
      <c r="O350" s="325">
        <f t="shared" ca="1" si="132"/>
        <v>398175</v>
      </c>
      <c r="P350" s="325">
        <f t="shared" ca="1" si="132"/>
        <v>989175</v>
      </c>
      <c r="Q350" s="325">
        <f t="shared" ca="1" si="132"/>
        <v>1230300</v>
      </c>
      <c r="R350" s="325">
        <f t="shared" ca="1" si="132"/>
        <v>1230300</v>
      </c>
      <c r="S350" s="325">
        <f t="shared" ca="1" si="132"/>
        <v>1230300</v>
      </c>
      <c r="T350" s="325">
        <f t="shared" ca="1" si="132"/>
        <v>1230300</v>
      </c>
      <c r="U350" s="325">
        <f t="shared" ca="1" si="132"/>
        <v>1230300</v>
      </c>
      <c r="V350" s="325">
        <f t="shared" ca="1" si="132"/>
        <v>1230300</v>
      </c>
      <c r="W350" s="325">
        <f t="shared" ca="1" si="132"/>
        <v>1230300</v>
      </c>
      <c r="X350" s="325">
        <f t="shared" ca="1" si="132"/>
        <v>1230300</v>
      </c>
      <c r="Y350" s="325">
        <f t="shared" ca="1" si="132"/>
        <v>1266750</v>
      </c>
      <c r="Z350" s="325">
        <f t="shared" ca="1" si="132"/>
        <v>1323450</v>
      </c>
      <c r="AA350" s="325">
        <f t="shared" ca="1" si="132"/>
        <v>1354350</v>
      </c>
      <c r="AB350" s="326">
        <f t="shared" ca="1" si="132"/>
        <v>1434150</v>
      </c>
    </row>
    <row r="351" spans="5:28" hidden="1" outlineLevel="5">
      <c r="H351" s="327" t="s">
        <v>264</v>
      </c>
      <c r="I351" s="312">
        <f ca="1">SUM(OFFSET('Data - expenses'!$J214, 0, (I$6-1) * 3, 1, 3))</f>
        <v>150</v>
      </c>
      <c r="J351" s="313">
        <f ca="1">SUM(OFFSET('Data - expenses'!$J214, 0, (J$6-1) * 3, 1, 3))</f>
        <v>2175</v>
      </c>
      <c r="K351" s="313">
        <f ca="1">SUM(OFFSET('Data - expenses'!$J214, 0, (K$6-1) * 3, 1, 3))</f>
        <v>6300</v>
      </c>
      <c r="L351" s="313">
        <f ca="1">SUM(OFFSET('Data - expenses'!$J214, 0, (L$6-1) * 3, 1, 3))</f>
        <v>8400</v>
      </c>
      <c r="M351" s="313">
        <f ca="1">SUM(OFFSET('Data - expenses'!$J214, 0, (M$6-1) * 3, 1, 3))</f>
        <v>14400</v>
      </c>
      <c r="N351" s="313">
        <f ca="1">SUM(OFFSET('Data - expenses'!$J214, 0, (N$6-1) * 3, 1, 3))</f>
        <v>18075</v>
      </c>
      <c r="O351" s="313">
        <f ca="1">SUM(OFFSET('Data - expenses'!$J214, 0, (O$6-1) * 3, 1, 3))</f>
        <v>30525</v>
      </c>
      <c r="P351" s="313">
        <f ca="1">SUM(OFFSET('Data - expenses'!$J214, 0, (P$6-1) * 3, 1, 3))</f>
        <v>75975</v>
      </c>
      <c r="Q351" s="313">
        <f ca="1">SUM(OFFSET('Data - expenses'!$J214, 0, (Q$6-1) * 3, 1, 3))</f>
        <v>94500</v>
      </c>
      <c r="R351" s="313">
        <f ca="1">SUM(OFFSET('Data - expenses'!$J214, 0, (R$6-1) * 3, 1, 3))</f>
        <v>94500</v>
      </c>
      <c r="S351" s="313">
        <f ca="1">SUM(OFFSET('Data - expenses'!$J214, 0, (S$6-1) * 3, 1, 3))</f>
        <v>94500</v>
      </c>
      <c r="T351" s="313">
        <f ca="1">SUM(OFFSET('Data - expenses'!$J214, 0, (T$6-1) * 3, 1, 3))</f>
        <v>94500</v>
      </c>
      <c r="U351" s="313">
        <f ca="1">SUM(OFFSET('Data - expenses'!$J214, 0, (U$6-1) * 3, 1, 3))</f>
        <v>94500</v>
      </c>
      <c r="V351" s="313">
        <f ca="1">SUM(OFFSET('Data - expenses'!$J214, 0, (V$6-1) * 3, 1, 3))</f>
        <v>94500</v>
      </c>
      <c r="W351" s="313">
        <f ca="1">SUM(OFFSET('Data - expenses'!$J214, 0, (W$6-1) * 3, 1, 3))</f>
        <v>94500</v>
      </c>
      <c r="X351" s="313">
        <f ca="1">SUM(OFFSET('Data - expenses'!$J214, 0, (X$6-1) * 3, 1, 3))</f>
        <v>94500</v>
      </c>
      <c r="Y351" s="313">
        <f ca="1">SUM(OFFSET('Data - expenses'!$J214, 0, (Y$6-1) * 3, 1, 3))</f>
        <v>97350</v>
      </c>
      <c r="Z351" s="313">
        <f ca="1">SUM(OFFSET('Data - expenses'!$J214, 0, (Z$6-1) * 3, 1, 3))</f>
        <v>101700</v>
      </c>
      <c r="AA351" s="313">
        <f ca="1">SUM(OFFSET('Data - expenses'!$J214, 0, (AA$6-1) * 3, 1, 3))</f>
        <v>104100</v>
      </c>
      <c r="AB351" s="314">
        <f ca="1">SUM(OFFSET('Data - expenses'!$J214, 0, (AB$6-1) * 3, 1, 3))</f>
        <v>110250</v>
      </c>
    </row>
    <row r="352" spans="5:28" hidden="1" outlineLevel="5">
      <c r="H352" s="327" t="s">
        <v>265</v>
      </c>
      <c r="I352" s="312">
        <f ca="1">SUM(OFFSET('Data - expenses'!$J215, 0, (I$6-1) * 3, 1, 3))</f>
        <v>1575</v>
      </c>
      <c r="J352" s="313">
        <f ca="1">SUM(OFFSET('Data - expenses'!$J215, 0, (J$6-1) * 3, 1, 3))</f>
        <v>13800</v>
      </c>
      <c r="K352" s="313">
        <f ca="1">SUM(OFFSET('Data - expenses'!$J215, 0, (K$6-1) * 3, 1, 3))</f>
        <v>38325</v>
      </c>
      <c r="L352" s="313">
        <f ca="1">SUM(OFFSET('Data - expenses'!$J215, 0, (L$6-1) * 3, 1, 3))</f>
        <v>51150</v>
      </c>
      <c r="M352" s="313">
        <f ca="1">SUM(OFFSET('Data - expenses'!$J215, 0, (M$6-1) * 3, 1, 3))</f>
        <v>86850</v>
      </c>
      <c r="N352" s="313">
        <f ca="1">SUM(OFFSET('Data - expenses'!$J215, 0, (N$6-1) * 3, 1, 3))</f>
        <v>109275</v>
      </c>
      <c r="O352" s="313">
        <f ca="1">SUM(OFFSET('Data - expenses'!$J215, 0, (O$6-1) * 3, 1, 3))</f>
        <v>183825</v>
      </c>
      <c r="P352" s="313">
        <f ca="1">SUM(OFFSET('Data - expenses'!$J215, 0, (P$6-1) * 3, 1, 3))</f>
        <v>456600</v>
      </c>
      <c r="Q352" s="313">
        <f ca="1">SUM(OFFSET('Data - expenses'!$J215, 0, (Q$6-1) * 3, 1, 3))</f>
        <v>567900</v>
      </c>
      <c r="R352" s="313">
        <f ca="1">SUM(OFFSET('Data - expenses'!$J215, 0, (R$6-1) * 3, 1, 3))</f>
        <v>567900</v>
      </c>
      <c r="S352" s="313">
        <f ca="1">SUM(OFFSET('Data - expenses'!$J215, 0, (S$6-1) * 3, 1, 3))</f>
        <v>567900</v>
      </c>
      <c r="T352" s="313">
        <f ca="1">SUM(OFFSET('Data - expenses'!$J215, 0, (T$6-1) * 3, 1, 3))</f>
        <v>567900</v>
      </c>
      <c r="U352" s="313">
        <f ca="1">SUM(OFFSET('Data - expenses'!$J215, 0, (U$6-1) * 3, 1, 3))</f>
        <v>567900</v>
      </c>
      <c r="V352" s="313">
        <f ca="1">SUM(OFFSET('Data - expenses'!$J215, 0, (V$6-1) * 3, 1, 3))</f>
        <v>567900</v>
      </c>
      <c r="W352" s="313">
        <f ca="1">SUM(OFFSET('Data - expenses'!$J215, 0, (W$6-1) * 3, 1, 3))</f>
        <v>567900</v>
      </c>
      <c r="X352" s="313">
        <f ca="1">SUM(OFFSET('Data - expenses'!$J215, 0, (X$6-1) * 3, 1, 3))</f>
        <v>567900</v>
      </c>
      <c r="Y352" s="313">
        <f ca="1">SUM(OFFSET('Data - expenses'!$J215, 0, (Y$6-1) * 3, 1, 3))</f>
        <v>584700</v>
      </c>
      <c r="Z352" s="313">
        <f ca="1">SUM(OFFSET('Data - expenses'!$J215, 0, (Z$6-1) * 3, 1, 3))</f>
        <v>610875</v>
      </c>
      <c r="AA352" s="313">
        <f ca="1">SUM(OFFSET('Data - expenses'!$J215, 0, (AA$6-1) * 3, 1, 3))</f>
        <v>625125</v>
      </c>
      <c r="AB352" s="314">
        <f ca="1">SUM(OFFSET('Data - expenses'!$J215, 0, (AB$6-1) * 3, 1, 3))</f>
        <v>661950</v>
      </c>
    </row>
    <row r="353" spans="5:28" hidden="1" outlineLevel="5">
      <c r="H353" s="327" t="s">
        <v>266</v>
      </c>
      <c r="I353" s="312">
        <f ca="1">SUM(OFFSET('Data - expenses'!$J216, 0, (I$6-1) * 3, 1, 3))</f>
        <v>1575</v>
      </c>
      <c r="J353" s="313">
        <f ca="1">SUM(OFFSET('Data - expenses'!$J216, 0, (J$6-1) * 3, 1, 3))</f>
        <v>13800</v>
      </c>
      <c r="K353" s="313">
        <f ca="1">SUM(OFFSET('Data - expenses'!$J216, 0, (K$6-1) * 3, 1, 3))</f>
        <v>38325</v>
      </c>
      <c r="L353" s="313">
        <f ca="1">SUM(OFFSET('Data - expenses'!$J216, 0, (L$6-1) * 3, 1, 3))</f>
        <v>51150</v>
      </c>
      <c r="M353" s="313">
        <f ca="1">SUM(OFFSET('Data - expenses'!$J216, 0, (M$6-1) * 3, 1, 3))</f>
        <v>86850</v>
      </c>
      <c r="N353" s="313">
        <f ca="1">SUM(OFFSET('Data - expenses'!$J216, 0, (N$6-1) * 3, 1, 3))</f>
        <v>109275</v>
      </c>
      <c r="O353" s="313">
        <f ca="1">SUM(OFFSET('Data - expenses'!$J216, 0, (O$6-1) * 3, 1, 3))</f>
        <v>183825</v>
      </c>
      <c r="P353" s="313">
        <f ca="1">SUM(OFFSET('Data - expenses'!$J216, 0, (P$6-1) * 3, 1, 3))</f>
        <v>456600</v>
      </c>
      <c r="Q353" s="313">
        <f ca="1">SUM(OFFSET('Data - expenses'!$J216, 0, (Q$6-1) * 3, 1, 3))</f>
        <v>567900</v>
      </c>
      <c r="R353" s="313">
        <f ca="1">SUM(OFFSET('Data - expenses'!$J216, 0, (R$6-1) * 3, 1, 3))</f>
        <v>567900</v>
      </c>
      <c r="S353" s="313">
        <f ca="1">SUM(OFFSET('Data - expenses'!$J216, 0, (S$6-1) * 3, 1, 3))</f>
        <v>567900</v>
      </c>
      <c r="T353" s="313">
        <f ca="1">SUM(OFFSET('Data - expenses'!$J216, 0, (T$6-1) * 3, 1, 3))</f>
        <v>567900</v>
      </c>
      <c r="U353" s="313">
        <f ca="1">SUM(OFFSET('Data - expenses'!$J216, 0, (U$6-1) * 3, 1, 3))</f>
        <v>567900</v>
      </c>
      <c r="V353" s="313">
        <f ca="1">SUM(OFFSET('Data - expenses'!$J216, 0, (V$6-1) * 3, 1, 3))</f>
        <v>567900</v>
      </c>
      <c r="W353" s="313">
        <f ca="1">SUM(OFFSET('Data - expenses'!$J216, 0, (W$6-1) * 3, 1, 3))</f>
        <v>567900</v>
      </c>
      <c r="X353" s="313">
        <f ca="1">SUM(OFFSET('Data - expenses'!$J216, 0, (X$6-1) * 3, 1, 3))</f>
        <v>567900</v>
      </c>
      <c r="Y353" s="313">
        <f ca="1">SUM(OFFSET('Data - expenses'!$J216, 0, (Y$6-1) * 3, 1, 3))</f>
        <v>584700</v>
      </c>
      <c r="Z353" s="313">
        <f ca="1">SUM(OFFSET('Data - expenses'!$J216, 0, (Z$6-1) * 3, 1, 3))</f>
        <v>610875</v>
      </c>
      <c r="AA353" s="313">
        <f ca="1">SUM(OFFSET('Data - expenses'!$J216, 0, (AA$6-1) * 3, 1, 3))</f>
        <v>625125</v>
      </c>
      <c r="AB353" s="314">
        <f ca="1">SUM(OFFSET('Data - expenses'!$J216, 0, (AB$6-1) * 3, 1, 3))</f>
        <v>661950</v>
      </c>
    </row>
    <row r="354" spans="5:28" hidden="1" outlineLevel="4">
      <c r="G354" s="502" t="s">
        <v>61</v>
      </c>
      <c r="H354" s="503"/>
      <c r="I354" s="324">
        <f t="shared" ref="I354:AB354" ca="1" si="133">SUM(I355)</f>
        <v>0</v>
      </c>
      <c r="J354" s="325">
        <f t="shared" ca="1" si="133"/>
        <v>0</v>
      </c>
      <c r="K354" s="325">
        <f t="shared" ca="1" si="133"/>
        <v>0</v>
      </c>
      <c r="L354" s="325">
        <f t="shared" ca="1" si="133"/>
        <v>225</v>
      </c>
      <c r="M354" s="325">
        <f t="shared" ca="1" si="133"/>
        <v>225</v>
      </c>
      <c r="N354" s="325">
        <f t="shared" ca="1" si="133"/>
        <v>225</v>
      </c>
      <c r="O354" s="325">
        <f t="shared" ca="1" si="133"/>
        <v>225</v>
      </c>
      <c r="P354" s="325">
        <f t="shared" ca="1" si="133"/>
        <v>225</v>
      </c>
      <c r="Q354" s="325">
        <f t="shared" ca="1" si="133"/>
        <v>300</v>
      </c>
      <c r="R354" s="325">
        <f t="shared" ca="1" si="133"/>
        <v>450</v>
      </c>
      <c r="S354" s="325">
        <f t="shared" ca="1" si="133"/>
        <v>450</v>
      </c>
      <c r="T354" s="325">
        <f t="shared" ca="1" si="133"/>
        <v>450</v>
      </c>
      <c r="U354" s="325">
        <f t="shared" ca="1" si="133"/>
        <v>450</v>
      </c>
      <c r="V354" s="325">
        <f t="shared" ca="1" si="133"/>
        <v>525</v>
      </c>
      <c r="W354" s="325">
        <f t="shared" ca="1" si="133"/>
        <v>675</v>
      </c>
      <c r="X354" s="325">
        <f t="shared" ca="1" si="133"/>
        <v>675</v>
      </c>
      <c r="Y354" s="325">
        <f t="shared" ca="1" si="133"/>
        <v>675</v>
      </c>
      <c r="Z354" s="325">
        <f t="shared" ca="1" si="133"/>
        <v>825</v>
      </c>
      <c r="AA354" s="325">
        <f t="shared" ca="1" si="133"/>
        <v>900</v>
      </c>
      <c r="AB354" s="326">
        <f t="shared" ca="1" si="133"/>
        <v>900</v>
      </c>
    </row>
    <row r="355" spans="5:28" hidden="1" outlineLevel="5">
      <c r="H355" s="327" t="s">
        <v>267</v>
      </c>
      <c r="I355" s="312">
        <f ca="1">SUM(OFFSET('Data - expenses'!$J217, 0, (I$6-1) * 3, 1, 3))</f>
        <v>0</v>
      </c>
      <c r="J355" s="313">
        <f ca="1">SUM(OFFSET('Data - expenses'!$J217, 0, (J$6-1) * 3, 1, 3))</f>
        <v>0</v>
      </c>
      <c r="K355" s="313">
        <f ca="1">SUM(OFFSET('Data - expenses'!$J217, 0, (K$6-1) * 3, 1, 3))</f>
        <v>0</v>
      </c>
      <c r="L355" s="313">
        <f ca="1">SUM(OFFSET('Data - expenses'!$J217, 0, (L$6-1) * 3, 1, 3))</f>
        <v>225</v>
      </c>
      <c r="M355" s="313">
        <f ca="1">SUM(OFFSET('Data - expenses'!$J217, 0, (M$6-1) * 3, 1, 3))</f>
        <v>225</v>
      </c>
      <c r="N355" s="313">
        <f ca="1">SUM(OFFSET('Data - expenses'!$J217, 0, (N$6-1) * 3, 1, 3))</f>
        <v>225</v>
      </c>
      <c r="O355" s="313">
        <f ca="1">SUM(OFFSET('Data - expenses'!$J217, 0, (O$6-1) * 3, 1, 3))</f>
        <v>225</v>
      </c>
      <c r="P355" s="313">
        <f ca="1">SUM(OFFSET('Data - expenses'!$J217, 0, (P$6-1) * 3, 1, 3))</f>
        <v>225</v>
      </c>
      <c r="Q355" s="313">
        <f ca="1">SUM(OFFSET('Data - expenses'!$J217, 0, (Q$6-1) * 3, 1, 3))</f>
        <v>300</v>
      </c>
      <c r="R355" s="313">
        <f ca="1">SUM(OFFSET('Data - expenses'!$J217, 0, (R$6-1) * 3, 1, 3))</f>
        <v>450</v>
      </c>
      <c r="S355" s="313">
        <f ca="1">SUM(OFFSET('Data - expenses'!$J217, 0, (S$6-1) * 3, 1, 3))</f>
        <v>450</v>
      </c>
      <c r="T355" s="313">
        <f ca="1">SUM(OFFSET('Data - expenses'!$J217, 0, (T$6-1) * 3, 1, 3))</f>
        <v>450</v>
      </c>
      <c r="U355" s="313">
        <f ca="1">SUM(OFFSET('Data - expenses'!$J217, 0, (U$6-1) * 3, 1, 3))</f>
        <v>450</v>
      </c>
      <c r="V355" s="313">
        <f ca="1">SUM(OFFSET('Data - expenses'!$J217, 0, (V$6-1) * 3, 1, 3))</f>
        <v>525</v>
      </c>
      <c r="W355" s="313">
        <f ca="1">SUM(OFFSET('Data - expenses'!$J217, 0, (W$6-1) * 3, 1, 3))</f>
        <v>675</v>
      </c>
      <c r="X355" s="313">
        <f ca="1">SUM(OFFSET('Data - expenses'!$J217, 0, (X$6-1) * 3, 1, 3))</f>
        <v>675</v>
      </c>
      <c r="Y355" s="313">
        <f ca="1">SUM(OFFSET('Data - expenses'!$J217, 0, (Y$6-1) * 3, 1, 3))</f>
        <v>675</v>
      </c>
      <c r="Z355" s="313">
        <f ca="1">SUM(OFFSET('Data - expenses'!$J217, 0, (Z$6-1) * 3, 1, 3))</f>
        <v>825</v>
      </c>
      <c r="AA355" s="313">
        <f ca="1">SUM(OFFSET('Data - expenses'!$J217, 0, (AA$6-1) * 3, 1, 3))</f>
        <v>900</v>
      </c>
      <c r="AB355" s="314">
        <f ca="1">SUM(OFFSET('Data - expenses'!$J217, 0, (AB$6-1) * 3, 1, 3))</f>
        <v>900</v>
      </c>
    </row>
    <row r="356" spans="5:28" hidden="1" outlineLevel="2">
      <c r="E356" s="502" t="s">
        <v>94</v>
      </c>
      <c r="F356" s="505"/>
      <c r="G356" s="505"/>
      <c r="H356" s="503"/>
      <c r="I356" s="324">
        <f t="shared" ref="I356:AB356" ca="1" si="134">SUM(I357)</f>
        <v>51000</v>
      </c>
      <c r="J356" s="325">
        <f t="shared" ca="1" si="134"/>
        <v>423000</v>
      </c>
      <c r="K356" s="325">
        <f t="shared" ca="1" si="134"/>
        <v>1183000</v>
      </c>
      <c r="L356" s="325">
        <f t="shared" ca="1" si="134"/>
        <v>1622000</v>
      </c>
      <c r="M356" s="325">
        <f t="shared" ca="1" si="134"/>
        <v>2773000</v>
      </c>
      <c r="N356" s="325">
        <f t="shared" ca="1" si="134"/>
        <v>3565000</v>
      </c>
      <c r="O356" s="325">
        <f t="shared" ca="1" si="134"/>
        <v>5969000</v>
      </c>
      <c r="P356" s="325">
        <f t="shared" ca="1" si="134"/>
        <v>14466000</v>
      </c>
      <c r="Q356" s="325">
        <f t="shared" ca="1" si="134"/>
        <v>18202000</v>
      </c>
      <c r="R356" s="325">
        <f t="shared" ca="1" si="134"/>
        <v>18895000</v>
      </c>
      <c r="S356" s="325">
        <f t="shared" ca="1" si="134"/>
        <v>19453000</v>
      </c>
      <c r="T356" s="325">
        <f t="shared" ca="1" si="134"/>
        <v>19929000</v>
      </c>
      <c r="U356" s="325">
        <f t="shared" ca="1" si="134"/>
        <v>20498000</v>
      </c>
      <c r="V356" s="325">
        <f t="shared" ca="1" si="134"/>
        <v>21020000</v>
      </c>
      <c r="W356" s="325">
        <f t="shared" ca="1" si="134"/>
        <v>21594000</v>
      </c>
      <c r="X356" s="325">
        <f t="shared" ca="1" si="134"/>
        <v>22185000</v>
      </c>
      <c r="Y356" s="325">
        <f t="shared" ca="1" si="134"/>
        <v>23420000</v>
      </c>
      <c r="Z356" s="325">
        <f t="shared" ca="1" si="134"/>
        <v>24869000</v>
      </c>
      <c r="AA356" s="325">
        <f t="shared" ca="1" si="134"/>
        <v>26061000</v>
      </c>
      <c r="AB356" s="326">
        <f t="shared" ca="1" si="134"/>
        <v>28017000</v>
      </c>
    </row>
    <row r="357" spans="5:28" hidden="1" outlineLevel="3">
      <c r="F357" s="488" t="s">
        <v>94</v>
      </c>
      <c r="G357" s="504"/>
      <c r="H357" s="489"/>
      <c r="I357" s="321">
        <f t="shared" ref="I357:AB357" ca="1" si="135">SUM(I358,I360,I365,I369)</f>
        <v>51000</v>
      </c>
      <c r="J357" s="322">
        <f t="shared" ca="1" si="135"/>
        <v>423000</v>
      </c>
      <c r="K357" s="322">
        <f t="shared" ca="1" si="135"/>
        <v>1183000</v>
      </c>
      <c r="L357" s="322">
        <f t="shared" ca="1" si="135"/>
        <v>1622000</v>
      </c>
      <c r="M357" s="322">
        <f t="shared" ca="1" si="135"/>
        <v>2773000</v>
      </c>
      <c r="N357" s="322">
        <f t="shared" ca="1" si="135"/>
        <v>3565000</v>
      </c>
      <c r="O357" s="322">
        <f t="shared" ca="1" si="135"/>
        <v>5969000</v>
      </c>
      <c r="P357" s="322">
        <f t="shared" ca="1" si="135"/>
        <v>14466000</v>
      </c>
      <c r="Q357" s="322">
        <f t="shared" ca="1" si="135"/>
        <v>18202000</v>
      </c>
      <c r="R357" s="322">
        <f t="shared" ca="1" si="135"/>
        <v>18895000</v>
      </c>
      <c r="S357" s="322">
        <f t="shared" ca="1" si="135"/>
        <v>19453000</v>
      </c>
      <c r="T357" s="322">
        <f t="shared" ca="1" si="135"/>
        <v>19929000</v>
      </c>
      <c r="U357" s="322">
        <f t="shared" ca="1" si="135"/>
        <v>20498000</v>
      </c>
      <c r="V357" s="322">
        <f t="shared" ca="1" si="135"/>
        <v>21020000</v>
      </c>
      <c r="W357" s="322">
        <f t="shared" ca="1" si="135"/>
        <v>21594000</v>
      </c>
      <c r="X357" s="322">
        <f t="shared" ca="1" si="135"/>
        <v>22185000</v>
      </c>
      <c r="Y357" s="322">
        <f t="shared" ca="1" si="135"/>
        <v>23420000</v>
      </c>
      <c r="Z357" s="322">
        <f t="shared" ca="1" si="135"/>
        <v>24869000</v>
      </c>
      <c r="AA357" s="322">
        <f t="shared" ca="1" si="135"/>
        <v>26061000</v>
      </c>
      <c r="AB357" s="323">
        <f t="shared" ca="1" si="135"/>
        <v>28017000</v>
      </c>
    </row>
    <row r="358" spans="5:28" hidden="1" outlineLevel="4">
      <c r="G358" s="502" t="s">
        <v>0</v>
      </c>
      <c r="H358" s="503"/>
      <c r="I358" s="324">
        <f t="shared" ref="I358:AB358" ca="1" si="136">SUM(I359)</f>
        <v>0</v>
      </c>
      <c r="J358" s="325">
        <f t="shared" ca="1" si="136"/>
        <v>0</v>
      </c>
      <c r="K358" s="325">
        <f t="shared" ca="1" si="136"/>
        <v>0</v>
      </c>
      <c r="L358" s="325">
        <f t="shared" ca="1" si="136"/>
        <v>0</v>
      </c>
      <c r="M358" s="325">
        <f t="shared" ca="1" si="136"/>
        <v>0</v>
      </c>
      <c r="N358" s="325">
        <f t="shared" ca="1" si="136"/>
        <v>0</v>
      </c>
      <c r="O358" s="325">
        <f t="shared" ca="1" si="136"/>
        <v>0</v>
      </c>
      <c r="P358" s="325">
        <f t="shared" ca="1" si="136"/>
        <v>0</v>
      </c>
      <c r="Q358" s="325">
        <f t="shared" ca="1" si="136"/>
        <v>0</v>
      </c>
      <c r="R358" s="325">
        <f t="shared" ca="1" si="136"/>
        <v>0</v>
      </c>
      <c r="S358" s="325">
        <f t="shared" ca="1" si="136"/>
        <v>3000</v>
      </c>
      <c r="T358" s="325">
        <f t="shared" ca="1" si="136"/>
        <v>3000</v>
      </c>
      <c r="U358" s="325">
        <f t="shared" ca="1" si="136"/>
        <v>3000</v>
      </c>
      <c r="V358" s="325">
        <f t="shared" ca="1" si="136"/>
        <v>3000</v>
      </c>
      <c r="W358" s="325">
        <f t="shared" ca="1" si="136"/>
        <v>3000</v>
      </c>
      <c r="X358" s="325">
        <f t="shared" ca="1" si="136"/>
        <v>3000</v>
      </c>
      <c r="Y358" s="325">
        <f t="shared" ca="1" si="136"/>
        <v>3000</v>
      </c>
      <c r="Z358" s="325">
        <f t="shared" ca="1" si="136"/>
        <v>3000</v>
      </c>
      <c r="AA358" s="325">
        <f t="shared" ca="1" si="136"/>
        <v>3000</v>
      </c>
      <c r="AB358" s="326">
        <f t="shared" ca="1" si="136"/>
        <v>3000</v>
      </c>
    </row>
    <row r="359" spans="5:28" hidden="1" outlineLevel="5">
      <c r="H359" s="327" t="s">
        <v>260</v>
      </c>
      <c r="I359" s="312">
        <f ca="1">SUM(OFFSET('Data - expenses'!$J218, 0, (I$6-1) * 3, 1, 3))</f>
        <v>0</v>
      </c>
      <c r="J359" s="313">
        <f ca="1">SUM(OFFSET('Data - expenses'!$J218, 0, (J$6-1) * 3, 1, 3))</f>
        <v>0</v>
      </c>
      <c r="K359" s="313">
        <f ca="1">SUM(OFFSET('Data - expenses'!$J218, 0, (K$6-1) * 3, 1, 3))</f>
        <v>0</v>
      </c>
      <c r="L359" s="313">
        <f ca="1">SUM(OFFSET('Data - expenses'!$J218, 0, (L$6-1) * 3, 1, 3))</f>
        <v>0</v>
      </c>
      <c r="M359" s="313">
        <f ca="1">SUM(OFFSET('Data - expenses'!$J218, 0, (M$6-1) * 3, 1, 3))</f>
        <v>0</v>
      </c>
      <c r="N359" s="313">
        <f ca="1">SUM(OFFSET('Data - expenses'!$J218, 0, (N$6-1) * 3, 1, 3))</f>
        <v>0</v>
      </c>
      <c r="O359" s="313">
        <f ca="1">SUM(OFFSET('Data - expenses'!$J218, 0, (O$6-1) * 3, 1, 3))</f>
        <v>0</v>
      </c>
      <c r="P359" s="313">
        <f ca="1">SUM(OFFSET('Data - expenses'!$J218, 0, (P$6-1) * 3, 1, 3))</f>
        <v>0</v>
      </c>
      <c r="Q359" s="313">
        <f ca="1">SUM(OFFSET('Data - expenses'!$J218, 0, (Q$6-1) * 3, 1, 3))</f>
        <v>0</v>
      </c>
      <c r="R359" s="313">
        <f ca="1">SUM(OFFSET('Data - expenses'!$J218, 0, (R$6-1) * 3, 1, 3))</f>
        <v>0</v>
      </c>
      <c r="S359" s="313">
        <f ca="1">SUM(OFFSET('Data - expenses'!$J218, 0, (S$6-1) * 3, 1, 3))</f>
        <v>3000</v>
      </c>
      <c r="T359" s="313">
        <f ca="1">SUM(OFFSET('Data - expenses'!$J218, 0, (T$6-1) * 3, 1, 3))</f>
        <v>3000</v>
      </c>
      <c r="U359" s="313">
        <f ca="1">SUM(OFFSET('Data - expenses'!$J218, 0, (U$6-1) * 3, 1, 3))</f>
        <v>3000</v>
      </c>
      <c r="V359" s="313">
        <f ca="1">SUM(OFFSET('Data - expenses'!$J218, 0, (V$6-1) * 3, 1, 3))</f>
        <v>3000</v>
      </c>
      <c r="W359" s="313">
        <f ca="1">SUM(OFFSET('Data - expenses'!$J218, 0, (W$6-1) * 3, 1, 3))</f>
        <v>3000</v>
      </c>
      <c r="X359" s="313">
        <f ca="1">SUM(OFFSET('Data - expenses'!$J218, 0, (X$6-1) * 3, 1, 3))</f>
        <v>3000</v>
      </c>
      <c r="Y359" s="313">
        <f ca="1">SUM(OFFSET('Data - expenses'!$J218, 0, (Y$6-1) * 3, 1, 3))</f>
        <v>3000</v>
      </c>
      <c r="Z359" s="313">
        <f ca="1">SUM(OFFSET('Data - expenses'!$J218, 0, (Z$6-1) * 3, 1, 3))</f>
        <v>3000</v>
      </c>
      <c r="AA359" s="313">
        <f ca="1">SUM(OFFSET('Data - expenses'!$J218, 0, (AA$6-1) * 3, 1, 3))</f>
        <v>3000</v>
      </c>
      <c r="AB359" s="314">
        <f ca="1">SUM(OFFSET('Data - expenses'!$J218, 0, (AB$6-1) * 3, 1, 3))</f>
        <v>3000</v>
      </c>
    </row>
    <row r="360" spans="5:28" hidden="1" outlineLevel="4">
      <c r="G360" s="502" t="s">
        <v>57</v>
      </c>
      <c r="H360" s="503"/>
      <c r="I360" s="324">
        <f t="shared" ref="I360:AB360" ca="1" si="137">SUM(I361,I362,I363,I364)</f>
        <v>7000</v>
      </c>
      <c r="J360" s="325">
        <f t="shared" ca="1" si="137"/>
        <v>26000</v>
      </c>
      <c r="K360" s="325">
        <f t="shared" ca="1" si="137"/>
        <v>77000</v>
      </c>
      <c r="L360" s="325">
        <f t="shared" ca="1" si="137"/>
        <v>143000</v>
      </c>
      <c r="M360" s="325">
        <f t="shared" ca="1" si="137"/>
        <v>262000</v>
      </c>
      <c r="N360" s="325">
        <f t="shared" ca="1" si="137"/>
        <v>407000</v>
      </c>
      <c r="O360" s="325">
        <f t="shared" ca="1" si="137"/>
        <v>657000</v>
      </c>
      <c r="P360" s="325">
        <f t="shared" ca="1" si="137"/>
        <v>1274000</v>
      </c>
      <c r="Q360" s="325">
        <f t="shared" ca="1" si="137"/>
        <v>1794000</v>
      </c>
      <c r="R360" s="325">
        <f t="shared" ca="1" si="137"/>
        <v>2485000</v>
      </c>
      <c r="S360" s="325">
        <f t="shared" ca="1" si="137"/>
        <v>3040000</v>
      </c>
      <c r="T360" s="325">
        <f t="shared" ca="1" si="137"/>
        <v>3516000</v>
      </c>
      <c r="U360" s="325">
        <f t="shared" ca="1" si="137"/>
        <v>4085000</v>
      </c>
      <c r="V360" s="325">
        <f t="shared" ca="1" si="137"/>
        <v>4606000</v>
      </c>
      <c r="W360" s="325">
        <f t="shared" ca="1" si="137"/>
        <v>5178000</v>
      </c>
      <c r="X360" s="325">
        <f t="shared" ca="1" si="137"/>
        <v>5769000</v>
      </c>
      <c r="Y360" s="325">
        <f t="shared" ca="1" si="137"/>
        <v>6518000</v>
      </c>
      <c r="Z360" s="325">
        <f t="shared" ca="1" si="137"/>
        <v>7209000</v>
      </c>
      <c r="AA360" s="325">
        <f t="shared" ca="1" si="137"/>
        <v>7988000</v>
      </c>
      <c r="AB360" s="326">
        <f t="shared" ca="1" si="137"/>
        <v>8880000</v>
      </c>
    </row>
    <row r="361" spans="5:28" hidden="1" outlineLevel="5">
      <c r="H361" s="327" t="s">
        <v>261</v>
      </c>
      <c r="I361" s="312">
        <f ca="1">SUM(OFFSET('Data - expenses'!$J219, 0, (I$6-1) * 3, 1, 3))</f>
        <v>3000</v>
      </c>
      <c r="J361" s="313">
        <f ca="1">SUM(OFFSET('Data - expenses'!$J219, 0, (J$6-1) * 3, 1, 3))</f>
        <v>3000</v>
      </c>
      <c r="K361" s="313">
        <f ca="1">SUM(OFFSET('Data - expenses'!$J219, 0, (K$6-1) * 3, 1, 3))</f>
        <v>3000</v>
      </c>
      <c r="L361" s="313">
        <f ca="1">SUM(OFFSET('Data - expenses'!$J219, 0, (L$6-1) * 3, 1, 3))</f>
        <v>3000</v>
      </c>
      <c r="M361" s="313">
        <f ca="1">SUM(OFFSET('Data - expenses'!$J219, 0, (M$6-1) * 3, 1, 3))</f>
        <v>3000</v>
      </c>
      <c r="N361" s="313">
        <f ca="1">SUM(OFFSET('Data - expenses'!$J219, 0, (N$6-1) * 3, 1, 3))</f>
        <v>3000</v>
      </c>
      <c r="O361" s="313">
        <f ca="1">SUM(OFFSET('Data - expenses'!$J219, 0, (O$6-1) * 3, 1, 3))</f>
        <v>3000</v>
      </c>
      <c r="P361" s="313">
        <f ca="1">SUM(OFFSET('Data - expenses'!$J219, 0, (P$6-1) * 3, 1, 3))</f>
        <v>3000</v>
      </c>
      <c r="Q361" s="313">
        <f ca="1">SUM(OFFSET('Data - expenses'!$J219, 0, (Q$6-1) * 3, 1, 3))</f>
        <v>3000</v>
      </c>
      <c r="R361" s="313">
        <f ca="1">SUM(OFFSET('Data - expenses'!$J219, 0, (R$6-1) * 3, 1, 3))</f>
        <v>3000</v>
      </c>
      <c r="S361" s="313">
        <f ca="1">SUM(OFFSET('Data - expenses'!$J219, 0, (S$6-1) * 3, 1, 3))</f>
        <v>3000</v>
      </c>
      <c r="T361" s="313">
        <f ca="1">SUM(OFFSET('Data - expenses'!$J219, 0, (T$6-1) * 3, 1, 3))</f>
        <v>3000</v>
      </c>
      <c r="U361" s="313">
        <f ca="1">SUM(OFFSET('Data - expenses'!$J219, 0, (U$6-1) * 3, 1, 3))</f>
        <v>3000</v>
      </c>
      <c r="V361" s="313">
        <f ca="1">SUM(OFFSET('Data - expenses'!$J219, 0, (V$6-1) * 3, 1, 3))</f>
        <v>3000</v>
      </c>
      <c r="W361" s="313">
        <f ca="1">SUM(OFFSET('Data - expenses'!$J219, 0, (W$6-1) * 3, 1, 3))</f>
        <v>3000</v>
      </c>
      <c r="X361" s="313">
        <f ca="1">SUM(OFFSET('Data - expenses'!$J219, 0, (X$6-1) * 3, 1, 3))</f>
        <v>3000</v>
      </c>
      <c r="Y361" s="313">
        <f ca="1">SUM(OFFSET('Data - expenses'!$J219, 0, (Y$6-1) * 3, 1, 3))</f>
        <v>3000</v>
      </c>
      <c r="Z361" s="313">
        <f ca="1">SUM(OFFSET('Data - expenses'!$J219, 0, (Z$6-1) * 3, 1, 3))</f>
        <v>3000</v>
      </c>
      <c r="AA361" s="313">
        <f ca="1">SUM(OFFSET('Data - expenses'!$J219, 0, (AA$6-1) * 3, 1, 3))</f>
        <v>4000</v>
      </c>
      <c r="AB361" s="314">
        <f ca="1">SUM(OFFSET('Data - expenses'!$J219, 0, (AB$6-1) * 3, 1, 3))</f>
        <v>6000</v>
      </c>
    </row>
    <row r="362" spans="5:28" hidden="1" outlineLevel="5">
      <c r="H362" s="327" t="s">
        <v>262</v>
      </c>
      <c r="I362" s="312">
        <f ca="1">SUM(OFFSET('Data - expenses'!$J220, 0, (I$6-1) * 3, 1, 3))</f>
        <v>3000</v>
      </c>
      <c r="J362" s="313">
        <f ca="1">SUM(OFFSET('Data - expenses'!$J220, 0, (J$6-1) * 3, 1, 3))</f>
        <v>3000</v>
      </c>
      <c r="K362" s="313">
        <f ca="1">SUM(OFFSET('Data - expenses'!$J220, 0, (K$6-1) * 3, 1, 3))</f>
        <v>3000</v>
      </c>
      <c r="L362" s="313">
        <f ca="1">SUM(OFFSET('Data - expenses'!$J220, 0, (L$6-1) * 3, 1, 3))</f>
        <v>3000</v>
      </c>
      <c r="M362" s="313">
        <f ca="1">SUM(OFFSET('Data - expenses'!$J220, 0, (M$6-1) * 3, 1, 3))</f>
        <v>6000</v>
      </c>
      <c r="N362" s="313">
        <f ca="1">SUM(OFFSET('Data - expenses'!$J220, 0, (N$6-1) * 3, 1, 3))</f>
        <v>8000</v>
      </c>
      <c r="O362" s="313">
        <f ca="1">SUM(OFFSET('Data - expenses'!$J220, 0, (O$6-1) * 3, 1, 3))</f>
        <v>11000</v>
      </c>
      <c r="P362" s="313">
        <f ca="1">SUM(OFFSET('Data - expenses'!$J220, 0, (P$6-1) * 3, 1, 3))</f>
        <v>20000</v>
      </c>
      <c r="Q362" s="313">
        <f ca="1">SUM(OFFSET('Data - expenses'!$J220, 0, (Q$6-1) * 3, 1, 3))</f>
        <v>28000</v>
      </c>
      <c r="R362" s="313">
        <f ca="1">SUM(OFFSET('Data - expenses'!$J220, 0, (R$6-1) * 3, 1, 3))</f>
        <v>38000</v>
      </c>
      <c r="S362" s="313">
        <f ca="1">SUM(OFFSET('Data - expenses'!$J220, 0, (S$6-1) * 3, 1, 3))</f>
        <v>46000</v>
      </c>
      <c r="T362" s="313">
        <f ca="1">SUM(OFFSET('Data - expenses'!$J220, 0, (T$6-1) * 3, 1, 3))</f>
        <v>54000</v>
      </c>
      <c r="U362" s="313">
        <f ca="1">SUM(OFFSET('Data - expenses'!$J220, 0, (U$6-1) * 3, 1, 3))</f>
        <v>62000</v>
      </c>
      <c r="V362" s="313">
        <f ca="1">SUM(OFFSET('Data - expenses'!$J220, 0, (V$6-1) * 3, 1, 3))</f>
        <v>70000</v>
      </c>
      <c r="W362" s="313">
        <f ca="1">SUM(OFFSET('Data - expenses'!$J220, 0, (W$6-1) * 3, 1, 3))</f>
        <v>78000</v>
      </c>
      <c r="X362" s="313">
        <f ca="1">SUM(OFFSET('Data - expenses'!$J220, 0, (X$6-1) * 3, 1, 3))</f>
        <v>86000</v>
      </c>
      <c r="Y362" s="313">
        <f ca="1">SUM(OFFSET('Data - expenses'!$J220, 0, (Y$6-1) * 3, 1, 3))</f>
        <v>97000</v>
      </c>
      <c r="Z362" s="313">
        <f ca="1">SUM(OFFSET('Data - expenses'!$J220, 0, (Z$6-1) * 3, 1, 3))</f>
        <v>106000</v>
      </c>
      <c r="AA362" s="313">
        <f ca="1">SUM(OFFSET('Data - expenses'!$J220, 0, (AA$6-1) * 3, 1, 3))</f>
        <v>119000</v>
      </c>
      <c r="AB362" s="314">
        <f ca="1">SUM(OFFSET('Data - expenses'!$J220, 0, (AB$6-1) * 3, 1, 3))</f>
        <v>131000</v>
      </c>
    </row>
    <row r="363" spans="5:28" hidden="1" outlineLevel="5">
      <c r="H363" s="327" t="s">
        <v>263</v>
      </c>
      <c r="I363" s="312">
        <f ca="1">SUM(OFFSET('Data - expenses'!$J221, 0, (I$6-1) * 3, 1, 3))</f>
        <v>1000</v>
      </c>
      <c r="J363" s="313">
        <f ca="1">SUM(OFFSET('Data - expenses'!$J221, 0, (J$6-1) * 3, 1, 3))</f>
        <v>20000</v>
      </c>
      <c r="K363" s="313">
        <f ca="1">SUM(OFFSET('Data - expenses'!$J221, 0, (K$6-1) * 3, 1, 3))</f>
        <v>71000</v>
      </c>
      <c r="L363" s="313">
        <f ca="1">SUM(OFFSET('Data - expenses'!$J221, 0, (L$6-1) * 3, 1, 3))</f>
        <v>137000</v>
      </c>
      <c r="M363" s="313">
        <f ca="1">SUM(OFFSET('Data - expenses'!$J221, 0, (M$6-1) * 3, 1, 3))</f>
        <v>253000</v>
      </c>
      <c r="N363" s="313">
        <f ca="1">SUM(OFFSET('Data - expenses'!$J221, 0, (N$6-1) * 3, 1, 3))</f>
        <v>394000</v>
      </c>
      <c r="O363" s="313">
        <f ca="1">SUM(OFFSET('Data - expenses'!$J221, 0, (O$6-1) * 3, 1, 3))</f>
        <v>640000</v>
      </c>
      <c r="P363" s="313">
        <f ca="1">SUM(OFFSET('Data - expenses'!$J221, 0, (P$6-1) * 3, 1, 3))</f>
        <v>1248000</v>
      </c>
      <c r="Q363" s="313">
        <f ca="1">SUM(OFFSET('Data - expenses'!$J221, 0, (Q$6-1) * 3, 1, 3))</f>
        <v>1758000</v>
      </c>
      <c r="R363" s="313">
        <f ca="1">SUM(OFFSET('Data - expenses'!$J221, 0, (R$6-1) * 3, 1, 3))</f>
        <v>2438000</v>
      </c>
      <c r="S363" s="313">
        <f ca="1">SUM(OFFSET('Data - expenses'!$J221, 0, (S$6-1) * 3, 1, 3))</f>
        <v>2983000</v>
      </c>
      <c r="T363" s="313">
        <f ca="1">SUM(OFFSET('Data - expenses'!$J221, 0, (T$6-1) * 3, 1, 3))</f>
        <v>3450000</v>
      </c>
      <c r="U363" s="313">
        <f ca="1">SUM(OFFSET('Data - expenses'!$J221, 0, (U$6-1) * 3, 1, 3))</f>
        <v>4009000</v>
      </c>
      <c r="V363" s="313">
        <f ca="1">SUM(OFFSET('Data - expenses'!$J221, 0, (V$6-1) * 3, 1, 3))</f>
        <v>4520000</v>
      </c>
      <c r="W363" s="313">
        <f ca="1">SUM(OFFSET('Data - expenses'!$J221, 0, (W$6-1) * 3, 1, 3))</f>
        <v>5082000</v>
      </c>
      <c r="X363" s="313">
        <f ca="1">SUM(OFFSET('Data - expenses'!$J221, 0, (X$6-1) * 3, 1, 3))</f>
        <v>5664000</v>
      </c>
      <c r="Y363" s="313">
        <f ca="1">SUM(OFFSET('Data - expenses'!$J221, 0, (Y$6-1) * 3, 1, 3))</f>
        <v>6400000</v>
      </c>
      <c r="Z363" s="313">
        <f ca="1">SUM(OFFSET('Data - expenses'!$J221, 0, (Z$6-1) * 3, 1, 3))</f>
        <v>7080000</v>
      </c>
      <c r="AA363" s="313">
        <f ca="1">SUM(OFFSET('Data - expenses'!$J221, 0, (AA$6-1) * 3, 1, 3))</f>
        <v>7844000</v>
      </c>
      <c r="AB363" s="314">
        <f ca="1">SUM(OFFSET('Data - expenses'!$J221, 0, (AB$6-1) * 3, 1, 3))</f>
        <v>8720000</v>
      </c>
    </row>
    <row r="364" spans="5:28" hidden="1" outlineLevel="5">
      <c r="H364" s="327" t="s">
        <v>301</v>
      </c>
      <c r="I364" s="312">
        <f ca="1">SUM(OFFSET('Data - expenses'!$J222, 0, (I$6-1) * 3, 1, 3))</f>
        <v>0</v>
      </c>
      <c r="J364" s="313">
        <f ca="1">SUM(OFFSET('Data - expenses'!$J222, 0, (J$6-1) * 3, 1, 3))</f>
        <v>0</v>
      </c>
      <c r="K364" s="313">
        <f ca="1">SUM(OFFSET('Data - expenses'!$J222, 0, (K$6-1) * 3, 1, 3))</f>
        <v>0</v>
      </c>
      <c r="L364" s="313">
        <f ca="1">SUM(OFFSET('Data - expenses'!$J222, 0, (L$6-1) * 3, 1, 3))</f>
        <v>0</v>
      </c>
      <c r="M364" s="313">
        <f ca="1">SUM(OFFSET('Data - expenses'!$J222, 0, (M$6-1) * 3, 1, 3))</f>
        <v>0</v>
      </c>
      <c r="N364" s="313">
        <f ca="1">SUM(OFFSET('Data - expenses'!$J222, 0, (N$6-1) * 3, 1, 3))</f>
        <v>2000</v>
      </c>
      <c r="O364" s="313">
        <f ca="1">SUM(OFFSET('Data - expenses'!$J222, 0, (O$6-1) * 3, 1, 3))</f>
        <v>3000</v>
      </c>
      <c r="P364" s="313">
        <f ca="1">SUM(OFFSET('Data - expenses'!$J222, 0, (P$6-1) * 3, 1, 3))</f>
        <v>3000</v>
      </c>
      <c r="Q364" s="313">
        <f ca="1">SUM(OFFSET('Data - expenses'!$J222, 0, (Q$6-1) * 3, 1, 3))</f>
        <v>5000</v>
      </c>
      <c r="R364" s="313">
        <f ca="1">SUM(OFFSET('Data - expenses'!$J222, 0, (R$6-1) * 3, 1, 3))</f>
        <v>6000</v>
      </c>
      <c r="S364" s="313">
        <f ca="1">SUM(OFFSET('Data - expenses'!$J222, 0, (S$6-1) * 3, 1, 3))</f>
        <v>8000</v>
      </c>
      <c r="T364" s="313">
        <f ca="1">SUM(OFFSET('Data - expenses'!$J222, 0, (T$6-1) * 3, 1, 3))</f>
        <v>9000</v>
      </c>
      <c r="U364" s="313">
        <f ca="1">SUM(OFFSET('Data - expenses'!$J222, 0, (U$6-1) * 3, 1, 3))</f>
        <v>11000</v>
      </c>
      <c r="V364" s="313">
        <f ca="1">SUM(OFFSET('Data - expenses'!$J222, 0, (V$6-1) * 3, 1, 3))</f>
        <v>13000</v>
      </c>
      <c r="W364" s="313">
        <f ca="1">SUM(OFFSET('Data - expenses'!$J222, 0, (W$6-1) * 3, 1, 3))</f>
        <v>15000</v>
      </c>
      <c r="X364" s="313">
        <f ca="1">SUM(OFFSET('Data - expenses'!$J222, 0, (X$6-1) * 3, 1, 3))</f>
        <v>16000</v>
      </c>
      <c r="Y364" s="313">
        <f ca="1">SUM(OFFSET('Data - expenses'!$J222, 0, (Y$6-1) * 3, 1, 3))</f>
        <v>18000</v>
      </c>
      <c r="Z364" s="313">
        <f ca="1">SUM(OFFSET('Data - expenses'!$J222, 0, (Z$6-1) * 3, 1, 3))</f>
        <v>20000</v>
      </c>
      <c r="AA364" s="313">
        <f ca="1">SUM(OFFSET('Data - expenses'!$J222, 0, (AA$6-1) * 3, 1, 3))</f>
        <v>21000</v>
      </c>
      <c r="AB364" s="314">
        <f ca="1">SUM(OFFSET('Data - expenses'!$J222, 0, (AB$6-1) * 3, 1, 3))</f>
        <v>23000</v>
      </c>
    </row>
    <row r="365" spans="5:28" hidden="1" outlineLevel="4">
      <c r="G365" s="502" t="s">
        <v>1</v>
      </c>
      <c r="H365" s="503"/>
      <c r="I365" s="324">
        <f t="shared" ref="I365:AB365" ca="1" si="138">SUM(I366,I367,I368)</f>
        <v>44000</v>
      </c>
      <c r="J365" s="325">
        <f t="shared" ca="1" si="138"/>
        <v>397000</v>
      </c>
      <c r="K365" s="325">
        <f t="shared" ca="1" si="138"/>
        <v>1106000</v>
      </c>
      <c r="L365" s="325">
        <f t="shared" ca="1" si="138"/>
        <v>1476000</v>
      </c>
      <c r="M365" s="325">
        <f t="shared" ca="1" si="138"/>
        <v>2508000</v>
      </c>
      <c r="N365" s="325">
        <f t="shared" ca="1" si="138"/>
        <v>3155000</v>
      </c>
      <c r="O365" s="325">
        <f t="shared" ca="1" si="138"/>
        <v>5309000</v>
      </c>
      <c r="P365" s="325">
        <f t="shared" ca="1" si="138"/>
        <v>13189000</v>
      </c>
      <c r="Q365" s="325">
        <f t="shared" ca="1" si="138"/>
        <v>16404000</v>
      </c>
      <c r="R365" s="325">
        <f t="shared" ca="1" si="138"/>
        <v>16404000</v>
      </c>
      <c r="S365" s="325">
        <f t="shared" ca="1" si="138"/>
        <v>16404000</v>
      </c>
      <c r="T365" s="325">
        <f t="shared" ca="1" si="138"/>
        <v>16404000</v>
      </c>
      <c r="U365" s="325">
        <f t="shared" ca="1" si="138"/>
        <v>16404000</v>
      </c>
      <c r="V365" s="325">
        <f t="shared" ca="1" si="138"/>
        <v>16404000</v>
      </c>
      <c r="W365" s="325">
        <f t="shared" ca="1" si="138"/>
        <v>16404000</v>
      </c>
      <c r="X365" s="325">
        <f t="shared" ca="1" si="138"/>
        <v>16404000</v>
      </c>
      <c r="Y365" s="325">
        <f t="shared" ca="1" si="138"/>
        <v>16890000</v>
      </c>
      <c r="Z365" s="325">
        <f t="shared" ca="1" si="138"/>
        <v>17646000</v>
      </c>
      <c r="AA365" s="325">
        <f t="shared" ca="1" si="138"/>
        <v>18058000</v>
      </c>
      <c r="AB365" s="326">
        <f t="shared" ca="1" si="138"/>
        <v>19122000</v>
      </c>
    </row>
    <row r="366" spans="5:28" hidden="1" outlineLevel="5">
      <c r="H366" s="327" t="s">
        <v>264</v>
      </c>
      <c r="I366" s="312">
        <f ca="1">SUM(OFFSET('Data - expenses'!$J223, 0, (I$6-1) * 3, 1, 3))</f>
        <v>2000</v>
      </c>
      <c r="J366" s="313">
        <f ca="1">SUM(OFFSET('Data - expenses'!$J223, 0, (J$6-1) * 3, 1, 3))</f>
        <v>29000</v>
      </c>
      <c r="K366" s="313">
        <f ca="1">SUM(OFFSET('Data - expenses'!$J223, 0, (K$6-1) * 3, 1, 3))</f>
        <v>84000</v>
      </c>
      <c r="L366" s="313">
        <f ca="1">SUM(OFFSET('Data - expenses'!$J223, 0, (L$6-1) * 3, 1, 3))</f>
        <v>112000</v>
      </c>
      <c r="M366" s="313">
        <f ca="1">SUM(OFFSET('Data - expenses'!$J223, 0, (M$6-1) * 3, 1, 3))</f>
        <v>192000</v>
      </c>
      <c r="N366" s="313">
        <f ca="1">SUM(OFFSET('Data - expenses'!$J223, 0, (N$6-1) * 3, 1, 3))</f>
        <v>241000</v>
      </c>
      <c r="O366" s="313">
        <f ca="1">SUM(OFFSET('Data - expenses'!$J223, 0, (O$6-1) * 3, 1, 3))</f>
        <v>407000</v>
      </c>
      <c r="P366" s="313">
        <f ca="1">SUM(OFFSET('Data - expenses'!$J223, 0, (P$6-1) * 3, 1, 3))</f>
        <v>1013000</v>
      </c>
      <c r="Q366" s="313">
        <f ca="1">SUM(OFFSET('Data - expenses'!$J223, 0, (Q$6-1) * 3, 1, 3))</f>
        <v>1260000</v>
      </c>
      <c r="R366" s="313">
        <f ca="1">SUM(OFFSET('Data - expenses'!$J223, 0, (R$6-1) * 3, 1, 3))</f>
        <v>1260000</v>
      </c>
      <c r="S366" s="313">
        <f ca="1">SUM(OFFSET('Data - expenses'!$J223, 0, (S$6-1) * 3, 1, 3))</f>
        <v>1260000</v>
      </c>
      <c r="T366" s="313">
        <f ca="1">SUM(OFFSET('Data - expenses'!$J223, 0, (T$6-1) * 3, 1, 3))</f>
        <v>1260000</v>
      </c>
      <c r="U366" s="313">
        <f ca="1">SUM(OFFSET('Data - expenses'!$J223, 0, (U$6-1) * 3, 1, 3))</f>
        <v>1260000</v>
      </c>
      <c r="V366" s="313">
        <f ca="1">SUM(OFFSET('Data - expenses'!$J223, 0, (V$6-1) * 3, 1, 3))</f>
        <v>1260000</v>
      </c>
      <c r="W366" s="313">
        <f ca="1">SUM(OFFSET('Data - expenses'!$J223, 0, (W$6-1) * 3, 1, 3))</f>
        <v>1260000</v>
      </c>
      <c r="X366" s="313">
        <f ca="1">SUM(OFFSET('Data - expenses'!$J223, 0, (X$6-1) * 3, 1, 3))</f>
        <v>1260000</v>
      </c>
      <c r="Y366" s="313">
        <f ca="1">SUM(OFFSET('Data - expenses'!$J223, 0, (Y$6-1) * 3, 1, 3))</f>
        <v>1298000</v>
      </c>
      <c r="Z366" s="313">
        <f ca="1">SUM(OFFSET('Data - expenses'!$J223, 0, (Z$6-1) * 3, 1, 3))</f>
        <v>1356000</v>
      </c>
      <c r="AA366" s="313">
        <f ca="1">SUM(OFFSET('Data - expenses'!$J223, 0, (AA$6-1) * 3, 1, 3))</f>
        <v>1388000</v>
      </c>
      <c r="AB366" s="314">
        <f ca="1">SUM(OFFSET('Data - expenses'!$J223, 0, (AB$6-1) * 3, 1, 3))</f>
        <v>1470000</v>
      </c>
    </row>
    <row r="367" spans="5:28" hidden="1" outlineLevel="5">
      <c r="H367" s="327" t="s">
        <v>265</v>
      </c>
      <c r="I367" s="312">
        <f ca="1">SUM(OFFSET('Data - expenses'!$J224, 0, (I$6-1) * 3, 1, 3))</f>
        <v>21000</v>
      </c>
      <c r="J367" s="313">
        <f ca="1">SUM(OFFSET('Data - expenses'!$J224, 0, (J$6-1) * 3, 1, 3))</f>
        <v>184000</v>
      </c>
      <c r="K367" s="313">
        <f ca="1">SUM(OFFSET('Data - expenses'!$J224, 0, (K$6-1) * 3, 1, 3))</f>
        <v>511000</v>
      </c>
      <c r="L367" s="313">
        <f ca="1">SUM(OFFSET('Data - expenses'!$J224, 0, (L$6-1) * 3, 1, 3))</f>
        <v>682000</v>
      </c>
      <c r="M367" s="313">
        <f ca="1">SUM(OFFSET('Data - expenses'!$J224, 0, (M$6-1) * 3, 1, 3))</f>
        <v>1158000</v>
      </c>
      <c r="N367" s="313">
        <f ca="1">SUM(OFFSET('Data - expenses'!$J224, 0, (N$6-1) * 3, 1, 3))</f>
        <v>1457000</v>
      </c>
      <c r="O367" s="313">
        <f ca="1">SUM(OFFSET('Data - expenses'!$J224, 0, (O$6-1) * 3, 1, 3))</f>
        <v>2451000</v>
      </c>
      <c r="P367" s="313">
        <f ca="1">SUM(OFFSET('Data - expenses'!$J224, 0, (P$6-1) * 3, 1, 3))</f>
        <v>6088000</v>
      </c>
      <c r="Q367" s="313">
        <f ca="1">SUM(OFFSET('Data - expenses'!$J224, 0, (Q$6-1) * 3, 1, 3))</f>
        <v>7572000</v>
      </c>
      <c r="R367" s="313">
        <f ca="1">SUM(OFFSET('Data - expenses'!$J224, 0, (R$6-1) * 3, 1, 3))</f>
        <v>7572000</v>
      </c>
      <c r="S367" s="313">
        <f ca="1">SUM(OFFSET('Data - expenses'!$J224, 0, (S$6-1) * 3, 1, 3))</f>
        <v>7572000</v>
      </c>
      <c r="T367" s="313">
        <f ca="1">SUM(OFFSET('Data - expenses'!$J224, 0, (T$6-1) * 3, 1, 3))</f>
        <v>7572000</v>
      </c>
      <c r="U367" s="313">
        <f ca="1">SUM(OFFSET('Data - expenses'!$J224, 0, (U$6-1) * 3, 1, 3))</f>
        <v>7572000</v>
      </c>
      <c r="V367" s="313">
        <f ca="1">SUM(OFFSET('Data - expenses'!$J224, 0, (V$6-1) * 3, 1, 3))</f>
        <v>7572000</v>
      </c>
      <c r="W367" s="313">
        <f ca="1">SUM(OFFSET('Data - expenses'!$J224, 0, (W$6-1) * 3, 1, 3))</f>
        <v>7572000</v>
      </c>
      <c r="X367" s="313">
        <f ca="1">SUM(OFFSET('Data - expenses'!$J224, 0, (X$6-1) * 3, 1, 3))</f>
        <v>7572000</v>
      </c>
      <c r="Y367" s="313">
        <f ca="1">SUM(OFFSET('Data - expenses'!$J224, 0, (Y$6-1) * 3, 1, 3))</f>
        <v>7796000</v>
      </c>
      <c r="Z367" s="313">
        <f ca="1">SUM(OFFSET('Data - expenses'!$J224, 0, (Z$6-1) * 3, 1, 3))</f>
        <v>8145000</v>
      </c>
      <c r="AA367" s="313">
        <f ca="1">SUM(OFFSET('Data - expenses'!$J224, 0, (AA$6-1) * 3, 1, 3))</f>
        <v>8335000</v>
      </c>
      <c r="AB367" s="314">
        <f ca="1">SUM(OFFSET('Data - expenses'!$J224, 0, (AB$6-1) * 3, 1, 3))</f>
        <v>8826000</v>
      </c>
    </row>
    <row r="368" spans="5:28" hidden="1" outlineLevel="5">
      <c r="H368" s="327" t="s">
        <v>266</v>
      </c>
      <c r="I368" s="312">
        <f ca="1">SUM(OFFSET('Data - expenses'!$J225, 0, (I$6-1) * 3, 1, 3))</f>
        <v>21000</v>
      </c>
      <c r="J368" s="313">
        <f ca="1">SUM(OFFSET('Data - expenses'!$J225, 0, (J$6-1) * 3, 1, 3))</f>
        <v>184000</v>
      </c>
      <c r="K368" s="313">
        <f ca="1">SUM(OFFSET('Data - expenses'!$J225, 0, (K$6-1) * 3, 1, 3))</f>
        <v>511000</v>
      </c>
      <c r="L368" s="313">
        <f ca="1">SUM(OFFSET('Data - expenses'!$J225, 0, (L$6-1) * 3, 1, 3))</f>
        <v>682000</v>
      </c>
      <c r="M368" s="313">
        <f ca="1">SUM(OFFSET('Data - expenses'!$J225, 0, (M$6-1) * 3, 1, 3))</f>
        <v>1158000</v>
      </c>
      <c r="N368" s="313">
        <f ca="1">SUM(OFFSET('Data - expenses'!$J225, 0, (N$6-1) * 3, 1, 3))</f>
        <v>1457000</v>
      </c>
      <c r="O368" s="313">
        <f ca="1">SUM(OFFSET('Data - expenses'!$J225, 0, (O$6-1) * 3, 1, 3))</f>
        <v>2451000</v>
      </c>
      <c r="P368" s="313">
        <f ca="1">SUM(OFFSET('Data - expenses'!$J225, 0, (P$6-1) * 3, 1, 3))</f>
        <v>6088000</v>
      </c>
      <c r="Q368" s="313">
        <f ca="1">SUM(OFFSET('Data - expenses'!$J225, 0, (Q$6-1) * 3, 1, 3))</f>
        <v>7572000</v>
      </c>
      <c r="R368" s="313">
        <f ca="1">SUM(OFFSET('Data - expenses'!$J225, 0, (R$6-1) * 3, 1, 3))</f>
        <v>7572000</v>
      </c>
      <c r="S368" s="313">
        <f ca="1">SUM(OFFSET('Data - expenses'!$J225, 0, (S$6-1) * 3, 1, 3))</f>
        <v>7572000</v>
      </c>
      <c r="T368" s="313">
        <f ca="1">SUM(OFFSET('Data - expenses'!$J225, 0, (T$6-1) * 3, 1, 3))</f>
        <v>7572000</v>
      </c>
      <c r="U368" s="313">
        <f ca="1">SUM(OFFSET('Data - expenses'!$J225, 0, (U$6-1) * 3, 1, 3))</f>
        <v>7572000</v>
      </c>
      <c r="V368" s="313">
        <f ca="1">SUM(OFFSET('Data - expenses'!$J225, 0, (V$6-1) * 3, 1, 3))</f>
        <v>7572000</v>
      </c>
      <c r="W368" s="313">
        <f ca="1">SUM(OFFSET('Data - expenses'!$J225, 0, (W$6-1) * 3, 1, 3))</f>
        <v>7572000</v>
      </c>
      <c r="X368" s="313">
        <f ca="1">SUM(OFFSET('Data - expenses'!$J225, 0, (X$6-1) * 3, 1, 3))</f>
        <v>7572000</v>
      </c>
      <c r="Y368" s="313">
        <f ca="1">SUM(OFFSET('Data - expenses'!$J225, 0, (Y$6-1) * 3, 1, 3))</f>
        <v>7796000</v>
      </c>
      <c r="Z368" s="313">
        <f ca="1">SUM(OFFSET('Data - expenses'!$J225, 0, (Z$6-1) * 3, 1, 3))</f>
        <v>8145000</v>
      </c>
      <c r="AA368" s="313">
        <f ca="1">SUM(OFFSET('Data - expenses'!$J225, 0, (AA$6-1) * 3, 1, 3))</f>
        <v>8335000</v>
      </c>
      <c r="AB368" s="314">
        <f ca="1">SUM(OFFSET('Data - expenses'!$J225, 0, (AB$6-1) * 3, 1, 3))</f>
        <v>8826000</v>
      </c>
    </row>
    <row r="369" spans="4:28" hidden="1" outlineLevel="4">
      <c r="G369" s="502" t="s">
        <v>61</v>
      </c>
      <c r="H369" s="503"/>
      <c r="I369" s="324">
        <f t="shared" ref="I369:AB369" ca="1" si="139">SUM(I370)</f>
        <v>0</v>
      </c>
      <c r="J369" s="325">
        <f t="shared" ca="1" si="139"/>
        <v>0</v>
      </c>
      <c r="K369" s="325">
        <f t="shared" ca="1" si="139"/>
        <v>0</v>
      </c>
      <c r="L369" s="325">
        <f t="shared" ca="1" si="139"/>
        <v>3000</v>
      </c>
      <c r="M369" s="325">
        <f t="shared" ca="1" si="139"/>
        <v>3000</v>
      </c>
      <c r="N369" s="325">
        <f t="shared" ca="1" si="139"/>
        <v>3000</v>
      </c>
      <c r="O369" s="325">
        <f t="shared" ca="1" si="139"/>
        <v>3000</v>
      </c>
      <c r="P369" s="325">
        <f t="shared" ca="1" si="139"/>
        <v>3000</v>
      </c>
      <c r="Q369" s="325">
        <f t="shared" ca="1" si="139"/>
        <v>4000</v>
      </c>
      <c r="R369" s="325">
        <f t="shared" ca="1" si="139"/>
        <v>6000</v>
      </c>
      <c r="S369" s="325">
        <f t="shared" ca="1" si="139"/>
        <v>6000</v>
      </c>
      <c r="T369" s="325">
        <f t="shared" ca="1" si="139"/>
        <v>6000</v>
      </c>
      <c r="U369" s="325">
        <f t="shared" ca="1" si="139"/>
        <v>6000</v>
      </c>
      <c r="V369" s="325">
        <f t="shared" ca="1" si="139"/>
        <v>7000</v>
      </c>
      <c r="W369" s="325">
        <f t="shared" ca="1" si="139"/>
        <v>9000</v>
      </c>
      <c r="X369" s="325">
        <f t="shared" ca="1" si="139"/>
        <v>9000</v>
      </c>
      <c r="Y369" s="325">
        <f t="shared" ca="1" si="139"/>
        <v>9000</v>
      </c>
      <c r="Z369" s="325">
        <f t="shared" ca="1" si="139"/>
        <v>11000</v>
      </c>
      <c r="AA369" s="325">
        <f t="shared" ca="1" si="139"/>
        <v>12000</v>
      </c>
      <c r="AB369" s="326">
        <f t="shared" ca="1" si="139"/>
        <v>12000</v>
      </c>
    </row>
    <row r="370" spans="4:28" hidden="1" outlineLevel="5">
      <c r="H370" s="327" t="s">
        <v>267</v>
      </c>
      <c r="I370" s="312">
        <f ca="1">SUM(OFFSET('Data - expenses'!$J226, 0, (I$6-1) * 3, 1, 3))</f>
        <v>0</v>
      </c>
      <c r="J370" s="313">
        <f ca="1">SUM(OFFSET('Data - expenses'!$J226, 0, (J$6-1) * 3, 1, 3))</f>
        <v>0</v>
      </c>
      <c r="K370" s="313">
        <f ca="1">SUM(OFFSET('Data - expenses'!$J226, 0, (K$6-1) * 3, 1, 3))</f>
        <v>0</v>
      </c>
      <c r="L370" s="313">
        <f ca="1">SUM(OFFSET('Data - expenses'!$J226, 0, (L$6-1) * 3, 1, 3))</f>
        <v>3000</v>
      </c>
      <c r="M370" s="313">
        <f ca="1">SUM(OFFSET('Data - expenses'!$J226, 0, (M$6-1) * 3, 1, 3))</f>
        <v>3000</v>
      </c>
      <c r="N370" s="313">
        <f ca="1">SUM(OFFSET('Data - expenses'!$J226, 0, (N$6-1) * 3, 1, 3))</f>
        <v>3000</v>
      </c>
      <c r="O370" s="313">
        <f ca="1">SUM(OFFSET('Data - expenses'!$J226, 0, (O$6-1) * 3, 1, 3))</f>
        <v>3000</v>
      </c>
      <c r="P370" s="313">
        <f ca="1">SUM(OFFSET('Data - expenses'!$J226, 0, (P$6-1) * 3, 1, 3))</f>
        <v>3000</v>
      </c>
      <c r="Q370" s="313">
        <f ca="1">SUM(OFFSET('Data - expenses'!$J226, 0, (Q$6-1) * 3, 1, 3))</f>
        <v>4000</v>
      </c>
      <c r="R370" s="313">
        <f ca="1">SUM(OFFSET('Data - expenses'!$J226, 0, (R$6-1) * 3, 1, 3))</f>
        <v>6000</v>
      </c>
      <c r="S370" s="313">
        <f ca="1">SUM(OFFSET('Data - expenses'!$J226, 0, (S$6-1) * 3, 1, 3))</f>
        <v>6000</v>
      </c>
      <c r="T370" s="313">
        <f ca="1">SUM(OFFSET('Data - expenses'!$J226, 0, (T$6-1) * 3, 1, 3))</f>
        <v>6000</v>
      </c>
      <c r="U370" s="313">
        <f ca="1">SUM(OFFSET('Data - expenses'!$J226, 0, (U$6-1) * 3, 1, 3))</f>
        <v>6000</v>
      </c>
      <c r="V370" s="313">
        <f ca="1">SUM(OFFSET('Data - expenses'!$J226, 0, (V$6-1) * 3, 1, 3))</f>
        <v>7000</v>
      </c>
      <c r="W370" s="313">
        <f ca="1">SUM(OFFSET('Data - expenses'!$J226, 0, (W$6-1) * 3, 1, 3))</f>
        <v>9000</v>
      </c>
      <c r="X370" s="313">
        <f ca="1">SUM(OFFSET('Data - expenses'!$J226, 0, (X$6-1) * 3, 1, 3))</f>
        <v>9000</v>
      </c>
      <c r="Y370" s="313">
        <f ca="1">SUM(OFFSET('Data - expenses'!$J226, 0, (Y$6-1) * 3, 1, 3))</f>
        <v>9000</v>
      </c>
      <c r="Z370" s="313">
        <f ca="1">SUM(OFFSET('Data - expenses'!$J226, 0, (Z$6-1) * 3, 1, 3))</f>
        <v>11000</v>
      </c>
      <c r="AA370" s="313">
        <f ca="1">SUM(OFFSET('Data - expenses'!$J226, 0, (AA$6-1) * 3, 1, 3))</f>
        <v>12000</v>
      </c>
      <c r="AB370" s="314">
        <f ca="1">SUM(OFFSET('Data - expenses'!$J226, 0, (AB$6-1) * 3, 1, 3))</f>
        <v>12000</v>
      </c>
    </row>
    <row r="371" spans="4:28" outlineLevel="1" collapsed="1">
      <c r="D371" s="488" t="s">
        <v>143</v>
      </c>
      <c r="E371" s="504"/>
      <c r="F371" s="504"/>
      <c r="G371" s="504"/>
      <c r="H371" s="489"/>
      <c r="I371" s="321">
        <f t="shared" ref="I371:AB371" ca="1" si="140">SUM(I372)</f>
        <v>0</v>
      </c>
      <c r="J371" s="322">
        <f t="shared" ca="1" si="140"/>
        <v>0</v>
      </c>
      <c r="K371" s="322">
        <f t="shared" ca="1" si="140"/>
        <v>0</v>
      </c>
      <c r="L371" s="322">
        <f t="shared" ca="1" si="140"/>
        <v>0</v>
      </c>
      <c r="M371" s="322">
        <f t="shared" ca="1" si="140"/>
        <v>0</v>
      </c>
      <c r="N371" s="322">
        <f t="shared" ca="1" si="140"/>
        <v>0</v>
      </c>
      <c r="O371" s="322">
        <f t="shared" ca="1" si="140"/>
        <v>0</v>
      </c>
      <c r="P371" s="322">
        <f t="shared" ca="1" si="140"/>
        <v>0</v>
      </c>
      <c r="Q371" s="322">
        <f t="shared" ca="1" si="140"/>
        <v>0</v>
      </c>
      <c r="R371" s="322">
        <f t="shared" ca="1" si="140"/>
        <v>0</v>
      </c>
      <c r="S371" s="322">
        <f t="shared" ca="1" si="140"/>
        <v>0</v>
      </c>
      <c r="T371" s="322">
        <f t="shared" ca="1" si="140"/>
        <v>0</v>
      </c>
      <c r="U371" s="322">
        <f t="shared" ca="1" si="140"/>
        <v>0</v>
      </c>
      <c r="V371" s="322">
        <f t="shared" ca="1" si="140"/>
        <v>0</v>
      </c>
      <c r="W371" s="322">
        <f t="shared" ca="1" si="140"/>
        <v>0</v>
      </c>
      <c r="X371" s="322">
        <f t="shared" ca="1" si="140"/>
        <v>0</v>
      </c>
      <c r="Y371" s="322">
        <f t="shared" ca="1" si="140"/>
        <v>0</v>
      </c>
      <c r="Z371" s="322">
        <f t="shared" ca="1" si="140"/>
        <v>0</v>
      </c>
      <c r="AA371" s="322">
        <f t="shared" ca="1" si="140"/>
        <v>0</v>
      </c>
      <c r="AB371" s="323">
        <f t="shared" ca="1" si="140"/>
        <v>0</v>
      </c>
    </row>
    <row r="372" spans="4:28" hidden="1" outlineLevel="2">
      <c r="E372" s="502" t="s">
        <v>143</v>
      </c>
      <c r="F372" s="505"/>
      <c r="G372" s="505"/>
      <c r="H372" s="503"/>
      <c r="I372" s="324">
        <f t="shared" ref="I372:AB372" ca="1" si="141">SUM(I373)</f>
        <v>0</v>
      </c>
      <c r="J372" s="325">
        <f t="shared" ca="1" si="141"/>
        <v>0</v>
      </c>
      <c r="K372" s="325">
        <f t="shared" ca="1" si="141"/>
        <v>0</v>
      </c>
      <c r="L372" s="325">
        <f t="shared" ca="1" si="141"/>
        <v>0</v>
      </c>
      <c r="M372" s="325">
        <f t="shared" ca="1" si="141"/>
        <v>0</v>
      </c>
      <c r="N372" s="325">
        <f t="shared" ca="1" si="141"/>
        <v>0</v>
      </c>
      <c r="O372" s="325">
        <f t="shared" ca="1" si="141"/>
        <v>0</v>
      </c>
      <c r="P372" s="325">
        <f t="shared" ca="1" si="141"/>
        <v>0</v>
      </c>
      <c r="Q372" s="325">
        <f t="shared" ca="1" si="141"/>
        <v>0</v>
      </c>
      <c r="R372" s="325">
        <f t="shared" ca="1" si="141"/>
        <v>0</v>
      </c>
      <c r="S372" s="325">
        <f t="shared" ca="1" si="141"/>
        <v>0</v>
      </c>
      <c r="T372" s="325">
        <f t="shared" ca="1" si="141"/>
        <v>0</v>
      </c>
      <c r="U372" s="325">
        <f t="shared" ca="1" si="141"/>
        <v>0</v>
      </c>
      <c r="V372" s="325">
        <f t="shared" ca="1" si="141"/>
        <v>0</v>
      </c>
      <c r="W372" s="325">
        <f t="shared" ca="1" si="141"/>
        <v>0</v>
      </c>
      <c r="X372" s="325">
        <f t="shared" ca="1" si="141"/>
        <v>0</v>
      </c>
      <c r="Y372" s="325">
        <f t="shared" ca="1" si="141"/>
        <v>0</v>
      </c>
      <c r="Z372" s="325">
        <f t="shared" ca="1" si="141"/>
        <v>0</v>
      </c>
      <c r="AA372" s="325">
        <f t="shared" ca="1" si="141"/>
        <v>0</v>
      </c>
      <c r="AB372" s="326">
        <f t="shared" ca="1" si="141"/>
        <v>0</v>
      </c>
    </row>
    <row r="373" spans="4:28" hidden="1" outlineLevel="3">
      <c r="F373" s="488"/>
      <c r="G373" s="504"/>
      <c r="H373" s="489"/>
      <c r="I373" s="321">
        <f t="shared" ref="I373:AB373" ca="1" si="142">SUM(I374)</f>
        <v>0</v>
      </c>
      <c r="J373" s="322">
        <f t="shared" ca="1" si="142"/>
        <v>0</v>
      </c>
      <c r="K373" s="322">
        <f t="shared" ca="1" si="142"/>
        <v>0</v>
      </c>
      <c r="L373" s="322">
        <f t="shared" ca="1" si="142"/>
        <v>0</v>
      </c>
      <c r="M373" s="322">
        <f t="shared" ca="1" si="142"/>
        <v>0</v>
      </c>
      <c r="N373" s="322">
        <f t="shared" ca="1" si="142"/>
        <v>0</v>
      </c>
      <c r="O373" s="322">
        <f t="shared" ca="1" si="142"/>
        <v>0</v>
      </c>
      <c r="P373" s="322">
        <f t="shared" ca="1" si="142"/>
        <v>0</v>
      </c>
      <c r="Q373" s="322">
        <f t="shared" ca="1" si="142"/>
        <v>0</v>
      </c>
      <c r="R373" s="322">
        <f t="shared" ca="1" si="142"/>
        <v>0</v>
      </c>
      <c r="S373" s="322">
        <f t="shared" ca="1" si="142"/>
        <v>0</v>
      </c>
      <c r="T373" s="322">
        <f t="shared" ca="1" si="142"/>
        <v>0</v>
      </c>
      <c r="U373" s="322">
        <f t="shared" ca="1" si="142"/>
        <v>0</v>
      </c>
      <c r="V373" s="322">
        <f t="shared" ca="1" si="142"/>
        <v>0</v>
      </c>
      <c r="W373" s="322">
        <f t="shared" ca="1" si="142"/>
        <v>0</v>
      </c>
      <c r="X373" s="322">
        <f t="shared" ca="1" si="142"/>
        <v>0</v>
      </c>
      <c r="Y373" s="322">
        <f t="shared" ca="1" si="142"/>
        <v>0</v>
      </c>
      <c r="Z373" s="322">
        <f t="shared" ca="1" si="142"/>
        <v>0</v>
      </c>
      <c r="AA373" s="322">
        <f t="shared" ca="1" si="142"/>
        <v>0</v>
      </c>
      <c r="AB373" s="323">
        <f t="shared" ca="1" si="142"/>
        <v>0</v>
      </c>
    </row>
    <row r="374" spans="4:28" hidden="1" outlineLevel="4">
      <c r="G374" s="502" t="s">
        <v>57</v>
      </c>
      <c r="H374" s="503"/>
      <c r="I374" s="324">
        <f t="shared" ref="I374:AB374" ca="1" si="143">SUM(I375)</f>
        <v>0</v>
      </c>
      <c r="J374" s="325">
        <f t="shared" ca="1" si="143"/>
        <v>0</v>
      </c>
      <c r="K374" s="325">
        <f t="shared" ca="1" si="143"/>
        <v>0</v>
      </c>
      <c r="L374" s="325">
        <f t="shared" ca="1" si="143"/>
        <v>0</v>
      </c>
      <c r="M374" s="325">
        <f t="shared" ca="1" si="143"/>
        <v>0</v>
      </c>
      <c r="N374" s="325">
        <f t="shared" ca="1" si="143"/>
        <v>0</v>
      </c>
      <c r="O374" s="325">
        <f t="shared" ca="1" si="143"/>
        <v>0</v>
      </c>
      <c r="P374" s="325">
        <f t="shared" ca="1" si="143"/>
        <v>0</v>
      </c>
      <c r="Q374" s="325">
        <f t="shared" ca="1" si="143"/>
        <v>0</v>
      </c>
      <c r="R374" s="325">
        <f t="shared" ca="1" si="143"/>
        <v>0</v>
      </c>
      <c r="S374" s="325">
        <f t="shared" ca="1" si="143"/>
        <v>0</v>
      </c>
      <c r="T374" s="325">
        <f t="shared" ca="1" si="143"/>
        <v>0</v>
      </c>
      <c r="U374" s="325">
        <f t="shared" ca="1" si="143"/>
        <v>0</v>
      </c>
      <c r="V374" s="325">
        <f t="shared" ca="1" si="143"/>
        <v>0</v>
      </c>
      <c r="W374" s="325">
        <f t="shared" ca="1" si="143"/>
        <v>0</v>
      </c>
      <c r="X374" s="325">
        <f t="shared" ca="1" si="143"/>
        <v>0</v>
      </c>
      <c r="Y374" s="325">
        <f t="shared" ca="1" si="143"/>
        <v>0</v>
      </c>
      <c r="Z374" s="325">
        <f t="shared" ca="1" si="143"/>
        <v>0</v>
      </c>
      <c r="AA374" s="325">
        <f t="shared" ca="1" si="143"/>
        <v>0</v>
      </c>
      <c r="AB374" s="326">
        <f t="shared" ca="1" si="143"/>
        <v>0</v>
      </c>
    </row>
    <row r="375" spans="4:28" hidden="1" outlineLevel="5">
      <c r="H375" s="327" t="s">
        <v>268</v>
      </c>
      <c r="I375" s="312">
        <f ca="1">SUM(OFFSET('Data - expenses'!$J227, 0, (I$6-1) * 3, 1, 3))</f>
        <v>0</v>
      </c>
      <c r="J375" s="313">
        <f ca="1">SUM(OFFSET('Data - expenses'!$J227, 0, (J$6-1) * 3, 1, 3))</f>
        <v>0</v>
      </c>
      <c r="K375" s="313">
        <f ca="1">SUM(OFFSET('Data - expenses'!$J227, 0, (K$6-1) * 3, 1, 3))</f>
        <v>0</v>
      </c>
      <c r="L375" s="313">
        <f ca="1">SUM(OFFSET('Data - expenses'!$J227, 0, (L$6-1) * 3, 1, 3))</f>
        <v>0</v>
      </c>
      <c r="M375" s="313">
        <f ca="1">SUM(OFFSET('Data - expenses'!$J227, 0, (M$6-1) * 3, 1, 3))</f>
        <v>0</v>
      </c>
      <c r="N375" s="313">
        <f ca="1">SUM(OFFSET('Data - expenses'!$J227, 0, (N$6-1) * 3, 1, 3))</f>
        <v>0</v>
      </c>
      <c r="O375" s="313">
        <f ca="1">SUM(OFFSET('Data - expenses'!$J227, 0, (O$6-1) * 3, 1, 3))</f>
        <v>0</v>
      </c>
      <c r="P375" s="313">
        <f ca="1">SUM(OFFSET('Data - expenses'!$J227, 0, (P$6-1) * 3, 1, 3))</f>
        <v>0</v>
      </c>
      <c r="Q375" s="313">
        <f ca="1">SUM(OFFSET('Data - expenses'!$J227, 0, (Q$6-1) * 3, 1, 3))</f>
        <v>0</v>
      </c>
      <c r="R375" s="313">
        <f ca="1">SUM(OFFSET('Data - expenses'!$J227, 0, (R$6-1) * 3, 1, 3))</f>
        <v>0</v>
      </c>
      <c r="S375" s="313">
        <f ca="1">SUM(OFFSET('Data - expenses'!$J227, 0, (S$6-1) * 3, 1, 3))</f>
        <v>0</v>
      </c>
      <c r="T375" s="313">
        <f ca="1">SUM(OFFSET('Data - expenses'!$J227, 0, (T$6-1) * 3, 1, 3))</f>
        <v>0</v>
      </c>
      <c r="U375" s="313">
        <f ca="1">SUM(OFFSET('Data - expenses'!$J227, 0, (U$6-1) * 3, 1, 3))</f>
        <v>0</v>
      </c>
      <c r="V375" s="313">
        <f ca="1">SUM(OFFSET('Data - expenses'!$J227, 0, (V$6-1) * 3, 1, 3))</f>
        <v>0</v>
      </c>
      <c r="W375" s="313">
        <f ca="1">SUM(OFFSET('Data - expenses'!$J227, 0, (W$6-1) * 3, 1, 3))</f>
        <v>0</v>
      </c>
      <c r="X375" s="313">
        <f ca="1">SUM(OFFSET('Data - expenses'!$J227, 0, (X$6-1) * 3, 1, 3))</f>
        <v>0</v>
      </c>
      <c r="Y375" s="313">
        <f ca="1">SUM(OFFSET('Data - expenses'!$J227, 0, (Y$6-1) * 3, 1, 3))</f>
        <v>0</v>
      </c>
      <c r="Z375" s="313">
        <f ca="1">SUM(OFFSET('Data - expenses'!$J227, 0, (Z$6-1) * 3, 1, 3))</f>
        <v>0</v>
      </c>
      <c r="AA375" s="313">
        <f ca="1">SUM(OFFSET('Data - expenses'!$J227, 0, (AA$6-1) * 3, 1, 3))</f>
        <v>0</v>
      </c>
      <c r="AB375" s="314">
        <f ca="1">SUM(OFFSET('Data - expenses'!$J227, 0, (AB$6-1) * 3, 1, 3))</f>
        <v>0</v>
      </c>
    </row>
    <row r="376" spans="4:28" outlineLevel="1" collapsed="1">
      <c r="D376" s="488" t="s">
        <v>150</v>
      </c>
      <c r="E376" s="504"/>
      <c r="F376" s="504"/>
      <c r="G376" s="504"/>
      <c r="H376" s="489"/>
      <c r="I376" s="321">
        <f t="shared" ref="I376:AB376" ca="1" si="144">SUM(I377)</f>
        <v>5400</v>
      </c>
      <c r="J376" s="322">
        <f t="shared" ca="1" si="144"/>
        <v>5400</v>
      </c>
      <c r="K376" s="322">
        <f t="shared" ca="1" si="144"/>
        <v>7200</v>
      </c>
      <c r="L376" s="322">
        <f t="shared" ca="1" si="144"/>
        <v>10800</v>
      </c>
      <c r="M376" s="322">
        <f t="shared" ca="1" si="144"/>
        <v>19800</v>
      </c>
      <c r="N376" s="322">
        <f t="shared" ca="1" si="144"/>
        <v>28800</v>
      </c>
      <c r="O376" s="322">
        <f t="shared" ca="1" si="144"/>
        <v>45000</v>
      </c>
      <c r="P376" s="322">
        <f t="shared" ca="1" si="144"/>
        <v>86400</v>
      </c>
      <c r="Q376" s="322">
        <f t="shared" ca="1" si="144"/>
        <v>120600</v>
      </c>
      <c r="R376" s="322">
        <f t="shared" ca="1" si="144"/>
        <v>169200</v>
      </c>
      <c r="S376" s="322">
        <f t="shared" ca="1" si="144"/>
        <v>205200</v>
      </c>
      <c r="T376" s="322">
        <f t="shared" ca="1" si="144"/>
        <v>237600</v>
      </c>
      <c r="U376" s="322">
        <f t="shared" ca="1" si="144"/>
        <v>277200</v>
      </c>
      <c r="V376" s="322">
        <f t="shared" ca="1" si="144"/>
        <v>311400</v>
      </c>
      <c r="W376" s="322">
        <f t="shared" ca="1" si="144"/>
        <v>347400</v>
      </c>
      <c r="X376" s="322">
        <f t="shared" ca="1" si="144"/>
        <v>385200</v>
      </c>
      <c r="Y376" s="322">
        <f t="shared" ca="1" si="144"/>
        <v>433800</v>
      </c>
      <c r="Z376" s="322">
        <f t="shared" ca="1" si="144"/>
        <v>477000</v>
      </c>
      <c r="AA376" s="322">
        <f t="shared" ca="1" si="144"/>
        <v>527400</v>
      </c>
      <c r="AB376" s="323">
        <f t="shared" ca="1" si="144"/>
        <v>581400</v>
      </c>
    </row>
    <row r="377" spans="4:28" hidden="1" outlineLevel="2">
      <c r="E377" s="502" t="s">
        <v>151</v>
      </c>
      <c r="F377" s="505"/>
      <c r="G377" s="505"/>
      <c r="H377" s="503"/>
      <c r="I377" s="324">
        <f t="shared" ref="I377:AB377" ca="1" si="145">SUM(I378)</f>
        <v>5400</v>
      </c>
      <c r="J377" s="325">
        <f t="shared" ca="1" si="145"/>
        <v>5400</v>
      </c>
      <c r="K377" s="325">
        <f t="shared" ca="1" si="145"/>
        <v>7200</v>
      </c>
      <c r="L377" s="325">
        <f t="shared" ca="1" si="145"/>
        <v>10800</v>
      </c>
      <c r="M377" s="325">
        <f t="shared" ca="1" si="145"/>
        <v>19800</v>
      </c>
      <c r="N377" s="325">
        <f t="shared" ca="1" si="145"/>
        <v>28800</v>
      </c>
      <c r="O377" s="325">
        <f t="shared" ca="1" si="145"/>
        <v>45000</v>
      </c>
      <c r="P377" s="325">
        <f t="shared" ca="1" si="145"/>
        <v>86400</v>
      </c>
      <c r="Q377" s="325">
        <f t="shared" ca="1" si="145"/>
        <v>120600</v>
      </c>
      <c r="R377" s="325">
        <f t="shared" ca="1" si="145"/>
        <v>169200</v>
      </c>
      <c r="S377" s="325">
        <f t="shared" ca="1" si="145"/>
        <v>205200</v>
      </c>
      <c r="T377" s="325">
        <f t="shared" ca="1" si="145"/>
        <v>237600</v>
      </c>
      <c r="U377" s="325">
        <f t="shared" ca="1" si="145"/>
        <v>277200</v>
      </c>
      <c r="V377" s="325">
        <f t="shared" ca="1" si="145"/>
        <v>311400</v>
      </c>
      <c r="W377" s="325">
        <f t="shared" ca="1" si="145"/>
        <v>347400</v>
      </c>
      <c r="X377" s="325">
        <f t="shared" ca="1" si="145"/>
        <v>385200</v>
      </c>
      <c r="Y377" s="325">
        <f t="shared" ca="1" si="145"/>
        <v>433800</v>
      </c>
      <c r="Z377" s="325">
        <f t="shared" ca="1" si="145"/>
        <v>477000</v>
      </c>
      <c r="AA377" s="325">
        <f t="shared" ca="1" si="145"/>
        <v>527400</v>
      </c>
      <c r="AB377" s="326">
        <f t="shared" ca="1" si="145"/>
        <v>581400</v>
      </c>
    </row>
    <row r="378" spans="4:28" hidden="1" outlineLevel="3">
      <c r="F378" s="488"/>
      <c r="G378" s="504"/>
      <c r="H378" s="489"/>
      <c r="I378" s="321">
        <f t="shared" ref="I378:AB378" ca="1" si="146">SUM(I379)</f>
        <v>5400</v>
      </c>
      <c r="J378" s="322">
        <f t="shared" ca="1" si="146"/>
        <v>5400</v>
      </c>
      <c r="K378" s="322">
        <f t="shared" ca="1" si="146"/>
        <v>7200</v>
      </c>
      <c r="L378" s="322">
        <f t="shared" ca="1" si="146"/>
        <v>10800</v>
      </c>
      <c r="M378" s="322">
        <f t="shared" ca="1" si="146"/>
        <v>19800</v>
      </c>
      <c r="N378" s="322">
        <f t="shared" ca="1" si="146"/>
        <v>28800</v>
      </c>
      <c r="O378" s="322">
        <f t="shared" ca="1" si="146"/>
        <v>45000</v>
      </c>
      <c r="P378" s="322">
        <f t="shared" ca="1" si="146"/>
        <v>86400</v>
      </c>
      <c r="Q378" s="322">
        <f t="shared" ca="1" si="146"/>
        <v>120600</v>
      </c>
      <c r="R378" s="322">
        <f t="shared" ca="1" si="146"/>
        <v>169200</v>
      </c>
      <c r="S378" s="322">
        <f t="shared" ca="1" si="146"/>
        <v>205200</v>
      </c>
      <c r="T378" s="322">
        <f t="shared" ca="1" si="146"/>
        <v>237600</v>
      </c>
      <c r="U378" s="322">
        <f t="shared" ca="1" si="146"/>
        <v>277200</v>
      </c>
      <c r="V378" s="322">
        <f t="shared" ca="1" si="146"/>
        <v>311400</v>
      </c>
      <c r="W378" s="322">
        <f t="shared" ca="1" si="146"/>
        <v>347400</v>
      </c>
      <c r="X378" s="322">
        <f t="shared" ca="1" si="146"/>
        <v>385200</v>
      </c>
      <c r="Y378" s="322">
        <f t="shared" ca="1" si="146"/>
        <v>433800</v>
      </c>
      <c r="Z378" s="322">
        <f t="shared" ca="1" si="146"/>
        <v>477000</v>
      </c>
      <c r="AA378" s="322">
        <f t="shared" ca="1" si="146"/>
        <v>527400</v>
      </c>
      <c r="AB378" s="323">
        <f t="shared" ca="1" si="146"/>
        <v>581400</v>
      </c>
    </row>
    <row r="379" spans="4:28" hidden="1" outlineLevel="4">
      <c r="G379" s="502"/>
      <c r="H379" s="503"/>
      <c r="I379" s="324">
        <f t="shared" ref="I379:AB379" ca="1" si="147">SUM(I380)</f>
        <v>5400</v>
      </c>
      <c r="J379" s="325">
        <f t="shared" ca="1" si="147"/>
        <v>5400</v>
      </c>
      <c r="K379" s="325">
        <f t="shared" ca="1" si="147"/>
        <v>7200</v>
      </c>
      <c r="L379" s="325">
        <f t="shared" ca="1" si="147"/>
        <v>10800</v>
      </c>
      <c r="M379" s="325">
        <f t="shared" ca="1" si="147"/>
        <v>19800</v>
      </c>
      <c r="N379" s="325">
        <f t="shared" ca="1" si="147"/>
        <v>28800</v>
      </c>
      <c r="O379" s="325">
        <f t="shared" ca="1" si="147"/>
        <v>45000</v>
      </c>
      <c r="P379" s="325">
        <f t="shared" ca="1" si="147"/>
        <v>86400</v>
      </c>
      <c r="Q379" s="325">
        <f t="shared" ca="1" si="147"/>
        <v>120600</v>
      </c>
      <c r="R379" s="325">
        <f t="shared" ca="1" si="147"/>
        <v>169200</v>
      </c>
      <c r="S379" s="325">
        <f t="shared" ca="1" si="147"/>
        <v>205200</v>
      </c>
      <c r="T379" s="325">
        <f t="shared" ca="1" si="147"/>
        <v>237600</v>
      </c>
      <c r="U379" s="325">
        <f t="shared" ca="1" si="147"/>
        <v>277200</v>
      </c>
      <c r="V379" s="325">
        <f t="shared" ca="1" si="147"/>
        <v>311400</v>
      </c>
      <c r="W379" s="325">
        <f t="shared" ca="1" si="147"/>
        <v>347400</v>
      </c>
      <c r="X379" s="325">
        <f t="shared" ca="1" si="147"/>
        <v>385200</v>
      </c>
      <c r="Y379" s="325">
        <f t="shared" ca="1" si="147"/>
        <v>433800</v>
      </c>
      <c r="Z379" s="325">
        <f t="shared" ca="1" si="147"/>
        <v>477000</v>
      </c>
      <c r="AA379" s="325">
        <f t="shared" ca="1" si="147"/>
        <v>527400</v>
      </c>
      <c r="AB379" s="326">
        <f t="shared" ca="1" si="147"/>
        <v>581400</v>
      </c>
    </row>
    <row r="380" spans="4:28" hidden="1" outlineLevel="5">
      <c r="H380" s="327" t="s">
        <v>269</v>
      </c>
      <c r="I380" s="312">
        <f ca="1">SUM(OFFSET('Data - expenses'!$J230, 0, (I$6-1) * 3, 1, 3))</f>
        <v>5400</v>
      </c>
      <c r="J380" s="313">
        <f ca="1">SUM(OFFSET('Data - expenses'!$J230, 0, (J$6-1) * 3, 1, 3))</f>
        <v>5400</v>
      </c>
      <c r="K380" s="313">
        <f ca="1">SUM(OFFSET('Data - expenses'!$J230, 0, (K$6-1) * 3, 1, 3))</f>
        <v>7200</v>
      </c>
      <c r="L380" s="313">
        <f ca="1">SUM(OFFSET('Data - expenses'!$J230, 0, (L$6-1) * 3, 1, 3))</f>
        <v>10800</v>
      </c>
      <c r="M380" s="313">
        <f ca="1">SUM(OFFSET('Data - expenses'!$J230, 0, (M$6-1) * 3, 1, 3))</f>
        <v>19800</v>
      </c>
      <c r="N380" s="313">
        <f ca="1">SUM(OFFSET('Data - expenses'!$J230, 0, (N$6-1) * 3, 1, 3))</f>
        <v>28800</v>
      </c>
      <c r="O380" s="313">
        <f ca="1">SUM(OFFSET('Data - expenses'!$J230, 0, (O$6-1) * 3, 1, 3))</f>
        <v>45000</v>
      </c>
      <c r="P380" s="313">
        <f ca="1">SUM(OFFSET('Data - expenses'!$J230, 0, (P$6-1) * 3, 1, 3))</f>
        <v>86400</v>
      </c>
      <c r="Q380" s="313">
        <f ca="1">SUM(OFFSET('Data - expenses'!$J230, 0, (Q$6-1) * 3, 1, 3))</f>
        <v>120600</v>
      </c>
      <c r="R380" s="313">
        <f ca="1">SUM(OFFSET('Data - expenses'!$J230, 0, (R$6-1) * 3, 1, 3))</f>
        <v>169200</v>
      </c>
      <c r="S380" s="313">
        <f ca="1">SUM(OFFSET('Data - expenses'!$J230, 0, (S$6-1) * 3, 1, 3))</f>
        <v>205200</v>
      </c>
      <c r="T380" s="313">
        <f ca="1">SUM(OFFSET('Data - expenses'!$J230, 0, (T$6-1) * 3, 1, 3))</f>
        <v>237600</v>
      </c>
      <c r="U380" s="313">
        <f ca="1">SUM(OFFSET('Data - expenses'!$J230, 0, (U$6-1) * 3, 1, 3))</f>
        <v>277200</v>
      </c>
      <c r="V380" s="313">
        <f ca="1">SUM(OFFSET('Data - expenses'!$J230, 0, (V$6-1) * 3, 1, 3))</f>
        <v>311400</v>
      </c>
      <c r="W380" s="313">
        <f ca="1">SUM(OFFSET('Data - expenses'!$J230, 0, (W$6-1) * 3, 1, 3))</f>
        <v>347400</v>
      </c>
      <c r="X380" s="313">
        <f ca="1">SUM(OFFSET('Data - expenses'!$J230, 0, (X$6-1) * 3, 1, 3))</f>
        <v>385200</v>
      </c>
      <c r="Y380" s="313">
        <f ca="1">SUM(OFFSET('Data - expenses'!$J230, 0, (Y$6-1) * 3, 1, 3))</f>
        <v>433800</v>
      </c>
      <c r="Z380" s="313">
        <f ca="1">SUM(OFFSET('Data - expenses'!$J230, 0, (Z$6-1) * 3, 1, 3))</f>
        <v>477000</v>
      </c>
      <c r="AA380" s="313">
        <f ca="1">SUM(OFFSET('Data - expenses'!$J230, 0, (AA$6-1) * 3, 1, 3))</f>
        <v>527400</v>
      </c>
      <c r="AB380" s="314">
        <f ca="1">SUM(OFFSET('Data - expenses'!$J230, 0, (AB$6-1) * 3, 1, 3))</f>
        <v>581400</v>
      </c>
    </row>
    <row r="381" spans="4:28" outlineLevel="1" collapsed="1">
      <c r="D381" s="488" t="s">
        <v>141</v>
      </c>
      <c r="E381" s="504"/>
      <c r="F381" s="504"/>
      <c r="G381" s="504"/>
      <c r="H381" s="489"/>
      <c r="I381" s="321">
        <f t="shared" ref="I381:AB381" ca="1" si="148">SUM(I382)</f>
        <v>18360</v>
      </c>
      <c r="J381" s="322">
        <f t="shared" ca="1" si="148"/>
        <v>1360</v>
      </c>
      <c r="K381" s="322">
        <f t="shared" ca="1" si="148"/>
        <v>19380</v>
      </c>
      <c r="L381" s="322">
        <f t="shared" ca="1" si="148"/>
        <v>1575</v>
      </c>
      <c r="M381" s="322">
        <f t="shared" ca="1" si="148"/>
        <v>41580</v>
      </c>
      <c r="N381" s="322">
        <f t="shared" ca="1" si="148"/>
        <v>7560</v>
      </c>
      <c r="O381" s="322">
        <f t="shared" ca="1" si="148"/>
        <v>74497.5</v>
      </c>
      <c r="P381" s="322">
        <f t="shared" ca="1" si="148"/>
        <v>14787.5</v>
      </c>
      <c r="Q381" s="322">
        <f t="shared" ca="1" si="148"/>
        <v>104395</v>
      </c>
      <c r="R381" s="322">
        <f t="shared" ca="1" si="148"/>
        <v>52940</v>
      </c>
      <c r="S381" s="322">
        <f t="shared" ca="1" si="148"/>
        <v>268650</v>
      </c>
      <c r="T381" s="322">
        <f t="shared" ca="1" si="148"/>
        <v>251410</v>
      </c>
      <c r="U381" s="322">
        <f t="shared" ca="1" si="148"/>
        <v>359480</v>
      </c>
      <c r="V381" s="322">
        <f t="shared" ca="1" si="148"/>
        <v>249800</v>
      </c>
      <c r="W381" s="322">
        <f t="shared" ca="1" si="148"/>
        <v>345325</v>
      </c>
      <c r="X381" s="322">
        <f t="shared" ca="1" si="148"/>
        <v>203925</v>
      </c>
      <c r="Y381" s="322">
        <f t="shared" ca="1" si="148"/>
        <v>260650</v>
      </c>
      <c r="Z381" s="322">
        <f t="shared" ca="1" si="148"/>
        <v>223900</v>
      </c>
      <c r="AA381" s="322">
        <f t="shared" ca="1" si="148"/>
        <v>414900</v>
      </c>
      <c r="AB381" s="323">
        <f t="shared" ca="1" si="148"/>
        <v>455900</v>
      </c>
    </row>
    <row r="382" spans="4:28" hidden="1" outlineLevel="2">
      <c r="E382" s="502" t="s">
        <v>302</v>
      </c>
      <c r="F382" s="505"/>
      <c r="G382" s="505"/>
      <c r="H382" s="503"/>
      <c r="I382" s="324">
        <f t="shared" ref="I382:AB382" ca="1" si="149">SUM(I383,I387)</f>
        <v>18360</v>
      </c>
      <c r="J382" s="325">
        <f t="shared" ca="1" si="149"/>
        <v>1360</v>
      </c>
      <c r="K382" s="325">
        <f t="shared" ca="1" si="149"/>
        <v>19380</v>
      </c>
      <c r="L382" s="325">
        <f t="shared" ca="1" si="149"/>
        <v>1575</v>
      </c>
      <c r="M382" s="325">
        <f t="shared" ca="1" si="149"/>
        <v>41580</v>
      </c>
      <c r="N382" s="325">
        <f t="shared" ca="1" si="149"/>
        <v>7560</v>
      </c>
      <c r="O382" s="325">
        <f t="shared" ca="1" si="149"/>
        <v>74497.5</v>
      </c>
      <c r="P382" s="325">
        <f t="shared" ca="1" si="149"/>
        <v>14787.5</v>
      </c>
      <c r="Q382" s="325">
        <f t="shared" ca="1" si="149"/>
        <v>104395</v>
      </c>
      <c r="R382" s="325">
        <f t="shared" ca="1" si="149"/>
        <v>52940</v>
      </c>
      <c r="S382" s="325">
        <f t="shared" ca="1" si="149"/>
        <v>268650</v>
      </c>
      <c r="T382" s="325">
        <f t="shared" ca="1" si="149"/>
        <v>251410</v>
      </c>
      <c r="U382" s="325">
        <f t="shared" ca="1" si="149"/>
        <v>359480</v>
      </c>
      <c r="V382" s="325">
        <f t="shared" ca="1" si="149"/>
        <v>249800</v>
      </c>
      <c r="W382" s="325">
        <f t="shared" ca="1" si="149"/>
        <v>345325</v>
      </c>
      <c r="X382" s="325">
        <f t="shared" ca="1" si="149"/>
        <v>203925</v>
      </c>
      <c r="Y382" s="325">
        <f t="shared" ca="1" si="149"/>
        <v>260650</v>
      </c>
      <c r="Z382" s="325">
        <f t="shared" ca="1" si="149"/>
        <v>223900</v>
      </c>
      <c r="AA382" s="325">
        <f t="shared" ca="1" si="149"/>
        <v>414900</v>
      </c>
      <c r="AB382" s="326">
        <f t="shared" ca="1" si="149"/>
        <v>455900</v>
      </c>
    </row>
    <row r="383" spans="4:28" hidden="1" outlineLevel="3">
      <c r="F383" s="488" t="s">
        <v>141</v>
      </c>
      <c r="G383" s="504"/>
      <c r="H383" s="489"/>
      <c r="I383" s="321">
        <f t="shared" ref="I383:AB383" ca="1" si="150">SUM(I384)</f>
        <v>13500</v>
      </c>
      <c r="J383" s="322">
        <f t="shared" ca="1" si="150"/>
        <v>1000</v>
      </c>
      <c r="K383" s="322">
        <f t="shared" ca="1" si="150"/>
        <v>14250</v>
      </c>
      <c r="L383" s="322">
        <f t="shared" ca="1" si="150"/>
        <v>1125</v>
      </c>
      <c r="M383" s="322">
        <f t="shared" ca="1" si="150"/>
        <v>29700</v>
      </c>
      <c r="N383" s="322">
        <f t="shared" ca="1" si="150"/>
        <v>5400</v>
      </c>
      <c r="O383" s="322">
        <f t="shared" ca="1" si="150"/>
        <v>53212.5</v>
      </c>
      <c r="P383" s="322">
        <f t="shared" ca="1" si="150"/>
        <v>10062.5</v>
      </c>
      <c r="Q383" s="322">
        <f t="shared" ca="1" si="150"/>
        <v>73525</v>
      </c>
      <c r="R383" s="322">
        <f t="shared" ca="1" si="150"/>
        <v>35300</v>
      </c>
      <c r="S383" s="322">
        <f t="shared" ca="1" si="150"/>
        <v>182250</v>
      </c>
      <c r="T383" s="322">
        <f t="shared" ca="1" si="150"/>
        <v>166450</v>
      </c>
      <c r="U383" s="322">
        <f t="shared" ca="1" si="150"/>
        <v>248600</v>
      </c>
      <c r="V383" s="322">
        <f t="shared" ca="1" si="150"/>
        <v>167000</v>
      </c>
      <c r="W383" s="322">
        <f t="shared" ca="1" si="150"/>
        <v>248125</v>
      </c>
      <c r="X383" s="322">
        <f t="shared" ca="1" si="150"/>
        <v>139125</v>
      </c>
      <c r="Y383" s="322">
        <f t="shared" ca="1" si="150"/>
        <v>201250</v>
      </c>
      <c r="Z383" s="322">
        <f t="shared" ca="1" si="150"/>
        <v>164500</v>
      </c>
      <c r="AA383" s="322">
        <f t="shared" ca="1" si="150"/>
        <v>355500</v>
      </c>
      <c r="AB383" s="323">
        <f t="shared" ca="1" si="150"/>
        <v>396500</v>
      </c>
    </row>
    <row r="384" spans="4:28" hidden="1" outlineLevel="4">
      <c r="G384" s="502" t="s">
        <v>312</v>
      </c>
      <c r="H384" s="503"/>
      <c r="I384" s="324">
        <f t="shared" ref="I384:AB384" ca="1" si="151">SUM(I385,I386)</f>
        <v>13500</v>
      </c>
      <c r="J384" s="325">
        <f t="shared" ca="1" si="151"/>
        <v>1000</v>
      </c>
      <c r="K384" s="325">
        <f t="shared" ca="1" si="151"/>
        <v>14250</v>
      </c>
      <c r="L384" s="325">
        <f t="shared" ca="1" si="151"/>
        <v>1125</v>
      </c>
      <c r="M384" s="325">
        <f t="shared" ca="1" si="151"/>
        <v>29700</v>
      </c>
      <c r="N384" s="325">
        <f t="shared" ca="1" si="151"/>
        <v>5400</v>
      </c>
      <c r="O384" s="325">
        <f t="shared" ca="1" si="151"/>
        <v>53212.5</v>
      </c>
      <c r="P384" s="325">
        <f t="shared" ca="1" si="151"/>
        <v>10062.5</v>
      </c>
      <c r="Q384" s="325">
        <f t="shared" ca="1" si="151"/>
        <v>73525</v>
      </c>
      <c r="R384" s="325">
        <f t="shared" ca="1" si="151"/>
        <v>35300</v>
      </c>
      <c r="S384" s="325">
        <f t="shared" ca="1" si="151"/>
        <v>182250</v>
      </c>
      <c r="T384" s="325">
        <f t="shared" ca="1" si="151"/>
        <v>166450</v>
      </c>
      <c r="U384" s="325">
        <f t="shared" ca="1" si="151"/>
        <v>248600</v>
      </c>
      <c r="V384" s="325">
        <f t="shared" ca="1" si="151"/>
        <v>167000</v>
      </c>
      <c r="W384" s="325">
        <f t="shared" ca="1" si="151"/>
        <v>248125</v>
      </c>
      <c r="X384" s="325">
        <f t="shared" ca="1" si="151"/>
        <v>139125</v>
      </c>
      <c r="Y384" s="325">
        <f t="shared" ca="1" si="151"/>
        <v>201250</v>
      </c>
      <c r="Z384" s="325">
        <f t="shared" ca="1" si="151"/>
        <v>164500</v>
      </c>
      <c r="AA384" s="325">
        <f t="shared" ca="1" si="151"/>
        <v>355500</v>
      </c>
      <c r="AB384" s="326">
        <f t="shared" ca="1" si="151"/>
        <v>396500</v>
      </c>
    </row>
    <row r="385" spans="3:28" hidden="1" outlineLevel="5">
      <c r="H385" s="327" t="s">
        <v>322</v>
      </c>
      <c r="I385" s="312">
        <f ca="1">SUM(OFFSET('Data - expenses'!$J231, 0, (I$6-1) * 3, 1, 3))</f>
        <v>13500</v>
      </c>
      <c r="J385" s="313">
        <f ca="1">SUM(OFFSET('Data - expenses'!$J231, 0, (J$6-1) * 3, 1, 3))</f>
        <v>1000</v>
      </c>
      <c r="K385" s="313">
        <f ca="1">SUM(OFFSET('Data - expenses'!$J231, 0, (K$6-1) * 3, 1, 3))</f>
        <v>14250</v>
      </c>
      <c r="L385" s="313">
        <f ca="1">SUM(OFFSET('Data - expenses'!$J231, 0, (L$6-1) * 3, 1, 3))</f>
        <v>1125</v>
      </c>
      <c r="M385" s="313">
        <f ca="1">SUM(OFFSET('Data - expenses'!$J231, 0, (M$6-1) * 3, 1, 3))</f>
        <v>29700</v>
      </c>
      <c r="N385" s="313">
        <f ca="1">SUM(OFFSET('Data - expenses'!$J231, 0, (N$6-1) * 3, 1, 3))</f>
        <v>5400</v>
      </c>
      <c r="O385" s="313">
        <f ca="1">SUM(OFFSET('Data - expenses'!$J231, 0, (O$6-1) * 3, 1, 3))</f>
        <v>53212.5</v>
      </c>
      <c r="P385" s="313">
        <f ca="1">SUM(OFFSET('Data - expenses'!$J231, 0, (P$6-1) * 3, 1, 3))</f>
        <v>10062.5</v>
      </c>
      <c r="Q385" s="313">
        <f ca="1">SUM(OFFSET('Data - expenses'!$J231, 0, (Q$6-1) * 3, 1, 3))</f>
        <v>60025</v>
      </c>
      <c r="R385" s="313">
        <f ca="1">SUM(OFFSET('Data - expenses'!$J231, 0, (R$6-1) * 3, 1, 3))</f>
        <v>34300</v>
      </c>
      <c r="S385" s="313">
        <f ca="1">SUM(OFFSET('Data - expenses'!$J231, 0, (S$6-1) * 3, 1, 3))</f>
        <v>168000</v>
      </c>
      <c r="T385" s="313">
        <f ca="1">SUM(OFFSET('Data - expenses'!$J231, 0, (T$6-1) * 3, 1, 3))</f>
        <v>165200</v>
      </c>
      <c r="U385" s="313">
        <f ca="1">SUM(OFFSET('Data - expenses'!$J231, 0, (U$6-1) * 3, 1, 3))</f>
        <v>215600</v>
      </c>
      <c r="V385" s="313">
        <f ca="1">SUM(OFFSET('Data - expenses'!$J231, 0, (V$6-1) * 3, 1, 3))</f>
        <v>161000</v>
      </c>
      <c r="W385" s="313">
        <f ca="1">SUM(OFFSET('Data - expenses'!$J231, 0, (W$6-1) * 3, 1, 3))</f>
        <v>189000</v>
      </c>
      <c r="X385" s="313">
        <f ca="1">SUM(OFFSET('Data - expenses'!$J231, 0, (X$6-1) * 3, 1, 3))</f>
        <v>126000</v>
      </c>
      <c r="Y385" s="313">
        <f ca="1">SUM(OFFSET('Data - expenses'!$J231, 0, (Y$6-1) * 3, 1, 3))</f>
        <v>115500</v>
      </c>
      <c r="Z385" s="313">
        <f ca="1">SUM(OFFSET('Data - expenses'!$J231, 0, (Z$6-1) * 3, 1, 3))</f>
        <v>115500</v>
      </c>
      <c r="AA385" s="313">
        <f ca="1">SUM(OFFSET('Data - expenses'!$J231, 0, (AA$6-1) * 3, 1, 3))</f>
        <v>115500</v>
      </c>
      <c r="AB385" s="314">
        <f ca="1">SUM(OFFSET('Data - expenses'!$J231, 0, (AB$6-1) * 3, 1, 3))</f>
        <v>160500</v>
      </c>
    </row>
    <row r="386" spans="3:28" hidden="1" outlineLevel="5">
      <c r="H386" s="327" t="s">
        <v>323</v>
      </c>
      <c r="I386" s="312">
        <f ca="1">SUM(OFFSET('Data - expenses'!$J232, 0, (I$6-1) * 3, 1, 3))</f>
        <v>0</v>
      </c>
      <c r="J386" s="313">
        <f ca="1">SUM(OFFSET('Data - expenses'!$J232, 0, (J$6-1) * 3, 1, 3))</f>
        <v>0</v>
      </c>
      <c r="K386" s="313">
        <f ca="1">SUM(OFFSET('Data - expenses'!$J232, 0, (K$6-1) * 3, 1, 3))</f>
        <v>0</v>
      </c>
      <c r="L386" s="313">
        <f ca="1">SUM(OFFSET('Data - expenses'!$J232, 0, (L$6-1) * 3, 1, 3))</f>
        <v>0</v>
      </c>
      <c r="M386" s="313">
        <f ca="1">SUM(OFFSET('Data - expenses'!$J232, 0, (M$6-1) * 3, 1, 3))</f>
        <v>0</v>
      </c>
      <c r="N386" s="313">
        <f ca="1">SUM(OFFSET('Data - expenses'!$J232, 0, (N$6-1) * 3, 1, 3))</f>
        <v>0</v>
      </c>
      <c r="O386" s="313">
        <f ca="1">SUM(OFFSET('Data - expenses'!$J232, 0, (O$6-1) * 3, 1, 3))</f>
        <v>0</v>
      </c>
      <c r="P386" s="313">
        <f ca="1">SUM(OFFSET('Data - expenses'!$J232, 0, (P$6-1) * 3, 1, 3))</f>
        <v>0</v>
      </c>
      <c r="Q386" s="313">
        <f ca="1">SUM(OFFSET('Data - expenses'!$J232, 0, (Q$6-1) * 3, 1, 3))</f>
        <v>13500</v>
      </c>
      <c r="R386" s="313">
        <f ca="1">SUM(OFFSET('Data - expenses'!$J232, 0, (R$6-1) * 3, 1, 3))</f>
        <v>1000</v>
      </c>
      <c r="S386" s="313">
        <f ca="1">SUM(OFFSET('Data - expenses'!$J232, 0, (S$6-1) * 3, 1, 3))</f>
        <v>14250</v>
      </c>
      <c r="T386" s="313">
        <f ca="1">SUM(OFFSET('Data - expenses'!$J232, 0, (T$6-1) * 3, 1, 3))</f>
        <v>1250</v>
      </c>
      <c r="U386" s="313">
        <f ca="1">SUM(OFFSET('Data - expenses'!$J232, 0, (U$6-1) * 3, 1, 3))</f>
        <v>33000</v>
      </c>
      <c r="V386" s="313">
        <f ca="1">SUM(OFFSET('Data - expenses'!$J232, 0, (V$6-1) * 3, 1, 3))</f>
        <v>6000</v>
      </c>
      <c r="W386" s="313">
        <f ca="1">SUM(OFFSET('Data - expenses'!$J232, 0, (W$6-1) * 3, 1, 3))</f>
        <v>59125</v>
      </c>
      <c r="X386" s="313">
        <f ca="1">SUM(OFFSET('Data - expenses'!$J232, 0, (X$6-1) * 3, 1, 3))</f>
        <v>13125</v>
      </c>
      <c r="Y386" s="313">
        <f ca="1">SUM(OFFSET('Data - expenses'!$J232, 0, (Y$6-1) * 3, 1, 3))</f>
        <v>85750</v>
      </c>
      <c r="Z386" s="313">
        <f ca="1">SUM(OFFSET('Data - expenses'!$J232, 0, (Z$6-1) * 3, 1, 3))</f>
        <v>49000</v>
      </c>
      <c r="AA386" s="313">
        <f ca="1">SUM(OFFSET('Data - expenses'!$J232, 0, (AA$6-1) * 3, 1, 3))</f>
        <v>240000</v>
      </c>
      <c r="AB386" s="314">
        <f ca="1">SUM(OFFSET('Data - expenses'!$J232, 0, (AB$6-1) * 3, 1, 3))</f>
        <v>236000</v>
      </c>
    </row>
    <row r="387" spans="3:28" hidden="1" outlineLevel="3">
      <c r="F387" s="488" t="s">
        <v>309</v>
      </c>
      <c r="G387" s="504"/>
      <c r="H387" s="489"/>
      <c r="I387" s="321">
        <f t="shared" ref="I387:AB387" ca="1" si="152">SUM(I388)</f>
        <v>4860</v>
      </c>
      <c r="J387" s="322">
        <f t="shared" ca="1" si="152"/>
        <v>360</v>
      </c>
      <c r="K387" s="322">
        <f t="shared" ca="1" si="152"/>
        <v>5130</v>
      </c>
      <c r="L387" s="322">
        <f t="shared" ca="1" si="152"/>
        <v>450</v>
      </c>
      <c r="M387" s="322">
        <f t="shared" ca="1" si="152"/>
        <v>11880</v>
      </c>
      <c r="N387" s="322">
        <f t="shared" ca="1" si="152"/>
        <v>2160</v>
      </c>
      <c r="O387" s="322">
        <f t="shared" ca="1" si="152"/>
        <v>21285</v>
      </c>
      <c r="P387" s="322">
        <f t="shared" ca="1" si="152"/>
        <v>4725</v>
      </c>
      <c r="Q387" s="322">
        <f t="shared" ca="1" si="152"/>
        <v>30870</v>
      </c>
      <c r="R387" s="322">
        <f t="shared" ca="1" si="152"/>
        <v>17640</v>
      </c>
      <c r="S387" s="322">
        <f t="shared" ca="1" si="152"/>
        <v>86400</v>
      </c>
      <c r="T387" s="322">
        <f t="shared" ca="1" si="152"/>
        <v>84960</v>
      </c>
      <c r="U387" s="322">
        <f t="shared" ca="1" si="152"/>
        <v>110880</v>
      </c>
      <c r="V387" s="322">
        <f t="shared" ca="1" si="152"/>
        <v>82800</v>
      </c>
      <c r="W387" s="322">
        <f t="shared" ca="1" si="152"/>
        <v>97200</v>
      </c>
      <c r="X387" s="322">
        <f t="shared" ca="1" si="152"/>
        <v>64800</v>
      </c>
      <c r="Y387" s="322">
        <f t="shared" ca="1" si="152"/>
        <v>59400</v>
      </c>
      <c r="Z387" s="322">
        <f t="shared" ca="1" si="152"/>
        <v>59400</v>
      </c>
      <c r="AA387" s="322">
        <f t="shared" ca="1" si="152"/>
        <v>59400</v>
      </c>
      <c r="AB387" s="323">
        <f t="shared" ca="1" si="152"/>
        <v>59400</v>
      </c>
    </row>
    <row r="388" spans="3:28" hidden="1" outlineLevel="4">
      <c r="G388" s="502"/>
      <c r="H388" s="503"/>
      <c r="I388" s="324">
        <f t="shared" ref="I388:AB388" ca="1" si="153">SUM(I389)</f>
        <v>4860</v>
      </c>
      <c r="J388" s="325">
        <f t="shared" ca="1" si="153"/>
        <v>360</v>
      </c>
      <c r="K388" s="325">
        <f t="shared" ca="1" si="153"/>
        <v>5130</v>
      </c>
      <c r="L388" s="325">
        <f t="shared" ca="1" si="153"/>
        <v>450</v>
      </c>
      <c r="M388" s="325">
        <f t="shared" ca="1" si="153"/>
        <v>11880</v>
      </c>
      <c r="N388" s="325">
        <f t="shared" ca="1" si="153"/>
        <v>2160</v>
      </c>
      <c r="O388" s="325">
        <f t="shared" ca="1" si="153"/>
        <v>21285</v>
      </c>
      <c r="P388" s="325">
        <f t="shared" ca="1" si="153"/>
        <v>4725</v>
      </c>
      <c r="Q388" s="325">
        <f t="shared" ca="1" si="153"/>
        <v>30870</v>
      </c>
      <c r="R388" s="325">
        <f t="shared" ca="1" si="153"/>
        <v>17640</v>
      </c>
      <c r="S388" s="325">
        <f t="shared" ca="1" si="153"/>
        <v>86400</v>
      </c>
      <c r="T388" s="325">
        <f t="shared" ca="1" si="153"/>
        <v>84960</v>
      </c>
      <c r="U388" s="325">
        <f t="shared" ca="1" si="153"/>
        <v>110880</v>
      </c>
      <c r="V388" s="325">
        <f t="shared" ca="1" si="153"/>
        <v>82800</v>
      </c>
      <c r="W388" s="325">
        <f t="shared" ca="1" si="153"/>
        <v>97200</v>
      </c>
      <c r="X388" s="325">
        <f t="shared" ca="1" si="153"/>
        <v>64800</v>
      </c>
      <c r="Y388" s="325">
        <f t="shared" ca="1" si="153"/>
        <v>59400</v>
      </c>
      <c r="Z388" s="325">
        <f t="shared" ca="1" si="153"/>
        <v>59400</v>
      </c>
      <c r="AA388" s="325">
        <f t="shared" ca="1" si="153"/>
        <v>59400</v>
      </c>
      <c r="AB388" s="326">
        <f t="shared" ca="1" si="153"/>
        <v>59400</v>
      </c>
    </row>
    <row r="389" spans="3:28" hidden="1" outlineLevel="5">
      <c r="H389" s="327" t="s">
        <v>313</v>
      </c>
      <c r="I389" s="312">
        <f ca="1">SUM(OFFSET('Data - expenses'!$J233, 0, (I$6-1) * 3, 1, 3))</f>
        <v>4860</v>
      </c>
      <c r="J389" s="313">
        <f ca="1">SUM(OFFSET('Data - expenses'!$J233, 0, (J$6-1) * 3, 1, 3))</f>
        <v>360</v>
      </c>
      <c r="K389" s="313">
        <f ca="1">SUM(OFFSET('Data - expenses'!$J233, 0, (K$6-1) * 3, 1, 3))</f>
        <v>5130</v>
      </c>
      <c r="L389" s="313">
        <f ca="1">SUM(OFFSET('Data - expenses'!$J233, 0, (L$6-1) * 3, 1, 3))</f>
        <v>450</v>
      </c>
      <c r="M389" s="313">
        <f ca="1">SUM(OFFSET('Data - expenses'!$J233, 0, (M$6-1) * 3, 1, 3))</f>
        <v>11880</v>
      </c>
      <c r="N389" s="313">
        <f ca="1">SUM(OFFSET('Data - expenses'!$J233, 0, (N$6-1) * 3, 1, 3))</f>
        <v>2160</v>
      </c>
      <c r="O389" s="313">
        <f ca="1">SUM(OFFSET('Data - expenses'!$J233, 0, (O$6-1) * 3, 1, 3))</f>
        <v>21285</v>
      </c>
      <c r="P389" s="313">
        <f ca="1">SUM(OFFSET('Data - expenses'!$J233, 0, (P$6-1) * 3, 1, 3))</f>
        <v>4725</v>
      </c>
      <c r="Q389" s="313">
        <f ca="1">SUM(OFFSET('Data - expenses'!$J233, 0, (Q$6-1) * 3, 1, 3))</f>
        <v>30870</v>
      </c>
      <c r="R389" s="313">
        <f ca="1">SUM(OFFSET('Data - expenses'!$J233, 0, (R$6-1) * 3, 1, 3))</f>
        <v>17640</v>
      </c>
      <c r="S389" s="313">
        <f ca="1">SUM(OFFSET('Data - expenses'!$J233, 0, (S$6-1) * 3, 1, 3))</f>
        <v>86400</v>
      </c>
      <c r="T389" s="313">
        <f ca="1">SUM(OFFSET('Data - expenses'!$J233, 0, (T$6-1) * 3, 1, 3))</f>
        <v>84960</v>
      </c>
      <c r="U389" s="313">
        <f ca="1">SUM(OFFSET('Data - expenses'!$J233, 0, (U$6-1) * 3, 1, 3))</f>
        <v>110880</v>
      </c>
      <c r="V389" s="313">
        <f ca="1">SUM(OFFSET('Data - expenses'!$J233, 0, (V$6-1) * 3, 1, 3))</f>
        <v>82800</v>
      </c>
      <c r="W389" s="313">
        <f ca="1">SUM(OFFSET('Data - expenses'!$J233, 0, (W$6-1) * 3, 1, 3))</f>
        <v>97200</v>
      </c>
      <c r="X389" s="313">
        <f ca="1">SUM(OFFSET('Data - expenses'!$J233, 0, (X$6-1) * 3, 1, 3))</f>
        <v>64800</v>
      </c>
      <c r="Y389" s="313">
        <f ca="1">SUM(OFFSET('Data - expenses'!$J233, 0, (Y$6-1) * 3, 1, 3))</f>
        <v>59400</v>
      </c>
      <c r="Z389" s="313">
        <f ca="1">SUM(OFFSET('Data - expenses'!$J233, 0, (Z$6-1) * 3, 1, 3))</f>
        <v>59400</v>
      </c>
      <c r="AA389" s="313">
        <f ca="1">SUM(OFFSET('Data - expenses'!$J233, 0, (AA$6-1) * 3, 1, 3))</f>
        <v>59400</v>
      </c>
      <c r="AB389" s="314">
        <f ca="1">SUM(OFFSET('Data - expenses'!$J233, 0, (AB$6-1) * 3, 1, 3))</f>
        <v>59400</v>
      </c>
    </row>
    <row r="390" spans="3:28">
      <c r="C390" s="493" t="s">
        <v>3</v>
      </c>
      <c r="D390" s="494"/>
      <c r="E390" s="494"/>
      <c r="F390" s="494"/>
      <c r="G390" s="494"/>
      <c r="H390" s="495"/>
      <c r="I390" s="318">
        <f t="shared" ref="I390:AB390" ca="1" si="154">SUM(I391,I458)</f>
        <v>436.91999999999996</v>
      </c>
      <c r="J390" s="319">
        <f t="shared" ca="1" si="154"/>
        <v>2920.6253999999999</v>
      </c>
      <c r="K390" s="319">
        <f t="shared" ca="1" si="154"/>
        <v>133781.01679999998</v>
      </c>
      <c r="L390" s="319">
        <f t="shared" ca="1" si="154"/>
        <v>1647367.0297999999</v>
      </c>
      <c r="M390" s="319">
        <f t="shared" ca="1" si="154"/>
        <v>9164562.8742666673</v>
      </c>
      <c r="N390" s="319">
        <f t="shared" ca="1" si="154"/>
        <v>10191803.170666667</v>
      </c>
      <c r="O390" s="319">
        <f t="shared" ca="1" si="154"/>
        <v>28817112.991066668</v>
      </c>
      <c r="P390" s="319">
        <f t="shared" ca="1" si="154"/>
        <v>41615468.1976</v>
      </c>
      <c r="Q390" s="319">
        <f t="shared" ca="1" si="154"/>
        <v>39858827.759199999</v>
      </c>
      <c r="R390" s="319">
        <f t="shared" ca="1" si="154"/>
        <v>40099974.131799996</v>
      </c>
      <c r="S390" s="319">
        <f t="shared" ca="1" si="154"/>
        <v>40352425.336199999</v>
      </c>
      <c r="T390" s="319">
        <f t="shared" ca="1" si="154"/>
        <v>40606218.182999998</v>
      </c>
      <c r="U390" s="319">
        <f t="shared" ca="1" si="154"/>
        <v>42312028.827</v>
      </c>
      <c r="V390" s="319">
        <f t="shared" ca="1" si="154"/>
        <v>41507968.4626</v>
      </c>
      <c r="W390" s="319">
        <f t="shared" ca="1" si="154"/>
        <v>44507831.456599995</v>
      </c>
      <c r="X390" s="319">
        <f t="shared" ca="1" si="154"/>
        <v>43234133.678800002</v>
      </c>
      <c r="Y390" s="319">
        <f t="shared" ca="1" si="154"/>
        <v>45722577.419066668</v>
      </c>
      <c r="Z390" s="319">
        <f t="shared" ca="1" si="154"/>
        <v>46452631.781933337</v>
      </c>
      <c r="AA390" s="319">
        <f t="shared" ca="1" si="154"/>
        <v>49133354.567266665</v>
      </c>
      <c r="AB390" s="320">
        <f t="shared" ca="1" si="154"/>
        <v>51501893.1642</v>
      </c>
    </row>
    <row r="391" spans="3:28" outlineLevel="1" collapsed="1">
      <c r="D391" s="488" t="s">
        <v>118</v>
      </c>
      <c r="E391" s="504"/>
      <c r="F391" s="504"/>
      <c r="G391" s="504"/>
      <c r="H391" s="489"/>
      <c r="I391" s="321">
        <f t="shared" ref="I391:AB391" ca="1" si="155">SUM(I392,I411,I426,I434,I442,I450)</f>
        <v>436.91999999999996</v>
      </c>
      <c r="J391" s="322">
        <f t="shared" ca="1" si="155"/>
        <v>2920.6253999999999</v>
      </c>
      <c r="K391" s="322">
        <f t="shared" ca="1" si="155"/>
        <v>67781.016799999998</v>
      </c>
      <c r="L391" s="322">
        <f t="shared" ca="1" si="155"/>
        <v>1611367.0297999999</v>
      </c>
      <c r="M391" s="322">
        <f t="shared" ca="1" si="155"/>
        <v>9029562.8742666673</v>
      </c>
      <c r="N391" s="322">
        <f t="shared" ca="1" si="155"/>
        <v>10026803.170666667</v>
      </c>
      <c r="O391" s="322">
        <f t="shared" ca="1" si="155"/>
        <v>28622112.991066668</v>
      </c>
      <c r="P391" s="322">
        <f t="shared" ca="1" si="155"/>
        <v>41420468.1976</v>
      </c>
      <c r="Q391" s="322">
        <f t="shared" ca="1" si="155"/>
        <v>39543827.759199999</v>
      </c>
      <c r="R391" s="322">
        <f t="shared" ca="1" si="155"/>
        <v>39724974.131799996</v>
      </c>
      <c r="S391" s="322">
        <f t="shared" ca="1" si="155"/>
        <v>39827425.336199999</v>
      </c>
      <c r="T391" s="322">
        <f t="shared" ca="1" si="155"/>
        <v>39931218.182999998</v>
      </c>
      <c r="U391" s="322">
        <f t="shared" ca="1" si="155"/>
        <v>41472028.827</v>
      </c>
      <c r="V391" s="322">
        <f t="shared" ca="1" si="155"/>
        <v>40667968.4626</v>
      </c>
      <c r="W391" s="322">
        <f t="shared" ca="1" si="155"/>
        <v>43667831.456599995</v>
      </c>
      <c r="X391" s="322">
        <f t="shared" ca="1" si="155"/>
        <v>42394133.678800002</v>
      </c>
      <c r="Y391" s="322">
        <f t="shared" ca="1" si="155"/>
        <v>44102577.419066668</v>
      </c>
      <c r="Z391" s="322">
        <f t="shared" ca="1" si="155"/>
        <v>44532631.781933337</v>
      </c>
      <c r="AA391" s="322">
        <f t="shared" ca="1" si="155"/>
        <v>46913354.567266665</v>
      </c>
      <c r="AB391" s="323">
        <f t="shared" ca="1" si="155"/>
        <v>48981893.1642</v>
      </c>
    </row>
    <row r="392" spans="3:28" hidden="1" outlineLevel="2">
      <c r="E392" s="502" t="s">
        <v>107</v>
      </c>
      <c r="F392" s="505"/>
      <c r="G392" s="505"/>
      <c r="H392" s="503"/>
      <c r="I392" s="324">
        <f t="shared" ref="I392:AB392" ca="1" si="156">SUM(I393,I400,I407)</f>
        <v>436.91999999999996</v>
      </c>
      <c r="J392" s="325">
        <f t="shared" ca="1" si="156"/>
        <v>2920.6253999999999</v>
      </c>
      <c r="K392" s="325">
        <f t="shared" ca="1" si="156"/>
        <v>52456.016799999998</v>
      </c>
      <c r="L392" s="325">
        <f t="shared" ca="1" si="156"/>
        <v>1098492.0297999999</v>
      </c>
      <c r="M392" s="325">
        <f t="shared" ca="1" si="156"/>
        <v>4955496.2076000003</v>
      </c>
      <c r="N392" s="325">
        <f t="shared" ca="1" si="156"/>
        <v>6355336.5039999997</v>
      </c>
      <c r="O392" s="325">
        <f t="shared" ca="1" si="156"/>
        <v>16481771.3244</v>
      </c>
      <c r="P392" s="325">
        <f t="shared" ca="1" si="156"/>
        <v>26458043.1976</v>
      </c>
      <c r="Q392" s="325">
        <f t="shared" ca="1" si="156"/>
        <v>26577827.759199999</v>
      </c>
      <c r="R392" s="325">
        <f t="shared" ca="1" si="156"/>
        <v>26764974.1318</v>
      </c>
      <c r="S392" s="325">
        <f t="shared" ca="1" si="156"/>
        <v>26862425.336199999</v>
      </c>
      <c r="T392" s="325">
        <f t="shared" ca="1" si="156"/>
        <v>26971218.182999998</v>
      </c>
      <c r="U392" s="325">
        <f t="shared" ca="1" si="156"/>
        <v>27127028.827</v>
      </c>
      <c r="V392" s="325">
        <f t="shared" ca="1" si="156"/>
        <v>27217968.4626</v>
      </c>
      <c r="W392" s="325">
        <f t="shared" ca="1" si="156"/>
        <v>27317831.456599999</v>
      </c>
      <c r="X392" s="325">
        <f t="shared" ca="1" si="156"/>
        <v>27595183.678800002</v>
      </c>
      <c r="Y392" s="325">
        <f t="shared" ca="1" si="156"/>
        <v>29625402.419066664</v>
      </c>
      <c r="Z392" s="325">
        <f t="shared" ca="1" si="156"/>
        <v>30112298.448600002</v>
      </c>
      <c r="AA392" s="325">
        <f t="shared" ca="1" si="156"/>
        <v>31561812.900600001</v>
      </c>
      <c r="AB392" s="326">
        <f t="shared" ca="1" si="156"/>
        <v>33363268.1642</v>
      </c>
    </row>
    <row r="393" spans="3:28" hidden="1" outlineLevel="3">
      <c r="F393" s="488" t="s">
        <v>87</v>
      </c>
      <c r="G393" s="504"/>
      <c r="H393" s="489"/>
      <c r="I393" s="321">
        <f t="shared" ref="I393:AB393" ca="1" si="157">SUM(I394,I397)</f>
        <v>0</v>
      </c>
      <c r="J393" s="322">
        <f t="shared" ca="1" si="157"/>
        <v>0</v>
      </c>
      <c r="K393" s="322">
        <f t="shared" ca="1" si="157"/>
        <v>30000</v>
      </c>
      <c r="L393" s="322">
        <f t="shared" ca="1" si="157"/>
        <v>910000</v>
      </c>
      <c r="M393" s="322">
        <f t="shared" ca="1" si="157"/>
        <v>4240000</v>
      </c>
      <c r="N393" s="322">
        <f t="shared" ca="1" si="157"/>
        <v>5420000</v>
      </c>
      <c r="O393" s="322">
        <f t="shared" ca="1" si="157"/>
        <v>14170000</v>
      </c>
      <c r="P393" s="322">
        <f t="shared" ca="1" si="157"/>
        <v>22740000</v>
      </c>
      <c r="Q393" s="322">
        <f t="shared" ca="1" si="157"/>
        <v>22767500</v>
      </c>
      <c r="R393" s="322">
        <f t="shared" ca="1" si="157"/>
        <v>22767500</v>
      </c>
      <c r="S393" s="322">
        <f t="shared" ca="1" si="157"/>
        <v>22767500</v>
      </c>
      <c r="T393" s="322">
        <f t="shared" ca="1" si="157"/>
        <v>22767500</v>
      </c>
      <c r="U393" s="322">
        <f t="shared" ca="1" si="157"/>
        <v>22767500</v>
      </c>
      <c r="V393" s="322">
        <f t="shared" ca="1" si="157"/>
        <v>22767500</v>
      </c>
      <c r="W393" s="322">
        <f t="shared" ca="1" si="157"/>
        <v>22767500</v>
      </c>
      <c r="X393" s="322">
        <f t="shared" ca="1" si="157"/>
        <v>22862500</v>
      </c>
      <c r="Y393" s="322">
        <f t="shared" ca="1" si="157"/>
        <v>24495833.333333332</v>
      </c>
      <c r="Z393" s="322">
        <f t="shared" ca="1" si="157"/>
        <v>24790000</v>
      </c>
      <c r="AA393" s="322">
        <f t="shared" ca="1" si="157"/>
        <v>25910000</v>
      </c>
      <c r="AB393" s="323">
        <f t="shared" ca="1" si="157"/>
        <v>27280000</v>
      </c>
    </row>
    <row r="394" spans="3:28" hidden="1" outlineLevel="4">
      <c r="G394" s="502" t="s">
        <v>4</v>
      </c>
      <c r="H394" s="503"/>
      <c r="I394" s="324">
        <f t="shared" ref="I394:AB394" ca="1" si="158">SUM(I395,I396)</f>
        <v>0</v>
      </c>
      <c r="J394" s="325">
        <f t="shared" ca="1" si="158"/>
        <v>0</v>
      </c>
      <c r="K394" s="325">
        <f t="shared" ca="1" si="158"/>
        <v>0</v>
      </c>
      <c r="L394" s="325">
        <f t="shared" ca="1" si="158"/>
        <v>880000</v>
      </c>
      <c r="M394" s="325">
        <f t="shared" ca="1" si="158"/>
        <v>4210000</v>
      </c>
      <c r="N394" s="325">
        <f t="shared" ca="1" si="158"/>
        <v>5390000</v>
      </c>
      <c r="O394" s="325">
        <f t="shared" ca="1" si="158"/>
        <v>14140000</v>
      </c>
      <c r="P394" s="325">
        <f t="shared" ca="1" si="158"/>
        <v>22710000</v>
      </c>
      <c r="Q394" s="325">
        <f t="shared" ca="1" si="158"/>
        <v>22710000</v>
      </c>
      <c r="R394" s="325">
        <f t="shared" ca="1" si="158"/>
        <v>22710000</v>
      </c>
      <c r="S394" s="325">
        <f t="shared" ca="1" si="158"/>
        <v>22710000</v>
      </c>
      <c r="T394" s="325">
        <f t="shared" ca="1" si="158"/>
        <v>22710000</v>
      </c>
      <c r="U394" s="325">
        <f t="shared" ca="1" si="158"/>
        <v>22710000</v>
      </c>
      <c r="V394" s="325">
        <f t="shared" ca="1" si="158"/>
        <v>22710000</v>
      </c>
      <c r="W394" s="325">
        <f t="shared" ca="1" si="158"/>
        <v>22710000</v>
      </c>
      <c r="X394" s="325">
        <f t="shared" ca="1" si="158"/>
        <v>22805000</v>
      </c>
      <c r="Y394" s="325">
        <f t="shared" ca="1" si="158"/>
        <v>24420000</v>
      </c>
      <c r="Z394" s="325">
        <f t="shared" ca="1" si="158"/>
        <v>24705000</v>
      </c>
      <c r="AA394" s="325">
        <f t="shared" ca="1" si="158"/>
        <v>25825000</v>
      </c>
      <c r="AB394" s="326">
        <f t="shared" ca="1" si="158"/>
        <v>27195000</v>
      </c>
    </row>
    <row r="395" spans="3:28" hidden="1" outlineLevel="5">
      <c r="H395" s="327" t="s">
        <v>270</v>
      </c>
      <c r="I395" s="312">
        <f ca="1">SUM(OFFSET('Data - expenses'!$J234, 0, (I$6-1) * 3, 1, 3))</f>
        <v>0</v>
      </c>
      <c r="J395" s="313">
        <f ca="1">SUM(OFFSET('Data - expenses'!$J234, 0, (J$6-1) * 3, 1, 3))</f>
        <v>0</v>
      </c>
      <c r="K395" s="313">
        <f ca="1">SUM(OFFSET('Data - expenses'!$J234, 0, (K$6-1) * 3, 1, 3))</f>
        <v>0</v>
      </c>
      <c r="L395" s="313">
        <f ca="1">SUM(OFFSET('Data - expenses'!$J234, 0, (L$6-1) * 3, 1, 3))</f>
        <v>140000</v>
      </c>
      <c r="M395" s="313">
        <f ca="1">SUM(OFFSET('Data - expenses'!$J234, 0, (M$6-1) * 3, 1, 3))</f>
        <v>690000</v>
      </c>
      <c r="N395" s="313">
        <f ca="1">SUM(OFFSET('Data - expenses'!$J234, 0, (N$6-1) * 3, 1, 3))</f>
        <v>890000</v>
      </c>
      <c r="O395" s="313">
        <f ca="1">SUM(OFFSET('Data - expenses'!$J234, 0, (O$6-1) * 3, 1, 3))</f>
        <v>2340000</v>
      </c>
      <c r="P395" s="313">
        <f ca="1">SUM(OFFSET('Data - expenses'!$J234, 0, (P$6-1) * 3, 1, 3))</f>
        <v>3780000</v>
      </c>
      <c r="Q395" s="313">
        <f ca="1">SUM(OFFSET('Data - expenses'!$J234, 0, (Q$6-1) * 3, 1, 3))</f>
        <v>3780000</v>
      </c>
      <c r="R395" s="313">
        <f ca="1">SUM(OFFSET('Data - expenses'!$J234, 0, (R$6-1) * 3, 1, 3))</f>
        <v>3780000</v>
      </c>
      <c r="S395" s="313">
        <f ca="1">SUM(OFFSET('Data - expenses'!$J234, 0, (S$6-1) * 3, 1, 3))</f>
        <v>3780000</v>
      </c>
      <c r="T395" s="313">
        <f ca="1">SUM(OFFSET('Data - expenses'!$J234, 0, (T$6-1) * 3, 1, 3))</f>
        <v>3780000</v>
      </c>
      <c r="U395" s="313">
        <f ca="1">SUM(OFFSET('Data - expenses'!$J234, 0, (U$6-1) * 3, 1, 3))</f>
        <v>3780000</v>
      </c>
      <c r="V395" s="313">
        <f ca="1">SUM(OFFSET('Data - expenses'!$J234, 0, (V$6-1) * 3, 1, 3))</f>
        <v>3780000</v>
      </c>
      <c r="W395" s="313">
        <f ca="1">SUM(OFFSET('Data - expenses'!$J234, 0, (W$6-1) * 3, 1, 3))</f>
        <v>3780000</v>
      </c>
      <c r="X395" s="313">
        <f ca="1">SUM(OFFSET('Data - expenses'!$J234, 0, (X$6-1) * 3, 1, 3))</f>
        <v>3790000</v>
      </c>
      <c r="Y395" s="313">
        <f ca="1">SUM(OFFSET('Data - expenses'!$J234, 0, (Y$6-1) * 3, 1, 3))</f>
        <v>4050000</v>
      </c>
      <c r="Z395" s="313">
        <f ca="1">SUM(OFFSET('Data - expenses'!$J234, 0, (Z$6-1) * 3, 1, 3))</f>
        <v>4100000</v>
      </c>
      <c r="AA395" s="313">
        <f ca="1">SUM(OFFSET('Data - expenses'!$J234, 0, (AA$6-1) * 3, 1, 3))</f>
        <v>4290000</v>
      </c>
      <c r="AB395" s="314">
        <f ca="1">SUM(OFFSET('Data - expenses'!$J234, 0, (AB$6-1) * 3, 1, 3))</f>
        <v>4530000</v>
      </c>
    </row>
    <row r="396" spans="3:28" hidden="1" outlineLevel="5">
      <c r="H396" s="327" t="s">
        <v>271</v>
      </c>
      <c r="I396" s="312">
        <f ca="1">SUM(OFFSET('Data - expenses'!$J235, 0, (I$6-1) * 3, 1, 3))</f>
        <v>0</v>
      </c>
      <c r="J396" s="313">
        <f ca="1">SUM(OFFSET('Data - expenses'!$J235, 0, (J$6-1) * 3, 1, 3))</f>
        <v>0</v>
      </c>
      <c r="K396" s="313">
        <f ca="1">SUM(OFFSET('Data - expenses'!$J235, 0, (K$6-1) * 3, 1, 3))</f>
        <v>0</v>
      </c>
      <c r="L396" s="313">
        <f ca="1">SUM(OFFSET('Data - expenses'!$J235, 0, (L$6-1) * 3, 1, 3))</f>
        <v>740000</v>
      </c>
      <c r="M396" s="313">
        <f ca="1">SUM(OFFSET('Data - expenses'!$J235, 0, (M$6-1) * 3, 1, 3))</f>
        <v>3520000</v>
      </c>
      <c r="N396" s="313">
        <f ca="1">SUM(OFFSET('Data - expenses'!$J235, 0, (N$6-1) * 3, 1, 3))</f>
        <v>4500000</v>
      </c>
      <c r="O396" s="313">
        <f ca="1">SUM(OFFSET('Data - expenses'!$J235, 0, (O$6-1) * 3, 1, 3))</f>
        <v>11800000</v>
      </c>
      <c r="P396" s="313">
        <f ca="1">SUM(OFFSET('Data - expenses'!$J235, 0, (P$6-1) * 3, 1, 3))</f>
        <v>18930000</v>
      </c>
      <c r="Q396" s="313">
        <f ca="1">SUM(OFFSET('Data - expenses'!$J235, 0, (Q$6-1) * 3, 1, 3))</f>
        <v>18930000</v>
      </c>
      <c r="R396" s="313">
        <f ca="1">SUM(OFFSET('Data - expenses'!$J235, 0, (R$6-1) * 3, 1, 3))</f>
        <v>18930000</v>
      </c>
      <c r="S396" s="313">
        <f ca="1">SUM(OFFSET('Data - expenses'!$J235, 0, (S$6-1) * 3, 1, 3))</f>
        <v>18930000</v>
      </c>
      <c r="T396" s="313">
        <f ca="1">SUM(OFFSET('Data - expenses'!$J235, 0, (T$6-1) * 3, 1, 3))</f>
        <v>18930000</v>
      </c>
      <c r="U396" s="313">
        <f ca="1">SUM(OFFSET('Data - expenses'!$J235, 0, (U$6-1) * 3, 1, 3))</f>
        <v>18930000</v>
      </c>
      <c r="V396" s="313">
        <f ca="1">SUM(OFFSET('Data - expenses'!$J235, 0, (V$6-1) * 3, 1, 3))</f>
        <v>18930000</v>
      </c>
      <c r="W396" s="313">
        <f ca="1">SUM(OFFSET('Data - expenses'!$J235, 0, (W$6-1) * 3, 1, 3))</f>
        <v>18930000</v>
      </c>
      <c r="X396" s="313">
        <f ca="1">SUM(OFFSET('Data - expenses'!$J235, 0, (X$6-1) * 3, 1, 3))</f>
        <v>19015000</v>
      </c>
      <c r="Y396" s="313">
        <f ca="1">SUM(OFFSET('Data - expenses'!$J235, 0, (Y$6-1) * 3, 1, 3))</f>
        <v>20370000</v>
      </c>
      <c r="Z396" s="313">
        <f ca="1">SUM(OFFSET('Data - expenses'!$J235, 0, (Z$6-1) * 3, 1, 3))</f>
        <v>20605000</v>
      </c>
      <c r="AA396" s="313">
        <f ca="1">SUM(OFFSET('Data - expenses'!$J235, 0, (AA$6-1) * 3, 1, 3))</f>
        <v>21535000</v>
      </c>
      <c r="AB396" s="314">
        <f ca="1">SUM(OFFSET('Data - expenses'!$J235, 0, (AB$6-1) * 3, 1, 3))</f>
        <v>22665000</v>
      </c>
    </row>
    <row r="397" spans="3:28" hidden="1" outlineLevel="4">
      <c r="G397" s="502" t="s">
        <v>97</v>
      </c>
      <c r="H397" s="503"/>
      <c r="I397" s="324">
        <f t="shared" ref="I397:AB397" ca="1" si="159">SUM(I398,I399)</f>
        <v>0</v>
      </c>
      <c r="J397" s="325">
        <f t="shared" ca="1" si="159"/>
        <v>0</v>
      </c>
      <c r="K397" s="325">
        <f t="shared" ca="1" si="159"/>
        <v>30000</v>
      </c>
      <c r="L397" s="325">
        <f t="shared" ca="1" si="159"/>
        <v>30000</v>
      </c>
      <c r="M397" s="325">
        <f t="shared" ca="1" si="159"/>
        <v>30000</v>
      </c>
      <c r="N397" s="325">
        <f t="shared" ca="1" si="159"/>
        <v>30000</v>
      </c>
      <c r="O397" s="325">
        <f t="shared" ca="1" si="159"/>
        <v>30000</v>
      </c>
      <c r="P397" s="325">
        <f t="shared" ca="1" si="159"/>
        <v>30000</v>
      </c>
      <c r="Q397" s="325">
        <f t="shared" ca="1" si="159"/>
        <v>57500</v>
      </c>
      <c r="R397" s="325">
        <f t="shared" ca="1" si="159"/>
        <v>57500</v>
      </c>
      <c r="S397" s="325">
        <f t="shared" ca="1" si="159"/>
        <v>57500</v>
      </c>
      <c r="T397" s="325">
        <f t="shared" ca="1" si="159"/>
        <v>57500</v>
      </c>
      <c r="U397" s="325">
        <f t="shared" ca="1" si="159"/>
        <v>57500</v>
      </c>
      <c r="V397" s="325">
        <f t="shared" ca="1" si="159"/>
        <v>57500</v>
      </c>
      <c r="W397" s="325">
        <f t="shared" ca="1" si="159"/>
        <v>57500</v>
      </c>
      <c r="X397" s="325">
        <f t="shared" ca="1" si="159"/>
        <v>57500</v>
      </c>
      <c r="Y397" s="325">
        <f t="shared" ca="1" si="159"/>
        <v>75833.333333333328</v>
      </c>
      <c r="Z397" s="325">
        <f t="shared" ca="1" si="159"/>
        <v>85000</v>
      </c>
      <c r="AA397" s="325">
        <f t="shared" ca="1" si="159"/>
        <v>85000</v>
      </c>
      <c r="AB397" s="326">
        <f t="shared" ca="1" si="159"/>
        <v>85000</v>
      </c>
    </row>
    <row r="398" spans="3:28" hidden="1" outlineLevel="5">
      <c r="H398" s="327" t="s">
        <v>272</v>
      </c>
      <c r="I398" s="312">
        <f ca="1">SUM(OFFSET('Data - expenses'!$J236, 0, (I$6-1) * 3, 1, 3))</f>
        <v>0</v>
      </c>
      <c r="J398" s="313">
        <f ca="1">SUM(OFFSET('Data - expenses'!$J236, 0, (J$6-1) * 3, 1, 3))</f>
        <v>0</v>
      </c>
      <c r="K398" s="313">
        <f ca="1">SUM(OFFSET('Data - expenses'!$J236, 0, (K$6-1) * 3, 1, 3))</f>
        <v>0</v>
      </c>
      <c r="L398" s="313">
        <f ca="1">SUM(OFFSET('Data - expenses'!$J236, 0, (L$6-1) * 3, 1, 3))</f>
        <v>0</v>
      </c>
      <c r="M398" s="313">
        <f ca="1">SUM(OFFSET('Data - expenses'!$J236, 0, (M$6-1) * 3, 1, 3))</f>
        <v>0</v>
      </c>
      <c r="N398" s="313">
        <f ca="1">SUM(OFFSET('Data - expenses'!$J236, 0, (N$6-1) * 3, 1, 3))</f>
        <v>0</v>
      </c>
      <c r="O398" s="313">
        <f ca="1">SUM(OFFSET('Data - expenses'!$J236, 0, (O$6-1) * 3, 1, 3))</f>
        <v>0</v>
      </c>
      <c r="P398" s="313">
        <f ca="1">SUM(OFFSET('Data - expenses'!$J236, 0, (P$6-1) * 3, 1, 3))</f>
        <v>0</v>
      </c>
      <c r="Q398" s="313">
        <f ca="1">SUM(OFFSET('Data - expenses'!$J236, 0, (Q$6-1) * 3, 1, 3))</f>
        <v>27500</v>
      </c>
      <c r="R398" s="313">
        <f ca="1">SUM(OFFSET('Data - expenses'!$J236, 0, (R$6-1) * 3, 1, 3))</f>
        <v>27500</v>
      </c>
      <c r="S398" s="313">
        <f ca="1">SUM(OFFSET('Data - expenses'!$J236, 0, (S$6-1) * 3, 1, 3))</f>
        <v>27500</v>
      </c>
      <c r="T398" s="313">
        <f ca="1">SUM(OFFSET('Data - expenses'!$J236, 0, (T$6-1) * 3, 1, 3))</f>
        <v>27500</v>
      </c>
      <c r="U398" s="313">
        <f ca="1">SUM(OFFSET('Data - expenses'!$J236, 0, (U$6-1) * 3, 1, 3))</f>
        <v>27500</v>
      </c>
      <c r="V398" s="313">
        <f ca="1">SUM(OFFSET('Data - expenses'!$J236, 0, (V$6-1) * 3, 1, 3))</f>
        <v>27500</v>
      </c>
      <c r="W398" s="313">
        <f ca="1">SUM(OFFSET('Data - expenses'!$J236, 0, (W$6-1) * 3, 1, 3))</f>
        <v>27500</v>
      </c>
      <c r="X398" s="313">
        <f ca="1">SUM(OFFSET('Data - expenses'!$J236, 0, (X$6-1) * 3, 1, 3))</f>
        <v>27500</v>
      </c>
      <c r="Y398" s="313">
        <f ca="1">SUM(OFFSET('Data - expenses'!$J236, 0, (Y$6-1) * 3, 1, 3))</f>
        <v>45833.333333333328</v>
      </c>
      <c r="Z398" s="313">
        <f ca="1">SUM(OFFSET('Data - expenses'!$J236, 0, (Z$6-1) * 3, 1, 3))</f>
        <v>55000</v>
      </c>
      <c r="AA398" s="313">
        <f ca="1">SUM(OFFSET('Data - expenses'!$J236, 0, (AA$6-1) * 3, 1, 3))</f>
        <v>55000</v>
      </c>
      <c r="AB398" s="314">
        <f ca="1">SUM(OFFSET('Data - expenses'!$J236, 0, (AB$6-1) * 3, 1, 3))</f>
        <v>55000</v>
      </c>
    </row>
    <row r="399" spans="3:28" hidden="1" outlineLevel="5">
      <c r="H399" s="327" t="s">
        <v>273</v>
      </c>
      <c r="I399" s="312">
        <f ca="1">SUM(OFFSET('Data - expenses'!$J237, 0, (I$6-1) * 3, 1, 3))</f>
        <v>0</v>
      </c>
      <c r="J399" s="313">
        <f ca="1">SUM(OFFSET('Data - expenses'!$J237, 0, (J$6-1) * 3, 1, 3))</f>
        <v>0</v>
      </c>
      <c r="K399" s="313">
        <f ca="1">SUM(OFFSET('Data - expenses'!$J237, 0, (K$6-1) * 3, 1, 3))</f>
        <v>30000</v>
      </c>
      <c r="L399" s="313">
        <f ca="1">SUM(OFFSET('Data - expenses'!$J237, 0, (L$6-1) * 3, 1, 3))</f>
        <v>30000</v>
      </c>
      <c r="M399" s="313">
        <f ca="1">SUM(OFFSET('Data - expenses'!$J237, 0, (M$6-1) * 3, 1, 3))</f>
        <v>30000</v>
      </c>
      <c r="N399" s="313">
        <f ca="1">SUM(OFFSET('Data - expenses'!$J237, 0, (N$6-1) * 3, 1, 3))</f>
        <v>30000</v>
      </c>
      <c r="O399" s="313">
        <f ca="1">SUM(OFFSET('Data - expenses'!$J237, 0, (O$6-1) * 3, 1, 3))</f>
        <v>30000</v>
      </c>
      <c r="P399" s="313">
        <f ca="1">SUM(OFFSET('Data - expenses'!$J237, 0, (P$6-1) * 3, 1, 3))</f>
        <v>30000</v>
      </c>
      <c r="Q399" s="313">
        <f ca="1">SUM(OFFSET('Data - expenses'!$J237, 0, (Q$6-1) * 3, 1, 3))</f>
        <v>30000</v>
      </c>
      <c r="R399" s="313">
        <f ca="1">SUM(OFFSET('Data - expenses'!$J237, 0, (R$6-1) * 3, 1, 3))</f>
        <v>30000</v>
      </c>
      <c r="S399" s="313">
        <f ca="1">SUM(OFFSET('Data - expenses'!$J237, 0, (S$6-1) * 3, 1, 3))</f>
        <v>30000</v>
      </c>
      <c r="T399" s="313">
        <f ca="1">SUM(OFFSET('Data - expenses'!$J237, 0, (T$6-1) * 3, 1, 3))</f>
        <v>30000</v>
      </c>
      <c r="U399" s="313">
        <f ca="1">SUM(OFFSET('Data - expenses'!$J237, 0, (U$6-1) * 3, 1, 3))</f>
        <v>30000</v>
      </c>
      <c r="V399" s="313">
        <f ca="1">SUM(OFFSET('Data - expenses'!$J237, 0, (V$6-1) * 3, 1, 3))</f>
        <v>30000</v>
      </c>
      <c r="W399" s="313">
        <f ca="1">SUM(OFFSET('Data - expenses'!$J237, 0, (W$6-1) * 3, 1, 3))</f>
        <v>30000</v>
      </c>
      <c r="X399" s="313">
        <f ca="1">SUM(OFFSET('Data - expenses'!$J237, 0, (X$6-1) * 3, 1, 3))</f>
        <v>30000</v>
      </c>
      <c r="Y399" s="313">
        <f ca="1">SUM(OFFSET('Data - expenses'!$J237, 0, (Y$6-1) * 3, 1, 3))</f>
        <v>30000</v>
      </c>
      <c r="Z399" s="313">
        <f ca="1">SUM(OFFSET('Data - expenses'!$J237, 0, (Z$6-1) * 3, 1, 3))</f>
        <v>30000</v>
      </c>
      <c r="AA399" s="313">
        <f ca="1">SUM(OFFSET('Data - expenses'!$J237, 0, (AA$6-1) * 3, 1, 3))</f>
        <v>30000</v>
      </c>
      <c r="AB399" s="314">
        <f ca="1">SUM(OFFSET('Data - expenses'!$J237, 0, (AB$6-1) * 3, 1, 3))</f>
        <v>30000</v>
      </c>
    </row>
    <row r="400" spans="3:28" hidden="1" outlineLevel="3">
      <c r="F400" s="488" t="s">
        <v>88</v>
      </c>
      <c r="G400" s="504"/>
      <c r="H400" s="489"/>
      <c r="I400" s="321">
        <f t="shared" ref="I400:AB400" ca="1" si="160">SUM(I401,I404)</f>
        <v>0</v>
      </c>
      <c r="J400" s="322">
        <f t="shared" ca="1" si="160"/>
        <v>0</v>
      </c>
      <c r="K400" s="322">
        <f t="shared" ca="1" si="160"/>
        <v>3000</v>
      </c>
      <c r="L400" s="322">
        <f t="shared" ca="1" si="160"/>
        <v>135000</v>
      </c>
      <c r="M400" s="322">
        <f t="shared" ca="1" si="160"/>
        <v>634500</v>
      </c>
      <c r="N400" s="322">
        <f t="shared" ca="1" si="160"/>
        <v>811500</v>
      </c>
      <c r="O400" s="322">
        <f t="shared" ca="1" si="160"/>
        <v>2124000</v>
      </c>
      <c r="P400" s="322">
        <f t="shared" ca="1" si="160"/>
        <v>3409500</v>
      </c>
      <c r="Q400" s="322">
        <f t="shared" ca="1" si="160"/>
        <v>3412250</v>
      </c>
      <c r="R400" s="322">
        <f t="shared" ca="1" si="160"/>
        <v>3412250</v>
      </c>
      <c r="S400" s="322">
        <f t="shared" ca="1" si="160"/>
        <v>3412250</v>
      </c>
      <c r="T400" s="322">
        <f t="shared" ca="1" si="160"/>
        <v>3412250</v>
      </c>
      <c r="U400" s="322">
        <f t="shared" ca="1" si="160"/>
        <v>3412250</v>
      </c>
      <c r="V400" s="322">
        <f t="shared" ca="1" si="160"/>
        <v>3412250</v>
      </c>
      <c r="W400" s="322">
        <f t="shared" ca="1" si="160"/>
        <v>3412250</v>
      </c>
      <c r="X400" s="322">
        <f t="shared" ca="1" si="160"/>
        <v>3426500</v>
      </c>
      <c r="Y400" s="322">
        <f t="shared" ca="1" si="160"/>
        <v>3670583.3333333335</v>
      </c>
      <c r="Z400" s="322">
        <f t="shared" ca="1" si="160"/>
        <v>3714250</v>
      </c>
      <c r="AA400" s="322">
        <f t="shared" ca="1" si="160"/>
        <v>3882250</v>
      </c>
      <c r="AB400" s="323">
        <f t="shared" ca="1" si="160"/>
        <v>4087750</v>
      </c>
    </row>
    <row r="401" spans="5:28" hidden="1" outlineLevel="4">
      <c r="G401" s="502" t="s">
        <v>4</v>
      </c>
      <c r="H401" s="503"/>
      <c r="I401" s="324">
        <f t="shared" ref="I401:AB401" ca="1" si="161">SUM(I402,I403)</f>
        <v>0</v>
      </c>
      <c r="J401" s="325">
        <f t="shared" ca="1" si="161"/>
        <v>0</v>
      </c>
      <c r="K401" s="325">
        <f t="shared" ca="1" si="161"/>
        <v>0</v>
      </c>
      <c r="L401" s="325">
        <f t="shared" ca="1" si="161"/>
        <v>132000</v>
      </c>
      <c r="M401" s="325">
        <f t="shared" ca="1" si="161"/>
        <v>631500</v>
      </c>
      <c r="N401" s="325">
        <f t="shared" ca="1" si="161"/>
        <v>808500</v>
      </c>
      <c r="O401" s="325">
        <f t="shared" ca="1" si="161"/>
        <v>2121000</v>
      </c>
      <c r="P401" s="325">
        <f t="shared" ca="1" si="161"/>
        <v>3406500</v>
      </c>
      <c r="Q401" s="325">
        <f t="shared" ca="1" si="161"/>
        <v>3406500</v>
      </c>
      <c r="R401" s="325">
        <f t="shared" ca="1" si="161"/>
        <v>3406500</v>
      </c>
      <c r="S401" s="325">
        <f t="shared" ca="1" si="161"/>
        <v>3406500</v>
      </c>
      <c r="T401" s="325">
        <f t="shared" ca="1" si="161"/>
        <v>3406500</v>
      </c>
      <c r="U401" s="325">
        <f t="shared" ca="1" si="161"/>
        <v>3406500</v>
      </c>
      <c r="V401" s="325">
        <f t="shared" ca="1" si="161"/>
        <v>3406500</v>
      </c>
      <c r="W401" s="325">
        <f t="shared" ca="1" si="161"/>
        <v>3406500</v>
      </c>
      <c r="X401" s="325">
        <f t="shared" ca="1" si="161"/>
        <v>3420750</v>
      </c>
      <c r="Y401" s="325">
        <f t="shared" ca="1" si="161"/>
        <v>3663000</v>
      </c>
      <c r="Z401" s="325">
        <f t="shared" ca="1" si="161"/>
        <v>3705750</v>
      </c>
      <c r="AA401" s="325">
        <f t="shared" ca="1" si="161"/>
        <v>3873750</v>
      </c>
      <c r="AB401" s="326">
        <f t="shared" ca="1" si="161"/>
        <v>4079250</v>
      </c>
    </row>
    <row r="402" spans="5:28" hidden="1" outlineLevel="5">
      <c r="H402" s="327" t="s">
        <v>270</v>
      </c>
      <c r="I402" s="312">
        <f ca="1">SUM(OFFSET('Data - expenses'!$J238, 0, (I$6-1) * 3, 1, 3))</f>
        <v>0</v>
      </c>
      <c r="J402" s="313">
        <f ca="1">SUM(OFFSET('Data - expenses'!$J238, 0, (J$6-1) * 3, 1, 3))</f>
        <v>0</v>
      </c>
      <c r="K402" s="313">
        <f ca="1">SUM(OFFSET('Data - expenses'!$J238, 0, (K$6-1) * 3, 1, 3))</f>
        <v>0</v>
      </c>
      <c r="L402" s="313">
        <f ca="1">SUM(OFFSET('Data - expenses'!$J238, 0, (L$6-1) * 3, 1, 3))</f>
        <v>21000</v>
      </c>
      <c r="M402" s="313">
        <f ca="1">SUM(OFFSET('Data - expenses'!$J238, 0, (M$6-1) * 3, 1, 3))</f>
        <v>103500</v>
      </c>
      <c r="N402" s="313">
        <f ca="1">SUM(OFFSET('Data - expenses'!$J238, 0, (N$6-1) * 3, 1, 3))</f>
        <v>133500</v>
      </c>
      <c r="O402" s="313">
        <f ca="1">SUM(OFFSET('Data - expenses'!$J238, 0, (O$6-1) * 3, 1, 3))</f>
        <v>351000</v>
      </c>
      <c r="P402" s="313">
        <f ca="1">SUM(OFFSET('Data - expenses'!$J238, 0, (P$6-1) * 3, 1, 3))</f>
        <v>567000</v>
      </c>
      <c r="Q402" s="313">
        <f ca="1">SUM(OFFSET('Data - expenses'!$J238, 0, (Q$6-1) * 3, 1, 3))</f>
        <v>567000</v>
      </c>
      <c r="R402" s="313">
        <f ca="1">SUM(OFFSET('Data - expenses'!$J238, 0, (R$6-1) * 3, 1, 3))</f>
        <v>567000</v>
      </c>
      <c r="S402" s="313">
        <f ca="1">SUM(OFFSET('Data - expenses'!$J238, 0, (S$6-1) * 3, 1, 3))</f>
        <v>567000</v>
      </c>
      <c r="T402" s="313">
        <f ca="1">SUM(OFFSET('Data - expenses'!$J238, 0, (T$6-1) * 3, 1, 3))</f>
        <v>567000</v>
      </c>
      <c r="U402" s="313">
        <f ca="1">SUM(OFFSET('Data - expenses'!$J238, 0, (U$6-1) * 3, 1, 3))</f>
        <v>567000</v>
      </c>
      <c r="V402" s="313">
        <f ca="1">SUM(OFFSET('Data - expenses'!$J238, 0, (V$6-1) * 3, 1, 3))</f>
        <v>567000</v>
      </c>
      <c r="W402" s="313">
        <f ca="1">SUM(OFFSET('Data - expenses'!$J238, 0, (W$6-1) * 3, 1, 3))</f>
        <v>567000</v>
      </c>
      <c r="X402" s="313">
        <f ca="1">SUM(OFFSET('Data - expenses'!$J238, 0, (X$6-1) * 3, 1, 3))</f>
        <v>568500</v>
      </c>
      <c r="Y402" s="313">
        <f ca="1">SUM(OFFSET('Data - expenses'!$J238, 0, (Y$6-1) * 3, 1, 3))</f>
        <v>607500</v>
      </c>
      <c r="Z402" s="313">
        <f ca="1">SUM(OFFSET('Data - expenses'!$J238, 0, (Z$6-1) * 3, 1, 3))</f>
        <v>615000</v>
      </c>
      <c r="AA402" s="313">
        <f ca="1">SUM(OFFSET('Data - expenses'!$J238, 0, (AA$6-1) * 3, 1, 3))</f>
        <v>643500</v>
      </c>
      <c r="AB402" s="314">
        <f ca="1">SUM(OFFSET('Data - expenses'!$J238, 0, (AB$6-1) * 3, 1, 3))</f>
        <v>679500</v>
      </c>
    </row>
    <row r="403" spans="5:28" hidden="1" outlineLevel="5">
      <c r="H403" s="327" t="s">
        <v>271</v>
      </c>
      <c r="I403" s="312">
        <f ca="1">SUM(OFFSET('Data - expenses'!$J239, 0, (I$6-1) * 3, 1, 3))</f>
        <v>0</v>
      </c>
      <c r="J403" s="313">
        <f ca="1">SUM(OFFSET('Data - expenses'!$J239, 0, (J$6-1) * 3, 1, 3))</f>
        <v>0</v>
      </c>
      <c r="K403" s="313">
        <f ca="1">SUM(OFFSET('Data - expenses'!$J239, 0, (K$6-1) * 3, 1, 3))</f>
        <v>0</v>
      </c>
      <c r="L403" s="313">
        <f ca="1">SUM(OFFSET('Data - expenses'!$J239, 0, (L$6-1) * 3, 1, 3))</f>
        <v>111000</v>
      </c>
      <c r="M403" s="313">
        <f ca="1">SUM(OFFSET('Data - expenses'!$J239, 0, (M$6-1) * 3, 1, 3))</f>
        <v>528000</v>
      </c>
      <c r="N403" s="313">
        <f ca="1">SUM(OFFSET('Data - expenses'!$J239, 0, (N$6-1) * 3, 1, 3))</f>
        <v>675000</v>
      </c>
      <c r="O403" s="313">
        <f ca="1">SUM(OFFSET('Data - expenses'!$J239, 0, (O$6-1) * 3, 1, 3))</f>
        <v>1770000</v>
      </c>
      <c r="P403" s="313">
        <f ca="1">SUM(OFFSET('Data - expenses'!$J239, 0, (P$6-1) * 3, 1, 3))</f>
        <v>2839500</v>
      </c>
      <c r="Q403" s="313">
        <f ca="1">SUM(OFFSET('Data - expenses'!$J239, 0, (Q$6-1) * 3, 1, 3))</f>
        <v>2839500</v>
      </c>
      <c r="R403" s="313">
        <f ca="1">SUM(OFFSET('Data - expenses'!$J239, 0, (R$6-1) * 3, 1, 3))</f>
        <v>2839500</v>
      </c>
      <c r="S403" s="313">
        <f ca="1">SUM(OFFSET('Data - expenses'!$J239, 0, (S$6-1) * 3, 1, 3))</f>
        <v>2839500</v>
      </c>
      <c r="T403" s="313">
        <f ca="1">SUM(OFFSET('Data - expenses'!$J239, 0, (T$6-1) * 3, 1, 3))</f>
        <v>2839500</v>
      </c>
      <c r="U403" s="313">
        <f ca="1">SUM(OFFSET('Data - expenses'!$J239, 0, (U$6-1) * 3, 1, 3))</f>
        <v>2839500</v>
      </c>
      <c r="V403" s="313">
        <f ca="1">SUM(OFFSET('Data - expenses'!$J239, 0, (V$6-1) * 3, 1, 3))</f>
        <v>2839500</v>
      </c>
      <c r="W403" s="313">
        <f ca="1">SUM(OFFSET('Data - expenses'!$J239, 0, (W$6-1) * 3, 1, 3))</f>
        <v>2839500</v>
      </c>
      <c r="X403" s="313">
        <f ca="1">SUM(OFFSET('Data - expenses'!$J239, 0, (X$6-1) * 3, 1, 3))</f>
        <v>2852250</v>
      </c>
      <c r="Y403" s="313">
        <f ca="1">SUM(OFFSET('Data - expenses'!$J239, 0, (Y$6-1) * 3, 1, 3))</f>
        <v>3055500</v>
      </c>
      <c r="Z403" s="313">
        <f ca="1">SUM(OFFSET('Data - expenses'!$J239, 0, (Z$6-1) * 3, 1, 3))</f>
        <v>3090750</v>
      </c>
      <c r="AA403" s="313">
        <f ca="1">SUM(OFFSET('Data - expenses'!$J239, 0, (AA$6-1) * 3, 1, 3))</f>
        <v>3230250</v>
      </c>
      <c r="AB403" s="314">
        <f ca="1">SUM(OFFSET('Data - expenses'!$J239, 0, (AB$6-1) * 3, 1, 3))</f>
        <v>3399750</v>
      </c>
    </row>
    <row r="404" spans="5:28" hidden="1" outlineLevel="4">
      <c r="G404" s="502" t="s">
        <v>97</v>
      </c>
      <c r="H404" s="503"/>
      <c r="I404" s="324">
        <f t="shared" ref="I404:AB404" ca="1" si="162">SUM(I405,I406)</f>
        <v>0</v>
      </c>
      <c r="J404" s="325">
        <f t="shared" ca="1" si="162"/>
        <v>0</v>
      </c>
      <c r="K404" s="325">
        <f t="shared" ca="1" si="162"/>
        <v>3000</v>
      </c>
      <c r="L404" s="325">
        <f t="shared" ca="1" si="162"/>
        <v>3000</v>
      </c>
      <c r="M404" s="325">
        <f t="shared" ca="1" si="162"/>
        <v>3000</v>
      </c>
      <c r="N404" s="325">
        <f t="shared" ca="1" si="162"/>
        <v>3000</v>
      </c>
      <c r="O404" s="325">
        <f t="shared" ca="1" si="162"/>
        <v>3000</v>
      </c>
      <c r="P404" s="325">
        <f t="shared" ca="1" si="162"/>
        <v>3000</v>
      </c>
      <c r="Q404" s="325">
        <f t="shared" ca="1" si="162"/>
        <v>5750</v>
      </c>
      <c r="R404" s="325">
        <f t="shared" ca="1" si="162"/>
        <v>5750</v>
      </c>
      <c r="S404" s="325">
        <f t="shared" ca="1" si="162"/>
        <v>5750</v>
      </c>
      <c r="T404" s="325">
        <f t="shared" ca="1" si="162"/>
        <v>5750</v>
      </c>
      <c r="U404" s="325">
        <f t="shared" ca="1" si="162"/>
        <v>5750</v>
      </c>
      <c r="V404" s="325">
        <f t="shared" ca="1" si="162"/>
        <v>5750</v>
      </c>
      <c r="W404" s="325">
        <f t="shared" ca="1" si="162"/>
        <v>5750</v>
      </c>
      <c r="X404" s="325">
        <f t="shared" ca="1" si="162"/>
        <v>5750</v>
      </c>
      <c r="Y404" s="325">
        <f t="shared" ca="1" si="162"/>
        <v>7583.333333333333</v>
      </c>
      <c r="Z404" s="325">
        <f t="shared" ca="1" si="162"/>
        <v>8500</v>
      </c>
      <c r="AA404" s="325">
        <f t="shared" ca="1" si="162"/>
        <v>8500</v>
      </c>
      <c r="AB404" s="326">
        <f t="shared" ca="1" si="162"/>
        <v>8500</v>
      </c>
    </row>
    <row r="405" spans="5:28" hidden="1" outlineLevel="5">
      <c r="H405" s="327" t="s">
        <v>272</v>
      </c>
      <c r="I405" s="312">
        <f ca="1">SUM(OFFSET('Data - expenses'!$J240, 0, (I$6-1) * 3, 1, 3))</f>
        <v>0</v>
      </c>
      <c r="J405" s="313">
        <f ca="1">SUM(OFFSET('Data - expenses'!$J240, 0, (J$6-1) * 3, 1, 3))</f>
        <v>0</v>
      </c>
      <c r="K405" s="313">
        <f ca="1">SUM(OFFSET('Data - expenses'!$J240, 0, (K$6-1) * 3, 1, 3))</f>
        <v>0</v>
      </c>
      <c r="L405" s="313">
        <f ca="1">SUM(OFFSET('Data - expenses'!$J240, 0, (L$6-1) * 3, 1, 3))</f>
        <v>0</v>
      </c>
      <c r="M405" s="313">
        <f ca="1">SUM(OFFSET('Data - expenses'!$J240, 0, (M$6-1) * 3, 1, 3))</f>
        <v>0</v>
      </c>
      <c r="N405" s="313">
        <f ca="1">SUM(OFFSET('Data - expenses'!$J240, 0, (N$6-1) * 3, 1, 3))</f>
        <v>0</v>
      </c>
      <c r="O405" s="313">
        <f ca="1">SUM(OFFSET('Data - expenses'!$J240, 0, (O$6-1) * 3, 1, 3))</f>
        <v>0</v>
      </c>
      <c r="P405" s="313">
        <f ca="1">SUM(OFFSET('Data - expenses'!$J240, 0, (P$6-1) * 3, 1, 3))</f>
        <v>0</v>
      </c>
      <c r="Q405" s="313">
        <f ca="1">SUM(OFFSET('Data - expenses'!$J240, 0, (Q$6-1) * 3, 1, 3))</f>
        <v>2750</v>
      </c>
      <c r="R405" s="313">
        <f ca="1">SUM(OFFSET('Data - expenses'!$J240, 0, (R$6-1) * 3, 1, 3))</f>
        <v>2750</v>
      </c>
      <c r="S405" s="313">
        <f ca="1">SUM(OFFSET('Data - expenses'!$J240, 0, (S$6-1) * 3, 1, 3))</f>
        <v>2750</v>
      </c>
      <c r="T405" s="313">
        <f ca="1">SUM(OFFSET('Data - expenses'!$J240, 0, (T$6-1) * 3, 1, 3))</f>
        <v>2750</v>
      </c>
      <c r="U405" s="313">
        <f ca="1">SUM(OFFSET('Data - expenses'!$J240, 0, (U$6-1) * 3, 1, 3))</f>
        <v>2750</v>
      </c>
      <c r="V405" s="313">
        <f ca="1">SUM(OFFSET('Data - expenses'!$J240, 0, (V$6-1) * 3, 1, 3))</f>
        <v>2750</v>
      </c>
      <c r="W405" s="313">
        <f ca="1">SUM(OFFSET('Data - expenses'!$J240, 0, (W$6-1) * 3, 1, 3))</f>
        <v>2750</v>
      </c>
      <c r="X405" s="313">
        <f ca="1">SUM(OFFSET('Data - expenses'!$J240, 0, (X$6-1) * 3, 1, 3))</f>
        <v>2750</v>
      </c>
      <c r="Y405" s="313">
        <f ca="1">SUM(OFFSET('Data - expenses'!$J240, 0, (Y$6-1) * 3, 1, 3))</f>
        <v>4583.333333333333</v>
      </c>
      <c r="Z405" s="313">
        <f ca="1">SUM(OFFSET('Data - expenses'!$J240, 0, (Z$6-1) * 3, 1, 3))</f>
        <v>5500</v>
      </c>
      <c r="AA405" s="313">
        <f ca="1">SUM(OFFSET('Data - expenses'!$J240, 0, (AA$6-1) * 3, 1, 3))</f>
        <v>5500</v>
      </c>
      <c r="AB405" s="314">
        <f ca="1">SUM(OFFSET('Data - expenses'!$J240, 0, (AB$6-1) * 3, 1, 3))</f>
        <v>5500</v>
      </c>
    </row>
    <row r="406" spans="5:28" hidden="1" outlineLevel="5">
      <c r="H406" s="327" t="s">
        <v>273</v>
      </c>
      <c r="I406" s="312">
        <f ca="1">SUM(OFFSET('Data - expenses'!$J241, 0, (I$6-1) * 3, 1, 3))</f>
        <v>0</v>
      </c>
      <c r="J406" s="313">
        <f ca="1">SUM(OFFSET('Data - expenses'!$J241, 0, (J$6-1) * 3, 1, 3))</f>
        <v>0</v>
      </c>
      <c r="K406" s="313">
        <f ca="1">SUM(OFFSET('Data - expenses'!$J241, 0, (K$6-1) * 3, 1, 3))</f>
        <v>3000</v>
      </c>
      <c r="L406" s="313">
        <f ca="1">SUM(OFFSET('Data - expenses'!$J241, 0, (L$6-1) * 3, 1, 3))</f>
        <v>3000</v>
      </c>
      <c r="M406" s="313">
        <f ca="1">SUM(OFFSET('Data - expenses'!$J241, 0, (M$6-1) * 3, 1, 3))</f>
        <v>3000</v>
      </c>
      <c r="N406" s="313">
        <f ca="1">SUM(OFFSET('Data - expenses'!$J241, 0, (N$6-1) * 3, 1, 3))</f>
        <v>3000</v>
      </c>
      <c r="O406" s="313">
        <f ca="1">SUM(OFFSET('Data - expenses'!$J241, 0, (O$6-1) * 3, 1, 3))</f>
        <v>3000</v>
      </c>
      <c r="P406" s="313">
        <f ca="1">SUM(OFFSET('Data - expenses'!$J241, 0, (P$6-1) * 3, 1, 3))</f>
        <v>3000</v>
      </c>
      <c r="Q406" s="313">
        <f ca="1">SUM(OFFSET('Data - expenses'!$J241, 0, (Q$6-1) * 3, 1, 3))</f>
        <v>3000</v>
      </c>
      <c r="R406" s="313">
        <f ca="1">SUM(OFFSET('Data - expenses'!$J241, 0, (R$6-1) * 3, 1, 3))</f>
        <v>3000</v>
      </c>
      <c r="S406" s="313">
        <f ca="1">SUM(OFFSET('Data - expenses'!$J241, 0, (S$6-1) * 3, 1, 3))</f>
        <v>3000</v>
      </c>
      <c r="T406" s="313">
        <f ca="1">SUM(OFFSET('Data - expenses'!$J241, 0, (T$6-1) * 3, 1, 3))</f>
        <v>3000</v>
      </c>
      <c r="U406" s="313">
        <f ca="1">SUM(OFFSET('Data - expenses'!$J241, 0, (U$6-1) * 3, 1, 3))</f>
        <v>3000</v>
      </c>
      <c r="V406" s="313">
        <f ca="1">SUM(OFFSET('Data - expenses'!$J241, 0, (V$6-1) * 3, 1, 3))</f>
        <v>3000</v>
      </c>
      <c r="W406" s="313">
        <f ca="1">SUM(OFFSET('Data - expenses'!$J241, 0, (W$6-1) * 3, 1, 3))</f>
        <v>3000</v>
      </c>
      <c r="X406" s="313">
        <f ca="1">SUM(OFFSET('Data - expenses'!$J241, 0, (X$6-1) * 3, 1, 3))</f>
        <v>3000</v>
      </c>
      <c r="Y406" s="313">
        <f ca="1">SUM(OFFSET('Data - expenses'!$J241, 0, (Y$6-1) * 3, 1, 3))</f>
        <v>3000</v>
      </c>
      <c r="Z406" s="313">
        <f ca="1">SUM(OFFSET('Data - expenses'!$J241, 0, (Z$6-1) * 3, 1, 3))</f>
        <v>3000</v>
      </c>
      <c r="AA406" s="313">
        <f ca="1">SUM(OFFSET('Data - expenses'!$J241, 0, (AA$6-1) * 3, 1, 3))</f>
        <v>3000</v>
      </c>
      <c r="AB406" s="314">
        <f ca="1">SUM(OFFSET('Data - expenses'!$J241, 0, (AB$6-1) * 3, 1, 3))</f>
        <v>3000</v>
      </c>
    </row>
    <row r="407" spans="5:28" hidden="1" outlineLevel="3">
      <c r="F407" s="488" t="s">
        <v>104</v>
      </c>
      <c r="G407" s="504"/>
      <c r="H407" s="489"/>
      <c r="I407" s="321">
        <f t="shared" ref="I407:AB407" ca="1" si="163">SUM(I408)</f>
        <v>436.91999999999996</v>
      </c>
      <c r="J407" s="322">
        <f t="shared" ca="1" si="163"/>
        <v>2920.6253999999999</v>
      </c>
      <c r="K407" s="322">
        <f t="shared" ca="1" si="163"/>
        <v>19456.016800000001</v>
      </c>
      <c r="L407" s="322">
        <f t="shared" ca="1" si="163"/>
        <v>53492.029800000004</v>
      </c>
      <c r="M407" s="322">
        <f t="shared" ca="1" si="163"/>
        <v>80996.207599999994</v>
      </c>
      <c r="N407" s="322">
        <f t="shared" ca="1" si="163"/>
        <v>123836.50399999999</v>
      </c>
      <c r="O407" s="322">
        <f t="shared" ca="1" si="163"/>
        <v>187771.32439999998</v>
      </c>
      <c r="P407" s="322">
        <f t="shared" ca="1" si="163"/>
        <v>308543.19760000001</v>
      </c>
      <c r="Q407" s="322">
        <f t="shared" ca="1" si="163"/>
        <v>398077.75920000003</v>
      </c>
      <c r="R407" s="322">
        <f t="shared" ca="1" si="163"/>
        <v>585224.13180000009</v>
      </c>
      <c r="S407" s="322">
        <f t="shared" ca="1" si="163"/>
        <v>682675.33620000002</v>
      </c>
      <c r="T407" s="322">
        <f t="shared" ca="1" si="163"/>
        <v>791468.18299999996</v>
      </c>
      <c r="U407" s="322">
        <f t="shared" ca="1" si="163"/>
        <v>947278.82700000005</v>
      </c>
      <c r="V407" s="322">
        <f t="shared" ca="1" si="163"/>
        <v>1038218.4626</v>
      </c>
      <c r="W407" s="322">
        <f t="shared" ca="1" si="163"/>
        <v>1138081.4565999999</v>
      </c>
      <c r="X407" s="322">
        <f t="shared" ca="1" si="163"/>
        <v>1306183.6788000001</v>
      </c>
      <c r="Y407" s="322">
        <f t="shared" ca="1" si="163"/>
        <v>1458985.7523999999</v>
      </c>
      <c r="Z407" s="322">
        <f t="shared" ca="1" si="163"/>
        <v>1608048.4486</v>
      </c>
      <c r="AA407" s="322">
        <f t="shared" ca="1" si="163"/>
        <v>1769562.9006000003</v>
      </c>
      <c r="AB407" s="323">
        <f t="shared" ca="1" si="163"/>
        <v>1995518.1642</v>
      </c>
    </row>
    <row r="408" spans="5:28" hidden="1" outlineLevel="4">
      <c r="G408" s="502" t="s">
        <v>4</v>
      </c>
      <c r="H408" s="503"/>
      <c r="I408" s="324">
        <f t="shared" ref="I408:AB408" ca="1" si="164">SUM(I409,I410)</f>
        <v>436.91999999999996</v>
      </c>
      <c r="J408" s="325">
        <f t="shared" ca="1" si="164"/>
        <v>2920.6253999999999</v>
      </c>
      <c r="K408" s="325">
        <f t="shared" ca="1" si="164"/>
        <v>19456.016800000001</v>
      </c>
      <c r="L408" s="325">
        <f t="shared" ca="1" si="164"/>
        <v>53492.029800000004</v>
      </c>
      <c r="M408" s="325">
        <f t="shared" ca="1" si="164"/>
        <v>80996.207599999994</v>
      </c>
      <c r="N408" s="325">
        <f t="shared" ca="1" si="164"/>
        <v>123836.50399999999</v>
      </c>
      <c r="O408" s="325">
        <f t="shared" ca="1" si="164"/>
        <v>187771.32439999998</v>
      </c>
      <c r="P408" s="325">
        <f t="shared" ca="1" si="164"/>
        <v>308543.19760000001</v>
      </c>
      <c r="Q408" s="325">
        <f t="shared" ca="1" si="164"/>
        <v>398077.75920000003</v>
      </c>
      <c r="R408" s="325">
        <f t="shared" ca="1" si="164"/>
        <v>585224.13180000009</v>
      </c>
      <c r="S408" s="325">
        <f t="shared" ca="1" si="164"/>
        <v>682675.33620000002</v>
      </c>
      <c r="T408" s="325">
        <f t="shared" ca="1" si="164"/>
        <v>791468.18299999996</v>
      </c>
      <c r="U408" s="325">
        <f t="shared" ca="1" si="164"/>
        <v>947278.82700000005</v>
      </c>
      <c r="V408" s="325">
        <f t="shared" ca="1" si="164"/>
        <v>1038218.4626</v>
      </c>
      <c r="W408" s="325">
        <f t="shared" ca="1" si="164"/>
        <v>1138081.4565999999</v>
      </c>
      <c r="X408" s="325">
        <f t="shared" ca="1" si="164"/>
        <v>1306183.6788000001</v>
      </c>
      <c r="Y408" s="325">
        <f t="shared" ca="1" si="164"/>
        <v>1458985.7523999999</v>
      </c>
      <c r="Z408" s="325">
        <f t="shared" ca="1" si="164"/>
        <v>1608048.4486</v>
      </c>
      <c r="AA408" s="325">
        <f t="shared" ca="1" si="164"/>
        <v>1769562.9006000003</v>
      </c>
      <c r="AB408" s="326">
        <f t="shared" ca="1" si="164"/>
        <v>1995518.1642</v>
      </c>
    </row>
    <row r="409" spans="5:28" hidden="1" outlineLevel="5">
      <c r="H409" s="327" t="s">
        <v>270</v>
      </c>
      <c r="I409" s="312">
        <f ca="1">SUM(OFFSET('Data - expenses'!$J242, 0, (I$6-1) * 3, 1, 3))</f>
        <v>119.16</v>
      </c>
      <c r="J409" s="313">
        <f ca="1">SUM(OFFSET('Data - expenses'!$J242, 0, (J$6-1) * 3, 1, 3))</f>
        <v>796.53420000000006</v>
      </c>
      <c r="K409" s="313">
        <f ca="1">SUM(OFFSET('Data - expenses'!$J242, 0, (K$6-1) * 3, 1, 3))</f>
        <v>5306.1863999999996</v>
      </c>
      <c r="L409" s="313">
        <f ca="1">SUM(OFFSET('Data - expenses'!$J242, 0, (L$6-1) * 3, 1, 3))</f>
        <v>14588.735400000001</v>
      </c>
      <c r="M409" s="313">
        <f ca="1">SUM(OFFSET('Data - expenses'!$J242, 0, (M$6-1) * 3, 1, 3))</f>
        <v>22089.874799999998</v>
      </c>
      <c r="N409" s="313">
        <f ca="1">SUM(OFFSET('Data - expenses'!$J242, 0, (N$6-1) * 3, 1, 3))</f>
        <v>33773.591999999997</v>
      </c>
      <c r="O409" s="313">
        <f ca="1">SUM(OFFSET('Data - expenses'!$J242, 0, (O$6-1) * 3, 1, 3))</f>
        <v>51210.361199999999</v>
      </c>
      <c r="P409" s="313">
        <f ca="1">SUM(OFFSET('Data - expenses'!$J242, 0, (P$6-1) * 3, 1, 3))</f>
        <v>84148.144800000009</v>
      </c>
      <c r="Q409" s="313">
        <f ca="1">SUM(OFFSET('Data - expenses'!$J242, 0, (Q$6-1) * 3, 1, 3))</f>
        <v>108566.66159999999</v>
      </c>
      <c r="R409" s="313">
        <f ca="1">SUM(OFFSET('Data - expenses'!$J242, 0, (R$6-1) * 3, 1, 3))</f>
        <v>159606.58139999997</v>
      </c>
      <c r="S409" s="313">
        <f ca="1">SUM(OFFSET('Data - expenses'!$J242, 0, (S$6-1) * 3, 1, 3))</f>
        <v>186184.1826</v>
      </c>
      <c r="T409" s="313">
        <f ca="1">SUM(OFFSET('Data - expenses'!$J242, 0, (T$6-1) * 3, 1, 3))</f>
        <v>215854.95899999997</v>
      </c>
      <c r="U409" s="313">
        <f ca="1">SUM(OFFSET('Data - expenses'!$J242, 0, (U$6-1) * 3, 1, 3))</f>
        <v>258348.77100000001</v>
      </c>
      <c r="V409" s="313">
        <f ca="1">SUM(OFFSET('Data - expenses'!$J242, 0, (V$6-1) * 3, 1, 3))</f>
        <v>283150.48979999998</v>
      </c>
      <c r="W409" s="313">
        <f ca="1">SUM(OFFSET('Data - expenses'!$J242, 0, (W$6-1) * 3, 1, 3))</f>
        <v>310385.85179999995</v>
      </c>
      <c r="X409" s="313">
        <f ca="1">SUM(OFFSET('Data - expenses'!$J242, 0, (X$6-1) * 3, 1, 3))</f>
        <v>356231.91239999997</v>
      </c>
      <c r="Y409" s="313">
        <f ca="1">SUM(OFFSET('Data - expenses'!$J242, 0, (Y$6-1) * 3, 1, 3))</f>
        <v>397905.20519999997</v>
      </c>
      <c r="Z409" s="313">
        <f ca="1">SUM(OFFSET('Data - expenses'!$J242, 0, (Z$6-1) * 3, 1, 3))</f>
        <v>438558.6678</v>
      </c>
      <c r="AA409" s="313">
        <f ca="1">SUM(OFFSET('Data - expenses'!$J242, 0, (AA$6-1) * 3, 1, 3))</f>
        <v>482608.0638</v>
      </c>
      <c r="AB409" s="314">
        <f ca="1">SUM(OFFSET('Data - expenses'!$J242, 0, (AB$6-1) * 3, 1, 3))</f>
        <v>544232.22659999994</v>
      </c>
    </row>
    <row r="410" spans="5:28" hidden="1" outlineLevel="5">
      <c r="H410" s="327" t="s">
        <v>271</v>
      </c>
      <c r="I410" s="312">
        <f ca="1">SUM(OFFSET('Data - expenses'!$J243, 0, (I$6-1) * 3, 1, 3))</f>
        <v>317.76</v>
      </c>
      <c r="J410" s="313">
        <f ca="1">SUM(OFFSET('Data - expenses'!$J243, 0, (J$6-1) * 3, 1, 3))</f>
        <v>2124.0911999999998</v>
      </c>
      <c r="K410" s="313">
        <f ca="1">SUM(OFFSET('Data - expenses'!$J243, 0, (K$6-1) * 3, 1, 3))</f>
        <v>14149.830400000003</v>
      </c>
      <c r="L410" s="313">
        <f ca="1">SUM(OFFSET('Data - expenses'!$J243, 0, (L$6-1) * 3, 1, 3))</f>
        <v>38903.294400000006</v>
      </c>
      <c r="M410" s="313">
        <f ca="1">SUM(OFFSET('Data - expenses'!$J243, 0, (M$6-1) * 3, 1, 3))</f>
        <v>58906.332800000004</v>
      </c>
      <c r="N410" s="313">
        <f ca="1">SUM(OFFSET('Data - expenses'!$J243, 0, (N$6-1) * 3, 1, 3))</f>
        <v>90062.911999999997</v>
      </c>
      <c r="O410" s="313">
        <f ca="1">SUM(OFFSET('Data - expenses'!$J243, 0, (O$6-1) * 3, 1, 3))</f>
        <v>136560.9632</v>
      </c>
      <c r="P410" s="313">
        <f ca="1">SUM(OFFSET('Data - expenses'!$J243, 0, (P$6-1) * 3, 1, 3))</f>
        <v>224395.0528</v>
      </c>
      <c r="Q410" s="313">
        <f ca="1">SUM(OFFSET('Data - expenses'!$J243, 0, (Q$6-1) * 3, 1, 3))</f>
        <v>289511.09760000004</v>
      </c>
      <c r="R410" s="313">
        <f ca="1">SUM(OFFSET('Data - expenses'!$J243, 0, (R$6-1) * 3, 1, 3))</f>
        <v>425617.55040000007</v>
      </c>
      <c r="S410" s="313">
        <f ca="1">SUM(OFFSET('Data - expenses'!$J243, 0, (S$6-1) * 3, 1, 3))</f>
        <v>496491.15359999996</v>
      </c>
      <c r="T410" s="313">
        <f ca="1">SUM(OFFSET('Data - expenses'!$J243, 0, (T$6-1) * 3, 1, 3))</f>
        <v>575613.22400000005</v>
      </c>
      <c r="U410" s="313">
        <f ca="1">SUM(OFFSET('Data - expenses'!$J243, 0, (U$6-1) * 3, 1, 3))</f>
        <v>688930.05599999998</v>
      </c>
      <c r="V410" s="313">
        <f ca="1">SUM(OFFSET('Data - expenses'!$J243, 0, (V$6-1) * 3, 1, 3))</f>
        <v>755067.97279999999</v>
      </c>
      <c r="W410" s="313">
        <f ca="1">SUM(OFFSET('Data - expenses'!$J243, 0, (W$6-1) * 3, 1, 3))</f>
        <v>827695.60479999997</v>
      </c>
      <c r="X410" s="313">
        <f ca="1">SUM(OFFSET('Data - expenses'!$J243, 0, (X$6-1) * 3, 1, 3))</f>
        <v>949951.76640000008</v>
      </c>
      <c r="Y410" s="313">
        <f ca="1">SUM(OFFSET('Data - expenses'!$J243, 0, (Y$6-1) * 3, 1, 3))</f>
        <v>1061080.5471999999</v>
      </c>
      <c r="Z410" s="313">
        <f ca="1">SUM(OFFSET('Data - expenses'!$J243, 0, (Z$6-1) * 3, 1, 3))</f>
        <v>1169489.7808000001</v>
      </c>
      <c r="AA410" s="313">
        <f ca="1">SUM(OFFSET('Data - expenses'!$J243, 0, (AA$6-1) * 3, 1, 3))</f>
        <v>1286954.8368000002</v>
      </c>
      <c r="AB410" s="314">
        <f ca="1">SUM(OFFSET('Data - expenses'!$J243, 0, (AB$6-1) * 3, 1, 3))</f>
        <v>1451285.9376000001</v>
      </c>
    </row>
    <row r="411" spans="5:28" hidden="1" outlineLevel="2">
      <c r="E411" s="502" t="s">
        <v>113</v>
      </c>
      <c r="F411" s="505"/>
      <c r="G411" s="505"/>
      <c r="H411" s="503"/>
      <c r="I411" s="324">
        <f t="shared" ref="I411:AB411" ca="1" si="165">SUM(I412,I419)</f>
        <v>0</v>
      </c>
      <c r="J411" s="325">
        <f t="shared" ca="1" si="165"/>
        <v>0</v>
      </c>
      <c r="K411" s="325">
        <f t="shared" ca="1" si="165"/>
        <v>6000</v>
      </c>
      <c r="L411" s="325">
        <f t="shared" ca="1" si="165"/>
        <v>0</v>
      </c>
      <c r="M411" s="325">
        <f t="shared" ca="1" si="165"/>
        <v>1662000</v>
      </c>
      <c r="N411" s="325">
        <f t="shared" ca="1" si="165"/>
        <v>588000</v>
      </c>
      <c r="O411" s="325">
        <f t="shared" ca="1" si="165"/>
        <v>4068000</v>
      </c>
      <c r="P411" s="325">
        <f t="shared" ca="1" si="165"/>
        <v>2010000</v>
      </c>
      <c r="Q411" s="325">
        <f t="shared" ca="1" si="165"/>
        <v>6000</v>
      </c>
      <c r="R411" s="325">
        <f t="shared" ca="1" si="165"/>
        <v>0</v>
      </c>
      <c r="S411" s="325">
        <f t="shared" ca="1" si="165"/>
        <v>5000</v>
      </c>
      <c r="T411" s="325">
        <f t="shared" ca="1" si="165"/>
        <v>0</v>
      </c>
      <c r="U411" s="325">
        <f t="shared" ca="1" si="165"/>
        <v>1385000</v>
      </c>
      <c r="V411" s="325">
        <f t="shared" ca="1" si="165"/>
        <v>490000</v>
      </c>
      <c r="W411" s="325">
        <f t="shared" ca="1" si="165"/>
        <v>3390000</v>
      </c>
      <c r="X411" s="325">
        <f t="shared" ca="1" si="165"/>
        <v>1783000</v>
      </c>
      <c r="Y411" s="325">
        <f t="shared" ca="1" si="165"/>
        <v>533000</v>
      </c>
      <c r="Z411" s="325">
        <f t="shared" ca="1" si="165"/>
        <v>312000</v>
      </c>
      <c r="AA411" s="325">
        <f t="shared" ca="1" si="165"/>
        <v>606000</v>
      </c>
      <c r="AB411" s="326">
        <f t="shared" ca="1" si="165"/>
        <v>96000</v>
      </c>
    </row>
    <row r="412" spans="5:28" hidden="1" outlineLevel="3">
      <c r="F412" s="488" t="s">
        <v>89</v>
      </c>
      <c r="G412" s="504"/>
      <c r="H412" s="489"/>
      <c r="I412" s="321">
        <f t="shared" ref="I412:AB412" ca="1" si="166">SUM(I413,I416)</f>
        <v>0</v>
      </c>
      <c r="J412" s="322">
        <f t="shared" ca="1" si="166"/>
        <v>0</v>
      </c>
      <c r="K412" s="322">
        <f t="shared" ca="1" si="166"/>
        <v>5000</v>
      </c>
      <c r="L412" s="322">
        <f t="shared" ca="1" si="166"/>
        <v>0</v>
      </c>
      <c r="M412" s="322">
        <f t="shared" ca="1" si="166"/>
        <v>1385000</v>
      </c>
      <c r="N412" s="322">
        <f t="shared" ca="1" si="166"/>
        <v>490000</v>
      </c>
      <c r="O412" s="322">
        <f t="shared" ca="1" si="166"/>
        <v>3390000</v>
      </c>
      <c r="P412" s="322">
        <f t="shared" ca="1" si="166"/>
        <v>1675000</v>
      </c>
      <c r="Q412" s="322">
        <f t="shared" ca="1" si="166"/>
        <v>5000</v>
      </c>
      <c r="R412" s="322">
        <f t="shared" ca="1" si="166"/>
        <v>0</v>
      </c>
      <c r="S412" s="322">
        <f t="shared" ca="1" si="166"/>
        <v>5000</v>
      </c>
      <c r="T412" s="322">
        <f t="shared" ca="1" si="166"/>
        <v>0</v>
      </c>
      <c r="U412" s="322">
        <f t="shared" ca="1" si="166"/>
        <v>1385000</v>
      </c>
      <c r="V412" s="322">
        <f t="shared" ca="1" si="166"/>
        <v>490000</v>
      </c>
      <c r="W412" s="322">
        <f t="shared" ca="1" si="166"/>
        <v>3390000</v>
      </c>
      <c r="X412" s="322">
        <f t="shared" ca="1" si="166"/>
        <v>1765000</v>
      </c>
      <c r="Y412" s="322">
        <f t="shared" ca="1" si="166"/>
        <v>445000</v>
      </c>
      <c r="Z412" s="322">
        <f t="shared" ca="1" si="166"/>
        <v>260000</v>
      </c>
      <c r="AA412" s="322">
        <f t="shared" ca="1" si="166"/>
        <v>505000</v>
      </c>
      <c r="AB412" s="323">
        <f t="shared" ca="1" si="166"/>
        <v>80000</v>
      </c>
    </row>
    <row r="413" spans="5:28" hidden="1" outlineLevel="4">
      <c r="G413" s="502" t="s">
        <v>4</v>
      </c>
      <c r="H413" s="503"/>
      <c r="I413" s="324">
        <f t="shared" ref="I413:AB413" ca="1" si="167">SUM(I414,I415)</f>
        <v>0</v>
      </c>
      <c r="J413" s="325">
        <f t="shared" ca="1" si="167"/>
        <v>0</v>
      </c>
      <c r="K413" s="325">
        <f t="shared" ca="1" si="167"/>
        <v>0</v>
      </c>
      <c r="L413" s="325">
        <f t="shared" ca="1" si="167"/>
        <v>0</v>
      </c>
      <c r="M413" s="325">
        <f t="shared" ca="1" si="167"/>
        <v>1385000</v>
      </c>
      <c r="N413" s="325">
        <f t="shared" ca="1" si="167"/>
        <v>490000</v>
      </c>
      <c r="O413" s="325">
        <f t="shared" ca="1" si="167"/>
        <v>3390000</v>
      </c>
      <c r="P413" s="325">
        <f t="shared" ca="1" si="167"/>
        <v>1675000</v>
      </c>
      <c r="Q413" s="325">
        <f t="shared" ca="1" si="167"/>
        <v>0</v>
      </c>
      <c r="R413" s="325">
        <f t="shared" ca="1" si="167"/>
        <v>0</v>
      </c>
      <c r="S413" s="325">
        <f t="shared" ca="1" si="167"/>
        <v>0</v>
      </c>
      <c r="T413" s="325">
        <f t="shared" ca="1" si="167"/>
        <v>0</v>
      </c>
      <c r="U413" s="325">
        <f t="shared" ca="1" si="167"/>
        <v>1385000</v>
      </c>
      <c r="V413" s="325">
        <f t="shared" ca="1" si="167"/>
        <v>490000</v>
      </c>
      <c r="W413" s="325">
        <f t="shared" ca="1" si="167"/>
        <v>3390000</v>
      </c>
      <c r="X413" s="325">
        <f t="shared" ca="1" si="167"/>
        <v>1765000</v>
      </c>
      <c r="Y413" s="325">
        <f t="shared" ca="1" si="167"/>
        <v>435000</v>
      </c>
      <c r="Z413" s="325">
        <f t="shared" ca="1" si="167"/>
        <v>260000</v>
      </c>
      <c r="AA413" s="325">
        <f t="shared" ca="1" si="167"/>
        <v>505000</v>
      </c>
      <c r="AB413" s="326">
        <f t="shared" ca="1" si="167"/>
        <v>80000</v>
      </c>
    </row>
    <row r="414" spans="5:28" hidden="1" outlineLevel="5">
      <c r="H414" s="327" t="s">
        <v>270</v>
      </c>
      <c r="I414" s="312">
        <f ca="1">SUM(OFFSET('Data - expenses'!$J244, 0, (I$6-1) * 3, 1, 3))</f>
        <v>0</v>
      </c>
      <c r="J414" s="313">
        <f ca="1">SUM(OFFSET('Data - expenses'!$J244, 0, (J$6-1) * 3, 1, 3))</f>
        <v>0</v>
      </c>
      <c r="K414" s="313">
        <f ca="1">SUM(OFFSET('Data - expenses'!$J244, 0, (K$6-1) * 3, 1, 3))</f>
        <v>0</v>
      </c>
      <c r="L414" s="313">
        <f ca="1">SUM(OFFSET('Data - expenses'!$J244, 0, (L$6-1) * 3, 1, 3))</f>
        <v>0</v>
      </c>
      <c r="M414" s="313">
        <f ca="1">SUM(OFFSET('Data - expenses'!$J244, 0, (M$6-1) * 3, 1, 3))</f>
        <v>125000</v>
      </c>
      <c r="N414" s="313">
        <f ca="1">SUM(OFFSET('Data - expenses'!$J244, 0, (N$6-1) * 3, 1, 3))</f>
        <v>45000</v>
      </c>
      <c r="O414" s="313">
        <f ca="1">SUM(OFFSET('Data - expenses'!$J244, 0, (O$6-1) * 3, 1, 3))</f>
        <v>305000</v>
      </c>
      <c r="P414" s="313">
        <f ca="1">SUM(OFFSET('Data - expenses'!$J244, 0, (P$6-1) * 3, 1, 3))</f>
        <v>155000</v>
      </c>
      <c r="Q414" s="313">
        <f ca="1">SUM(OFFSET('Data - expenses'!$J244, 0, (Q$6-1) * 3, 1, 3))</f>
        <v>0</v>
      </c>
      <c r="R414" s="313">
        <f ca="1">SUM(OFFSET('Data - expenses'!$J244, 0, (R$6-1) * 3, 1, 3))</f>
        <v>0</v>
      </c>
      <c r="S414" s="313">
        <f ca="1">SUM(OFFSET('Data - expenses'!$J244, 0, (S$6-1) * 3, 1, 3))</f>
        <v>0</v>
      </c>
      <c r="T414" s="313">
        <f ca="1">SUM(OFFSET('Data - expenses'!$J244, 0, (T$6-1) * 3, 1, 3))</f>
        <v>0</v>
      </c>
      <c r="U414" s="313">
        <f ca="1">SUM(OFFSET('Data - expenses'!$J244, 0, (U$6-1) * 3, 1, 3))</f>
        <v>125000</v>
      </c>
      <c r="V414" s="313">
        <f ca="1">SUM(OFFSET('Data - expenses'!$J244, 0, (V$6-1) * 3, 1, 3))</f>
        <v>45000</v>
      </c>
      <c r="W414" s="313">
        <f ca="1">SUM(OFFSET('Data - expenses'!$J244, 0, (W$6-1) * 3, 1, 3))</f>
        <v>305000</v>
      </c>
      <c r="X414" s="313">
        <f ca="1">SUM(OFFSET('Data - expenses'!$J244, 0, (X$6-1) * 3, 1, 3))</f>
        <v>160000</v>
      </c>
      <c r="Y414" s="313">
        <f ca="1">SUM(OFFSET('Data - expenses'!$J244, 0, (Y$6-1) * 3, 1, 3))</f>
        <v>40000</v>
      </c>
      <c r="Z414" s="313">
        <f ca="1">SUM(OFFSET('Data - expenses'!$J244, 0, (Z$6-1) * 3, 1, 3))</f>
        <v>25000</v>
      </c>
      <c r="AA414" s="313">
        <f ca="1">SUM(OFFSET('Data - expenses'!$J244, 0, (AA$6-1) * 3, 1, 3))</f>
        <v>45000</v>
      </c>
      <c r="AB414" s="314">
        <f ca="1">SUM(OFFSET('Data - expenses'!$J244, 0, (AB$6-1) * 3, 1, 3))</f>
        <v>10000</v>
      </c>
    </row>
    <row r="415" spans="5:28" hidden="1" outlineLevel="5">
      <c r="H415" s="327" t="s">
        <v>271</v>
      </c>
      <c r="I415" s="312">
        <f ca="1">SUM(OFFSET('Data - expenses'!$J245, 0, (I$6-1) * 3, 1, 3))</f>
        <v>0</v>
      </c>
      <c r="J415" s="313">
        <f ca="1">SUM(OFFSET('Data - expenses'!$J245, 0, (J$6-1) * 3, 1, 3))</f>
        <v>0</v>
      </c>
      <c r="K415" s="313">
        <f ca="1">SUM(OFFSET('Data - expenses'!$J245, 0, (K$6-1) * 3, 1, 3))</f>
        <v>0</v>
      </c>
      <c r="L415" s="313">
        <f ca="1">SUM(OFFSET('Data - expenses'!$J245, 0, (L$6-1) * 3, 1, 3))</f>
        <v>0</v>
      </c>
      <c r="M415" s="313">
        <f ca="1">SUM(OFFSET('Data - expenses'!$J245, 0, (M$6-1) * 3, 1, 3))</f>
        <v>1260000</v>
      </c>
      <c r="N415" s="313">
        <f ca="1">SUM(OFFSET('Data - expenses'!$J245, 0, (N$6-1) * 3, 1, 3))</f>
        <v>445000</v>
      </c>
      <c r="O415" s="313">
        <f ca="1">SUM(OFFSET('Data - expenses'!$J245, 0, (O$6-1) * 3, 1, 3))</f>
        <v>3085000</v>
      </c>
      <c r="P415" s="313">
        <f ca="1">SUM(OFFSET('Data - expenses'!$J245, 0, (P$6-1) * 3, 1, 3))</f>
        <v>1520000</v>
      </c>
      <c r="Q415" s="313">
        <f ca="1">SUM(OFFSET('Data - expenses'!$J245, 0, (Q$6-1) * 3, 1, 3))</f>
        <v>0</v>
      </c>
      <c r="R415" s="313">
        <f ca="1">SUM(OFFSET('Data - expenses'!$J245, 0, (R$6-1) * 3, 1, 3))</f>
        <v>0</v>
      </c>
      <c r="S415" s="313">
        <f ca="1">SUM(OFFSET('Data - expenses'!$J245, 0, (S$6-1) * 3, 1, 3))</f>
        <v>0</v>
      </c>
      <c r="T415" s="313">
        <f ca="1">SUM(OFFSET('Data - expenses'!$J245, 0, (T$6-1) * 3, 1, 3))</f>
        <v>0</v>
      </c>
      <c r="U415" s="313">
        <f ca="1">SUM(OFFSET('Data - expenses'!$J245, 0, (U$6-1) * 3, 1, 3))</f>
        <v>1260000</v>
      </c>
      <c r="V415" s="313">
        <f ca="1">SUM(OFFSET('Data - expenses'!$J245, 0, (V$6-1) * 3, 1, 3))</f>
        <v>445000</v>
      </c>
      <c r="W415" s="313">
        <f ca="1">SUM(OFFSET('Data - expenses'!$J245, 0, (W$6-1) * 3, 1, 3))</f>
        <v>3085000</v>
      </c>
      <c r="X415" s="313">
        <f ca="1">SUM(OFFSET('Data - expenses'!$J245, 0, (X$6-1) * 3, 1, 3))</f>
        <v>1605000</v>
      </c>
      <c r="Y415" s="313">
        <f ca="1">SUM(OFFSET('Data - expenses'!$J245, 0, (Y$6-1) * 3, 1, 3))</f>
        <v>395000</v>
      </c>
      <c r="Z415" s="313">
        <f ca="1">SUM(OFFSET('Data - expenses'!$J245, 0, (Z$6-1) * 3, 1, 3))</f>
        <v>235000</v>
      </c>
      <c r="AA415" s="313">
        <f ca="1">SUM(OFFSET('Data - expenses'!$J245, 0, (AA$6-1) * 3, 1, 3))</f>
        <v>460000</v>
      </c>
      <c r="AB415" s="314">
        <f ca="1">SUM(OFFSET('Data - expenses'!$J245, 0, (AB$6-1) * 3, 1, 3))</f>
        <v>70000</v>
      </c>
    </row>
    <row r="416" spans="5:28" hidden="1" outlineLevel="4">
      <c r="G416" s="502" t="s">
        <v>97</v>
      </c>
      <c r="H416" s="503"/>
      <c r="I416" s="324">
        <f t="shared" ref="I416:AB416" ca="1" si="168">SUM(I417,I418)</f>
        <v>0</v>
      </c>
      <c r="J416" s="325">
        <f t="shared" ca="1" si="168"/>
        <v>0</v>
      </c>
      <c r="K416" s="325">
        <f t="shared" ca="1" si="168"/>
        <v>5000</v>
      </c>
      <c r="L416" s="325">
        <f t="shared" ca="1" si="168"/>
        <v>0</v>
      </c>
      <c r="M416" s="325">
        <f t="shared" ca="1" si="168"/>
        <v>0</v>
      </c>
      <c r="N416" s="325">
        <f t="shared" ca="1" si="168"/>
        <v>0</v>
      </c>
      <c r="O416" s="325">
        <f t="shared" ca="1" si="168"/>
        <v>0</v>
      </c>
      <c r="P416" s="325">
        <f t="shared" ca="1" si="168"/>
        <v>0</v>
      </c>
      <c r="Q416" s="325">
        <f t="shared" ca="1" si="168"/>
        <v>5000</v>
      </c>
      <c r="R416" s="325">
        <f t="shared" ca="1" si="168"/>
        <v>0</v>
      </c>
      <c r="S416" s="325">
        <f t="shared" ca="1" si="168"/>
        <v>5000</v>
      </c>
      <c r="T416" s="325">
        <f t="shared" ca="1" si="168"/>
        <v>0</v>
      </c>
      <c r="U416" s="325">
        <f t="shared" ca="1" si="168"/>
        <v>0</v>
      </c>
      <c r="V416" s="325">
        <f t="shared" ca="1" si="168"/>
        <v>0</v>
      </c>
      <c r="W416" s="325">
        <f t="shared" ca="1" si="168"/>
        <v>0</v>
      </c>
      <c r="X416" s="325">
        <f t="shared" ca="1" si="168"/>
        <v>0</v>
      </c>
      <c r="Y416" s="325">
        <f t="shared" ca="1" si="168"/>
        <v>10000</v>
      </c>
      <c r="Z416" s="325">
        <f t="shared" ca="1" si="168"/>
        <v>0</v>
      </c>
      <c r="AA416" s="325">
        <f t="shared" ca="1" si="168"/>
        <v>0</v>
      </c>
      <c r="AB416" s="326">
        <f t="shared" ca="1" si="168"/>
        <v>0</v>
      </c>
    </row>
    <row r="417" spans="5:28" hidden="1" outlineLevel="5">
      <c r="H417" s="327" t="s">
        <v>272</v>
      </c>
      <c r="I417" s="312">
        <f ca="1">SUM(OFFSET('Data - expenses'!$J246, 0, (I$6-1) * 3, 1, 3))</f>
        <v>0</v>
      </c>
      <c r="J417" s="313">
        <f ca="1">SUM(OFFSET('Data - expenses'!$J246, 0, (J$6-1) * 3, 1, 3))</f>
        <v>0</v>
      </c>
      <c r="K417" s="313">
        <f ca="1">SUM(OFFSET('Data - expenses'!$J246, 0, (K$6-1) * 3, 1, 3))</f>
        <v>0</v>
      </c>
      <c r="L417" s="313">
        <f ca="1">SUM(OFFSET('Data - expenses'!$J246, 0, (L$6-1) * 3, 1, 3))</f>
        <v>0</v>
      </c>
      <c r="M417" s="313">
        <f ca="1">SUM(OFFSET('Data - expenses'!$J246, 0, (M$6-1) * 3, 1, 3))</f>
        <v>0</v>
      </c>
      <c r="N417" s="313">
        <f ca="1">SUM(OFFSET('Data - expenses'!$J246, 0, (N$6-1) * 3, 1, 3))</f>
        <v>0</v>
      </c>
      <c r="O417" s="313">
        <f ca="1">SUM(OFFSET('Data - expenses'!$J246, 0, (O$6-1) * 3, 1, 3))</f>
        <v>0</v>
      </c>
      <c r="P417" s="313">
        <f ca="1">SUM(OFFSET('Data - expenses'!$J246, 0, (P$6-1) * 3, 1, 3))</f>
        <v>0</v>
      </c>
      <c r="Q417" s="313">
        <f ca="1">SUM(OFFSET('Data - expenses'!$J246, 0, (Q$6-1) * 3, 1, 3))</f>
        <v>5000</v>
      </c>
      <c r="R417" s="313">
        <f ca="1">SUM(OFFSET('Data - expenses'!$J246, 0, (R$6-1) * 3, 1, 3))</f>
        <v>0</v>
      </c>
      <c r="S417" s="313">
        <f ca="1">SUM(OFFSET('Data - expenses'!$J246, 0, (S$6-1) * 3, 1, 3))</f>
        <v>0</v>
      </c>
      <c r="T417" s="313">
        <f ca="1">SUM(OFFSET('Data - expenses'!$J246, 0, (T$6-1) * 3, 1, 3))</f>
        <v>0</v>
      </c>
      <c r="U417" s="313">
        <f ca="1">SUM(OFFSET('Data - expenses'!$J246, 0, (U$6-1) * 3, 1, 3))</f>
        <v>0</v>
      </c>
      <c r="V417" s="313">
        <f ca="1">SUM(OFFSET('Data - expenses'!$J246, 0, (V$6-1) * 3, 1, 3))</f>
        <v>0</v>
      </c>
      <c r="W417" s="313">
        <f ca="1">SUM(OFFSET('Data - expenses'!$J246, 0, (W$6-1) * 3, 1, 3))</f>
        <v>0</v>
      </c>
      <c r="X417" s="313">
        <f ca="1">SUM(OFFSET('Data - expenses'!$J246, 0, (X$6-1) * 3, 1, 3))</f>
        <v>0</v>
      </c>
      <c r="Y417" s="313">
        <f ca="1">SUM(OFFSET('Data - expenses'!$J246, 0, (Y$6-1) * 3, 1, 3))</f>
        <v>10000</v>
      </c>
      <c r="Z417" s="313">
        <f ca="1">SUM(OFFSET('Data - expenses'!$J246, 0, (Z$6-1) * 3, 1, 3))</f>
        <v>0</v>
      </c>
      <c r="AA417" s="313">
        <f ca="1">SUM(OFFSET('Data - expenses'!$J246, 0, (AA$6-1) * 3, 1, 3))</f>
        <v>0</v>
      </c>
      <c r="AB417" s="314">
        <f ca="1">SUM(OFFSET('Data - expenses'!$J246, 0, (AB$6-1) * 3, 1, 3))</f>
        <v>0</v>
      </c>
    </row>
    <row r="418" spans="5:28" hidden="1" outlineLevel="5">
      <c r="H418" s="327" t="s">
        <v>273</v>
      </c>
      <c r="I418" s="312">
        <f ca="1">SUM(OFFSET('Data - expenses'!$J247, 0, (I$6-1) * 3, 1, 3))</f>
        <v>0</v>
      </c>
      <c r="J418" s="313">
        <f ca="1">SUM(OFFSET('Data - expenses'!$J247, 0, (J$6-1) * 3, 1, 3))</f>
        <v>0</v>
      </c>
      <c r="K418" s="313">
        <f ca="1">SUM(OFFSET('Data - expenses'!$J247, 0, (K$6-1) * 3, 1, 3))</f>
        <v>5000</v>
      </c>
      <c r="L418" s="313">
        <f ca="1">SUM(OFFSET('Data - expenses'!$J247, 0, (L$6-1) * 3, 1, 3))</f>
        <v>0</v>
      </c>
      <c r="M418" s="313">
        <f ca="1">SUM(OFFSET('Data - expenses'!$J247, 0, (M$6-1) * 3, 1, 3))</f>
        <v>0</v>
      </c>
      <c r="N418" s="313">
        <f ca="1">SUM(OFFSET('Data - expenses'!$J247, 0, (N$6-1) * 3, 1, 3))</f>
        <v>0</v>
      </c>
      <c r="O418" s="313">
        <f ca="1">SUM(OFFSET('Data - expenses'!$J247, 0, (O$6-1) * 3, 1, 3))</f>
        <v>0</v>
      </c>
      <c r="P418" s="313">
        <f ca="1">SUM(OFFSET('Data - expenses'!$J247, 0, (P$6-1) * 3, 1, 3))</f>
        <v>0</v>
      </c>
      <c r="Q418" s="313">
        <f ca="1">SUM(OFFSET('Data - expenses'!$J247, 0, (Q$6-1) * 3, 1, 3))</f>
        <v>0</v>
      </c>
      <c r="R418" s="313">
        <f ca="1">SUM(OFFSET('Data - expenses'!$J247, 0, (R$6-1) * 3, 1, 3))</f>
        <v>0</v>
      </c>
      <c r="S418" s="313">
        <f ca="1">SUM(OFFSET('Data - expenses'!$J247, 0, (S$6-1) * 3, 1, 3))</f>
        <v>5000</v>
      </c>
      <c r="T418" s="313">
        <f ca="1">SUM(OFFSET('Data - expenses'!$J247, 0, (T$6-1) * 3, 1, 3))</f>
        <v>0</v>
      </c>
      <c r="U418" s="313">
        <f ca="1">SUM(OFFSET('Data - expenses'!$J247, 0, (U$6-1) * 3, 1, 3))</f>
        <v>0</v>
      </c>
      <c r="V418" s="313">
        <f ca="1">SUM(OFFSET('Data - expenses'!$J247, 0, (V$6-1) * 3, 1, 3))</f>
        <v>0</v>
      </c>
      <c r="W418" s="313">
        <f ca="1">SUM(OFFSET('Data - expenses'!$J247, 0, (W$6-1) * 3, 1, 3))</f>
        <v>0</v>
      </c>
      <c r="X418" s="313">
        <f ca="1">SUM(OFFSET('Data - expenses'!$J247, 0, (X$6-1) * 3, 1, 3))</f>
        <v>0</v>
      </c>
      <c r="Y418" s="313">
        <f ca="1">SUM(OFFSET('Data - expenses'!$J247, 0, (Y$6-1) * 3, 1, 3))</f>
        <v>0</v>
      </c>
      <c r="Z418" s="313">
        <f ca="1">SUM(OFFSET('Data - expenses'!$J247, 0, (Z$6-1) * 3, 1, 3))</f>
        <v>0</v>
      </c>
      <c r="AA418" s="313">
        <f ca="1">SUM(OFFSET('Data - expenses'!$J247, 0, (AA$6-1) * 3, 1, 3))</f>
        <v>0</v>
      </c>
      <c r="AB418" s="314">
        <f ca="1">SUM(OFFSET('Data - expenses'!$J247, 0, (AB$6-1) * 3, 1, 3))</f>
        <v>0</v>
      </c>
    </row>
    <row r="419" spans="5:28" hidden="1" outlineLevel="3">
      <c r="F419" s="488" t="s">
        <v>90</v>
      </c>
      <c r="G419" s="504"/>
      <c r="H419" s="489"/>
      <c r="I419" s="321">
        <f t="shared" ref="I419:AB419" ca="1" si="169">SUM(I420,I423)</f>
        <v>0</v>
      </c>
      <c r="J419" s="322">
        <f t="shared" ca="1" si="169"/>
        <v>0</v>
      </c>
      <c r="K419" s="322">
        <f t="shared" ca="1" si="169"/>
        <v>1000</v>
      </c>
      <c r="L419" s="322">
        <f t="shared" ca="1" si="169"/>
        <v>0</v>
      </c>
      <c r="M419" s="322">
        <f t="shared" ca="1" si="169"/>
        <v>277000</v>
      </c>
      <c r="N419" s="322">
        <f t="shared" ca="1" si="169"/>
        <v>98000</v>
      </c>
      <c r="O419" s="322">
        <f t="shared" ca="1" si="169"/>
        <v>678000</v>
      </c>
      <c r="P419" s="322">
        <f t="shared" ca="1" si="169"/>
        <v>335000</v>
      </c>
      <c r="Q419" s="322">
        <f t="shared" ca="1" si="169"/>
        <v>1000</v>
      </c>
      <c r="R419" s="322">
        <f t="shared" ca="1" si="169"/>
        <v>0</v>
      </c>
      <c r="S419" s="322">
        <f t="shared" ca="1" si="169"/>
        <v>0</v>
      </c>
      <c r="T419" s="322">
        <f t="shared" ca="1" si="169"/>
        <v>0</v>
      </c>
      <c r="U419" s="322">
        <f t="shared" ca="1" si="169"/>
        <v>0</v>
      </c>
      <c r="V419" s="322">
        <f t="shared" ca="1" si="169"/>
        <v>0</v>
      </c>
      <c r="W419" s="322">
        <f t="shared" ca="1" si="169"/>
        <v>0</v>
      </c>
      <c r="X419" s="322">
        <f t="shared" ca="1" si="169"/>
        <v>18000</v>
      </c>
      <c r="Y419" s="322">
        <f t="shared" ca="1" si="169"/>
        <v>88000</v>
      </c>
      <c r="Z419" s="322">
        <f t="shared" ca="1" si="169"/>
        <v>52000</v>
      </c>
      <c r="AA419" s="322">
        <f t="shared" ca="1" si="169"/>
        <v>101000</v>
      </c>
      <c r="AB419" s="323">
        <f t="shared" ca="1" si="169"/>
        <v>16000</v>
      </c>
    </row>
    <row r="420" spans="5:28" hidden="1" outlineLevel="4">
      <c r="G420" s="502" t="s">
        <v>4</v>
      </c>
      <c r="H420" s="503"/>
      <c r="I420" s="324">
        <f t="shared" ref="I420:AB420" ca="1" si="170">SUM(I421,I422)</f>
        <v>0</v>
      </c>
      <c r="J420" s="325">
        <f t="shared" ca="1" si="170"/>
        <v>0</v>
      </c>
      <c r="K420" s="325">
        <f t="shared" ca="1" si="170"/>
        <v>0</v>
      </c>
      <c r="L420" s="325">
        <f t="shared" ca="1" si="170"/>
        <v>0</v>
      </c>
      <c r="M420" s="325">
        <f t="shared" ca="1" si="170"/>
        <v>277000</v>
      </c>
      <c r="N420" s="325">
        <f t="shared" ca="1" si="170"/>
        <v>98000</v>
      </c>
      <c r="O420" s="325">
        <f t="shared" ca="1" si="170"/>
        <v>678000</v>
      </c>
      <c r="P420" s="325">
        <f t="shared" ca="1" si="170"/>
        <v>335000</v>
      </c>
      <c r="Q420" s="325">
        <f t="shared" ca="1" si="170"/>
        <v>0</v>
      </c>
      <c r="R420" s="325">
        <f t="shared" ca="1" si="170"/>
        <v>0</v>
      </c>
      <c r="S420" s="325">
        <f t="shared" ca="1" si="170"/>
        <v>0</v>
      </c>
      <c r="T420" s="325">
        <f t="shared" ca="1" si="170"/>
        <v>0</v>
      </c>
      <c r="U420" s="325">
        <f t="shared" ca="1" si="170"/>
        <v>0</v>
      </c>
      <c r="V420" s="325">
        <f t="shared" ca="1" si="170"/>
        <v>0</v>
      </c>
      <c r="W420" s="325">
        <f t="shared" ca="1" si="170"/>
        <v>0</v>
      </c>
      <c r="X420" s="325">
        <f t="shared" ca="1" si="170"/>
        <v>18000</v>
      </c>
      <c r="Y420" s="325">
        <f t="shared" ca="1" si="170"/>
        <v>87000</v>
      </c>
      <c r="Z420" s="325">
        <f t="shared" ca="1" si="170"/>
        <v>52000</v>
      </c>
      <c r="AA420" s="325">
        <f t="shared" ca="1" si="170"/>
        <v>101000</v>
      </c>
      <c r="AB420" s="326">
        <f t="shared" ca="1" si="170"/>
        <v>16000</v>
      </c>
    </row>
    <row r="421" spans="5:28" hidden="1" outlineLevel="5">
      <c r="H421" s="327" t="s">
        <v>270</v>
      </c>
      <c r="I421" s="312">
        <f ca="1">SUM(OFFSET('Data - expenses'!$J248, 0, (I$6-1) * 3, 1, 3))</f>
        <v>0</v>
      </c>
      <c r="J421" s="313">
        <f ca="1">SUM(OFFSET('Data - expenses'!$J248, 0, (J$6-1) * 3, 1, 3))</f>
        <v>0</v>
      </c>
      <c r="K421" s="313">
        <f ca="1">SUM(OFFSET('Data - expenses'!$J248, 0, (K$6-1) * 3, 1, 3))</f>
        <v>0</v>
      </c>
      <c r="L421" s="313">
        <f ca="1">SUM(OFFSET('Data - expenses'!$J248, 0, (L$6-1) * 3, 1, 3))</f>
        <v>0</v>
      </c>
      <c r="M421" s="313">
        <f ca="1">SUM(OFFSET('Data - expenses'!$J248, 0, (M$6-1) * 3, 1, 3))</f>
        <v>25000</v>
      </c>
      <c r="N421" s="313">
        <f ca="1">SUM(OFFSET('Data - expenses'!$J248, 0, (N$6-1) * 3, 1, 3))</f>
        <v>9000</v>
      </c>
      <c r="O421" s="313">
        <f ca="1">SUM(OFFSET('Data - expenses'!$J248, 0, (O$6-1) * 3, 1, 3))</f>
        <v>61000</v>
      </c>
      <c r="P421" s="313">
        <f ca="1">SUM(OFFSET('Data - expenses'!$J248, 0, (P$6-1) * 3, 1, 3))</f>
        <v>31000</v>
      </c>
      <c r="Q421" s="313">
        <f ca="1">SUM(OFFSET('Data - expenses'!$J248, 0, (Q$6-1) * 3, 1, 3))</f>
        <v>0</v>
      </c>
      <c r="R421" s="313">
        <f ca="1">SUM(OFFSET('Data - expenses'!$J248, 0, (R$6-1) * 3, 1, 3))</f>
        <v>0</v>
      </c>
      <c r="S421" s="313">
        <f ca="1">SUM(OFFSET('Data - expenses'!$J248, 0, (S$6-1) * 3, 1, 3))</f>
        <v>0</v>
      </c>
      <c r="T421" s="313">
        <f ca="1">SUM(OFFSET('Data - expenses'!$J248, 0, (T$6-1) * 3, 1, 3))</f>
        <v>0</v>
      </c>
      <c r="U421" s="313">
        <f ca="1">SUM(OFFSET('Data - expenses'!$J248, 0, (U$6-1) * 3, 1, 3))</f>
        <v>0</v>
      </c>
      <c r="V421" s="313">
        <f ca="1">SUM(OFFSET('Data - expenses'!$J248, 0, (V$6-1) * 3, 1, 3))</f>
        <v>0</v>
      </c>
      <c r="W421" s="313">
        <f ca="1">SUM(OFFSET('Data - expenses'!$J248, 0, (W$6-1) * 3, 1, 3))</f>
        <v>0</v>
      </c>
      <c r="X421" s="313">
        <f ca="1">SUM(OFFSET('Data - expenses'!$J248, 0, (X$6-1) * 3, 1, 3))</f>
        <v>1000</v>
      </c>
      <c r="Y421" s="313">
        <f ca="1">SUM(OFFSET('Data - expenses'!$J248, 0, (Y$6-1) * 3, 1, 3))</f>
        <v>8000</v>
      </c>
      <c r="Z421" s="313">
        <f ca="1">SUM(OFFSET('Data - expenses'!$J248, 0, (Z$6-1) * 3, 1, 3))</f>
        <v>5000</v>
      </c>
      <c r="AA421" s="313">
        <f ca="1">SUM(OFFSET('Data - expenses'!$J248, 0, (AA$6-1) * 3, 1, 3))</f>
        <v>9000</v>
      </c>
      <c r="AB421" s="314">
        <f ca="1">SUM(OFFSET('Data - expenses'!$J248, 0, (AB$6-1) * 3, 1, 3))</f>
        <v>2000</v>
      </c>
    </row>
    <row r="422" spans="5:28" hidden="1" outlineLevel="5">
      <c r="H422" s="327" t="s">
        <v>271</v>
      </c>
      <c r="I422" s="312">
        <f ca="1">SUM(OFFSET('Data - expenses'!$J249, 0, (I$6-1) * 3, 1, 3))</f>
        <v>0</v>
      </c>
      <c r="J422" s="313">
        <f ca="1">SUM(OFFSET('Data - expenses'!$J249, 0, (J$6-1) * 3, 1, 3))</f>
        <v>0</v>
      </c>
      <c r="K422" s="313">
        <f ca="1">SUM(OFFSET('Data - expenses'!$J249, 0, (K$6-1) * 3, 1, 3))</f>
        <v>0</v>
      </c>
      <c r="L422" s="313">
        <f ca="1">SUM(OFFSET('Data - expenses'!$J249, 0, (L$6-1) * 3, 1, 3))</f>
        <v>0</v>
      </c>
      <c r="M422" s="313">
        <f ca="1">SUM(OFFSET('Data - expenses'!$J249, 0, (M$6-1) * 3, 1, 3))</f>
        <v>252000</v>
      </c>
      <c r="N422" s="313">
        <f ca="1">SUM(OFFSET('Data - expenses'!$J249, 0, (N$6-1) * 3, 1, 3))</f>
        <v>89000</v>
      </c>
      <c r="O422" s="313">
        <f ca="1">SUM(OFFSET('Data - expenses'!$J249, 0, (O$6-1) * 3, 1, 3))</f>
        <v>617000</v>
      </c>
      <c r="P422" s="313">
        <f ca="1">SUM(OFFSET('Data - expenses'!$J249, 0, (P$6-1) * 3, 1, 3))</f>
        <v>304000</v>
      </c>
      <c r="Q422" s="313">
        <f ca="1">SUM(OFFSET('Data - expenses'!$J249, 0, (Q$6-1) * 3, 1, 3))</f>
        <v>0</v>
      </c>
      <c r="R422" s="313">
        <f ca="1">SUM(OFFSET('Data - expenses'!$J249, 0, (R$6-1) * 3, 1, 3))</f>
        <v>0</v>
      </c>
      <c r="S422" s="313">
        <f ca="1">SUM(OFFSET('Data - expenses'!$J249, 0, (S$6-1) * 3, 1, 3))</f>
        <v>0</v>
      </c>
      <c r="T422" s="313">
        <f ca="1">SUM(OFFSET('Data - expenses'!$J249, 0, (T$6-1) * 3, 1, 3))</f>
        <v>0</v>
      </c>
      <c r="U422" s="313">
        <f ca="1">SUM(OFFSET('Data - expenses'!$J249, 0, (U$6-1) * 3, 1, 3))</f>
        <v>0</v>
      </c>
      <c r="V422" s="313">
        <f ca="1">SUM(OFFSET('Data - expenses'!$J249, 0, (V$6-1) * 3, 1, 3))</f>
        <v>0</v>
      </c>
      <c r="W422" s="313">
        <f ca="1">SUM(OFFSET('Data - expenses'!$J249, 0, (W$6-1) * 3, 1, 3))</f>
        <v>0</v>
      </c>
      <c r="X422" s="313">
        <f ca="1">SUM(OFFSET('Data - expenses'!$J249, 0, (X$6-1) * 3, 1, 3))</f>
        <v>17000</v>
      </c>
      <c r="Y422" s="313">
        <f ca="1">SUM(OFFSET('Data - expenses'!$J249, 0, (Y$6-1) * 3, 1, 3))</f>
        <v>79000</v>
      </c>
      <c r="Z422" s="313">
        <f ca="1">SUM(OFFSET('Data - expenses'!$J249, 0, (Z$6-1) * 3, 1, 3))</f>
        <v>47000</v>
      </c>
      <c r="AA422" s="313">
        <f ca="1">SUM(OFFSET('Data - expenses'!$J249, 0, (AA$6-1) * 3, 1, 3))</f>
        <v>92000</v>
      </c>
      <c r="AB422" s="314">
        <f ca="1">SUM(OFFSET('Data - expenses'!$J249, 0, (AB$6-1) * 3, 1, 3))</f>
        <v>14000</v>
      </c>
    </row>
    <row r="423" spans="5:28" hidden="1" outlineLevel="4">
      <c r="G423" s="502" t="s">
        <v>97</v>
      </c>
      <c r="H423" s="503"/>
      <c r="I423" s="324">
        <f t="shared" ref="I423:AB423" ca="1" si="171">SUM(I424,I425)</f>
        <v>0</v>
      </c>
      <c r="J423" s="325">
        <f t="shared" ca="1" si="171"/>
        <v>0</v>
      </c>
      <c r="K423" s="325">
        <f t="shared" ca="1" si="171"/>
        <v>1000</v>
      </c>
      <c r="L423" s="325">
        <f t="shared" ca="1" si="171"/>
        <v>0</v>
      </c>
      <c r="M423" s="325">
        <f t="shared" ca="1" si="171"/>
        <v>0</v>
      </c>
      <c r="N423" s="325">
        <f t="shared" ca="1" si="171"/>
        <v>0</v>
      </c>
      <c r="O423" s="325">
        <f t="shared" ca="1" si="171"/>
        <v>0</v>
      </c>
      <c r="P423" s="325">
        <f t="shared" ca="1" si="171"/>
        <v>0</v>
      </c>
      <c r="Q423" s="325">
        <f t="shared" ca="1" si="171"/>
        <v>1000</v>
      </c>
      <c r="R423" s="325">
        <f t="shared" ca="1" si="171"/>
        <v>0</v>
      </c>
      <c r="S423" s="325">
        <f t="shared" ca="1" si="171"/>
        <v>0</v>
      </c>
      <c r="T423" s="325">
        <f t="shared" ca="1" si="171"/>
        <v>0</v>
      </c>
      <c r="U423" s="325">
        <f t="shared" ca="1" si="171"/>
        <v>0</v>
      </c>
      <c r="V423" s="325">
        <f t="shared" ca="1" si="171"/>
        <v>0</v>
      </c>
      <c r="W423" s="325">
        <f t="shared" ca="1" si="171"/>
        <v>0</v>
      </c>
      <c r="X423" s="325">
        <f t="shared" ca="1" si="171"/>
        <v>0</v>
      </c>
      <c r="Y423" s="325">
        <f t="shared" ca="1" si="171"/>
        <v>1000</v>
      </c>
      <c r="Z423" s="325">
        <f t="shared" ca="1" si="171"/>
        <v>0</v>
      </c>
      <c r="AA423" s="325">
        <f t="shared" ca="1" si="171"/>
        <v>0</v>
      </c>
      <c r="AB423" s="326">
        <f t="shared" ca="1" si="171"/>
        <v>0</v>
      </c>
    </row>
    <row r="424" spans="5:28" hidden="1" outlineLevel="5">
      <c r="H424" s="327" t="s">
        <v>272</v>
      </c>
      <c r="I424" s="312">
        <f ca="1">SUM(OFFSET('Data - expenses'!$J250, 0, (I$6-1) * 3, 1, 3))</f>
        <v>0</v>
      </c>
      <c r="J424" s="313">
        <f ca="1">SUM(OFFSET('Data - expenses'!$J250, 0, (J$6-1) * 3, 1, 3))</f>
        <v>0</v>
      </c>
      <c r="K424" s="313">
        <f ca="1">SUM(OFFSET('Data - expenses'!$J250, 0, (K$6-1) * 3, 1, 3))</f>
        <v>0</v>
      </c>
      <c r="L424" s="313">
        <f ca="1">SUM(OFFSET('Data - expenses'!$J250, 0, (L$6-1) * 3, 1, 3))</f>
        <v>0</v>
      </c>
      <c r="M424" s="313">
        <f ca="1">SUM(OFFSET('Data - expenses'!$J250, 0, (M$6-1) * 3, 1, 3))</f>
        <v>0</v>
      </c>
      <c r="N424" s="313">
        <f ca="1">SUM(OFFSET('Data - expenses'!$J250, 0, (N$6-1) * 3, 1, 3))</f>
        <v>0</v>
      </c>
      <c r="O424" s="313">
        <f ca="1">SUM(OFFSET('Data - expenses'!$J250, 0, (O$6-1) * 3, 1, 3))</f>
        <v>0</v>
      </c>
      <c r="P424" s="313">
        <f ca="1">SUM(OFFSET('Data - expenses'!$J250, 0, (P$6-1) * 3, 1, 3))</f>
        <v>0</v>
      </c>
      <c r="Q424" s="313">
        <f ca="1">SUM(OFFSET('Data - expenses'!$J250, 0, (Q$6-1) * 3, 1, 3))</f>
        <v>1000</v>
      </c>
      <c r="R424" s="313">
        <f ca="1">SUM(OFFSET('Data - expenses'!$J250, 0, (R$6-1) * 3, 1, 3))</f>
        <v>0</v>
      </c>
      <c r="S424" s="313">
        <f ca="1">SUM(OFFSET('Data - expenses'!$J250, 0, (S$6-1) * 3, 1, 3))</f>
        <v>0</v>
      </c>
      <c r="T424" s="313">
        <f ca="1">SUM(OFFSET('Data - expenses'!$J250, 0, (T$6-1) * 3, 1, 3))</f>
        <v>0</v>
      </c>
      <c r="U424" s="313">
        <f ca="1">SUM(OFFSET('Data - expenses'!$J250, 0, (U$6-1) * 3, 1, 3))</f>
        <v>0</v>
      </c>
      <c r="V424" s="313">
        <f ca="1">SUM(OFFSET('Data - expenses'!$J250, 0, (V$6-1) * 3, 1, 3))</f>
        <v>0</v>
      </c>
      <c r="W424" s="313">
        <f ca="1">SUM(OFFSET('Data - expenses'!$J250, 0, (W$6-1) * 3, 1, 3))</f>
        <v>0</v>
      </c>
      <c r="X424" s="313">
        <f ca="1">SUM(OFFSET('Data - expenses'!$J250, 0, (X$6-1) * 3, 1, 3))</f>
        <v>0</v>
      </c>
      <c r="Y424" s="313">
        <f ca="1">SUM(OFFSET('Data - expenses'!$J250, 0, (Y$6-1) * 3, 1, 3))</f>
        <v>1000</v>
      </c>
      <c r="Z424" s="313">
        <f ca="1">SUM(OFFSET('Data - expenses'!$J250, 0, (Z$6-1) * 3, 1, 3))</f>
        <v>0</v>
      </c>
      <c r="AA424" s="313">
        <f ca="1">SUM(OFFSET('Data - expenses'!$J250, 0, (AA$6-1) * 3, 1, 3))</f>
        <v>0</v>
      </c>
      <c r="AB424" s="314">
        <f ca="1">SUM(OFFSET('Data - expenses'!$J250, 0, (AB$6-1) * 3, 1, 3))</f>
        <v>0</v>
      </c>
    </row>
    <row r="425" spans="5:28" hidden="1" outlineLevel="5">
      <c r="H425" s="327" t="s">
        <v>273</v>
      </c>
      <c r="I425" s="312">
        <f ca="1">SUM(OFFSET('Data - expenses'!$J251, 0, (I$6-1) * 3, 1, 3))</f>
        <v>0</v>
      </c>
      <c r="J425" s="313">
        <f ca="1">SUM(OFFSET('Data - expenses'!$J251, 0, (J$6-1) * 3, 1, 3))</f>
        <v>0</v>
      </c>
      <c r="K425" s="313">
        <f ca="1">SUM(OFFSET('Data - expenses'!$J251, 0, (K$6-1) * 3, 1, 3))</f>
        <v>1000</v>
      </c>
      <c r="L425" s="313">
        <f ca="1">SUM(OFFSET('Data - expenses'!$J251, 0, (L$6-1) * 3, 1, 3))</f>
        <v>0</v>
      </c>
      <c r="M425" s="313">
        <f ca="1">SUM(OFFSET('Data - expenses'!$J251, 0, (M$6-1) * 3, 1, 3))</f>
        <v>0</v>
      </c>
      <c r="N425" s="313">
        <f ca="1">SUM(OFFSET('Data - expenses'!$J251, 0, (N$6-1) * 3, 1, 3))</f>
        <v>0</v>
      </c>
      <c r="O425" s="313">
        <f ca="1">SUM(OFFSET('Data - expenses'!$J251, 0, (O$6-1) * 3, 1, 3))</f>
        <v>0</v>
      </c>
      <c r="P425" s="313">
        <f ca="1">SUM(OFFSET('Data - expenses'!$J251, 0, (P$6-1) * 3, 1, 3))</f>
        <v>0</v>
      </c>
      <c r="Q425" s="313">
        <f ca="1">SUM(OFFSET('Data - expenses'!$J251, 0, (Q$6-1) * 3, 1, 3))</f>
        <v>0</v>
      </c>
      <c r="R425" s="313">
        <f ca="1">SUM(OFFSET('Data - expenses'!$J251, 0, (R$6-1) * 3, 1, 3))</f>
        <v>0</v>
      </c>
      <c r="S425" s="313">
        <f ca="1">SUM(OFFSET('Data - expenses'!$J251, 0, (S$6-1) * 3, 1, 3))</f>
        <v>0</v>
      </c>
      <c r="T425" s="313">
        <f ca="1">SUM(OFFSET('Data - expenses'!$J251, 0, (T$6-1) * 3, 1, 3))</f>
        <v>0</v>
      </c>
      <c r="U425" s="313">
        <f ca="1">SUM(OFFSET('Data - expenses'!$J251, 0, (U$6-1) * 3, 1, 3))</f>
        <v>0</v>
      </c>
      <c r="V425" s="313">
        <f ca="1">SUM(OFFSET('Data - expenses'!$J251, 0, (V$6-1) * 3, 1, 3))</f>
        <v>0</v>
      </c>
      <c r="W425" s="313">
        <f ca="1">SUM(OFFSET('Data - expenses'!$J251, 0, (W$6-1) * 3, 1, 3))</f>
        <v>0</v>
      </c>
      <c r="X425" s="313">
        <f ca="1">SUM(OFFSET('Data - expenses'!$J251, 0, (X$6-1) * 3, 1, 3))</f>
        <v>0</v>
      </c>
      <c r="Y425" s="313">
        <f ca="1">SUM(OFFSET('Data - expenses'!$J251, 0, (Y$6-1) * 3, 1, 3))</f>
        <v>0</v>
      </c>
      <c r="Z425" s="313">
        <f ca="1">SUM(OFFSET('Data - expenses'!$J251, 0, (Z$6-1) * 3, 1, 3))</f>
        <v>0</v>
      </c>
      <c r="AA425" s="313">
        <f ca="1">SUM(OFFSET('Data - expenses'!$J251, 0, (AA$6-1) * 3, 1, 3))</f>
        <v>0</v>
      </c>
      <c r="AB425" s="314">
        <f ca="1">SUM(OFFSET('Data - expenses'!$J251, 0, (AB$6-1) * 3, 1, 3))</f>
        <v>0</v>
      </c>
    </row>
    <row r="426" spans="5:28" hidden="1" outlineLevel="2">
      <c r="E426" s="502" t="s">
        <v>91</v>
      </c>
      <c r="F426" s="505"/>
      <c r="G426" s="505"/>
      <c r="H426" s="503"/>
      <c r="I426" s="324">
        <f t="shared" ref="I426:AB426" ca="1" si="172">SUM(I427)</f>
        <v>0</v>
      </c>
      <c r="J426" s="325">
        <f t="shared" ca="1" si="172"/>
        <v>0</v>
      </c>
      <c r="K426" s="325">
        <f t="shared" ca="1" si="172"/>
        <v>2500</v>
      </c>
      <c r="L426" s="325">
        <f t="shared" ca="1" si="172"/>
        <v>137500</v>
      </c>
      <c r="M426" s="325">
        <f t="shared" ca="1" si="172"/>
        <v>646666.66666666674</v>
      </c>
      <c r="N426" s="325">
        <f t="shared" ca="1" si="172"/>
        <v>826666.66666666663</v>
      </c>
      <c r="O426" s="325">
        <f t="shared" ca="1" si="172"/>
        <v>2164166.6666666665</v>
      </c>
      <c r="P426" s="325">
        <f t="shared" ca="1" si="172"/>
        <v>3472500</v>
      </c>
      <c r="Q426" s="325">
        <f t="shared" ca="1" si="172"/>
        <v>3473250</v>
      </c>
      <c r="R426" s="325">
        <f t="shared" ca="1" si="172"/>
        <v>3473250</v>
      </c>
      <c r="S426" s="325">
        <f t="shared" ca="1" si="172"/>
        <v>3473250</v>
      </c>
      <c r="T426" s="325">
        <f t="shared" ca="1" si="172"/>
        <v>3473250</v>
      </c>
      <c r="U426" s="325">
        <f t="shared" ca="1" si="172"/>
        <v>3473250</v>
      </c>
      <c r="V426" s="325">
        <f t="shared" ca="1" si="172"/>
        <v>3473250</v>
      </c>
      <c r="W426" s="325">
        <f t="shared" ca="1" si="172"/>
        <v>3473250</v>
      </c>
      <c r="X426" s="325">
        <f t="shared" ca="1" si="172"/>
        <v>3488250.0000000005</v>
      </c>
      <c r="Y426" s="325">
        <f t="shared" ca="1" si="172"/>
        <v>3736250</v>
      </c>
      <c r="Z426" s="325">
        <f t="shared" ca="1" si="172"/>
        <v>3779833.3333333335</v>
      </c>
      <c r="AA426" s="325">
        <f t="shared" ca="1" si="172"/>
        <v>3950666.6666666665</v>
      </c>
      <c r="AB426" s="326">
        <f t="shared" ca="1" si="172"/>
        <v>4159000</v>
      </c>
    </row>
    <row r="427" spans="5:28" hidden="1" outlineLevel="3">
      <c r="F427" s="488" t="s">
        <v>91</v>
      </c>
      <c r="G427" s="504"/>
      <c r="H427" s="489"/>
      <c r="I427" s="321">
        <f t="shared" ref="I427:AB427" ca="1" si="173">SUM(I428,I431)</f>
        <v>0</v>
      </c>
      <c r="J427" s="322">
        <f t="shared" ca="1" si="173"/>
        <v>0</v>
      </c>
      <c r="K427" s="322">
        <f t="shared" ca="1" si="173"/>
        <v>2500</v>
      </c>
      <c r="L427" s="322">
        <f t="shared" ca="1" si="173"/>
        <v>137500</v>
      </c>
      <c r="M427" s="322">
        <f t="shared" ca="1" si="173"/>
        <v>646666.66666666674</v>
      </c>
      <c r="N427" s="322">
        <f t="shared" ca="1" si="173"/>
        <v>826666.66666666663</v>
      </c>
      <c r="O427" s="322">
        <f t="shared" ca="1" si="173"/>
        <v>2164166.6666666665</v>
      </c>
      <c r="P427" s="322">
        <f t="shared" ca="1" si="173"/>
        <v>3472500</v>
      </c>
      <c r="Q427" s="322">
        <f t="shared" ca="1" si="173"/>
        <v>3473250</v>
      </c>
      <c r="R427" s="322">
        <f t="shared" ca="1" si="173"/>
        <v>3473250</v>
      </c>
      <c r="S427" s="322">
        <f t="shared" ca="1" si="173"/>
        <v>3473250</v>
      </c>
      <c r="T427" s="322">
        <f t="shared" ca="1" si="173"/>
        <v>3473250</v>
      </c>
      <c r="U427" s="322">
        <f t="shared" ca="1" si="173"/>
        <v>3473250</v>
      </c>
      <c r="V427" s="322">
        <f t="shared" ca="1" si="173"/>
        <v>3473250</v>
      </c>
      <c r="W427" s="322">
        <f t="shared" ca="1" si="173"/>
        <v>3473250</v>
      </c>
      <c r="X427" s="322">
        <f t="shared" ca="1" si="173"/>
        <v>3488250.0000000005</v>
      </c>
      <c r="Y427" s="322">
        <f t="shared" ca="1" si="173"/>
        <v>3736250</v>
      </c>
      <c r="Z427" s="322">
        <f t="shared" ca="1" si="173"/>
        <v>3779833.3333333335</v>
      </c>
      <c r="AA427" s="322">
        <f t="shared" ca="1" si="173"/>
        <v>3950666.6666666665</v>
      </c>
      <c r="AB427" s="323">
        <f t="shared" ca="1" si="173"/>
        <v>4159000</v>
      </c>
    </row>
    <row r="428" spans="5:28" hidden="1" outlineLevel="4">
      <c r="G428" s="502" t="s">
        <v>4</v>
      </c>
      <c r="H428" s="503"/>
      <c r="I428" s="324">
        <f t="shared" ref="I428:AB428" ca="1" si="174">SUM(I429,I430)</f>
        <v>0</v>
      </c>
      <c r="J428" s="325">
        <f t="shared" ca="1" si="174"/>
        <v>0</v>
      </c>
      <c r="K428" s="325">
        <f t="shared" ca="1" si="174"/>
        <v>0</v>
      </c>
      <c r="L428" s="325">
        <f t="shared" ca="1" si="174"/>
        <v>135000</v>
      </c>
      <c r="M428" s="325">
        <f t="shared" ca="1" si="174"/>
        <v>644166.66666666674</v>
      </c>
      <c r="N428" s="325">
        <f t="shared" ca="1" si="174"/>
        <v>824166.66666666663</v>
      </c>
      <c r="O428" s="325">
        <f t="shared" ca="1" si="174"/>
        <v>2161666.6666666665</v>
      </c>
      <c r="P428" s="325">
        <f t="shared" ca="1" si="174"/>
        <v>3470000</v>
      </c>
      <c r="Q428" s="325">
        <f t="shared" ca="1" si="174"/>
        <v>3470000</v>
      </c>
      <c r="R428" s="325">
        <f t="shared" ca="1" si="174"/>
        <v>3470000</v>
      </c>
      <c r="S428" s="325">
        <f t="shared" ca="1" si="174"/>
        <v>3470000</v>
      </c>
      <c r="T428" s="325">
        <f t="shared" ca="1" si="174"/>
        <v>3470000</v>
      </c>
      <c r="U428" s="325">
        <f t="shared" ca="1" si="174"/>
        <v>3470000</v>
      </c>
      <c r="V428" s="325">
        <f t="shared" ca="1" si="174"/>
        <v>3470000</v>
      </c>
      <c r="W428" s="325">
        <f t="shared" ca="1" si="174"/>
        <v>3470000</v>
      </c>
      <c r="X428" s="325">
        <f t="shared" ca="1" si="174"/>
        <v>3485000.0000000005</v>
      </c>
      <c r="Y428" s="325">
        <f t="shared" ca="1" si="174"/>
        <v>3732500</v>
      </c>
      <c r="Z428" s="325">
        <f t="shared" ca="1" si="174"/>
        <v>3775833.3333333335</v>
      </c>
      <c r="AA428" s="325">
        <f t="shared" ca="1" si="174"/>
        <v>3946666.6666666665</v>
      </c>
      <c r="AB428" s="326">
        <f t="shared" ca="1" si="174"/>
        <v>4155000</v>
      </c>
    </row>
    <row r="429" spans="5:28" hidden="1" outlineLevel="5">
      <c r="H429" s="327" t="s">
        <v>270</v>
      </c>
      <c r="I429" s="312">
        <f ca="1">SUM(OFFSET('Data - expenses'!$J252, 0, (I$6-1) * 3, 1, 3))</f>
        <v>0</v>
      </c>
      <c r="J429" s="313">
        <f ca="1">SUM(OFFSET('Data - expenses'!$J252, 0, (J$6-1) * 3, 1, 3))</f>
        <v>0</v>
      </c>
      <c r="K429" s="313">
        <f ca="1">SUM(OFFSET('Data - expenses'!$J252, 0, (K$6-1) * 3, 1, 3))</f>
        <v>0</v>
      </c>
      <c r="L429" s="313">
        <f ca="1">SUM(OFFSET('Data - expenses'!$J252, 0, (L$6-1) * 3, 1, 3))</f>
        <v>11666.666666666666</v>
      </c>
      <c r="M429" s="313">
        <f ca="1">SUM(OFFSET('Data - expenses'!$J252, 0, (M$6-1) * 3, 1, 3))</f>
        <v>57500</v>
      </c>
      <c r="N429" s="313">
        <f ca="1">SUM(OFFSET('Data - expenses'!$J252, 0, (N$6-1) * 3, 1, 3))</f>
        <v>74166.666666666657</v>
      </c>
      <c r="O429" s="313">
        <f ca="1">SUM(OFFSET('Data - expenses'!$J252, 0, (O$6-1) * 3, 1, 3))</f>
        <v>195000</v>
      </c>
      <c r="P429" s="313">
        <f ca="1">SUM(OFFSET('Data - expenses'!$J252, 0, (P$6-1) * 3, 1, 3))</f>
        <v>315000</v>
      </c>
      <c r="Q429" s="313">
        <f ca="1">SUM(OFFSET('Data - expenses'!$J252, 0, (Q$6-1) * 3, 1, 3))</f>
        <v>315000</v>
      </c>
      <c r="R429" s="313">
        <f ca="1">SUM(OFFSET('Data - expenses'!$J252, 0, (R$6-1) * 3, 1, 3))</f>
        <v>315000</v>
      </c>
      <c r="S429" s="313">
        <f ca="1">SUM(OFFSET('Data - expenses'!$J252, 0, (S$6-1) * 3, 1, 3))</f>
        <v>315000</v>
      </c>
      <c r="T429" s="313">
        <f ca="1">SUM(OFFSET('Data - expenses'!$J252, 0, (T$6-1) * 3, 1, 3))</f>
        <v>315000</v>
      </c>
      <c r="U429" s="313">
        <f ca="1">SUM(OFFSET('Data - expenses'!$J252, 0, (U$6-1) * 3, 1, 3))</f>
        <v>315000</v>
      </c>
      <c r="V429" s="313">
        <f ca="1">SUM(OFFSET('Data - expenses'!$J252, 0, (V$6-1) * 3, 1, 3))</f>
        <v>315000</v>
      </c>
      <c r="W429" s="313">
        <f ca="1">SUM(OFFSET('Data - expenses'!$J252, 0, (W$6-1) * 3, 1, 3))</f>
        <v>315000</v>
      </c>
      <c r="X429" s="313">
        <f ca="1">SUM(OFFSET('Data - expenses'!$J252, 0, (X$6-1) * 3, 1, 3))</f>
        <v>315833.33333333331</v>
      </c>
      <c r="Y429" s="313">
        <f ca="1">SUM(OFFSET('Data - expenses'!$J252, 0, (Y$6-1) * 3, 1, 3))</f>
        <v>337500</v>
      </c>
      <c r="Z429" s="313">
        <f ca="1">SUM(OFFSET('Data - expenses'!$J252, 0, (Z$6-1) * 3, 1, 3))</f>
        <v>341666.66666666669</v>
      </c>
      <c r="AA429" s="313">
        <f ca="1">SUM(OFFSET('Data - expenses'!$J252, 0, (AA$6-1) * 3, 1, 3))</f>
        <v>357500</v>
      </c>
      <c r="AB429" s="314">
        <f ca="1">SUM(OFFSET('Data - expenses'!$J252, 0, (AB$6-1) * 3, 1, 3))</f>
        <v>377500</v>
      </c>
    </row>
    <row r="430" spans="5:28" hidden="1" outlineLevel="5">
      <c r="H430" s="327" t="s">
        <v>271</v>
      </c>
      <c r="I430" s="312">
        <f ca="1">SUM(OFFSET('Data - expenses'!$J253, 0, (I$6-1) * 3, 1, 3))</f>
        <v>0</v>
      </c>
      <c r="J430" s="313">
        <f ca="1">SUM(OFFSET('Data - expenses'!$J253, 0, (J$6-1) * 3, 1, 3))</f>
        <v>0</v>
      </c>
      <c r="K430" s="313">
        <f ca="1">SUM(OFFSET('Data - expenses'!$J253, 0, (K$6-1) * 3, 1, 3))</f>
        <v>0</v>
      </c>
      <c r="L430" s="313">
        <f ca="1">SUM(OFFSET('Data - expenses'!$J253, 0, (L$6-1) * 3, 1, 3))</f>
        <v>123333.33333333333</v>
      </c>
      <c r="M430" s="313">
        <f ca="1">SUM(OFFSET('Data - expenses'!$J253, 0, (M$6-1) * 3, 1, 3))</f>
        <v>586666.66666666674</v>
      </c>
      <c r="N430" s="313">
        <f ca="1">SUM(OFFSET('Data - expenses'!$J253, 0, (N$6-1) * 3, 1, 3))</f>
        <v>750000</v>
      </c>
      <c r="O430" s="313">
        <f ca="1">SUM(OFFSET('Data - expenses'!$J253, 0, (O$6-1) * 3, 1, 3))</f>
        <v>1966666.6666666665</v>
      </c>
      <c r="P430" s="313">
        <f ca="1">SUM(OFFSET('Data - expenses'!$J253, 0, (P$6-1) * 3, 1, 3))</f>
        <v>3155000</v>
      </c>
      <c r="Q430" s="313">
        <f ca="1">SUM(OFFSET('Data - expenses'!$J253, 0, (Q$6-1) * 3, 1, 3))</f>
        <v>3155000</v>
      </c>
      <c r="R430" s="313">
        <f ca="1">SUM(OFFSET('Data - expenses'!$J253, 0, (R$6-1) * 3, 1, 3))</f>
        <v>3155000</v>
      </c>
      <c r="S430" s="313">
        <f ca="1">SUM(OFFSET('Data - expenses'!$J253, 0, (S$6-1) * 3, 1, 3))</f>
        <v>3155000</v>
      </c>
      <c r="T430" s="313">
        <f ca="1">SUM(OFFSET('Data - expenses'!$J253, 0, (T$6-1) * 3, 1, 3))</f>
        <v>3155000</v>
      </c>
      <c r="U430" s="313">
        <f ca="1">SUM(OFFSET('Data - expenses'!$J253, 0, (U$6-1) * 3, 1, 3))</f>
        <v>3155000</v>
      </c>
      <c r="V430" s="313">
        <f ca="1">SUM(OFFSET('Data - expenses'!$J253, 0, (V$6-1) * 3, 1, 3))</f>
        <v>3155000</v>
      </c>
      <c r="W430" s="313">
        <f ca="1">SUM(OFFSET('Data - expenses'!$J253, 0, (W$6-1) * 3, 1, 3))</f>
        <v>3155000</v>
      </c>
      <c r="X430" s="313">
        <f ca="1">SUM(OFFSET('Data - expenses'!$J253, 0, (X$6-1) * 3, 1, 3))</f>
        <v>3169166.666666667</v>
      </c>
      <c r="Y430" s="313">
        <f ca="1">SUM(OFFSET('Data - expenses'!$J253, 0, (Y$6-1) * 3, 1, 3))</f>
        <v>3395000</v>
      </c>
      <c r="Z430" s="313">
        <f ca="1">SUM(OFFSET('Data - expenses'!$J253, 0, (Z$6-1) * 3, 1, 3))</f>
        <v>3434166.666666667</v>
      </c>
      <c r="AA430" s="313">
        <f ca="1">SUM(OFFSET('Data - expenses'!$J253, 0, (AA$6-1) * 3, 1, 3))</f>
        <v>3589166.6666666665</v>
      </c>
      <c r="AB430" s="314">
        <f ca="1">SUM(OFFSET('Data - expenses'!$J253, 0, (AB$6-1) * 3, 1, 3))</f>
        <v>3777500</v>
      </c>
    </row>
    <row r="431" spans="5:28" hidden="1" outlineLevel="4">
      <c r="G431" s="502" t="s">
        <v>97</v>
      </c>
      <c r="H431" s="503"/>
      <c r="I431" s="324">
        <f t="shared" ref="I431:AB431" ca="1" si="175">SUM(I432,I433)</f>
        <v>0</v>
      </c>
      <c r="J431" s="325">
        <f t="shared" ca="1" si="175"/>
        <v>0</v>
      </c>
      <c r="K431" s="325">
        <f t="shared" ca="1" si="175"/>
        <v>2500</v>
      </c>
      <c r="L431" s="325">
        <f t="shared" ca="1" si="175"/>
        <v>2500</v>
      </c>
      <c r="M431" s="325">
        <f t="shared" ca="1" si="175"/>
        <v>2500</v>
      </c>
      <c r="N431" s="325">
        <f t="shared" ca="1" si="175"/>
        <v>2500</v>
      </c>
      <c r="O431" s="325">
        <f t="shared" ca="1" si="175"/>
        <v>2500</v>
      </c>
      <c r="P431" s="325">
        <f t="shared" ca="1" si="175"/>
        <v>2500</v>
      </c>
      <c r="Q431" s="325">
        <f t="shared" ca="1" si="175"/>
        <v>3250</v>
      </c>
      <c r="R431" s="325">
        <f t="shared" ca="1" si="175"/>
        <v>3250</v>
      </c>
      <c r="S431" s="325">
        <f t="shared" ca="1" si="175"/>
        <v>3250</v>
      </c>
      <c r="T431" s="325">
        <f t="shared" ca="1" si="175"/>
        <v>3250</v>
      </c>
      <c r="U431" s="325">
        <f t="shared" ca="1" si="175"/>
        <v>3250</v>
      </c>
      <c r="V431" s="325">
        <f t="shared" ca="1" si="175"/>
        <v>3250</v>
      </c>
      <c r="W431" s="325">
        <f t="shared" ca="1" si="175"/>
        <v>3250</v>
      </c>
      <c r="X431" s="325">
        <f t="shared" ca="1" si="175"/>
        <v>3250</v>
      </c>
      <c r="Y431" s="325">
        <f t="shared" ca="1" si="175"/>
        <v>3750</v>
      </c>
      <c r="Z431" s="325">
        <f t="shared" ca="1" si="175"/>
        <v>4000</v>
      </c>
      <c r="AA431" s="325">
        <f t="shared" ca="1" si="175"/>
        <v>4000</v>
      </c>
      <c r="AB431" s="326">
        <f t="shared" ca="1" si="175"/>
        <v>4000</v>
      </c>
    </row>
    <row r="432" spans="5:28" hidden="1" outlineLevel="5">
      <c r="H432" s="327" t="s">
        <v>272</v>
      </c>
      <c r="I432" s="312">
        <f ca="1">SUM(OFFSET('Data - expenses'!$J254, 0, (I$6-1) * 3, 1, 3))</f>
        <v>0</v>
      </c>
      <c r="J432" s="313">
        <f ca="1">SUM(OFFSET('Data - expenses'!$J254, 0, (J$6-1) * 3, 1, 3))</f>
        <v>0</v>
      </c>
      <c r="K432" s="313">
        <f ca="1">SUM(OFFSET('Data - expenses'!$J254, 0, (K$6-1) * 3, 1, 3))</f>
        <v>0</v>
      </c>
      <c r="L432" s="313">
        <f ca="1">SUM(OFFSET('Data - expenses'!$J254, 0, (L$6-1) * 3, 1, 3))</f>
        <v>0</v>
      </c>
      <c r="M432" s="313">
        <f ca="1">SUM(OFFSET('Data - expenses'!$J254, 0, (M$6-1) * 3, 1, 3))</f>
        <v>0</v>
      </c>
      <c r="N432" s="313">
        <f ca="1">SUM(OFFSET('Data - expenses'!$J254, 0, (N$6-1) * 3, 1, 3))</f>
        <v>0</v>
      </c>
      <c r="O432" s="313">
        <f ca="1">SUM(OFFSET('Data - expenses'!$J254, 0, (O$6-1) * 3, 1, 3))</f>
        <v>0</v>
      </c>
      <c r="P432" s="313">
        <f ca="1">SUM(OFFSET('Data - expenses'!$J254, 0, (P$6-1) * 3, 1, 3))</f>
        <v>0</v>
      </c>
      <c r="Q432" s="313">
        <f ca="1">SUM(OFFSET('Data - expenses'!$J254, 0, (Q$6-1) * 3, 1, 3))</f>
        <v>750</v>
      </c>
      <c r="R432" s="313">
        <f ca="1">SUM(OFFSET('Data - expenses'!$J254, 0, (R$6-1) * 3, 1, 3))</f>
        <v>750</v>
      </c>
      <c r="S432" s="313">
        <f ca="1">SUM(OFFSET('Data - expenses'!$J254, 0, (S$6-1) * 3, 1, 3))</f>
        <v>750</v>
      </c>
      <c r="T432" s="313">
        <f ca="1">SUM(OFFSET('Data - expenses'!$J254, 0, (T$6-1) * 3, 1, 3))</f>
        <v>750</v>
      </c>
      <c r="U432" s="313">
        <f ca="1">SUM(OFFSET('Data - expenses'!$J254, 0, (U$6-1) * 3, 1, 3))</f>
        <v>750</v>
      </c>
      <c r="V432" s="313">
        <f ca="1">SUM(OFFSET('Data - expenses'!$J254, 0, (V$6-1) * 3, 1, 3))</f>
        <v>750</v>
      </c>
      <c r="W432" s="313">
        <f ca="1">SUM(OFFSET('Data - expenses'!$J254, 0, (W$6-1) * 3, 1, 3))</f>
        <v>750</v>
      </c>
      <c r="X432" s="313">
        <f ca="1">SUM(OFFSET('Data - expenses'!$J254, 0, (X$6-1) * 3, 1, 3))</f>
        <v>750</v>
      </c>
      <c r="Y432" s="313">
        <f ca="1">SUM(OFFSET('Data - expenses'!$J254, 0, (Y$6-1) * 3, 1, 3))</f>
        <v>1250</v>
      </c>
      <c r="Z432" s="313">
        <f ca="1">SUM(OFFSET('Data - expenses'!$J254, 0, (Z$6-1) * 3, 1, 3))</f>
        <v>1500</v>
      </c>
      <c r="AA432" s="313">
        <f ca="1">SUM(OFFSET('Data - expenses'!$J254, 0, (AA$6-1) * 3, 1, 3))</f>
        <v>1500</v>
      </c>
      <c r="AB432" s="314">
        <f ca="1">SUM(OFFSET('Data - expenses'!$J254, 0, (AB$6-1) * 3, 1, 3))</f>
        <v>1500</v>
      </c>
    </row>
    <row r="433" spans="5:28" hidden="1" outlineLevel="5">
      <c r="H433" s="327" t="s">
        <v>273</v>
      </c>
      <c r="I433" s="312">
        <f ca="1">SUM(OFFSET('Data - expenses'!$J255, 0, (I$6-1) * 3, 1, 3))</f>
        <v>0</v>
      </c>
      <c r="J433" s="313">
        <f ca="1">SUM(OFFSET('Data - expenses'!$J255, 0, (J$6-1) * 3, 1, 3))</f>
        <v>0</v>
      </c>
      <c r="K433" s="313">
        <f ca="1">SUM(OFFSET('Data - expenses'!$J255, 0, (K$6-1) * 3, 1, 3))</f>
        <v>2500</v>
      </c>
      <c r="L433" s="313">
        <f ca="1">SUM(OFFSET('Data - expenses'!$J255, 0, (L$6-1) * 3, 1, 3))</f>
        <v>2500</v>
      </c>
      <c r="M433" s="313">
        <f ca="1">SUM(OFFSET('Data - expenses'!$J255, 0, (M$6-1) * 3, 1, 3))</f>
        <v>2500</v>
      </c>
      <c r="N433" s="313">
        <f ca="1">SUM(OFFSET('Data - expenses'!$J255, 0, (N$6-1) * 3, 1, 3))</f>
        <v>2500</v>
      </c>
      <c r="O433" s="313">
        <f ca="1">SUM(OFFSET('Data - expenses'!$J255, 0, (O$6-1) * 3, 1, 3))</f>
        <v>2500</v>
      </c>
      <c r="P433" s="313">
        <f ca="1">SUM(OFFSET('Data - expenses'!$J255, 0, (P$6-1) * 3, 1, 3))</f>
        <v>2500</v>
      </c>
      <c r="Q433" s="313">
        <f ca="1">SUM(OFFSET('Data - expenses'!$J255, 0, (Q$6-1) * 3, 1, 3))</f>
        <v>2500</v>
      </c>
      <c r="R433" s="313">
        <f ca="1">SUM(OFFSET('Data - expenses'!$J255, 0, (R$6-1) * 3, 1, 3))</f>
        <v>2500</v>
      </c>
      <c r="S433" s="313">
        <f ca="1">SUM(OFFSET('Data - expenses'!$J255, 0, (S$6-1) * 3, 1, 3))</f>
        <v>2500</v>
      </c>
      <c r="T433" s="313">
        <f ca="1">SUM(OFFSET('Data - expenses'!$J255, 0, (T$6-1) * 3, 1, 3))</f>
        <v>2500</v>
      </c>
      <c r="U433" s="313">
        <f ca="1">SUM(OFFSET('Data - expenses'!$J255, 0, (U$6-1) * 3, 1, 3))</f>
        <v>2500</v>
      </c>
      <c r="V433" s="313">
        <f ca="1">SUM(OFFSET('Data - expenses'!$J255, 0, (V$6-1) * 3, 1, 3))</f>
        <v>2500</v>
      </c>
      <c r="W433" s="313">
        <f ca="1">SUM(OFFSET('Data - expenses'!$J255, 0, (W$6-1) * 3, 1, 3))</f>
        <v>2500</v>
      </c>
      <c r="X433" s="313">
        <f ca="1">SUM(OFFSET('Data - expenses'!$J255, 0, (X$6-1) * 3, 1, 3))</f>
        <v>2500</v>
      </c>
      <c r="Y433" s="313">
        <f ca="1">SUM(OFFSET('Data - expenses'!$J255, 0, (Y$6-1) * 3, 1, 3))</f>
        <v>2500</v>
      </c>
      <c r="Z433" s="313">
        <f ca="1">SUM(OFFSET('Data - expenses'!$J255, 0, (Z$6-1) * 3, 1, 3))</f>
        <v>2500</v>
      </c>
      <c r="AA433" s="313">
        <f ca="1">SUM(OFFSET('Data - expenses'!$J255, 0, (AA$6-1) * 3, 1, 3))</f>
        <v>2500</v>
      </c>
      <c r="AB433" s="314">
        <f ca="1">SUM(OFFSET('Data - expenses'!$J255, 0, (AB$6-1) * 3, 1, 3))</f>
        <v>2500</v>
      </c>
    </row>
    <row r="434" spans="5:28" hidden="1" outlineLevel="2">
      <c r="E434" s="502" t="s">
        <v>92</v>
      </c>
      <c r="F434" s="505"/>
      <c r="G434" s="505"/>
      <c r="H434" s="503"/>
      <c r="I434" s="324">
        <f t="shared" ref="I434:AB434" ca="1" si="176">SUM(I435)</f>
        <v>0</v>
      </c>
      <c r="J434" s="325">
        <f t="shared" ca="1" si="176"/>
        <v>0</v>
      </c>
      <c r="K434" s="325">
        <f t="shared" ca="1" si="176"/>
        <v>3600</v>
      </c>
      <c r="L434" s="325">
        <f t="shared" ca="1" si="176"/>
        <v>198000</v>
      </c>
      <c r="M434" s="325">
        <f t="shared" ca="1" si="176"/>
        <v>931200</v>
      </c>
      <c r="N434" s="325">
        <f t="shared" ca="1" si="176"/>
        <v>1190400</v>
      </c>
      <c r="O434" s="325">
        <f t="shared" ca="1" si="176"/>
        <v>3116400</v>
      </c>
      <c r="P434" s="325">
        <f t="shared" ca="1" si="176"/>
        <v>5000400</v>
      </c>
      <c r="Q434" s="325">
        <f t="shared" ca="1" si="176"/>
        <v>5004000</v>
      </c>
      <c r="R434" s="325">
        <f t="shared" ca="1" si="176"/>
        <v>5004000</v>
      </c>
      <c r="S434" s="325">
        <f t="shared" ca="1" si="176"/>
        <v>5004000</v>
      </c>
      <c r="T434" s="325">
        <f t="shared" ca="1" si="176"/>
        <v>5004000</v>
      </c>
      <c r="U434" s="325">
        <f t="shared" ca="1" si="176"/>
        <v>5004000</v>
      </c>
      <c r="V434" s="325">
        <f t="shared" ca="1" si="176"/>
        <v>5004000</v>
      </c>
      <c r="W434" s="325">
        <f t="shared" ca="1" si="176"/>
        <v>5004000</v>
      </c>
      <c r="X434" s="325">
        <f t="shared" ca="1" si="176"/>
        <v>5025600</v>
      </c>
      <c r="Y434" s="325">
        <f t="shared" ca="1" si="176"/>
        <v>5384400</v>
      </c>
      <c r="Z434" s="325">
        <f t="shared" ca="1" si="176"/>
        <v>5448000</v>
      </c>
      <c r="AA434" s="325">
        <f t="shared" ca="1" si="176"/>
        <v>5694000</v>
      </c>
      <c r="AB434" s="326">
        <f t="shared" ca="1" si="176"/>
        <v>5994000</v>
      </c>
    </row>
    <row r="435" spans="5:28" hidden="1" outlineLevel="3">
      <c r="F435" s="488" t="s">
        <v>92</v>
      </c>
      <c r="G435" s="504"/>
      <c r="H435" s="489"/>
      <c r="I435" s="321">
        <f t="shared" ref="I435:AB435" ca="1" si="177">SUM(I436,I439)</f>
        <v>0</v>
      </c>
      <c r="J435" s="322">
        <f t="shared" ca="1" si="177"/>
        <v>0</v>
      </c>
      <c r="K435" s="322">
        <f t="shared" ca="1" si="177"/>
        <v>3600</v>
      </c>
      <c r="L435" s="322">
        <f t="shared" ca="1" si="177"/>
        <v>198000</v>
      </c>
      <c r="M435" s="322">
        <f t="shared" ca="1" si="177"/>
        <v>931200</v>
      </c>
      <c r="N435" s="322">
        <f t="shared" ca="1" si="177"/>
        <v>1190400</v>
      </c>
      <c r="O435" s="322">
        <f t="shared" ca="1" si="177"/>
        <v>3116400</v>
      </c>
      <c r="P435" s="322">
        <f t="shared" ca="1" si="177"/>
        <v>5000400</v>
      </c>
      <c r="Q435" s="322">
        <f t="shared" ca="1" si="177"/>
        <v>5004000</v>
      </c>
      <c r="R435" s="322">
        <f t="shared" ca="1" si="177"/>
        <v>5004000</v>
      </c>
      <c r="S435" s="322">
        <f t="shared" ca="1" si="177"/>
        <v>5004000</v>
      </c>
      <c r="T435" s="322">
        <f t="shared" ca="1" si="177"/>
        <v>5004000</v>
      </c>
      <c r="U435" s="322">
        <f t="shared" ca="1" si="177"/>
        <v>5004000</v>
      </c>
      <c r="V435" s="322">
        <f t="shared" ca="1" si="177"/>
        <v>5004000</v>
      </c>
      <c r="W435" s="322">
        <f t="shared" ca="1" si="177"/>
        <v>5004000</v>
      </c>
      <c r="X435" s="322">
        <f t="shared" ca="1" si="177"/>
        <v>5025600</v>
      </c>
      <c r="Y435" s="322">
        <f t="shared" ca="1" si="177"/>
        <v>5384400</v>
      </c>
      <c r="Z435" s="322">
        <f t="shared" ca="1" si="177"/>
        <v>5448000</v>
      </c>
      <c r="AA435" s="322">
        <f t="shared" ca="1" si="177"/>
        <v>5694000</v>
      </c>
      <c r="AB435" s="323">
        <f t="shared" ca="1" si="177"/>
        <v>5994000</v>
      </c>
    </row>
    <row r="436" spans="5:28" hidden="1" outlineLevel="4">
      <c r="G436" s="502" t="s">
        <v>4</v>
      </c>
      <c r="H436" s="503"/>
      <c r="I436" s="324">
        <f t="shared" ref="I436:AB436" ca="1" si="178">SUM(I437,I438)</f>
        <v>0</v>
      </c>
      <c r="J436" s="325">
        <f t="shared" ca="1" si="178"/>
        <v>0</v>
      </c>
      <c r="K436" s="325">
        <f t="shared" ca="1" si="178"/>
        <v>0</v>
      </c>
      <c r="L436" s="325">
        <f t="shared" ca="1" si="178"/>
        <v>194400</v>
      </c>
      <c r="M436" s="325">
        <f t="shared" ca="1" si="178"/>
        <v>927600</v>
      </c>
      <c r="N436" s="325">
        <f t="shared" ca="1" si="178"/>
        <v>1186800</v>
      </c>
      <c r="O436" s="325">
        <f t="shared" ca="1" si="178"/>
        <v>3112800</v>
      </c>
      <c r="P436" s="325">
        <f t="shared" ca="1" si="178"/>
        <v>4996800</v>
      </c>
      <c r="Q436" s="325">
        <f t="shared" ca="1" si="178"/>
        <v>4996800</v>
      </c>
      <c r="R436" s="325">
        <f t="shared" ca="1" si="178"/>
        <v>4996800</v>
      </c>
      <c r="S436" s="325">
        <f t="shared" ca="1" si="178"/>
        <v>4996800</v>
      </c>
      <c r="T436" s="325">
        <f t="shared" ca="1" si="178"/>
        <v>4996800</v>
      </c>
      <c r="U436" s="325">
        <f t="shared" ca="1" si="178"/>
        <v>4996800</v>
      </c>
      <c r="V436" s="325">
        <f t="shared" ca="1" si="178"/>
        <v>4996800</v>
      </c>
      <c r="W436" s="325">
        <f t="shared" ca="1" si="178"/>
        <v>4996800</v>
      </c>
      <c r="X436" s="325">
        <f t="shared" ca="1" si="178"/>
        <v>5018400</v>
      </c>
      <c r="Y436" s="325">
        <f t="shared" ca="1" si="178"/>
        <v>5374800</v>
      </c>
      <c r="Z436" s="325">
        <f t="shared" ca="1" si="178"/>
        <v>5437200</v>
      </c>
      <c r="AA436" s="325">
        <f t="shared" ca="1" si="178"/>
        <v>5683200</v>
      </c>
      <c r="AB436" s="326">
        <f t="shared" ca="1" si="178"/>
        <v>5983200</v>
      </c>
    </row>
    <row r="437" spans="5:28" hidden="1" outlineLevel="5">
      <c r="H437" s="327" t="s">
        <v>270</v>
      </c>
      <c r="I437" s="312">
        <f ca="1">SUM(OFFSET('Data - expenses'!$J256, 0, (I$6-1) * 3, 1, 3))</f>
        <v>0</v>
      </c>
      <c r="J437" s="313">
        <f ca="1">SUM(OFFSET('Data - expenses'!$J256, 0, (J$6-1) * 3, 1, 3))</f>
        <v>0</v>
      </c>
      <c r="K437" s="313">
        <f ca="1">SUM(OFFSET('Data - expenses'!$J256, 0, (K$6-1) * 3, 1, 3))</f>
        <v>0</v>
      </c>
      <c r="L437" s="313">
        <f ca="1">SUM(OFFSET('Data - expenses'!$J256, 0, (L$6-1) * 3, 1, 3))</f>
        <v>16800</v>
      </c>
      <c r="M437" s="313">
        <f ca="1">SUM(OFFSET('Data - expenses'!$J256, 0, (M$6-1) * 3, 1, 3))</f>
        <v>82800</v>
      </c>
      <c r="N437" s="313">
        <f ca="1">SUM(OFFSET('Data - expenses'!$J256, 0, (N$6-1) * 3, 1, 3))</f>
        <v>106800</v>
      </c>
      <c r="O437" s="313">
        <f ca="1">SUM(OFFSET('Data - expenses'!$J256, 0, (O$6-1) * 3, 1, 3))</f>
        <v>280800</v>
      </c>
      <c r="P437" s="313">
        <f ca="1">SUM(OFFSET('Data - expenses'!$J256, 0, (P$6-1) * 3, 1, 3))</f>
        <v>453600</v>
      </c>
      <c r="Q437" s="313">
        <f ca="1">SUM(OFFSET('Data - expenses'!$J256, 0, (Q$6-1) * 3, 1, 3))</f>
        <v>453600</v>
      </c>
      <c r="R437" s="313">
        <f ca="1">SUM(OFFSET('Data - expenses'!$J256, 0, (R$6-1) * 3, 1, 3))</f>
        <v>453600</v>
      </c>
      <c r="S437" s="313">
        <f ca="1">SUM(OFFSET('Data - expenses'!$J256, 0, (S$6-1) * 3, 1, 3))</f>
        <v>453600</v>
      </c>
      <c r="T437" s="313">
        <f ca="1">SUM(OFFSET('Data - expenses'!$J256, 0, (T$6-1) * 3, 1, 3))</f>
        <v>453600</v>
      </c>
      <c r="U437" s="313">
        <f ca="1">SUM(OFFSET('Data - expenses'!$J256, 0, (U$6-1) * 3, 1, 3))</f>
        <v>453600</v>
      </c>
      <c r="V437" s="313">
        <f ca="1">SUM(OFFSET('Data - expenses'!$J256, 0, (V$6-1) * 3, 1, 3))</f>
        <v>453600</v>
      </c>
      <c r="W437" s="313">
        <f ca="1">SUM(OFFSET('Data - expenses'!$J256, 0, (W$6-1) * 3, 1, 3))</f>
        <v>453600</v>
      </c>
      <c r="X437" s="313">
        <f ca="1">SUM(OFFSET('Data - expenses'!$J256, 0, (X$6-1) * 3, 1, 3))</f>
        <v>454800</v>
      </c>
      <c r="Y437" s="313">
        <f ca="1">SUM(OFFSET('Data - expenses'!$J256, 0, (Y$6-1) * 3, 1, 3))</f>
        <v>486000</v>
      </c>
      <c r="Z437" s="313">
        <f ca="1">SUM(OFFSET('Data - expenses'!$J256, 0, (Z$6-1) * 3, 1, 3))</f>
        <v>492000</v>
      </c>
      <c r="AA437" s="313">
        <f ca="1">SUM(OFFSET('Data - expenses'!$J256, 0, (AA$6-1) * 3, 1, 3))</f>
        <v>514800</v>
      </c>
      <c r="AB437" s="314">
        <f ca="1">SUM(OFFSET('Data - expenses'!$J256, 0, (AB$6-1) * 3, 1, 3))</f>
        <v>543600</v>
      </c>
    </row>
    <row r="438" spans="5:28" hidden="1" outlineLevel="5">
      <c r="H438" s="327" t="s">
        <v>271</v>
      </c>
      <c r="I438" s="312">
        <f ca="1">SUM(OFFSET('Data - expenses'!$J257, 0, (I$6-1) * 3, 1, 3))</f>
        <v>0</v>
      </c>
      <c r="J438" s="313">
        <f ca="1">SUM(OFFSET('Data - expenses'!$J257, 0, (J$6-1) * 3, 1, 3))</f>
        <v>0</v>
      </c>
      <c r="K438" s="313">
        <f ca="1">SUM(OFFSET('Data - expenses'!$J257, 0, (K$6-1) * 3, 1, 3))</f>
        <v>0</v>
      </c>
      <c r="L438" s="313">
        <f ca="1">SUM(OFFSET('Data - expenses'!$J257, 0, (L$6-1) * 3, 1, 3))</f>
        <v>177600</v>
      </c>
      <c r="M438" s="313">
        <f ca="1">SUM(OFFSET('Data - expenses'!$J257, 0, (M$6-1) * 3, 1, 3))</f>
        <v>844800</v>
      </c>
      <c r="N438" s="313">
        <f ca="1">SUM(OFFSET('Data - expenses'!$J257, 0, (N$6-1) * 3, 1, 3))</f>
        <v>1080000</v>
      </c>
      <c r="O438" s="313">
        <f ca="1">SUM(OFFSET('Data - expenses'!$J257, 0, (O$6-1) * 3, 1, 3))</f>
        <v>2832000</v>
      </c>
      <c r="P438" s="313">
        <f ca="1">SUM(OFFSET('Data - expenses'!$J257, 0, (P$6-1) * 3, 1, 3))</f>
        <v>4543200</v>
      </c>
      <c r="Q438" s="313">
        <f ca="1">SUM(OFFSET('Data - expenses'!$J257, 0, (Q$6-1) * 3, 1, 3))</f>
        <v>4543200</v>
      </c>
      <c r="R438" s="313">
        <f ca="1">SUM(OFFSET('Data - expenses'!$J257, 0, (R$6-1) * 3, 1, 3))</f>
        <v>4543200</v>
      </c>
      <c r="S438" s="313">
        <f ca="1">SUM(OFFSET('Data - expenses'!$J257, 0, (S$6-1) * 3, 1, 3))</f>
        <v>4543200</v>
      </c>
      <c r="T438" s="313">
        <f ca="1">SUM(OFFSET('Data - expenses'!$J257, 0, (T$6-1) * 3, 1, 3))</f>
        <v>4543200</v>
      </c>
      <c r="U438" s="313">
        <f ca="1">SUM(OFFSET('Data - expenses'!$J257, 0, (U$6-1) * 3, 1, 3))</f>
        <v>4543200</v>
      </c>
      <c r="V438" s="313">
        <f ca="1">SUM(OFFSET('Data - expenses'!$J257, 0, (V$6-1) * 3, 1, 3))</f>
        <v>4543200</v>
      </c>
      <c r="W438" s="313">
        <f ca="1">SUM(OFFSET('Data - expenses'!$J257, 0, (W$6-1) * 3, 1, 3))</f>
        <v>4543200</v>
      </c>
      <c r="X438" s="313">
        <f ca="1">SUM(OFFSET('Data - expenses'!$J257, 0, (X$6-1) * 3, 1, 3))</f>
        <v>4563600</v>
      </c>
      <c r="Y438" s="313">
        <f ca="1">SUM(OFFSET('Data - expenses'!$J257, 0, (Y$6-1) * 3, 1, 3))</f>
        <v>4888800</v>
      </c>
      <c r="Z438" s="313">
        <f ca="1">SUM(OFFSET('Data - expenses'!$J257, 0, (Z$6-1) * 3, 1, 3))</f>
        <v>4945200</v>
      </c>
      <c r="AA438" s="313">
        <f ca="1">SUM(OFFSET('Data - expenses'!$J257, 0, (AA$6-1) * 3, 1, 3))</f>
        <v>5168400</v>
      </c>
      <c r="AB438" s="314">
        <f ca="1">SUM(OFFSET('Data - expenses'!$J257, 0, (AB$6-1) * 3, 1, 3))</f>
        <v>5439600</v>
      </c>
    </row>
    <row r="439" spans="5:28" hidden="1" outlineLevel="4">
      <c r="G439" s="502" t="s">
        <v>97</v>
      </c>
      <c r="H439" s="503"/>
      <c r="I439" s="324">
        <f t="shared" ref="I439:AB439" ca="1" si="179">SUM(I440,I441)</f>
        <v>0</v>
      </c>
      <c r="J439" s="325">
        <f t="shared" ca="1" si="179"/>
        <v>0</v>
      </c>
      <c r="K439" s="325">
        <f t="shared" ca="1" si="179"/>
        <v>3600</v>
      </c>
      <c r="L439" s="325">
        <f t="shared" ca="1" si="179"/>
        <v>3600</v>
      </c>
      <c r="M439" s="325">
        <f t="shared" ca="1" si="179"/>
        <v>3600</v>
      </c>
      <c r="N439" s="325">
        <f t="shared" ca="1" si="179"/>
        <v>3600</v>
      </c>
      <c r="O439" s="325">
        <f t="shared" ca="1" si="179"/>
        <v>3600</v>
      </c>
      <c r="P439" s="325">
        <f t="shared" ca="1" si="179"/>
        <v>3600</v>
      </c>
      <c r="Q439" s="325">
        <f t="shared" ca="1" si="179"/>
        <v>7200</v>
      </c>
      <c r="R439" s="325">
        <f t="shared" ca="1" si="179"/>
        <v>7200</v>
      </c>
      <c r="S439" s="325">
        <f t="shared" ca="1" si="179"/>
        <v>7200</v>
      </c>
      <c r="T439" s="325">
        <f t="shared" ca="1" si="179"/>
        <v>7200</v>
      </c>
      <c r="U439" s="325">
        <f t="shared" ca="1" si="179"/>
        <v>7200</v>
      </c>
      <c r="V439" s="325">
        <f t="shared" ca="1" si="179"/>
        <v>7200</v>
      </c>
      <c r="W439" s="325">
        <f t="shared" ca="1" si="179"/>
        <v>7200</v>
      </c>
      <c r="X439" s="325">
        <f t="shared" ca="1" si="179"/>
        <v>7200</v>
      </c>
      <c r="Y439" s="325">
        <f t="shared" ca="1" si="179"/>
        <v>9600</v>
      </c>
      <c r="Z439" s="325">
        <f t="shared" ca="1" si="179"/>
        <v>10800</v>
      </c>
      <c r="AA439" s="325">
        <f t="shared" ca="1" si="179"/>
        <v>10800</v>
      </c>
      <c r="AB439" s="326">
        <f t="shared" ca="1" si="179"/>
        <v>10800</v>
      </c>
    </row>
    <row r="440" spans="5:28" hidden="1" outlineLevel="5">
      <c r="H440" s="327" t="s">
        <v>272</v>
      </c>
      <c r="I440" s="312">
        <f ca="1">SUM(OFFSET('Data - expenses'!$J258, 0, (I$6-1) * 3, 1, 3))</f>
        <v>0</v>
      </c>
      <c r="J440" s="313">
        <f ca="1">SUM(OFFSET('Data - expenses'!$J258, 0, (J$6-1) * 3, 1, 3))</f>
        <v>0</v>
      </c>
      <c r="K440" s="313">
        <f ca="1">SUM(OFFSET('Data - expenses'!$J258, 0, (K$6-1) * 3, 1, 3))</f>
        <v>0</v>
      </c>
      <c r="L440" s="313">
        <f ca="1">SUM(OFFSET('Data - expenses'!$J258, 0, (L$6-1) * 3, 1, 3))</f>
        <v>0</v>
      </c>
      <c r="M440" s="313">
        <f ca="1">SUM(OFFSET('Data - expenses'!$J258, 0, (M$6-1) * 3, 1, 3))</f>
        <v>0</v>
      </c>
      <c r="N440" s="313">
        <f ca="1">SUM(OFFSET('Data - expenses'!$J258, 0, (N$6-1) * 3, 1, 3))</f>
        <v>0</v>
      </c>
      <c r="O440" s="313">
        <f ca="1">SUM(OFFSET('Data - expenses'!$J258, 0, (O$6-1) * 3, 1, 3))</f>
        <v>0</v>
      </c>
      <c r="P440" s="313">
        <f ca="1">SUM(OFFSET('Data - expenses'!$J258, 0, (P$6-1) * 3, 1, 3))</f>
        <v>0</v>
      </c>
      <c r="Q440" s="313">
        <f ca="1">SUM(OFFSET('Data - expenses'!$J258, 0, (Q$6-1) * 3, 1, 3))</f>
        <v>3600</v>
      </c>
      <c r="R440" s="313">
        <f ca="1">SUM(OFFSET('Data - expenses'!$J258, 0, (R$6-1) * 3, 1, 3))</f>
        <v>3600</v>
      </c>
      <c r="S440" s="313">
        <f ca="1">SUM(OFFSET('Data - expenses'!$J258, 0, (S$6-1) * 3, 1, 3))</f>
        <v>3600</v>
      </c>
      <c r="T440" s="313">
        <f ca="1">SUM(OFFSET('Data - expenses'!$J258, 0, (T$6-1) * 3, 1, 3))</f>
        <v>3600</v>
      </c>
      <c r="U440" s="313">
        <f ca="1">SUM(OFFSET('Data - expenses'!$J258, 0, (U$6-1) * 3, 1, 3))</f>
        <v>3600</v>
      </c>
      <c r="V440" s="313">
        <f ca="1">SUM(OFFSET('Data - expenses'!$J258, 0, (V$6-1) * 3, 1, 3))</f>
        <v>3600</v>
      </c>
      <c r="W440" s="313">
        <f ca="1">SUM(OFFSET('Data - expenses'!$J258, 0, (W$6-1) * 3, 1, 3))</f>
        <v>3600</v>
      </c>
      <c r="X440" s="313">
        <f ca="1">SUM(OFFSET('Data - expenses'!$J258, 0, (X$6-1) * 3, 1, 3))</f>
        <v>3600</v>
      </c>
      <c r="Y440" s="313">
        <f ca="1">SUM(OFFSET('Data - expenses'!$J258, 0, (Y$6-1) * 3, 1, 3))</f>
        <v>6000</v>
      </c>
      <c r="Z440" s="313">
        <f ca="1">SUM(OFFSET('Data - expenses'!$J258, 0, (Z$6-1) * 3, 1, 3))</f>
        <v>7200</v>
      </c>
      <c r="AA440" s="313">
        <f ca="1">SUM(OFFSET('Data - expenses'!$J258, 0, (AA$6-1) * 3, 1, 3))</f>
        <v>7200</v>
      </c>
      <c r="AB440" s="314">
        <f ca="1">SUM(OFFSET('Data - expenses'!$J258, 0, (AB$6-1) * 3, 1, 3))</f>
        <v>7200</v>
      </c>
    </row>
    <row r="441" spans="5:28" hidden="1" outlineLevel="5">
      <c r="H441" s="327" t="s">
        <v>273</v>
      </c>
      <c r="I441" s="312">
        <f ca="1">SUM(OFFSET('Data - expenses'!$J259, 0, (I$6-1) * 3, 1, 3))</f>
        <v>0</v>
      </c>
      <c r="J441" s="313">
        <f ca="1">SUM(OFFSET('Data - expenses'!$J259, 0, (J$6-1) * 3, 1, 3))</f>
        <v>0</v>
      </c>
      <c r="K441" s="313">
        <f ca="1">SUM(OFFSET('Data - expenses'!$J259, 0, (K$6-1) * 3, 1, 3))</f>
        <v>3600</v>
      </c>
      <c r="L441" s="313">
        <f ca="1">SUM(OFFSET('Data - expenses'!$J259, 0, (L$6-1) * 3, 1, 3))</f>
        <v>3600</v>
      </c>
      <c r="M441" s="313">
        <f ca="1">SUM(OFFSET('Data - expenses'!$J259, 0, (M$6-1) * 3, 1, 3))</f>
        <v>3600</v>
      </c>
      <c r="N441" s="313">
        <f ca="1">SUM(OFFSET('Data - expenses'!$J259, 0, (N$6-1) * 3, 1, 3))</f>
        <v>3600</v>
      </c>
      <c r="O441" s="313">
        <f ca="1">SUM(OFFSET('Data - expenses'!$J259, 0, (O$6-1) * 3, 1, 3))</f>
        <v>3600</v>
      </c>
      <c r="P441" s="313">
        <f ca="1">SUM(OFFSET('Data - expenses'!$J259, 0, (P$6-1) * 3, 1, 3))</f>
        <v>3600</v>
      </c>
      <c r="Q441" s="313">
        <f ca="1">SUM(OFFSET('Data - expenses'!$J259, 0, (Q$6-1) * 3, 1, 3))</f>
        <v>3600</v>
      </c>
      <c r="R441" s="313">
        <f ca="1">SUM(OFFSET('Data - expenses'!$J259, 0, (R$6-1) * 3, 1, 3))</f>
        <v>3600</v>
      </c>
      <c r="S441" s="313">
        <f ca="1">SUM(OFFSET('Data - expenses'!$J259, 0, (S$6-1) * 3, 1, 3))</f>
        <v>3600</v>
      </c>
      <c r="T441" s="313">
        <f ca="1">SUM(OFFSET('Data - expenses'!$J259, 0, (T$6-1) * 3, 1, 3))</f>
        <v>3600</v>
      </c>
      <c r="U441" s="313">
        <f ca="1">SUM(OFFSET('Data - expenses'!$J259, 0, (U$6-1) * 3, 1, 3))</f>
        <v>3600</v>
      </c>
      <c r="V441" s="313">
        <f ca="1">SUM(OFFSET('Data - expenses'!$J259, 0, (V$6-1) * 3, 1, 3))</f>
        <v>3600</v>
      </c>
      <c r="W441" s="313">
        <f ca="1">SUM(OFFSET('Data - expenses'!$J259, 0, (W$6-1) * 3, 1, 3))</f>
        <v>3600</v>
      </c>
      <c r="X441" s="313">
        <f ca="1">SUM(OFFSET('Data - expenses'!$J259, 0, (X$6-1) * 3, 1, 3))</f>
        <v>3600</v>
      </c>
      <c r="Y441" s="313">
        <f ca="1">SUM(OFFSET('Data - expenses'!$J259, 0, (Y$6-1) * 3, 1, 3))</f>
        <v>3600</v>
      </c>
      <c r="Z441" s="313">
        <f ca="1">SUM(OFFSET('Data - expenses'!$J259, 0, (Z$6-1) * 3, 1, 3))</f>
        <v>3600</v>
      </c>
      <c r="AA441" s="313">
        <f ca="1">SUM(OFFSET('Data - expenses'!$J259, 0, (AA$6-1) * 3, 1, 3))</f>
        <v>3600</v>
      </c>
      <c r="AB441" s="314">
        <f ca="1">SUM(OFFSET('Data - expenses'!$J259, 0, (AB$6-1) * 3, 1, 3))</f>
        <v>3600</v>
      </c>
    </row>
    <row r="442" spans="5:28" hidden="1" outlineLevel="2">
      <c r="E442" s="502" t="s">
        <v>93</v>
      </c>
      <c r="F442" s="505"/>
      <c r="G442" s="505"/>
      <c r="H442" s="503"/>
      <c r="I442" s="324">
        <f t="shared" ref="I442:AB442" ca="1" si="180">SUM(I443)</f>
        <v>0</v>
      </c>
      <c r="J442" s="325">
        <f t="shared" ca="1" si="180"/>
        <v>0</v>
      </c>
      <c r="K442" s="325">
        <f t="shared" ca="1" si="180"/>
        <v>225</v>
      </c>
      <c r="L442" s="325">
        <f t="shared" ca="1" si="180"/>
        <v>12375</v>
      </c>
      <c r="M442" s="325">
        <f t="shared" ca="1" si="180"/>
        <v>58200</v>
      </c>
      <c r="N442" s="325">
        <f t="shared" ca="1" si="180"/>
        <v>74400</v>
      </c>
      <c r="O442" s="325">
        <f t="shared" ca="1" si="180"/>
        <v>194775</v>
      </c>
      <c r="P442" s="325">
        <f t="shared" ca="1" si="180"/>
        <v>312525</v>
      </c>
      <c r="Q442" s="325">
        <f t="shared" ca="1" si="180"/>
        <v>312750</v>
      </c>
      <c r="R442" s="325">
        <f t="shared" ca="1" si="180"/>
        <v>312750</v>
      </c>
      <c r="S442" s="325">
        <f t="shared" ca="1" si="180"/>
        <v>312750</v>
      </c>
      <c r="T442" s="325">
        <f t="shared" ca="1" si="180"/>
        <v>312750</v>
      </c>
      <c r="U442" s="325">
        <f t="shared" ca="1" si="180"/>
        <v>312750</v>
      </c>
      <c r="V442" s="325">
        <f t="shared" ca="1" si="180"/>
        <v>312750</v>
      </c>
      <c r="W442" s="325">
        <f t="shared" ca="1" si="180"/>
        <v>312750</v>
      </c>
      <c r="X442" s="325">
        <f t="shared" ca="1" si="180"/>
        <v>314100</v>
      </c>
      <c r="Y442" s="325">
        <f t="shared" ca="1" si="180"/>
        <v>336525</v>
      </c>
      <c r="Z442" s="325">
        <f t="shared" ca="1" si="180"/>
        <v>340500</v>
      </c>
      <c r="AA442" s="325">
        <f t="shared" ca="1" si="180"/>
        <v>355875</v>
      </c>
      <c r="AB442" s="326">
        <f t="shared" ca="1" si="180"/>
        <v>374625</v>
      </c>
    </row>
    <row r="443" spans="5:28" hidden="1" outlineLevel="3">
      <c r="F443" s="488" t="s">
        <v>93</v>
      </c>
      <c r="G443" s="504"/>
      <c r="H443" s="489"/>
      <c r="I443" s="321">
        <f t="shared" ref="I443:AB443" ca="1" si="181">SUM(I444,I447)</f>
        <v>0</v>
      </c>
      <c r="J443" s="322">
        <f t="shared" ca="1" si="181"/>
        <v>0</v>
      </c>
      <c r="K443" s="322">
        <f t="shared" ca="1" si="181"/>
        <v>225</v>
      </c>
      <c r="L443" s="322">
        <f t="shared" ca="1" si="181"/>
        <v>12375</v>
      </c>
      <c r="M443" s="322">
        <f t="shared" ca="1" si="181"/>
        <v>58200</v>
      </c>
      <c r="N443" s="322">
        <f t="shared" ca="1" si="181"/>
        <v>74400</v>
      </c>
      <c r="O443" s="322">
        <f t="shared" ca="1" si="181"/>
        <v>194775</v>
      </c>
      <c r="P443" s="322">
        <f t="shared" ca="1" si="181"/>
        <v>312525</v>
      </c>
      <c r="Q443" s="322">
        <f t="shared" ca="1" si="181"/>
        <v>312750</v>
      </c>
      <c r="R443" s="322">
        <f t="shared" ca="1" si="181"/>
        <v>312750</v>
      </c>
      <c r="S443" s="322">
        <f t="shared" ca="1" si="181"/>
        <v>312750</v>
      </c>
      <c r="T443" s="322">
        <f t="shared" ca="1" si="181"/>
        <v>312750</v>
      </c>
      <c r="U443" s="322">
        <f t="shared" ca="1" si="181"/>
        <v>312750</v>
      </c>
      <c r="V443" s="322">
        <f t="shared" ca="1" si="181"/>
        <v>312750</v>
      </c>
      <c r="W443" s="322">
        <f t="shared" ca="1" si="181"/>
        <v>312750</v>
      </c>
      <c r="X443" s="322">
        <f t="shared" ca="1" si="181"/>
        <v>314100</v>
      </c>
      <c r="Y443" s="322">
        <f t="shared" ca="1" si="181"/>
        <v>336525</v>
      </c>
      <c r="Z443" s="322">
        <f t="shared" ca="1" si="181"/>
        <v>340500</v>
      </c>
      <c r="AA443" s="322">
        <f t="shared" ca="1" si="181"/>
        <v>355875</v>
      </c>
      <c r="AB443" s="323">
        <f t="shared" ca="1" si="181"/>
        <v>374625</v>
      </c>
    </row>
    <row r="444" spans="5:28" hidden="1" outlineLevel="4">
      <c r="G444" s="502" t="s">
        <v>4</v>
      </c>
      <c r="H444" s="503"/>
      <c r="I444" s="324">
        <f t="shared" ref="I444:AB444" ca="1" si="182">SUM(I445,I446)</f>
        <v>0</v>
      </c>
      <c r="J444" s="325">
        <f t="shared" ca="1" si="182"/>
        <v>0</v>
      </c>
      <c r="K444" s="325">
        <f t="shared" ca="1" si="182"/>
        <v>0</v>
      </c>
      <c r="L444" s="325">
        <f t="shared" ca="1" si="182"/>
        <v>12150</v>
      </c>
      <c r="M444" s="325">
        <f t="shared" ca="1" si="182"/>
        <v>57975</v>
      </c>
      <c r="N444" s="325">
        <f t="shared" ca="1" si="182"/>
        <v>74175</v>
      </c>
      <c r="O444" s="325">
        <f t="shared" ca="1" si="182"/>
        <v>194550</v>
      </c>
      <c r="P444" s="325">
        <f t="shared" ca="1" si="182"/>
        <v>312300</v>
      </c>
      <c r="Q444" s="325">
        <f t="shared" ca="1" si="182"/>
        <v>312300</v>
      </c>
      <c r="R444" s="325">
        <f t="shared" ca="1" si="182"/>
        <v>312300</v>
      </c>
      <c r="S444" s="325">
        <f t="shared" ca="1" si="182"/>
        <v>312300</v>
      </c>
      <c r="T444" s="325">
        <f t="shared" ca="1" si="182"/>
        <v>312300</v>
      </c>
      <c r="U444" s="325">
        <f t="shared" ca="1" si="182"/>
        <v>312300</v>
      </c>
      <c r="V444" s="325">
        <f t="shared" ca="1" si="182"/>
        <v>312300</v>
      </c>
      <c r="W444" s="325">
        <f t="shared" ca="1" si="182"/>
        <v>312300</v>
      </c>
      <c r="X444" s="325">
        <f t="shared" ca="1" si="182"/>
        <v>313650</v>
      </c>
      <c r="Y444" s="325">
        <f t="shared" ca="1" si="182"/>
        <v>335925</v>
      </c>
      <c r="Z444" s="325">
        <f t="shared" ca="1" si="182"/>
        <v>339825</v>
      </c>
      <c r="AA444" s="325">
        <f t="shared" ca="1" si="182"/>
        <v>355200</v>
      </c>
      <c r="AB444" s="326">
        <f t="shared" ca="1" si="182"/>
        <v>373950</v>
      </c>
    </row>
    <row r="445" spans="5:28" hidden="1" outlineLevel="5">
      <c r="H445" s="327" t="s">
        <v>270</v>
      </c>
      <c r="I445" s="312">
        <f ca="1">SUM(OFFSET('Data - expenses'!$J260, 0, (I$6-1) * 3, 1, 3))</f>
        <v>0</v>
      </c>
      <c r="J445" s="313">
        <f ca="1">SUM(OFFSET('Data - expenses'!$J260, 0, (J$6-1) * 3, 1, 3))</f>
        <v>0</v>
      </c>
      <c r="K445" s="313">
        <f ca="1">SUM(OFFSET('Data - expenses'!$J260, 0, (K$6-1) * 3, 1, 3))</f>
        <v>0</v>
      </c>
      <c r="L445" s="313">
        <f ca="1">SUM(OFFSET('Data - expenses'!$J260, 0, (L$6-1) * 3, 1, 3))</f>
        <v>1050</v>
      </c>
      <c r="M445" s="313">
        <f ca="1">SUM(OFFSET('Data - expenses'!$J260, 0, (M$6-1) * 3, 1, 3))</f>
        <v>5175</v>
      </c>
      <c r="N445" s="313">
        <f ca="1">SUM(OFFSET('Data - expenses'!$J260, 0, (N$6-1) * 3, 1, 3))</f>
        <v>6675</v>
      </c>
      <c r="O445" s="313">
        <f ca="1">SUM(OFFSET('Data - expenses'!$J260, 0, (O$6-1) * 3, 1, 3))</f>
        <v>17550</v>
      </c>
      <c r="P445" s="313">
        <f ca="1">SUM(OFFSET('Data - expenses'!$J260, 0, (P$6-1) * 3, 1, 3))</f>
        <v>28350</v>
      </c>
      <c r="Q445" s="313">
        <f ca="1">SUM(OFFSET('Data - expenses'!$J260, 0, (Q$6-1) * 3, 1, 3))</f>
        <v>28350</v>
      </c>
      <c r="R445" s="313">
        <f ca="1">SUM(OFFSET('Data - expenses'!$J260, 0, (R$6-1) * 3, 1, 3))</f>
        <v>28350</v>
      </c>
      <c r="S445" s="313">
        <f ca="1">SUM(OFFSET('Data - expenses'!$J260, 0, (S$6-1) * 3, 1, 3))</f>
        <v>28350</v>
      </c>
      <c r="T445" s="313">
        <f ca="1">SUM(OFFSET('Data - expenses'!$J260, 0, (T$6-1) * 3, 1, 3))</f>
        <v>28350</v>
      </c>
      <c r="U445" s="313">
        <f ca="1">SUM(OFFSET('Data - expenses'!$J260, 0, (U$6-1) * 3, 1, 3))</f>
        <v>28350</v>
      </c>
      <c r="V445" s="313">
        <f ca="1">SUM(OFFSET('Data - expenses'!$J260, 0, (V$6-1) * 3, 1, 3))</f>
        <v>28350</v>
      </c>
      <c r="W445" s="313">
        <f ca="1">SUM(OFFSET('Data - expenses'!$J260, 0, (W$6-1) * 3, 1, 3))</f>
        <v>28350</v>
      </c>
      <c r="X445" s="313">
        <f ca="1">SUM(OFFSET('Data - expenses'!$J260, 0, (X$6-1) * 3, 1, 3))</f>
        <v>28425</v>
      </c>
      <c r="Y445" s="313">
        <f ca="1">SUM(OFFSET('Data - expenses'!$J260, 0, (Y$6-1) * 3, 1, 3))</f>
        <v>30375</v>
      </c>
      <c r="Z445" s="313">
        <f ca="1">SUM(OFFSET('Data - expenses'!$J260, 0, (Z$6-1) * 3, 1, 3))</f>
        <v>30750</v>
      </c>
      <c r="AA445" s="313">
        <f ca="1">SUM(OFFSET('Data - expenses'!$J260, 0, (AA$6-1) * 3, 1, 3))</f>
        <v>32175</v>
      </c>
      <c r="AB445" s="314">
        <f ca="1">SUM(OFFSET('Data - expenses'!$J260, 0, (AB$6-1) * 3, 1, 3))</f>
        <v>33975</v>
      </c>
    </row>
    <row r="446" spans="5:28" hidden="1" outlineLevel="5">
      <c r="H446" s="327" t="s">
        <v>271</v>
      </c>
      <c r="I446" s="312">
        <f ca="1">SUM(OFFSET('Data - expenses'!$J261, 0, (I$6-1) * 3, 1, 3))</f>
        <v>0</v>
      </c>
      <c r="J446" s="313">
        <f ca="1">SUM(OFFSET('Data - expenses'!$J261, 0, (J$6-1) * 3, 1, 3))</f>
        <v>0</v>
      </c>
      <c r="K446" s="313">
        <f ca="1">SUM(OFFSET('Data - expenses'!$J261, 0, (K$6-1) * 3, 1, 3))</f>
        <v>0</v>
      </c>
      <c r="L446" s="313">
        <f ca="1">SUM(OFFSET('Data - expenses'!$J261, 0, (L$6-1) * 3, 1, 3))</f>
        <v>11100</v>
      </c>
      <c r="M446" s="313">
        <f ca="1">SUM(OFFSET('Data - expenses'!$J261, 0, (M$6-1) * 3, 1, 3))</f>
        <v>52800</v>
      </c>
      <c r="N446" s="313">
        <f ca="1">SUM(OFFSET('Data - expenses'!$J261, 0, (N$6-1) * 3, 1, 3))</f>
        <v>67500</v>
      </c>
      <c r="O446" s="313">
        <f ca="1">SUM(OFFSET('Data - expenses'!$J261, 0, (O$6-1) * 3, 1, 3))</f>
        <v>177000</v>
      </c>
      <c r="P446" s="313">
        <f ca="1">SUM(OFFSET('Data - expenses'!$J261, 0, (P$6-1) * 3, 1, 3))</f>
        <v>283950</v>
      </c>
      <c r="Q446" s="313">
        <f ca="1">SUM(OFFSET('Data - expenses'!$J261, 0, (Q$6-1) * 3, 1, 3))</f>
        <v>283950</v>
      </c>
      <c r="R446" s="313">
        <f ca="1">SUM(OFFSET('Data - expenses'!$J261, 0, (R$6-1) * 3, 1, 3))</f>
        <v>283950</v>
      </c>
      <c r="S446" s="313">
        <f ca="1">SUM(OFFSET('Data - expenses'!$J261, 0, (S$6-1) * 3, 1, 3))</f>
        <v>283950</v>
      </c>
      <c r="T446" s="313">
        <f ca="1">SUM(OFFSET('Data - expenses'!$J261, 0, (T$6-1) * 3, 1, 3))</f>
        <v>283950</v>
      </c>
      <c r="U446" s="313">
        <f ca="1">SUM(OFFSET('Data - expenses'!$J261, 0, (U$6-1) * 3, 1, 3))</f>
        <v>283950</v>
      </c>
      <c r="V446" s="313">
        <f ca="1">SUM(OFFSET('Data - expenses'!$J261, 0, (V$6-1) * 3, 1, 3))</f>
        <v>283950</v>
      </c>
      <c r="W446" s="313">
        <f ca="1">SUM(OFFSET('Data - expenses'!$J261, 0, (W$6-1) * 3, 1, 3))</f>
        <v>283950</v>
      </c>
      <c r="X446" s="313">
        <f ca="1">SUM(OFFSET('Data - expenses'!$J261, 0, (X$6-1) * 3, 1, 3))</f>
        <v>285225</v>
      </c>
      <c r="Y446" s="313">
        <f ca="1">SUM(OFFSET('Data - expenses'!$J261, 0, (Y$6-1) * 3, 1, 3))</f>
        <v>305550</v>
      </c>
      <c r="Z446" s="313">
        <f ca="1">SUM(OFFSET('Data - expenses'!$J261, 0, (Z$6-1) * 3, 1, 3))</f>
        <v>309075</v>
      </c>
      <c r="AA446" s="313">
        <f ca="1">SUM(OFFSET('Data - expenses'!$J261, 0, (AA$6-1) * 3, 1, 3))</f>
        <v>323025</v>
      </c>
      <c r="AB446" s="314">
        <f ca="1">SUM(OFFSET('Data - expenses'!$J261, 0, (AB$6-1) * 3, 1, 3))</f>
        <v>339975</v>
      </c>
    </row>
    <row r="447" spans="5:28" hidden="1" outlineLevel="4">
      <c r="G447" s="502" t="s">
        <v>97</v>
      </c>
      <c r="H447" s="503"/>
      <c r="I447" s="324">
        <f t="shared" ref="I447:AB447" ca="1" si="183">SUM(I448,I449)</f>
        <v>0</v>
      </c>
      <c r="J447" s="325">
        <f t="shared" ca="1" si="183"/>
        <v>0</v>
      </c>
      <c r="K447" s="325">
        <f t="shared" ca="1" si="183"/>
        <v>225</v>
      </c>
      <c r="L447" s="325">
        <f t="shared" ca="1" si="183"/>
        <v>225</v>
      </c>
      <c r="M447" s="325">
        <f t="shared" ca="1" si="183"/>
        <v>225</v>
      </c>
      <c r="N447" s="325">
        <f t="shared" ca="1" si="183"/>
        <v>225</v>
      </c>
      <c r="O447" s="325">
        <f t="shared" ca="1" si="183"/>
        <v>225</v>
      </c>
      <c r="P447" s="325">
        <f t="shared" ca="1" si="183"/>
        <v>225</v>
      </c>
      <c r="Q447" s="325">
        <f t="shared" ca="1" si="183"/>
        <v>450</v>
      </c>
      <c r="R447" s="325">
        <f t="shared" ca="1" si="183"/>
        <v>450</v>
      </c>
      <c r="S447" s="325">
        <f t="shared" ca="1" si="183"/>
        <v>450</v>
      </c>
      <c r="T447" s="325">
        <f t="shared" ca="1" si="183"/>
        <v>450</v>
      </c>
      <c r="U447" s="325">
        <f t="shared" ca="1" si="183"/>
        <v>450</v>
      </c>
      <c r="V447" s="325">
        <f t="shared" ca="1" si="183"/>
        <v>450</v>
      </c>
      <c r="W447" s="325">
        <f t="shared" ca="1" si="183"/>
        <v>450</v>
      </c>
      <c r="X447" s="325">
        <f t="shared" ca="1" si="183"/>
        <v>450</v>
      </c>
      <c r="Y447" s="325">
        <f t="shared" ca="1" si="183"/>
        <v>600</v>
      </c>
      <c r="Z447" s="325">
        <f t="shared" ca="1" si="183"/>
        <v>675</v>
      </c>
      <c r="AA447" s="325">
        <f t="shared" ca="1" si="183"/>
        <v>675</v>
      </c>
      <c r="AB447" s="326">
        <f t="shared" ca="1" si="183"/>
        <v>675</v>
      </c>
    </row>
    <row r="448" spans="5:28" hidden="1" outlineLevel="5">
      <c r="H448" s="327" t="s">
        <v>272</v>
      </c>
      <c r="I448" s="312">
        <f ca="1">SUM(OFFSET('Data - expenses'!$J262, 0, (I$6-1) * 3, 1, 3))</f>
        <v>0</v>
      </c>
      <c r="J448" s="313">
        <f ca="1">SUM(OFFSET('Data - expenses'!$J262, 0, (J$6-1) * 3, 1, 3))</f>
        <v>0</v>
      </c>
      <c r="K448" s="313">
        <f ca="1">SUM(OFFSET('Data - expenses'!$J262, 0, (K$6-1) * 3, 1, 3))</f>
        <v>0</v>
      </c>
      <c r="L448" s="313">
        <f ca="1">SUM(OFFSET('Data - expenses'!$J262, 0, (L$6-1) * 3, 1, 3))</f>
        <v>0</v>
      </c>
      <c r="M448" s="313">
        <f ca="1">SUM(OFFSET('Data - expenses'!$J262, 0, (M$6-1) * 3, 1, 3))</f>
        <v>0</v>
      </c>
      <c r="N448" s="313">
        <f ca="1">SUM(OFFSET('Data - expenses'!$J262, 0, (N$6-1) * 3, 1, 3))</f>
        <v>0</v>
      </c>
      <c r="O448" s="313">
        <f ca="1">SUM(OFFSET('Data - expenses'!$J262, 0, (O$6-1) * 3, 1, 3))</f>
        <v>0</v>
      </c>
      <c r="P448" s="313">
        <f ca="1">SUM(OFFSET('Data - expenses'!$J262, 0, (P$6-1) * 3, 1, 3))</f>
        <v>0</v>
      </c>
      <c r="Q448" s="313">
        <f ca="1">SUM(OFFSET('Data - expenses'!$J262, 0, (Q$6-1) * 3, 1, 3))</f>
        <v>225</v>
      </c>
      <c r="R448" s="313">
        <f ca="1">SUM(OFFSET('Data - expenses'!$J262, 0, (R$6-1) * 3, 1, 3))</f>
        <v>225</v>
      </c>
      <c r="S448" s="313">
        <f ca="1">SUM(OFFSET('Data - expenses'!$J262, 0, (S$6-1) * 3, 1, 3))</f>
        <v>225</v>
      </c>
      <c r="T448" s="313">
        <f ca="1">SUM(OFFSET('Data - expenses'!$J262, 0, (T$6-1) * 3, 1, 3))</f>
        <v>225</v>
      </c>
      <c r="U448" s="313">
        <f ca="1">SUM(OFFSET('Data - expenses'!$J262, 0, (U$6-1) * 3, 1, 3))</f>
        <v>225</v>
      </c>
      <c r="V448" s="313">
        <f ca="1">SUM(OFFSET('Data - expenses'!$J262, 0, (V$6-1) * 3, 1, 3))</f>
        <v>225</v>
      </c>
      <c r="W448" s="313">
        <f ca="1">SUM(OFFSET('Data - expenses'!$J262, 0, (W$6-1) * 3, 1, 3))</f>
        <v>225</v>
      </c>
      <c r="X448" s="313">
        <f ca="1">SUM(OFFSET('Data - expenses'!$J262, 0, (X$6-1) * 3, 1, 3))</f>
        <v>225</v>
      </c>
      <c r="Y448" s="313">
        <f ca="1">SUM(OFFSET('Data - expenses'!$J262, 0, (Y$6-1) * 3, 1, 3))</f>
        <v>375</v>
      </c>
      <c r="Z448" s="313">
        <f ca="1">SUM(OFFSET('Data - expenses'!$J262, 0, (Z$6-1) * 3, 1, 3))</f>
        <v>450</v>
      </c>
      <c r="AA448" s="313">
        <f ca="1">SUM(OFFSET('Data - expenses'!$J262, 0, (AA$6-1) * 3, 1, 3))</f>
        <v>450</v>
      </c>
      <c r="AB448" s="314">
        <f ca="1">SUM(OFFSET('Data - expenses'!$J262, 0, (AB$6-1) * 3, 1, 3))</f>
        <v>450</v>
      </c>
    </row>
    <row r="449" spans="4:28" hidden="1" outlineLevel="5">
      <c r="H449" s="327" t="s">
        <v>273</v>
      </c>
      <c r="I449" s="312">
        <f ca="1">SUM(OFFSET('Data - expenses'!$J263, 0, (I$6-1) * 3, 1, 3))</f>
        <v>0</v>
      </c>
      <c r="J449" s="313">
        <f ca="1">SUM(OFFSET('Data - expenses'!$J263, 0, (J$6-1) * 3, 1, 3))</f>
        <v>0</v>
      </c>
      <c r="K449" s="313">
        <f ca="1">SUM(OFFSET('Data - expenses'!$J263, 0, (K$6-1) * 3, 1, 3))</f>
        <v>225</v>
      </c>
      <c r="L449" s="313">
        <f ca="1">SUM(OFFSET('Data - expenses'!$J263, 0, (L$6-1) * 3, 1, 3))</f>
        <v>225</v>
      </c>
      <c r="M449" s="313">
        <f ca="1">SUM(OFFSET('Data - expenses'!$J263, 0, (M$6-1) * 3, 1, 3))</f>
        <v>225</v>
      </c>
      <c r="N449" s="313">
        <f ca="1">SUM(OFFSET('Data - expenses'!$J263, 0, (N$6-1) * 3, 1, 3))</f>
        <v>225</v>
      </c>
      <c r="O449" s="313">
        <f ca="1">SUM(OFFSET('Data - expenses'!$J263, 0, (O$6-1) * 3, 1, 3))</f>
        <v>225</v>
      </c>
      <c r="P449" s="313">
        <f ca="1">SUM(OFFSET('Data - expenses'!$J263, 0, (P$6-1) * 3, 1, 3))</f>
        <v>225</v>
      </c>
      <c r="Q449" s="313">
        <f ca="1">SUM(OFFSET('Data - expenses'!$J263, 0, (Q$6-1) * 3, 1, 3))</f>
        <v>225</v>
      </c>
      <c r="R449" s="313">
        <f ca="1">SUM(OFFSET('Data - expenses'!$J263, 0, (R$6-1) * 3, 1, 3))</f>
        <v>225</v>
      </c>
      <c r="S449" s="313">
        <f ca="1">SUM(OFFSET('Data - expenses'!$J263, 0, (S$6-1) * 3, 1, 3))</f>
        <v>225</v>
      </c>
      <c r="T449" s="313">
        <f ca="1">SUM(OFFSET('Data - expenses'!$J263, 0, (T$6-1) * 3, 1, 3))</f>
        <v>225</v>
      </c>
      <c r="U449" s="313">
        <f ca="1">SUM(OFFSET('Data - expenses'!$J263, 0, (U$6-1) * 3, 1, 3))</f>
        <v>225</v>
      </c>
      <c r="V449" s="313">
        <f ca="1">SUM(OFFSET('Data - expenses'!$J263, 0, (V$6-1) * 3, 1, 3))</f>
        <v>225</v>
      </c>
      <c r="W449" s="313">
        <f ca="1">SUM(OFFSET('Data - expenses'!$J263, 0, (W$6-1) * 3, 1, 3))</f>
        <v>225</v>
      </c>
      <c r="X449" s="313">
        <f ca="1">SUM(OFFSET('Data - expenses'!$J263, 0, (X$6-1) * 3, 1, 3))</f>
        <v>225</v>
      </c>
      <c r="Y449" s="313">
        <f ca="1">SUM(OFFSET('Data - expenses'!$J263, 0, (Y$6-1) * 3, 1, 3))</f>
        <v>225</v>
      </c>
      <c r="Z449" s="313">
        <f ca="1">SUM(OFFSET('Data - expenses'!$J263, 0, (Z$6-1) * 3, 1, 3))</f>
        <v>225</v>
      </c>
      <c r="AA449" s="313">
        <f ca="1">SUM(OFFSET('Data - expenses'!$J263, 0, (AA$6-1) * 3, 1, 3))</f>
        <v>225</v>
      </c>
      <c r="AB449" s="314">
        <f ca="1">SUM(OFFSET('Data - expenses'!$J263, 0, (AB$6-1) * 3, 1, 3))</f>
        <v>225</v>
      </c>
    </row>
    <row r="450" spans="4:28" hidden="1" outlineLevel="2">
      <c r="E450" s="502" t="s">
        <v>94</v>
      </c>
      <c r="F450" s="505"/>
      <c r="G450" s="505"/>
      <c r="H450" s="503"/>
      <c r="I450" s="324">
        <f t="shared" ref="I450:AB450" ca="1" si="184">SUM(I451)</f>
        <v>0</v>
      </c>
      <c r="J450" s="325">
        <f t="shared" ca="1" si="184"/>
        <v>0</v>
      </c>
      <c r="K450" s="325">
        <f t="shared" ca="1" si="184"/>
        <v>3000</v>
      </c>
      <c r="L450" s="325">
        <f t="shared" ca="1" si="184"/>
        <v>165000</v>
      </c>
      <c r="M450" s="325">
        <f t="shared" ca="1" si="184"/>
        <v>776000</v>
      </c>
      <c r="N450" s="325">
        <f t="shared" ca="1" si="184"/>
        <v>992000</v>
      </c>
      <c r="O450" s="325">
        <f t="shared" ca="1" si="184"/>
        <v>2597000</v>
      </c>
      <c r="P450" s="325">
        <f t="shared" ca="1" si="184"/>
        <v>4167000</v>
      </c>
      <c r="Q450" s="325">
        <f t="shared" ca="1" si="184"/>
        <v>4170000</v>
      </c>
      <c r="R450" s="325">
        <f t="shared" ca="1" si="184"/>
        <v>4170000</v>
      </c>
      <c r="S450" s="325">
        <f t="shared" ca="1" si="184"/>
        <v>4170000</v>
      </c>
      <c r="T450" s="325">
        <f t="shared" ca="1" si="184"/>
        <v>4170000</v>
      </c>
      <c r="U450" s="325">
        <f t="shared" ca="1" si="184"/>
        <v>4170000</v>
      </c>
      <c r="V450" s="325">
        <f t="shared" ca="1" si="184"/>
        <v>4170000</v>
      </c>
      <c r="W450" s="325">
        <f t="shared" ca="1" si="184"/>
        <v>4170000</v>
      </c>
      <c r="X450" s="325">
        <f t="shared" ca="1" si="184"/>
        <v>4188000</v>
      </c>
      <c r="Y450" s="325">
        <f t="shared" ca="1" si="184"/>
        <v>4487000</v>
      </c>
      <c r="Z450" s="325">
        <f t="shared" ca="1" si="184"/>
        <v>4540000</v>
      </c>
      <c r="AA450" s="325">
        <f t="shared" ca="1" si="184"/>
        <v>4745000</v>
      </c>
      <c r="AB450" s="326">
        <f t="shared" ca="1" si="184"/>
        <v>4995000</v>
      </c>
    </row>
    <row r="451" spans="4:28" hidden="1" outlineLevel="3">
      <c r="F451" s="488" t="s">
        <v>94</v>
      </c>
      <c r="G451" s="504"/>
      <c r="H451" s="489"/>
      <c r="I451" s="321">
        <f t="shared" ref="I451:AB451" ca="1" si="185">SUM(I452,I455)</f>
        <v>0</v>
      </c>
      <c r="J451" s="322">
        <f t="shared" ca="1" si="185"/>
        <v>0</v>
      </c>
      <c r="K451" s="322">
        <f t="shared" ca="1" si="185"/>
        <v>3000</v>
      </c>
      <c r="L451" s="322">
        <f t="shared" ca="1" si="185"/>
        <v>165000</v>
      </c>
      <c r="M451" s="322">
        <f t="shared" ca="1" si="185"/>
        <v>776000</v>
      </c>
      <c r="N451" s="322">
        <f t="shared" ca="1" si="185"/>
        <v>992000</v>
      </c>
      <c r="O451" s="322">
        <f t="shared" ca="1" si="185"/>
        <v>2597000</v>
      </c>
      <c r="P451" s="322">
        <f t="shared" ca="1" si="185"/>
        <v>4167000</v>
      </c>
      <c r="Q451" s="322">
        <f t="shared" ca="1" si="185"/>
        <v>4170000</v>
      </c>
      <c r="R451" s="322">
        <f t="shared" ca="1" si="185"/>
        <v>4170000</v>
      </c>
      <c r="S451" s="322">
        <f t="shared" ca="1" si="185"/>
        <v>4170000</v>
      </c>
      <c r="T451" s="322">
        <f t="shared" ca="1" si="185"/>
        <v>4170000</v>
      </c>
      <c r="U451" s="322">
        <f t="shared" ca="1" si="185"/>
        <v>4170000</v>
      </c>
      <c r="V451" s="322">
        <f t="shared" ca="1" si="185"/>
        <v>4170000</v>
      </c>
      <c r="W451" s="322">
        <f t="shared" ca="1" si="185"/>
        <v>4170000</v>
      </c>
      <c r="X451" s="322">
        <f t="shared" ca="1" si="185"/>
        <v>4188000</v>
      </c>
      <c r="Y451" s="322">
        <f t="shared" ca="1" si="185"/>
        <v>4487000</v>
      </c>
      <c r="Z451" s="322">
        <f t="shared" ca="1" si="185"/>
        <v>4540000</v>
      </c>
      <c r="AA451" s="322">
        <f t="shared" ca="1" si="185"/>
        <v>4745000</v>
      </c>
      <c r="AB451" s="323">
        <f t="shared" ca="1" si="185"/>
        <v>4995000</v>
      </c>
    </row>
    <row r="452" spans="4:28" hidden="1" outlineLevel="4">
      <c r="G452" s="502" t="s">
        <v>4</v>
      </c>
      <c r="H452" s="503"/>
      <c r="I452" s="324">
        <f t="shared" ref="I452:AB452" ca="1" si="186">SUM(I453,I454)</f>
        <v>0</v>
      </c>
      <c r="J452" s="325">
        <f t="shared" ca="1" si="186"/>
        <v>0</v>
      </c>
      <c r="K452" s="325">
        <f t="shared" ca="1" si="186"/>
        <v>0</v>
      </c>
      <c r="L452" s="325">
        <f t="shared" ca="1" si="186"/>
        <v>162000</v>
      </c>
      <c r="M452" s="325">
        <f t="shared" ca="1" si="186"/>
        <v>773000</v>
      </c>
      <c r="N452" s="325">
        <f t="shared" ca="1" si="186"/>
        <v>989000</v>
      </c>
      <c r="O452" s="325">
        <f t="shared" ca="1" si="186"/>
        <v>2594000</v>
      </c>
      <c r="P452" s="325">
        <f t="shared" ca="1" si="186"/>
        <v>4164000</v>
      </c>
      <c r="Q452" s="325">
        <f t="shared" ca="1" si="186"/>
        <v>4164000</v>
      </c>
      <c r="R452" s="325">
        <f t="shared" ca="1" si="186"/>
        <v>4164000</v>
      </c>
      <c r="S452" s="325">
        <f t="shared" ca="1" si="186"/>
        <v>4164000</v>
      </c>
      <c r="T452" s="325">
        <f t="shared" ca="1" si="186"/>
        <v>4164000</v>
      </c>
      <c r="U452" s="325">
        <f t="shared" ca="1" si="186"/>
        <v>4164000</v>
      </c>
      <c r="V452" s="325">
        <f t="shared" ca="1" si="186"/>
        <v>4164000</v>
      </c>
      <c r="W452" s="325">
        <f t="shared" ca="1" si="186"/>
        <v>4164000</v>
      </c>
      <c r="X452" s="325">
        <f t="shared" ca="1" si="186"/>
        <v>4182000</v>
      </c>
      <c r="Y452" s="325">
        <f t="shared" ca="1" si="186"/>
        <v>4479000</v>
      </c>
      <c r="Z452" s="325">
        <f t="shared" ca="1" si="186"/>
        <v>4531000</v>
      </c>
      <c r="AA452" s="325">
        <f t="shared" ca="1" si="186"/>
        <v>4736000</v>
      </c>
      <c r="AB452" s="326">
        <f t="shared" ca="1" si="186"/>
        <v>4986000</v>
      </c>
    </row>
    <row r="453" spans="4:28" hidden="1" outlineLevel="5">
      <c r="H453" s="327" t="s">
        <v>270</v>
      </c>
      <c r="I453" s="312">
        <f ca="1">SUM(OFFSET('Data - expenses'!$J264, 0, (I$6-1) * 3, 1, 3))</f>
        <v>0</v>
      </c>
      <c r="J453" s="313">
        <f ca="1">SUM(OFFSET('Data - expenses'!$J264, 0, (J$6-1) * 3, 1, 3))</f>
        <v>0</v>
      </c>
      <c r="K453" s="313">
        <f ca="1">SUM(OFFSET('Data - expenses'!$J264, 0, (K$6-1) * 3, 1, 3))</f>
        <v>0</v>
      </c>
      <c r="L453" s="313">
        <f ca="1">SUM(OFFSET('Data - expenses'!$J264, 0, (L$6-1) * 3, 1, 3))</f>
        <v>14000</v>
      </c>
      <c r="M453" s="313">
        <f ca="1">SUM(OFFSET('Data - expenses'!$J264, 0, (M$6-1) * 3, 1, 3))</f>
        <v>69000</v>
      </c>
      <c r="N453" s="313">
        <f ca="1">SUM(OFFSET('Data - expenses'!$J264, 0, (N$6-1) * 3, 1, 3))</f>
        <v>89000</v>
      </c>
      <c r="O453" s="313">
        <f ca="1">SUM(OFFSET('Data - expenses'!$J264, 0, (O$6-1) * 3, 1, 3))</f>
        <v>234000</v>
      </c>
      <c r="P453" s="313">
        <f ca="1">SUM(OFFSET('Data - expenses'!$J264, 0, (P$6-1) * 3, 1, 3))</f>
        <v>378000</v>
      </c>
      <c r="Q453" s="313">
        <f ca="1">SUM(OFFSET('Data - expenses'!$J264, 0, (Q$6-1) * 3, 1, 3))</f>
        <v>378000</v>
      </c>
      <c r="R453" s="313">
        <f ca="1">SUM(OFFSET('Data - expenses'!$J264, 0, (R$6-1) * 3, 1, 3))</f>
        <v>378000</v>
      </c>
      <c r="S453" s="313">
        <f ca="1">SUM(OFFSET('Data - expenses'!$J264, 0, (S$6-1) * 3, 1, 3))</f>
        <v>378000</v>
      </c>
      <c r="T453" s="313">
        <f ca="1">SUM(OFFSET('Data - expenses'!$J264, 0, (T$6-1) * 3, 1, 3))</f>
        <v>378000</v>
      </c>
      <c r="U453" s="313">
        <f ca="1">SUM(OFFSET('Data - expenses'!$J264, 0, (U$6-1) * 3, 1, 3))</f>
        <v>378000</v>
      </c>
      <c r="V453" s="313">
        <f ca="1">SUM(OFFSET('Data - expenses'!$J264, 0, (V$6-1) * 3, 1, 3))</f>
        <v>378000</v>
      </c>
      <c r="W453" s="313">
        <f ca="1">SUM(OFFSET('Data - expenses'!$J264, 0, (W$6-1) * 3, 1, 3))</f>
        <v>378000</v>
      </c>
      <c r="X453" s="313">
        <f ca="1">SUM(OFFSET('Data - expenses'!$J264, 0, (X$6-1) * 3, 1, 3))</f>
        <v>379000</v>
      </c>
      <c r="Y453" s="313">
        <f ca="1">SUM(OFFSET('Data - expenses'!$J264, 0, (Y$6-1) * 3, 1, 3))</f>
        <v>405000</v>
      </c>
      <c r="Z453" s="313">
        <f ca="1">SUM(OFFSET('Data - expenses'!$J264, 0, (Z$6-1) * 3, 1, 3))</f>
        <v>410000</v>
      </c>
      <c r="AA453" s="313">
        <f ca="1">SUM(OFFSET('Data - expenses'!$J264, 0, (AA$6-1) * 3, 1, 3))</f>
        <v>429000</v>
      </c>
      <c r="AB453" s="314">
        <f ca="1">SUM(OFFSET('Data - expenses'!$J264, 0, (AB$6-1) * 3, 1, 3))</f>
        <v>453000</v>
      </c>
    </row>
    <row r="454" spans="4:28" hidden="1" outlineLevel="5">
      <c r="H454" s="327" t="s">
        <v>271</v>
      </c>
      <c r="I454" s="312">
        <f ca="1">SUM(OFFSET('Data - expenses'!$J265, 0, (I$6-1) * 3, 1, 3))</f>
        <v>0</v>
      </c>
      <c r="J454" s="313">
        <f ca="1">SUM(OFFSET('Data - expenses'!$J265, 0, (J$6-1) * 3, 1, 3))</f>
        <v>0</v>
      </c>
      <c r="K454" s="313">
        <f ca="1">SUM(OFFSET('Data - expenses'!$J265, 0, (K$6-1) * 3, 1, 3))</f>
        <v>0</v>
      </c>
      <c r="L454" s="313">
        <f ca="1">SUM(OFFSET('Data - expenses'!$J265, 0, (L$6-1) * 3, 1, 3))</f>
        <v>148000</v>
      </c>
      <c r="M454" s="313">
        <f ca="1">SUM(OFFSET('Data - expenses'!$J265, 0, (M$6-1) * 3, 1, 3))</f>
        <v>704000</v>
      </c>
      <c r="N454" s="313">
        <f ca="1">SUM(OFFSET('Data - expenses'!$J265, 0, (N$6-1) * 3, 1, 3))</f>
        <v>900000</v>
      </c>
      <c r="O454" s="313">
        <f ca="1">SUM(OFFSET('Data - expenses'!$J265, 0, (O$6-1) * 3, 1, 3))</f>
        <v>2360000</v>
      </c>
      <c r="P454" s="313">
        <f ca="1">SUM(OFFSET('Data - expenses'!$J265, 0, (P$6-1) * 3, 1, 3))</f>
        <v>3786000</v>
      </c>
      <c r="Q454" s="313">
        <f ca="1">SUM(OFFSET('Data - expenses'!$J265, 0, (Q$6-1) * 3, 1, 3))</f>
        <v>3786000</v>
      </c>
      <c r="R454" s="313">
        <f ca="1">SUM(OFFSET('Data - expenses'!$J265, 0, (R$6-1) * 3, 1, 3))</f>
        <v>3786000</v>
      </c>
      <c r="S454" s="313">
        <f ca="1">SUM(OFFSET('Data - expenses'!$J265, 0, (S$6-1) * 3, 1, 3))</f>
        <v>3786000</v>
      </c>
      <c r="T454" s="313">
        <f ca="1">SUM(OFFSET('Data - expenses'!$J265, 0, (T$6-1) * 3, 1, 3))</f>
        <v>3786000</v>
      </c>
      <c r="U454" s="313">
        <f ca="1">SUM(OFFSET('Data - expenses'!$J265, 0, (U$6-1) * 3, 1, 3))</f>
        <v>3786000</v>
      </c>
      <c r="V454" s="313">
        <f ca="1">SUM(OFFSET('Data - expenses'!$J265, 0, (V$6-1) * 3, 1, 3))</f>
        <v>3786000</v>
      </c>
      <c r="W454" s="313">
        <f ca="1">SUM(OFFSET('Data - expenses'!$J265, 0, (W$6-1) * 3, 1, 3))</f>
        <v>3786000</v>
      </c>
      <c r="X454" s="313">
        <f ca="1">SUM(OFFSET('Data - expenses'!$J265, 0, (X$6-1) * 3, 1, 3))</f>
        <v>3803000</v>
      </c>
      <c r="Y454" s="313">
        <f ca="1">SUM(OFFSET('Data - expenses'!$J265, 0, (Y$6-1) * 3, 1, 3))</f>
        <v>4074000</v>
      </c>
      <c r="Z454" s="313">
        <f ca="1">SUM(OFFSET('Data - expenses'!$J265, 0, (Z$6-1) * 3, 1, 3))</f>
        <v>4121000</v>
      </c>
      <c r="AA454" s="313">
        <f ca="1">SUM(OFFSET('Data - expenses'!$J265, 0, (AA$6-1) * 3, 1, 3))</f>
        <v>4307000</v>
      </c>
      <c r="AB454" s="314">
        <f ca="1">SUM(OFFSET('Data - expenses'!$J265, 0, (AB$6-1) * 3, 1, 3))</f>
        <v>4533000</v>
      </c>
    </row>
    <row r="455" spans="4:28" hidden="1" outlineLevel="4">
      <c r="G455" s="502" t="s">
        <v>97</v>
      </c>
      <c r="H455" s="503"/>
      <c r="I455" s="324">
        <f t="shared" ref="I455:AB455" ca="1" si="187">SUM(I456,I457)</f>
        <v>0</v>
      </c>
      <c r="J455" s="325">
        <f t="shared" ca="1" si="187"/>
        <v>0</v>
      </c>
      <c r="K455" s="325">
        <f t="shared" ca="1" si="187"/>
        <v>3000</v>
      </c>
      <c r="L455" s="325">
        <f t="shared" ca="1" si="187"/>
        <v>3000</v>
      </c>
      <c r="M455" s="325">
        <f t="shared" ca="1" si="187"/>
        <v>3000</v>
      </c>
      <c r="N455" s="325">
        <f t="shared" ca="1" si="187"/>
        <v>3000</v>
      </c>
      <c r="O455" s="325">
        <f t="shared" ca="1" si="187"/>
        <v>3000</v>
      </c>
      <c r="P455" s="325">
        <f t="shared" ca="1" si="187"/>
        <v>3000</v>
      </c>
      <c r="Q455" s="325">
        <f t="shared" ca="1" si="187"/>
        <v>6000</v>
      </c>
      <c r="R455" s="325">
        <f t="shared" ca="1" si="187"/>
        <v>6000</v>
      </c>
      <c r="S455" s="325">
        <f t="shared" ca="1" si="187"/>
        <v>6000</v>
      </c>
      <c r="T455" s="325">
        <f t="shared" ca="1" si="187"/>
        <v>6000</v>
      </c>
      <c r="U455" s="325">
        <f t="shared" ca="1" si="187"/>
        <v>6000</v>
      </c>
      <c r="V455" s="325">
        <f t="shared" ca="1" si="187"/>
        <v>6000</v>
      </c>
      <c r="W455" s="325">
        <f t="shared" ca="1" si="187"/>
        <v>6000</v>
      </c>
      <c r="X455" s="325">
        <f t="shared" ca="1" si="187"/>
        <v>6000</v>
      </c>
      <c r="Y455" s="325">
        <f t="shared" ca="1" si="187"/>
        <v>8000</v>
      </c>
      <c r="Z455" s="325">
        <f t="shared" ca="1" si="187"/>
        <v>9000</v>
      </c>
      <c r="AA455" s="325">
        <f t="shared" ca="1" si="187"/>
        <v>9000</v>
      </c>
      <c r="AB455" s="326">
        <f t="shared" ca="1" si="187"/>
        <v>9000</v>
      </c>
    </row>
    <row r="456" spans="4:28" hidden="1" outlineLevel="5">
      <c r="H456" s="327" t="s">
        <v>272</v>
      </c>
      <c r="I456" s="312">
        <f ca="1">SUM(OFFSET('Data - expenses'!$J266, 0, (I$6-1) * 3, 1, 3))</f>
        <v>0</v>
      </c>
      <c r="J456" s="313">
        <f ca="1">SUM(OFFSET('Data - expenses'!$J266, 0, (J$6-1) * 3, 1, 3))</f>
        <v>0</v>
      </c>
      <c r="K456" s="313">
        <f ca="1">SUM(OFFSET('Data - expenses'!$J266, 0, (K$6-1) * 3, 1, 3))</f>
        <v>0</v>
      </c>
      <c r="L456" s="313">
        <f ca="1">SUM(OFFSET('Data - expenses'!$J266, 0, (L$6-1) * 3, 1, 3))</f>
        <v>0</v>
      </c>
      <c r="M456" s="313">
        <f ca="1">SUM(OFFSET('Data - expenses'!$J266, 0, (M$6-1) * 3, 1, 3))</f>
        <v>0</v>
      </c>
      <c r="N456" s="313">
        <f ca="1">SUM(OFFSET('Data - expenses'!$J266, 0, (N$6-1) * 3, 1, 3))</f>
        <v>0</v>
      </c>
      <c r="O456" s="313">
        <f ca="1">SUM(OFFSET('Data - expenses'!$J266, 0, (O$6-1) * 3, 1, 3))</f>
        <v>0</v>
      </c>
      <c r="P456" s="313">
        <f ca="1">SUM(OFFSET('Data - expenses'!$J266, 0, (P$6-1) * 3, 1, 3))</f>
        <v>0</v>
      </c>
      <c r="Q456" s="313">
        <f ca="1">SUM(OFFSET('Data - expenses'!$J266, 0, (Q$6-1) * 3, 1, 3))</f>
        <v>3000</v>
      </c>
      <c r="R456" s="313">
        <f ca="1">SUM(OFFSET('Data - expenses'!$J266, 0, (R$6-1) * 3, 1, 3))</f>
        <v>3000</v>
      </c>
      <c r="S456" s="313">
        <f ca="1">SUM(OFFSET('Data - expenses'!$J266, 0, (S$6-1) * 3, 1, 3))</f>
        <v>3000</v>
      </c>
      <c r="T456" s="313">
        <f ca="1">SUM(OFFSET('Data - expenses'!$J266, 0, (T$6-1) * 3, 1, 3))</f>
        <v>3000</v>
      </c>
      <c r="U456" s="313">
        <f ca="1">SUM(OFFSET('Data - expenses'!$J266, 0, (U$6-1) * 3, 1, 3))</f>
        <v>3000</v>
      </c>
      <c r="V456" s="313">
        <f ca="1">SUM(OFFSET('Data - expenses'!$J266, 0, (V$6-1) * 3, 1, 3))</f>
        <v>3000</v>
      </c>
      <c r="W456" s="313">
        <f ca="1">SUM(OFFSET('Data - expenses'!$J266, 0, (W$6-1) * 3, 1, 3))</f>
        <v>3000</v>
      </c>
      <c r="X456" s="313">
        <f ca="1">SUM(OFFSET('Data - expenses'!$J266, 0, (X$6-1) * 3, 1, 3))</f>
        <v>3000</v>
      </c>
      <c r="Y456" s="313">
        <f ca="1">SUM(OFFSET('Data - expenses'!$J266, 0, (Y$6-1) * 3, 1, 3))</f>
        <v>5000</v>
      </c>
      <c r="Z456" s="313">
        <f ca="1">SUM(OFFSET('Data - expenses'!$J266, 0, (Z$6-1) * 3, 1, 3))</f>
        <v>6000</v>
      </c>
      <c r="AA456" s="313">
        <f ca="1">SUM(OFFSET('Data - expenses'!$J266, 0, (AA$6-1) * 3, 1, 3))</f>
        <v>6000</v>
      </c>
      <c r="AB456" s="314">
        <f ca="1">SUM(OFFSET('Data - expenses'!$J266, 0, (AB$6-1) * 3, 1, 3))</f>
        <v>6000</v>
      </c>
    </row>
    <row r="457" spans="4:28" hidden="1" outlineLevel="5">
      <c r="H457" s="327" t="s">
        <v>273</v>
      </c>
      <c r="I457" s="312">
        <f ca="1">SUM(OFFSET('Data - expenses'!$J267, 0, (I$6-1) * 3, 1, 3))</f>
        <v>0</v>
      </c>
      <c r="J457" s="313">
        <f ca="1">SUM(OFFSET('Data - expenses'!$J267, 0, (J$6-1) * 3, 1, 3))</f>
        <v>0</v>
      </c>
      <c r="K457" s="313">
        <f ca="1">SUM(OFFSET('Data - expenses'!$J267, 0, (K$6-1) * 3, 1, 3))</f>
        <v>3000</v>
      </c>
      <c r="L457" s="313">
        <f ca="1">SUM(OFFSET('Data - expenses'!$J267, 0, (L$6-1) * 3, 1, 3))</f>
        <v>3000</v>
      </c>
      <c r="M457" s="313">
        <f ca="1">SUM(OFFSET('Data - expenses'!$J267, 0, (M$6-1) * 3, 1, 3))</f>
        <v>3000</v>
      </c>
      <c r="N457" s="313">
        <f ca="1">SUM(OFFSET('Data - expenses'!$J267, 0, (N$6-1) * 3, 1, 3))</f>
        <v>3000</v>
      </c>
      <c r="O457" s="313">
        <f ca="1">SUM(OFFSET('Data - expenses'!$J267, 0, (O$6-1) * 3, 1, 3))</f>
        <v>3000</v>
      </c>
      <c r="P457" s="313">
        <f ca="1">SUM(OFFSET('Data - expenses'!$J267, 0, (P$6-1) * 3, 1, 3))</f>
        <v>3000</v>
      </c>
      <c r="Q457" s="313">
        <f ca="1">SUM(OFFSET('Data - expenses'!$J267, 0, (Q$6-1) * 3, 1, 3))</f>
        <v>3000</v>
      </c>
      <c r="R457" s="313">
        <f ca="1">SUM(OFFSET('Data - expenses'!$J267, 0, (R$6-1) * 3, 1, 3))</f>
        <v>3000</v>
      </c>
      <c r="S457" s="313">
        <f ca="1">SUM(OFFSET('Data - expenses'!$J267, 0, (S$6-1) * 3, 1, 3))</f>
        <v>3000</v>
      </c>
      <c r="T457" s="313">
        <f ca="1">SUM(OFFSET('Data - expenses'!$J267, 0, (T$6-1) * 3, 1, 3))</f>
        <v>3000</v>
      </c>
      <c r="U457" s="313">
        <f ca="1">SUM(OFFSET('Data - expenses'!$J267, 0, (U$6-1) * 3, 1, 3))</f>
        <v>3000</v>
      </c>
      <c r="V457" s="313">
        <f ca="1">SUM(OFFSET('Data - expenses'!$J267, 0, (V$6-1) * 3, 1, 3))</f>
        <v>3000</v>
      </c>
      <c r="W457" s="313">
        <f ca="1">SUM(OFFSET('Data - expenses'!$J267, 0, (W$6-1) * 3, 1, 3))</f>
        <v>3000</v>
      </c>
      <c r="X457" s="313">
        <f ca="1">SUM(OFFSET('Data - expenses'!$J267, 0, (X$6-1) * 3, 1, 3))</f>
        <v>3000</v>
      </c>
      <c r="Y457" s="313">
        <f ca="1">SUM(OFFSET('Data - expenses'!$J267, 0, (Y$6-1) * 3, 1, 3))</f>
        <v>3000</v>
      </c>
      <c r="Z457" s="313">
        <f ca="1">SUM(OFFSET('Data - expenses'!$J267, 0, (Z$6-1) * 3, 1, 3))</f>
        <v>3000</v>
      </c>
      <c r="AA457" s="313">
        <f ca="1">SUM(OFFSET('Data - expenses'!$J267, 0, (AA$6-1) * 3, 1, 3))</f>
        <v>3000</v>
      </c>
      <c r="AB457" s="314">
        <f ca="1">SUM(OFFSET('Data - expenses'!$J267, 0, (AB$6-1) * 3, 1, 3))</f>
        <v>3000</v>
      </c>
    </row>
    <row r="458" spans="4:28" outlineLevel="1" collapsed="1">
      <c r="D458" s="488" t="s">
        <v>97</v>
      </c>
      <c r="E458" s="504"/>
      <c r="F458" s="504"/>
      <c r="G458" s="504"/>
      <c r="H458" s="489"/>
      <c r="I458" s="321">
        <f t="shared" ref="I458:AB458" ca="1" si="188">SUM(I459)</f>
        <v>0</v>
      </c>
      <c r="J458" s="322">
        <f t="shared" ca="1" si="188"/>
        <v>0</v>
      </c>
      <c r="K458" s="322">
        <f t="shared" ca="1" si="188"/>
        <v>66000</v>
      </c>
      <c r="L458" s="322">
        <f t="shared" ca="1" si="188"/>
        <v>36000</v>
      </c>
      <c r="M458" s="322">
        <f t="shared" ca="1" si="188"/>
        <v>135000</v>
      </c>
      <c r="N458" s="322">
        <f t="shared" ca="1" si="188"/>
        <v>165000</v>
      </c>
      <c r="O458" s="322">
        <f t="shared" ca="1" si="188"/>
        <v>195000</v>
      </c>
      <c r="P458" s="322">
        <f t="shared" ca="1" si="188"/>
        <v>195000</v>
      </c>
      <c r="Q458" s="322">
        <f t="shared" ca="1" si="188"/>
        <v>315000</v>
      </c>
      <c r="R458" s="322">
        <f t="shared" ca="1" si="188"/>
        <v>375000</v>
      </c>
      <c r="S458" s="322">
        <f t="shared" ca="1" si="188"/>
        <v>525000</v>
      </c>
      <c r="T458" s="322">
        <f t="shared" ca="1" si="188"/>
        <v>675000</v>
      </c>
      <c r="U458" s="322">
        <f t="shared" ca="1" si="188"/>
        <v>840000</v>
      </c>
      <c r="V458" s="322">
        <f t="shared" ca="1" si="188"/>
        <v>840000</v>
      </c>
      <c r="W458" s="322">
        <f t="shared" ca="1" si="188"/>
        <v>840000</v>
      </c>
      <c r="X458" s="322">
        <f t="shared" ca="1" si="188"/>
        <v>840000</v>
      </c>
      <c r="Y458" s="322">
        <f t="shared" ca="1" si="188"/>
        <v>1620000</v>
      </c>
      <c r="Z458" s="322">
        <f t="shared" ca="1" si="188"/>
        <v>1920000</v>
      </c>
      <c r="AA458" s="322">
        <f t="shared" ca="1" si="188"/>
        <v>2220000</v>
      </c>
      <c r="AB458" s="323">
        <f t="shared" ca="1" si="188"/>
        <v>2520000</v>
      </c>
    </row>
    <row r="459" spans="4:28" hidden="1" outlineLevel="2">
      <c r="E459" s="502" t="s">
        <v>97</v>
      </c>
      <c r="F459" s="505"/>
      <c r="G459" s="505"/>
      <c r="H459" s="503"/>
      <c r="I459" s="324">
        <f t="shared" ref="I459:AB459" ca="1" si="189">SUM(I460)</f>
        <v>0</v>
      </c>
      <c r="J459" s="325">
        <f t="shared" ca="1" si="189"/>
        <v>0</v>
      </c>
      <c r="K459" s="325">
        <f t="shared" ca="1" si="189"/>
        <v>66000</v>
      </c>
      <c r="L459" s="325">
        <f t="shared" ca="1" si="189"/>
        <v>36000</v>
      </c>
      <c r="M459" s="325">
        <f t="shared" ca="1" si="189"/>
        <v>135000</v>
      </c>
      <c r="N459" s="325">
        <f t="shared" ca="1" si="189"/>
        <v>165000</v>
      </c>
      <c r="O459" s="325">
        <f t="shared" ca="1" si="189"/>
        <v>195000</v>
      </c>
      <c r="P459" s="325">
        <f t="shared" ca="1" si="189"/>
        <v>195000</v>
      </c>
      <c r="Q459" s="325">
        <f t="shared" ca="1" si="189"/>
        <v>315000</v>
      </c>
      <c r="R459" s="325">
        <f t="shared" ca="1" si="189"/>
        <v>375000</v>
      </c>
      <c r="S459" s="325">
        <f t="shared" ca="1" si="189"/>
        <v>525000</v>
      </c>
      <c r="T459" s="325">
        <f t="shared" ca="1" si="189"/>
        <v>675000</v>
      </c>
      <c r="U459" s="325">
        <f t="shared" ca="1" si="189"/>
        <v>840000</v>
      </c>
      <c r="V459" s="325">
        <f t="shared" ca="1" si="189"/>
        <v>840000</v>
      </c>
      <c r="W459" s="325">
        <f t="shared" ca="1" si="189"/>
        <v>840000</v>
      </c>
      <c r="X459" s="325">
        <f t="shared" ca="1" si="189"/>
        <v>840000</v>
      </c>
      <c r="Y459" s="325">
        <f t="shared" ca="1" si="189"/>
        <v>1620000</v>
      </c>
      <c r="Z459" s="325">
        <f t="shared" ca="1" si="189"/>
        <v>1920000</v>
      </c>
      <c r="AA459" s="325">
        <f t="shared" ca="1" si="189"/>
        <v>2220000</v>
      </c>
      <c r="AB459" s="326">
        <f t="shared" ca="1" si="189"/>
        <v>2520000</v>
      </c>
    </row>
    <row r="460" spans="4:28" hidden="1" outlineLevel="3">
      <c r="F460" s="488"/>
      <c r="G460" s="504"/>
      <c r="H460" s="489"/>
      <c r="I460" s="321">
        <f t="shared" ref="I460:AB460" ca="1" si="190">SUM(I461)</f>
        <v>0</v>
      </c>
      <c r="J460" s="322">
        <f t="shared" ca="1" si="190"/>
        <v>0</v>
      </c>
      <c r="K460" s="322">
        <f t="shared" ca="1" si="190"/>
        <v>66000</v>
      </c>
      <c r="L460" s="322">
        <f t="shared" ca="1" si="190"/>
        <v>36000</v>
      </c>
      <c r="M460" s="322">
        <f t="shared" ca="1" si="190"/>
        <v>135000</v>
      </c>
      <c r="N460" s="322">
        <f t="shared" ca="1" si="190"/>
        <v>165000</v>
      </c>
      <c r="O460" s="322">
        <f t="shared" ca="1" si="190"/>
        <v>195000</v>
      </c>
      <c r="P460" s="322">
        <f t="shared" ca="1" si="190"/>
        <v>195000</v>
      </c>
      <c r="Q460" s="322">
        <f t="shared" ca="1" si="190"/>
        <v>315000</v>
      </c>
      <c r="R460" s="322">
        <f t="shared" ca="1" si="190"/>
        <v>375000</v>
      </c>
      <c r="S460" s="322">
        <f t="shared" ca="1" si="190"/>
        <v>525000</v>
      </c>
      <c r="T460" s="322">
        <f t="shared" ca="1" si="190"/>
        <v>675000</v>
      </c>
      <c r="U460" s="322">
        <f t="shared" ca="1" si="190"/>
        <v>840000</v>
      </c>
      <c r="V460" s="322">
        <f t="shared" ca="1" si="190"/>
        <v>840000</v>
      </c>
      <c r="W460" s="322">
        <f t="shared" ca="1" si="190"/>
        <v>840000</v>
      </c>
      <c r="X460" s="322">
        <f t="shared" ca="1" si="190"/>
        <v>840000</v>
      </c>
      <c r="Y460" s="322">
        <f t="shared" ca="1" si="190"/>
        <v>1620000</v>
      </c>
      <c r="Z460" s="322">
        <f t="shared" ca="1" si="190"/>
        <v>1920000</v>
      </c>
      <c r="AA460" s="322">
        <f t="shared" ca="1" si="190"/>
        <v>2220000</v>
      </c>
      <c r="AB460" s="323">
        <f t="shared" ca="1" si="190"/>
        <v>2520000</v>
      </c>
    </row>
    <row r="461" spans="4:28" hidden="1" outlineLevel="4">
      <c r="G461" s="502"/>
      <c r="H461" s="503"/>
      <c r="I461" s="324">
        <f t="shared" ref="I461:AB461" ca="1" si="191">SUM(I462,I463)</f>
        <v>0</v>
      </c>
      <c r="J461" s="325">
        <f t="shared" ca="1" si="191"/>
        <v>0</v>
      </c>
      <c r="K461" s="325">
        <f t="shared" ca="1" si="191"/>
        <v>66000</v>
      </c>
      <c r="L461" s="325">
        <f t="shared" ca="1" si="191"/>
        <v>36000</v>
      </c>
      <c r="M461" s="325">
        <f t="shared" ca="1" si="191"/>
        <v>135000</v>
      </c>
      <c r="N461" s="325">
        <f t="shared" ca="1" si="191"/>
        <v>165000</v>
      </c>
      <c r="O461" s="325">
        <f t="shared" ca="1" si="191"/>
        <v>195000</v>
      </c>
      <c r="P461" s="325">
        <f t="shared" ca="1" si="191"/>
        <v>195000</v>
      </c>
      <c r="Q461" s="325">
        <f t="shared" ca="1" si="191"/>
        <v>315000</v>
      </c>
      <c r="R461" s="325">
        <f t="shared" ca="1" si="191"/>
        <v>375000</v>
      </c>
      <c r="S461" s="325">
        <f t="shared" ca="1" si="191"/>
        <v>525000</v>
      </c>
      <c r="T461" s="325">
        <f t="shared" ca="1" si="191"/>
        <v>675000</v>
      </c>
      <c r="U461" s="325">
        <f t="shared" ca="1" si="191"/>
        <v>840000</v>
      </c>
      <c r="V461" s="325">
        <f t="shared" ca="1" si="191"/>
        <v>840000</v>
      </c>
      <c r="W461" s="325">
        <f t="shared" ca="1" si="191"/>
        <v>840000</v>
      </c>
      <c r="X461" s="325">
        <f t="shared" ca="1" si="191"/>
        <v>840000</v>
      </c>
      <c r="Y461" s="325">
        <f t="shared" ca="1" si="191"/>
        <v>1620000</v>
      </c>
      <c r="Z461" s="325">
        <f t="shared" ca="1" si="191"/>
        <v>1920000</v>
      </c>
      <c r="AA461" s="325">
        <f t="shared" ca="1" si="191"/>
        <v>2220000</v>
      </c>
      <c r="AB461" s="326">
        <f t="shared" ca="1" si="191"/>
        <v>2520000</v>
      </c>
    </row>
    <row r="462" spans="4:28" hidden="1" outlineLevel="5">
      <c r="H462" s="327" t="s">
        <v>274</v>
      </c>
      <c r="I462" s="312">
        <f ca="1">SUM(OFFSET('Data - expenses'!$J268, 0, (I$6-1) * 3, 1, 3))</f>
        <v>0</v>
      </c>
      <c r="J462" s="313">
        <f ca="1">SUM(OFFSET('Data - expenses'!$J268, 0, (J$6-1) * 3, 1, 3))</f>
        <v>0</v>
      </c>
      <c r="K462" s="313">
        <f ca="1">SUM(OFFSET('Data - expenses'!$J268, 0, (K$6-1) * 3, 1, 3))</f>
        <v>60000</v>
      </c>
      <c r="L462" s="313">
        <f ca="1">SUM(OFFSET('Data - expenses'!$J268, 0, (L$6-1) * 3, 1, 3))</f>
        <v>30000</v>
      </c>
      <c r="M462" s="313">
        <f ca="1">SUM(OFFSET('Data - expenses'!$J268, 0, (M$6-1) * 3, 1, 3))</f>
        <v>90000</v>
      </c>
      <c r="N462" s="313">
        <f ca="1">SUM(OFFSET('Data - expenses'!$J268, 0, (N$6-1) * 3, 1, 3))</f>
        <v>120000</v>
      </c>
      <c r="O462" s="313">
        <f ca="1">SUM(OFFSET('Data - expenses'!$J268, 0, (O$6-1) * 3, 1, 3))</f>
        <v>150000</v>
      </c>
      <c r="P462" s="313">
        <f ca="1">SUM(OFFSET('Data - expenses'!$J268, 0, (P$6-1) * 3, 1, 3))</f>
        <v>150000</v>
      </c>
      <c r="Q462" s="313">
        <f ca="1">SUM(OFFSET('Data - expenses'!$J268, 0, (Q$6-1) * 3, 1, 3))</f>
        <v>240000</v>
      </c>
      <c r="R462" s="313">
        <f ca="1">SUM(OFFSET('Data - expenses'!$J268, 0, (R$6-1) * 3, 1, 3))</f>
        <v>300000</v>
      </c>
      <c r="S462" s="313">
        <f ca="1">SUM(OFFSET('Data - expenses'!$J268, 0, (S$6-1) * 3, 1, 3))</f>
        <v>450000</v>
      </c>
      <c r="T462" s="313">
        <f ca="1">SUM(OFFSET('Data - expenses'!$J268, 0, (T$6-1) * 3, 1, 3))</f>
        <v>600000</v>
      </c>
      <c r="U462" s="313">
        <f ca="1">SUM(OFFSET('Data - expenses'!$J268, 0, (U$6-1) * 3, 1, 3))</f>
        <v>750000</v>
      </c>
      <c r="V462" s="313">
        <f ca="1">SUM(OFFSET('Data - expenses'!$J268, 0, (V$6-1) * 3, 1, 3))</f>
        <v>750000</v>
      </c>
      <c r="W462" s="313">
        <f ca="1">SUM(OFFSET('Data - expenses'!$J268, 0, (W$6-1) * 3, 1, 3))</f>
        <v>750000</v>
      </c>
      <c r="X462" s="313">
        <f ca="1">SUM(OFFSET('Data - expenses'!$J268, 0, (X$6-1) * 3, 1, 3))</f>
        <v>750000</v>
      </c>
      <c r="Y462" s="313">
        <f ca="1">SUM(OFFSET('Data - expenses'!$J268, 0, (Y$6-1) * 3, 1, 3))</f>
        <v>1500000</v>
      </c>
      <c r="Z462" s="313">
        <f ca="1">SUM(OFFSET('Data - expenses'!$J268, 0, (Z$6-1) * 3, 1, 3))</f>
        <v>1800000</v>
      </c>
      <c r="AA462" s="313">
        <f ca="1">SUM(OFFSET('Data - expenses'!$J268, 0, (AA$6-1) * 3, 1, 3))</f>
        <v>2100000</v>
      </c>
      <c r="AB462" s="314">
        <f ca="1">SUM(OFFSET('Data - expenses'!$J268, 0, (AB$6-1) * 3, 1, 3))</f>
        <v>2400000</v>
      </c>
    </row>
    <row r="463" spans="4:28" hidden="1" outlineLevel="5">
      <c r="H463" s="327" t="s">
        <v>275</v>
      </c>
      <c r="I463" s="312">
        <f ca="1">SUM(OFFSET('Data - expenses'!$J269, 0, (I$6-1) * 3, 1, 3))</f>
        <v>0</v>
      </c>
      <c r="J463" s="313">
        <f ca="1">SUM(OFFSET('Data - expenses'!$J269, 0, (J$6-1) * 3, 1, 3))</f>
        <v>0</v>
      </c>
      <c r="K463" s="313">
        <f ca="1">SUM(OFFSET('Data - expenses'!$J269, 0, (K$6-1) * 3, 1, 3))</f>
        <v>6000</v>
      </c>
      <c r="L463" s="313">
        <f ca="1">SUM(OFFSET('Data - expenses'!$J269, 0, (L$6-1) * 3, 1, 3))</f>
        <v>6000</v>
      </c>
      <c r="M463" s="313">
        <f ca="1">SUM(OFFSET('Data - expenses'!$J269, 0, (M$6-1) * 3, 1, 3))</f>
        <v>45000</v>
      </c>
      <c r="N463" s="313">
        <f ca="1">SUM(OFFSET('Data - expenses'!$J269, 0, (N$6-1) * 3, 1, 3))</f>
        <v>45000</v>
      </c>
      <c r="O463" s="313">
        <f ca="1">SUM(OFFSET('Data - expenses'!$J269, 0, (O$6-1) * 3, 1, 3))</f>
        <v>45000</v>
      </c>
      <c r="P463" s="313">
        <f ca="1">SUM(OFFSET('Data - expenses'!$J269, 0, (P$6-1) * 3, 1, 3))</f>
        <v>45000</v>
      </c>
      <c r="Q463" s="313">
        <f ca="1">SUM(OFFSET('Data - expenses'!$J269, 0, (Q$6-1) * 3, 1, 3))</f>
        <v>75000</v>
      </c>
      <c r="R463" s="313">
        <f ca="1">SUM(OFFSET('Data - expenses'!$J269, 0, (R$6-1) * 3, 1, 3))</f>
        <v>75000</v>
      </c>
      <c r="S463" s="313">
        <f ca="1">SUM(OFFSET('Data - expenses'!$J269, 0, (S$6-1) * 3, 1, 3))</f>
        <v>75000</v>
      </c>
      <c r="T463" s="313">
        <f ca="1">SUM(OFFSET('Data - expenses'!$J269, 0, (T$6-1) * 3, 1, 3))</f>
        <v>75000</v>
      </c>
      <c r="U463" s="313">
        <f ca="1">SUM(OFFSET('Data - expenses'!$J269, 0, (U$6-1) * 3, 1, 3))</f>
        <v>90000</v>
      </c>
      <c r="V463" s="313">
        <f ca="1">SUM(OFFSET('Data - expenses'!$J269, 0, (V$6-1) * 3, 1, 3))</f>
        <v>90000</v>
      </c>
      <c r="W463" s="313">
        <f ca="1">SUM(OFFSET('Data - expenses'!$J269, 0, (W$6-1) * 3, 1, 3))</f>
        <v>90000</v>
      </c>
      <c r="X463" s="313">
        <f ca="1">SUM(OFFSET('Data - expenses'!$J269, 0, (X$6-1) * 3, 1, 3))</f>
        <v>90000</v>
      </c>
      <c r="Y463" s="313">
        <f ca="1">SUM(OFFSET('Data - expenses'!$J269, 0, (Y$6-1) * 3, 1, 3))</f>
        <v>120000</v>
      </c>
      <c r="Z463" s="313">
        <f ca="1">SUM(OFFSET('Data - expenses'!$J269, 0, (Z$6-1) * 3, 1, 3))</f>
        <v>120000</v>
      </c>
      <c r="AA463" s="313">
        <f ca="1">SUM(OFFSET('Data - expenses'!$J269, 0, (AA$6-1) * 3, 1, 3))</f>
        <v>120000</v>
      </c>
      <c r="AB463" s="314">
        <f ca="1">SUM(OFFSET('Data - expenses'!$J269, 0, (AB$6-1) * 3, 1, 3))</f>
        <v>120000</v>
      </c>
    </row>
    <row r="465" spans="2:28">
      <c r="B465" s="490" t="s">
        <v>276</v>
      </c>
      <c r="C465" s="491"/>
      <c r="D465" s="491"/>
      <c r="E465" s="491"/>
      <c r="F465" s="491"/>
      <c r="G465" s="491"/>
      <c r="H465" s="492"/>
      <c r="I465" s="315">
        <f t="shared" ref="I465:AB465" ca="1" si="192">I7-I14</f>
        <v>-813408.25333333341</v>
      </c>
      <c r="J465" s="316">
        <f t="shared" ca="1" si="192"/>
        <v>-4458616.9854000015</v>
      </c>
      <c r="K465" s="316">
        <f t="shared" ca="1" si="192"/>
        <v>-11231146.470133333</v>
      </c>
      <c r="L465" s="316">
        <f t="shared" ca="1" si="192"/>
        <v>-15772792.516466668</v>
      </c>
      <c r="M465" s="316">
        <f t="shared" ca="1" si="192"/>
        <v>-34423817.880933337</v>
      </c>
      <c r="N465" s="316">
        <f t="shared" ca="1" si="192"/>
        <v>-40705926.770666666</v>
      </c>
      <c r="O465" s="316">
        <f t="shared" ca="1" si="192"/>
        <v>-83711960.951066658</v>
      </c>
      <c r="P465" s="316">
        <f t="shared" ca="1" si="192"/>
        <v>-174112459.2042667</v>
      </c>
      <c r="Q465" s="316">
        <f t="shared" ca="1" si="192"/>
        <v>-194408896.53920001</v>
      </c>
      <c r="R465" s="316">
        <f t="shared" ca="1" si="192"/>
        <v>-198541044.7518</v>
      </c>
      <c r="S465" s="316">
        <f t="shared" ca="1" si="192"/>
        <v>-202239815.08286667</v>
      </c>
      <c r="T465" s="316">
        <f t="shared" ca="1" si="192"/>
        <v>-204486625.38299999</v>
      </c>
      <c r="U465" s="316">
        <f t="shared" ca="1" si="192"/>
        <v>-210261133.127</v>
      </c>
      <c r="V465" s="316">
        <f t="shared" ca="1" si="192"/>
        <v>-211296131.3026</v>
      </c>
      <c r="W465" s="316">
        <f t="shared" ca="1" si="192"/>
        <v>-220689915.56326663</v>
      </c>
      <c r="X465" s="316">
        <f t="shared" ca="1" si="192"/>
        <v>-225220861.59879997</v>
      </c>
      <c r="Y465" s="316">
        <f t="shared" ca="1" si="192"/>
        <v>-231786745.57906669</v>
      </c>
      <c r="Z465" s="316">
        <f t="shared" ca="1" si="192"/>
        <v>-241750772.02193335</v>
      </c>
      <c r="AA465" s="316">
        <f t="shared" ca="1" si="192"/>
        <v>-253113681.60726663</v>
      </c>
      <c r="AB465" s="317">
        <f t="shared" ca="1" si="192"/>
        <v>-270125731.44419992</v>
      </c>
    </row>
  </sheetData>
  <mergeCells count="202">
    <mergeCell ref="F451:H451"/>
    <mergeCell ref="G452:H452"/>
    <mergeCell ref="G461:H461"/>
    <mergeCell ref="B465:H465"/>
    <mergeCell ref="G455:H455"/>
    <mergeCell ref="D458:H458"/>
    <mergeCell ref="E459:H459"/>
    <mergeCell ref="F460:H460"/>
    <mergeCell ref="G439:H439"/>
    <mergeCell ref="E442:H442"/>
    <mergeCell ref="F443:H443"/>
    <mergeCell ref="G444:H444"/>
    <mergeCell ref="G447:H447"/>
    <mergeCell ref="E450:H450"/>
    <mergeCell ref="F427:H427"/>
    <mergeCell ref="G428:H428"/>
    <mergeCell ref="G431:H431"/>
    <mergeCell ref="E434:H434"/>
    <mergeCell ref="F435:H435"/>
    <mergeCell ref="G436:H436"/>
    <mergeCell ref="G413:H413"/>
    <mergeCell ref="G416:H416"/>
    <mergeCell ref="F419:H419"/>
    <mergeCell ref="G420:H420"/>
    <mergeCell ref="G423:H423"/>
    <mergeCell ref="E426:H426"/>
    <mergeCell ref="G401:H401"/>
    <mergeCell ref="G404:H404"/>
    <mergeCell ref="F407:H407"/>
    <mergeCell ref="G408:H408"/>
    <mergeCell ref="E411:H411"/>
    <mergeCell ref="F412:H412"/>
    <mergeCell ref="D391:H391"/>
    <mergeCell ref="E392:H392"/>
    <mergeCell ref="F393:H393"/>
    <mergeCell ref="G394:H394"/>
    <mergeCell ref="G397:H397"/>
    <mergeCell ref="F400:H400"/>
    <mergeCell ref="E382:H382"/>
    <mergeCell ref="F383:H383"/>
    <mergeCell ref="G384:H384"/>
    <mergeCell ref="F387:H387"/>
    <mergeCell ref="G388:H388"/>
    <mergeCell ref="C390:H390"/>
    <mergeCell ref="G374:H374"/>
    <mergeCell ref="D376:H376"/>
    <mergeCell ref="E377:H377"/>
    <mergeCell ref="F378:H378"/>
    <mergeCell ref="G379:H379"/>
    <mergeCell ref="D381:H381"/>
    <mergeCell ref="G360:H360"/>
    <mergeCell ref="G365:H365"/>
    <mergeCell ref="G369:H369"/>
    <mergeCell ref="D371:H371"/>
    <mergeCell ref="E372:H372"/>
    <mergeCell ref="F373:H373"/>
    <mergeCell ref="G345:H345"/>
    <mergeCell ref="G350:H350"/>
    <mergeCell ref="G354:H354"/>
    <mergeCell ref="E356:H356"/>
    <mergeCell ref="F357:H357"/>
    <mergeCell ref="G358:H358"/>
    <mergeCell ref="G330:H330"/>
    <mergeCell ref="G335:H335"/>
    <mergeCell ref="G339:H339"/>
    <mergeCell ref="E341:H341"/>
    <mergeCell ref="F342:H342"/>
    <mergeCell ref="G343:H343"/>
    <mergeCell ref="G315:H315"/>
    <mergeCell ref="G320:H320"/>
    <mergeCell ref="G324:H324"/>
    <mergeCell ref="E326:H326"/>
    <mergeCell ref="F327:H327"/>
    <mergeCell ref="G328:H328"/>
    <mergeCell ref="G300:H300"/>
    <mergeCell ref="G305:H305"/>
    <mergeCell ref="G309:H309"/>
    <mergeCell ref="E311:H311"/>
    <mergeCell ref="F312:H312"/>
    <mergeCell ref="G313:H313"/>
    <mergeCell ref="G284:H284"/>
    <mergeCell ref="G286:H286"/>
    <mergeCell ref="G291:H291"/>
    <mergeCell ref="G295:H295"/>
    <mergeCell ref="F297:H297"/>
    <mergeCell ref="G298:H298"/>
    <mergeCell ref="G269:H269"/>
    <mergeCell ref="G271:H271"/>
    <mergeCell ref="G276:H276"/>
    <mergeCell ref="G280:H280"/>
    <mergeCell ref="E282:H282"/>
    <mergeCell ref="F283:H283"/>
    <mergeCell ref="F254:H254"/>
    <mergeCell ref="G255:H255"/>
    <mergeCell ref="G257:H257"/>
    <mergeCell ref="G262:H262"/>
    <mergeCell ref="G266:H266"/>
    <mergeCell ref="F268:H268"/>
    <mergeCell ref="E247:H247"/>
    <mergeCell ref="F248:H248"/>
    <mergeCell ref="G249:H249"/>
    <mergeCell ref="C251:H251"/>
    <mergeCell ref="D252:H252"/>
    <mergeCell ref="E253:H253"/>
    <mergeCell ref="F227:H227"/>
    <mergeCell ref="G228:H228"/>
    <mergeCell ref="G230:H230"/>
    <mergeCell ref="G236:H236"/>
    <mergeCell ref="G240:H240"/>
    <mergeCell ref="D246:H246"/>
    <mergeCell ref="F207:H207"/>
    <mergeCell ref="G208:H208"/>
    <mergeCell ref="G210:H210"/>
    <mergeCell ref="G216:H216"/>
    <mergeCell ref="G220:H220"/>
    <mergeCell ref="E226:H226"/>
    <mergeCell ref="F187:H187"/>
    <mergeCell ref="G188:H188"/>
    <mergeCell ref="G190:H190"/>
    <mergeCell ref="G196:H196"/>
    <mergeCell ref="G200:H200"/>
    <mergeCell ref="E206:H206"/>
    <mergeCell ref="F167:H167"/>
    <mergeCell ref="G168:H168"/>
    <mergeCell ref="G170:H170"/>
    <mergeCell ref="G176:H176"/>
    <mergeCell ref="G180:H180"/>
    <mergeCell ref="E186:H186"/>
    <mergeCell ref="F147:H147"/>
    <mergeCell ref="G148:H148"/>
    <mergeCell ref="G150:H150"/>
    <mergeCell ref="G156:H156"/>
    <mergeCell ref="G160:H160"/>
    <mergeCell ref="E166:H166"/>
    <mergeCell ref="E127:H127"/>
    <mergeCell ref="F128:H128"/>
    <mergeCell ref="G129:H129"/>
    <mergeCell ref="G131:H131"/>
    <mergeCell ref="G137:H137"/>
    <mergeCell ref="G141:H141"/>
    <mergeCell ref="G102:H102"/>
    <mergeCell ref="F108:H108"/>
    <mergeCell ref="G109:H109"/>
    <mergeCell ref="G111:H111"/>
    <mergeCell ref="G117:H117"/>
    <mergeCell ref="G121:H121"/>
    <mergeCell ref="D87:H87"/>
    <mergeCell ref="E88:H88"/>
    <mergeCell ref="F89:H89"/>
    <mergeCell ref="G90:H90"/>
    <mergeCell ref="G92:H92"/>
    <mergeCell ref="G98:H98"/>
    <mergeCell ref="G75:H75"/>
    <mergeCell ref="D79:H79"/>
    <mergeCell ref="E80:H80"/>
    <mergeCell ref="F81:H81"/>
    <mergeCell ref="G82:H82"/>
    <mergeCell ref="C86:H86"/>
    <mergeCell ref="F64:H64"/>
    <mergeCell ref="G65:H65"/>
    <mergeCell ref="G67:H67"/>
    <mergeCell ref="E71:H71"/>
    <mergeCell ref="F72:H72"/>
    <mergeCell ref="G73:H73"/>
    <mergeCell ref="G51:H51"/>
    <mergeCell ref="E55:H55"/>
    <mergeCell ref="F56:H56"/>
    <mergeCell ref="G57:H57"/>
    <mergeCell ref="G59:H59"/>
    <mergeCell ref="E63:H63"/>
    <mergeCell ref="F40:H40"/>
    <mergeCell ref="G41:H41"/>
    <mergeCell ref="G43:H43"/>
    <mergeCell ref="E47:H47"/>
    <mergeCell ref="F48:H48"/>
    <mergeCell ref="G49:H49"/>
    <mergeCell ref="G26:H26"/>
    <mergeCell ref="G28:H28"/>
    <mergeCell ref="E32:H32"/>
    <mergeCell ref="F33:H33"/>
    <mergeCell ref="G34:H34"/>
    <mergeCell ref="G36:H36"/>
    <mergeCell ref="E17:H17"/>
    <mergeCell ref="F18:H18"/>
    <mergeCell ref="G19:H19"/>
    <mergeCell ref="G21:H21"/>
    <mergeCell ref="F25:H25"/>
    <mergeCell ref="D10:H10"/>
    <mergeCell ref="C11:H11"/>
    <mergeCell ref="D12:H12"/>
    <mergeCell ref="D13:H13"/>
    <mergeCell ref="B14:H14"/>
    <mergeCell ref="C15:H15"/>
    <mergeCell ref="Y4:AB4"/>
    <mergeCell ref="B7:H7"/>
    <mergeCell ref="C8:H8"/>
    <mergeCell ref="D9:H9"/>
    <mergeCell ref="I4:L4"/>
    <mergeCell ref="M4:P4"/>
    <mergeCell ref="Q4:T4"/>
    <mergeCell ref="U4:X4"/>
    <mergeCell ref="D16:H16"/>
  </mergeCells>
  <phoneticPr fontId="7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outlinePr summaryBelow="0" summaryRight="0"/>
  </sheetPr>
  <dimension ref="B2:BP465"/>
  <sheetViews>
    <sheetView showGridLines="0" topLeftCell="A87" zoomScale="75" workbookViewId="0">
      <selection activeCell="J95" sqref="J95"/>
    </sheetView>
  </sheetViews>
  <sheetFormatPr baseColWidth="10" defaultColWidth="8.83203125" defaultRowHeight="12" outlineLevelRow="5" x14ac:dyDescent="0"/>
  <cols>
    <col min="1" max="7" width="3.6640625" customWidth="1"/>
    <col min="8" max="8" width="20.6640625" customWidth="1"/>
    <col min="9" max="68" width="11.6640625" customWidth="1"/>
  </cols>
  <sheetData>
    <row r="2" spans="2:68" ht="21">
      <c r="B2" s="236" t="s">
        <v>217</v>
      </c>
    </row>
    <row r="3" spans="2:68" ht="13" thickBot="1"/>
    <row r="4" spans="2:68" ht="13" thickBot="1">
      <c r="I4" s="496" t="s">
        <v>218</v>
      </c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8"/>
      <c r="U4" s="496" t="s">
        <v>231</v>
      </c>
      <c r="V4" s="497"/>
      <c r="W4" s="497"/>
      <c r="X4" s="497"/>
      <c r="Y4" s="497"/>
      <c r="Z4" s="497"/>
      <c r="AA4" s="497"/>
      <c r="AB4" s="497"/>
      <c r="AC4" s="497"/>
      <c r="AD4" s="497"/>
      <c r="AE4" s="497"/>
      <c r="AF4" s="498"/>
      <c r="AG4" s="496" t="s">
        <v>232</v>
      </c>
      <c r="AH4" s="497"/>
      <c r="AI4" s="497"/>
      <c r="AJ4" s="497"/>
      <c r="AK4" s="497"/>
      <c r="AL4" s="497"/>
      <c r="AM4" s="497"/>
      <c r="AN4" s="497"/>
      <c r="AO4" s="497"/>
      <c r="AP4" s="497"/>
      <c r="AQ4" s="497"/>
      <c r="AR4" s="498"/>
      <c r="AS4" s="496" t="s">
        <v>233</v>
      </c>
      <c r="AT4" s="497"/>
      <c r="AU4" s="497"/>
      <c r="AV4" s="497"/>
      <c r="AW4" s="497"/>
      <c r="AX4" s="497"/>
      <c r="AY4" s="497"/>
      <c r="AZ4" s="497"/>
      <c r="BA4" s="497"/>
      <c r="BB4" s="497"/>
      <c r="BC4" s="497"/>
      <c r="BD4" s="498"/>
      <c r="BE4" s="496" t="s">
        <v>234</v>
      </c>
      <c r="BF4" s="497"/>
      <c r="BG4" s="497"/>
      <c r="BH4" s="497"/>
      <c r="BI4" s="497"/>
      <c r="BJ4" s="497"/>
      <c r="BK4" s="497"/>
      <c r="BL4" s="497"/>
      <c r="BM4" s="497"/>
      <c r="BN4" s="497"/>
      <c r="BO4" s="497"/>
      <c r="BP4" s="498"/>
    </row>
    <row r="5" spans="2:68">
      <c r="I5" s="311" t="s">
        <v>219</v>
      </c>
      <c r="J5" s="311" t="s">
        <v>220</v>
      </c>
      <c r="K5" s="311" t="s">
        <v>221</v>
      </c>
      <c r="L5" s="311" t="s">
        <v>222</v>
      </c>
      <c r="M5" s="311" t="s">
        <v>223</v>
      </c>
      <c r="N5" s="311" t="s">
        <v>224</v>
      </c>
      <c r="O5" s="311" t="s">
        <v>225</v>
      </c>
      <c r="P5" s="311" t="s">
        <v>226</v>
      </c>
      <c r="Q5" s="311" t="s">
        <v>227</v>
      </c>
      <c r="R5" s="311" t="s">
        <v>228</v>
      </c>
      <c r="S5" s="311" t="s">
        <v>229</v>
      </c>
      <c r="T5" s="311" t="s">
        <v>230</v>
      </c>
      <c r="U5" s="311" t="s">
        <v>219</v>
      </c>
      <c r="V5" s="311" t="s">
        <v>220</v>
      </c>
      <c r="W5" s="311" t="s">
        <v>221</v>
      </c>
      <c r="X5" s="311" t="s">
        <v>222</v>
      </c>
      <c r="Y5" s="311" t="s">
        <v>223</v>
      </c>
      <c r="Z5" s="311" t="s">
        <v>224</v>
      </c>
      <c r="AA5" s="311" t="s">
        <v>225</v>
      </c>
      <c r="AB5" s="311" t="s">
        <v>226</v>
      </c>
      <c r="AC5" s="311" t="s">
        <v>227</v>
      </c>
      <c r="AD5" s="311" t="s">
        <v>228</v>
      </c>
      <c r="AE5" s="311" t="s">
        <v>229</v>
      </c>
      <c r="AF5" s="311" t="s">
        <v>230</v>
      </c>
      <c r="AG5" s="311" t="s">
        <v>219</v>
      </c>
      <c r="AH5" s="311" t="s">
        <v>220</v>
      </c>
      <c r="AI5" s="311" t="s">
        <v>221</v>
      </c>
      <c r="AJ5" s="311" t="s">
        <v>222</v>
      </c>
      <c r="AK5" s="311" t="s">
        <v>223</v>
      </c>
      <c r="AL5" s="311" t="s">
        <v>224</v>
      </c>
      <c r="AM5" s="311" t="s">
        <v>225</v>
      </c>
      <c r="AN5" s="311" t="s">
        <v>226</v>
      </c>
      <c r="AO5" s="311" t="s">
        <v>227</v>
      </c>
      <c r="AP5" s="311" t="s">
        <v>228</v>
      </c>
      <c r="AQ5" s="311" t="s">
        <v>229</v>
      </c>
      <c r="AR5" s="311" t="s">
        <v>230</v>
      </c>
      <c r="AS5" s="311" t="s">
        <v>219</v>
      </c>
      <c r="AT5" s="311" t="s">
        <v>220</v>
      </c>
      <c r="AU5" s="311" t="s">
        <v>221</v>
      </c>
      <c r="AV5" s="311" t="s">
        <v>222</v>
      </c>
      <c r="AW5" s="311" t="s">
        <v>223</v>
      </c>
      <c r="AX5" s="311" t="s">
        <v>224</v>
      </c>
      <c r="AY5" s="311" t="s">
        <v>225</v>
      </c>
      <c r="AZ5" s="311" t="s">
        <v>226</v>
      </c>
      <c r="BA5" s="311" t="s">
        <v>227</v>
      </c>
      <c r="BB5" s="311" t="s">
        <v>228</v>
      </c>
      <c r="BC5" s="311" t="s">
        <v>229</v>
      </c>
      <c r="BD5" s="311" t="s">
        <v>230</v>
      </c>
      <c r="BE5" s="311" t="s">
        <v>219</v>
      </c>
      <c r="BF5" s="311" t="s">
        <v>220</v>
      </c>
      <c r="BG5" s="311" t="s">
        <v>221</v>
      </c>
      <c r="BH5" s="311" t="s">
        <v>222</v>
      </c>
      <c r="BI5" s="311" t="s">
        <v>223</v>
      </c>
      <c r="BJ5" s="311" t="s">
        <v>224</v>
      </c>
      <c r="BK5" s="311" t="s">
        <v>225</v>
      </c>
      <c r="BL5" s="311" t="s">
        <v>226</v>
      </c>
      <c r="BM5" s="311" t="s">
        <v>227</v>
      </c>
      <c r="BN5" s="311" t="s">
        <v>228</v>
      </c>
      <c r="BO5" s="311" t="s">
        <v>229</v>
      </c>
      <c r="BP5" s="311" t="s">
        <v>230</v>
      </c>
    </row>
    <row r="6" spans="2:68" hidden="1">
      <c r="I6">
        <v>1</v>
      </c>
      <c r="J6">
        <v>2</v>
      </c>
      <c r="K6">
        <v>3</v>
      </c>
      <c r="L6">
        <v>4</v>
      </c>
      <c r="M6">
        <v>5</v>
      </c>
      <c r="N6">
        <v>6</v>
      </c>
      <c r="O6">
        <v>7</v>
      </c>
      <c r="P6">
        <v>8</v>
      </c>
      <c r="Q6">
        <v>9</v>
      </c>
      <c r="R6">
        <v>10</v>
      </c>
      <c r="S6">
        <v>11</v>
      </c>
      <c r="T6">
        <v>12</v>
      </c>
      <c r="U6">
        <v>13</v>
      </c>
      <c r="V6">
        <v>14</v>
      </c>
      <c r="W6">
        <v>15</v>
      </c>
      <c r="X6">
        <v>16</v>
      </c>
      <c r="Y6">
        <v>17</v>
      </c>
      <c r="Z6">
        <v>18</v>
      </c>
      <c r="AA6">
        <v>19</v>
      </c>
      <c r="AB6">
        <v>20</v>
      </c>
      <c r="AC6">
        <v>21</v>
      </c>
      <c r="AD6">
        <v>22</v>
      </c>
      <c r="AE6">
        <v>23</v>
      </c>
      <c r="AF6">
        <v>24</v>
      </c>
      <c r="AG6">
        <v>25</v>
      </c>
      <c r="AH6">
        <v>26</v>
      </c>
      <c r="AI6">
        <v>27</v>
      </c>
      <c r="AJ6">
        <v>28</v>
      </c>
      <c r="AK6">
        <v>29</v>
      </c>
      <c r="AL6">
        <v>30</v>
      </c>
      <c r="AM6">
        <v>31</v>
      </c>
      <c r="AN6">
        <v>32</v>
      </c>
      <c r="AO6">
        <v>33</v>
      </c>
      <c r="AP6">
        <v>34</v>
      </c>
      <c r="AQ6">
        <v>35</v>
      </c>
      <c r="AR6">
        <v>36</v>
      </c>
      <c r="AS6">
        <v>37</v>
      </c>
      <c r="AT6">
        <v>38</v>
      </c>
      <c r="AU6">
        <v>39</v>
      </c>
      <c r="AV6">
        <v>40</v>
      </c>
      <c r="AW6">
        <v>41</v>
      </c>
      <c r="AX6">
        <v>42</v>
      </c>
      <c r="AY6">
        <v>43</v>
      </c>
      <c r="AZ6">
        <v>44</v>
      </c>
      <c r="BA6">
        <v>45</v>
      </c>
      <c r="BB6">
        <v>46</v>
      </c>
      <c r="BC6">
        <v>47</v>
      </c>
      <c r="BD6">
        <v>48</v>
      </c>
      <c r="BE6">
        <v>49</v>
      </c>
      <c r="BF6">
        <v>50</v>
      </c>
      <c r="BG6">
        <v>51</v>
      </c>
      <c r="BH6">
        <v>52</v>
      </c>
      <c r="BI6">
        <v>53</v>
      </c>
      <c r="BJ6">
        <v>54</v>
      </c>
      <c r="BK6">
        <v>55</v>
      </c>
      <c r="BL6">
        <v>56</v>
      </c>
      <c r="BM6">
        <v>57</v>
      </c>
      <c r="BN6">
        <v>58</v>
      </c>
      <c r="BO6">
        <v>59</v>
      </c>
      <c r="BP6">
        <v>60</v>
      </c>
    </row>
    <row r="7" spans="2:68">
      <c r="B7" s="490" t="s">
        <v>235</v>
      </c>
      <c r="C7" s="491"/>
      <c r="D7" s="491"/>
      <c r="E7" s="491"/>
      <c r="F7" s="491"/>
      <c r="G7" s="491"/>
      <c r="H7" s="492"/>
      <c r="I7" s="315">
        <f t="shared" ref="I7:AN7" si="0">SUM(I8,I11)</f>
        <v>300</v>
      </c>
      <c r="J7" s="316">
        <f t="shared" si="0"/>
        <v>620</v>
      </c>
      <c r="K7" s="316">
        <f t="shared" si="0"/>
        <v>3052</v>
      </c>
      <c r="L7" s="316">
        <f t="shared" si="0"/>
        <v>5846.2</v>
      </c>
      <c r="M7" s="316">
        <f t="shared" si="0"/>
        <v>8222.82</v>
      </c>
      <c r="N7" s="316">
        <f t="shared" si="0"/>
        <v>12482.12</v>
      </c>
      <c r="O7" s="316">
        <f t="shared" si="0"/>
        <v>15274.34</v>
      </c>
      <c r="P7" s="316">
        <f t="shared" si="0"/>
        <v>24379.78</v>
      </c>
      <c r="Q7" s="316">
        <f t="shared" si="0"/>
        <v>137218.76</v>
      </c>
      <c r="R7" s="316">
        <f t="shared" si="0"/>
        <v>156611.64000000001</v>
      </c>
      <c r="S7" s="316">
        <f t="shared" si="0"/>
        <v>162068.82</v>
      </c>
      <c r="T7" s="316">
        <f t="shared" si="0"/>
        <v>167610.72</v>
      </c>
      <c r="U7" s="316">
        <f t="shared" si="0"/>
        <v>178196.34</v>
      </c>
      <c r="V7" s="316">
        <f t="shared" si="0"/>
        <v>279684.8</v>
      </c>
      <c r="W7" s="316">
        <f t="shared" si="0"/>
        <v>278448.02</v>
      </c>
      <c r="X7" s="316">
        <f t="shared" si="0"/>
        <v>281408.24</v>
      </c>
      <c r="Y7" s="316">
        <f t="shared" si="0"/>
        <v>422727.98</v>
      </c>
      <c r="Z7" s="316">
        <f t="shared" si="0"/>
        <v>421650.18</v>
      </c>
      <c r="AA7" s="316">
        <f t="shared" si="0"/>
        <v>444098.22</v>
      </c>
      <c r="AB7" s="316">
        <f t="shared" si="0"/>
        <v>558945.96</v>
      </c>
      <c r="AC7" s="316">
        <f t="shared" si="0"/>
        <v>703967.86</v>
      </c>
      <c r="AD7" s="316">
        <f t="shared" si="0"/>
        <v>723749.04</v>
      </c>
      <c r="AE7" s="316">
        <f t="shared" si="0"/>
        <v>963975.4</v>
      </c>
      <c r="AF7" s="316">
        <f t="shared" si="0"/>
        <v>1117213.72</v>
      </c>
      <c r="AG7" s="316">
        <f t="shared" si="0"/>
        <v>1071574.48</v>
      </c>
      <c r="AH7" s="316">
        <f t="shared" si="0"/>
        <v>1197237.3799999999</v>
      </c>
      <c r="AI7" s="316">
        <f t="shared" si="0"/>
        <v>1350076.8599999999</v>
      </c>
      <c r="AJ7" s="316">
        <f t="shared" si="0"/>
        <v>1697672.24</v>
      </c>
      <c r="AK7" s="316">
        <f t="shared" si="0"/>
        <v>1758618.7</v>
      </c>
      <c r="AL7" s="316">
        <f t="shared" si="0"/>
        <v>1863928.44</v>
      </c>
      <c r="AM7" s="316">
        <f t="shared" si="0"/>
        <v>1995652.14</v>
      </c>
      <c r="AN7" s="316">
        <f t="shared" si="0"/>
        <v>2120970.58</v>
      </c>
      <c r="AO7" s="316">
        <f t="shared" ref="AO7:BP7" si="1">SUM(AO8,AO11)</f>
        <v>2089516.7</v>
      </c>
      <c r="AP7" s="316">
        <f t="shared" si="1"/>
        <v>2235188.04</v>
      </c>
      <c r="AQ7" s="316">
        <f t="shared" si="1"/>
        <v>2410749.66</v>
      </c>
      <c r="AR7" s="316">
        <f t="shared" si="1"/>
        <v>2549227.6</v>
      </c>
      <c r="AS7" s="316">
        <f t="shared" si="1"/>
        <v>2696680.3600000003</v>
      </c>
      <c r="AT7" s="316">
        <f t="shared" si="1"/>
        <v>2971055.4</v>
      </c>
      <c r="AU7" s="316">
        <f t="shared" si="1"/>
        <v>2943889.94</v>
      </c>
      <c r="AV7" s="316">
        <f t="shared" si="1"/>
        <v>3054453.94</v>
      </c>
      <c r="AW7" s="316">
        <f t="shared" si="1"/>
        <v>3196000.34</v>
      </c>
      <c r="AX7" s="316">
        <f t="shared" si="1"/>
        <v>3187895.38</v>
      </c>
      <c r="AY7" s="316">
        <f t="shared" si="1"/>
        <v>3305078.92</v>
      </c>
      <c r="AZ7" s="316">
        <f t="shared" si="1"/>
        <v>3488914.82</v>
      </c>
      <c r="BA7" s="316">
        <f t="shared" si="1"/>
        <v>3552201.32</v>
      </c>
      <c r="BB7" s="316">
        <f t="shared" si="1"/>
        <v>3727661.46</v>
      </c>
      <c r="BC7" s="316">
        <f t="shared" si="1"/>
        <v>4013303.62</v>
      </c>
      <c r="BD7" s="316">
        <f t="shared" si="1"/>
        <v>4133432</v>
      </c>
      <c r="BE7" s="316">
        <f t="shared" si="1"/>
        <v>4313094.5999999996</v>
      </c>
      <c r="BF7" s="316">
        <f t="shared" si="1"/>
        <v>4434440.84</v>
      </c>
      <c r="BG7" s="316">
        <f t="shared" si="1"/>
        <v>4515971.4000000004</v>
      </c>
      <c r="BH7" s="316">
        <f t="shared" si="1"/>
        <v>4674717.4800000004</v>
      </c>
      <c r="BI7" s="316">
        <f t="shared" si="1"/>
        <v>4901800.8599999994</v>
      </c>
      <c r="BJ7" s="316">
        <f t="shared" si="1"/>
        <v>5042103.92</v>
      </c>
      <c r="BK7" s="316">
        <f t="shared" si="1"/>
        <v>5020989.62</v>
      </c>
      <c r="BL7" s="316">
        <f t="shared" si="1"/>
        <v>5452911.6200000001</v>
      </c>
      <c r="BM7" s="316">
        <f t="shared" si="1"/>
        <v>5613034.2200000007</v>
      </c>
      <c r="BN7" s="316">
        <f t="shared" si="1"/>
        <v>5868562.4400000004</v>
      </c>
      <c r="BO7" s="316">
        <f t="shared" si="1"/>
        <v>6048672.0800000001</v>
      </c>
      <c r="BP7" s="317">
        <f t="shared" si="1"/>
        <v>6223839.7000000002</v>
      </c>
    </row>
    <row r="8" spans="2:68">
      <c r="C8" s="493" t="s">
        <v>236</v>
      </c>
      <c r="D8" s="494"/>
      <c r="E8" s="494"/>
      <c r="F8" s="494"/>
      <c r="G8" s="494"/>
      <c r="H8" s="495"/>
      <c r="I8" s="318">
        <f t="shared" ref="I8:AN8" si="2">SUM(I9,I10)</f>
        <v>100</v>
      </c>
      <c r="J8" s="319">
        <f t="shared" si="2"/>
        <v>400</v>
      </c>
      <c r="K8" s="319">
        <f t="shared" si="2"/>
        <v>2810</v>
      </c>
      <c r="L8" s="319">
        <f t="shared" si="2"/>
        <v>5580</v>
      </c>
      <c r="M8" s="319">
        <f t="shared" si="2"/>
        <v>7930</v>
      </c>
      <c r="N8" s="319">
        <f t="shared" si="2"/>
        <v>12160</v>
      </c>
      <c r="O8" s="319">
        <f t="shared" si="2"/>
        <v>14920</v>
      </c>
      <c r="P8" s="319">
        <f t="shared" si="2"/>
        <v>23990</v>
      </c>
      <c r="Q8" s="319">
        <f t="shared" si="2"/>
        <v>40790</v>
      </c>
      <c r="R8" s="319">
        <f t="shared" si="2"/>
        <v>60140</v>
      </c>
      <c r="S8" s="319">
        <f t="shared" si="2"/>
        <v>65550</v>
      </c>
      <c r="T8" s="319">
        <f t="shared" si="2"/>
        <v>71040</v>
      </c>
      <c r="U8" s="319">
        <f t="shared" si="2"/>
        <v>81540</v>
      </c>
      <c r="V8" s="319">
        <f t="shared" si="2"/>
        <v>86930</v>
      </c>
      <c r="W8" s="319">
        <f t="shared" si="2"/>
        <v>85580</v>
      </c>
      <c r="X8" s="319">
        <f t="shared" si="2"/>
        <v>88410</v>
      </c>
      <c r="Y8" s="319">
        <f t="shared" si="2"/>
        <v>133580</v>
      </c>
      <c r="Z8" s="319">
        <f t="shared" si="2"/>
        <v>132330</v>
      </c>
      <c r="AA8" s="319">
        <f t="shared" si="2"/>
        <v>154580</v>
      </c>
      <c r="AB8" s="319">
        <f t="shared" si="2"/>
        <v>173200</v>
      </c>
      <c r="AC8" s="319">
        <f t="shared" si="2"/>
        <v>221960</v>
      </c>
      <c r="AD8" s="319">
        <f t="shared" si="2"/>
        <v>241440</v>
      </c>
      <c r="AE8" s="319">
        <f t="shared" si="2"/>
        <v>289320</v>
      </c>
      <c r="AF8" s="319">
        <f t="shared" si="2"/>
        <v>346160</v>
      </c>
      <c r="AG8" s="319">
        <f t="shared" si="2"/>
        <v>299910</v>
      </c>
      <c r="AH8" s="319">
        <f t="shared" si="2"/>
        <v>328840</v>
      </c>
      <c r="AI8" s="319">
        <f t="shared" si="2"/>
        <v>384800</v>
      </c>
      <c r="AJ8" s="319">
        <f t="shared" si="2"/>
        <v>539340</v>
      </c>
      <c r="AK8" s="319">
        <f t="shared" si="2"/>
        <v>503020</v>
      </c>
      <c r="AL8" s="319">
        <f t="shared" si="2"/>
        <v>510810</v>
      </c>
      <c r="AM8" s="319">
        <f t="shared" si="2"/>
        <v>544710</v>
      </c>
      <c r="AN8" s="319">
        <f t="shared" si="2"/>
        <v>571840</v>
      </c>
      <c r="AO8" s="319">
        <f t="shared" ref="AO8:BP8" si="3">SUM(AO9,AO10)</f>
        <v>537760</v>
      </c>
      <c r="AP8" s="319">
        <f t="shared" si="3"/>
        <v>584280</v>
      </c>
      <c r="AQ8" s="319">
        <f t="shared" si="3"/>
        <v>660060</v>
      </c>
      <c r="AR8" s="319">
        <f t="shared" si="3"/>
        <v>698000</v>
      </c>
      <c r="AS8" s="319">
        <f t="shared" si="3"/>
        <v>746730</v>
      </c>
      <c r="AT8" s="319">
        <f t="shared" si="3"/>
        <v>826110</v>
      </c>
      <c r="AU8" s="319">
        <f t="shared" si="3"/>
        <v>795650</v>
      </c>
      <c r="AV8" s="319">
        <f t="shared" si="3"/>
        <v>806590</v>
      </c>
      <c r="AW8" s="319">
        <f t="shared" si="3"/>
        <v>848150</v>
      </c>
      <c r="AX8" s="319">
        <f t="shared" si="3"/>
        <v>835660</v>
      </c>
      <c r="AY8" s="319">
        <f t="shared" si="3"/>
        <v>852020</v>
      </c>
      <c r="AZ8" s="319">
        <f t="shared" si="3"/>
        <v>934550</v>
      </c>
      <c r="BA8" s="319">
        <f t="shared" si="3"/>
        <v>896000</v>
      </c>
      <c r="BB8" s="319">
        <f t="shared" si="3"/>
        <v>969040</v>
      </c>
      <c r="BC8" s="319">
        <f t="shared" si="3"/>
        <v>1055620</v>
      </c>
      <c r="BD8" s="319">
        <f t="shared" si="3"/>
        <v>1071980</v>
      </c>
      <c r="BE8" s="319">
        <f t="shared" si="3"/>
        <v>1151370</v>
      </c>
      <c r="BF8" s="319">
        <f t="shared" si="3"/>
        <v>1172230</v>
      </c>
      <c r="BG8" s="319">
        <f t="shared" si="3"/>
        <v>1153050</v>
      </c>
      <c r="BH8" s="319">
        <f t="shared" si="3"/>
        <v>1210850</v>
      </c>
      <c r="BI8" s="319">
        <f t="shared" si="3"/>
        <v>1240740</v>
      </c>
      <c r="BJ8" s="319">
        <f t="shared" si="3"/>
        <v>1279590</v>
      </c>
      <c r="BK8" s="319">
        <f t="shared" si="3"/>
        <v>1252750</v>
      </c>
      <c r="BL8" s="319">
        <f t="shared" si="3"/>
        <v>1390660</v>
      </c>
      <c r="BM8" s="319">
        <f t="shared" si="3"/>
        <v>1448470</v>
      </c>
      <c r="BN8" s="319">
        <f t="shared" si="3"/>
        <v>1505370</v>
      </c>
      <c r="BO8" s="319">
        <f t="shared" si="3"/>
        <v>1582520</v>
      </c>
      <c r="BP8" s="320">
        <f t="shared" si="3"/>
        <v>1558380</v>
      </c>
    </row>
    <row r="9" spans="2:68" outlineLevel="1">
      <c r="D9" s="499" t="s">
        <v>237</v>
      </c>
      <c r="E9" s="500"/>
      <c r="F9" s="500"/>
      <c r="G9" s="500"/>
      <c r="H9" s="501"/>
      <c r="I9" s="312">
        <f>'Data - revenue'!F8</f>
        <v>100</v>
      </c>
      <c r="J9" s="313">
        <f>'Data - revenue'!G8</f>
        <v>400</v>
      </c>
      <c r="K9" s="313">
        <f>'Data - revenue'!H8</f>
        <v>1000</v>
      </c>
      <c r="L9" s="313">
        <f>'Data - revenue'!I8</f>
        <v>1960</v>
      </c>
      <c r="M9" s="313">
        <f>'Data - revenue'!J8</f>
        <v>2500</v>
      </c>
      <c r="N9" s="313">
        <f>'Data - revenue'!K8</f>
        <v>4920</v>
      </c>
      <c r="O9" s="313">
        <f>'Data - revenue'!L8</f>
        <v>5870</v>
      </c>
      <c r="P9" s="313">
        <f>'Data - revenue'!M8</f>
        <v>6810</v>
      </c>
      <c r="Q9" s="313">
        <f>'Data - revenue'!N8</f>
        <v>6470</v>
      </c>
      <c r="R9" s="313">
        <f>'Data - revenue'!O8</f>
        <v>8680</v>
      </c>
      <c r="S9" s="313">
        <f>'Data - revenue'!P8</f>
        <v>5960</v>
      </c>
      <c r="T9" s="313">
        <f>'Data - revenue'!Q8</f>
        <v>7830</v>
      </c>
      <c r="U9" s="313">
        <f>'Data - revenue'!R8</f>
        <v>14710</v>
      </c>
      <c r="V9" s="313">
        <f>'Data - revenue'!S8</f>
        <v>16480</v>
      </c>
      <c r="W9" s="313">
        <f>'Data - revenue'!T8</f>
        <v>11510</v>
      </c>
      <c r="X9" s="313">
        <f>'Data - revenue'!U8</f>
        <v>10720</v>
      </c>
      <c r="Y9" s="313">
        <f>'Data - revenue'!V8</f>
        <v>25250</v>
      </c>
      <c r="Z9" s="313">
        <f>'Data - revenue'!W8</f>
        <v>11370</v>
      </c>
      <c r="AA9" s="313">
        <f>'Data - revenue'!X8</f>
        <v>20990</v>
      </c>
      <c r="AB9" s="313">
        <f>'Data - revenue'!Y8</f>
        <v>31480</v>
      </c>
      <c r="AC9" s="313">
        <f>'Data - revenue'!Z8</f>
        <v>54100</v>
      </c>
      <c r="AD9" s="313">
        <f>'Data - revenue'!AA8</f>
        <v>65450</v>
      </c>
      <c r="AE9" s="313">
        <f>'Data - revenue'!AB8</f>
        <v>55690</v>
      </c>
      <c r="AF9" s="313">
        <f>'Data - revenue'!AC8</f>
        <v>108910</v>
      </c>
      <c r="AG9" s="313">
        <f>'Data - revenue'!AD8</f>
        <v>32020</v>
      </c>
      <c r="AH9" s="313">
        <f>'Data - revenue'!AE8</f>
        <v>25800</v>
      </c>
      <c r="AI9" s="313">
        <f>'Data - revenue'!AF8</f>
        <v>46610</v>
      </c>
      <c r="AJ9" s="313">
        <f>'Data - revenue'!AG8</f>
        <v>130000</v>
      </c>
      <c r="AK9" s="313">
        <f>'Data - revenue'!AH8</f>
        <v>36030</v>
      </c>
      <c r="AL9" s="313">
        <f>'Data - revenue'!AI8</f>
        <v>40200</v>
      </c>
      <c r="AM9" s="313">
        <f>'Data - revenue'!AJ8</f>
        <v>61460</v>
      </c>
      <c r="AN9" s="313">
        <f>'Data - revenue'!AK8</f>
        <v>80460</v>
      </c>
      <c r="AO9" s="313">
        <f>'Data - revenue'!AL8</f>
        <v>38250</v>
      </c>
      <c r="AP9" s="313">
        <f>'Data - revenue'!AM8</f>
        <v>49620</v>
      </c>
      <c r="AQ9" s="313">
        <f>'Data - revenue'!AN8</f>
        <v>36220</v>
      </c>
      <c r="AR9" s="313">
        <f>'Data - revenue'!AO8</f>
        <v>52530</v>
      </c>
      <c r="AS9" s="313">
        <f>'Data - revenue'!AP8</f>
        <v>39110</v>
      </c>
      <c r="AT9" s="313">
        <f>'Data - revenue'!AQ8</f>
        <v>99540</v>
      </c>
      <c r="AU9" s="313">
        <f>'Data - revenue'!AR8</f>
        <v>54630</v>
      </c>
      <c r="AV9" s="313">
        <f>'Data - revenue'!AS8</f>
        <v>42130</v>
      </c>
      <c r="AW9" s="313">
        <f>'Data - revenue'!AT8</f>
        <v>51240</v>
      </c>
      <c r="AX9" s="313">
        <f>'Data - revenue'!AU8</f>
        <v>33320</v>
      </c>
      <c r="AY9" s="313">
        <f>'Data - revenue'!AV8</f>
        <v>39740</v>
      </c>
      <c r="AZ9" s="313">
        <f>'Data - revenue'!AW8</f>
        <v>112330</v>
      </c>
      <c r="BA9" s="313">
        <f>'Data - revenue'!AX8</f>
        <v>54830</v>
      </c>
      <c r="BB9" s="313">
        <f>'Data - revenue'!AY8</f>
        <v>54910</v>
      </c>
      <c r="BC9" s="313">
        <f>'Data - revenue'!AZ8</f>
        <v>55010</v>
      </c>
      <c r="BD9" s="313">
        <f>'Data - revenue'!BA8</f>
        <v>38910</v>
      </c>
      <c r="BE9" s="313">
        <f>'Data - revenue'!BB8</f>
        <v>97540</v>
      </c>
      <c r="BF9" s="313">
        <f>'Data - revenue'!BC8</f>
        <v>97640</v>
      </c>
      <c r="BG9" s="313">
        <f>'Data - revenue'!BD8</f>
        <v>53190</v>
      </c>
      <c r="BH9" s="313">
        <f>'Data - revenue'!BE8</f>
        <v>63200</v>
      </c>
      <c r="BI9" s="313">
        <f>'Data - revenue'!BF8</f>
        <v>67810</v>
      </c>
      <c r="BJ9" s="313">
        <f>'Data - revenue'!BG8</f>
        <v>94910</v>
      </c>
      <c r="BK9" s="313">
        <f>'Data - revenue'!BH8</f>
        <v>51810</v>
      </c>
      <c r="BL9" s="313">
        <f>'Data - revenue'!BI8</f>
        <v>110440</v>
      </c>
      <c r="BM9" s="313">
        <f>'Data - revenue'!BJ8</f>
        <v>66440</v>
      </c>
      <c r="BN9" s="313">
        <f>'Data - revenue'!BK8</f>
        <v>75550</v>
      </c>
      <c r="BO9" s="313">
        <f>'Data - revenue'!BL8</f>
        <v>131930</v>
      </c>
      <c r="BP9" s="314">
        <f>'Data - revenue'!BM8</f>
        <v>69010</v>
      </c>
    </row>
    <row r="10" spans="2:68" outlineLevel="1">
      <c r="D10" s="499" t="s">
        <v>238</v>
      </c>
      <c r="E10" s="500"/>
      <c r="F10" s="500"/>
      <c r="G10" s="500"/>
      <c r="H10" s="501"/>
      <c r="I10" s="312">
        <f>'Data - revenue'!F9</f>
        <v>0</v>
      </c>
      <c r="J10" s="313">
        <f>'Data - revenue'!G9</f>
        <v>0</v>
      </c>
      <c r="K10" s="313">
        <f>'Data - revenue'!H9</f>
        <v>1810</v>
      </c>
      <c r="L10" s="313">
        <f>'Data - revenue'!I9</f>
        <v>3620</v>
      </c>
      <c r="M10" s="313">
        <f>'Data - revenue'!J9</f>
        <v>5430</v>
      </c>
      <c r="N10" s="313">
        <f>'Data - revenue'!K9</f>
        <v>7240</v>
      </c>
      <c r="O10" s="313">
        <f>'Data - revenue'!L9</f>
        <v>9050</v>
      </c>
      <c r="P10" s="313">
        <f>'Data - revenue'!M9</f>
        <v>17180</v>
      </c>
      <c r="Q10" s="313">
        <f>'Data - revenue'!N9</f>
        <v>34320</v>
      </c>
      <c r="R10" s="313">
        <f>'Data - revenue'!O9</f>
        <v>51460</v>
      </c>
      <c r="S10" s="313">
        <f>'Data - revenue'!P9</f>
        <v>59590</v>
      </c>
      <c r="T10" s="313">
        <f>'Data - revenue'!Q9</f>
        <v>63210</v>
      </c>
      <c r="U10" s="313">
        <f>'Data - revenue'!R9</f>
        <v>66830</v>
      </c>
      <c r="V10" s="313">
        <f>'Data - revenue'!S9</f>
        <v>70450</v>
      </c>
      <c r="W10" s="313">
        <f>'Data - revenue'!T9</f>
        <v>74070</v>
      </c>
      <c r="X10" s="313">
        <f>'Data - revenue'!U9</f>
        <v>77690</v>
      </c>
      <c r="Y10" s="313">
        <f>'Data - revenue'!V9</f>
        <v>108330</v>
      </c>
      <c r="Z10" s="313">
        <f>'Data - revenue'!W9</f>
        <v>120960</v>
      </c>
      <c r="AA10" s="313">
        <f>'Data - revenue'!X9</f>
        <v>133590</v>
      </c>
      <c r="AB10" s="313">
        <f>'Data - revenue'!Y9</f>
        <v>141720</v>
      </c>
      <c r="AC10" s="313">
        <f>'Data - revenue'!Z9</f>
        <v>167860</v>
      </c>
      <c r="AD10" s="313">
        <f>'Data - revenue'!AA9</f>
        <v>175990</v>
      </c>
      <c r="AE10" s="313">
        <f>'Data - revenue'!AB9</f>
        <v>233630</v>
      </c>
      <c r="AF10" s="313">
        <f>'Data - revenue'!AC9</f>
        <v>237250</v>
      </c>
      <c r="AG10" s="313">
        <f>'Data - revenue'!AD9</f>
        <v>267890</v>
      </c>
      <c r="AH10" s="313">
        <f>'Data - revenue'!AE9</f>
        <v>303040</v>
      </c>
      <c r="AI10" s="313">
        <f>'Data - revenue'!AF9</f>
        <v>338190</v>
      </c>
      <c r="AJ10" s="313">
        <f>'Data - revenue'!AG9</f>
        <v>409340</v>
      </c>
      <c r="AK10" s="313">
        <f>'Data - revenue'!AH9</f>
        <v>466990</v>
      </c>
      <c r="AL10" s="313">
        <f>'Data - revenue'!AI9</f>
        <v>470610</v>
      </c>
      <c r="AM10" s="313">
        <f>'Data - revenue'!AJ9</f>
        <v>483250</v>
      </c>
      <c r="AN10" s="313">
        <f>'Data - revenue'!AK9</f>
        <v>491380</v>
      </c>
      <c r="AO10" s="313">
        <f>'Data - revenue'!AL9</f>
        <v>499510</v>
      </c>
      <c r="AP10" s="313">
        <f>'Data - revenue'!AM9</f>
        <v>534660</v>
      </c>
      <c r="AQ10" s="313">
        <f>'Data - revenue'!AN9</f>
        <v>623840</v>
      </c>
      <c r="AR10" s="313">
        <f>'Data - revenue'!AO9</f>
        <v>645470</v>
      </c>
      <c r="AS10" s="313">
        <f>'Data - revenue'!AP9</f>
        <v>707620</v>
      </c>
      <c r="AT10" s="313">
        <f>'Data - revenue'!AQ9</f>
        <v>726570</v>
      </c>
      <c r="AU10" s="313">
        <f>'Data - revenue'!AR9</f>
        <v>741020</v>
      </c>
      <c r="AV10" s="313">
        <f>'Data - revenue'!AS9</f>
        <v>764460</v>
      </c>
      <c r="AW10" s="313">
        <f>'Data - revenue'!AT9</f>
        <v>796910</v>
      </c>
      <c r="AX10" s="313">
        <f>'Data - revenue'!AU9</f>
        <v>802340</v>
      </c>
      <c r="AY10" s="313">
        <f>'Data - revenue'!AV9</f>
        <v>812280</v>
      </c>
      <c r="AZ10" s="313">
        <f>'Data - revenue'!AW9</f>
        <v>822220</v>
      </c>
      <c r="BA10" s="313">
        <f>'Data - revenue'!AX9</f>
        <v>841170</v>
      </c>
      <c r="BB10" s="313">
        <f>'Data - revenue'!AY9</f>
        <v>914130</v>
      </c>
      <c r="BC10" s="313">
        <f>'Data - revenue'!AZ9</f>
        <v>1000610</v>
      </c>
      <c r="BD10" s="313">
        <f>'Data - revenue'!BA9</f>
        <v>1033070</v>
      </c>
      <c r="BE10" s="313">
        <f>'Data - revenue'!BB9</f>
        <v>1053830</v>
      </c>
      <c r="BF10" s="313">
        <f>'Data - revenue'!BC9</f>
        <v>1074590</v>
      </c>
      <c r="BG10" s="313">
        <f>'Data - revenue'!BD9</f>
        <v>1099860</v>
      </c>
      <c r="BH10" s="313">
        <f>'Data - revenue'!BE9</f>
        <v>1147650</v>
      </c>
      <c r="BI10" s="313">
        <f>'Data - revenue'!BF9</f>
        <v>1172930</v>
      </c>
      <c r="BJ10" s="313">
        <f>'Data - revenue'!BG9</f>
        <v>1184680</v>
      </c>
      <c r="BK10" s="313">
        <f>'Data - revenue'!BH9</f>
        <v>1200940</v>
      </c>
      <c r="BL10" s="313">
        <f>'Data - revenue'!BI9</f>
        <v>1280220</v>
      </c>
      <c r="BM10" s="313">
        <f>'Data - revenue'!BJ9</f>
        <v>1382030</v>
      </c>
      <c r="BN10" s="313">
        <f>'Data - revenue'!BK9</f>
        <v>1429820</v>
      </c>
      <c r="BO10" s="313">
        <f>'Data - revenue'!BL9</f>
        <v>1450590</v>
      </c>
      <c r="BP10" s="314">
        <f>'Data - revenue'!BM9</f>
        <v>1489370</v>
      </c>
    </row>
    <row r="11" spans="2:68">
      <c r="C11" s="493" t="s">
        <v>239</v>
      </c>
      <c r="D11" s="494"/>
      <c r="E11" s="494"/>
      <c r="F11" s="494"/>
      <c r="G11" s="494"/>
      <c r="H11" s="495"/>
      <c r="I11" s="318">
        <f t="shared" ref="I11:AN11" si="4">SUM(I12,I13)</f>
        <v>200</v>
      </c>
      <c r="J11" s="319">
        <f t="shared" si="4"/>
        <v>220</v>
      </c>
      <c r="K11" s="319">
        <f t="shared" si="4"/>
        <v>242</v>
      </c>
      <c r="L11" s="319">
        <f t="shared" si="4"/>
        <v>266.2</v>
      </c>
      <c r="M11" s="319">
        <f t="shared" si="4"/>
        <v>292.82</v>
      </c>
      <c r="N11" s="319">
        <f t="shared" si="4"/>
        <v>322.12</v>
      </c>
      <c r="O11" s="319">
        <f t="shared" si="4"/>
        <v>354.34</v>
      </c>
      <c r="P11" s="319">
        <f t="shared" si="4"/>
        <v>389.78</v>
      </c>
      <c r="Q11" s="319">
        <f t="shared" si="4"/>
        <v>96428.76</v>
      </c>
      <c r="R11" s="319">
        <f t="shared" si="4"/>
        <v>96471.64</v>
      </c>
      <c r="S11" s="319">
        <f t="shared" si="4"/>
        <v>96518.82</v>
      </c>
      <c r="T11" s="319">
        <f t="shared" si="4"/>
        <v>96570.72</v>
      </c>
      <c r="U11" s="319">
        <f t="shared" si="4"/>
        <v>96656.34</v>
      </c>
      <c r="V11" s="319">
        <f t="shared" si="4"/>
        <v>192754.8</v>
      </c>
      <c r="W11" s="319">
        <f t="shared" si="4"/>
        <v>192868.02</v>
      </c>
      <c r="X11" s="319">
        <f t="shared" si="4"/>
        <v>192998.24</v>
      </c>
      <c r="Y11" s="319">
        <f t="shared" si="4"/>
        <v>289147.98</v>
      </c>
      <c r="Z11" s="319">
        <f t="shared" si="4"/>
        <v>289320.18</v>
      </c>
      <c r="AA11" s="319">
        <f t="shared" si="4"/>
        <v>289518.21999999997</v>
      </c>
      <c r="AB11" s="319">
        <f t="shared" si="4"/>
        <v>385745.96</v>
      </c>
      <c r="AC11" s="319">
        <f t="shared" si="4"/>
        <v>482007.86</v>
      </c>
      <c r="AD11" s="319">
        <f t="shared" si="4"/>
        <v>482309.04</v>
      </c>
      <c r="AE11" s="319">
        <f t="shared" si="4"/>
        <v>674655.4</v>
      </c>
      <c r="AF11" s="319">
        <f t="shared" si="4"/>
        <v>771053.72</v>
      </c>
      <c r="AG11" s="319">
        <f t="shared" si="4"/>
        <v>771664.48</v>
      </c>
      <c r="AH11" s="319">
        <f t="shared" si="4"/>
        <v>868397.38</v>
      </c>
      <c r="AI11" s="319">
        <f t="shared" si="4"/>
        <v>965276.86</v>
      </c>
      <c r="AJ11" s="319">
        <f t="shared" si="4"/>
        <v>1158332.24</v>
      </c>
      <c r="AK11" s="319">
        <f t="shared" si="4"/>
        <v>1255598.7</v>
      </c>
      <c r="AL11" s="319">
        <f t="shared" si="4"/>
        <v>1353118.44</v>
      </c>
      <c r="AM11" s="319">
        <f t="shared" si="4"/>
        <v>1450942.14</v>
      </c>
      <c r="AN11" s="319">
        <f t="shared" si="4"/>
        <v>1549130.58</v>
      </c>
      <c r="AO11" s="319">
        <f t="shared" ref="AO11:BP11" si="5">SUM(AO12,AO13)</f>
        <v>1551756.7</v>
      </c>
      <c r="AP11" s="319">
        <f t="shared" si="5"/>
        <v>1650908.04</v>
      </c>
      <c r="AQ11" s="319">
        <f t="shared" si="5"/>
        <v>1750689.66</v>
      </c>
      <c r="AR11" s="319">
        <f t="shared" si="5"/>
        <v>1851227.6</v>
      </c>
      <c r="AS11" s="319">
        <f t="shared" si="5"/>
        <v>1949950.36</v>
      </c>
      <c r="AT11" s="319">
        <f t="shared" si="5"/>
        <v>2144945.4</v>
      </c>
      <c r="AU11" s="319">
        <f t="shared" si="5"/>
        <v>2148239.94</v>
      </c>
      <c r="AV11" s="319">
        <f t="shared" si="5"/>
        <v>2247863.94</v>
      </c>
      <c r="AW11" s="319">
        <f t="shared" si="5"/>
        <v>2347850.34</v>
      </c>
      <c r="AX11" s="319">
        <f t="shared" si="5"/>
        <v>2352235.38</v>
      </c>
      <c r="AY11" s="319">
        <f t="shared" si="5"/>
        <v>2453058.92</v>
      </c>
      <c r="AZ11" s="319">
        <f t="shared" si="5"/>
        <v>2554364.8199999998</v>
      </c>
      <c r="BA11" s="319">
        <f t="shared" si="5"/>
        <v>2656201.3199999998</v>
      </c>
      <c r="BB11" s="319">
        <f t="shared" si="5"/>
        <v>2758621.46</v>
      </c>
      <c r="BC11" s="319">
        <f t="shared" si="5"/>
        <v>2957683.62</v>
      </c>
      <c r="BD11" s="319">
        <f t="shared" si="5"/>
        <v>3061452</v>
      </c>
      <c r="BE11" s="319">
        <f t="shared" si="5"/>
        <v>3161724.6</v>
      </c>
      <c r="BF11" s="319">
        <f t="shared" si="5"/>
        <v>3262210.84</v>
      </c>
      <c r="BG11" s="319">
        <f t="shared" si="5"/>
        <v>3362921.4</v>
      </c>
      <c r="BH11" s="319">
        <f t="shared" si="5"/>
        <v>3463867.48</v>
      </c>
      <c r="BI11" s="319">
        <f t="shared" si="5"/>
        <v>3661060.86</v>
      </c>
      <c r="BJ11" s="319">
        <f t="shared" si="5"/>
        <v>3762513.9199999999</v>
      </c>
      <c r="BK11" s="319">
        <f t="shared" si="5"/>
        <v>3768239.62</v>
      </c>
      <c r="BL11" s="319">
        <f t="shared" si="5"/>
        <v>4062251.62</v>
      </c>
      <c r="BM11" s="319">
        <f t="shared" si="5"/>
        <v>4164564.22</v>
      </c>
      <c r="BN11" s="319">
        <f t="shared" si="5"/>
        <v>4363192.4400000004</v>
      </c>
      <c r="BO11" s="319">
        <f t="shared" si="5"/>
        <v>4466152.08</v>
      </c>
      <c r="BP11" s="320">
        <f t="shared" si="5"/>
        <v>4665459.7</v>
      </c>
    </row>
    <row r="12" spans="2:68" outlineLevel="1">
      <c r="D12" s="499" t="s">
        <v>237</v>
      </c>
      <c r="E12" s="500"/>
      <c r="F12" s="500"/>
      <c r="G12" s="500"/>
      <c r="H12" s="501"/>
      <c r="I12" s="312">
        <f>'Data - revenue'!F10</f>
        <v>0</v>
      </c>
      <c r="J12" s="313">
        <f>'Data - revenue'!G10</f>
        <v>0</v>
      </c>
      <c r="K12" s="313">
        <f>'Data - revenue'!H10</f>
        <v>0</v>
      </c>
      <c r="L12" s="313">
        <f>'Data - revenue'!I10</f>
        <v>0</v>
      </c>
      <c r="M12" s="313">
        <f>'Data - revenue'!J10</f>
        <v>0</v>
      </c>
      <c r="N12" s="313">
        <f>'Data - revenue'!K10</f>
        <v>0</v>
      </c>
      <c r="O12" s="313">
        <f>'Data - revenue'!L10</f>
        <v>0</v>
      </c>
      <c r="P12" s="313">
        <f>'Data - revenue'!M10</f>
        <v>0</v>
      </c>
      <c r="Q12" s="313">
        <f>'Data - revenue'!N10</f>
        <v>96000</v>
      </c>
      <c r="R12" s="313">
        <f>'Data - revenue'!O10</f>
        <v>96000</v>
      </c>
      <c r="S12" s="313">
        <f>'Data - revenue'!P10</f>
        <v>96000</v>
      </c>
      <c r="T12" s="313">
        <f>'Data - revenue'!Q10</f>
        <v>96000</v>
      </c>
      <c r="U12" s="313">
        <f>'Data - revenue'!R10</f>
        <v>96000</v>
      </c>
      <c r="V12" s="313">
        <f>'Data - revenue'!S10</f>
        <v>192000</v>
      </c>
      <c r="W12" s="313">
        <f>'Data - revenue'!T10</f>
        <v>192000</v>
      </c>
      <c r="X12" s="313">
        <f>'Data - revenue'!U10</f>
        <v>192000</v>
      </c>
      <c r="Y12" s="313">
        <f>'Data - revenue'!V10</f>
        <v>288000</v>
      </c>
      <c r="Z12" s="313">
        <f>'Data - revenue'!W10</f>
        <v>288000</v>
      </c>
      <c r="AA12" s="313">
        <f>'Data - revenue'!X10</f>
        <v>288000</v>
      </c>
      <c r="AB12" s="313">
        <f>'Data - revenue'!Y10</f>
        <v>384000</v>
      </c>
      <c r="AC12" s="313">
        <f>'Data - revenue'!Z10</f>
        <v>480000</v>
      </c>
      <c r="AD12" s="313">
        <f>'Data - revenue'!AA10</f>
        <v>480000</v>
      </c>
      <c r="AE12" s="313">
        <f>'Data - revenue'!AB10</f>
        <v>672000</v>
      </c>
      <c r="AF12" s="313">
        <f>'Data - revenue'!AC10</f>
        <v>768000</v>
      </c>
      <c r="AG12" s="313">
        <f>'Data - revenue'!AD10</f>
        <v>768000</v>
      </c>
      <c r="AH12" s="313">
        <f>'Data - revenue'!AE10</f>
        <v>864000</v>
      </c>
      <c r="AI12" s="313">
        <f>'Data - revenue'!AF10</f>
        <v>960000</v>
      </c>
      <c r="AJ12" s="313">
        <f>'Data - revenue'!AG10</f>
        <v>1152000</v>
      </c>
      <c r="AK12" s="313">
        <f>'Data - revenue'!AH10</f>
        <v>1248000</v>
      </c>
      <c r="AL12" s="313">
        <f>'Data - revenue'!AI10</f>
        <v>1344000</v>
      </c>
      <c r="AM12" s="313">
        <f>'Data - revenue'!AJ10</f>
        <v>1440000</v>
      </c>
      <c r="AN12" s="313">
        <f>'Data - revenue'!AK10</f>
        <v>1536000</v>
      </c>
      <c r="AO12" s="313">
        <f>'Data - revenue'!AL10</f>
        <v>1536000</v>
      </c>
      <c r="AP12" s="313">
        <f>'Data - revenue'!AM10</f>
        <v>1632000</v>
      </c>
      <c r="AQ12" s="313">
        <f>'Data - revenue'!AN10</f>
        <v>1728000</v>
      </c>
      <c r="AR12" s="313">
        <f>'Data - revenue'!AO10</f>
        <v>1824000</v>
      </c>
      <c r="AS12" s="313">
        <f>'Data - revenue'!AP10</f>
        <v>1920000</v>
      </c>
      <c r="AT12" s="313">
        <f>'Data - revenue'!AQ10</f>
        <v>2112000</v>
      </c>
      <c r="AU12" s="313">
        <f>'Data - revenue'!AR10</f>
        <v>2112000</v>
      </c>
      <c r="AV12" s="313">
        <f>'Data - revenue'!AS10</f>
        <v>2208000</v>
      </c>
      <c r="AW12" s="313">
        <f>'Data - revenue'!AT10</f>
        <v>2304000</v>
      </c>
      <c r="AX12" s="313">
        <f>'Data - revenue'!AU10</f>
        <v>2304000</v>
      </c>
      <c r="AY12" s="313">
        <f>'Data - revenue'!AV10</f>
        <v>2400000</v>
      </c>
      <c r="AZ12" s="313">
        <f>'Data - revenue'!AW10</f>
        <v>2496000</v>
      </c>
      <c r="BA12" s="313">
        <f>'Data - revenue'!AX10</f>
        <v>2592000</v>
      </c>
      <c r="BB12" s="313">
        <f>'Data - revenue'!AY10</f>
        <v>2688000</v>
      </c>
      <c r="BC12" s="313">
        <f>'Data - revenue'!AZ10</f>
        <v>2880000</v>
      </c>
      <c r="BD12" s="313">
        <f>'Data - revenue'!BA10</f>
        <v>2976000</v>
      </c>
      <c r="BE12" s="313">
        <f>'Data - revenue'!BB10</f>
        <v>3072000</v>
      </c>
      <c r="BF12" s="313">
        <f>'Data - revenue'!BC10</f>
        <v>3168000</v>
      </c>
      <c r="BG12" s="313">
        <f>'Data - revenue'!BD10</f>
        <v>3264000</v>
      </c>
      <c r="BH12" s="313">
        <f>'Data - revenue'!BE10</f>
        <v>3360000</v>
      </c>
      <c r="BI12" s="313">
        <f>'Data - revenue'!BF10</f>
        <v>3552000</v>
      </c>
      <c r="BJ12" s="313">
        <f>'Data - revenue'!BG10</f>
        <v>3648000</v>
      </c>
      <c r="BK12" s="313">
        <f>'Data - revenue'!BH10</f>
        <v>3648000</v>
      </c>
      <c r="BL12" s="313">
        <f>'Data - revenue'!BI10</f>
        <v>3936000</v>
      </c>
      <c r="BM12" s="313">
        <f>'Data - revenue'!BJ10</f>
        <v>4032000</v>
      </c>
      <c r="BN12" s="313">
        <f>'Data - revenue'!BK10</f>
        <v>4224000</v>
      </c>
      <c r="BO12" s="313">
        <f>'Data - revenue'!BL10</f>
        <v>4320000</v>
      </c>
      <c r="BP12" s="314">
        <f>'Data - revenue'!BM10</f>
        <v>4512000</v>
      </c>
    </row>
    <row r="13" spans="2:68" outlineLevel="1">
      <c r="D13" s="499" t="s">
        <v>238</v>
      </c>
      <c r="E13" s="500"/>
      <c r="F13" s="500"/>
      <c r="G13" s="500"/>
      <c r="H13" s="501"/>
      <c r="I13" s="312">
        <f>'Data - revenue'!F11</f>
        <v>200</v>
      </c>
      <c r="J13" s="313">
        <f>'Data - revenue'!G11</f>
        <v>220</v>
      </c>
      <c r="K13" s="313">
        <f>'Data - revenue'!H11</f>
        <v>242</v>
      </c>
      <c r="L13" s="313">
        <f>'Data - revenue'!I11</f>
        <v>266.2</v>
      </c>
      <c r="M13" s="313">
        <f>'Data - revenue'!J11</f>
        <v>292.82</v>
      </c>
      <c r="N13" s="313">
        <f>'Data - revenue'!K11</f>
        <v>322.12</v>
      </c>
      <c r="O13" s="313">
        <f>'Data - revenue'!L11</f>
        <v>354.34</v>
      </c>
      <c r="P13" s="313">
        <f>'Data - revenue'!M11</f>
        <v>389.78</v>
      </c>
      <c r="Q13" s="313">
        <f>'Data - revenue'!N11</f>
        <v>428.76</v>
      </c>
      <c r="R13" s="313">
        <f>'Data - revenue'!O11</f>
        <v>471.64</v>
      </c>
      <c r="S13" s="313">
        <f>'Data - revenue'!P11</f>
        <v>518.82000000000005</v>
      </c>
      <c r="T13" s="313">
        <f>'Data - revenue'!Q11</f>
        <v>570.72</v>
      </c>
      <c r="U13" s="313">
        <f>'Data - revenue'!R11</f>
        <v>656.34</v>
      </c>
      <c r="V13" s="313">
        <f>'Data - revenue'!S11</f>
        <v>754.8</v>
      </c>
      <c r="W13" s="313">
        <f>'Data - revenue'!T11</f>
        <v>868.02</v>
      </c>
      <c r="X13" s="313">
        <f>'Data - revenue'!U11</f>
        <v>998.24</v>
      </c>
      <c r="Y13" s="313">
        <f>'Data - revenue'!V11</f>
        <v>1147.98</v>
      </c>
      <c r="Z13" s="313">
        <f>'Data - revenue'!W11</f>
        <v>1320.18</v>
      </c>
      <c r="AA13" s="313">
        <f>'Data - revenue'!X11</f>
        <v>1518.22</v>
      </c>
      <c r="AB13" s="313">
        <f>'Data - revenue'!Y11</f>
        <v>1745.96</v>
      </c>
      <c r="AC13" s="313">
        <f>'Data - revenue'!Z11</f>
        <v>2007.86</v>
      </c>
      <c r="AD13" s="313">
        <f>'Data - revenue'!AA11</f>
        <v>2309.04</v>
      </c>
      <c r="AE13" s="313">
        <f>'Data - revenue'!AB11</f>
        <v>2655.4</v>
      </c>
      <c r="AF13" s="313">
        <f>'Data - revenue'!AC11</f>
        <v>3053.72</v>
      </c>
      <c r="AG13" s="313">
        <f>'Data - revenue'!AD11</f>
        <v>3664.48</v>
      </c>
      <c r="AH13" s="313">
        <f>'Data - revenue'!AE11</f>
        <v>4397.38</v>
      </c>
      <c r="AI13" s="313">
        <f>'Data - revenue'!AF11</f>
        <v>5276.86</v>
      </c>
      <c r="AJ13" s="313">
        <f>'Data - revenue'!AG11</f>
        <v>6332.24</v>
      </c>
      <c r="AK13" s="313">
        <f>'Data - revenue'!AH11</f>
        <v>7598.7</v>
      </c>
      <c r="AL13" s="313">
        <f>'Data - revenue'!AI11</f>
        <v>9118.44</v>
      </c>
      <c r="AM13" s="313">
        <f>'Data - revenue'!AJ11</f>
        <v>10942.14</v>
      </c>
      <c r="AN13" s="313">
        <f>'Data - revenue'!AK11</f>
        <v>13130.58</v>
      </c>
      <c r="AO13" s="313">
        <f>'Data - revenue'!AL11</f>
        <v>15756.7</v>
      </c>
      <c r="AP13" s="313">
        <f>'Data - revenue'!AM11</f>
        <v>18908.04</v>
      </c>
      <c r="AQ13" s="313">
        <f>'Data - revenue'!AN11</f>
        <v>22689.66</v>
      </c>
      <c r="AR13" s="313">
        <f>'Data - revenue'!AO11</f>
        <v>27227.599999999999</v>
      </c>
      <c r="AS13" s="313">
        <f>'Data - revenue'!AP11</f>
        <v>29950.36</v>
      </c>
      <c r="AT13" s="313">
        <f>'Data - revenue'!AQ11</f>
        <v>32945.4</v>
      </c>
      <c r="AU13" s="313">
        <f>'Data - revenue'!AR11</f>
        <v>36239.94</v>
      </c>
      <c r="AV13" s="313">
        <f>'Data - revenue'!AS11</f>
        <v>39863.94</v>
      </c>
      <c r="AW13" s="313">
        <f>'Data - revenue'!AT11</f>
        <v>43850.34</v>
      </c>
      <c r="AX13" s="313">
        <f>'Data - revenue'!AU11</f>
        <v>48235.38</v>
      </c>
      <c r="AY13" s="313">
        <f>'Data - revenue'!AV11</f>
        <v>53058.92</v>
      </c>
      <c r="AZ13" s="313">
        <f>'Data - revenue'!AW11</f>
        <v>58364.82</v>
      </c>
      <c r="BA13" s="313">
        <f>'Data - revenue'!AX11</f>
        <v>64201.32</v>
      </c>
      <c r="BB13" s="313">
        <f>'Data - revenue'!AY11</f>
        <v>70621.460000000006</v>
      </c>
      <c r="BC13" s="313">
        <f>'Data - revenue'!AZ11</f>
        <v>77683.62</v>
      </c>
      <c r="BD13" s="313">
        <f>'Data - revenue'!BA11</f>
        <v>85452</v>
      </c>
      <c r="BE13" s="313">
        <f>'Data - revenue'!BB11</f>
        <v>89724.6</v>
      </c>
      <c r="BF13" s="313">
        <f>'Data - revenue'!BC11</f>
        <v>94210.84</v>
      </c>
      <c r="BG13" s="313">
        <f>'Data - revenue'!BD11</f>
        <v>98921.4</v>
      </c>
      <c r="BH13" s="313">
        <f>'Data - revenue'!BE11</f>
        <v>103867.48</v>
      </c>
      <c r="BI13" s="313">
        <f>'Data - revenue'!BF11</f>
        <v>109060.86</v>
      </c>
      <c r="BJ13" s="313">
        <f>'Data - revenue'!BG11</f>
        <v>114513.92</v>
      </c>
      <c r="BK13" s="313">
        <f>'Data - revenue'!BH11</f>
        <v>120239.62</v>
      </c>
      <c r="BL13" s="313">
        <f>'Data - revenue'!BI11</f>
        <v>126251.62</v>
      </c>
      <c r="BM13" s="313">
        <f>'Data - revenue'!BJ11</f>
        <v>132564.22</v>
      </c>
      <c r="BN13" s="313">
        <f>'Data - revenue'!BK11</f>
        <v>139192.44</v>
      </c>
      <c r="BO13" s="313">
        <f>'Data - revenue'!BL11</f>
        <v>146152.07999999999</v>
      </c>
      <c r="BP13" s="314">
        <f>'Data - revenue'!BM11</f>
        <v>153459.70000000001</v>
      </c>
    </row>
    <row r="14" spans="2:68">
      <c r="B14" s="490" t="s">
        <v>240</v>
      </c>
      <c r="C14" s="491"/>
      <c r="D14" s="491"/>
      <c r="E14" s="491"/>
      <c r="F14" s="491"/>
      <c r="G14" s="491"/>
      <c r="H14" s="492"/>
      <c r="I14" s="315">
        <f t="shared" ref="I14:AN14" ca="1" si="6">SUM(I15,I86,I251,I390)</f>
        <v>137087.16666666669</v>
      </c>
      <c r="J14" s="316">
        <f t="shared" ca="1" si="6"/>
        <v>211097.3666666667</v>
      </c>
      <c r="K14" s="316">
        <f t="shared" ca="1" si="6"/>
        <v>469195.72</v>
      </c>
      <c r="L14" s="316">
        <f t="shared" ca="1" si="6"/>
        <v>886976.41533333331</v>
      </c>
      <c r="M14" s="316">
        <f t="shared" ca="1" si="6"/>
        <v>1331550.3435333332</v>
      </c>
      <c r="N14" s="316">
        <f t="shared" ca="1" si="6"/>
        <v>2266641.3665333339</v>
      </c>
      <c r="O14" s="316">
        <f t="shared" ca="1" si="6"/>
        <v>3117410.1773999999</v>
      </c>
      <c r="P14" s="316">
        <f t="shared" ca="1" si="6"/>
        <v>4042294.2757999999</v>
      </c>
      <c r="Q14" s="316">
        <f t="shared" ca="1" si="6"/>
        <v>4248314.896933333</v>
      </c>
      <c r="R14" s="316">
        <f t="shared" ca="1" si="6"/>
        <v>4959185.6137333335</v>
      </c>
      <c r="S14" s="316">
        <f t="shared" ca="1" si="6"/>
        <v>7297202.5702</v>
      </c>
      <c r="T14" s="316">
        <f t="shared" ca="1" si="6"/>
        <v>4002695.5125333322</v>
      </c>
      <c r="U14" s="316">
        <f t="shared" ca="1" si="6"/>
        <v>10695500.764066666</v>
      </c>
      <c r="V14" s="316">
        <f t="shared" ca="1" si="6"/>
        <v>11817170.328000002</v>
      </c>
      <c r="W14" s="316">
        <f t="shared" ca="1" si="6"/>
        <v>12647475.948866667</v>
      </c>
      <c r="X14" s="316">
        <f t="shared" ca="1" si="6"/>
        <v>12268584.073066667</v>
      </c>
      <c r="Y14" s="316">
        <f t="shared" ca="1" si="6"/>
        <v>14820446.744466666</v>
      </c>
      <c r="Z14" s="316">
        <f t="shared" ca="1" si="6"/>
        <v>14742682.353133336</v>
      </c>
      <c r="AA14" s="316">
        <f t="shared" ca="1" si="6"/>
        <v>21604798.304200001</v>
      </c>
      <c r="AB14" s="316">
        <f t="shared" ca="1" si="6"/>
        <v>25501000.722266667</v>
      </c>
      <c r="AC14" s="316">
        <f t="shared" ca="1" si="6"/>
        <v>38313173.964599997</v>
      </c>
      <c r="AD14" s="316">
        <f t="shared" ca="1" si="6"/>
        <v>52643299.894400001</v>
      </c>
      <c r="AE14" s="316">
        <f t="shared" ca="1" si="6"/>
        <v>54711262.294</v>
      </c>
      <c r="AF14" s="316">
        <f t="shared" ca="1" si="6"/>
        <v>69562835.175866663</v>
      </c>
      <c r="AG14" s="316">
        <f t="shared" ca="1" si="6"/>
        <v>65723535.6928</v>
      </c>
      <c r="AH14" s="316">
        <f t="shared" ca="1" si="6"/>
        <v>65883568.6118</v>
      </c>
      <c r="AI14" s="316">
        <f t="shared" ca="1" si="6"/>
        <v>66420680.954599999</v>
      </c>
      <c r="AJ14" s="316">
        <f t="shared" ca="1" si="6"/>
        <v>67791653.946400002</v>
      </c>
      <c r="AK14" s="316">
        <f t="shared" ca="1" si="6"/>
        <v>67798124.723666668</v>
      </c>
      <c r="AL14" s="316">
        <f t="shared" ca="1" si="6"/>
        <v>68271485.461733341</v>
      </c>
      <c r="AM14" s="316">
        <f t="shared" ca="1" si="6"/>
        <v>69051608.402066678</v>
      </c>
      <c r="AN14" s="316">
        <f t="shared" ca="1" si="6"/>
        <v>69673275.930466667</v>
      </c>
      <c r="AO14" s="316">
        <f t="shared" ref="AO14:BP14" ca="1" si="7">SUM(AO15,AO86,AO251,AO390)</f>
        <v>69721070.170333341</v>
      </c>
      <c r="AP14" s="316">
        <f t="shared" ca="1" si="7"/>
        <v>70339631.517733335</v>
      </c>
      <c r="AQ14" s="316">
        <f t="shared" ca="1" si="7"/>
        <v>71223168.295933336</v>
      </c>
      <c r="AR14" s="316">
        <f t="shared" ca="1" si="7"/>
        <v>70118990.869333342</v>
      </c>
      <c r="AS14" s="316">
        <f t="shared" ca="1" si="7"/>
        <v>72995764.839600012</v>
      </c>
      <c r="AT14" s="316">
        <f t="shared" ca="1" si="7"/>
        <v>72878957.760666683</v>
      </c>
      <c r="AU14" s="316">
        <f t="shared" ca="1" si="7"/>
        <v>72998036.226733327</v>
      </c>
      <c r="AV14" s="316">
        <f t="shared" ca="1" si="7"/>
        <v>72949585.766733348</v>
      </c>
      <c r="AW14" s="316">
        <f t="shared" ca="1" si="7"/>
        <v>73951568.370733336</v>
      </c>
      <c r="AX14" s="316">
        <f t="shared" ca="1" si="7"/>
        <v>73833326.825133339</v>
      </c>
      <c r="AY14" s="316">
        <f t="shared" ca="1" si="7"/>
        <v>75852708.681200013</v>
      </c>
      <c r="AZ14" s="316">
        <f t="shared" ca="1" si="7"/>
        <v>76843147.296866685</v>
      </c>
      <c r="BA14" s="316">
        <f t="shared" ca="1" si="7"/>
        <v>78340254.645200014</v>
      </c>
      <c r="BB14" s="316">
        <f t="shared" ca="1" si="7"/>
        <v>79728030.260600001</v>
      </c>
      <c r="BC14" s="316">
        <f t="shared" ca="1" si="7"/>
        <v>77604255.064866662</v>
      </c>
      <c r="BD14" s="316">
        <f t="shared" ca="1" si="7"/>
        <v>79762973.353333339</v>
      </c>
      <c r="BE14" s="316">
        <f t="shared" ca="1" si="7"/>
        <v>79558661.239333332</v>
      </c>
      <c r="BF14" s="316">
        <f t="shared" ca="1" si="7"/>
        <v>80667638.492400005</v>
      </c>
      <c r="BG14" s="316">
        <f t="shared" ca="1" si="7"/>
        <v>84823952.687333345</v>
      </c>
      <c r="BH14" s="316">
        <f t="shared" ca="1" si="7"/>
        <v>84568848.089466661</v>
      </c>
      <c r="BI14" s="316">
        <f t="shared" ca="1" si="7"/>
        <v>85057752.261266664</v>
      </c>
      <c r="BJ14" s="316">
        <f t="shared" ca="1" si="7"/>
        <v>86742793.931199998</v>
      </c>
      <c r="BK14" s="316">
        <f t="shared" ca="1" si="7"/>
        <v>86942892.191533327</v>
      </c>
      <c r="BL14" s="316">
        <f t="shared" ca="1" si="7"/>
        <v>90519657.778199986</v>
      </c>
      <c r="BM14" s="316">
        <f t="shared" ca="1" si="7"/>
        <v>91738067.097533315</v>
      </c>
      <c r="BN14" s="316">
        <f t="shared" ca="1" si="7"/>
        <v>92184979.368400007</v>
      </c>
      <c r="BO14" s="316">
        <f t="shared" ca="1" si="7"/>
        <v>98101324.76213333</v>
      </c>
      <c r="BP14" s="317">
        <f t="shared" ca="1" si="7"/>
        <v>97980501.53366667</v>
      </c>
    </row>
    <row r="15" spans="2:68">
      <c r="C15" s="493" t="s">
        <v>80</v>
      </c>
      <c r="D15" s="494"/>
      <c r="E15" s="494"/>
      <c r="F15" s="494"/>
      <c r="G15" s="494"/>
      <c r="H15" s="495"/>
      <c r="I15" s="318">
        <f t="shared" ref="I15:AN15" si="8">SUM(I16,I79)</f>
        <v>27691.666666666668</v>
      </c>
      <c r="J15" s="319">
        <f t="shared" si="8"/>
        <v>22691.666666666668</v>
      </c>
      <c r="K15" s="319">
        <f t="shared" si="8"/>
        <v>22691.666666666668</v>
      </c>
      <c r="L15" s="319">
        <f t="shared" si="8"/>
        <v>23891.666666666668</v>
      </c>
      <c r="M15" s="319">
        <f t="shared" si="8"/>
        <v>23891.666666666668</v>
      </c>
      <c r="N15" s="319">
        <f t="shared" si="8"/>
        <v>23891.666666666668</v>
      </c>
      <c r="O15" s="319">
        <f t="shared" si="8"/>
        <v>23891.666666666668</v>
      </c>
      <c r="P15" s="319">
        <f t="shared" si="8"/>
        <v>23891.666666666668</v>
      </c>
      <c r="Q15" s="319">
        <f t="shared" si="8"/>
        <v>23891.666666666668</v>
      </c>
      <c r="R15" s="319">
        <f t="shared" si="8"/>
        <v>23891.666666666668</v>
      </c>
      <c r="S15" s="319">
        <f t="shared" si="8"/>
        <v>23891.666666666668</v>
      </c>
      <c r="T15" s="319">
        <f t="shared" si="8"/>
        <v>23891.666666666668</v>
      </c>
      <c r="U15" s="319">
        <f t="shared" si="8"/>
        <v>46300</v>
      </c>
      <c r="V15" s="319">
        <f t="shared" si="8"/>
        <v>41300</v>
      </c>
      <c r="W15" s="319">
        <f t="shared" si="8"/>
        <v>41300</v>
      </c>
      <c r="X15" s="319">
        <f t="shared" si="8"/>
        <v>41300</v>
      </c>
      <c r="Y15" s="319">
        <f t="shared" si="8"/>
        <v>41300</v>
      </c>
      <c r="Z15" s="319">
        <f t="shared" si="8"/>
        <v>41300</v>
      </c>
      <c r="AA15" s="319">
        <f t="shared" si="8"/>
        <v>41300</v>
      </c>
      <c r="AB15" s="319">
        <f t="shared" si="8"/>
        <v>41300</v>
      </c>
      <c r="AC15" s="319">
        <f t="shared" si="8"/>
        <v>41300</v>
      </c>
      <c r="AD15" s="319">
        <f t="shared" si="8"/>
        <v>41300</v>
      </c>
      <c r="AE15" s="319">
        <f t="shared" si="8"/>
        <v>41300</v>
      </c>
      <c r="AF15" s="319">
        <f t="shared" si="8"/>
        <v>41300</v>
      </c>
      <c r="AG15" s="319">
        <f t="shared" si="8"/>
        <v>49300</v>
      </c>
      <c r="AH15" s="319">
        <f t="shared" si="8"/>
        <v>44300</v>
      </c>
      <c r="AI15" s="319">
        <f t="shared" si="8"/>
        <v>44300</v>
      </c>
      <c r="AJ15" s="319">
        <f t="shared" si="8"/>
        <v>44300</v>
      </c>
      <c r="AK15" s="319">
        <f t="shared" si="8"/>
        <v>44300</v>
      </c>
      <c r="AL15" s="319">
        <f t="shared" si="8"/>
        <v>56924.999999999993</v>
      </c>
      <c r="AM15" s="319">
        <f t="shared" si="8"/>
        <v>51924.999999999993</v>
      </c>
      <c r="AN15" s="319">
        <f t="shared" si="8"/>
        <v>51924.999999999993</v>
      </c>
      <c r="AO15" s="319">
        <f t="shared" ref="AO15:BP15" si="9">SUM(AO16,AO79)</f>
        <v>51924.999999999993</v>
      </c>
      <c r="AP15" s="319">
        <f t="shared" si="9"/>
        <v>51924.999999999993</v>
      </c>
      <c r="AQ15" s="319">
        <f t="shared" si="9"/>
        <v>51924.999999999993</v>
      </c>
      <c r="AR15" s="319">
        <f t="shared" si="9"/>
        <v>51924.999999999993</v>
      </c>
      <c r="AS15" s="319">
        <f t="shared" si="9"/>
        <v>89950.000000000015</v>
      </c>
      <c r="AT15" s="319">
        <f t="shared" si="9"/>
        <v>79950</v>
      </c>
      <c r="AU15" s="319">
        <f t="shared" si="9"/>
        <v>79950</v>
      </c>
      <c r="AV15" s="319">
        <f t="shared" si="9"/>
        <v>79950</v>
      </c>
      <c r="AW15" s="319">
        <f t="shared" si="9"/>
        <v>79950</v>
      </c>
      <c r="AX15" s="319">
        <f t="shared" si="9"/>
        <v>92575.000000000015</v>
      </c>
      <c r="AY15" s="319">
        <f t="shared" si="9"/>
        <v>87575</v>
      </c>
      <c r="AZ15" s="319">
        <f t="shared" si="9"/>
        <v>87575</v>
      </c>
      <c r="BA15" s="319">
        <f t="shared" si="9"/>
        <v>87575</v>
      </c>
      <c r="BB15" s="319">
        <f t="shared" si="9"/>
        <v>87575</v>
      </c>
      <c r="BC15" s="319">
        <f t="shared" si="9"/>
        <v>87575</v>
      </c>
      <c r="BD15" s="319">
        <f t="shared" si="9"/>
        <v>87575</v>
      </c>
      <c r="BE15" s="319">
        <f t="shared" si="9"/>
        <v>105200.00000000001</v>
      </c>
      <c r="BF15" s="319">
        <f t="shared" si="9"/>
        <v>100200.00000000001</v>
      </c>
      <c r="BG15" s="319">
        <f t="shared" si="9"/>
        <v>100200.00000000001</v>
      </c>
      <c r="BH15" s="319">
        <f t="shared" si="9"/>
        <v>100200.00000000001</v>
      </c>
      <c r="BI15" s="319">
        <f t="shared" si="9"/>
        <v>100200.00000000001</v>
      </c>
      <c r="BJ15" s="319">
        <f t="shared" si="9"/>
        <v>105200.00000000001</v>
      </c>
      <c r="BK15" s="319">
        <f t="shared" si="9"/>
        <v>112825.00000000001</v>
      </c>
      <c r="BL15" s="319">
        <f t="shared" si="9"/>
        <v>107825.00000000001</v>
      </c>
      <c r="BM15" s="319">
        <f t="shared" si="9"/>
        <v>107825.00000000001</v>
      </c>
      <c r="BN15" s="319">
        <f t="shared" si="9"/>
        <v>107825.00000000001</v>
      </c>
      <c r="BO15" s="319">
        <f t="shared" si="9"/>
        <v>107825.00000000001</v>
      </c>
      <c r="BP15" s="320">
        <f t="shared" si="9"/>
        <v>107825.00000000001</v>
      </c>
    </row>
    <row r="16" spans="2:68" outlineLevel="1" collapsed="1">
      <c r="D16" s="488" t="s">
        <v>118</v>
      </c>
      <c r="E16" s="504"/>
      <c r="F16" s="504"/>
      <c r="G16" s="504"/>
      <c r="H16" s="489"/>
      <c r="I16" s="321">
        <f t="shared" ref="I16:AN16" si="10">SUM(I17,I32,I47,I55,I63,I71)</f>
        <v>27691.666666666668</v>
      </c>
      <c r="J16" s="322">
        <f t="shared" si="10"/>
        <v>22691.666666666668</v>
      </c>
      <c r="K16" s="322">
        <f t="shared" si="10"/>
        <v>22691.666666666668</v>
      </c>
      <c r="L16" s="322">
        <f t="shared" si="10"/>
        <v>22691.666666666668</v>
      </c>
      <c r="M16" s="322">
        <f t="shared" si="10"/>
        <v>22691.666666666668</v>
      </c>
      <c r="N16" s="322">
        <f t="shared" si="10"/>
        <v>22691.666666666668</v>
      </c>
      <c r="O16" s="322">
        <f t="shared" si="10"/>
        <v>22691.666666666668</v>
      </c>
      <c r="P16" s="322">
        <f t="shared" si="10"/>
        <v>22691.666666666668</v>
      </c>
      <c r="Q16" s="322">
        <f t="shared" si="10"/>
        <v>22691.666666666668</v>
      </c>
      <c r="R16" s="322">
        <f t="shared" si="10"/>
        <v>22691.666666666668</v>
      </c>
      <c r="S16" s="322">
        <f t="shared" si="10"/>
        <v>22691.666666666668</v>
      </c>
      <c r="T16" s="322">
        <f t="shared" si="10"/>
        <v>22691.666666666668</v>
      </c>
      <c r="U16" s="322">
        <f t="shared" si="10"/>
        <v>42800</v>
      </c>
      <c r="V16" s="322">
        <f t="shared" si="10"/>
        <v>37800</v>
      </c>
      <c r="W16" s="322">
        <f t="shared" si="10"/>
        <v>37800</v>
      </c>
      <c r="X16" s="322">
        <f t="shared" si="10"/>
        <v>37800</v>
      </c>
      <c r="Y16" s="322">
        <f t="shared" si="10"/>
        <v>37800</v>
      </c>
      <c r="Z16" s="322">
        <f t="shared" si="10"/>
        <v>37800</v>
      </c>
      <c r="AA16" s="322">
        <f t="shared" si="10"/>
        <v>37800</v>
      </c>
      <c r="AB16" s="322">
        <f t="shared" si="10"/>
        <v>37800</v>
      </c>
      <c r="AC16" s="322">
        <f t="shared" si="10"/>
        <v>37800</v>
      </c>
      <c r="AD16" s="322">
        <f t="shared" si="10"/>
        <v>37800</v>
      </c>
      <c r="AE16" s="322">
        <f t="shared" si="10"/>
        <v>37800</v>
      </c>
      <c r="AF16" s="322">
        <f t="shared" si="10"/>
        <v>37800</v>
      </c>
      <c r="AG16" s="322">
        <f t="shared" si="10"/>
        <v>42800</v>
      </c>
      <c r="AH16" s="322">
        <f t="shared" si="10"/>
        <v>37800</v>
      </c>
      <c r="AI16" s="322">
        <f t="shared" si="10"/>
        <v>37800</v>
      </c>
      <c r="AJ16" s="322">
        <f t="shared" si="10"/>
        <v>37800</v>
      </c>
      <c r="AK16" s="322">
        <f t="shared" si="10"/>
        <v>37800</v>
      </c>
      <c r="AL16" s="322">
        <f t="shared" si="10"/>
        <v>50424.999999999993</v>
      </c>
      <c r="AM16" s="322">
        <f t="shared" si="10"/>
        <v>45424.999999999993</v>
      </c>
      <c r="AN16" s="322">
        <f t="shared" si="10"/>
        <v>45424.999999999993</v>
      </c>
      <c r="AO16" s="322">
        <f t="shared" ref="AO16:BP16" si="11">SUM(AO17,AO32,AO47,AO55,AO63,AO71)</f>
        <v>45424.999999999993</v>
      </c>
      <c r="AP16" s="322">
        <f t="shared" si="11"/>
        <v>45424.999999999993</v>
      </c>
      <c r="AQ16" s="322">
        <f t="shared" si="11"/>
        <v>45424.999999999993</v>
      </c>
      <c r="AR16" s="322">
        <f t="shared" si="11"/>
        <v>45424.999999999993</v>
      </c>
      <c r="AS16" s="322">
        <f t="shared" si="11"/>
        <v>77950.000000000015</v>
      </c>
      <c r="AT16" s="322">
        <f t="shared" si="11"/>
        <v>67950</v>
      </c>
      <c r="AU16" s="322">
        <f t="shared" si="11"/>
        <v>67950</v>
      </c>
      <c r="AV16" s="322">
        <f t="shared" si="11"/>
        <v>67950</v>
      </c>
      <c r="AW16" s="322">
        <f t="shared" si="11"/>
        <v>67950</v>
      </c>
      <c r="AX16" s="322">
        <f t="shared" si="11"/>
        <v>80575.000000000015</v>
      </c>
      <c r="AY16" s="322">
        <f t="shared" si="11"/>
        <v>75575</v>
      </c>
      <c r="AZ16" s="322">
        <f t="shared" si="11"/>
        <v>75575</v>
      </c>
      <c r="BA16" s="322">
        <f t="shared" si="11"/>
        <v>75575</v>
      </c>
      <c r="BB16" s="322">
        <f t="shared" si="11"/>
        <v>75575</v>
      </c>
      <c r="BC16" s="322">
        <f t="shared" si="11"/>
        <v>75575</v>
      </c>
      <c r="BD16" s="322">
        <f t="shared" si="11"/>
        <v>75575</v>
      </c>
      <c r="BE16" s="322">
        <f t="shared" si="11"/>
        <v>88200.000000000015</v>
      </c>
      <c r="BF16" s="322">
        <f t="shared" si="11"/>
        <v>83200.000000000015</v>
      </c>
      <c r="BG16" s="322">
        <f t="shared" si="11"/>
        <v>83200.000000000015</v>
      </c>
      <c r="BH16" s="322">
        <f t="shared" si="11"/>
        <v>83200.000000000015</v>
      </c>
      <c r="BI16" s="322">
        <f t="shared" si="11"/>
        <v>83200.000000000015</v>
      </c>
      <c r="BJ16" s="322">
        <f t="shared" si="11"/>
        <v>88200.000000000015</v>
      </c>
      <c r="BK16" s="322">
        <f t="shared" si="11"/>
        <v>95825.000000000015</v>
      </c>
      <c r="BL16" s="322">
        <f t="shared" si="11"/>
        <v>90825.000000000015</v>
      </c>
      <c r="BM16" s="322">
        <f t="shared" si="11"/>
        <v>90825.000000000015</v>
      </c>
      <c r="BN16" s="322">
        <f t="shared" si="11"/>
        <v>90825.000000000015</v>
      </c>
      <c r="BO16" s="322">
        <f t="shared" si="11"/>
        <v>90825.000000000015</v>
      </c>
      <c r="BP16" s="323">
        <f t="shared" si="11"/>
        <v>90825.000000000015</v>
      </c>
    </row>
    <row r="17" spans="5:68" hidden="1" outlineLevel="2">
      <c r="E17" s="502" t="s">
        <v>107</v>
      </c>
      <c r="F17" s="505"/>
      <c r="G17" s="505"/>
      <c r="H17" s="503"/>
      <c r="I17" s="324">
        <f t="shared" ref="I17:AN17" si="12">SUM(I18,I25)</f>
        <v>20000</v>
      </c>
      <c r="J17" s="325">
        <f t="shared" si="12"/>
        <v>20000</v>
      </c>
      <c r="K17" s="325">
        <f t="shared" si="12"/>
        <v>20000</v>
      </c>
      <c r="L17" s="325">
        <f t="shared" si="12"/>
        <v>20000</v>
      </c>
      <c r="M17" s="325">
        <f t="shared" si="12"/>
        <v>20000</v>
      </c>
      <c r="N17" s="325">
        <f t="shared" si="12"/>
        <v>20000</v>
      </c>
      <c r="O17" s="325">
        <f t="shared" si="12"/>
        <v>20000</v>
      </c>
      <c r="P17" s="325">
        <f t="shared" si="12"/>
        <v>20000</v>
      </c>
      <c r="Q17" s="325">
        <f t="shared" si="12"/>
        <v>20000</v>
      </c>
      <c r="R17" s="325">
        <f t="shared" si="12"/>
        <v>20000</v>
      </c>
      <c r="S17" s="325">
        <f t="shared" si="12"/>
        <v>20000</v>
      </c>
      <c r="T17" s="325">
        <f t="shared" si="12"/>
        <v>20000</v>
      </c>
      <c r="U17" s="325">
        <f t="shared" si="12"/>
        <v>32833.333333333336</v>
      </c>
      <c r="V17" s="325">
        <f t="shared" si="12"/>
        <v>32833.333333333336</v>
      </c>
      <c r="W17" s="325">
        <f t="shared" si="12"/>
        <v>32833.333333333336</v>
      </c>
      <c r="X17" s="325">
        <f t="shared" si="12"/>
        <v>32833.333333333336</v>
      </c>
      <c r="Y17" s="325">
        <f t="shared" si="12"/>
        <v>32833.333333333336</v>
      </c>
      <c r="Z17" s="325">
        <f t="shared" si="12"/>
        <v>32833.333333333336</v>
      </c>
      <c r="AA17" s="325">
        <f t="shared" si="12"/>
        <v>32833.333333333336</v>
      </c>
      <c r="AB17" s="325">
        <f t="shared" si="12"/>
        <v>32833.333333333336</v>
      </c>
      <c r="AC17" s="325">
        <f t="shared" si="12"/>
        <v>32833.333333333336</v>
      </c>
      <c r="AD17" s="325">
        <f t="shared" si="12"/>
        <v>32833.333333333336</v>
      </c>
      <c r="AE17" s="325">
        <f t="shared" si="12"/>
        <v>32833.333333333336</v>
      </c>
      <c r="AF17" s="325">
        <f t="shared" si="12"/>
        <v>32833.333333333336</v>
      </c>
      <c r="AG17" s="325">
        <f t="shared" si="12"/>
        <v>32833.333333333336</v>
      </c>
      <c r="AH17" s="325">
        <f t="shared" si="12"/>
        <v>32833.333333333336</v>
      </c>
      <c r="AI17" s="325">
        <f t="shared" si="12"/>
        <v>32833.333333333336</v>
      </c>
      <c r="AJ17" s="325">
        <f t="shared" si="12"/>
        <v>32833.333333333336</v>
      </c>
      <c r="AK17" s="325">
        <f t="shared" si="12"/>
        <v>32833.333333333336</v>
      </c>
      <c r="AL17" s="325">
        <f t="shared" si="12"/>
        <v>38183.333333333328</v>
      </c>
      <c r="AM17" s="325">
        <f t="shared" si="12"/>
        <v>38183.333333333328</v>
      </c>
      <c r="AN17" s="325">
        <f t="shared" si="12"/>
        <v>38183.333333333328</v>
      </c>
      <c r="AO17" s="325">
        <f t="shared" ref="AO17:BP17" si="13">SUM(AO18,AO25)</f>
        <v>38183.333333333328</v>
      </c>
      <c r="AP17" s="325">
        <f t="shared" si="13"/>
        <v>38183.333333333328</v>
      </c>
      <c r="AQ17" s="325">
        <f t="shared" si="13"/>
        <v>38183.333333333328</v>
      </c>
      <c r="AR17" s="325">
        <f t="shared" si="13"/>
        <v>38183.333333333328</v>
      </c>
      <c r="AS17" s="325">
        <f t="shared" si="13"/>
        <v>58183.333333333336</v>
      </c>
      <c r="AT17" s="325">
        <f t="shared" si="13"/>
        <v>58183.333333333336</v>
      </c>
      <c r="AU17" s="325">
        <f t="shared" si="13"/>
        <v>58183.333333333336</v>
      </c>
      <c r="AV17" s="325">
        <f t="shared" si="13"/>
        <v>58183.333333333336</v>
      </c>
      <c r="AW17" s="325">
        <f t="shared" si="13"/>
        <v>58183.333333333336</v>
      </c>
      <c r="AX17" s="325">
        <f t="shared" si="13"/>
        <v>63533.333333333336</v>
      </c>
      <c r="AY17" s="325">
        <f t="shared" si="13"/>
        <v>63533.333333333336</v>
      </c>
      <c r="AZ17" s="325">
        <f t="shared" si="13"/>
        <v>63533.333333333336</v>
      </c>
      <c r="BA17" s="325">
        <f t="shared" si="13"/>
        <v>63533.333333333336</v>
      </c>
      <c r="BB17" s="325">
        <f t="shared" si="13"/>
        <v>63533.333333333336</v>
      </c>
      <c r="BC17" s="325">
        <f t="shared" si="13"/>
        <v>63533.333333333336</v>
      </c>
      <c r="BD17" s="325">
        <f t="shared" si="13"/>
        <v>63533.333333333336</v>
      </c>
      <c r="BE17" s="325">
        <f t="shared" si="13"/>
        <v>68883.333333333343</v>
      </c>
      <c r="BF17" s="325">
        <f t="shared" si="13"/>
        <v>68883.333333333343</v>
      </c>
      <c r="BG17" s="325">
        <f t="shared" si="13"/>
        <v>68883.333333333343</v>
      </c>
      <c r="BH17" s="325">
        <f t="shared" si="13"/>
        <v>68883.333333333343</v>
      </c>
      <c r="BI17" s="325">
        <f t="shared" si="13"/>
        <v>68883.333333333343</v>
      </c>
      <c r="BJ17" s="325">
        <f t="shared" si="13"/>
        <v>68883.333333333343</v>
      </c>
      <c r="BK17" s="325">
        <f t="shared" si="13"/>
        <v>74233.333333333343</v>
      </c>
      <c r="BL17" s="325">
        <f t="shared" si="13"/>
        <v>74233.333333333343</v>
      </c>
      <c r="BM17" s="325">
        <f t="shared" si="13"/>
        <v>74233.333333333343</v>
      </c>
      <c r="BN17" s="325">
        <f t="shared" si="13"/>
        <v>74233.333333333343</v>
      </c>
      <c r="BO17" s="325">
        <f t="shared" si="13"/>
        <v>74233.333333333343</v>
      </c>
      <c r="BP17" s="326">
        <f t="shared" si="13"/>
        <v>74233.333333333343</v>
      </c>
    </row>
    <row r="18" spans="5:68" hidden="1" outlineLevel="3">
      <c r="F18" s="488" t="s">
        <v>87</v>
      </c>
      <c r="G18" s="504"/>
      <c r="H18" s="489"/>
      <c r="I18" s="321">
        <f t="shared" ref="I18:AN18" si="14">SUM(I19,I21)</f>
        <v>16666.666666666668</v>
      </c>
      <c r="J18" s="322">
        <f t="shared" si="14"/>
        <v>16666.666666666668</v>
      </c>
      <c r="K18" s="322">
        <f t="shared" si="14"/>
        <v>16666.666666666668</v>
      </c>
      <c r="L18" s="322">
        <f t="shared" si="14"/>
        <v>16666.666666666668</v>
      </c>
      <c r="M18" s="322">
        <f t="shared" si="14"/>
        <v>16666.666666666668</v>
      </c>
      <c r="N18" s="322">
        <f t="shared" si="14"/>
        <v>16666.666666666668</v>
      </c>
      <c r="O18" s="322">
        <f t="shared" si="14"/>
        <v>16666.666666666668</v>
      </c>
      <c r="P18" s="322">
        <f t="shared" si="14"/>
        <v>16666.666666666668</v>
      </c>
      <c r="Q18" s="322">
        <f t="shared" si="14"/>
        <v>16666.666666666668</v>
      </c>
      <c r="R18" s="322">
        <f t="shared" si="14"/>
        <v>16666.666666666668</v>
      </c>
      <c r="S18" s="322">
        <f t="shared" si="14"/>
        <v>16666.666666666668</v>
      </c>
      <c r="T18" s="322">
        <f t="shared" si="14"/>
        <v>16666.666666666668</v>
      </c>
      <c r="U18" s="322">
        <f t="shared" si="14"/>
        <v>28333.333333333336</v>
      </c>
      <c r="V18" s="322">
        <f t="shared" si="14"/>
        <v>28333.333333333336</v>
      </c>
      <c r="W18" s="322">
        <f t="shared" si="14"/>
        <v>28333.333333333336</v>
      </c>
      <c r="X18" s="322">
        <f t="shared" si="14"/>
        <v>28333.333333333336</v>
      </c>
      <c r="Y18" s="322">
        <f t="shared" si="14"/>
        <v>28333.333333333336</v>
      </c>
      <c r="Z18" s="322">
        <f t="shared" si="14"/>
        <v>28333.333333333336</v>
      </c>
      <c r="AA18" s="322">
        <f t="shared" si="14"/>
        <v>28333.333333333336</v>
      </c>
      <c r="AB18" s="322">
        <f t="shared" si="14"/>
        <v>28333.333333333336</v>
      </c>
      <c r="AC18" s="322">
        <f t="shared" si="14"/>
        <v>28333.333333333336</v>
      </c>
      <c r="AD18" s="322">
        <f t="shared" si="14"/>
        <v>28333.333333333336</v>
      </c>
      <c r="AE18" s="322">
        <f t="shared" si="14"/>
        <v>28333.333333333336</v>
      </c>
      <c r="AF18" s="322">
        <f t="shared" si="14"/>
        <v>28333.333333333336</v>
      </c>
      <c r="AG18" s="322">
        <f t="shared" si="14"/>
        <v>28333.333333333336</v>
      </c>
      <c r="AH18" s="322">
        <f t="shared" si="14"/>
        <v>28333.333333333336</v>
      </c>
      <c r="AI18" s="322">
        <f t="shared" si="14"/>
        <v>28333.333333333336</v>
      </c>
      <c r="AJ18" s="322">
        <f t="shared" si="14"/>
        <v>28333.333333333336</v>
      </c>
      <c r="AK18" s="322">
        <f t="shared" si="14"/>
        <v>28333.333333333336</v>
      </c>
      <c r="AL18" s="322">
        <f t="shared" si="14"/>
        <v>33333.333333333328</v>
      </c>
      <c r="AM18" s="322">
        <f t="shared" si="14"/>
        <v>33333.333333333328</v>
      </c>
      <c r="AN18" s="322">
        <f t="shared" si="14"/>
        <v>33333.333333333328</v>
      </c>
      <c r="AO18" s="322">
        <f t="shared" ref="AO18:BP18" si="15">SUM(AO19,AO21)</f>
        <v>33333.333333333328</v>
      </c>
      <c r="AP18" s="322">
        <f t="shared" si="15"/>
        <v>33333.333333333328</v>
      </c>
      <c r="AQ18" s="322">
        <f t="shared" si="15"/>
        <v>33333.333333333328</v>
      </c>
      <c r="AR18" s="322">
        <f t="shared" si="15"/>
        <v>33333.333333333328</v>
      </c>
      <c r="AS18" s="322">
        <f t="shared" si="15"/>
        <v>50000</v>
      </c>
      <c r="AT18" s="322">
        <f t="shared" si="15"/>
        <v>50000</v>
      </c>
      <c r="AU18" s="322">
        <f t="shared" si="15"/>
        <v>50000</v>
      </c>
      <c r="AV18" s="322">
        <f t="shared" si="15"/>
        <v>50000</v>
      </c>
      <c r="AW18" s="322">
        <f t="shared" si="15"/>
        <v>50000</v>
      </c>
      <c r="AX18" s="322">
        <f t="shared" si="15"/>
        <v>55000</v>
      </c>
      <c r="AY18" s="322">
        <f t="shared" si="15"/>
        <v>55000</v>
      </c>
      <c r="AZ18" s="322">
        <f t="shared" si="15"/>
        <v>55000</v>
      </c>
      <c r="BA18" s="322">
        <f t="shared" si="15"/>
        <v>55000</v>
      </c>
      <c r="BB18" s="322">
        <f t="shared" si="15"/>
        <v>55000</v>
      </c>
      <c r="BC18" s="322">
        <f t="shared" si="15"/>
        <v>55000</v>
      </c>
      <c r="BD18" s="322">
        <f t="shared" si="15"/>
        <v>55000</v>
      </c>
      <c r="BE18" s="322">
        <f t="shared" si="15"/>
        <v>60000</v>
      </c>
      <c r="BF18" s="322">
        <f t="shared" si="15"/>
        <v>60000</v>
      </c>
      <c r="BG18" s="322">
        <f t="shared" si="15"/>
        <v>60000</v>
      </c>
      <c r="BH18" s="322">
        <f t="shared" si="15"/>
        <v>60000</v>
      </c>
      <c r="BI18" s="322">
        <f t="shared" si="15"/>
        <v>60000</v>
      </c>
      <c r="BJ18" s="322">
        <f t="shared" si="15"/>
        <v>60000</v>
      </c>
      <c r="BK18" s="322">
        <f t="shared" si="15"/>
        <v>65000</v>
      </c>
      <c r="BL18" s="322">
        <f t="shared" si="15"/>
        <v>65000</v>
      </c>
      <c r="BM18" s="322">
        <f t="shared" si="15"/>
        <v>65000</v>
      </c>
      <c r="BN18" s="322">
        <f t="shared" si="15"/>
        <v>65000</v>
      </c>
      <c r="BO18" s="322">
        <f t="shared" si="15"/>
        <v>65000</v>
      </c>
      <c r="BP18" s="323">
        <f t="shared" si="15"/>
        <v>65000</v>
      </c>
    </row>
    <row r="19" spans="5:68" hidden="1" outlineLevel="4">
      <c r="G19" s="502" t="s">
        <v>84</v>
      </c>
      <c r="H19" s="503"/>
      <c r="I19" s="324">
        <f t="shared" ref="I19:AN19" si="16">SUM(I20)</f>
        <v>16666.666666666668</v>
      </c>
      <c r="J19" s="325">
        <f t="shared" si="16"/>
        <v>16666.666666666668</v>
      </c>
      <c r="K19" s="325">
        <f t="shared" si="16"/>
        <v>16666.666666666668</v>
      </c>
      <c r="L19" s="325">
        <f t="shared" si="16"/>
        <v>16666.666666666668</v>
      </c>
      <c r="M19" s="325">
        <f t="shared" si="16"/>
        <v>16666.666666666668</v>
      </c>
      <c r="N19" s="325">
        <f t="shared" si="16"/>
        <v>16666.666666666668</v>
      </c>
      <c r="O19" s="325">
        <f t="shared" si="16"/>
        <v>16666.666666666668</v>
      </c>
      <c r="P19" s="325">
        <f t="shared" si="16"/>
        <v>16666.666666666668</v>
      </c>
      <c r="Q19" s="325">
        <f t="shared" si="16"/>
        <v>16666.666666666668</v>
      </c>
      <c r="R19" s="325">
        <f t="shared" si="16"/>
        <v>16666.666666666668</v>
      </c>
      <c r="S19" s="325">
        <f t="shared" si="16"/>
        <v>16666.666666666668</v>
      </c>
      <c r="T19" s="325">
        <f t="shared" si="16"/>
        <v>16666.666666666668</v>
      </c>
      <c r="U19" s="325">
        <f t="shared" si="16"/>
        <v>16666.666666666668</v>
      </c>
      <c r="V19" s="325">
        <f t="shared" si="16"/>
        <v>16666.666666666668</v>
      </c>
      <c r="W19" s="325">
        <f t="shared" si="16"/>
        <v>16666.666666666668</v>
      </c>
      <c r="X19" s="325">
        <f t="shared" si="16"/>
        <v>16666.666666666668</v>
      </c>
      <c r="Y19" s="325">
        <f t="shared" si="16"/>
        <v>16666.666666666668</v>
      </c>
      <c r="Z19" s="325">
        <f t="shared" si="16"/>
        <v>16666.666666666668</v>
      </c>
      <c r="AA19" s="325">
        <f t="shared" si="16"/>
        <v>16666.666666666668</v>
      </c>
      <c r="AB19" s="325">
        <f t="shared" si="16"/>
        <v>16666.666666666668</v>
      </c>
      <c r="AC19" s="325">
        <f t="shared" si="16"/>
        <v>16666.666666666668</v>
      </c>
      <c r="AD19" s="325">
        <f t="shared" si="16"/>
        <v>16666.666666666668</v>
      </c>
      <c r="AE19" s="325">
        <f t="shared" si="16"/>
        <v>16666.666666666668</v>
      </c>
      <c r="AF19" s="325">
        <f t="shared" si="16"/>
        <v>16666.666666666668</v>
      </c>
      <c r="AG19" s="325">
        <f t="shared" si="16"/>
        <v>16666.666666666668</v>
      </c>
      <c r="AH19" s="325">
        <f t="shared" si="16"/>
        <v>16666.666666666668</v>
      </c>
      <c r="AI19" s="325">
        <f t="shared" si="16"/>
        <v>16666.666666666668</v>
      </c>
      <c r="AJ19" s="325">
        <f t="shared" si="16"/>
        <v>16666.666666666668</v>
      </c>
      <c r="AK19" s="325">
        <f t="shared" si="16"/>
        <v>16666.666666666668</v>
      </c>
      <c r="AL19" s="325">
        <f t="shared" si="16"/>
        <v>16666.666666666668</v>
      </c>
      <c r="AM19" s="325">
        <f t="shared" si="16"/>
        <v>16666.666666666668</v>
      </c>
      <c r="AN19" s="325">
        <f t="shared" si="16"/>
        <v>16666.666666666668</v>
      </c>
      <c r="AO19" s="325">
        <f t="shared" ref="AO19:BP19" si="17">SUM(AO20)</f>
        <v>16666.666666666668</v>
      </c>
      <c r="AP19" s="325">
        <f t="shared" si="17"/>
        <v>16666.666666666668</v>
      </c>
      <c r="AQ19" s="325">
        <f t="shared" si="17"/>
        <v>16666.666666666668</v>
      </c>
      <c r="AR19" s="325">
        <f t="shared" si="17"/>
        <v>16666.666666666668</v>
      </c>
      <c r="AS19" s="325">
        <f t="shared" si="17"/>
        <v>16666.666666666668</v>
      </c>
      <c r="AT19" s="325">
        <f t="shared" si="17"/>
        <v>16666.666666666668</v>
      </c>
      <c r="AU19" s="325">
        <f t="shared" si="17"/>
        <v>16666.666666666668</v>
      </c>
      <c r="AV19" s="325">
        <f t="shared" si="17"/>
        <v>16666.666666666668</v>
      </c>
      <c r="AW19" s="325">
        <f t="shared" si="17"/>
        <v>16666.666666666668</v>
      </c>
      <c r="AX19" s="325">
        <f t="shared" si="17"/>
        <v>16666.666666666668</v>
      </c>
      <c r="AY19" s="325">
        <f t="shared" si="17"/>
        <v>16666.666666666668</v>
      </c>
      <c r="AZ19" s="325">
        <f t="shared" si="17"/>
        <v>16666.666666666668</v>
      </c>
      <c r="BA19" s="325">
        <f t="shared" si="17"/>
        <v>16666.666666666668</v>
      </c>
      <c r="BB19" s="325">
        <f t="shared" si="17"/>
        <v>16666.666666666668</v>
      </c>
      <c r="BC19" s="325">
        <f t="shared" si="17"/>
        <v>16666.666666666668</v>
      </c>
      <c r="BD19" s="325">
        <f t="shared" si="17"/>
        <v>16666.666666666668</v>
      </c>
      <c r="BE19" s="325">
        <f t="shared" si="17"/>
        <v>16666.666666666668</v>
      </c>
      <c r="BF19" s="325">
        <f t="shared" si="17"/>
        <v>16666.666666666668</v>
      </c>
      <c r="BG19" s="325">
        <f t="shared" si="17"/>
        <v>16666.666666666668</v>
      </c>
      <c r="BH19" s="325">
        <f t="shared" si="17"/>
        <v>16666.666666666668</v>
      </c>
      <c r="BI19" s="325">
        <f t="shared" si="17"/>
        <v>16666.666666666668</v>
      </c>
      <c r="BJ19" s="325">
        <f t="shared" si="17"/>
        <v>16666.666666666668</v>
      </c>
      <c r="BK19" s="325">
        <f t="shared" si="17"/>
        <v>16666.666666666668</v>
      </c>
      <c r="BL19" s="325">
        <f t="shared" si="17"/>
        <v>16666.666666666668</v>
      </c>
      <c r="BM19" s="325">
        <f t="shared" si="17"/>
        <v>16666.666666666668</v>
      </c>
      <c r="BN19" s="325">
        <f t="shared" si="17"/>
        <v>16666.666666666668</v>
      </c>
      <c r="BO19" s="325">
        <f t="shared" si="17"/>
        <v>16666.666666666668</v>
      </c>
      <c r="BP19" s="326">
        <f t="shared" si="17"/>
        <v>16666.666666666668</v>
      </c>
    </row>
    <row r="20" spans="5:68" hidden="1" outlineLevel="5">
      <c r="H20" s="327" t="s">
        <v>241</v>
      </c>
      <c r="I20" s="312">
        <f>'Data - expenses'!J7</f>
        <v>16666.666666666668</v>
      </c>
      <c r="J20" s="313">
        <f>'Data - expenses'!K7</f>
        <v>16666.666666666668</v>
      </c>
      <c r="K20" s="313">
        <f>'Data - expenses'!L7</f>
        <v>16666.666666666668</v>
      </c>
      <c r="L20" s="313">
        <f>'Data - expenses'!M7</f>
        <v>16666.666666666668</v>
      </c>
      <c r="M20" s="313">
        <f>'Data - expenses'!N7</f>
        <v>16666.666666666668</v>
      </c>
      <c r="N20" s="313">
        <f>'Data - expenses'!O7</f>
        <v>16666.666666666668</v>
      </c>
      <c r="O20" s="313">
        <f>'Data - expenses'!P7</f>
        <v>16666.666666666668</v>
      </c>
      <c r="P20" s="313">
        <f>'Data - expenses'!Q7</f>
        <v>16666.666666666668</v>
      </c>
      <c r="Q20" s="313">
        <f>'Data - expenses'!R7</f>
        <v>16666.666666666668</v>
      </c>
      <c r="R20" s="313">
        <f>'Data - expenses'!S7</f>
        <v>16666.666666666668</v>
      </c>
      <c r="S20" s="313">
        <f>'Data - expenses'!T7</f>
        <v>16666.666666666668</v>
      </c>
      <c r="T20" s="313">
        <f>'Data - expenses'!U7</f>
        <v>16666.666666666668</v>
      </c>
      <c r="U20" s="313">
        <f>'Data - expenses'!V7</f>
        <v>16666.666666666668</v>
      </c>
      <c r="V20" s="313">
        <f>'Data - expenses'!W7</f>
        <v>16666.666666666668</v>
      </c>
      <c r="W20" s="313">
        <f>'Data - expenses'!X7</f>
        <v>16666.666666666668</v>
      </c>
      <c r="X20" s="313">
        <f>'Data - expenses'!Y7</f>
        <v>16666.666666666668</v>
      </c>
      <c r="Y20" s="313">
        <f>'Data - expenses'!Z7</f>
        <v>16666.666666666668</v>
      </c>
      <c r="Z20" s="313">
        <f>'Data - expenses'!AA7</f>
        <v>16666.666666666668</v>
      </c>
      <c r="AA20" s="313">
        <f>'Data - expenses'!AB7</f>
        <v>16666.666666666668</v>
      </c>
      <c r="AB20" s="313">
        <f>'Data - expenses'!AC7</f>
        <v>16666.666666666668</v>
      </c>
      <c r="AC20" s="313">
        <f>'Data - expenses'!AD7</f>
        <v>16666.666666666668</v>
      </c>
      <c r="AD20" s="313">
        <f>'Data - expenses'!AE7</f>
        <v>16666.666666666668</v>
      </c>
      <c r="AE20" s="313">
        <f>'Data - expenses'!AF7</f>
        <v>16666.666666666668</v>
      </c>
      <c r="AF20" s="313">
        <f>'Data - expenses'!AG7</f>
        <v>16666.666666666668</v>
      </c>
      <c r="AG20" s="313">
        <f>'Data - expenses'!AH7</f>
        <v>16666.666666666668</v>
      </c>
      <c r="AH20" s="313">
        <f>'Data - expenses'!AI7</f>
        <v>16666.666666666668</v>
      </c>
      <c r="AI20" s="313">
        <f>'Data - expenses'!AJ7</f>
        <v>16666.666666666668</v>
      </c>
      <c r="AJ20" s="313">
        <f>'Data - expenses'!AK7</f>
        <v>16666.666666666668</v>
      </c>
      <c r="AK20" s="313">
        <f>'Data - expenses'!AL7</f>
        <v>16666.666666666668</v>
      </c>
      <c r="AL20" s="313">
        <f>'Data - expenses'!AM7</f>
        <v>16666.666666666668</v>
      </c>
      <c r="AM20" s="313">
        <f>'Data - expenses'!AN7</f>
        <v>16666.666666666668</v>
      </c>
      <c r="AN20" s="313">
        <f>'Data - expenses'!AO7</f>
        <v>16666.666666666668</v>
      </c>
      <c r="AO20" s="313">
        <f>'Data - expenses'!AP7</f>
        <v>16666.666666666668</v>
      </c>
      <c r="AP20" s="313">
        <f>'Data - expenses'!AQ7</f>
        <v>16666.666666666668</v>
      </c>
      <c r="AQ20" s="313">
        <f>'Data - expenses'!AR7</f>
        <v>16666.666666666668</v>
      </c>
      <c r="AR20" s="313">
        <f>'Data - expenses'!AS7</f>
        <v>16666.666666666668</v>
      </c>
      <c r="AS20" s="313">
        <f>'Data - expenses'!AT7</f>
        <v>16666.666666666668</v>
      </c>
      <c r="AT20" s="313">
        <f>'Data - expenses'!AU7</f>
        <v>16666.666666666668</v>
      </c>
      <c r="AU20" s="313">
        <f>'Data - expenses'!AV7</f>
        <v>16666.666666666668</v>
      </c>
      <c r="AV20" s="313">
        <f>'Data - expenses'!AW7</f>
        <v>16666.666666666668</v>
      </c>
      <c r="AW20" s="313">
        <f>'Data - expenses'!AX7</f>
        <v>16666.666666666668</v>
      </c>
      <c r="AX20" s="313">
        <f>'Data - expenses'!AY7</f>
        <v>16666.666666666668</v>
      </c>
      <c r="AY20" s="313">
        <f>'Data - expenses'!AZ7</f>
        <v>16666.666666666668</v>
      </c>
      <c r="AZ20" s="313">
        <f>'Data - expenses'!BA7</f>
        <v>16666.666666666668</v>
      </c>
      <c r="BA20" s="313">
        <f>'Data - expenses'!BB7</f>
        <v>16666.666666666668</v>
      </c>
      <c r="BB20" s="313">
        <f>'Data - expenses'!BC7</f>
        <v>16666.666666666668</v>
      </c>
      <c r="BC20" s="313">
        <f>'Data - expenses'!BD7</f>
        <v>16666.666666666668</v>
      </c>
      <c r="BD20" s="313">
        <f>'Data - expenses'!BE7</f>
        <v>16666.666666666668</v>
      </c>
      <c r="BE20" s="313">
        <f>'Data - expenses'!BF7</f>
        <v>16666.666666666668</v>
      </c>
      <c r="BF20" s="313">
        <f>'Data - expenses'!BG7</f>
        <v>16666.666666666668</v>
      </c>
      <c r="BG20" s="313">
        <f>'Data - expenses'!BH7</f>
        <v>16666.666666666668</v>
      </c>
      <c r="BH20" s="313">
        <f>'Data - expenses'!BI7</f>
        <v>16666.666666666668</v>
      </c>
      <c r="BI20" s="313">
        <f>'Data - expenses'!BJ7</f>
        <v>16666.666666666668</v>
      </c>
      <c r="BJ20" s="313">
        <f>'Data - expenses'!BK7</f>
        <v>16666.666666666668</v>
      </c>
      <c r="BK20" s="313">
        <f>'Data - expenses'!BL7</f>
        <v>16666.666666666668</v>
      </c>
      <c r="BL20" s="313">
        <f>'Data - expenses'!BM7</f>
        <v>16666.666666666668</v>
      </c>
      <c r="BM20" s="313">
        <f>'Data - expenses'!BN7</f>
        <v>16666.666666666668</v>
      </c>
      <c r="BN20" s="313">
        <f>'Data - expenses'!BO7</f>
        <v>16666.666666666668</v>
      </c>
      <c r="BO20" s="313">
        <f>'Data - expenses'!BP7</f>
        <v>16666.666666666668</v>
      </c>
      <c r="BP20" s="314">
        <f>'Data - expenses'!BQ7</f>
        <v>16666.666666666668</v>
      </c>
    </row>
    <row r="21" spans="5:68" hidden="1" outlineLevel="4">
      <c r="G21" s="502" t="s">
        <v>81</v>
      </c>
      <c r="H21" s="503"/>
      <c r="I21" s="324">
        <f t="shared" ref="I21:AN21" si="18">SUM(I22,I23,I24)</f>
        <v>0</v>
      </c>
      <c r="J21" s="325">
        <f t="shared" si="18"/>
        <v>0</v>
      </c>
      <c r="K21" s="325">
        <f t="shared" si="18"/>
        <v>0</v>
      </c>
      <c r="L21" s="325">
        <f t="shared" si="18"/>
        <v>0</v>
      </c>
      <c r="M21" s="325">
        <f t="shared" si="18"/>
        <v>0</v>
      </c>
      <c r="N21" s="325">
        <f t="shared" si="18"/>
        <v>0</v>
      </c>
      <c r="O21" s="325">
        <f t="shared" si="18"/>
        <v>0</v>
      </c>
      <c r="P21" s="325">
        <f t="shared" si="18"/>
        <v>0</v>
      </c>
      <c r="Q21" s="325">
        <f t="shared" si="18"/>
        <v>0</v>
      </c>
      <c r="R21" s="325">
        <f t="shared" si="18"/>
        <v>0</v>
      </c>
      <c r="S21" s="325">
        <f t="shared" si="18"/>
        <v>0</v>
      </c>
      <c r="T21" s="325">
        <f t="shared" si="18"/>
        <v>0</v>
      </c>
      <c r="U21" s="325">
        <f t="shared" si="18"/>
        <v>11666.666666666666</v>
      </c>
      <c r="V21" s="325">
        <f t="shared" si="18"/>
        <v>11666.666666666666</v>
      </c>
      <c r="W21" s="325">
        <f t="shared" si="18"/>
        <v>11666.666666666666</v>
      </c>
      <c r="X21" s="325">
        <f t="shared" si="18"/>
        <v>11666.666666666666</v>
      </c>
      <c r="Y21" s="325">
        <f t="shared" si="18"/>
        <v>11666.666666666666</v>
      </c>
      <c r="Z21" s="325">
        <f t="shared" si="18"/>
        <v>11666.666666666666</v>
      </c>
      <c r="AA21" s="325">
        <f t="shared" si="18"/>
        <v>11666.666666666666</v>
      </c>
      <c r="AB21" s="325">
        <f t="shared" si="18"/>
        <v>11666.666666666666</v>
      </c>
      <c r="AC21" s="325">
        <f t="shared" si="18"/>
        <v>11666.666666666666</v>
      </c>
      <c r="AD21" s="325">
        <f t="shared" si="18"/>
        <v>11666.666666666666</v>
      </c>
      <c r="AE21" s="325">
        <f t="shared" si="18"/>
        <v>11666.666666666666</v>
      </c>
      <c r="AF21" s="325">
        <f t="shared" si="18"/>
        <v>11666.666666666666</v>
      </c>
      <c r="AG21" s="325">
        <f t="shared" si="18"/>
        <v>11666.666666666666</v>
      </c>
      <c r="AH21" s="325">
        <f t="shared" si="18"/>
        <v>11666.666666666666</v>
      </c>
      <c r="AI21" s="325">
        <f t="shared" si="18"/>
        <v>11666.666666666666</v>
      </c>
      <c r="AJ21" s="325">
        <f t="shared" si="18"/>
        <v>11666.666666666666</v>
      </c>
      <c r="AK21" s="325">
        <f t="shared" si="18"/>
        <v>11666.666666666666</v>
      </c>
      <c r="AL21" s="325">
        <f t="shared" si="18"/>
        <v>16666.666666666664</v>
      </c>
      <c r="AM21" s="325">
        <f t="shared" si="18"/>
        <v>16666.666666666664</v>
      </c>
      <c r="AN21" s="325">
        <f t="shared" si="18"/>
        <v>16666.666666666664</v>
      </c>
      <c r="AO21" s="325">
        <f t="shared" ref="AO21:BP21" si="19">SUM(AO22,AO23,AO24)</f>
        <v>16666.666666666664</v>
      </c>
      <c r="AP21" s="325">
        <f t="shared" si="19"/>
        <v>16666.666666666664</v>
      </c>
      <c r="AQ21" s="325">
        <f t="shared" si="19"/>
        <v>16666.666666666664</v>
      </c>
      <c r="AR21" s="325">
        <f t="shared" si="19"/>
        <v>16666.666666666664</v>
      </c>
      <c r="AS21" s="325">
        <f t="shared" si="19"/>
        <v>33333.333333333336</v>
      </c>
      <c r="AT21" s="325">
        <f t="shared" si="19"/>
        <v>33333.333333333336</v>
      </c>
      <c r="AU21" s="325">
        <f t="shared" si="19"/>
        <v>33333.333333333336</v>
      </c>
      <c r="AV21" s="325">
        <f t="shared" si="19"/>
        <v>33333.333333333336</v>
      </c>
      <c r="AW21" s="325">
        <f t="shared" si="19"/>
        <v>33333.333333333336</v>
      </c>
      <c r="AX21" s="325">
        <f t="shared" si="19"/>
        <v>38333.333333333336</v>
      </c>
      <c r="AY21" s="325">
        <f t="shared" si="19"/>
        <v>38333.333333333336</v>
      </c>
      <c r="AZ21" s="325">
        <f t="shared" si="19"/>
        <v>38333.333333333336</v>
      </c>
      <c r="BA21" s="325">
        <f t="shared" si="19"/>
        <v>38333.333333333336</v>
      </c>
      <c r="BB21" s="325">
        <f t="shared" si="19"/>
        <v>38333.333333333336</v>
      </c>
      <c r="BC21" s="325">
        <f t="shared" si="19"/>
        <v>38333.333333333336</v>
      </c>
      <c r="BD21" s="325">
        <f t="shared" si="19"/>
        <v>38333.333333333336</v>
      </c>
      <c r="BE21" s="325">
        <f t="shared" si="19"/>
        <v>43333.333333333336</v>
      </c>
      <c r="BF21" s="325">
        <f t="shared" si="19"/>
        <v>43333.333333333336</v>
      </c>
      <c r="BG21" s="325">
        <f t="shared" si="19"/>
        <v>43333.333333333336</v>
      </c>
      <c r="BH21" s="325">
        <f t="shared" si="19"/>
        <v>43333.333333333336</v>
      </c>
      <c r="BI21" s="325">
        <f t="shared" si="19"/>
        <v>43333.333333333336</v>
      </c>
      <c r="BJ21" s="325">
        <f t="shared" si="19"/>
        <v>43333.333333333336</v>
      </c>
      <c r="BK21" s="325">
        <f t="shared" si="19"/>
        <v>48333.333333333336</v>
      </c>
      <c r="BL21" s="325">
        <f t="shared" si="19"/>
        <v>48333.333333333336</v>
      </c>
      <c r="BM21" s="325">
        <f t="shared" si="19"/>
        <v>48333.333333333336</v>
      </c>
      <c r="BN21" s="325">
        <f t="shared" si="19"/>
        <v>48333.333333333336</v>
      </c>
      <c r="BO21" s="325">
        <f t="shared" si="19"/>
        <v>48333.333333333336</v>
      </c>
      <c r="BP21" s="326">
        <f t="shared" si="19"/>
        <v>48333.333333333336</v>
      </c>
    </row>
    <row r="22" spans="5:68" hidden="1" outlineLevel="5">
      <c r="H22" s="327" t="s">
        <v>242</v>
      </c>
      <c r="I22" s="312">
        <f>'Data - expenses'!J8</f>
        <v>0</v>
      </c>
      <c r="J22" s="313">
        <f>'Data - expenses'!K8</f>
        <v>0</v>
      </c>
      <c r="K22" s="313">
        <f>'Data - expenses'!L8</f>
        <v>0</v>
      </c>
      <c r="L22" s="313">
        <f>'Data - expenses'!M8</f>
        <v>0</v>
      </c>
      <c r="M22" s="313">
        <f>'Data - expenses'!N8</f>
        <v>0</v>
      </c>
      <c r="N22" s="313">
        <f>'Data - expenses'!O8</f>
        <v>0</v>
      </c>
      <c r="O22" s="313">
        <f>'Data - expenses'!P8</f>
        <v>0</v>
      </c>
      <c r="P22" s="313">
        <f>'Data - expenses'!Q8</f>
        <v>0</v>
      </c>
      <c r="Q22" s="313">
        <f>'Data - expenses'!R8</f>
        <v>0</v>
      </c>
      <c r="R22" s="313">
        <f>'Data - expenses'!S8</f>
        <v>0</v>
      </c>
      <c r="S22" s="313">
        <f>'Data - expenses'!T8</f>
        <v>0</v>
      </c>
      <c r="T22" s="313">
        <f>'Data - expenses'!U8</f>
        <v>0</v>
      </c>
      <c r="U22" s="313">
        <f>'Data - expenses'!V8</f>
        <v>0</v>
      </c>
      <c r="V22" s="313">
        <f>'Data - expenses'!W8</f>
        <v>0</v>
      </c>
      <c r="W22" s="313">
        <f>'Data - expenses'!X8</f>
        <v>0</v>
      </c>
      <c r="X22" s="313">
        <f>'Data - expenses'!Y8</f>
        <v>0</v>
      </c>
      <c r="Y22" s="313">
        <f>'Data - expenses'!Z8</f>
        <v>0</v>
      </c>
      <c r="Z22" s="313">
        <f>'Data - expenses'!AA8</f>
        <v>0</v>
      </c>
      <c r="AA22" s="313">
        <f>'Data - expenses'!AB8</f>
        <v>0</v>
      </c>
      <c r="AB22" s="313">
        <f>'Data - expenses'!AC8</f>
        <v>0</v>
      </c>
      <c r="AC22" s="313">
        <f>'Data - expenses'!AD8</f>
        <v>0</v>
      </c>
      <c r="AD22" s="313">
        <f>'Data - expenses'!AE8</f>
        <v>0</v>
      </c>
      <c r="AE22" s="313">
        <f>'Data - expenses'!AF8</f>
        <v>0</v>
      </c>
      <c r="AF22" s="313">
        <f>'Data - expenses'!AG8</f>
        <v>0</v>
      </c>
      <c r="AG22" s="313">
        <f>'Data - expenses'!AH8</f>
        <v>0</v>
      </c>
      <c r="AH22" s="313">
        <f>'Data - expenses'!AI8</f>
        <v>0</v>
      </c>
      <c r="AI22" s="313">
        <f>'Data - expenses'!AJ8</f>
        <v>0</v>
      </c>
      <c r="AJ22" s="313">
        <f>'Data - expenses'!AK8</f>
        <v>0</v>
      </c>
      <c r="AK22" s="313">
        <f>'Data - expenses'!AL8</f>
        <v>0</v>
      </c>
      <c r="AL22" s="313">
        <f>'Data - expenses'!AM8</f>
        <v>0</v>
      </c>
      <c r="AM22" s="313">
        <f>'Data - expenses'!AN8</f>
        <v>0</v>
      </c>
      <c r="AN22" s="313">
        <f>'Data - expenses'!AO8</f>
        <v>0</v>
      </c>
      <c r="AO22" s="313">
        <f>'Data - expenses'!AP8</f>
        <v>0</v>
      </c>
      <c r="AP22" s="313">
        <f>'Data - expenses'!AQ8</f>
        <v>0</v>
      </c>
      <c r="AQ22" s="313">
        <f>'Data - expenses'!AR8</f>
        <v>0</v>
      </c>
      <c r="AR22" s="313">
        <f>'Data - expenses'!AS8</f>
        <v>0</v>
      </c>
      <c r="AS22" s="313">
        <f>'Data - expenses'!AT8</f>
        <v>16666.666666666668</v>
      </c>
      <c r="AT22" s="313">
        <f>'Data - expenses'!AU8</f>
        <v>16666.666666666668</v>
      </c>
      <c r="AU22" s="313">
        <f>'Data - expenses'!AV8</f>
        <v>16666.666666666668</v>
      </c>
      <c r="AV22" s="313">
        <f>'Data - expenses'!AW8</f>
        <v>16666.666666666668</v>
      </c>
      <c r="AW22" s="313">
        <f>'Data - expenses'!AX8</f>
        <v>16666.666666666668</v>
      </c>
      <c r="AX22" s="313">
        <f>'Data - expenses'!AY8</f>
        <v>16666.666666666668</v>
      </c>
      <c r="AY22" s="313">
        <f>'Data - expenses'!AZ8</f>
        <v>16666.666666666668</v>
      </c>
      <c r="AZ22" s="313">
        <f>'Data - expenses'!BA8</f>
        <v>16666.666666666668</v>
      </c>
      <c r="BA22" s="313">
        <f>'Data - expenses'!BB8</f>
        <v>16666.666666666668</v>
      </c>
      <c r="BB22" s="313">
        <f>'Data - expenses'!BC8</f>
        <v>16666.666666666668</v>
      </c>
      <c r="BC22" s="313">
        <f>'Data - expenses'!BD8</f>
        <v>16666.666666666668</v>
      </c>
      <c r="BD22" s="313">
        <f>'Data - expenses'!BE8</f>
        <v>16666.666666666668</v>
      </c>
      <c r="BE22" s="313">
        <f>'Data - expenses'!BF8</f>
        <v>16666.666666666668</v>
      </c>
      <c r="BF22" s="313">
        <f>'Data - expenses'!BG8</f>
        <v>16666.666666666668</v>
      </c>
      <c r="BG22" s="313">
        <f>'Data - expenses'!BH8</f>
        <v>16666.666666666668</v>
      </c>
      <c r="BH22" s="313">
        <f>'Data - expenses'!BI8</f>
        <v>16666.666666666668</v>
      </c>
      <c r="BI22" s="313">
        <f>'Data - expenses'!BJ8</f>
        <v>16666.666666666668</v>
      </c>
      <c r="BJ22" s="313">
        <f>'Data - expenses'!BK8</f>
        <v>16666.666666666668</v>
      </c>
      <c r="BK22" s="313">
        <f>'Data - expenses'!BL8</f>
        <v>16666.666666666668</v>
      </c>
      <c r="BL22" s="313">
        <f>'Data - expenses'!BM8</f>
        <v>16666.666666666668</v>
      </c>
      <c r="BM22" s="313">
        <f>'Data - expenses'!BN8</f>
        <v>16666.666666666668</v>
      </c>
      <c r="BN22" s="313">
        <f>'Data - expenses'!BO8</f>
        <v>16666.666666666668</v>
      </c>
      <c r="BO22" s="313">
        <f>'Data - expenses'!BP8</f>
        <v>16666.666666666668</v>
      </c>
      <c r="BP22" s="314">
        <f>'Data - expenses'!BQ8</f>
        <v>16666.666666666668</v>
      </c>
    </row>
    <row r="23" spans="5:68" hidden="1" outlineLevel="5">
      <c r="H23" s="327" t="s">
        <v>243</v>
      </c>
      <c r="I23" s="312">
        <f>'Data - expenses'!J9</f>
        <v>0</v>
      </c>
      <c r="J23" s="313">
        <f>'Data - expenses'!K9</f>
        <v>0</v>
      </c>
      <c r="K23" s="313">
        <f>'Data - expenses'!L9</f>
        <v>0</v>
      </c>
      <c r="L23" s="313">
        <f>'Data - expenses'!M9</f>
        <v>0</v>
      </c>
      <c r="M23" s="313">
        <f>'Data - expenses'!N9</f>
        <v>0</v>
      </c>
      <c r="N23" s="313">
        <f>'Data - expenses'!O9</f>
        <v>0</v>
      </c>
      <c r="O23" s="313">
        <f>'Data - expenses'!P9</f>
        <v>0</v>
      </c>
      <c r="P23" s="313">
        <f>'Data - expenses'!Q9</f>
        <v>0</v>
      </c>
      <c r="Q23" s="313">
        <f>'Data - expenses'!R9</f>
        <v>0</v>
      </c>
      <c r="R23" s="313">
        <f>'Data - expenses'!S9</f>
        <v>0</v>
      </c>
      <c r="S23" s="313">
        <f>'Data - expenses'!T9</f>
        <v>0</v>
      </c>
      <c r="T23" s="313">
        <f>'Data - expenses'!U9</f>
        <v>0</v>
      </c>
      <c r="U23" s="313">
        <f>'Data - expenses'!V9</f>
        <v>11666.666666666666</v>
      </c>
      <c r="V23" s="313">
        <f>'Data - expenses'!W9</f>
        <v>11666.666666666666</v>
      </c>
      <c r="W23" s="313">
        <f>'Data - expenses'!X9</f>
        <v>11666.666666666666</v>
      </c>
      <c r="X23" s="313">
        <f>'Data - expenses'!Y9</f>
        <v>11666.666666666666</v>
      </c>
      <c r="Y23" s="313">
        <f>'Data - expenses'!Z9</f>
        <v>11666.666666666666</v>
      </c>
      <c r="Z23" s="313">
        <f>'Data - expenses'!AA9</f>
        <v>11666.666666666666</v>
      </c>
      <c r="AA23" s="313">
        <f>'Data - expenses'!AB9</f>
        <v>11666.666666666666</v>
      </c>
      <c r="AB23" s="313">
        <f>'Data - expenses'!AC9</f>
        <v>11666.666666666666</v>
      </c>
      <c r="AC23" s="313">
        <f>'Data - expenses'!AD9</f>
        <v>11666.666666666666</v>
      </c>
      <c r="AD23" s="313">
        <f>'Data - expenses'!AE9</f>
        <v>11666.666666666666</v>
      </c>
      <c r="AE23" s="313">
        <f>'Data - expenses'!AF9</f>
        <v>11666.666666666666</v>
      </c>
      <c r="AF23" s="313">
        <f>'Data - expenses'!AG9</f>
        <v>11666.666666666666</v>
      </c>
      <c r="AG23" s="313">
        <f>'Data - expenses'!AH9</f>
        <v>11666.666666666666</v>
      </c>
      <c r="AH23" s="313">
        <f>'Data - expenses'!AI9</f>
        <v>11666.666666666666</v>
      </c>
      <c r="AI23" s="313">
        <f>'Data - expenses'!AJ9</f>
        <v>11666.666666666666</v>
      </c>
      <c r="AJ23" s="313">
        <f>'Data - expenses'!AK9</f>
        <v>11666.666666666666</v>
      </c>
      <c r="AK23" s="313">
        <f>'Data - expenses'!AL9</f>
        <v>11666.666666666666</v>
      </c>
      <c r="AL23" s="313">
        <f>'Data - expenses'!AM9</f>
        <v>11666.666666666666</v>
      </c>
      <c r="AM23" s="313">
        <f>'Data - expenses'!AN9</f>
        <v>11666.666666666666</v>
      </c>
      <c r="AN23" s="313">
        <f>'Data - expenses'!AO9</f>
        <v>11666.666666666666</v>
      </c>
      <c r="AO23" s="313">
        <f>'Data - expenses'!AP9</f>
        <v>11666.666666666666</v>
      </c>
      <c r="AP23" s="313">
        <f>'Data - expenses'!AQ9</f>
        <v>11666.666666666666</v>
      </c>
      <c r="AQ23" s="313">
        <f>'Data - expenses'!AR9</f>
        <v>11666.666666666666</v>
      </c>
      <c r="AR23" s="313">
        <f>'Data - expenses'!AS9</f>
        <v>11666.666666666666</v>
      </c>
      <c r="AS23" s="313">
        <f>'Data - expenses'!AT9</f>
        <v>11666.666666666666</v>
      </c>
      <c r="AT23" s="313">
        <f>'Data - expenses'!AU9</f>
        <v>11666.666666666666</v>
      </c>
      <c r="AU23" s="313">
        <f>'Data - expenses'!AV9</f>
        <v>11666.666666666666</v>
      </c>
      <c r="AV23" s="313">
        <f>'Data - expenses'!AW9</f>
        <v>11666.666666666666</v>
      </c>
      <c r="AW23" s="313">
        <f>'Data - expenses'!AX9</f>
        <v>11666.666666666666</v>
      </c>
      <c r="AX23" s="313">
        <f>'Data - expenses'!AY9</f>
        <v>11666.666666666666</v>
      </c>
      <c r="AY23" s="313">
        <f>'Data - expenses'!AZ9</f>
        <v>11666.666666666666</v>
      </c>
      <c r="AZ23" s="313">
        <f>'Data - expenses'!BA9</f>
        <v>11666.666666666666</v>
      </c>
      <c r="BA23" s="313">
        <f>'Data - expenses'!BB9</f>
        <v>11666.666666666666</v>
      </c>
      <c r="BB23" s="313">
        <f>'Data - expenses'!BC9</f>
        <v>11666.666666666666</v>
      </c>
      <c r="BC23" s="313">
        <f>'Data - expenses'!BD9</f>
        <v>11666.666666666666</v>
      </c>
      <c r="BD23" s="313">
        <f>'Data - expenses'!BE9</f>
        <v>11666.666666666666</v>
      </c>
      <c r="BE23" s="313">
        <f>'Data - expenses'!BF9</f>
        <v>11666.666666666666</v>
      </c>
      <c r="BF23" s="313">
        <f>'Data - expenses'!BG9</f>
        <v>11666.666666666666</v>
      </c>
      <c r="BG23" s="313">
        <f>'Data - expenses'!BH9</f>
        <v>11666.666666666666</v>
      </c>
      <c r="BH23" s="313">
        <f>'Data - expenses'!BI9</f>
        <v>11666.666666666666</v>
      </c>
      <c r="BI23" s="313">
        <f>'Data - expenses'!BJ9</f>
        <v>11666.666666666666</v>
      </c>
      <c r="BJ23" s="313">
        <f>'Data - expenses'!BK9</f>
        <v>11666.666666666666</v>
      </c>
      <c r="BK23" s="313">
        <f>'Data - expenses'!BL9</f>
        <v>11666.666666666666</v>
      </c>
      <c r="BL23" s="313">
        <f>'Data - expenses'!BM9</f>
        <v>11666.666666666666</v>
      </c>
      <c r="BM23" s="313">
        <f>'Data - expenses'!BN9</f>
        <v>11666.666666666666</v>
      </c>
      <c r="BN23" s="313">
        <f>'Data - expenses'!BO9</f>
        <v>11666.666666666666</v>
      </c>
      <c r="BO23" s="313">
        <f>'Data - expenses'!BP9</f>
        <v>11666.666666666666</v>
      </c>
      <c r="BP23" s="314">
        <f>'Data - expenses'!BQ9</f>
        <v>11666.666666666666</v>
      </c>
    </row>
    <row r="24" spans="5:68" hidden="1" outlineLevel="5">
      <c r="H24" s="327" t="s">
        <v>244</v>
      </c>
      <c r="I24" s="312">
        <f>'Data - expenses'!J10</f>
        <v>0</v>
      </c>
      <c r="J24" s="313">
        <f>'Data - expenses'!K10</f>
        <v>0</v>
      </c>
      <c r="K24" s="313">
        <f>'Data - expenses'!L10</f>
        <v>0</v>
      </c>
      <c r="L24" s="313">
        <f>'Data - expenses'!M10</f>
        <v>0</v>
      </c>
      <c r="M24" s="313">
        <f>'Data - expenses'!N10</f>
        <v>0</v>
      </c>
      <c r="N24" s="313">
        <f>'Data - expenses'!O10</f>
        <v>0</v>
      </c>
      <c r="O24" s="313">
        <f>'Data - expenses'!P10</f>
        <v>0</v>
      </c>
      <c r="P24" s="313">
        <f>'Data - expenses'!Q10</f>
        <v>0</v>
      </c>
      <c r="Q24" s="313">
        <f>'Data - expenses'!R10</f>
        <v>0</v>
      </c>
      <c r="R24" s="313">
        <f>'Data - expenses'!S10</f>
        <v>0</v>
      </c>
      <c r="S24" s="313">
        <f>'Data - expenses'!T10</f>
        <v>0</v>
      </c>
      <c r="T24" s="313">
        <f>'Data - expenses'!U10</f>
        <v>0</v>
      </c>
      <c r="U24" s="313">
        <f>'Data - expenses'!V10</f>
        <v>0</v>
      </c>
      <c r="V24" s="313">
        <f>'Data - expenses'!W10</f>
        <v>0</v>
      </c>
      <c r="W24" s="313">
        <f>'Data - expenses'!X10</f>
        <v>0</v>
      </c>
      <c r="X24" s="313">
        <f>'Data - expenses'!Y10</f>
        <v>0</v>
      </c>
      <c r="Y24" s="313">
        <f>'Data - expenses'!Z10</f>
        <v>0</v>
      </c>
      <c r="Z24" s="313">
        <f>'Data - expenses'!AA10</f>
        <v>0</v>
      </c>
      <c r="AA24" s="313">
        <f>'Data - expenses'!AB10</f>
        <v>0</v>
      </c>
      <c r="AB24" s="313">
        <f>'Data - expenses'!AC10</f>
        <v>0</v>
      </c>
      <c r="AC24" s="313">
        <f>'Data - expenses'!AD10</f>
        <v>0</v>
      </c>
      <c r="AD24" s="313">
        <f>'Data - expenses'!AE10</f>
        <v>0</v>
      </c>
      <c r="AE24" s="313">
        <f>'Data - expenses'!AF10</f>
        <v>0</v>
      </c>
      <c r="AF24" s="313">
        <f>'Data - expenses'!AG10</f>
        <v>0</v>
      </c>
      <c r="AG24" s="313">
        <f>'Data - expenses'!AH10</f>
        <v>0</v>
      </c>
      <c r="AH24" s="313">
        <f>'Data - expenses'!AI10</f>
        <v>0</v>
      </c>
      <c r="AI24" s="313">
        <f>'Data - expenses'!AJ10</f>
        <v>0</v>
      </c>
      <c r="AJ24" s="313">
        <f>'Data - expenses'!AK10</f>
        <v>0</v>
      </c>
      <c r="AK24" s="313">
        <f>'Data - expenses'!AL10</f>
        <v>0</v>
      </c>
      <c r="AL24" s="313">
        <f>'Data - expenses'!AM10</f>
        <v>5000</v>
      </c>
      <c r="AM24" s="313">
        <f>'Data - expenses'!AN10</f>
        <v>5000</v>
      </c>
      <c r="AN24" s="313">
        <f>'Data - expenses'!AO10</f>
        <v>5000</v>
      </c>
      <c r="AO24" s="313">
        <f>'Data - expenses'!AP10</f>
        <v>5000</v>
      </c>
      <c r="AP24" s="313">
        <f>'Data - expenses'!AQ10</f>
        <v>5000</v>
      </c>
      <c r="AQ24" s="313">
        <f>'Data - expenses'!AR10</f>
        <v>5000</v>
      </c>
      <c r="AR24" s="313">
        <f>'Data - expenses'!AS10</f>
        <v>5000</v>
      </c>
      <c r="AS24" s="313">
        <f>'Data - expenses'!AT10</f>
        <v>5000</v>
      </c>
      <c r="AT24" s="313">
        <f>'Data - expenses'!AU10</f>
        <v>5000</v>
      </c>
      <c r="AU24" s="313">
        <f>'Data - expenses'!AV10</f>
        <v>5000</v>
      </c>
      <c r="AV24" s="313">
        <f>'Data - expenses'!AW10</f>
        <v>5000</v>
      </c>
      <c r="AW24" s="313">
        <f>'Data - expenses'!AX10</f>
        <v>5000</v>
      </c>
      <c r="AX24" s="313">
        <f>'Data - expenses'!AY10</f>
        <v>10000</v>
      </c>
      <c r="AY24" s="313">
        <f>'Data - expenses'!AZ10</f>
        <v>10000</v>
      </c>
      <c r="AZ24" s="313">
        <f>'Data - expenses'!BA10</f>
        <v>10000</v>
      </c>
      <c r="BA24" s="313">
        <f>'Data - expenses'!BB10</f>
        <v>10000</v>
      </c>
      <c r="BB24" s="313">
        <f>'Data - expenses'!BC10</f>
        <v>10000</v>
      </c>
      <c r="BC24" s="313">
        <f>'Data - expenses'!BD10</f>
        <v>10000</v>
      </c>
      <c r="BD24" s="313">
        <f>'Data - expenses'!BE10</f>
        <v>10000</v>
      </c>
      <c r="BE24" s="313">
        <f>'Data - expenses'!BF10</f>
        <v>15000</v>
      </c>
      <c r="BF24" s="313">
        <f>'Data - expenses'!BG10</f>
        <v>15000</v>
      </c>
      <c r="BG24" s="313">
        <f>'Data - expenses'!BH10</f>
        <v>15000</v>
      </c>
      <c r="BH24" s="313">
        <f>'Data - expenses'!BI10</f>
        <v>15000</v>
      </c>
      <c r="BI24" s="313">
        <f>'Data - expenses'!BJ10</f>
        <v>15000</v>
      </c>
      <c r="BJ24" s="313">
        <f>'Data - expenses'!BK10</f>
        <v>15000</v>
      </c>
      <c r="BK24" s="313">
        <f>'Data - expenses'!BL10</f>
        <v>20000</v>
      </c>
      <c r="BL24" s="313">
        <f>'Data - expenses'!BM10</f>
        <v>20000</v>
      </c>
      <c r="BM24" s="313">
        <f>'Data - expenses'!BN10</f>
        <v>20000</v>
      </c>
      <c r="BN24" s="313">
        <f>'Data - expenses'!BO10</f>
        <v>20000</v>
      </c>
      <c r="BO24" s="313">
        <f>'Data - expenses'!BP10</f>
        <v>20000</v>
      </c>
      <c r="BP24" s="314">
        <f>'Data - expenses'!BQ10</f>
        <v>20000</v>
      </c>
    </row>
    <row r="25" spans="5:68" hidden="1" outlineLevel="3">
      <c r="F25" s="488" t="s">
        <v>88</v>
      </c>
      <c r="G25" s="504"/>
      <c r="H25" s="489"/>
      <c r="I25" s="321">
        <f t="shared" ref="I25:AN25" si="20">SUM(I26,I28)</f>
        <v>3333.3333333333339</v>
      </c>
      <c r="J25" s="322">
        <f t="shared" si="20"/>
        <v>3333.3333333333339</v>
      </c>
      <c r="K25" s="322">
        <f t="shared" si="20"/>
        <v>3333.3333333333339</v>
      </c>
      <c r="L25" s="322">
        <f t="shared" si="20"/>
        <v>3333.3333333333339</v>
      </c>
      <c r="M25" s="322">
        <f t="shared" si="20"/>
        <v>3333.3333333333339</v>
      </c>
      <c r="N25" s="322">
        <f t="shared" si="20"/>
        <v>3333.3333333333339</v>
      </c>
      <c r="O25" s="322">
        <f t="shared" si="20"/>
        <v>3333.3333333333339</v>
      </c>
      <c r="P25" s="322">
        <f t="shared" si="20"/>
        <v>3333.3333333333339</v>
      </c>
      <c r="Q25" s="322">
        <f t="shared" si="20"/>
        <v>3333.3333333333339</v>
      </c>
      <c r="R25" s="322">
        <f t="shared" si="20"/>
        <v>3333.3333333333339</v>
      </c>
      <c r="S25" s="322">
        <f t="shared" si="20"/>
        <v>3333.3333333333339</v>
      </c>
      <c r="T25" s="322">
        <f t="shared" si="20"/>
        <v>3333.3333333333339</v>
      </c>
      <c r="U25" s="322">
        <f t="shared" si="20"/>
        <v>4500.0000000000009</v>
      </c>
      <c r="V25" s="322">
        <f t="shared" si="20"/>
        <v>4500.0000000000009</v>
      </c>
      <c r="W25" s="322">
        <f t="shared" si="20"/>
        <v>4500.0000000000009</v>
      </c>
      <c r="X25" s="322">
        <f t="shared" si="20"/>
        <v>4500.0000000000009</v>
      </c>
      <c r="Y25" s="322">
        <f t="shared" si="20"/>
        <v>4500.0000000000009</v>
      </c>
      <c r="Z25" s="322">
        <f t="shared" si="20"/>
        <v>4500.0000000000009</v>
      </c>
      <c r="AA25" s="322">
        <f t="shared" si="20"/>
        <v>4500.0000000000009</v>
      </c>
      <c r="AB25" s="322">
        <f t="shared" si="20"/>
        <v>4500.0000000000009</v>
      </c>
      <c r="AC25" s="322">
        <f t="shared" si="20"/>
        <v>4500.0000000000009</v>
      </c>
      <c r="AD25" s="322">
        <f t="shared" si="20"/>
        <v>4500.0000000000009</v>
      </c>
      <c r="AE25" s="322">
        <f t="shared" si="20"/>
        <v>4500.0000000000009</v>
      </c>
      <c r="AF25" s="322">
        <f t="shared" si="20"/>
        <v>4500.0000000000009</v>
      </c>
      <c r="AG25" s="322">
        <f t="shared" si="20"/>
        <v>4500.0000000000009</v>
      </c>
      <c r="AH25" s="322">
        <f t="shared" si="20"/>
        <v>4500.0000000000009</v>
      </c>
      <c r="AI25" s="322">
        <f t="shared" si="20"/>
        <v>4500.0000000000009</v>
      </c>
      <c r="AJ25" s="322">
        <f t="shared" si="20"/>
        <v>4500.0000000000009</v>
      </c>
      <c r="AK25" s="322">
        <f t="shared" si="20"/>
        <v>4500.0000000000009</v>
      </c>
      <c r="AL25" s="322">
        <f t="shared" si="20"/>
        <v>4850.0000000000009</v>
      </c>
      <c r="AM25" s="322">
        <f t="shared" si="20"/>
        <v>4850.0000000000009</v>
      </c>
      <c r="AN25" s="322">
        <f t="shared" si="20"/>
        <v>4850.0000000000009</v>
      </c>
      <c r="AO25" s="322">
        <f t="shared" ref="AO25:BP25" si="21">SUM(AO26,AO28)</f>
        <v>4850.0000000000009</v>
      </c>
      <c r="AP25" s="322">
        <f t="shared" si="21"/>
        <v>4850.0000000000009</v>
      </c>
      <c r="AQ25" s="322">
        <f t="shared" si="21"/>
        <v>4850.0000000000009</v>
      </c>
      <c r="AR25" s="322">
        <f t="shared" si="21"/>
        <v>4850.0000000000009</v>
      </c>
      <c r="AS25" s="322">
        <f t="shared" si="21"/>
        <v>8183.3333333333348</v>
      </c>
      <c r="AT25" s="322">
        <f t="shared" si="21"/>
        <v>8183.3333333333348</v>
      </c>
      <c r="AU25" s="322">
        <f t="shared" si="21"/>
        <v>8183.3333333333348</v>
      </c>
      <c r="AV25" s="322">
        <f t="shared" si="21"/>
        <v>8183.3333333333348</v>
      </c>
      <c r="AW25" s="322">
        <f t="shared" si="21"/>
        <v>8183.3333333333348</v>
      </c>
      <c r="AX25" s="322">
        <f t="shared" si="21"/>
        <v>8533.3333333333358</v>
      </c>
      <c r="AY25" s="322">
        <f t="shared" si="21"/>
        <v>8533.3333333333358</v>
      </c>
      <c r="AZ25" s="322">
        <f t="shared" si="21"/>
        <v>8533.3333333333358</v>
      </c>
      <c r="BA25" s="322">
        <f t="shared" si="21"/>
        <v>8533.3333333333358</v>
      </c>
      <c r="BB25" s="322">
        <f t="shared" si="21"/>
        <v>8533.3333333333358</v>
      </c>
      <c r="BC25" s="322">
        <f t="shared" si="21"/>
        <v>8533.3333333333358</v>
      </c>
      <c r="BD25" s="322">
        <f t="shared" si="21"/>
        <v>8533.3333333333358</v>
      </c>
      <c r="BE25" s="322">
        <f t="shared" si="21"/>
        <v>8883.3333333333358</v>
      </c>
      <c r="BF25" s="322">
        <f t="shared" si="21"/>
        <v>8883.3333333333358</v>
      </c>
      <c r="BG25" s="322">
        <f t="shared" si="21"/>
        <v>8883.3333333333358</v>
      </c>
      <c r="BH25" s="322">
        <f t="shared" si="21"/>
        <v>8883.3333333333358</v>
      </c>
      <c r="BI25" s="322">
        <f t="shared" si="21"/>
        <v>8883.3333333333358</v>
      </c>
      <c r="BJ25" s="322">
        <f t="shared" si="21"/>
        <v>8883.3333333333358</v>
      </c>
      <c r="BK25" s="322">
        <f t="shared" si="21"/>
        <v>9233.3333333333358</v>
      </c>
      <c r="BL25" s="322">
        <f t="shared" si="21"/>
        <v>9233.3333333333358</v>
      </c>
      <c r="BM25" s="322">
        <f t="shared" si="21"/>
        <v>9233.3333333333358</v>
      </c>
      <c r="BN25" s="322">
        <f t="shared" si="21"/>
        <v>9233.3333333333358</v>
      </c>
      <c r="BO25" s="322">
        <f t="shared" si="21"/>
        <v>9233.3333333333358</v>
      </c>
      <c r="BP25" s="323">
        <f t="shared" si="21"/>
        <v>9233.3333333333358</v>
      </c>
    </row>
    <row r="26" spans="5:68" hidden="1" outlineLevel="4">
      <c r="G26" s="502" t="s">
        <v>84</v>
      </c>
      <c r="H26" s="503"/>
      <c r="I26" s="324">
        <f t="shared" ref="I26:AN26" si="22">SUM(I27)</f>
        <v>3333.3333333333339</v>
      </c>
      <c r="J26" s="325">
        <f t="shared" si="22"/>
        <v>3333.3333333333339</v>
      </c>
      <c r="K26" s="325">
        <f t="shared" si="22"/>
        <v>3333.3333333333339</v>
      </c>
      <c r="L26" s="325">
        <f t="shared" si="22"/>
        <v>3333.3333333333339</v>
      </c>
      <c r="M26" s="325">
        <f t="shared" si="22"/>
        <v>3333.3333333333339</v>
      </c>
      <c r="N26" s="325">
        <f t="shared" si="22"/>
        <v>3333.3333333333339</v>
      </c>
      <c r="O26" s="325">
        <f t="shared" si="22"/>
        <v>3333.3333333333339</v>
      </c>
      <c r="P26" s="325">
        <f t="shared" si="22"/>
        <v>3333.3333333333339</v>
      </c>
      <c r="Q26" s="325">
        <f t="shared" si="22"/>
        <v>3333.3333333333339</v>
      </c>
      <c r="R26" s="325">
        <f t="shared" si="22"/>
        <v>3333.3333333333339</v>
      </c>
      <c r="S26" s="325">
        <f t="shared" si="22"/>
        <v>3333.3333333333339</v>
      </c>
      <c r="T26" s="325">
        <f t="shared" si="22"/>
        <v>3333.3333333333339</v>
      </c>
      <c r="U26" s="325">
        <f t="shared" si="22"/>
        <v>3333.3333333333339</v>
      </c>
      <c r="V26" s="325">
        <f t="shared" si="22"/>
        <v>3333.3333333333339</v>
      </c>
      <c r="W26" s="325">
        <f t="shared" si="22"/>
        <v>3333.3333333333339</v>
      </c>
      <c r="X26" s="325">
        <f t="shared" si="22"/>
        <v>3333.3333333333339</v>
      </c>
      <c r="Y26" s="325">
        <f t="shared" si="22"/>
        <v>3333.3333333333339</v>
      </c>
      <c r="Z26" s="325">
        <f t="shared" si="22"/>
        <v>3333.3333333333339</v>
      </c>
      <c r="AA26" s="325">
        <f t="shared" si="22"/>
        <v>3333.3333333333339</v>
      </c>
      <c r="AB26" s="325">
        <f t="shared" si="22"/>
        <v>3333.3333333333339</v>
      </c>
      <c r="AC26" s="325">
        <f t="shared" si="22"/>
        <v>3333.3333333333339</v>
      </c>
      <c r="AD26" s="325">
        <f t="shared" si="22"/>
        <v>3333.3333333333339</v>
      </c>
      <c r="AE26" s="325">
        <f t="shared" si="22"/>
        <v>3333.3333333333339</v>
      </c>
      <c r="AF26" s="325">
        <f t="shared" si="22"/>
        <v>3333.3333333333339</v>
      </c>
      <c r="AG26" s="325">
        <f t="shared" si="22"/>
        <v>3333.3333333333339</v>
      </c>
      <c r="AH26" s="325">
        <f t="shared" si="22"/>
        <v>3333.3333333333339</v>
      </c>
      <c r="AI26" s="325">
        <f t="shared" si="22"/>
        <v>3333.3333333333339</v>
      </c>
      <c r="AJ26" s="325">
        <f t="shared" si="22"/>
        <v>3333.3333333333339</v>
      </c>
      <c r="AK26" s="325">
        <f t="shared" si="22"/>
        <v>3333.3333333333339</v>
      </c>
      <c r="AL26" s="325">
        <f t="shared" si="22"/>
        <v>3333.3333333333339</v>
      </c>
      <c r="AM26" s="325">
        <f t="shared" si="22"/>
        <v>3333.3333333333339</v>
      </c>
      <c r="AN26" s="325">
        <f t="shared" si="22"/>
        <v>3333.3333333333339</v>
      </c>
      <c r="AO26" s="325">
        <f t="shared" ref="AO26:BP26" si="23">SUM(AO27)</f>
        <v>3333.3333333333339</v>
      </c>
      <c r="AP26" s="325">
        <f t="shared" si="23"/>
        <v>3333.3333333333339</v>
      </c>
      <c r="AQ26" s="325">
        <f t="shared" si="23"/>
        <v>3333.3333333333339</v>
      </c>
      <c r="AR26" s="325">
        <f t="shared" si="23"/>
        <v>3333.3333333333339</v>
      </c>
      <c r="AS26" s="325">
        <f t="shared" si="23"/>
        <v>3333.3333333333339</v>
      </c>
      <c r="AT26" s="325">
        <f t="shared" si="23"/>
        <v>3333.3333333333339</v>
      </c>
      <c r="AU26" s="325">
        <f t="shared" si="23"/>
        <v>3333.3333333333339</v>
      </c>
      <c r="AV26" s="325">
        <f t="shared" si="23"/>
        <v>3333.3333333333339</v>
      </c>
      <c r="AW26" s="325">
        <f t="shared" si="23"/>
        <v>3333.3333333333339</v>
      </c>
      <c r="AX26" s="325">
        <f t="shared" si="23"/>
        <v>3333.3333333333339</v>
      </c>
      <c r="AY26" s="325">
        <f t="shared" si="23"/>
        <v>3333.3333333333339</v>
      </c>
      <c r="AZ26" s="325">
        <f t="shared" si="23"/>
        <v>3333.3333333333339</v>
      </c>
      <c r="BA26" s="325">
        <f t="shared" si="23"/>
        <v>3333.3333333333339</v>
      </c>
      <c r="BB26" s="325">
        <f t="shared" si="23"/>
        <v>3333.3333333333339</v>
      </c>
      <c r="BC26" s="325">
        <f t="shared" si="23"/>
        <v>3333.3333333333339</v>
      </c>
      <c r="BD26" s="325">
        <f t="shared" si="23"/>
        <v>3333.3333333333339</v>
      </c>
      <c r="BE26" s="325">
        <f t="shared" si="23"/>
        <v>3333.3333333333339</v>
      </c>
      <c r="BF26" s="325">
        <f t="shared" si="23"/>
        <v>3333.3333333333339</v>
      </c>
      <c r="BG26" s="325">
        <f t="shared" si="23"/>
        <v>3333.3333333333339</v>
      </c>
      <c r="BH26" s="325">
        <f t="shared" si="23"/>
        <v>3333.3333333333339</v>
      </c>
      <c r="BI26" s="325">
        <f t="shared" si="23"/>
        <v>3333.3333333333339</v>
      </c>
      <c r="BJ26" s="325">
        <f t="shared" si="23"/>
        <v>3333.3333333333339</v>
      </c>
      <c r="BK26" s="325">
        <f t="shared" si="23"/>
        <v>3333.3333333333339</v>
      </c>
      <c r="BL26" s="325">
        <f t="shared" si="23"/>
        <v>3333.3333333333339</v>
      </c>
      <c r="BM26" s="325">
        <f t="shared" si="23"/>
        <v>3333.3333333333339</v>
      </c>
      <c r="BN26" s="325">
        <f t="shared" si="23"/>
        <v>3333.3333333333339</v>
      </c>
      <c r="BO26" s="325">
        <f t="shared" si="23"/>
        <v>3333.3333333333339</v>
      </c>
      <c r="BP26" s="326">
        <f t="shared" si="23"/>
        <v>3333.3333333333339</v>
      </c>
    </row>
    <row r="27" spans="5:68" hidden="1" outlineLevel="5">
      <c r="H27" s="327" t="s">
        <v>241</v>
      </c>
      <c r="I27" s="312">
        <f>'Data - expenses'!J11</f>
        <v>3333.3333333333339</v>
      </c>
      <c r="J27" s="313">
        <f>'Data - expenses'!K11</f>
        <v>3333.3333333333339</v>
      </c>
      <c r="K27" s="313">
        <f>'Data - expenses'!L11</f>
        <v>3333.3333333333339</v>
      </c>
      <c r="L27" s="313">
        <f>'Data - expenses'!M11</f>
        <v>3333.3333333333339</v>
      </c>
      <c r="M27" s="313">
        <f>'Data - expenses'!N11</f>
        <v>3333.3333333333339</v>
      </c>
      <c r="N27" s="313">
        <f>'Data - expenses'!O11</f>
        <v>3333.3333333333339</v>
      </c>
      <c r="O27" s="313">
        <f>'Data - expenses'!P11</f>
        <v>3333.3333333333339</v>
      </c>
      <c r="P27" s="313">
        <f>'Data - expenses'!Q11</f>
        <v>3333.3333333333339</v>
      </c>
      <c r="Q27" s="313">
        <f>'Data - expenses'!R11</f>
        <v>3333.3333333333339</v>
      </c>
      <c r="R27" s="313">
        <f>'Data - expenses'!S11</f>
        <v>3333.3333333333339</v>
      </c>
      <c r="S27" s="313">
        <f>'Data - expenses'!T11</f>
        <v>3333.3333333333339</v>
      </c>
      <c r="T27" s="313">
        <f>'Data - expenses'!U11</f>
        <v>3333.3333333333339</v>
      </c>
      <c r="U27" s="313">
        <f>'Data - expenses'!V11</f>
        <v>3333.3333333333339</v>
      </c>
      <c r="V27" s="313">
        <f>'Data - expenses'!W11</f>
        <v>3333.3333333333339</v>
      </c>
      <c r="W27" s="313">
        <f>'Data - expenses'!X11</f>
        <v>3333.3333333333339</v>
      </c>
      <c r="X27" s="313">
        <f>'Data - expenses'!Y11</f>
        <v>3333.3333333333339</v>
      </c>
      <c r="Y27" s="313">
        <f>'Data - expenses'!Z11</f>
        <v>3333.3333333333339</v>
      </c>
      <c r="Z27" s="313">
        <f>'Data - expenses'!AA11</f>
        <v>3333.3333333333339</v>
      </c>
      <c r="AA27" s="313">
        <f>'Data - expenses'!AB11</f>
        <v>3333.3333333333339</v>
      </c>
      <c r="AB27" s="313">
        <f>'Data - expenses'!AC11</f>
        <v>3333.3333333333339</v>
      </c>
      <c r="AC27" s="313">
        <f>'Data - expenses'!AD11</f>
        <v>3333.3333333333339</v>
      </c>
      <c r="AD27" s="313">
        <f>'Data - expenses'!AE11</f>
        <v>3333.3333333333339</v>
      </c>
      <c r="AE27" s="313">
        <f>'Data - expenses'!AF11</f>
        <v>3333.3333333333339</v>
      </c>
      <c r="AF27" s="313">
        <f>'Data - expenses'!AG11</f>
        <v>3333.3333333333339</v>
      </c>
      <c r="AG27" s="313">
        <f>'Data - expenses'!AH11</f>
        <v>3333.3333333333339</v>
      </c>
      <c r="AH27" s="313">
        <f>'Data - expenses'!AI11</f>
        <v>3333.3333333333339</v>
      </c>
      <c r="AI27" s="313">
        <f>'Data - expenses'!AJ11</f>
        <v>3333.3333333333339</v>
      </c>
      <c r="AJ27" s="313">
        <f>'Data - expenses'!AK11</f>
        <v>3333.3333333333339</v>
      </c>
      <c r="AK27" s="313">
        <f>'Data - expenses'!AL11</f>
        <v>3333.3333333333339</v>
      </c>
      <c r="AL27" s="313">
        <f>'Data - expenses'!AM11</f>
        <v>3333.3333333333339</v>
      </c>
      <c r="AM27" s="313">
        <f>'Data - expenses'!AN11</f>
        <v>3333.3333333333339</v>
      </c>
      <c r="AN27" s="313">
        <f>'Data - expenses'!AO11</f>
        <v>3333.3333333333339</v>
      </c>
      <c r="AO27" s="313">
        <f>'Data - expenses'!AP11</f>
        <v>3333.3333333333339</v>
      </c>
      <c r="AP27" s="313">
        <f>'Data - expenses'!AQ11</f>
        <v>3333.3333333333339</v>
      </c>
      <c r="AQ27" s="313">
        <f>'Data - expenses'!AR11</f>
        <v>3333.3333333333339</v>
      </c>
      <c r="AR27" s="313">
        <f>'Data - expenses'!AS11</f>
        <v>3333.3333333333339</v>
      </c>
      <c r="AS27" s="313">
        <f>'Data - expenses'!AT11</f>
        <v>3333.3333333333339</v>
      </c>
      <c r="AT27" s="313">
        <f>'Data - expenses'!AU11</f>
        <v>3333.3333333333339</v>
      </c>
      <c r="AU27" s="313">
        <f>'Data - expenses'!AV11</f>
        <v>3333.3333333333339</v>
      </c>
      <c r="AV27" s="313">
        <f>'Data - expenses'!AW11</f>
        <v>3333.3333333333339</v>
      </c>
      <c r="AW27" s="313">
        <f>'Data - expenses'!AX11</f>
        <v>3333.3333333333339</v>
      </c>
      <c r="AX27" s="313">
        <f>'Data - expenses'!AY11</f>
        <v>3333.3333333333339</v>
      </c>
      <c r="AY27" s="313">
        <f>'Data - expenses'!AZ11</f>
        <v>3333.3333333333339</v>
      </c>
      <c r="AZ27" s="313">
        <f>'Data - expenses'!BA11</f>
        <v>3333.3333333333339</v>
      </c>
      <c r="BA27" s="313">
        <f>'Data - expenses'!BB11</f>
        <v>3333.3333333333339</v>
      </c>
      <c r="BB27" s="313">
        <f>'Data - expenses'!BC11</f>
        <v>3333.3333333333339</v>
      </c>
      <c r="BC27" s="313">
        <f>'Data - expenses'!BD11</f>
        <v>3333.3333333333339</v>
      </c>
      <c r="BD27" s="313">
        <f>'Data - expenses'!BE11</f>
        <v>3333.3333333333339</v>
      </c>
      <c r="BE27" s="313">
        <f>'Data - expenses'!BF11</f>
        <v>3333.3333333333339</v>
      </c>
      <c r="BF27" s="313">
        <f>'Data - expenses'!BG11</f>
        <v>3333.3333333333339</v>
      </c>
      <c r="BG27" s="313">
        <f>'Data - expenses'!BH11</f>
        <v>3333.3333333333339</v>
      </c>
      <c r="BH27" s="313">
        <f>'Data - expenses'!BI11</f>
        <v>3333.3333333333339</v>
      </c>
      <c r="BI27" s="313">
        <f>'Data - expenses'!BJ11</f>
        <v>3333.3333333333339</v>
      </c>
      <c r="BJ27" s="313">
        <f>'Data - expenses'!BK11</f>
        <v>3333.3333333333339</v>
      </c>
      <c r="BK27" s="313">
        <f>'Data - expenses'!BL11</f>
        <v>3333.3333333333339</v>
      </c>
      <c r="BL27" s="313">
        <f>'Data - expenses'!BM11</f>
        <v>3333.3333333333339</v>
      </c>
      <c r="BM27" s="313">
        <f>'Data - expenses'!BN11</f>
        <v>3333.3333333333339</v>
      </c>
      <c r="BN27" s="313">
        <f>'Data - expenses'!BO11</f>
        <v>3333.3333333333339</v>
      </c>
      <c r="BO27" s="313">
        <f>'Data - expenses'!BP11</f>
        <v>3333.3333333333339</v>
      </c>
      <c r="BP27" s="314">
        <f>'Data - expenses'!BQ11</f>
        <v>3333.3333333333339</v>
      </c>
    </row>
    <row r="28" spans="5:68" hidden="1" outlineLevel="4">
      <c r="G28" s="502" t="s">
        <v>81</v>
      </c>
      <c r="H28" s="503"/>
      <c r="I28" s="324">
        <f t="shared" ref="I28:AN28" si="24">SUM(I29,I30,I31)</f>
        <v>0</v>
      </c>
      <c r="J28" s="325">
        <f t="shared" si="24"/>
        <v>0</v>
      </c>
      <c r="K28" s="325">
        <f t="shared" si="24"/>
        <v>0</v>
      </c>
      <c r="L28" s="325">
        <f t="shared" si="24"/>
        <v>0</v>
      </c>
      <c r="M28" s="325">
        <f t="shared" si="24"/>
        <v>0</v>
      </c>
      <c r="N28" s="325">
        <f t="shared" si="24"/>
        <v>0</v>
      </c>
      <c r="O28" s="325">
        <f t="shared" si="24"/>
        <v>0</v>
      </c>
      <c r="P28" s="325">
        <f t="shared" si="24"/>
        <v>0</v>
      </c>
      <c r="Q28" s="325">
        <f t="shared" si="24"/>
        <v>0</v>
      </c>
      <c r="R28" s="325">
        <f t="shared" si="24"/>
        <v>0</v>
      </c>
      <c r="S28" s="325">
        <f t="shared" si="24"/>
        <v>0</v>
      </c>
      <c r="T28" s="325">
        <f t="shared" si="24"/>
        <v>0</v>
      </c>
      <c r="U28" s="325">
        <f t="shared" si="24"/>
        <v>1166.6666666666667</v>
      </c>
      <c r="V28" s="325">
        <f t="shared" si="24"/>
        <v>1166.6666666666667</v>
      </c>
      <c r="W28" s="325">
        <f t="shared" si="24"/>
        <v>1166.6666666666667</v>
      </c>
      <c r="X28" s="325">
        <f t="shared" si="24"/>
        <v>1166.6666666666667</v>
      </c>
      <c r="Y28" s="325">
        <f t="shared" si="24"/>
        <v>1166.6666666666667</v>
      </c>
      <c r="Z28" s="325">
        <f t="shared" si="24"/>
        <v>1166.6666666666667</v>
      </c>
      <c r="AA28" s="325">
        <f t="shared" si="24"/>
        <v>1166.6666666666667</v>
      </c>
      <c r="AB28" s="325">
        <f t="shared" si="24"/>
        <v>1166.6666666666667</v>
      </c>
      <c r="AC28" s="325">
        <f t="shared" si="24"/>
        <v>1166.6666666666667</v>
      </c>
      <c r="AD28" s="325">
        <f t="shared" si="24"/>
        <v>1166.6666666666667</v>
      </c>
      <c r="AE28" s="325">
        <f t="shared" si="24"/>
        <v>1166.6666666666667</v>
      </c>
      <c r="AF28" s="325">
        <f t="shared" si="24"/>
        <v>1166.6666666666667</v>
      </c>
      <c r="AG28" s="325">
        <f t="shared" si="24"/>
        <v>1166.6666666666667</v>
      </c>
      <c r="AH28" s="325">
        <f t="shared" si="24"/>
        <v>1166.6666666666667</v>
      </c>
      <c r="AI28" s="325">
        <f t="shared" si="24"/>
        <v>1166.6666666666667</v>
      </c>
      <c r="AJ28" s="325">
        <f t="shared" si="24"/>
        <v>1166.6666666666667</v>
      </c>
      <c r="AK28" s="325">
        <f t="shared" si="24"/>
        <v>1166.6666666666667</v>
      </c>
      <c r="AL28" s="325">
        <f t="shared" si="24"/>
        <v>1516.6666666666667</v>
      </c>
      <c r="AM28" s="325">
        <f t="shared" si="24"/>
        <v>1516.6666666666667</v>
      </c>
      <c r="AN28" s="325">
        <f t="shared" si="24"/>
        <v>1516.6666666666667</v>
      </c>
      <c r="AO28" s="325">
        <f t="shared" ref="AO28:BP28" si="25">SUM(AO29,AO30,AO31)</f>
        <v>1516.6666666666667</v>
      </c>
      <c r="AP28" s="325">
        <f t="shared" si="25"/>
        <v>1516.6666666666667</v>
      </c>
      <c r="AQ28" s="325">
        <f t="shared" si="25"/>
        <v>1516.6666666666667</v>
      </c>
      <c r="AR28" s="325">
        <f t="shared" si="25"/>
        <v>1516.6666666666667</v>
      </c>
      <c r="AS28" s="325">
        <f t="shared" si="25"/>
        <v>4850.0000000000009</v>
      </c>
      <c r="AT28" s="325">
        <f t="shared" si="25"/>
        <v>4850.0000000000009</v>
      </c>
      <c r="AU28" s="325">
        <f t="shared" si="25"/>
        <v>4850.0000000000009</v>
      </c>
      <c r="AV28" s="325">
        <f t="shared" si="25"/>
        <v>4850.0000000000009</v>
      </c>
      <c r="AW28" s="325">
        <f t="shared" si="25"/>
        <v>4850.0000000000009</v>
      </c>
      <c r="AX28" s="325">
        <f t="shared" si="25"/>
        <v>5200.0000000000009</v>
      </c>
      <c r="AY28" s="325">
        <f t="shared" si="25"/>
        <v>5200.0000000000009</v>
      </c>
      <c r="AZ28" s="325">
        <f t="shared" si="25"/>
        <v>5200.0000000000009</v>
      </c>
      <c r="BA28" s="325">
        <f t="shared" si="25"/>
        <v>5200.0000000000009</v>
      </c>
      <c r="BB28" s="325">
        <f t="shared" si="25"/>
        <v>5200.0000000000009</v>
      </c>
      <c r="BC28" s="325">
        <f t="shared" si="25"/>
        <v>5200.0000000000009</v>
      </c>
      <c r="BD28" s="325">
        <f t="shared" si="25"/>
        <v>5200.0000000000009</v>
      </c>
      <c r="BE28" s="325">
        <f t="shared" si="25"/>
        <v>5550.0000000000009</v>
      </c>
      <c r="BF28" s="325">
        <f t="shared" si="25"/>
        <v>5550.0000000000009</v>
      </c>
      <c r="BG28" s="325">
        <f t="shared" si="25"/>
        <v>5550.0000000000009</v>
      </c>
      <c r="BH28" s="325">
        <f t="shared" si="25"/>
        <v>5550.0000000000009</v>
      </c>
      <c r="BI28" s="325">
        <f t="shared" si="25"/>
        <v>5550.0000000000009</v>
      </c>
      <c r="BJ28" s="325">
        <f t="shared" si="25"/>
        <v>5550.0000000000009</v>
      </c>
      <c r="BK28" s="325">
        <f t="shared" si="25"/>
        <v>5900.0000000000009</v>
      </c>
      <c r="BL28" s="325">
        <f t="shared" si="25"/>
        <v>5900.0000000000009</v>
      </c>
      <c r="BM28" s="325">
        <f t="shared" si="25"/>
        <v>5900.0000000000009</v>
      </c>
      <c r="BN28" s="325">
        <f t="shared" si="25"/>
        <v>5900.0000000000009</v>
      </c>
      <c r="BO28" s="325">
        <f t="shared" si="25"/>
        <v>5900.0000000000009</v>
      </c>
      <c r="BP28" s="326">
        <f t="shared" si="25"/>
        <v>5900.0000000000009</v>
      </c>
    </row>
    <row r="29" spans="5:68" hidden="1" outlineLevel="5">
      <c r="H29" s="327" t="s">
        <v>242</v>
      </c>
      <c r="I29" s="312">
        <f>'Data - expenses'!J12</f>
        <v>0</v>
      </c>
      <c r="J29" s="313">
        <f>'Data - expenses'!K12</f>
        <v>0</v>
      </c>
      <c r="K29" s="313">
        <f>'Data - expenses'!L12</f>
        <v>0</v>
      </c>
      <c r="L29" s="313">
        <f>'Data - expenses'!M12</f>
        <v>0</v>
      </c>
      <c r="M29" s="313">
        <f>'Data - expenses'!N12</f>
        <v>0</v>
      </c>
      <c r="N29" s="313">
        <f>'Data - expenses'!O12</f>
        <v>0</v>
      </c>
      <c r="O29" s="313">
        <f>'Data - expenses'!P12</f>
        <v>0</v>
      </c>
      <c r="P29" s="313">
        <f>'Data - expenses'!Q12</f>
        <v>0</v>
      </c>
      <c r="Q29" s="313">
        <f>'Data - expenses'!R12</f>
        <v>0</v>
      </c>
      <c r="R29" s="313">
        <f>'Data - expenses'!S12</f>
        <v>0</v>
      </c>
      <c r="S29" s="313">
        <f>'Data - expenses'!T12</f>
        <v>0</v>
      </c>
      <c r="T29" s="313">
        <f>'Data - expenses'!U12</f>
        <v>0</v>
      </c>
      <c r="U29" s="313">
        <f>'Data - expenses'!V12</f>
        <v>0</v>
      </c>
      <c r="V29" s="313">
        <f>'Data - expenses'!W12</f>
        <v>0</v>
      </c>
      <c r="W29" s="313">
        <f>'Data - expenses'!X12</f>
        <v>0</v>
      </c>
      <c r="X29" s="313">
        <f>'Data - expenses'!Y12</f>
        <v>0</v>
      </c>
      <c r="Y29" s="313">
        <f>'Data - expenses'!Z12</f>
        <v>0</v>
      </c>
      <c r="Z29" s="313">
        <f>'Data - expenses'!AA12</f>
        <v>0</v>
      </c>
      <c r="AA29" s="313">
        <f>'Data - expenses'!AB12</f>
        <v>0</v>
      </c>
      <c r="AB29" s="313">
        <f>'Data - expenses'!AC12</f>
        <v>0</v>
      </c>
      <c r="AC29" s="313">
        <f>'Data - expenses'!AD12</f>
        <v>0</v>
      </c>
      <c r="AD29" s="313">
        <f>'Data - expenses'!AE12</f>
        <v>0</v>
      </c>
      <c r="AE29" s="313">
        <f>'Data - expenses'!AF12</f>
        <v>0</v>
      </c>
      <c r="AF29" s="313">
        <f>'Data - expenses'!AG12</f>
        <v>0</v>
      </c>
      <c r="AG29" s="313">
        <f>'Data - expenses'!AH12</f>
        <v>0</v>
      </c>
      <c r="AH29" s="313">
        <f>'Data - expenses'!AI12</f>
        <v>0</v>
      </c>
      <c r="AI29" s="313">
        <f>'Data - expenses'!AJ12</f>
        <v>0</v>
      </c>
      <c r="AJ29" s="313">
        <f>'Data - expenses'!AK12</f>
        <v>0</v>
      </c>
      <c r="AK29" s="313">
        <f>'Data - expenses'!AL12</f>
        <v>0</v>
      </c>
      <c r="AL29" s="313">
        <f>'Data - expenses'!AM12</f>
        <v>0</v>
      </c>
      <c r="AM29" s="313">
        <f>'Data - expenses'!AN12</f>
        <v>0</v>
      </c>
      <c r="AN29" s="313">
        <f>'Data - expenses'!AO12</f>
        <v>0</v>
      </c>
      <c r="AO29" s="313">
        <f>'Data - expenses'!AP12</f>
        <v>0</v>
      </c>
      <c r="AP29" s="313">
        <f>'Data - expenses'!AQ12</f>
        <v>0</v>
      </c>
      <c r="AQ29" s="313">
        <f>'Data - expenses'!AR12</f>
        <v>0</v>
      </c>
      <c r="AR29" s="313">
        <f>'Data - expenses'!AS12</f>
        <v>0</v>
      </c>
      <c r="AS29" s="313">
        <f>'Data - expenses'!AT12</f>
        <v>3333.3333333333339</v>
      </c>
      <c r="AT29" s="313">
        <f>'Data - expenses'!AU12</f>
        <v>3333.3333333333339</v>
      </c>
      <c r="AU29" s="313">
        <f>'Data - expenses'!AV12</f>
        <v>3333.3333333333339</v>
      </c>
      <c r="AV29" s="313">
        <f>'Data - expenses'!AW12</f>
        <v>3333.3333333333339</v>
      </c>
      <c r="AW29" s="313">
        <f>'Data - expenses'!AX12</f>
        <v>3333.3333333333339</v>
      </c>
      <c r="AX29" s="313">
        <f>'Data - expenses'!AY12</f>
        <v>3333.3333333333339</v>
      </c>
      <c r="AY29" s="313">
        <f>'Data - expenses'!AZ12</f>
        <v>3333.3333333333339</v>
      </c>
      <c r="AZ29" s="313">
        <f>'Data - expenses'!BA12</f>
        <v>3333.3333333333339</v>
      </c>
      <c r="BA29" s="313">
        <f>'Data - expenses'!BB12</f>
        <v>3333.3333333333339</v>
      </c>
      <c r="BB29" s="313">
        <f>'Data - expenses'!BC12</f>
        <v>3333.3333333333339</v>
      </c>
      <c r="BC29" s="313">
        <f>'Data - expenses'!BD12</f>
        <v>3333.3333333333339</v>
      </c>
      <c r="BD29" s="313">
        <f>'Data - expenses'!BE12</f>
        <v>3333.3333333333339</v>
      </c>
      <c r="BE29" s="313">
        <f>'Data - expenses'!BF12</f>
        <v>3333.3333333333339</v>
      </c>
      <c r="BF29" s="313">
        <f>'Data - expenses'!BG12</f>
        <v>3333.3333333333339</v>
      </c>
      <c r="BG29" s="313">
        <f>'Data - expenses'!BH12</f>
        <v>3333.3333333333339</v>
      </c>
      <c r="BH29" s="313">
        <f>'Data - expenses'!BI12</f>
        <v>3333.3333333333339</v>
      </c>
      <c r="BI29" s="313">
        <f>'Data - expenses'!BJ12</f>
        <v>3333.3333333333339</v>
      </c>
      <c r="BJ29" s="313">
        <f>'Data - expenses'!BK12</f>
        <v>3333.3333333333339</v>
      </c>
      <c r="BK29" s="313">
        <f>'Data - expenses'!BL12</f>
        <v>3333.3333333333339</v>
      </c>
      <c r="BL29" s="313">
        <f>'Data - expenses'!BM12</f>
        <v>3333.3333333333339</v>
      </c>
      <c r="BM29" s="313">
        <f>'Data - expenses'!BN12</f>
        <v>3333.3333333333339</v>
      </c>
      <c r="BN29" s="313">
        <f>'Data - expenses'!BO12</f>
        <v>3333.3333333333339</v>
      </c>
      <c r="BO29" s="313">
        <f>'Data - expenses'!BP12</f>
        <v>3333.3333333333339</v>
      </c>
      <c r="BP29" s="314">
        <f>'Data - expenses'!BQ12</f>
        <v>3333.3333333333339</v>
      </c>
    </row>
    <row r="30" spans="5:68" hidden="1" outlineLevel="5">
      <c r="H30" s="327" t="s">
        <v>243</v>
      </c>
      <c r="I30" s="312">
        <f>'Data - expenses'!J13</f>
        <v>0</v>
      </c>
      <c r="J30" s="313">
        <f>'Data - expenses'!K13</f>
        <v>0</v>
      </c>
      <c r="K30" s="313">
        <f>'Data - expenses'!L13</f>
        <v>0</v>
      </c>
      <c r="L30" s="313">
        <f>'Data - expenses'!M13</f>
        <v>0</v>
      </c>
      <c r="M30" s="313">
        <f>'Data - expenses'!N13</f>
        <v>0</v>
      </c>
      <c r="N30" s="313">
        <f>'Data - expenses'!O13</f>
        <v>0</v>
      </c>
      <c r="O30" s="313">
        <f>'Data - expenses'!P13</f>
        <v>0</v>
      </c>
      <c r="P30" s="313">
        <f>'Data - expenses'!Q13</f>
        <v>0</v>
      </c>
      <c r="Q30" s="313">
        <f>'Data - expenses'!R13</f>
        <v>0</v>
      </c>
      <c r="R30" s="313">
        <f>'Data - expenses'!S13</f>
        <v>0</v>
      </c>
      <c r="S30" s="313">
        <f>'Data - expenses'!T13</f>
        <v>0</v>
      </c>
      <c r="T30" s="313">
        <f>'Data - expenses'!U13</f>
        <v>0</v>
      </c>
      <c r="U30" s="313">
        <f>'Data - expenses'!V13</f>
        <v>1166.6666666666667</v>
      </c>
      <c r="V30" s="313">
        <f>'Data - expenses'!W13</f>
        <v>1166.6666666666667</v>
      </c>
      <c r="W30" s="313">
        <f>'Data - expenses'!X13</f>
        <v>1166.6666666666667</v>
      </c>
      <c r="X30" s="313">
        <f>'Data - expenses'!Y13</f>
        <v>1166.6666666666667</v>
      </c>
      <c r="Y30" s="313">
        <f>'Data - expenses'!Z13</f>
        <v>1166.6666666666667</v>
      </c>
      <c r="Z30" s="313">
        <f>'Data - expenses'!AA13</f>
        <v>1166.6666666666667</v>
      </c>
      <c r="AA30" s="313">
        <f>'Data - expenses'!AB13</f>
        <v>1166.6666666666667</v>
      </c>
      <c r="AB30" s="313">
        <f>'Data - expenses'!AC13</f>
        <v>1166.6666666666667</v>
      </c>
      <c r="AC30" s="313">
        <f>'Data - expenses'!AD13</f>
        <v>1166.6666666666667</v>
      </c>
      <c r="AD30" s="313">
        <f>'Data - expenses'!AE13</f>
        <v>1166.6666666666667</v>
      </c>
      <c r="AE30" s="313">
        <f>'Data - expenses'!AF13</f>
        <v>1166.6666666666667</v>
      </c>
      <c r="AF30" s="313">
        <f>'Data - expenses'!AG13</f>
        <v>1166.6666666666667</v>
      </c>
      <c r="AG30" s="313">
        <f>'Data - expenses'!AH13</f>
        <v>1166.6666666666667</v>
      </c>
      <c r="AH30" s="313">
        <f>'Data - expenses'!AI13</f>
        <v>1166.6666666666667</v>
      </c>
      <c r="AI30" s="313">
        <f>'Data - expenses'!AJ13</f>
        <v>1166.6666666666667</v>
      </c>
      <c r="AJ30" s="313">
        <f>'Data - expenses'!AK13</f>
        <v>1166.6666666666667</v>
      </c>
      <c r="AK30" s="313">
        <f>'Data - expenses'!AL13</f>
        <v>1166.6666666666667</v>
      </c>
      <c r="AL30" s="313">
        <f>'Data - expenses'!AM13</f>
        <v>1166.6666666666667</v>
      </c>
      <c r="AM30" s="313">
        <f>'Data - expenses'!AN13</f>
        <v>1166.6666666666667</v>
      </c>
      <c r="AN30" s="313">
        <f>'Data - expenses'!AO13</f>
        <v>1166.6666666666667</v>
      </c>
      <c r="AO30" s="313">
        <f>'Data - expenses'!AP13</f>
        <v>1166.6666666666667</v>
      </c>
      <c r="AP30" s="313">
        <f>'Data - expenses'!AQ13</f>
        <v>1166.6666666666667</v>
      </c>
      <c r="AQ30" s="313">
        <f>'Data - expenses'!AR13</f>
        <v>1166.6666666666667</v>
      </c>
      <c r="AR30" s="313">
        <f>'Data - expenses'!AS13</f>
        <v>1166.6666666666667</v>
      </c>
      <c r="AS30" s="313">
        <f>'Data - expenses'!AT13</f>
        <v>1166.6666666666667</v>
      </c>
      <c r="AT30" s="313">
        <f>'Data - expenses'!AU13</f>
        <v>1166.6666666666667</v>
      </c>
      <c r="AU30" s="313">
        <f>'Data - expenses'!AV13</f>
        <v>1166.6666666666667</v>
      </c>
      <c r="AV30" s="313">
        <f>'Data - expenses'!AW13</f>
        <v>1166.6666666666667</v>
      </c>
      <c r="AW30" s="313">
        <f>'Data - expenses'!AX13</f>
        <v>1166.6666666666667</v>
      </c>
      <c r="AX30" s="313">
        <f>'Data - expenses'!AY13</f>
        <v>1166.6666666666667</v>
      </c>
      <c r="AY30" s="313">
        <f>'Data - expenses'!AZ13</f>
        <v>1166.6666666666667</v>
      </c>
      <c r="AZ30" s="313">
        <f>'Data - expenses'!BA13</f>
        <v>1166.6666666666667</v>
      </c>
      <c r="BA30" s="313">
        <f>'Data - expenses'!BB13</f>
        <v>1166.6666666666667</v>
      </c>
      <c r="BB30" s="313">
        <f>'Data - expenses'!BC13</f>
        <v>1166.6666666666667</v>
      </c>
      <c r="BC30" s="313">
        <f>'Data - expenses'!BD13</f>
        <v>1166.6666666666667</v>
      </c>
      <c r="BD30" s="313">
        <f>'Data - expenses'!BE13</f>
        <v>1166.6666666666667</v>
      </c>
      <c r="BE30" s="313">
        <f>'Data - expenses'!BF13</f>
        <v>1166.6666666666667</v>
      </c>
      <c r="BF30" s="313">
        <f>'Data - expenses'!BG13</f>
        <v>1166.6666666666667</v>
      </c>
      <c r="BG30" s="313">
        <f>'Data - expenses'!BH13</f>
        <v>1166.6666666666667</v>
      </c>
      <c r="BH30" s="313">
        <f>'Data - expenses'!BI13</f>
        <v>1166.6666666666667</v>
      </c>
      <c r="BI30" s="313">
        <f>'Data - expenses'!BJ13</f>
        <v>1166.6666666666667</v>
      </c>
      <c r="BJ30" s="313">
        <f>'Data - expenses'!BK13</f>
        <v>1166.6666666666667</v>
      </c>
      <c r="BK30" s="313">
        <f>'Data - expenses'!BL13</f>
        <v>1166.6666666666667</v>
      </c>
      <c r="BL30" s="313">
        <f>'Data - expenses'!BM13</f>
        <v>1166.6666666666667</v>
      </c>
      <c r="BM30" s="313">
        <f>'Data - expenses'!BN13</f>
        <v>1166.6666666666667</v>
      </c>
      <c r="BN30" s="313">
        <f>'Data - expenses'!BO13</f>
        <v>1166.6666666666667</v>
      </c>
      <c r="BO30" s="313">
        <f>'Data - expenses'!BP13</f>
        <v>1166.6666666666667</v>
      </c>
      <c r="BP30" s="314">
        <f>'Data - expenses'!BQ13</f>
        <v>1166.6666666666667</v>
      </c>
    </row>
    <row r="31" spans="5:68" hidden="1" outlineLevel="5">
      <c r="H31" s="327" t="s">
        <v>244</v>
      </c>
      <c r="I31" s="312">
        <f>'Data - expenses'!J14</f>
        <v>0</v>
      </c>
      <c r="J31" s="313">
        <f>'Data - expenses'!K14</f>
        <v>0</v>
      </c>
      <c r="K31" s="313">
        <f>'Data - expenses'!L14</f>
        <v>0</v>
      </c>
      <c r="L31" s="313">
        <f>'Data - expenses'!M14</f>
        <v>0</v>
      </c>
      <c r="M31" s="313">
        <f>'Data - expenses'!N14</f>
        <v>0</v>
      </c>
      <c r="N31" s="313">
        <f>'Data - expenses'!O14</f>
        <v>0</v>
      </c>
      <c r="O31" s="313">
        <f>'Data - expenses'!P14</f>
        <v>0</v>
      </c>
      <c r="P31" s="313">
        <f>'Data - expenses'!Q14</f>
        <v>0</v>
      </c>
      <c r="Q31" s="313">
        <f>'Data - expenses'!R14</f>
        <v>0</v>
      </c>
      <c r="R31" s="313">
        <f>'Data - expenses'!S14</f>
        <v>0</v>
      </c>
      <c r="S31" s="313">
        <f>'Data - expenses'!T14</f>
        <v>0</v>
      </c>
      <c r="T31" s="313">
        <f>'Data - expenses'!U14</f>
        <v>0</v>
      </c>
      <c r="U31" s="313">
        <f>'Data - expenses'!V14</f>
        <v>0</v>
      </c>
      <c r="V31" s="313">
        <f>'Data - expenses'!W14</f>
        <v>0</v>
      </c>
      <c r="W31" s="313">
        <f>'Data - expenses'!X14</f>
        <v>0</v>
      </c>
      <c r="X31" s="313">
        <f>'Data - expenses'!Y14</f>
        <v>0</v>
      </c>
      <c r="Y31" s="313">
        <f>'Data - expenses'!Z14</f>
        <v>0</v>
      </c>
      <c r="Z31" s="313">
        <f>'Data - expenses'!AA14</f>
        <v>0</v>
      </c>
      <c r="AA31" s="313">
        <f>'Data - expenses'!AB14</f>
        <v>0</v>
      </c>
      <c r="AB31" s="313">
        <f>'Data - expenses'!AC14</f>
        <v>0</v>
      </c>
      <c r="AC31" s="313">
        <f>'Data - expenses'!AD14</f>
        <v>0</v>
      </c>
      <c r="AD31" s="313">
        <f>'Data - expenses'!AE14</f>
        <v>0</v>
      </c>
      <c r="AE31" s="313">
        <f>'Data - expenses'!AF14</f>
        <v>0</v>
      </c>
      <c r="AF31" s="313">
        <f>'Data - expenses'!AG14</f>
        <v>0</v>
      </c>
      <c r="AG31" s="313">
        <f>'Data - expenses'!AH14</f>
        <v>0</v>
      </c>
      <c r="AH31" s="313">
        <f>'Data - expenses'!AI14</f>
        <v>0</v>
      </c>
      <c r="AI31" s="313">
        <f>'Data - expenses'!AJ14</f>
        <v>0</v>
      </c>
      <c r="AJ31" s="313">
        <f>'Data - expenses'!AK14</f>
        <v>0</v>
      </c>
      <c r="AK31" s="313">
        <f>'Data - expenses'!AL14</f>
        <v>0</v>
      </c>
      <c r="AL31" s="313">
        <f>'Data - expenses'!AM14</f>
        <v>350.00000000000006</v>
      </c>
      <c r="AM31" s="313">
        <f>'Data - expenses'!AN14</f>
        <v>350.00000000000006</v>
      </c>
      <c r="AN31" s="313">
        <f>'Data - expenses'!AO14</f>
        <v>350.00000000000006</v>
      </c>
      <c r="AO31" s="313">
        <f>'Data - expenses'!AP14</f>
        <v>350.00000000000006</v>
      </c>
      <c r="AP31" s="313">
        <f>'Data - expenses'!AQ14</f>
        <v>350.00000000000006</v>
      </c>
      <c r="AQ31" s="313">
        <f>'Data - expenses'!AR14</f>
        <v>350.00000000000006</v>
      </c>
      <c r="AR31" s="313">
        <f>'Data - expenses'!AS14</f>
        <v>350.00000000000006</v>
      </c>
      <c r="AS31" s="313">
        <f>'Data - expenses'!AT14</f>
        <v>350.00000000000006</v>
      </c>
      <c r="AT31" s="313">
        <f>'Data - expenses'!AU14</f>
        <v>350.00000000000006</v>
      </c>
      <c r="AU31" s="313">
        <f>'Data - expenses'!AV14</f>
        <v>350.00000000000006</v>
      </c>
      <c r="AV31" s="313">
        <f>'Data - expenses'!AW14</f>
        <v>350.00000000000006</v>
      </c>
      <c r="AW31" s="313">
        <f>'Data - expenses'!AX14</f>
        <v>350.00000000000006</v>
      </c>
      <c r="AX31" s="313">
        <f>'Data - expenses'!AY14</f>
        <v>700.00000000000011</v>
      </c>
      <c r="AY31" s="313">
        <f>'Data - expenses'!AZ14</f>
        <v>700.00000000000011</v>
      </c>
      <c r="AZ31" s="313">
        <f>'Data - expenses'!BA14</f>
        <v>700.00000000000011</v>
      </c>
      <c r="BA31" s="313">
        <f>'Data - expenses'!BB14</f>
        <v>700.00000000000011</v>
      </c>
      <c r="BB31" s="313">
        <f>'Data - expenses'!BC14</f>
        <v>700.00000000000011</v>
      </c>
      <c r="BC31" s="313">
        <f>'Data - expenses'!BD14</f>
        <v>700.00000000000011</v>
      </c>
      <c r="BD31" s="313">
        <f>'Data - expenses'!BE14</f>
        <v>700.00000000000011</v>
      </c>
      <c r="BE31" s="313">
        <f>'Data - expenses'!BF14</f>
        <v>1050</v>
      </c>
      <c r="BF31" s="313">
        <f>'Data - expenses'!BG14</f>
        <v>1050</v>
      </c>
      <c r="BG31" s="313">
        <f>'Data - expenses'!BH14</f>
        <v>1050</v>
      </c>
      <c r="BH31" s="313">
        <f>'Data - expenses'!BI14</f>
        <v>1050</v>
      </c>
      <c r="BI31" s="313">
        <f>'Data - expenses'!BJ14</f>
        <v>1050</v>
      </c>
      <c r="BJ31" s="313">
        <f>'Data - expenses'!BK14</f>
        <v>1050</v>
      </c>
      <c r="BK31" s="313">
        <f>'Data - expenses'!BL14</f>
        <v>1400.0000000000002</v>
      </c>
      <c r="BL31" s="313">
        <f>'Data - expenses'!BM14</f>
        <v>1400.0000000000002</v>
      </c>
      <c r="BM31" s="313">
        <f>'Data - expenses'!BN14</f>
        <v>1400.0000000000002</v>
      </c>
      <c r="BN31" s="313">
        <f>'Data - expenses'!BO14</f>
        <v>1400.0000000000002</v>
      </c>
      <c r="BO31" s="313">
        <f>'Data - expenses'!BP14</f>
        <v>1400.0000000000002</v>
      </c>
      <c r="BP31" s="314">
        <f>'Data - expenses'!BQ14</f>
        <v>1400.0000000000002</v>
      </c>
    </row>
    <row r="32" spans="5:68" hidden="1" outlineLevel="2">
      <c r="E32" s="502" t="s">
        <v>113</v>
      </c>
      <c r="F32" s="505"/>
      <c r="G32" s="505"/>
      <c r="H32" s="503"/>
      <c r="I32" s="324">
        <f t="shared" ref="I32:AN32" si="26">SUM(I33,I40)</f>
        <v>5000</v>
      </c>
      <c r="J32" s="325">
        <f t="shared" si="26"/>
        <v>0</v>
      </c>
      <c r="K32" s="325">
        <f t="shared" si="26"/>
        <v>0</v>
      </c>
      <c r="L32" s="325">
        <f t="shared" si="26"/>
        <v>0</v>
      </c>
      <c r="M32" s="325">
        <f t="shared" si="26"/>
        <v>0</v>
      </c>
      <c r="N32" s="325">
        <f t="shared" si="26"/>
        <v>0</v>
      </c>
      <c r="O32" s="325">
        <f t="shared" si="26"/>
        <v>0</v>
      </c>
      <c r="P32" s="325">
        <f t="shared" si="26"/>
        <v>0</v>
      </c>
      <c r="Q32" s="325">
        <f t="shared" si="26"/>
        <v>0</v>
      </c>
      <c r="R32" s="325">
        <f t="shared" si="26"/>
        <v>0</v>
      </c>
      <c r="S32" s="325">
        <f t="shared" si="26"/>
        <v>0</v>
      </c>
      <c r="T32" s="325">
        <f t="shared" si="26"/>
        <v>0</v>
      </c>
      <c r="U32" s="325">
        <f t="shared" si="26"/>
        <v>5000</v>
      </c>
      <c r="V32" s="325">
        <f t="shared" si="26"/>
        <v>0</v>
      </c>
      <c r="W32" s="325">
        <f t="shared" si="26"/>
        <v>0</v>
      </c>
      <c r="X32" s="325">
        <f t="shared" si="26"/>
        <v>0</v>
      </c>
      <c r="Y32" s="325">
        <f t="shared" si="26"/>
        <v>0</v>
      </c>
      <c r="Z32" s="325">
        <f t="shared" si="26"/>
        <v>0</v>
      </c>
      <c r="AA32" s="325">
        <f t="shared" si="26"/>
        <v>0</v>
      </c>
      <c r="AB32" s="325">
        <f t="shared" si="26"/>
        <v>0</v>
      </c>
      <c r="AC32" s="325">
        <f t="shared" si="26"/>
        <v>0</v>
      </c>
      <c r="AD32" s="325">
        <f t="shared" si="26"/>
        <v>0</v>
      </c>
      <c r="AE32" s="325">
        <f t="shared" si="26"/>
        <v>0</v>
      </c>
      <c r="AF32" s="325">
        <f t="shared" si="26"/>
        <v>0</v>
      </c>
      <c r="AG32" s="325">
        <f t="shared" si="26"/>
        <v>5000</v>
      </c>
      <c r="AH32" s="325">
        <f t="shared" si="26"/>
        <v>0</v>
      </c>
      <c r="AI32" s="325">
        <f t="shared" si="26"/>
        <v>0</v>
      </c>
      <c r="AJ32" s="325">
        <f t="shared" si="26"/>
        <v>0</v>
      </c>
      <c r="AK32" s="325">
        <f t="shared" si="26"/>
        <v>0</v>
      </c>
      <c r="AL32" s="325">
        <f t="shared" si="26"/>
        <v>5000</v>
      </c>
      <c r="AM32" s="325">
        <f t="shared" si="26"/>
        <v>0</v>
      </c>
      <c r="AN32" s="325">
        <f t="shared" si="26"/>
        <v>0</v>
      </c>
      <c r="AO32" s="325">
        <f t="shared" ref="AO32:BP32" si="27">SUM(AO33,AO40)</f>
        <v>0</v>
      </c>
      <c r="AP32" s="325">
        <f t="shared" si="27"/>
        <v>0</v>
      </c>
      <c r="AQ32" s="325">
        <f t="shared" si="27"/>
        <v>0</v>
      </c>
      <c r="AR32" s="325">
        <f t="shared" si="27"/>
        <v>0</v>
      </c>
      <c r="AS32" s="325">
        <f t="shared" si="27"/>
        <v>10000</v>
      </c>
      <c r="AT32" s="325">
        <f t="shared" si="27"/>
        <v>0</v>
      </c>
      <c r="AU32" s="325">
        <f t="shared" si="27"/>
        <v>0</v>
      </c>
      <c r="AV32" s="325">
        <f t="shared" si="27"/>
        <v>0</v>
      </c>
      <c r="AW32" s="325">
        <f t="shared" si="27"/>
        <v>0</v>
      </c>
      <c r="AX32" s="325">
        <f t="shared" si="27"/>
        <v>5000</v>
      </c>
      <c r="AY32" s="325">
        <f t="shared" si="27"/>
        <v>0</v>
      </c>
      <c r="AZ32" s="325">
        <f t="shared" si="27"/>
        <v>0</v>
      </c>
      <c r="BA32" s="325">
        <f t="shared" si="27"/>
        <v>0</v>
      </c>
      <c r="BB32" s="325">
        <f t="shared" si="27"/>
        <v>0</v>
      </c>
      <c r="BC32" s="325">
        <f t="shared" si="27"/>
        <v>0</v>
      </c>
      <c r="BD32" s="325">
        <f t="shared" si="27"/>
        <v>0</v>
      </c>
      <c r="BE32" s="325">
        <f t="shared" si="27"/>
        <v>5000</v>
      </c>
      <c r="BF32" s="325">
        <f t="shared" si="27"/>
        <v>0</v>
      </c>
      <c r="BG32" s="325">
        <f t="shared" si="27"/>
        <v>0</v>
      </c>
      <c r="BH32" s="325">
        <f t="shared" si="27"/>
        <v>0</v>
      </c>
      <c r="BI32" s="325">
        <f t="shared" si="27"/>
        <v>0</v>
      </c>
      <c r="BJ32" s="325">
        <f t="shared" si="27"/>
        <v>5000</v>
      </c>
      <c r="BK32" s="325">
        <f t="shared" si="27"/>
        <v>5000</v>
      </c>
      <c r="BL32" s="325">
        <f t="shared" si="27"/>
        <v>0</v>
      </c>
      <c r="BM32" s="325">
        <f t="shared" si="27"/>
        <v>0</v>
      </c>
      <c r="BN32" s="325">
        <f t="shared" si="27"/>
        <v>0</v>
      </c>
      <c r="BO32" s="325">
        <f t="shared" si="27"/>
        <v>0</v>
      </c>
      <c r="BP32" s="326">
        <f t="shared" si="27"/>
        <v>0</v>
      </c>
    </row>
    <row r="33" spans="5:68" hidden="1" outlineLevel="3">
      <c r="F33" s="488" t="s">
        <v>89</v>
      </c>
      <c r="G33" s="504"/>
      <c r="H33" s="489"/>
      <c r="I33" s="321">
        <f t="shared" ref="I33:AN33" si="28">SUM(I34,I36)</f>
        <v>5000</v>
      </c>
      <c r="J33" s="322">
        <f t="shared" si="28"/>
        <v>0</v>
      </c>
      <c r="K33" s="322">
        <f t="shared" si="28"/>
        <v>0</v>
      </c>
      <c r="L33" s="322">
        <f t="shared" si="28"/>
        <v>0</v>
      </c>
      <c r="M33" s="322">
        <f t="shared" si="28"/>
        <v>0</v>
      </c>
      <c r="N33" s="322">
        <f t="shared" si="28"/>
        <v>0</v>
      </c>
      <c r="O33" s="322">
        <f t="shared" si="28"/>
        <v>0</v>
      </c>
      <c r="P33" s="322">
        <f t="shared" si="28"/>
        <v>0</v>
      </c>
      <c r="Q33" s="322">
        <f t="shared" si="28"/>
        <v>0</v>
      </c>
      <c r="R33" s="322">
        <f t="shared" si="28"/>
        <v>0</v>
      </c>
      <c r="S33" s="322">
        <f t="shared" si="28"/>
        <v>0</v>
      </c>
      <c r="T33" s="322">
        <f t="shared" si="28"/>
        <v>0</v>
      </c>
      <c r="U33" s="322">
        <f t="shared" si="28"/>
        <v>5000</v>
      </c>
      <c r="V33" s="322">
        <f t="shared" si="28"/>
        <v>0</v>
      </c>
      <c r="W33" s="322">
        <f t="shared" si="28"/>
        <v>0</v>
      </c>
      <c r="X33" s="322">
        <f t="shared" si="28"/>
        <v>0</v>
      </c>
      <c r="Y33" s="322">
        <f t="shared" si="28"/>
        <v>0</v>
      </c>
      <c r="Z33" s="322">
        <f t="shared" si="28"/>
        <v>0</v>
      </c>
      <c r="AA33" s="322">
        <f t="shared" si="28"/>
        <v>0</v>
      </c>
      <c r="AB33" s="322">
        <f t="shared" si="28"/>
        <v>0</v>
      </c>
      <c r="AC33" s="322">
        <f t="shared" si="28"/>
        <v>0</v>
      </c>
      <c r="AD33" s="322">
        <f t="shared" si="28"/>
        <v>0</v>
      </c>
      <c r="AE33" s="322">
        <f t="shared" si="28"/>
        <v>0</v>
      </c>
      <c r="AF33" s="322">
        <f t="shared" si="28"/>
        <v>0</v>
      </c>
      <c r="AG33" s="322">
        <f t="shared" si="28"/>
        <v>5000</v>
      </c>
      <c r="AH33" s="322">
        <f t="shared" si="28"/>
        <v>0</v>
      </c>
      <c r="AI33" s="322">
        <f t="shared" si="28"/>
        <v>0</v>
      </c>
      <c r="AJ33" s="322">
        <f t="shared" si="28"/>
        <v>0</v>
      </c>
      <c r="AK33" s="322">
        <f t="shared" si="28"/>
        <v>0</v>
      </c>
      <c r="AL33" s="322">
        <f t="shared" si="28"/>
        <v>5000</v>
      </c>
      <c r="AM33" s="322">
        <f t="shared" si="28"/>
        <v>0</v>
      </c>
      <c r="AN33" s="322">
        <f t="shared" si="28"/>
        <v>0</v>
      </c>
      <c r="AO33" s="322">
        <f t="shared" ref="AO33:BP33" si="29">SUM(AO34,AO36)</f>
        <v>0</v>
      </c>
      <c r="AP33" s="322">
        <f t="shared" si="29"/>
        <v>0</v>
      </c>
      <c r="AQ33" s="322">
        <f t="shared" si="29"/>
        <v>0</v>
      </c>
      <c r="AR33" s="322">
        <f t="shared" si="29"/>
        <v>0</v>
      </c>
      <c r="AS33" s="322">
        <f t="shared" si="29"/>
        <v>10000</v>
      </c>
      <c r="AT33" s="322">
        <f t="shared" si="29"/>
        <v>0</v>
      </c>
      <c r="AU33" s="322">
        <f t="shared" si="29"/>
        <v>0</v>
      </c>
      <c r="AV33" s="322">
        <f t="shared" si="29"/>
        <v>0</v>
      </c>
      <c r="AW33" s="322">
        <f t="shared" si="29"/>
        <v>0</v>
      </c>
      <c r="AX33" s="322">
        <f t="shared" si="29"/>
        <v>5000</v>
      </c>
      <c r="AY33" s="322">
        <f t="shared" si="29"/>
        <v>0</v>
      </c>
      <c r="AZ33" s="322">
        <f t="shared" si="29"/>
        <v>0</v>
      </c>
      <c r="BA33" s="322">
        <f t="shared" si="29"/>
        <v>0</v>
      </c>
      <c r="BB33" s="322">
        <f t="shared" si="29"/>
        <v>0</v>
      </c>
      <c r="BC33" s="322">
        <f t="shared" si="29"/>
        <v>0</v>
      </c>
      <c r="BD33" s="322">
        <f t="shared" si="29"/>
        <v>0</v>
      </c>
      <c r="BE33" s="322">
        <f t="shared" si="29"/>
        <v>5000</v>
      </c>
      <c r="BF33" s="322">
        <f t="shared" si="29"/>
        <v>0</v>
      </c>
      <c r="BG33" s="322">
        <f t="shared" si="29"/>
        <v>0</v>
      </c>
      <c r="BH33" s="322">
        <f t="shared" si="29"/>
        <v>0</v>
      </c>
      <c r="BI33" s="322">
        <f t="shared" si="29"/>
        <v>0</v>
      </c>
      <c r="BJ33" s="322">
        <f t="shared" si="29"/>
        <v>5000</v>
      </c>
      <c r="BK33" s="322">
        <f t="shared" si="29"/>
        <v>5000</v>
      </c>
      <c r="BL33" s="322">
        <f t="shared" si="29"/>
        <v>0</v>
      </c>
      <c r="BM33" s="322">
        <f t="shared" si="29"/>
        <v>0</v>
      </c>
      <c r="BN33" s="322">
        <f t="shared" si="29"/>
        <v>0</v>
      </c>
      <c r="BO33" s="322">
        <f t="shared" si="29"/>
        <v>0</v>
      </c>
      <c r="BP33" s="323">
        <f t="shared" si="29"/>
        <v>0</v>
      </c>
    </row>
    <row r="34" spans="5:68" hidden="1" outlineLevel="4">
      <c r="G34" s="502" t="s">
        <v>84</v>
      </c>
      <c r="H34" s="503"/>
      <c r="I34" s="324">
        <f t="shared" ref="I34:AN34" si="30">SUM(I35)</f>
        <v>5000</v>
      </c>
      <c r="J34" s="325">
        <f t="shared" si="30"/>
        <v>0</v>
      </c>
      <c r="K34" s="325">
        <f t="shared" si="30"/>
        <v>0</v>
      </c>
      <c r="L34" s="325">
        <f t="shared" si="30"/>
        <v>0</v>
      </c>
      <c r="M34" s="325">
        <f t="shared" si="30"/>
        <v>0</v>
      </c>
      <c r="N34" s="325">
        <f t="shared" si="30"/>
        <v>0</v>
      </c>
      <c r="O34" s="325">
        <f t="shared" si="30"/>
        <v>0</v>
      </c>
      <c r="P34" s="325">
        <f t="shared" si="30"/>
        <v>0</v>
      </c>
      <c r="Q34" s="325">
        <f t="shared" si="30"/>
        <v>0</v>
      </c>
      <c r="R34" s="325">
        <f t="shared" si="30"/>
        <v>0</v>
      </c>
      <c r="S34" s="325">
        <f t="shared" si="30"/>
        <v>0</v>
      </c>
      <c r="T34" s="325">
        <f t="shared" si="30"/>
        <v>0</v>
      </c>
      <c r="U34" s="325">
        <f t="shared" si="30"/>
        <v>0</v>
      </c>
      <c r="V34" s="325">
        <f t="shared" si="30"/>
        <v>0</v>
      </c>
      <c r="W34" s="325">
        <f t="shared" si="30"/>
        <v>0</v>
      </c>
      <c r="X34" s="325">
        <f t="shared" si="30"/>
        <v>0</v>
      </c>
      <c r="Y34" s="325">
        <f t="shared" si="30"/>
        <v>0</v>
      </c>
      <c r="Z34" s="325">
        <f t="shared" si="30"/>
        <v>0</v>
      </c>
      <c r="AA34" s="325">
        <f t="shared" si="30"/>
        <v>0</v>
      </c>
      <c r="AB34" s="325">
        <f t="shared" si="30"/>
        <v>0</v>
      </c>
      <c r="AC34" s="325">
        <f t="shared" si="30"/>
        <v>0</v>
      </c>
      <c r="AD34" s="325">
        <f t="shared" si="30"/>
        <v>0</v>
      </c>
      <c r="AE34" s="325">
        <f t="shared" si="30"/>
        <v>0</v>
      </c>
      <c r="AF34" s="325">
        <f t="shared" si="30"/>
        <v>0</v>
      </c>
      <c r="AG34" s="325">
        <f t="shared" si="30"/>
        <v>5000</v>
      </c>
      <c r="AH34" s="325">
        <f t="shared" si="30"/>
        <v>0</v>
      </c>
      <c r="AI34" s="325">
        <f t="shared" si="30"/>
        <v>0</v>
      </c>
      <c r="AJ34" s="325">
        <f t="shared" si="30"/>
        <v>0</v>
      </c>
      <c r="AK34" s="325">
        <f t="shared" si="30"/>
        <v>0</v>
      </c>
      <c r="AL34" s="325">
        <f t="shared" si="30"/>
        <v>0</v>
      </c>
      <c r="AM34" s="325">
        <f t="shared" si="30"/>
        <v>0</v>
      </c>
      <c r="AN34" s="325">
        <f t="shared" si="30"/>
        <v>0</v>
      </c>
      <c r="AO34" s="325">
        <f t="shared" ref="AO34:BP34" si="31">SUM(AO35)</f>
        <v>0</v>
      </c>
      <c r="AP34" s="325">
        <f t="shared" si="31"/>
        <v>0</v>
      </c>
      <c r="AQ34" s="325">
        <f t="shared" si="31"/>
        <v>0</v>
      </c>
      <c r="AR34" s="325">
        <f t="shared" si="31"/>
        <v>0</v>
      </c>
      <c r="AS34" s="325">
        <f t="shared" si="31"/>
        <v>0</v>
      </c>
      <c r="AT34" s="325">
        <f t="shared" si="31"/>
        <v>0</v>
      </c>
      <c r="AU34" s="325">
        <f t="shared" si="31"/>
        <v>0</v>
      </c>
      <c r="AV34" s="325">
        <f t="shared" si="31"/>
        <v>0</v>
      </c>
      <c r="AW34" s="325">
        <f t="shared" si="31"/>
        <v>0</v>
      </c>
      <c r="AX34" s="325">
        <f t="shared" si="31"/>
        <v>0</v>
      </c>
      <c r="AY34" s="325">
        <f t="shared" si="31"/>
        <v>0</v>
      </c>
      <c r="AZ34" s="325">
        <f t="shared" si="31"/>
        <v>0</v>
      </c>
      <c r="BA34" s="325">
        <f t="shared" si="31"/>
        <v>0</v>
      </c>
      <c r="BB34" s="325">
        <f t="shared" si="31"/>
        <v>0</v>
      </c>
      <c r="BC34" s="325">
        <f t="shared" si="31"/>
        <v>0</v>
      </c>
      <c r="BD34" s="325">
        <f t="shared" si="31"/>
        <v>0</v>
      </c>
      <c r="BE34" s="325">
        <f t="shared" si="31"/>
        <v>0</v>
      </c>
      <c r="BF34" s="325">
        <f t="shared" si="31"/>
        <v>0</v>
      </c>
      <c r="BG34" s="325">
        <f t="shared" si="31"/>
        <v>0</v>
      </c>
      <c r="BH34" s="325">
        <f t="shared" si="31"/>
        <v>0</v>
      </c>
      <c r="BI34" s="325">
        <f t="shared" si="31"/>
        <v>0</v>
      </c>
      <c r="BJ34" s="325">
        <f t="shared" si="31"/>
        <v>0</v>
      </c>
      <c r="BK34" s="325">
        <f t="shared" si="31"/>
        <v>0</v>
      </c>
      <c r="BL34" s="325">
        <f t="shared" si="31"/>
        <v>0</v>
      </c>
      <c r="BM34" s="325">
        <f t="shared" si="31"/>
        <v>0</v>
      </c>
      <c r="BN34" s="325">
        <f t="shared" si="31"/>
        <v>0</v>
      </c>
      <c r="BO34" s="325">
        <f t="shared" si="31"/>
        <v>0</v>
      </c>
      <c r="BP34" s="326">
        <f t="shared" si="31"/>
        <v>0</v>
      </c>
    </row>
    <row r="35" spans="5:68" hidden="1" outlineLevel="5">
      <c r="H35" s="327" t="s">
        <v>241</v>
      </c>
      <c r="I35" s="312">
        <f>'Data - expenses'!J15</f>
        <v>5000</v>
      </c>
      <c r="J35" s="313">
        <f>'Data - expenses'!K15</f>
        <v>0</v>
      </c>
      <c r="K35" s="313">
        <f>'Data - expenses'!L15</f>
        <v>0</v>
      </c>
      <c r="L35" s="313">
        <f>'Data - expenses'!M15</f>
        <v>0</v>
      </c>
      <c r="M35" s="313">
        <f>'Data - expenses'!N15</f>
        <v>0</v>
      </c>
      <c r="N35" s="313">
        <f>'Data - expenses'!O15</f>
        <v>0</v>
      </c>
      <c r="O35" s="313">
        <f>'Data - expenses'!P15</f>
        <v>0</v>
      </c>
      <c r="P35" s="313">
        <f>'Data - expenses'!Q15</f>
        <v>0</v>
      </c>
      <c r="Q35" s="313">
        <f>'Data - expenses'!R15</f>
        <v>0</v>
      </c>
      <c r="R35" s="313">
        <f>'Data - expenses'!S15</f>
        <v>0</v>
      </c>
      <c r="S35" s="313">
        <f>'Data - expenses'!T15</f>
        <v>0</v>
      </c>
      <c r="T35" s="313">
        <f>'Data - expenses'!U15</f>
        <v>0</v>
      </c>
      <c r="U35" s="313">
        <f>'Data - expenses'!V15</f>
        <v>0</v>
      </c>
      <c r="V35" s="313">
        <f>'Data - expenses'!W15</f>
        <v>0</v>
      </c>
      <c r="W35" s="313">
        <f>'Data - expenses'!X15</f>
        <v>0</v>
      </c>
      <c r="X35" s="313">
        <f>'Data - expenses'!Y15</f>
        <v>0</v>
      </c>
      <c r="Y35" s="313">
        <f>'Data - expenses'!Z15</f>
        <v>0</v>
      </c>
      <c r="Z35" s="313">
        <f>'Data - expenses'!AA15</f>
        <v>0</v>
      </c>
      <c r="AA35" s="313">
        <f>'Data - expenses'!AB15</f>
        <v>0</v>
      </c>
      <c r="AB35" s="313">
        <f>'Data - expenses'!AC15</f>
        <v>0</v>
      </c>
      <c r="AC35" s="313">
        <f>'Data - expenses'!AD15</f>
        <v>0</v>
      </c>
      <c r="AD35" s="313">
        <f>'Data - expenses'!AE15</f>
        <v>0</v>
      </c>
      <c r="AE35" s="313">
        <f>'Data - expenses'!AF15</f>
        <v>0</v>
      </c>
      <c r="AF35" s="313">
        <f>'Data - expenses'!AG15</f>
        <v>0</v>
      </c>
      <c r="AG35" s="313">
        <f>'Data - expenses'!AH15</f>
        <v>5000</v>
      </c>
      <c r="AH35" s="313">
        <f>'Data - expenses'!AI15</f>
        <v>0</v>
      </c>
      <c r="AI35" s="313">
        <f>'Data - expenses'!AJ15</f>
        <v>0</v>
      </c>
      <c r="AJ35" s="313">
        <f>'Data - expenses'!AK15</f>
        <v>0</v>
      </c>
      <c r="AK35" s="313">
        <f>'Data - expenses'!AL15</f>
        <v>0</v>
      </c>
      <c r="AL35" s="313">
        <f>'Data - expenses'!AM15</f>
        <v>0</v>
      </c>
      <c r="AM35" s="313">
        <f>'Data - expenses'!AN15</f>
        <v>0</v>
      </c>
      <c r="AN35" s="313">
        <f>'Data - expenses'!AO15</f>
        <v>0</v>
      </c>
      <c r="AO35" s="313">
        <f>'Data - expenses'!AP15</f>
        <v>0</v>
      </c>
      <c r="AP35" s="313">
        <f>'Data - expenses'!AQ15</f>
        <v>0</v>
      </c>
      <c r="AQ35" s="313">
        <f>'Data - expenses'!AR15</f>
        <v>0</v>
      </c>
      <c r="AR35" s="313">
        <f>'Data - expenses'!AS15</f>
        <v>0</v>
      </c>
      <c r="AS35" s="313">
        <f>'Data - expenses'!AT15</f>
        <v>0</v>
      </c>
      <c r="AT35" s="313">
        <f>'Data - expenses'!AU15</f>
        <v>0</v>
      </c>
      <c r="AU35" s="313">
        <f>'Data - expenses'!AV15</f>
        <v>0</v>
      </c>
      <c r="AV35" s="313">
        <f>'Data - expenses'!AW15</f>
        <v>0</v>
      </c>
      <c r="AW35" s="313">
        <f>'Data - expenses'!AX15</f>
        <v>0</v>
      </c>
      <c r="AX35" s="313">
        <f>'Data - expenses'!AY15</f>
        <v>0</v>
      </c>
      <c r="AY35" s="313">
        <f>'Data - expenses'!AZ15</f>
        <v>0</v>
      </c>
      <c r="AZ35" s="313">
        <f>'Data - expenses'!BA15</f>
        <v>0</v>
      </c>
      <c r="BA35" s="313">
        <f>'Data - expenses'!BB15</f>
        <v>0</v>
      </c>
      <c r="BB35" s="313">
        <f>'Data - expenses'!BC15</f>
        <v>0</v>
      </c>
      <c r="BC35" s="313">
        <f>'Data - expenses'!BD15</f>
        <v>0</v>
      </c>
      <c r="BD35" s="313">
        <f>'Data - expenses'!BE15</f>
        <v>0</v>
      </c>
      <c r="BE35" s="313">
        <f>'Data - expenses'!BF15</f>
        <v>0</v>
      </c>
      <c r="BF35" s="313">
        <f>'Data - expenses'!BG15</f>
        <v>0</v>
      </c>
      <c r="BG35" s="313">
        <f>'Data - expenses'!BH15</f>
        <v>0</v>
      </c>
      <c r="BH35" s="313">
        <f>'Data - expenses'!BI15</f>
        <v>0</v>
      </c>
      <c r="BI35" s="313">
        <f>'Data - expenses'!BJ15</f>
        <v>0</v>
      </c>
      <c r="BJ35" s="313">
        <f>'Data - expenses'!BK15</f>
        <v>0</v>
      </c>
      <c r="BK35" s="313">
        <f>'Data - expenses'!BL15</f>
        <v>0</v>
      </c>
      <c r="BL35" s="313">
        <f>'Data - expenses'!BM15</f>
        <v>0</v>
      </c>
      <c r="BM35" s="313">
        <f>'Data - expenses'!BN15</f>
        <v>0</v>
      </c>
      <c r="BN35" s="313">
        <f>'Data - expenses'!BO15</f>
        <v>0</v>
      </c>
      <c r="BO35" s="313">
        <f>'Data - expenses'!BP15</f>
        <v>0</v>
      </c>
      <c r="BP35" s="314">
        <f>'Data - expenses'!BQ15</f>
        <v>0</v>
      </c>
    </row>
    <row r="36" spans="5:68" hidden="1" outlineLevel="4">
      <c r="G36" s="502" t="s">
        <v>81</v>
      </c>
      <c r="H36" s="503"/>
      <c r="I36" s="324">
        <f t="shared" ref="I36:AN36" si="32">SUM(I37,I38,I39)</f>
        <v>0</v>
      </c>
      <c r="J36" s="325">
        <f t="shared" si="32"/>
        <v>0</v>
      </c>
      <c r="K36" s="325">
        <f t="shared" si="32"/>
        <v>0</v>
      </c>
      <c r="L36" s="325">
        <f t="shared" si="32"/>
        <v>0</v>
      </c>
      <c r="M36" s="325">
        <f t="shared" si="32"/>
        <v>0</v>
      </c>
      <c r="N36" s="325">
        <f t="shared" si="32"/>
        <v>0</v>
      </c>
      <c r="O36" s="325">
        <f t="shared" si="32"/>
        <v>0</v>
      </c>
      <c r="P36" s="325">
        <f t="shared" si="32"/>
        <v>0</v>
      </c>
      <c r="Q36" s="325">
        <f t="shared" si="32"/>
        <v>0</v>
      </c>
      <c r="R36" s="325">
        <f t="shared" si="32"/>
        <v>0</v>
      </c>
      <c r="S36" s="325">
        <f t="shared" si="32"/>
        <v>0</v>
      </c>
      <c r="T36" s="325">
        <f t="shared" si="32"/>
        <v>0</v>
      </c>
      <c r="U36" s="325">
        <f t="shared" si="32"/>
        <v>5000</v>
      </c>
      <c r="V36" s="325">
        <f t="shared" si="32"/>
        <v>0</v>
      </c>
      <c r="W36" s="325">
        <f t="shared" si="32"/>
        <v>0</v>
      </c>
      <c r="X36" s="325">
        <f t="shared" si="32"/>
        <v>0</v>
      </c>
      <c r="Y36" s="325">
        <f t="shared" si="32"/>
        <v>0</v>
      </c>
      <c r="Z36" s="325">
        <f t="shared" si="32"/>
        <v>0</v>
      </c>
      <c r="AA36" s="325">
        <f t="shared" si="32"/>
        <v>0</v>
      </c>
      <c r="AB36" s="325">
        <f t="shared" si="32"/>
        <v>0</v>
      </c>
      <c r="AC36" s="325">
        <f t="shared" si="32"/>
        <v>0</v>
      </c>
      <c r="AD36" s="325">
        <f t="shared" si="32"/>
        <v>0</v>
      </c>
      <c r="AE36" s="325">
        <f t="shared" si="32"/>
        <v>0</v>
      </c>
      <c r="AF36" s="325">
        <f t="shared" si="32"/>
        <v>0</v>
      </c>
      <c r="AG36" s="325">
        <f t="shared" si="32"/>
        <v>0</v>
      </c>
      <c r="AH36" s="325">
        <f t="shared" si="32"/>
        <v>0</v>
      </c>
      <c r="AI36" s="325">
        <f t="shared" si="32"/>
        <v>0</v>
      </c>
      <c r="AJ36" s="325">
        <f t="shared" si="32"/>
        <v>0</v>
      </c>
      <c r="AK36" s="325">
        <f t="shared" si="32"/>
        <v>0</v>
      </c>
      <c r="AL36" s="325">
        <f t="shared" si="32"/>
        <v>5000</v>
      </c>
      <c r="AM36" s="325">
        <f t="shared" si="32"/>
        <v>0</v>
      </c>
      <c r="AN36" s="325">
        <f t="shared" si="32"/>
        <v>0</v>
      </c>
      <c r="AO36" s="325">
        <f t="shared" ref="AO36:BP36" si="33">SUM(AO37,AO38,AO39)</f>
        <v>0</v>
      </c>
      <c r="AP36" s="325">
        <f t="shared" si="33"/>
        <v>0</v>
      </c>
      <c r="AQ36" s="325">
        <f t="shared" si="33"/>
        <v>0</v>
      </c>
      <c r="AR36" s="325">
        <f t="shared" si="33"/>
        <v>0</v>
      </c>
      <c r="AS36" s="325">
        <f t="shared" si="33"/>
        <v>10000</v>
      </c>
      <c r="AT36" s="325">
        <f t="shared" si="33"/>
        <v>0</v>
      </c>
      <c r="AU36" s="325">
        <f t="shared" si="33"/>
        <v>0</v>
      </c>
      <c r="AV36" s="325">
        <f t="shared" si="33"/>
        <v>0</v>
      </c>
      <c r="AW36" s="325">
        <f t="shared" si="33"/>
        <v>0</v>
      </c>
      <c r="AX36" s="325">
        <f t="shared" si="33"/>
        <v>5000</v>
      </c>
      <c r="AY36" s="325">
        <f t="shared" si="33"/>
        <v>0</v>
      </c>
      <c r="AZ36" s="325">
        <f t="shared" si="33"/>
        <v>0</v>
      </c>
      <c r="BA36" s="325">
        <f t="shared" si="33"/>
        <v>0</v>
      </c>
      <c r="BB36" s="325">
        <f t="shared" si="33"/>
        <v>0</v>
      </c>
      <c r="BC36" s="325">
        <f t="shared" si="33"/>
        <v>0</v>
      </c>
      <c r="BD36" s="325">
        <f t="shared" si="33"/>
        <v>0</v>
      </c>
      <c r="BE36" s="325">
        <f t="shared" si="33"/>
        <v>5000</v>
      </c>
      <c r="BF36" s="325">
        <f t="shared" si="33"/>
        <v>0</v>
      </c>
      <c r="BG36" s="325">
        <f t="shared" si="33"/>
        <v>0</v>
      </c>
      <c r="BH36" s="325">
        <f t="shared" si="33"/>
        <v>0</v>
      </c>
      <c r="BI36" s="325">
        <f t="shared" si="33"/>
        <v>0</v>
      </c>
      <c r="BJ36" s="325">
        <f t="shared" si="33"/>
        <v>5000</v>
      </c>
      <c r="BK36" s="325">
        <f t="shared" si="33"/>
        <v>5000</v>
      </c>
      <c r="BL36" s="325">
        <f t="shared" si="33"/>
        <v>0</v>
      </c>
      <c r="BM36" s="325">
        <f t="shared" si="33"/>
        <v>0</v>
      </c>
      <c r="BN36" s="325">
        <f t="shared" si="33"/>
        <v>0</v>
      </c>
      <c r="BO36" s="325">
        <f t="shared" si="33"/>
        <v>0</v>
      </c>
      <c r="BP36" s="326">
        <f t="shared" si="33"/>
        <v>0</v>
      </c>
    </row>
    <row r="37" spans="5:68" hidden="1" outlineLevel="5">
      <c r="H37" s="327" t="s">
        <v>242</v>
      </c>
      <c r="I37" s="312">
        <f>'Data - expenses'!J16</f>
        <v>0</v>
      </c>
      <c r="J37" s="313">
        <f>'Data - expenses'!K16</f>
        <v>0</v>
      </c>
      <c r="K37" s="313">
        <f>'Data - expenses'!L16</f>
        <v>0</v>
      </c>
      <c r="L37" s="313">
        <f>'Data - expenses'!M16</f>
        <v>0</v>
      </c>
      <c r="M37" s="313">
        <f>'Data - expenses'!N16</f>
        <v>0</v>
      </c>
      <c r="N37" s="313">
        <f>'Data - expenses'!O16</f>
        <v>0</v>
      </c>
      <c r="O37" s="313">
        <f>'Data - expenses'!P16</f>
        <v>0</v>
      </c>
      <c r="P37" s="313">
        <f>'Data - expenses'!Q16</f>
        <v>0</v>
      </c>
      <c r="Q37" s="313">
        <f>'Data - expenses'!R16</f>
        <v>0</v>
      </c>
      <c r="R37" s="313">
        <f>'Data - expenses'!S16</f>
        <v>0</v>
      </c>
      <c r="S37" s="313">
        <f>'Data - expenses'!T16</f>
        <v>0</v>
      </c>
      <c r="T37" s="313">
        <f>'Data - expenses'!U16</f>
        <v>0</v>
      </c>
      <c r="U37" s="313">
        <f>'Data - expenses'!V16</f>
        <v>0</v>
      </c>
      <c r="V37" s="313">
        <f>'Data - expenses'!W16</f>
        <v>0</v>
      </c>
      <c r="W37" s="313">
        <f>'Data - expenses'!X16</f>
        <v>0</v>
      </c>
      <c r="X37" s="313">
        <f>'Data - expenses'!Y16</f>
        <v>0</v>
      </c>
      <c r="Y37" s="313">
        <f>'Data - expenses'!Z16</f>
        <v>0</v>
      </c>
      <c r="Z37" s="313">
        <f>'Data - expenses'!AA16</f>
        <v>0</v>
      </c>
      <c r="AA37" s="313">
        <f>'Data - expenses'!AB16</f>
        <v>0</v>
      </c>
      <c r="AB37" s="313">
        <f>'Data - expenses'!AC16</f>
        <v>0</v>
      </c>
      <c r="AC37" s="313">
        <f>'Data - expenses'!AD16</f>
        <v>0</v>
      </c>
      <c r="AD37" s="313">
        <f>'Data - expenses'!AE16</f>
        <v>0</v>
      </c>
      <c r="AE37" s="313">
        <f>'Data - expenses'!AF16</f>
        <v>0</v>
      </c>
      <c r="AF37" s="313">
        <f>'Data - expenses'!AG16</f>
        <v>0</v>
      </c>
      <c r="AG37" s="313">
        <f>'Data - expenses'!AH16</f>
        <v>0</v>
      </c>
      <c r="AH37" s="313">
        <f>'Data - expenses'!AI16</f>
        <v>0</v>
      </c>
      <c r="AI37" s="313">
        <f>'Data - expenses'!AJ16</f>
        <v>0</v>
      </c>
      <c r="AJ37" s="313">
        <f>'Data - expenses'!AK16</f>
        <v>0</v>
      </c>
      <c r="AK37" s="313">
        <f>'Data - expenses'!AL16</f>
        <v>0</v>
      </c>
      <c r="AL37" s="313">
        <f>'Data - expenses'!AM16</f>
        <v>0</v>
      </c>
      <c r="AM37" s="313">
        <f>'Data - expenses'!AN16</f>
        <v>0</v>
      </c>
      <c r="AN37" s="313">
        <f>'Data - expenses'!AO16</f>
        <v>0</v>
      </c>
      <c r="AO37" s="313">
        <f>'Data - expenses'!AP16</f>
        <v>0</v>
      </c>
      <c r="AP37" s="313">
        <f>'Data - expenses'!AQ16</f>
        <v>0</v>
      </c>
      <c r="AQ37" s="313">
        <f>'Data - expenses'!AR16</f>
        <v>0</v>
      </c>
      <c r="AR37" s="313">
        <f>'Data - expenses'!AS16</f>
        <v>0</v>
      </c>
      <c r="AS37" s="313">
        <f>'Data - expenses'!AT16</f>
        <v>5000</v>
      </c>
      <c r="AT37" s="313">
        <f>'Data - expenses'!AU16</f>
        <v>0</v>
      </c>
      <c r="AU37" s="313">
        <f>'Data - expenses'!AV16</f>
        <v>0</v>
      </c>
      <c r="AV37" s="313">
        <f>'Data - expenses'!AW16</f>
        <v>0</v>
      </c>
      <c r="AW37" s="313">
        <f>'Data - expenses'!AX16</f>
        <v>0</v>
      </c>
      <c r="AX37" s="313">
        <f>'Data - expenses'!AY16</f>
        <v>0</v>
      </c>
      <c r="AY37" s="313">
        <f>'Data - expenses'!AZ16</f>
        <v>0</v>
      </c>
      <c r="AZ37" s="313">
        <f>'Data - expenses'!BA16</f>
        <v>0</v>
      </c>
      <c r="BA37" s="313">
        <f>'Data - expenses'!BB16</f>
        <v>0</v>
      </c>
      <c r="BB37" s="313">
        <f>'Data - expenses'!BC16</f>
        <v>0</v>
      </c>
      <c r="BC37" s="313">
        <f>'Data - expenses'!BD16</f>
        <v>0</v>
      </c>
      <c r="BD37" s="313">
        <f>'Data - expenses'!BE16</f>
        <v>0</v>
      </c>
      <c r="BE37" s="313">
        <f>'Data - expenses'!BF16</f>
        <v>0</v>
      </c>
      <c r="BF37" s="313">
        <f>'Data - expenses'!BG16</f>
        <v>0</v>
      </c>
      <c r="BG37" s="313">
        <f>'Data - expenses'!BH16</f>
        <v>0</v>
      </c>
      <c r="BH37" s="313">
        <f>'Data - expenses'!BI16</f>
        <v>0</v>
      </c>
      <c r="BI37" s="313">
        <f>'Data - expenses'!BJ16</f>
        <v>0</v>
      </c>
      <c r="BJ37" s="313">
        <f>'Data - expenses'!BK16</f>
        <v>0</v>
      </c>
      <c r="BK37" s="313">
        <f>'Data - expenses'!BL16</f>
        <v>0</v>
      </c>
      <c r="BL37" s="313">
        <f>'Data - expenses'!BM16</f>
        <v>0</v>
      </c>
      <c r="BM37" s="313">
        <f>'Data - expenses'!BN16</f>
        <v>0</v>
      </c>
      <c r="BN37" s="313">
        <f>'Data - expenses'!BO16</f>
        <v>0</v>
      </c>
      <c r="BO37" s="313">
        <f>'Data - expenses'!BP16</f>
        <v>0</v>
      </c>
      <c r="BP37" s="314">
        <f>'Data - expenses'!BQ16</f>
        <v>0</v>
      </c>
    </row>
    <row r="38" spans="5:68" hidden="1" outlineLevel="5">
      <c r="H38" s="327" t="s">
        <v>243</v>
      </c>
      <c r="I38" s="312">
        <f>'Data - expenses'!J17</f>
        <v>0</v>
      </c>
      <c r="J38" s="313">
        <f>'Data - expenses'!K17</f>
        <v>0</v>
      </c>
      <c r="K38" s="313">
        <f>'Data - expenses'!L17</f>
        <v>0</v>
      </c>
      <c r="L38" s="313">
        <f>'Data - expenses'!M17</f>
        <v>0</v>
      </c>
      <c r="M38" s="313">
        <f>'Data - expenses'!N17</f>
        <v>0</v>
      </c>
      <c r="N38" s="313">
        <f>'Data - expenses'!O17</f>
        <v>0</v>
      </c>
      <c r="O38" s="313">
        <f>'Data - expenses'!P17</f>
        <v>0</v>
      </c>
      <c r="P38" s="313">
        <f>'Data - expenses'!Q17</f>
        <v>0</v>
      </c>
      <c r="Q38" s="313">
        <f>'Data - expenses'!R17</f>
        <v>0</v>
      </c>
      <c r="R38" s="313">
        <f>'Data - expenses'!S17</f>
        <v>0</v>
      </c>
      <c r="S38" s="313">
        <f>'Data - expenses'!T17</f>
        <v>0</v>
      </c>
      <c r="T38" s="313">
        <f>'Data - expenses'!U17</f>
        <v>0</v>
      </c>
      <c r="U38" s="313">
        <f>'Data - expenses'!V17</f>
        <v>5000</v>
      </c>
      <c r="V38" s="313">
        <f>'Data - expenses'!W17</f>
        <v>0</v>
      </c>
      <c r="W38" s="313">
        <f>'Data - expenses'!X17</f>
        <v>0</v>
      </c>
      <c r="X38" s="313">
        <f>'Data - expenses'!Y17</f>
        <v>0</v>
      </c>
      <c r="Y38" s="313">
        <f>'Data - expenses'!Z17</f>
        <v>0</v>
      </c>
      <c r="Z38" s="313">
        <f>'Data - expenses'!AA17</f>
        <v>0</v>
      </c>
      <c r="AA38" s="313">
        <f>'Data - expenses'!AB17</f>
        <v>0</v>
      </c>
      <c r="AB38" s="313">
        <f>'Data - expenses'!AC17</f>
        <v>0</v>
      </c>
      <c r="AC38" s="313">
        <f>'Data - expenses'!AD17</f>
        <v>0</v>
      </c>
      <c r="AD38" s="313">
        <f>'Data - expenses'!AE17</f>
        <v>0</v>
      </c>
      <c r="AE38" s="313">
        <f>'Data - expenses'!AF17</f>
        <v>0</v>
      </c>
      <c r="AF38" s="313">
        <f>'Data - expenses'!AG17</f>
        <v>0</v>
      </c>
      <c r="AG38" s="313">
        <f>'Data - expenses'!AH17</f>
        <v>0</v>
      </c>
      <c r="AH38" s="313">
        <f>'Data - expenses'!AI17</f>
        <v>0</v>
      </c>
      <c r="AI38" s="313">
        <f>'Data - expenses'!AJ17</f>
        <v>0</v>
      </c>
      <c r="AJ38" s="313">
        <f>'Data - expenses'!AK17</f>
        <v>0</v>
      </c>
      <c r="AK38" s="313">
        <f>'Data - expenses'!AL17</f>
        <v>0</v>
      </c>
      <c r="AL38" s="313">
        <f>'Data - expenses'!AM17</f>
        <v>0</v>
      </c>
      <c r="AM38" s="313">
        <f>'Data - expenses'!AN17</f>
        <v>0</v>
      </c>
      <c r="AN38" s="313">
        <f>'Data - expenses'!AO17</f>
        <v>0</v>
      </c>
      <c r="AO38" s="313">
        <f>'Data - expenses'!AP17</f>
        <v>0</v>
      </c>
      <c r="AP38" s="313">
        <f>'Data - expenses'!AQ17</f>
        <v>0</v>
      </c>
      <c r="AQ38" s="313">
        <f>'Data - expenses'!AR17</f>
        <v>0</v>
      </c>
      <c r="AR38" s="313">
        <f>'Data - expenses'!AS17</f>
        <v>0</v>
      </c>
      <c r="AS38" s="313">
        <f>'Data - expenses'!AT17</f>
        <v>5000</v>
      </c>
      <c r="AT38" s="313">
        <f>'Data - expenses'!AU17</f>
        <v>0</v>
      </c>
      <c r="AU38" s="313">
        <f>'Data - expenses'!AV17</f>
        <v>0</v>
      </c>
      <c r="AV38" s="313">
        <f>'Data - expenses'!AW17</f>
        <v>0</v>
      </c>
      <c r="AW38" s="313">
        <f>'Data - expenses'!AX17</f>
        <v>0</v>
      </c>
      <c r="AX38" s="313">
        <f>'Data - expenses'!AY17</f>
        <v>0</v>
      </c>
      <c r="AY38" s="313">
        <f>'Data - expenses'!AZ17</f>
        <v>0</v>
      </c>
      <c r="AZ38" s="313">
        <f>'Data - expenses'!BA17</f>
        <v>0</v>
      </c>
      <c r="BA38" s="313">
        <f>'Data - expenses'!BB17</f>
        <v>0</v>
      </c>
      <c r="BB38" s="313">
        <f>'Data - expenses'!BC17</f>
        <v>0</v>
      </c>
      <c r="BC38" s="313">
        <f>'Data - expenses'!BD17</f>
        <v>0</v>
      </c>
      <c r="BD38" s="313">
        <f>'Data - expenses'!BE17</f>
        <v>0</v>
      </c>
      <c r="BE38" s="313">
        <f>'Data - expenses'!BF17</f>
        <v>0</v>
      </c>
      <c r="BF38" s="313">
        <f>'Data - expenses'!BG17</f>
        <v>0</v>
      </c>
      <c r="BG38" s="313">
        <f>'Data - expenses'!BH17</f>
        <v>0</v>
      </c>
      <c r="BH38" s="313">
        <f>'Data - expenses'!BI17</f>
        <v>0</v>
      </c>
      <c r="BI38" s="313">
        <f>'Data - expenses'!BJ17</f>
        <v>0</v>
      </c>
      <c r="BJ38" s="313">
        <f>'Data - expenses'!BK17</f>
        <v>0</v>
      </c>
      <c r="BK38" s="313">
        <f>'Data - expenses'!BL17</f>
        <v>0</v>
      </c>
      <c r="BL38" s="313">
        <f>'Data - expenses'!BM17</f>
        <v>0</v>
      </c>
      <c r="BM38" s="313">
        <f>'Data - expenses'!BN17</f>
        <v>0</v>
      </c>
      <c r="BN38" s="313">
        <f>'Data - expenses'!BO17</f>
        <v>0</v>
      </c>
      <c r="BO38" s="313">
        <f>'Data - expenses'!BP17</f>
        <v>0</v>
      </c>
      <c r="BP38" s="314">
        <f>'Data - expenses'!BQ17</f>
        <v>0</v>
      </c>
    </row>
    <row r="39" spans="5:68" hidden="1" outlineLevel="5">
      <c r="H39" s="327" t="s">
        <v>244</v>
      </c>
      <c r="I39" s="312">
        <f>'Data - expenses'!J18</f>
        <v>0</v>
      </c>
      <c r="J39" s="313">
        <f>'Data - expenses'!K18</f>
        <v>0</v>
      </c>
      <c r="K39" s="313">
        <f>'Data - expenses'!L18</f>
        <v>0</v>
      </c>
      <c r="L39" s="313">
        <f>'Data - expenses'!M18</f>
        <v>0</v>
      </c>
      <c r="M39" s="313">
        <f>'Data - expenses'!N18</f>
        <v>0</v>
      </c>
      <c r="N39" s="313">
        <f>'Data - expenses'!O18</f>
        <v>0</v>
      </c>
      <c r="O39" s="313">
        <f>'Data - expenses'!P18</f>
        <v>0</v>
      </c>
      <c r="P39" s="313">
        <f>'Data - expenses'!Q18</f>
        <v>0</v>
      </c>
      <c r="Q39" s="313">
        <f>'Data - expenses'!R18</f>
        <v>0</v>
      </c>
      <c r="R39" s="313">
        <f>'Data - expenses'!S18</f>
        <v>0</v>
      </c>
      <c r="S39" s="313">
        <f>'Data - expenses'!T18</f>
        <v>0</v>
      </c>
      <c r="T39" s="313">
        <f>'Data - expenses'!U18</f>
        <v>0</v>
      </c>
      <c r="U39" s="313">
        <f>'Data - expenses'!V18</f>
        <v>0</v>
      </c>
      <c r="V39" s="313">
        <f>'Data - expenses'!W18</f>
        <v>0</v>
      </c>
      <c r="W39" s="313">
        <f>'Data - expenses'!X18</f>
        <v>0</v>
      </c>
      <c r="X39" s="313">
        <f>'Data - expenses'!Y18</f>
        <v>0</v>
      </c>
      <c r="Y39" s="313">
        <f>'Data - expenses'!Z18</f>
        <v>0</v>
      </c>
      <c r="Z39" s="313">
        <f>'Data - expenses'!AA18</f>
        <v>0</v>
      </c>
      <c r="AA39" s="313">
        <f>'Data - expenses'!AB18</f>
        <v>0</v>
      </c>
      <c r="AB39" s="313">
        <f>'Data - expenses'!AC18</f>
        <v>0</v>
      </c>
      <c r="AC39" s="313">
        <f>'Data - expenses'!AD18</f>
        <v>0</v>
      </c>
      <c r="AD39" s="313">
        <f>'Data - expenses'!AE18</f>
        <v>0</v>
      </c>
      <c r="AE39" s="313">
        <f>'Data - expenses'!AF18</f>
        <v>0</v>
      </c>
      <c r="AF39" s="313">
        <f>'Data - expenses'!AG18</f>
        <v>0</v>
      </c>
      <c r="AG39" s="313">
        <f>'Data - expenses'!AH18</f>
        <v>0</v>
      </c>
      <c r="AH39" s="313">
        <f>'Data - expenses'!AI18</f>
        <v>0</v>
      </c>
      <c r="AI39" s="313">
        <f>'Data - expenses'!AJ18</f>
        <v>0</v>
      </c>
      <c r="AJ39" s="313">
        <f>'Data - expenses'!AK18</f>
        <v>0</v>
      </c>
      <c r="AK39" s="313">
        <f>'Data - expenses'!AL18</f>
        <v>0</v>
      </c>
      <c r="AL39" s="313">
        <f>'Data - expenses'!AM18</f>
        <v>5000</v>
      </c>
      <c r="AM39" s="313">
        <f>'Data - expenses'!AN18</f>
        <v>0</v>
      </c>
      <c r="AN39" s="313">
        <f>'Data - expenses'!AO18</f>
        <v>0</v>
      </c>
      <c r="AO39" s="313">
        <f>'Data - expenses'!AP18</f>
        <v>0</v>
      </c>
      <c r="AP39" s="313">
        <f>'Data - expenses'!AQ18</f>
        <v>0</v>
      </c>
      <c r="AQ39" s="313">
        <f>'Data - expenses'!AR18</f>
        <v>0</v>
      </c>
      <c r="AR39" s="313">
        <f>'Data - expenses'!AS18</f>
        <v>0</v>
      </c>
      <c r="AS39" s="313">
        <f>'Data - expenses'!AT18</f>
        <v>0</v>
      </c>
      <c r="AT39" s="313">
        <f>'Data - expenses'!AU18</f>
        <v>0</v>
      </c>
      <c r="AU39" s="313">
        <f>'Data - expenses'!AV18</f>
        <v>0</v>
      </c>
      <c r="AV39" s="313">
        <f>'Data - expenses'!AW18</f>
        <v>0</v>
      </c>
      <c r="AW39" s="313">
        <f>'Data - expenses'!AX18</f>
        <v>0</v>
      </c>
      <c r="AX39" s="313">
        <f>'Data - expenses'!AY18</f>
        <v>5000</v>
      </c>
      <c r="AY39" s="313">
        <f>'Data - expenses'!AZ18</f>
        <v>0</v>
      </c>
      <c r="AZ39" s="313">
        <f>'Data - expenses'!BA18</f>
        <v>0</v>
      </c>
      <c r="BA39" s="313">
        <f>'Data - expenses'!BB18</f>
        <v>0</v>
      </c>
      <c r="BB39" s="313">
        <f>'Data - expenses'!BC18</f>
        <v>0</v>
      </c>
      <c r="BC39" s="313">
        <f>'Data - expenses'!BD18</f>
        <v>0</v>
      </c>
      <c r="BD39" s="313">
        <f>'Data - expenses'!BE18</f>
        <v>0</v>
      </c>
      <c r="BE39" s="313">
        <f>'Data - expenses'!BF18</f>
        <v>5000</v>
      </c>
      <c r="BF39" s="313">
        <f>'Data - expenses'!BG18</f>
        <v>0</v>
      </c>
      <c r="BG39" s="313">
        <f>'Data - expenses'!BH18</f>
        <v>0</v>
      </c>
      <c r="BH39" s="313">
        <f>'Data - expenses'!BI18</f>
        <v>0</v>
      </c>
      <c r="BI39" s="313">
        <f>'Data - expenses'!BJ18</f>
        <v>0</v>
      </c>
      <c r="BJ39" s="313">
        <f>'Data - expenses'!BK18</f>
        <v>5000</v>
      </c>
      <c r="BK39" s="313">
        <f>'Data - expenses'!BL18</f>
        <v>5000</v>
      </c>
      <c r="BL39" s="313">
        <f>'Data - expenses'!BM18</f>
        <v>0</v>
      </c>
      <c r="BM39" s="313">
        <f>'Data - expenses'!BN18</f>
        <v>0</v>
      </c>
      <c r="BN39" s="313">
        <f>'Data - expenses'!BO18</f>
        <v>0</v>
      </c>
      <c r="BO39" s="313">
        <f>'Data - expenses'!BP18</f>
        <v>0</v>
      </c>
      <c r="BP39" s="314">
        <f>'Data - expenses'!BQ18</f>
        <v>0</v>
      </c>
    </row>
    <row r="40" spans="5:68" hidden="1" outlineLevel="3">
      <c r="F40" s="488" t="s">
        <v>90</v>
      </c>
      <c r="G40" s="504"/>
      <c r="H40" s="489"/>
      <c r="I40" s="321">
        <f t="shared" ref="I40:AN40" si="34">SUM(I41,I43)</f>
        <v>0</v>
      </c>
      <c r="J40" s="322">
        <f t="shared" si="34"/>
        <v>0</v>
      </c>
      <c r="K40" s="322">
        <f t="shared" si="34"/>
        <v>0</v>
      </c>
      <c r="L40" s="322">
        <f t="shared" si="34"/>
        <v>0</v>
      </c>
      <c r="M40" s="322">
        <f t="shared" si="34"/>
        <v>0</v>
      </c>
      <c r="N40" s="322">
        <f t="shared" si="34"/>
        <v>0</v>
      </c>
      <c r="O40" s="322">
        <f t="shared" si="34"/>
        <v>0</v>
      </c>
      <c r="P40" s="322">
        <f t="shared" si="34"/>
        <v>0</v>
      </c>
      <c r="Q40" s="322">
        <f t="shared" si="34"/>
        <v>0</v>
      </c>
      <c r="R40" s="322">
        <f t="shared" si="34"/>
        <v>0</v>
      </c>
      <c r="S40" s="322">
        <f t="shared" si="34"/>
        <v>0</v>
      </c>
      <c r="T40" s="322">
        <f t="shared" si="34"/>
        <v>0</v>
      </c>
      <c r="U40" s="322">
        <f t="shared" si="34"/>
        <v>0</v>
      </c>
      <c r="V40" s="322">
        <f t="shared" si="34"/>
        <v>0</v>
      </c>
      <c r="W40" s="322">
        <f t="shared" si="34"/>
        <v>0</v>
      </c>
      <c r="X40" s="322">
        <f t="shared" si="34"/>
        <v>0</v>
      </c>
      <c r="Y40" s="322">
        <f t="shared" si="34"/>
        <v>0</v>
      </c>
      <c r="Z40" s="322">
        <f t="shared" si="34"/>
        <v>0</v>
      </c>
      <c r="AA40" s="322">
        <f t="shared" si="34"/>
        <v>0</v>
      </c>
      <c r="AB40" s="322">
        <f t="shared" si="34"/>
        <v>0</v>
      </c>
      <c r="AC40" s="322">
        <f t="shared" si="34"/>
        <v>0</v>
      </c>
      <c r="AD40" s="322">
        <f t="shared" si="34"/>
        <v>0</v>
      </c>
      <c r="AE40" s="322">
        <f t="shared" si="34"/>
        <v>0</v>
      </c>
      <c r="AF40" s="322">
        <f t="shared" si="34"/>
        <v>0</v>
      </c>
      <c r="AG40" s="322">
        <f t="shared" si="34"/>
        <v>0</v>
      </c>
      <c r="AH40" s="322">
        <f t="shared" si="34"/>
        <v>0</v>
      </c>
      <c r="AI40" s="322">
        <f t="shared" si="34"/>
        <v>0</v>
      </c>
      <c r="AJ40" s="322">
        <f t="shared" si="34"/>
        <v>0</v>
      </c>
      <c r="AK40" s="322">
        <f t="shared" si="34"/>
        <v>0</v>
      </c>
      <c r="AL40" s="322">
        <f t="shared" si="34"/>
        <v>0</v>
      </c>
      <c r="AM40" s="322">
        <f t="shared" si="34"/>
        <v>0</v>
      </c>
      <c r="AN40" s="322">
        <f t="shared" si="34"/>
        <v>0</v>
      </c>
      <c r="AO40" s="322">
        <f t="shared" ref="AO40:BP40" si="35">SUM(AO41,AO43)</f>
        <v>0</v>
      </c>
      <c r="AP40" s="322">
        <f t="shared" si="35"/>
        <v>0</v>
      </c>
      <c r="AQ40" s="322">
        <f t="shared" si="35"/>
        <v>0</v>
      </c>
      <c r="AR40" s="322">
        <f t="shared" si="35"/>
        <v>0</v>
      </c>
      <c r="AS40" s="322">
        <f t="shared" si="35"/>
        <v>0</v>
      </c>
      <c r="AT40" s="322">
        <f t="shared" si="35"/>
        <v>0</v>
      </c>
      <c r="AU40" s="322">
        <f t="shared" si="35"/>
        <v>0</v>
      </c>
      <c r="AV40" s="322">
        <f t="shared" si="35"/>
        <v>0</v>
      </c>
      <c r="AW40" s="322">
        <f t="shared" si="35"/>
        <v>0</v>
      </c>
      <c r="AX40" s="322">
        <f t="shared" si="35"/>
        <v>0</v>
      </c>
      <c r="AY40" s="322">
        <f t="shared" si="35"/>
        <v>0</v>
      </c>
      <c r="AZ40" s="322">
        <f t="shared" si="35"/>
        <v>0</v>
      </c>
      <c r="BA40" s="322">
        <f t="shared" si="35"/>
        <v>0</v>
      </c>
      <c r="BB40" s="322">
        <f t="shared" si="35"/>
        <v>0</v>
      </c>
      <c r="BC40" s="322">
        <f t="shared" si="35"/>
        <v>0</v>
      </c>
      <c r="BD40" s="322">
        <f t="shared" si="35"/>
        <v>0</v>
      </c>
      <c r="BE40" s="322">
        <f t="shared" si="35"/>
        <v>0</v>
      </c>
      <c r="BF40" s="322">
        <f t="shared" si="35"/>
        <v>0</v>
      </c>
      <c r="BG40" s="322">
        <f t="shared" si="35"/>
        <v>0</v>
      </c>
      <c r="BH40" s="322">
        <f t="shared" si="35"/>
        <v>0</v>
      </c>
      <c r="BI40" s="322">
        <f t="shared" si="35"/>
        <v>0</v>
      </c>
      <c r="BJ40" s="322">
        <f t="shared" si="35"/>
        <v>0</v>
      </c>
      <c r="BK40" s="322">
        <f t="shared" si="35"/>
        <v>0</v>
      </c>
      <c r="BL40" s="322">
        <f t="shared" si="35"/>
        <v>0</v>
      </c>
      <c r="BM40" s="322">
        <f t="shared" si="35"/>
        <v>0</v>
      </c>
      <c r="BN40" s="322">
        <f t="shared" si="35"/>
        <v>0</v>
      </c>
      <c r="BO40" s="322">
        <f t="shared" si="35"/>
        <v>0</v>
      </c>
      <c r="BP40" s="323">
        <f t="shared" si="35"/>
        <v>0</v>
      </c>
    </row>
    <row r="41" spans="5:68" hidden="1" outlineLevel="4">
      <c r="G41" s="502" t="s">
        <v>84</v>
      </c>
      <c r="H41" s="503"/>
      <c r="I41" s="324">
        <f t="shared" ref="I41:AN41" si="36">SUM(I42)</f>
        <v>0</v>
      </c>
      <c r="J41" s="325">
        <f t="shared" si="36"/>
        <v>0</v>
      </c>
      <c r="K41" s="325">
        <f t="shared" si="36"/>
        <v>0</v>
      </c>
      <c r="L41" s="325">
        <f t="shared" si="36"/>
        <v>0</v>
      </c>
      <c r="M41" s="325">
        <f t="shared" si="36"/>
        <v>0</v>
      </c>
      <c r="N41" s="325">
        <f t="shared" si="36"/>
        <v>0</v>
      </c>
      <c r="O41" s="325">
        <f t="shared" si="36"/>
        <v>0</v>
      </c>
      <c r="P41" s="325">
        <f t="shared" si="36"/>
        <v>0</v>
      </c>
      <c r="Q41" s="325">
        <f t="shared" si="36"/>
        <v>0</v>
      </c>
      <c r="R41" s="325">
        <f t="shared" si="36"/>
        <v>0</v>
      </c>
      <c r="S41" s="325">
        <f t="shared" si="36"/>
        <v>0</v>
      </c>
      <c r="T41" s="325">
        <f t="shared" si="36"/>
        <v>0</v>
      </c>
      <c r="U41" s="325">
        <f t="shared" si="36"/>
        <v>0</v>
      </c>
      <c r="V41" s="325">
        <f t="shared" si="36"/>
        <v>0</v>
      </c>
      <c r="W41" s="325">
        <f t="shared" si="36"/>
        <v>0</v>
      </c>
      <c r="X41" s="325">
        <f t="shared" si="36"/>
        <v>0</v>
      </c>
      <c r="Y41" s="325">
        <f t="shared" si="36"/>
        <v>0</v>
      </c>
      <c r="Z41" s="325">
        <f t="shared" si="36"/>
        <v>0</v>
      </c>
      <c r="AA41" s="325">
        <f t="shared" si="36"/>
        <v>0</v>
      </c>
      <c r="AB41" s="325">
        <f t="shared" si="36"/>
        <v>0</v>
      </c>
      <c r="AC41" s="325">
        <f t="shared" si="36"/>
        <v>0</v>
      </c>
      <c r="AD41" s="325">
        <f t="shared" si="36"/>
        <v>0</v>
      </c>
      <c r="AE41" s="325">
        <f t="shared" si="36"/>
        <v>0</v>
      </c>
      <c r="AF41" s="325">
        <f t="shared" si="36"/>
        <v>0</v>
      </c>
      <c r="AG41" s="325">
        <f t="shared" si="36"/>
        <v>0</v>
      </c>
      <c r="AH41" s="325">
        <f t="shared" si="36"/>
        <v>0</v>
      </c>
      <c r="AI41" s="325">
        <f t="shared" si="36"/>
        <v>0</v>
      </c>
      <c r="AJ41" s="325">
        <f t="shared" si="36"/>
        <v>0</v>
      </c>
      <c r="AK41" s="325">
        <f t="shared" si="36"/>
        <v>0</v>
      </c>
      <c r="AL41" s="325">
        <f t="shared" si="36"/>
        <v>0</v>
      </c>
      <c r="AM41" s="325">
        <f t="shared" si="36"/>
        <v>0</v>
      </c>
      <c r="AN41" s="325">
        <f t="shared" si="36"/>
        <v>0</v>
      </c>
      <c r="AO41" s="325">
        <f t="shared" ref="AO41:BP41" si="37">SUM(AO42)</f>
        <v>0</v>
      </c>
      <c r="AP41" s="325">
        <f t="shared" si="37"/>
        <v>0</v>
      </c>
      <c r="AQ41" s="325">
        <f t="shared" si="37"/>
        <v>0</v>
      </c>
      <c r="AR41" s="325">
        <f t="shared" si="37"/>
        <v>0</v>
      </c>
      <c r="AS41" s="325">
        <f t="shared" si="37"/>
        <v>0</v>
      </c>
      <c r="AT41" s="325">
        <f t="shared" si="37"/>
        <v>0</v>
      </c>
      <c r="AU41" s="325">
        <f t="shared" si="37"/>
        <v>0</v>
      </c>
      <c r="AV41" s="325">
        <f t="shared" si="37"/>
        <v>0</v>
      </c>
      <c r="AW41" s="325">
        <f t="shared" si="37"/>
        <v>0</v>
      </c>
      <c r="AX41" s="325">
        <f t="shared" si="37"/>
        <v>0</v>
      </c>
      <c r="AY41" s="325">
        <f t="shared" si="37"/>
        <v>0</v>
      </c>
      <c r="AZ41" s="325">
        <f t="shared" si="37"/>
        <v>0</v>
      </c>
      <c r="BA41" s="325">
        <f t="shared" si="37"/>
        <v>0</v>
      </c>
      <c r="BB41" s="325">
        <f t="shared" si="37"/>
        <v>0</v>
      </c>
      <c r="BC41" s="325">
        <f t="shared" si="37"/>
        <v>0</v>
      </c>
      <c r="BD41" s="325">
        <f t="shared" si="37"/>
        <v>0</v>
      </c>
      <c r="BE41" s="325">
        <f t="shared" si="37"/>
        <v>0</v>
      </c>
      <c r="BF41" s="325">
        <f t="shared" si="37"/>
        <v>0</v>
      </c>
      <c r="BG41" s="325">
        <f t="shared" si="37"/>
        <v>0</v>
      </c>
      <c r="BH41" s="325">
        <f t="shared" si="37"/>
        <v>0</v>
      </c>
      <c r="BI41" s="325">
        <f t="shared" si="37"/>
        <v>0</v>
      </c>
      <c r="BJ41" s="325">
        <f t="shared" si="37"/>
        <v>0</v>
      </c>
      <c r="BK41" s="325">
        <f t="shared" si="37"/>
        <v>0</v>
      </c>
      <c r="BL41" s="325">
        <f t="shared" si="37"/>
        <v>0</v>
      </c>
      <c r="BM41" s="325">
        <f t="shared" si="37"/>
        <v>0</v>
      </c>
      <c r="BN41" s="325">
        <f t="shared" si="37"/>
        <v>0</v>
      </c>
      <c r="BO41" s="325">
        <f t="shared" si="37"/>
        <v>0</v>
      </c>
      <c r="BP41" s="326">
        <f t="shared" si="37"/>
        <v>0</v>
      </c>
    </row>
    <row r="42" spans="5:68" hidden="1" outlineLevel="5">
      <c r="H42" s="327" t="s">
        <v>241</v>
      </c>
      <c r="I42" s="312">
        <f>'Data - expenses'!J19</f>
        <v>0</v>
      </c>
      <c r="J42" s="313">
        <f>'Data - expenses'!K19</f>
        <v>0</v>
      </c>
      <c r="K42" s="313">
        <f>'Data - expenses'!L19</f>
        <v>0</v>
      </c>
      <c r="L42" s="313">
        <f>'Data - expenses'!M19</f>
        <v>0</v>
      </c>
      <c r="M42" s="313">
        <f>'Data - expenses'!N19</f>
        <v>0</v>
      </c>
      <c r="N42" s="313">
        <f>'Data - expenses'!O19</f>
        <v>0</v>
      </c>
      <c r="O42" s="313">
        <f>'Data - expenses'!P19</f>
        <v>0</v>
      </c>
      <c r="P42" s="313">
        <f>'Data - expenses'!Q19</f>
        <v>0</v>
      </c>
      <c r="Q42" s="313">
        <f>'Data - expenses'!R19</f>
        <v>0</v>
      </c>
      <c r="R42" s="313">
        <f>'Data - expenses'!S19</f>
        <v>0</v>
      </c>
      <c r="S42" s="313">
        <f>'Data - expenses'!T19</f>
        <v>0</v>
      </c>
      <c r="T42" s="313">
        <f>'Data - expenses'!U19</f>
        <v>0</v>
      </c>
      <c r="U42" s="313">
        <f>'Data - expenses'!V19</f>
        <v>0</v>
      </c>
      <c r="V42" s="313">
        <f>'Data - expenses'!W19</f>
        <v>0</v>
      </c>
      <c r="W42" s="313">
        <f>'Data - expenses'!X19</f>
        <v>0</v>
      </c>
      <c r="X42" s="313">
        <f>'Data - expenses'!Y19</f>
        <v>0</v>
      </c>
      <c r="Y42" s="313">
        <f>'Data - expenses'!Z19</f>
        <v>0</v>
      </c>
      <c r="Z42" s="313">
        <f>'Data - expenses'!AA19</f>
        <v>0</v>
      </c>
      <c r="AA42" s="313">
        <f>'Data - expenses'!AB19</f>
        <v>0</v>
      </c>
      <c r="AB42" s="313">
        <f>'Data - expenses'!AC19</f>
        <v>0</v>
      </c>
      <c r="AC42" s="313">
        <f>'Data - expenses'!AD19</f>
        <v>0</v>
      </c>
      <c r="AD42" s="313">
        <f>'Data - expenses'!AE19</f>
        <v>0</v>
      </c>
      <c r="AE42" s="313">
        <f>'Data - expenses'!AF19</f>
        <v>0</v>
      </c>
      <c r="AF42" s="313">
        <f>'Data - expenses'!AG19</f>
        <v>0</v>
      </c>
      <c r="AG42" s="313">
        <f>'Data - expenses'!AH19</f>
        <v>0</v>
      </c>
      <c r="AH42" s="313">
        <f>'Data - expenses'!AI19</f>
        <v>0</v>
      </c>
      <c r="AI42" s="313">
        <f>'Data - expenses'!AJ19</f>
        <v>0</v>
      </c>
      <c r="AJ42" s="313">
        <f>'Data - expenses'!AK19</f>
        <v>0</v>
      </c>
      <c r="AK42" s="313">
        <f>'Data - expenses'!AL19</f>
        <v>0</v>
      </c>
      <c r="AL42" s="313">
        <f>'Data - expenses'!AM19</f>
        <v>0</v>
      </c>
      <c r="AM42" s="313">
        <f>'Data - expenses'!AN19</f>
        <v>0</v>
      </c>
      <c r="AN42" s="313">
        <f>'Data - expenses'!AO19</f>
        <v>0</v>
      </c>
      <c r="AO42" s="313">
        <f>'Data - expenses'!AP19</f>
        <v>0</v>
      </c>
      <c r="AP42" s="313">
        <f>'Data - expenses'!AQ19</f>
        <v>0</v>
      </c>
      <c r="AQ42" s="313">
        <f>'Data - expenses'!AR19</f>
        <v>0</v>
      </c>
      <c r="AR42" s="313">
        <f>'Data - expenses'!AS19</f>
        <v>0</v>
      </c>
      <c r="AS42" s="313">
        <f>'Data - expenses'!AT19</f>
        <v>0</v>
      </c>
      <c r="AT42" s="313">
        <f>'Data - expenses'!AU19</f>
        <v>0</v>
      </c>
      <c r="AU42" s="313">
        <f>'Data - expenses'!AV19</f>
        <v>0</v>
      </c>
      <c r="AV42" s="313">
        <f>'Data - expenses'!AW19</f>
        <v>0</v>
      </c>
      <c r="AW42" s="313">
        <f>'Data - expenses'!AX19</f>
        <v>0</v>
      </c>
      <c r="AX42" s="313">
        <f>'Data - expenses'!AY19</f>
        <v>0</v>
      </c>
      <c r="AY42" s="313">
        <f>'Data - expenses'!AZ19</f>
        <v>0</v>
      </c>
      <c r="AZ42" s="313">
        <f>'Data - expenses'!BA19</f>
        <v>0</v>
      </c>
      <c r="BA42" s="313">
        <f>'Data - expenses'!BB19</f>
        <v>0</v>
      </c>
      <c r="BB42" s="313">
        <f>'Data - expenses'!BC19</f>
        <v>0</v>
      </c>
      <c r="BC42" s="313">
        <f>'Data - expenses'!BD19</f>
        <v>0</v>
      </c>
      <c r="BD42" s="313">
        <f>'Data - expenses'!BE19</f>
        <v>0</v>
      </c>
      <c r="BE42" s="313">
        <f>'Data - expenses'!BF19</f>
        <v>0</v>
      </c>
      <c r="BF42" s="313">
        <f>'Data - expenses'!BG19</f>
        <v>0</v>
      </c>
      <c r="BG42" s="313">
        <f>'Data - expenses'!BH19</f>
        <v>0</v>
      </c>
      <c r="BH42" s="313">
        <f>'Data - expenses'!BI19</f>
        <v>0</v>
      </c>
      <c r="BI42" s="313">
        <f>'Data - expenses'!BJ19</f>
        <v>0</v>
      </c>
      <c r="BJ42" s="313">
        <f>'Data - expenses'!BK19</f>
        <v>0</v>
      </c>
      <c r="BK42" s="313">
        <f>'Data - expenses'!BL19</f>
        <v>0</v>
      </c>
      <c r="BL42" s="313">
        <f>'Data - expenses'!BM19</f>
        <v>0</v>
      </c>
      <c r="BM42" s="313">
        <f>'Data - expenses'!BN19</f>
        <v>0</v>
      </c>
      <c r="BN42" s="313">
        <f>'Data - expenses'!BO19</f>
        <v>0</v>
      </c>
      <c r="BO42" s="313">
        <f>'Data - expenses'!BP19</f>
        <v>0</v>
      </c>
      <c r="BP42" s="314">
        <f>'Data - expenses'!BQ19</f>
        <v>0</v>
      </c>
    </row>
    <row r="43" spans="5:68" hidden="1" outlineLevel="4">
      <c r="G43" s="502" t="s">
        <v>81</v>
      </c>
      <c r="H43" s="503"/>
      <c r="I43" s="324">
        <f t="shared" ref="I43:AN43" si="38">SUM(I44,I45,I46)</f>
        <v>0</v>
      </c>
      <c r="J43" s="325">
        <f t="shared" si="38"/>
        <v>0</v>
      </c>
      <c r="K43" s="325">
        <f t="shared" si="38"/>
        <v>0</v>
      </c>
      <c r="L43" s="325">
        <f t="shared" si="38"/>
        <v>0</v>
      </c>
      <c r="M43" s="325">
        <f t="shared" si="38"/>
        <v>0</v>
      </c>
      <c r="N43" s="325">
        <f t="shared" si="38"/>
        <v>0</v>
      </c>
      <c r="O43" s="325">
        <f t="shared" si="38"/>
        <v>0</v>
      </c>
      <c r="P43" s="325">
        <f t="shared" si="38"/>
        <v>0</v>
      </c>
      <c r="Q43" s="325">
        <f t="shared" si="38"/>
        <v>0</v>
      </c>
      <c r="R43" s="325">
        <f t="shared" si="38"/>
        <v>0</v>
      </c>
      <c r="S43" s="325">
        <f t="shared" si="38"/>
        <v>0</v>
      </c>
      <c r="T43" s="325">
        <f t="shared" si="38"/>
        <v>0</v>
      </c>
      <c r="U43" s="325">
        <f t="shared" si="38"/>
        <v>0</v>
      </c>
      <c r="V43" s="325">
        <f t="shared" si="38"/>
        <v>0</v>
      </c>
      <c r="W43" s="325">
        <f t="shared" si="38"/>
        <v>0</v>
      </c>
      <c r="X43" s="325">
        <f t="shared" si="38"/>
        <v>0</v>
      </c>
      <c r="Y43" s="325">
        <f t="shared" si="38"/>
        <v>0</v>
      </c>
      <c r="Z43" s="325">
        <f t="shared" si="38"/>
        <v>0</v>
      </c>
      <c r="AA43" s="325">
        <f t="shared" si="38"/>
        <v>0</v>
      </c>
      <c r="AB43" s="325">
        <f t="shared" si="38"/>
        <v>0</v>
      </c>
      <c r="AC43" s="325">
        <f t="shared" si="38"/>
        <v>0</v>
      </c>
      <c r="AD43" s="325">
        <f t="shared" si="38"/>
        <v>0</v>
      </c>
      <c r="AE43" s="325">
        <f t="shared" si="38"/>
        <v>0</v>
      </c>
      <c r="AF43" s="325">
        <f t="shared" si="38"/>
        <v>0</v>
      </c>
      <c r="AG43" s="325">
        <f t="shared" si="38"/>
        <v>0</v>
      </c>
      <c r="AH43" s="325">
        <f t="shared" si="38"/>
        <v>0</v>
      </c>
      <c r="AI43" s="325">
        <f t="shared" si="38"/>
        <v>0</v>
      </c>
      <c r="AJ43" s="325">
        <f t="shared" si="38"/>
        <v>0</v>
      </c>
      <c r="AK43" s="325">
        <f t="shared" si="38"/>
        <v>0</v>
      </c>
      <c r="AL43" s="325">
        <f t="shared" si="38"/>
        <v>0</v>
      </c>
      <c r="AM43" s="325">
        <f t="shared" si="38"/>
        <v>0</v>
      </c>
      <c r="AN43" s="325">
        <f t="shared" si="38"/>
        <v>0</v>
      </c>
      <c r="AO43" s="325">
        <f t="shared" ref="AO43:BP43" si="39">SUM(AO44,AO45,AO46)</f>
        <v>0</v>
      </c>
      <c r="AP43" s="325">
        <f t="shared" si="39"/>
        <v>0</v>
      </c>
      <c r="AQ43" s="325">
        <f t="shared" si="39"/>
        <v>0</v>
      </c>
      <c r="AR43" s="325">
        <f t="shared" si="39"/>
        <v>0</v>
      </c>
      <c r="AS43" s="325">
        <f t="shared" si="39"/>
        <v>0</v>
      </c>
      <c r="AT43" s="325">
        <f t="shared" si="39"/>
        <v>0</v>
      </c>
      <c r="AU43" s="325">
        <f t="shared" si="39"/>
        <v>0</v>
      </c>
      <c r="AV43" s="325">
        <f t="shared" si="39"/>
        <v>0</v>
      </c>
      <c r="AW43" s="325">
        <f t="shared" si="39"/>
        <v>0</v>
      </c>
      <c r="AX43" s="325">
        <f t="shared" si="39"/>
        <v>0</v>
      </c>
      <c r="AY43" s="325">
        <f t="shared" si="39"/>
        <v>0</v>
      </c>
      <c r="AZ43" s="325">
        <f t="shared" si="39"/>
        <v>0</v>
      </c>
      <c r="BA43" s="325">
        <f t="shared" si="39"/>
        <v>0</v>
      </c>
      <c r="BB43" s="325">
        <f t="shared" si="39"/>
        <v>0</v>
      </c>
      <c r="BC43" s="325">
        <f t="shared" si="39"/>
        <v>0</v>
      </c>
      <c r="BD43" s="325">
        <f t="shared" si="39"/>
        <v>0</v>
      </c>
      <c r="BE43" s="325">
        <f t="shared" si="39"/>
        <v>0</v>
      </c>
      <c r="BF43" s="325">
        <f t="shared" si="39"/>
        <v>0</v>
      </c>
      <c r="BG43" s="325">
        <f t="shared" si="39"/>
        <v>0</v>
      </c>
      <c r="BH43" s="325">
        <f t="shared" si="39"/>
        <v>0</v>
      </c>
      <c r="BI43" s="325">
        <f t="shared" si="39"/>
        <v>0</v>
      </c>
      <c r="BJ43" s="325">
        <f t="shared" si="39"/>
        <v>0</v>
      </c>
      <c r="BK43" s="325">
        <f t="shared" si="39"/>
        <v>0</v>
      </c>
      <c r="BL43" s="325">
        <f t="shared" si="39"/>
        <v>0</v>
      </c>
      <c r="BM43" s="325">
        <f t="shared" si="39"/>
        <v>0</v>
      </c>
      <c r="BN43" s="325">
        <f t="shared" si="39"/>
        <v>0</v>
      </c>
      <c r="BO43" s="325">
        <f t="shared" si="39"/>
        <v>0</v>
      </c>
      <c r="BP43" s="326">
        <f t="shared" si="39"/>
        <v>0</v>
      </c>
    </row>
    <row r="44" spans="5:68" hidden="1" outlineLevel="5">
      <c r="H44" s="327" t="s">
        <v>242</v>
      </c>
      <c r="I44" s="312">
        <f>'Data - expenses'!J20</f>
        <v>0</v>
      </c>
      <c r="J44" s="313">
        <f>'Data - expenses'!K20</f>
        <v>0</v>
      </c>
      <c r="K44" s="313">
        <f>'Data - expenses'!L20</f>
        <v>0</v>
      </c>
      <c r="L44" s="313">
        <f>'Data - expenses'!M20</f>
        <v>0</v>
      </c>
      <c r="M44" s="313">
        <f>'Data - expenses'!N20</f>
        <v>0</v>
      </c>
      <c r="N44" s="313">
        <f>'Data - expenses'!O20</f>
        <v>0</v>
      </c>
      <c r="O44" s="313">
        <f>'Data - expenses'!P20</f>
        <v>0</v>
      </c>
      <c r="P44" s="313">
        <f>'Data - expenses'!Q20</f>
        <v>0</v>
      </c>
      <c r="Q44" s="313">
        <f>'Data - expenses'!R20</f>
        <v>0</v>
      </c>
      <c r="R44" s="313">
        <f>'Data - expenses'!S20</f>
        <v>0</v>
      </c>
      <c r="S44" s="313">
        <f>'Data - expenses'!T20</f>
        <v>0</v>
      </c>
      <c r="T44" s="313">
        <f>'Data - expenses'!U20</f>
        <v>0</v>
      </c>
      <c r="U44" s="313">
        <f>'Data - expenses'!V20</f>
        <v>0</v>
      </c>
      <c r="V44" s="313">
        <f>'Data - expenses'!W20</f>
        <v>0</v>
      </c>
      <c r="W44" s="313">
        <f>'Data - expenses'!X20</f>
        <v>0</v>
      </c>
      <c r="X44" s="313">
        <f>'Data - expenses'!Y20</f>
        <v>0</v>
      </c>
      <c r="Y44" s="313">
        <f>'Data - expenses'!Z20</f>
        <v>0</v>
      </c>
      <c r="Z44" s="313">
        <f>'Data - expenses'!AA20</f>
        <v>0</v>
      </c>
      <c r="AA44" s="313">
        <f>'Data - expenses'!AB20</f>
        <v>0</v>
      </c>
      <c r="AB44" s="313">
        <f>'Data - expenses'!AC20</f>
        <v>0</v>
      </c>
      <c r="AC44" s="313">
        <f>'Data - expenses'!AD20</f>
        <v>0</v>
      </c>
      <c r="AD44" s="313">
        <f>'Data - expenses'!AE20</f>
        <v>0</v>
      </c>
      <c r="AE44" s="313">
        <f>'Data - expenses'!AF20</f>
        <v>0</v>
      </c>
      <c r="AF44" s="313">
        <f>'Data - expenses'!AG20</f>
        <v>0</v>
      </c>
      <c r="AG44" s="313">
        <f>'Data - expenses'!AH20</f>
        <v>0</v>
      </c>
      <c r="AH44" s="313">
        <f>'Data - expenses'!AI20</f>
        <v>0</v>
      </c>
      <c r="AI44" s="313">
        <f>'Data - expenses'!AJ20</f>
        <v>0</v>
      </c>
      <c r="AJ44" s="313">
        <f>'Data - expenses'!AK20</f>
        <v>0</v>
      </c>
      <c r="AK44" s="313">
        <f>'Data - expenses'!AL20</f>
        <v>0</v>
      </c>
      <c r="AL44" s="313">
        <f>'Data - expenses'!AM20</f>
        <v>0</v>
      </c>
      <c r="AM44" s="313">
        <f>'Data - expenses'!AN20</f>
        <v>0</v>
      </c>
      <c r="AN44" s="313">
        <f>'Data - expenses'!AO20</f>
        <v>0</v>
      </c>
      <c r="AO44" s="313">
        <f>'Data - expenses'!AP20</f>
        <v>0</v>
      </c>
      <c r="AP44" s="313">
        <f>'Data - expenses'!AQ20</f>
        <v>0</v>
      </c>
      <c r="AQ44" s="313">
        <f>'Data - expenses'!AR20</f>
        <v>0</v>
      </c>
      <c r="AR44" s="313">
        <f>'Data - expenses'!AS20</f>
        <v>0</v>
      </c>
      <c r="AS44" s="313">
        <f>'Data - expenses'!AT20</f>
        <v>0</v>
      </c>
      <c r="AT44" s="313">
        <f>'Data - expenses'!AU20</f>
        <v>0</v>
      </c>
      <c r="AU44" s="313">
        <f>'Data - expenses'!AV20</f>
        <v>0</v>
      </c>
      <c r="AV44" s="313">
        <f>'Data - expenses'!AW20</f>
        <v>0</v>
      </c>
      <c r="AW44" s="313">
        <f>'Data - expenses'!AX20</f>
        <v>0</v>
      </c>
      <c r="AX44" s="313">
        <f>'Data - expenses'!AY20</f>
        <v>0</v>
      </c>
      <c r="AY44" s="313">
        <f>'Data - expenses'!AZ20</f>
        <v>0</v>
      </c>
      <c r="AZ44" s="313">
        <f>'Data - expenses'!BA20</f>
        <v>0</v>
      </c>
      <c r="BA44" s="313">
        <f>'Data - expenses'!BB20</f>
        <v>0</v>
      </c>
      <c r="BB44" s="313">
        <f>'Data - expenses'!BC20</f>
        <v>0</v>
      </c>
      <c r="BC44" s="313">
        <f>'Data - expenses'!BD20</f>
        <v>0</v>
      </c>
      <c r="BD44" s="313">
        <f>'Data - expenses'!BE20</f>
        <v>0</v>
      </c>
      <c r="BE44" s="313">
        <f>'Data - expenses'!BF20</f>
        <v>0</v>
      </c>
      <c r="BF44" s="313">
        <f>'Data - expenses'!BG20</f>
        <v>0</v>
      </c>
      <c r="BG44" s="313">
        <f>'Data - expenses'!BH20</f>
        <v>0</v>
      </c>
      <c r="BH44" s="313">
        <f>'Data - expenses'!BI20</f>
        <v>0</v>
      </c>
      <c r="BI44" s="313">
        <f>'Data - expenses'!BJ20</f>
        <v>0</v>
      </c>
      <c r="BJ44" s="313">
        <f>'Data - expenses'!BK20</f>
        <v>0</v>
      </c>
      <c r="BK44" s="313">
        <f>'Data - expenses'!BL20</f>
        <v>0</v>
      </c>
      <c r="BL44" s="313">
        <f>'Data - expenses'!BM20</f>
        <v>0</v>
      </c>
      <c r="BM44" s="313">
        <f>'Data - expenses'!BN20</f>
        <v>0</v>
      </c>
      <c r="BN44" s="313">
        <f>'Data - expenses'!BO20</f>
        <v>0</v>
      </c>
      <c r="BO44" s="313">
        <f>'Data - expenses'!BP20</f>
        <v>0</v>
      </c>
      <c r="BP44" s="314">
        <f>'Data - expenses'!BQ20</f>
        <v>0</v>
      </c>
    </row>
    <row r="45" spans="5:68" hidden="1" outlineLevel="5">
      <c r="H45" s="327" t="s">
        <v>243</v>
      </c>
      <c r="I45" s="312">
        <f>'Data - expenses'!J21</f>
        <v>0</v>
      </c>
      <c r="J45" s="313">
        <f>'Data - expenses'!K21</f>
        <v>0</v>
      </c>
      <c r="K45" s="313">
        <f>'Data - expenses'!L21</f>
        <v>0</v>
      </c>
      <c r="L45" s="313">
        <f>'Data - expenses'!M21</f>
        <v>0</v>
      </c>
      <c r="M45" s="313">
        <f>'Data - expenses'!N21</f>
        <v>0</v>
      </c>
      <c r="N45" s="313">
        <f>'Data - expenses'!O21</f>
        <v>0</v>
      </c>
      <c r="O45" s="313">
        <f>'Data - expenses'!P21</f>
        <v>0</v>
      </c>
      <c r="P45" s="313">
        <f>'Data - expenses'!Q21</f>
        <v>0</v>
      </c>
      <c r="Q45" s="313">
        <f>'Data - expenses'!R21</f>
        <v>0</v>
      </c>
      <c r="R45" s="313">
        <f>'Data - expenses'!S21</f>
        <v>0</v>
      </c>
      <c r="S45" s="313">
        <f>'Data - expenses'!T21</f>
        <v>0</v>
      </c>
      <c r="T45" s="313">
        <f>'Data - expenses'!U21</f>
        <v>0</v>
      </c>
      <c r="U45" s="313">
        <f>'Data - expenses'!V21</f>
        <v>0</v>
      </c>
      <c r="V45" s="313">
        <f>'Data - expenses'!W21</f>
        <v>0</v>
      </c>
      <c r="W45" s="313">
        <f>'Data - expenses'!X21</f>
        <v>0</v>
      </c>
      <c r="X45" s="313">
        <f>'Data - expenses'!Y21</f>
        <v>0</v>
      </c>
      <c r="Y45" s="313">
        <f>'Data - expenses'!Z21</f>
        <v>0</v>
      </c>
      <c r="Z45" s="313">
        <f>'Data - expenses'!AA21</f>
        <v>0</v>
      </c>
      <c r="AA45" s="313">
        <f>'Data - expenses'!AB21</f>
        <v>0</v>
      </c>
      <c r="AB45" s="313">
        <f>'Data - expenses'!AC21</f>
        <v>0</v>
      </c>
      <c r="AC45" s="313">
        <f>'Data - expenses'!AD21</f>
        <v>0</v>
      </c>
      <c r="AD45" s="313">
        <f>'Data - expenses'!AE21</f>
        <v>0</v>
      </c>
      <c r="AE45" s="313">
        <f>'Data - expenses'!AF21</f>
        <v>0</v>
      </c>
      <c r="AF45" s="313">
        <f>'Data - expenses'!AG21</f>
        <v>0</v>
      </c>
      <c r="AG45" s="313">
        <f>'Data - expenses'!AH21</f>
        <v>0</v>
      </c>
      <c r="AH45" s="313">
        <f>'Data - expenses'!AI21</f>
        <v>0</v>
      </c>
      <c r="AI45" s="313">
        <f>'Data - expenses'!AJ21</f>
        <v>0</v>
      </c>
      <c r="AJ45" s="313">
        <f>'Data - expenses'!AK21</f>
        <v>0</v>
      </c>
      <c r="AK45" s="313">
        <f>'Data - expenses'!AL21</f>
        <v>0</v>
      </c>
      <c r="AL45" s="313">
        <f>'Data - expenses'!AM21</f>
        <v>0</v>
      </c>
      <c r="AM45" s="313">
        <f>'Data - expenses'!AN21</f>
        <v>0</v>
      </c>
      <c r="AN45" s="313">
        <f>'Data - expenses'!AO21</f>
        <v>0</v>
      </c>
      <c r="AO45" s="313">
        <f>'Data - expenses'!AP21</f>
        <v>0</v>
      </c>
      <c r="AP45" s="313">
        <f>'Data - expenses'!AQ21</f>
        <v>0</v>
      </c>
      <c r="AQ45" s="313">
        <f>'Data - expenses'!AR21</f>
        <v>0</v>
      </c>
      <c r="AR45" s="313">
        <f>'Data - expenses'!AS21</f>
        <v>0</v>
      </c>
      <c r="AS45" s="313">
        <f>'Data - expenses'!AT21</f>
        <v>0</v>
      </c>
      <c r="AT45" s="313">
        <f>'Data - expenses'!AU21</f>
        <v>0</v>
      </c>
      <c r="AU45" s="313">
        <f>'Data - expenses'!AV21</f>
        <v>0</v>
      </c>
      <c r="AV45" s="313">
        <f>'Data - expenses'!AW21</f>
        <v>0</v>
      </c>
      <c r="AW45" s="313">
        <f>'Data - expenses'!AX21</f>
        <v>0</v>
      </c>
      <c r="AX45" s="313">
        <f>'Data - expenses'!AY21</f>
        <v>0</v>
      </c>
      <c r="AY45" s="313">
        <f>'Data - expenses'!AZ21</f>
        <v>0</v>
      </c>
      <c r="AZ45" s="313">
        <f>'Data - expenses'!BA21</f>
        <v>0</v>
      </c>
      <c r="BA45" s="313">
        <f>'Data - expenses'!BB21</f>
        <v>0</v>
      </c>
      <c r="BB45" s="313">
        <f>'Data - expenses'!BC21</f>
        <v>0</v>
      </c>
      <c r="BC45" s="313">
        <f>'Data - expenses'!BD21</f>
        <v>0</v>
      </c>
      <c r="BD45" s="313">
        <f>'Data - expenses'!BE21</f>
        <v>0</v>
      </c>
      <c r="BE45" s="313">
        <f>'Data - expenses'!BF21</f>
        <v>0</v>
      </c>
      <c r="BF45" s="313">
        <f>'Data - expenses'!BG21</f>
        <v>0</v>
      </c>
      <c r="BG45" s="313">
        <f>'Data - expenses'!BH21</f>
        <v>0</v>
      </c>
      <c r="BH45" s="313">
        <f>'Data - expenses'!BI21</f>
        <v>0</v>
      </c>
      <c r="BI45" s="313">
        <f>'Data - expenses'!BJ21</f>
        <v>0</v>
      </c>
      <c r="BJ45" s="313">
        <f>'Data - expenses'!BK21</f>
        <v>0</v>
      </c>
      <c r="BK45" s="313">
        <f>'Data - expenses'!BL21</f>
        <v>0</v>
      </c>
      <c r="BL45" s="313">
        <f>'Data - expenses'!BM21</f>
        <v>0</v>
      </c>
      <c r="BM45" s="313">
        <f>'Data - expenses'!BN21</f>
        <v>0</v>
      </c>
      <c r="BN45" s="313">
        <f>'Data - expenses'!BO21</f>
        <v>0</v>
      </c>
      <c r="BO45" s="313">
        <f>'Data - expenses'!BP21</f>
        <v>0</v>
      </c>
      <c r="BP45" s="314">
        <f>'Data - expenses'!BQ21</f>
        <v>0</v>
      </c>
    </row>
    <row r="46" spans="5:68" hidden="1" outlineLevel="5">
      <c r="H46" s="327" t="s">
        <v>244</v>
      </c>
      <c r="I46" s="312">
        <f>'Data - expenses'!J22</f>
        <v>0</v>
      </c>
      <c r="J46" s="313">
        <f>'Data - expenses'!K22</f>
        <v>0</v>
      </c>
      <c r="K46" s="313">
        <f>'Data - expenses'!L22</f>
        <v>0</v>
      </c>
      <c r="L46" s="313">
        <f>'Data - expenses'!M22</f>
        <v>0</v>
      </c>
      <c r="M46" s="313">
        <f>'Data - expenses'!N22</f>
        <v>0</v>
      </c>
      <c r="N46" s="313">
        <f>'Data - expenses'!O22</f>
        <v>0</v>
      </c>
      <c r="O46" s="313">
        <f>'Data - expenses'!P22</f>
        <v>0</v>
      </c>
      <c r="P46" s="313">
        <f>'Data - expenses'!Q22</f>
        <v>0</v>
      </c>
      <c r="Q46" s="313">
        <f>'Data - expenses'!R22</f>
        <v>0</v>
      </c>
      <c r="R46" s="313">
        <f>'Data - expenses'!S22</f>
        <v>0</v>
      </c>
      <c r="S46" s="313">
        <f>'Data - expenses'!T22</f>
        <v>0</v>
      </c>
      <c r="T46" s="313">
        <f>'Data - expenses'!U22</f>
        <v>0</v>
      </c>
      <c r="U46" s="313">
        <f>'Data - expenses'!V22</f>
        <v>0</v>
      </c>
      <c r="V46" s="313">
        <f>'Data - expenses'!W22</f>
        <v>0</v>
      </c>
      <c r="W46" s="313">
        <f>'Data - expenses'!X22</f>
        <v>0</v>
      </c>
      <c r="X46" s="313">
        <f>'Data - expenses'!Y22</f>
        <v>0</v>
      </c>
      <c r="Y46" s="313">
        <f>'Data - expenses'!Z22</f>
        <v>0</v>
      </c>
      <c r="Z46" s="313">
        <f>'Data - expenses'!AA22</f>
        <v>0</v>
      </c>
      <c r="AA46" s="313">
        <f>'Data - expenses'!AB22</f>
        <v>0</v>
      </c>
      <c r="AB46" s="313">
        <f>'Data - expenses'!AC22</f>
        <v>0</v>
      </c>
      <c r="AC46" s="313">
        <f>'Data - expenses'!AD22</f>
        <v>0</v>
      </c>
      <c r="AD46" s="313">
        <f>'Data - expenses'!AE22</f>
        <v>0</v>
      </c>
      <c r="AE46" s="313">
        <f>'Data - expenses'!AF22</f>
        <v>0</v>
      </c>
      <c r="AF46" s="313">
        <f>'Data - expenses'!AG22</f>
        <v>0</v>
      </c>
      <c r="AG46" s="313">
        <f>'Data - expenses'!AH22</f>
        <v>0</v>
      </c>
      <c r="AH46" s="313">
        <f>'Data - expenses'!AI22</f>
        <v>0</v>
      </c>
      <c r="AI46" s="313">
        <f>'Data - expenses'!AJ22</f>
        <v>0</v>
      </c>
      <c r="AJ46" s="313">
        <f>'Data - expenses'!AK22</f>
        <v>0</v>
      </c>
      <c r="AK46" s="313">
        <f>'Data - expenses'!AL22</f>
        <v>0</v>
      </c>
      <c r="AL46" s="313">
        <f>'Data - expenses'!AM22</f>
        <v>0</v>
      </c>
      <c r="AM46" s="313">
        <f>'Data - expenses'!AN22</f>
        <v>0</v>
      </c>
      <c r="AN46" s="313">
        <f>'Data - expenses'!AO22</f>
        <v>0</v>
      </c>
      <c r="AO46" s="313">
        <f>'Data - expenses'!AP22</f>
        <v>0</v>
      </c>
      <c r="AP46" s="313">
        <f>'Data - expenses'!AQ22</f>
        <v>0</v>
      </c>
      <c r="AQ46" s="313">
        <f>'Data - expenses'!AR22</f>
        <v>0</v>
      </c>
      <c r="AR46" s="313">
        <f>'Data - expenses'!AS22</f>
        <v>0</v>
      </c>
      <c r="AS46" s="313">
        <f>'Data - expenses'!AT22</f>
        <v>0</v>
      </c>
      <c r="AT46" s="313">
        <f>'Data - expenses'!AU22</f>
        <v>0</v>
      </c>
      <c r="AU46" s="313">
        <f>'Data - expenses'!AV22</f>
        <v>0</v>
      </c>
      <c r="AV46" s="313">
        <f>'Data - expenses'!AW22</f>
        <v>0</v>
      </c>
      <c r="AW46" s="313">
        <f>'Data - expenses'!AX22</f>
        <v>0</v>
      </c>
      <c r="AX46" s="313">
        <f>'Data - expenses'!AY22</f>
        <v>0</v>
      </c>
      <c r="AY46" s="313">
        <f>'Data - expenses'!AZ22</f>
        <v>0</v>
      </c>
      <c r="AZ46" s="313">
        <f>'Data - expenses'!BA22</f>
        <v>0</v>
      </c>
      <c r="BA46" s="313">
        <f>'Data - expenses'!BB22</f>
        <v>0</v>
      </c>
      <c r="BB46" s="313">
        <f>'Data - expenses'!BC22</f>
        <v>0</v>
      </c>
      <c r="BC46" s="313">
        <f>'Data - expenses'!BD22</f>
        <v>0</v>
      </c>
      <c r="BD46" s="313">
        <f>'Data - expenses'!BE22</f>
        <v>0</v>
      </c>
      <c r="BE46" s="313">
        <f>'Data - expenses'!BF22</f>
        <v>0</v>
      </c>
      <c r="BF46" s="313">
        <f>'Data - expenses'!BG22</f>
        <v>0</v>
      </c>
      <c r="BG46" s="313">
        <f>'Data - expenses'!BH22</f>
        <v>0</v>
      </c>
      <c r="BH46" s="313">
        <f>'Data - expenses'!BI22</f>
        <v>0</v>
      </c>
      <c r="BI46" s="313">
        <f>'Data - expenses'!BJ22</f>
        <v>0</v>
      </c>
      <c r="BJ46" s="313">
        <f>'Data - expenses'!BK22</f>
        <v>0</v>
      </c>
      <c r="BK46" s="313">
        <f>'Data - expenses'!BL22</f>
        <v>0</v>
      </c>
      <c r="BL46" s="313">
        <f>'Data - expenses'!BM22</f>
        <v>0</v>
      </c>
      <c r="BM46" s="313">
        <f>'Data - expenses'!BN22</f>
        <v>0</v>
      </c>
      <c r="BN46" s="313">
        <f>'Data - expenses'!BO22</f>
        <v>0</v>
      </c>
      <c r="BO46" s="313">
        <f>'Data - expenses'!BP22</f>
        <v>0</v>
      </c>
      <c r="BP46" s="314">
        <f>'Data - expenses'!BQ22</f>
        <v>0</v>
      </c>
    </row>
    <row r="47" spans="5:68" hidden="1" outlineLevel="2">
      <c r="E47" s="502" t="s">
        <v>91</v>
      </c>
      <c r="F47" s="505"/>
      <c r="G47" s="505"/>
      <c r="H47" s="503"/>
      <c r="I47" s="324">
        <f t="shared" ref="I47:AN47" si="40">SUM(I48)</f>
        <v>416.66666666666669</v>
      </c>
      <c r="J47" s="325">
        <f t="shared" si="40"/>
        <v>416.66666666666669</v>
      </c>
      <c r="K47" s="325">
        <f t="shared" si="40"/>
        <v>416.66666666666669</v>
      </c>
      <c r="L47" s="325">
        <f t="shared" si="40"/>
        <v>416.66666666666669</v>
      </c>
      <c r="M47" s="325">
        <f t="shared" si="40"/>
        <v>416.66666666666669</v>
      </c>
      <c r="N47" s="325">
        <f t="shared" si="40"/>
        <v>416.66666666666669</v>
      </c>
      <c r="O47" s="325">
        <f t="shared" si="40"/>
        <v>416.66666666666669</v>
      </c>
      <c r="P47" s="325">
        <f t="shared" si="40"/>
        <v>416.66666666666669</v>
      </c>
      <c r="Q47" s="325">
        <f t="shared" si="40"/>
        <v>416.66666666666669</v>
      </c>
      <c r="R47" s="325">
        <f t="shared" si="40"/>
        <v>416.66666666666669</v>
      </c>
      <c r="S47" s="325">
        <f t="shared" si="40"/>
        <v>416.66666666666669</v>
      </c>
      <c r="T47" s="325">
        <f t="shared" si="40"/>
        <v>416.66666666666669</v>
      </c>
      <c r="U47" s="325">
        <f t="shared" si="40"/>
        <v>416.66666666666669</v>
      </c>
      <c r="V47" s="325">
        <f t="shared" si="40"/>
        <v>416.66666666666669</v>
      </c>
      <c r="W47" s="325">
        <f t="shared" si="40"/>
        <v>416.66666666666669</v>
      </c>
      <c r="X47" s="325">
        <f t="shared" si="40"/>
        <v>416.66666666666669</v>
      </c>
      <c r="Y47" s="325">
        <f t="shared" si="40"/>
        <v>416.66666666666669</v>
      </c>
      <c r="Z47" s="325">
        <f t="shared" si="40"/>
        <v>416.66666666666669</v>
      </c>
      <c r="AA47" s="325">
        <f t="shared" si="40"/>
        <v>416.66666666666669</v>
      </c>
      <c r="AB47" s="325">
        <f t="shared" si="40"/>
        <v>416.66666666666669</v>
      </c>
      <c r="AC47" s="325">
        <f t="shared" si="40"/>
        <v>416.66666666666669</v>
      </c>
      <c r="AD47" s="325">
        <f t="shared" si="40"/>
        <v>416.66666666666669</v>
      </c>
      <c r="AE47" s="325">
        <f t="shared" si="40"/>
        <v>416.66666666666669</v>
      </c>
      <c r="AF47" s="325">
        <f t="shared" si="40"/>
        <v>416.66666666666669</v>
      </c>
      <c r="AG47" s="325">
        <f t="shared" si="40"/>
        <v>416.66666666666669</v>
      </c>
      <c r="AH47" s="325">
        <f t="shared" si="40"/>
        <v>416.66666666666669</v>
      </c>
      <c r="AI47" s="325">
        <f t="shared" si="40"/>
        <v>416.66666666666669</v>
      </c>
      <c r="AJ47" s="325">
        <f t="shared" si="40"/>
        <v>416.66666666666669</v>
      </c>
      <c r="AK47" s="325">
        <f t="shared" si="40"/>
        <v>416.66666666666669</v>
      </c>
      <c r="AL47" s="325">
        <f t="shared" si="40"/>
        <v>416.66666666666669</v>
      </c>
      <c r="AM47" s="325">
        <f t="shared" si="40"/>
        <v>416.66666666666669</v>
      </c>
      <c r="AN47" s="325">
        <f t="shared" si="40"/>
        <v>416.66666666666669</v>
      </c>
      <c r="AO47" s="325">
        <f t="shared" ref="AO47:BP47" si="41">SUM(AO48)</f>
        <v>416.66666666666669</v>
      </c>
      <c r="AP47" s="325">
        <f t="shared" si="41"/>
        <v>416.66666666666669</v>
      </c>
      <c r="AQ47" s="325">
        <f t="shared" si="41"/>
        <v>416.66666666666669</v>
      </c>
      <c r="AR47" s="325">
        <f t="shared" si="41"/>
        <v>416.66666666666669</v>
      </c>
      <c r="AS47" s="325">
        <f t="shared" si="41"/>
        <v>666.66666666666674</v>
      </c>
      <c r="AT47" s="325">
        <f t="shared" si="41"/>
        <v>666.66666666666674</v>
      </c>
      <c r="AU47" s="325">
        <f t="shared" si="41"/>
        <v>666.66666666666674</v>
      </c>
      <c r="AV47" s="325">
        <f t="shared" si="41"/>
        <v>666.66666666666674</v>
      </c>
      <c r="AW47" s="325">
        <f t="shared" si="41"/>
        <v>666.66666666666674</v>
      </c>
      <c r="AX47" s="325">
        <f t="shared" si="41"/>
        <v>666.66666666666674</v>
      </c>
      <c r="AY47" s="325">
        <f t="shared" si="41"/>
        <v>666.66666666666674</v>
      </c>
      <c r="AZ47" s="325">
        <f t="shared" si="41"/>
        <v>666.66666666666674</v>
      </c>
      <c r="BA47" s="325">
        <f t="shared" si="41"/>
        <v>666.66666666666674</v>
      </c>
      <c r="BB47" s="325">
        <f t="shared" si="41"/>
        <v>666.66666666666674</v>
      </c>
      <c r="BC47" s="325">
        <f t="shared" si="41"/>
        <v>666.66666666666674</v>
      </c>
      <c r="BD47" s="325">
        <f t="shared" si="41"/>
        <v>666.66666666666674</v>
      </c>
      <c r="BE47" s="325">
        <f t="shared" si="41"/>
        <v>666.66666666666674</v>
      </c>
      <c r="BF47" s="325">
        <f t="shared" si="41"/>
        <v>666.66666666666674</v>
      </c>
      <c r="BG47" s="325">
        <f t="shared" si="41"/>
        <v>666.66666666666674</v>
      </c>
      <c r="BH47" s="325">
        <f t="shared" si="41"/>
        <v>666.66666666666674</v>
      </c>
      <c r="BI47" s="325">
        <f t="shared" si="41"/>
        <v>666.66666666666674</v>
      </c>
      <c r="BJ47" s="325">
        <f t="shared" si="41"/>
        <v>666.66666666666674</v>
      </c>
      <c r="BK47" s="325">
        <f t="shared" si="41"/>
        <v>666.66666666666674</v>
      </c>
      <c r="BL47" s="325">
        <f t="shared" si="41"/>
        <v>666.66666666666674</v>
      </c>
      <c r="BM47" s="325">
        <f t="shared" si="41"/>
        <v>666.66666666666674</v>
      </c>
      <c r="BN47" s="325">
        <f t="shared" si="41"/>
        <v>666.66666666666674</v>
      </c>
      <c r="BO47" s="325">
        <f t="shared" si="41"/>
        <v>666.66666666666674</v>
      </c>
      <c r="BP47" s="326">
        <f t="shared" si="41"/>
        <v>666.66666666666674</v>
      </c>
    </row>
    <row r="48" spans="5:68" hidden="1" outlineLevel="3">
      <c r="F48" s="488" t="s">
        <v>91</v>
      </c>
      <c r="G48" s="504"/>
      <c r="H48" s="489"/>
      <c r="I48" s="321">
        <f t="shared" ref="I48:AN48" si="42">SUM(I49,I51)</f>
        <v>416.66666666666669</v>
      </c>
      <c r="J48" s="322">
        <f t="shared" si="42"/>
        <v>416.66666666666669</v>
      </c>
      <c r="K48" s="322">
        <f t="shared" si="42"/>
        <v>416.66666666666669</v>
      </c>
      <c r="L48" s="322">
        <f t="shared" si="42"/>
        <v>416.66666666666669</v>
      </c>
      <c r="M48" s="322">
        <f t="shared" si="42"/>
        <v>416.66666666666669</v>
      </c>
      <c r="N48" s="322">
        <f t="shared" si="42"/>
        <v>416.66666666666669</v>
      </c>
      <c r="O48" s="322">
        <f t="shared" si="42"/>
        <v>416.66666666666669</v>
      </c>
      <c r="P48" s="322">
        <f t="shared" si="42"/>
        <v>416.66666666666669</v>
      </c>
      <c r="Q48" s="322">
        <f t="shared" si="42"/>
        <v>416.66666666666669</v>
      </c>
      <c r="R48" s="322">
        <f t="shared" si="42"/>
        <v>416.66666666666669</v>
      </c>
      <c r="S48" s="322">
        <f t="shared" si="42"/>
        <v>416.66666666666669</v>
      </c>
      <c r="T48" s="322">
        <f t="shared" si="42"/>
        <v>416.66666666666669</v>
      </c>
      <c r="U48" s="322">
        <f t="shared" si="42"/>
        <v>416.66666666666669</v>
      </c>
      <c r="V48" s="322">
        <f t="shared" si="42"/>
        <v>416.66666666666669</v>
      </c>
      <c r="W48" s="322">
        <f t="shared" si="42"/>
        <v>416.66666666666669</v>
      </c>
      <c r="X48" s="322">
        <f t="shared" si="42"/>
        <v>416.66666666666669</v>
      </c>
      <c r="Y48" s="322">
        <f t="shared" si="42"/>
        <v>416.66666666666669</v>
      </c>
      <c r="Z48" s="322">
        <f t="shared" si="42"/>
        <v>416.66666666666669</v>
      </c>
      <c r="AA48" s="322">
        <f t="shared" si="42"/>
        <v>416.66666666666669</v>
      </c>
      <c r="AB48" s="322">
        <f t="shared" si="42"/>
        <v>416.66666666666669</v>
      </c>
      <c r="AC48" s="322">
        <f t="shared" si="42"/>
        <v>416.66666666666669</v>
      </c>
      <c r="AD48" s="322">
        <f t="shared" si="42"/>
        <v>416.66666666666669</v>
      </c>
      <c r="AE48" s="322">
        <f t="shared" si="42"/>
        <v>416.66666666666669</v>
      </c>
      <c r="AF48" s="322">
        <f t="shared" si="42"/>
        <v>416.66666666666669</v>
      </c>
      <c r="AG48" s="322">
        <f t="shared" si="42"/>
        <v>416.66666666666669</v>
      </c>
      <c r="AH48" s="322">
        <f t="shared" si="42"/>
        <v>416.66666666666669</v>
      </c>
      <c r="AI48" s="322">
        <f t="shared" si="42"/>
        <v>416.66666666666669</v>
      </c>
      <c r="AJ48" s="322">
        <f t="shared" si="42"/>
        <v>416.66666666666669</v>
      </c>
      <c r="AK48" s="322">
        <f t="shared" si="42"/>
        <v>416.66666666666669</v>
      </c>
      <c r="AL48" s="322">
        <f t="shared" si="42"/>
        <v>416.66666666666669</v>
      </c>
      <c r="AM48" s="322">
        <f t="shared" si="42"/>
        <v>416.66666666666669</v>
      </c>
      <c r="AN48" s="322">
        <f t="shared" si="42"/>
        <v>416.66666666666669</v>
      </c>
      <c r="AO48" s="322">
        <f t="shared" ref="AO48:BP48" si="43">SUM(AO49,AO51)</f>
        <v>416.66666666666669</v>
      </c>
      <c r="AP48" s="322">
        <f t="shared" si="43"/>
        <v>416.66666666666669</v>
      </c>
      <c r="AQ48" s="322">
        <f t="shared" si="43"/>
        <v>416.66666666666669</v>
      </c>
      <c r="AR48" s="322">
        <f t="shared" si="43"/>
        <v>416.66666666666669</v>
      </c>
      <c r="AS48" s="322">
        <f t="shared" si="43"/>
        <v>666.66666666666674</v>
      </c>
      <c r="AT48" s="322">
        <f t="shared" si="43"/>
        <v>666.66666666666674</v>
      </c>
      <c r="AU48" s="322">
        <f t="shared" si="43"/>
        <v>666.66666666666674</v>
      </c>
      <c r="AV48" s="322">
        <f t="shared" si="43"/>
        <v>666.66666666666674</v>
      </c>
      <c r="AW48" s="322">
        <f t="shared" si="43"/>
        <v>666.66666666666674</v>
      </c>
      <c r="AX48" s="322">
        <f t="shared" si="43"/>
        <v>666.66666666666674</v>
      </c>
      <c r="AY48" s="322">
        <f t="shared" si="43"/>
        <v>666.66666666666674</v>
      </c>
      <c r="AZ48" s="322">
        <f t="shared" si="43"/>
        <v>666.66666666666674</v>
      </c>
      <c r="BA48" s="322">
        <f t="shared" si="43"/>
        <v>666.66666666666674</v>
      </c>
      <c r="BB48" s="322">
        <f t="shared" si="43"/>
        <v>666.66666666666674</v>
      </c>
      <c r="BC48" s="322">
        <f t="shared" si="43"/>
        <v>666.66666666666674</v>
      </c>
      <c r="BD48" s="322">
        <f t="shared" si="43"/>
        <v>666.66666666666674</v>
      </c>
      <c r="BE48" s="322">
        <f t="shared" si="43"/>
        <v>666.66666666666674</v>
      </c>
      <c r="BF48" s="322">
        <f t="shared" si="43"/>
        <v>666.66666666666674</v>
      </c>
      <c r="BG48" s="322">
        <f t="shared" si="43"/>
        <v>666.66666666666674</v>
      </c>
      <c r="BH48" s="322">
        <f t="shared" si="43"/>
        <v>666.66666666666674</v>
      </c>
      <c r="BI48" s="322">
        <f t="shared" si="43"/>
        <v>666.66666666666674</v>
      </c>
      <c r="BJ48" s="322">
        <f t="shared" si="43"/>
        <v>666.66666666666674</v>
      </c>
      <c r="BK48" s="322">
        <f t="shared" si="43"/>
        <v>666.66666666666674</v>
      </c>
      <c r="BL48" s="322">
        <f t="shared" si="43"/>
        <v>666.66666666666674</v>
      </c>
      <c r="BM48" s="322">
        <f t="shared" si="43"/>
        <v>666.66666666666674</v>
      </c>
      <c r="BN48" s="322">
        <f t="shared" si="43"/>
        <v>666.66666666666674</v>
      </c>
      <c r="BO48" s="322">
        <f t="shared" si="43"/>
        <v>666.66666666666674</v>
      </c>
      <c r="BP48" s="323">
        <f t="shared" si="43"/>
        <v>666.66666666666674</v>
      </c>
    </row>
    <row r="49" spans="5:68" hidden="1" outlineLevel="4">
      <c r="G49" s="502" t="s">
        <v>84</v>
      </c>
      <c r="H49" s="503"/>
      <c r="I49" s="324">
        <f t="shared" ref="I49:AN49" si="44">SUM(I50)</f>
        <v>416.66666666666669</v>
      </c>
      <c r="J49" s="325">
        <f t="shared" si="44"/>
        <v>416.66666666666669</v>
      </c>
      <c r="K49" s="325">
        <f t="shared" si="44"/>
        <v>416.66666666666669</v>
      </c>
      <c r="L49" s="325">
        <f t="shared" si="44"/>
        <v>416.66666666666669</v>
      </c>
      <c r="M49" s="325">
        <f t="shared" si="44"/>
        <v>416.66666666666669</v>
      </c>
      <c r="N49" s="325">
        <f t="shared" si="44"/>
        <v>416.66666666666669</v>
      </c>
      <c r="O49" s="325">
        <f t="shared" si="44"/>
        <v>416.66666666666669</v>
      </c>
      <c r="P49" s="325">
        <f t="shared" si="44"/>
        <v>416.66666666666669</v>
      </c>
      <c r="Q49" s="325">
        <f t="shared" si="44"/>
        <v>416.66666666666669</v>
      </c>
      <c r="R49" s="325">
        <f t="shared" si="44"/>
        <v>416.66666666666669</v>
      </c>
      <c r="S49" s="325">
        <f t="shared" si="44"/>
        <v>416.66666666666669</v>
      </c>
      <c r="T49" s="325">
        <f t="shared" si="44"/>
        <v>416.66666666666669</v>
      </c>
      <c r="U49" s="325">
        <f t="shared" si="44"/>
        <v>416.66666666666669</v>
      </c>
      <c r="V49" s="325">
        <f t="shared" si="44"/>
        <v>416.66666666666669</v>
      </c>
      <c r="W49" s="325">
        <f t="shared" si="44"/>
        <v>416.66666666666669</v>
      </c>
      <c r="X49" s="325">
        <f t="shared" si="44"/>
        <v>416.66666666666669</v>
      </c>
      <c r="Y49" s="325">
        <f t="shared" si="44"/>
        <v>416.66666666666669</v>
      </c>
      <c r="Z49" s="325">
        <f t="shared" si="44"/>
        <v>416.66666666666669</v>
      </c>
      <c r="AA49" s="325">
        <f t="shared" si="44"/>
        <v>416.66666666666669</v>
      </c>
      <c r="AB49" s="325">
        <f t="shared" si="44"/>
        <v>416.66666666666669</v>
      </c>
      <c r="AC49" s="325">
        <f t="shared" si="44"/>
        <v>416.66666666666669</v>
      </c>
      <c r="AD49" s="325">
        <f t="shared" si="44"/>
        <v>416.66666666666669</v>
      </c>
      <c r="AE49" s="325">
        <f t="shared" si="44"/>
        <v>416.66666666666669</v>
      </c>
      <c r="AF49" s="325">
        <f t="shared" si="44"/>
        <v>416.66666666666669</v>
      </c>
      <c r="AG49" s="325">
        <f t="shared" si="44"/>
        <v>416.66666666666669</v>
      </c>
      <c r="AH49" s="325">
        <f t="shared" si="44"/>
        <v>416.66666666666669</v>
      </c>
      <c r="AI49" s="325">
        <f t="shared" si="44"/>
        <v>416.66666666666669</v>
      </c>
      <c r="AJ49" s="325">
        <f t="shared" si="44"/>
        <v>416.66666666666669</v>
      </c>
      <c r="AK49" s="325">
        <f t="shared" si="44"/>
        <v>416.66666666666669</v>
      </c>
      <c r="AL49" s="325">
        <f t="shared" si="44"/>
        <v>416.66666666666669</v>
      </c>
      <c r="AM49" s="325">
        <f t="shared" si="44"/>
        <v>416.66666666666669</v>
      </c>
      <c r="AN49" s="325">
        <f t="shared" si="44"/>
        <v>416.66666666666669</v>
      </c>
      <c r="AO49" s="325">
        <f t="shared" ref="AO49:BP49" si="45">SUM(AO50)</f>
        <v>416.66666666666669</v>
      </c>
      <c r="AP49" s="325">
        <f t="shared" si="45"/>
        <v>416.66666666666669</v>
      </c>
      <c r="AQ49" s="325">
        <f t="shared" si="45"/>
        <v>416.66666666666669</v>
      </c>
      <c r="AR49" s="325">
        <f t="shared" si="45"/>
        <v>416.66666666666669</v>
      </c>
      <c r="AS49" s="325">
        <f t="shared" si="45"/>
        <v>416.66666666666669</v>
      </c>
      <c r="AT49" s="325">
        <f t="shared" si="45"/>
        <v>416.66666666666669</v>
      </c>
      <c r="AU49" s="325">
        <f t="shared" si="45"/>
        <v>416.66666666666669</v>
      </c>
      <c r="AV49" s="325">
        <f t="shared" si="45"/>
        <v>416.66666666666669</v>
      </c>
      <c r="AW49" s="325">
        <f t="shared" si="45"/>
        <v>416.66666666666669</v>
      </c>
      <c r="AX49" s="325">
        <f t="shared" si="45"/>
        <v>416.66666666666669</v>
      </c>
      <c r="AY49" s="325">
        <f t="shared" si="45"/>
        <v>416.66666666666669</v>
      </c>
      <c r="AZ49" s="325">
        <f t="shared" si="45"/>
        <v>416.66666666666669</v>
      </c>
      <c r="BA49" s="325">
        <f t="shared" si="45"/>
        <v>416.66666666666669</v>
      </c>
      <c r="BB49" s="325">
        <f t="shared" si="45"/>
        <v>416.66666666666669</v>
      </c>
      <c r="BC49" s="325">
        <f t="shared" si="45"/>
        <v>416.66666666666669</v>
      </c>
      <c r="BD49" s="325">
        <f t="shared" si="45"/>
        <v>416.66666666666669</v>
      </c>
      <c r="BE49" s="325">
        <f t="shared" si="45"/>
        <v>416.66666666666669</v>
      </c>
      <c r="BF49" s="325">
        <f t="shared" si="45"/>
        <v>416.66666666666669</v>
      </c>
      <c r="BG49" s="325">
        <f t="shared" si="45"/>
        <v>416.66666666666669</v>
      </c>
      <c r="BH49" s="325">
        <f t="shared" si="45"/>
        <v>416.66666666666669</v>
      </c>
      <c r="BI49" s="325">
        <f t="shared" si="45"/>
        <v>416.66666666666669</v>
      </c>
      <c r="BJ49" s="325">
        <f t="shared" si="45"/>
        <v>416.66666666666669</v>
      </c>
      <c r="BK49" s="325">
        <f t="shared" si="45"/>
        <v>416.66666666666669</v>
      </c>
      <c r="BL49" s="325">
        <f t="shared" si="45"/>
        <v>416.66666666666669</v>
      </c>
      <c r="BM49" s="325">
        <f t="shared" si="45"/>
        <v>416.66666666666669</v>
      </c>
      <c r="BN49" s="325">
        <f t="shared" si="45"/>
        <v>416.66666666666669</v>
      </c>
      <c r="BO49" s="325">
        <f t="shared" si="45"/>
        <v>416.66666666666669</v>
      </c>
      <c r="BP49" s="326">
        <f t="shared" si="45"/>
        <v>416.66666666666669</v>
      </c>
    </row>
    <row r="50" spans="5:68" hidden="1" outlineLevel="5">
      <c r="H50" s="327" t="s">
        <v>241</v>
      </c>
      <c r="I50" s="312">
        <f>'Data - expenses'!J23</f>
        <v>416.66666666666669</v>
      </c>
      <c r="J50" s="313">
        <f>'Data - expenses'!K23</f>
        <v>416.66666666666669</v>
      </c>
      <c r="K50" s="313">
        <f>'Data - expenses'!L23</f>
        <v>416.66666666666669</v>
      </c>
      <c r="L50" s="313">
        <f>'Data - expenses'!M23</f>
        <v>416.66666666666669</v>
      </c>
      <c r="M50" s="313">
        <f>'Data - expenses'!N23</f>
        <v>416.66666666666669</v>
      </c>
      <c r="N50" s="313">
        <f>'Data - expenses'!O23</f>
        <v>416.66666666666669</v>
      </c>
      <c r="O50" s="313">
        <f>'Data - expenses'!P23</f>
        <v>416.66666666666669</v>
      </c>
      <c r="P50" s="313">
        <f>'Data - expenses'!Q23</f>
        <v>416.66666666666669</v>
      </c>
      <c r="Q50" s="313">
        <f>'Data - expenses'!R23</f>
        <v>416.66666666666669</v>
      </c>
      <c r="R50" s="313">
        <f>'Data - expenses'!S23</f>
        <v>416.66666666666669</v>
      </c>
      <c r="S50" s="313">
        <f>'Data - expenses'!T23</f>
        <v>416.66666666666669</v>
      </c>
      <c r="T50" s="313">
        <f>'Data - expenses'!U23</f>
        <v>416.66666666666669</v>
      </c>
      <c r="U50" s="313">
        <f>'Data - expenses'!V23</f>
        <v>416.66666666666669</v>
      </c>
      <c r="V50" s="313">
        <f>'Data - expenses'!W23</f>
        <v>416.66666666666669</v>
      </c>
      <c r="W50" s="313">
        <f>'Data - expenses'!X23</f>
        <v>416.66666666666669</v>
      </c>
      <c r="X50" s="313">
        <f>'Data - expenses'!Y23</f>
        <v>416.66666666666669</v>
      </c>
      <c r="Y50" s="313">
        <f>'Data - expenses'!Z23</f>
        <v>416.66666666666669</v>
      </c>
      <c r="Z50" s="313">
        <f>'Data - expenses'!AA23</f>
        <v>416.66666666666669</v>
      </c>
      <c r="AA50" s="313">
        <f>'Data - expenses'!AB23</f>
        <v>416.66666666666669</v>
      </c>
      <c r="AB50" s="313">
        <f>'Data - expenses'!AC23</f>
        <v>416.66666666666669</v>
      </c>
      <c r="AC50" s="313">
        <f>'Data - expenses'!AD23</f>
        <v>416.66666666666669</v>
      </c>
      <c r="AD50" s="313">
        <f>'Data - expenses'!AE23</f>
        <v>416.66666666666669</v>
      </c>
      <c r="AE50" s="313">
        <f>'Data - expenses'!AF23</f>
        <v>416.66666666666669</v>
      </c>
      <c r="AF50" s="313">
        <f>'Data - expenses'!AG23</f>
        <v>416.66666666666669</v>
      </c>
      <c r="AG50" s="313">
        <f>'Data - expenses'!AH23</f>
        <v>416.66666666666669</v>
      </c>
      <c r="AH50" s="313">
        <f>'Data - expenses'!AI23</f>
        <v>416.66666666666669</v>
      </c>
      <c r="AI50" s="313">
        <f>'Data - expenses'!AJ23</f>
        <v>416.66666666666669</v>
      </c>
      <c r="AJ50" s="313">
        <f>'Data - expenses'!AK23</f>
        <v>416.66666666666669</v>
      </c>
      <c r="AK50" s="313">
        <f>'Data - expenses'!AL23</f>
        <v>416.66666666666669</v>
      </c>
      <c r="AL50" s="313">
        <f>'Data - expenses'!AM23</f>
        <v>416.66666666666669</v>
      </c>
      <c r="AM50" s="313">
        <f>'Data - expenses'!AN23</f>
        <v>416.66666666666669</v>
      </c>
      <c r="AN50" s="313">
        <f>'Data - expenses'!AO23</f>
        <v>416.66666666666669</v>
      </c>
      <c r="AO50" s="313">
        <f>'Data - expenses'!AP23</f>
        <v>416.66666666666669</v>
      </c>
      <c r="AP50" s="313">
        <f>'Data - expenses'!AQ23</f>
        <v>416.66666666666669</v>
      </c>
      <c r="AQ50" s="313">
        <f>'Data - expenses'!AR23</f>
        <v>416.66666666666669</v>
      </c>
      <c r="AR50" s="313">
        <f>'Data - expenses'!AS23</f>
        <v>416.66666666666669</v>
      </c>
      <c r="AS50" s="313">
        <f>'Data - expenses'!AT23</f>
        <v>416.66666666666669</v>
      </c>
      <c r="AT50" s="313">
        <f>'Data - expenses'!AU23</f>
        <v>416.66666666666669</v>
      </c>
      <c r="AU50" s="313">
        <f>'Data - expenses'!AV23</f>
        <v>416.66666666666669</v>
      </c>
      <c r="AV50" s="313">
        <f>'Data - expenses'!AW23</f>
        <v>416.66666666666669</v>
      </c>
      <c r="AW50" s="313">
        <f>'Data - expenses'!AX23</f>
        <v>416.66666666666669</v>
      </c>
      <c r="AX50" s="313">
        <f>'Data - expenses'!AY23</f>
        <v>416.66666666666669</v>
      </c>
      <c r="AY50" s="313">
        <f>'Data - expenses'!AZ23</f>
        <v>416.66666666666669</v>
      </c>
      <c r="AZ50" s="313">
        <f>'Data - expenses'!BA23</f>
        <v>416.66666666666669</v>
      </c>
      <c r="BA50" s="313">
        <f>'Data - expenses'!BB23</f>
        <v>416.66666666666669</v>
      </c>
      <c r="BB50" s="313">
        <f>'Data - expenses'!BC23</f>
        <v>416.66666666666669</v>
      </c>
      <c r="BC50" s="313">
        <f>'Data - expenses'!BD23</f>
        <v>416.66666666666669</v>
      </c>
      <c r="BD50" s="313">
        <f>'Data - expenses'!BE23</f>
        <v>416.66666666666669</v>
      </c>
      <c r="BE50" s="313">
        <f>'Data - expenses'!BF23</f>
        <v>416.66666666666669</v>
      </c>
      <c r="BF50" s="313">
        <f>'Data - expenses'!BG23</f>
        <v>416.66666666666669</v>
      </c>
      <c r="BG50" s="313">
        <f>'Data - expenses'!BH23</f>
        <v>416.66666666666669</v>
      </c>
      <c r="BH50" s="313">
        <f>'Data - expenses'!BI23</f>
        <v>416.66666666666669</v>
      </c>
      <c r="BI50" s="313">
        <f>'Data - expenses'!BJ23</f>
        <v>416.66666666666669</v>
      </c>
      <c r="BJ50" s="313">
        <f>'Data - expenses'!BK23</f>
        <v>416.66666666666669</v>
      </c>
      <c r="BK50" s="313">
        <f>'Data - expenses'!BL23</f>
        <v>416.66666666666669</v>
      </c>
      <c r="BL50" s="313">
        <f>'Data - expenses'!BM23</f>
        <v>416.66666666666669</v>
      </c>
      <c r="BM50" s="313">
        <f>'Data - expenses'!BN23</f>
        <v>416.66666666666669</v>
      </c>
      <c r="BN50" s="313">
        <f>'Data - expenses'!BO23</f>
        <v>416.66666666666669</v>
      </c>
      <c r="BO50" s="313">
        <f>'Data - expenses'!BP23</f>
        <v>416.66666666666669</v>
      </c>
      <c r="BP50" s="314">
        <f>'Data - expenses'!BQ23</f>
        <v>416.66666666666669</v>
      </c>
    </row>
    <row r="51" spans="5:68" hidden="1" outlineLevel="4">
      <c r="G51" s="502" t="s">
        <v>81</v>
      </c>
      <c r="H51" s="503"/>
      <c r="I51" s="324">
        <f t="shared" ref="I51:AN51" si="46">SUM(I52,I53,I54)</f>
        <v>0</v>
      </c>
      <c r="J51" s="325">
        <f t="shared" si="46"/>
        <v>0</v>
      </c>
      <c r="K51" s="325">
        <f t="shared" si="46"/>
        <v>0</v>
      </c>
      <c r="L51" s="325">
        <f t="shared" si="46"/>
        <v>0</v>
      </c>
      <c r="M51" s="325">
        <f t="shared" si="46"/>
        <v>0</v>
      </c>
      <c r="N51" s="325">
        <f t="shared" si="46"/>
        <v>0</v>
      </c>
      <c r="O51" s="325">
        <f t="shared" si="46"/>
        <v>0</v>
      </c>
      <c r="P51" s="325">
        <f t="shared" si="46"/>
        <v>0</v>
      </c>
      <c r="Q51" s="325">
        <f t="shared" si="46"/>
        <v>0</v>
      </c>
      <c r="R51" s="325">
        <f t="shared" si="46"/>
        <v>0</v>
      </c>
      <c r="S51" s="325">
        <f t="shared" si="46"/>
        <v>0</v>
      </c>
      <c r="T51" s="325">
        <f t="shared" si="46"/>
        <v>0</v>
      </c>
      <c r="U51" s="325">
        <f t="shared" si="46"/>
        <v>0</v>
      </c>
      <c r="V51" s="325">
        <f t="shared" si="46"/>
        <v>0</v>
      </c>
      <c r="W51" s="325">
        <f t="shared" si="46"/>
        <v>0</v>
      </c>
      <c r="X51" s="325">
        <f t="shared" si="46"/>
        <v>0</v>
      </c>
      <c r="Y51" s="325">
        <f t="shared" si="46"/>
        <v>0</v>
      </c>
      <c r="Z51" s="325">
        <f t="shared" si="46"/>
        <v>0</v>
      </c>
      <c r="AA51" s="325">
        <f t="shared" si="46"/>
        <v>0</v>
      </c>
      <c r="AB51" s="325">
        <f t="shared" si="46"/>
        <v>0</v>
      </c>
      <c r="AC51" s="325">
        <f t="shared" si="46"/>
        <v>0</v>
      </c>
      <c r="AD51" s="325">
        <f t="shared" si="46"/>
        <v>0</v>
      </c>
      <c r="AE51" s="325">
        <f t="shared" si="46"/>
        <v>0</v>
      </c>
      <c r="AF51" s="325">
        <f t="shared" si="46"/>
        <v>0</v>
      </c>
      <c r="AG51" s="325">
        <f t="shared" si="46"/>
        <v>0</v>
      </c>
      <c r="AH51" s="325">
        <f t="shared" si="46"/>
        <v>0</v>
      </c>
      <c r="AI51" s="325">
        <f t="shared" si="46"/>
        <v>0</v>
      </c>
      <c r="AJ51" s="325">
        <f t="shared" si="46"/>
        <v>0</v>
      </c>
      <c r="AK51" s="325">
        <f t="shared" si="46"/>
        <v>0</v>
      </c>
      <c r="AL51" s="325">
        <f t="shared" si="46"/>
        <v>0</v>
      </c>
      <c r="AM51" s="325">
        <f t="shared" si="46"/>
        <v>0</v>
      </c>
      <c r="AN51" s="325">
        <f t="shared" si="46"/>
        <v>0</v>
      </c>
      <c r="AO51" s="325">
        <f t="shared" ref="AO51:BP51" si="47">SUM(AO52,AO53,AO54)</f>
        <v>0</v>
      </c>
      <c r="AP51" s="325">
        <f t="shared" si="47"/>
        <v>0</v>
      </c>
      <c r="AQ51" s="325">
        <f t="shared" si="47"/>
        <v>0</v>
      </c>
      <c r="AR51" s="325">
        <f t="shared" si="47"/>
        <v>0</v>
      </c>
      <c r="AS51" s="325">
        <f t="shared" si="47"/>
        <v>250</v>
      </c>
      <c r="AT51" s="325">
        <f t="shared" si="47"/>
        <v>250</v>
      </c>
      <c r="AU51" s="325">
        <f t="shared" si="47"/>
        <v>250</v>
      </c>
      <c r="AV51" s="325">
        <f t="shared" si="47"/>
        <v>250</v>
      </c>
      <c r="AW51" s="325">
        <f t="shared" si="47"/>
        <v>250</v>
      </c>
      <c r="AX51" s="325">
        <f t="shared" si="47"/>
        <v>250</v>
      </c>
      <c r="AY51" s="325">
        <f t="shared" si="47"/>
        <v>250</v>
      </c>
      <c r="AZ51" s="325">
        <f t="shared" si="47"/>
        <v>250</v>
      </c>
      <c r="BA51" s="325">
        <f t="shared" si="47"/>
        <v>250</v>
      </c>
      <c r="BB51" s="325">
        <f t="shared" si="47"/>
        <v>250</v>
      </c>
      <c r="BC51" s="325">
        <f t="shared" si="47"/>
        <v>250</v>
      </c>
      <c r="BD51" s="325">
        <f t="shared" si="47"/>
        <v>250</v>
      </c>
      <c r="BE51" s="325">
        <f t="shared" si="47"/>
        <v>250</v>
      </c>
      <c r="BF51" s="325">
        <f t="shared" si="47"/>
        <v>250</v>
      </c>
      <c r="BG51" s="325">
        <f t="shared" si="47"/>
        <v>250</v>
      </c>
      <c r="BH51" s="325">
        <f t="shared" si="47"/>
        <v>250</v>
      </c>
      <c r="BI51" s="325">
        <f t="shared" si="47"/>
        <v>250</v>
      </c>
      <c r="BJ51" s="325">
        <f t="shared" si="47"/>
        <v>250</v>
      </c>
      <c r="BK51" s="325">
        <f t="shared" si="47"/>
        <v>250</v>
      </c>
      <c r="BL51" s="325">
        <f t="shared" si="47"/>
        <v>250</v>
      </c>
      <c r="BM51" s="325">
        <f t="shared" si="47"/>
        <v>250</v>
      </c>
      <c r="BN51" s="325">
        <f t="shared" si="47"/>
        <v>250</v>
      </c>
      <c r="BO51" s="325">
        <f t="shared" si="47"/>
        <v>250</v>
      </c>
      <c r="BP51" s="326">
        <f t="shared" si="47"/>
        <v>250</v>
      </c>
    </row>
    <row r="52" spans="5:68" hidden="1" outlineLevel="5">
      <c r="H52" s="327" t="s">
        <v>242</v>
      </c>
      <c r="I52" s="312">
        <f>'Data - expenses'!J24</f>
        <v>0</v>
      </c>
      <c r="J52" s="313">
        <f>'Data - expenses'!K24</f>
        <v>0</v>
      </c>
      <c r="K52" s="313">
        <f>'Data - expenses'!L24</f>
        <v>0</v>
      </c>
      <c r="L52" s="313">
        <f>'Data - expenses'!M24</f>
        <v>0</v>
      </c>
      <c r="M52" s="313">
        <f>'Data - expenses'!N24</f>
        <v>0</v>
      </c>
      <c r="N52" s="313">
        <f>'Data - expenses'!O24</f>
        <v>0</v>
      </c>
      <c r="O52" s="313">
        <f>'Data - expenses'!P24</f>
        <v>0</v>
      </c>
      <c r="P52" s="313">
        <f>'Data - expenses'!Q24</f>
        <v>0</v>
      </c>
      <c r="Q52" s="313">
        <f>'Data - expenses'!R24</f>
        <v>0</v>
      </c>
      <c r="R52" s="313">
        <f>'Data - expenses'!S24</f>
        <v>0</v>
      </c>
      <c r="S52" s="313">
        <f>'Data - expenses'!T24</f>
        <v>0</v>
      </c>
      <c r="T52" s="313">
        <f>'Data - expenses'!U24</f>
        <v>0</v>
      </c>
      <c r="U52" s="313">
        <f>'Data - expenses'!V24</f>
        <v>0</v>
      </c>
      <c r="V52" s="313">
        <f>'Data - expenses'!W24</f>
        <v>0</v>
      </c>
      <c r="W52" s="313">
        <f>'Data - expenses'!X24</f>
        <v>0</v>
      </c>
      <c r="X52" s="313">
        <f>'Data - expenses'!Y24</f>
        <v>0</v>
      </c>
      <c r="Y52" s="313">
        <f>'Data - expenses'!Z24</f>
        <v>0</v>
      </c>
      <c r="Z52" s="313">
        <f>'Data - expenses'!AA24</f>
        <v>0</v>
      </c>
      <c r="AA52" s="313">
        <f>'Data - expenses'!AB24</f>
        <v>0</v>
      </c>
      <c r="AB52" s="313">
        <f>'Data - expenses'!AC24</f>
        <v>0</v>
      </c>
      <c r="AC52" s="313">
        <f>'Data - expenses'!AD24</f>
        <v>0</v>
      </c>
      <c r="AD52" s="313">
        <f>'Data - expenses'!AE24</f>
        <v>0</v>
      </c>
      <c r="AE52" s="313">
        <f>'Data - expenses'!AF24</f>
        <v>0</v>
      </c>
      <c r="AF52" s="313">
        <f>'Data - expenses'!AG24</f>
        <v>0</v>
      </c>
      <c r="AG52" s="313">
        <f>'Data - expenses'!AH24</f>
        <v>0</v>
      </c>
      <c r="AH52" s="313">
        <f>'Data - expenses'!AI24</f>
        <v>0</v>
      </c>
      <c r="AI52" s="313">
        <f>'Data - expenses'!AJ24</f>
        <v>0</v>
      </c>
      <c r="AJ52" s="313">
        <f>'Data - expenses'!AK24</f>
        <v>0</v>
      </c>
      <c r="AK52" s="313">
        <f>'Data - expenses'!AL24</f>
        <v>0</v>
      </c>
      <c r="AL52" s="313">
        <f>'Data - expenses'!AM24</f>
        <v>0</v>
      </c>
      <c r="AM52" s="313">
        <f>'Data - expenses'!AN24</f>
        <v>0</v>
      </c>
      <c r="AN52" s="313">
        <f>'Data - expenses'!AO24</f>
        <v>0</v>
      </c>
      <c r="AO52" s="313">
        <f>'Data - expenses'!AP24</f>
        <v>0</v>
      </c>
      <c r="AP52" s="313">
        <f>'Data - expenses'!AQ24</f>
        <v>0</v>
      </c>
      <c r="AQ52" s="313">
        <f>'Data - expenses'!AR24</f>
        <v>0</v>
      </c>
      <c r="AR52" s="313">
        <f>'Data - expenses'!AS24</f>
        <v>0</v>
      </c>
      <c r="AS52" s="313">
        <f>'Data - expenses'!AT24</f>
        <v>250</v>
      </c>
      <c r="AT52" s="313">
        <f>'Data - expenses'!AU24</f>
        <v>250</v>
      </c>
      <c r="AU52" s="313">
        <f>'Data - expenses'!AV24</f>
        <v>250</v>
      </c>
      <c r="AV52" s="313">
        <f>'Data - expenses'!AW24</f>
        <v>250</v>
      </c>
      <c r="AW52" s="313">
        <f>'Data - expenses'!AX24</f>
        <v>250</v>
      </c>
      <c r="AX52" s="313">
        <f>'Data - expenses'!AY24</f>
        <v>250</v>
      </c>
      <c r="AY52" s="313">
        <f>'Data - expenses'!AZ24</f>
        <v>250</v>
      </c>
      <c r="AZ52" s="313">
        <f>'Data - expenses'!BA24</f>
        <v>250</v>
      </c>
      <c r="BA52" s="313">
        <f>'Data - expenses'!BB24</f>
        <v>250</v>
      </c>
      <c r="BB52" s="313">
        <f>'Data - expenses'!BC24</f>
        <v>250</v>
      </c>
      <c r="BC52" s="313">
        <f>'Data - expenses'!BD24</f>
        <v>250</v>
      </c>
      <c r="BD52" s="313">
        <f>'Data - expenses'!BE24</f>
        <v>250</v>
      </c>
      <c r="BE52" s="313">
        <f>'Data - expenses'!BF24</f>
        <v>250</v>
      </c>
      <c r="BF52" s="313">
        <f>'Data - expenses'!BG24</f>
        <v>250</v>
      </c>
      <c r="BG52" s="313">
        <f>'Data - expenses'!BH24</f>
        <v>250</v>
      </c>
      <c r="BH52" s="313">
        <f>'Data - expenses'!BI24</f>
        <v>250</v>
      </c>
      <c r="BI52" s="313">
        <f>'Data - expenses'!BJ24</f>
        <v>250</v>
      </c>
      <c r="BJ52" s="313">
        <f>'Data - expenses'!BK24</f>
        <v>250</v>
      </c>
      <c r="BK52" s="313">
        <f>'Data - expenses'!BL24</f>
        <v>250</v>
      </c>
      <c r="BL52" s="313">
        <f>'Data - expenses'!BM24</f>
        <v>250</v>
      </c>
      <c r="BM52" s="313">
        <f>'Data - expenses'!BN24</f>
        <v>250</v>
      </c>
      <c r="BN52" s="313">
        <f>'Data - expenses'!BO24</f>
        <v>250</v>
      </c>
      <c r="BO52" s="313">
        <f>'Data - expenses'!BP24</f>
        <v>250</v>
      </c>
      <c r="BP52" s="314">
        <f>'Data - expenses'!BQ24</f>
        <v>250</v>
      </c>
    </row>
    <row r="53" spans="5:68" hidden="1" outlineLevel="5">
      <c r="H53" s="327" t="s">
        <v>243</v>
      </c>
      <c r="I53" s="312">
        <f>'Data - expenses'!J25</f>
        <v>0</v>
      </c>
      <c r="J53" s="313">
        <f>'Data - expenses'!K25</f>
        <v>0</v>
      </c>
      <c r="K53" s="313">
        <f>'Data - expenses'!L25</f>
        <v>0</v>
      </c>
      <c r="L53" s="313">
        <f>'Data - expenses'!M25</f>
        <v>0</v>
      </c>
      <c r="M53" s="313">
        <f>'Data - expenses'!N25</f>
        <v>0</v>
      </c>
      <c r="N53" s="313">
        <f>'Data - expenses'!O25</f>
        <v>0</v>
      </c>
      <c r="O53" s="313">
        <f>'Data - expenses'!P25</f>
        <v>0</v>
      </c>
      <c r="P53" s="313">
        <f>'Data - expenses'!Q25</f>
        <v>0</v>
      </c>
      <c r="Q53" s="313">
        <f>'Data - expenses'!R25</f>
        <v>0</v>
      </c>
      <c r="R53" s="313">
        <f>'Data - expenses'!S25</f>
        <v>0</v>
      </c>
      <c r="S53" s="313">
        <f>'Data - expenses'!T25</f>
        <v>0</v>
      </c>
      <c r="T53" s="313">
        <f>'Data - expenses'!U25</f>
        <v>0</v>
      </c>
      <c r="U53" s="313">
        <f>'Data - expenses'!V25</f>
        <v>0</v>
      </c>
      <c r="V53" s="313">
        <f>'Data - expenses'!W25</f>
        <v>0</v>
      </c>
      <c r="W53" s="313">
        <f>'Data - expenses'!X25</f>
        <v>0</v>
      </c>
      <c r="X53" s="313">
        <f>'Data - expenses'!Y25</f>
        <v>0</v>
      </c>
      <c r="Y53" s="313">
        <f>'Data - expenses'!Z25</f>
        <v>0</v>
      </c>
      <c r="Z53" s="313">
        <f>'Data - expenses'!AA25</f>
        <v>0</v>
      </c>
      <c r="AA53" s="313">
        <f>'Data - expenses'!AB25</f>
        <v>0</v>
      </c>
      <c r="AB53" s="313">
        <f>'Data - expenses'!AC25</f>
        <v>0</v>
      </c>
      <c r="AC53" s="313">
        <f>'Data - expenses'!AD25</f>
        <v>0</v>
      </c>
      <c r="AD53" s="313">
        <f>'Data - expenses'!AE25</f>
        <v>0</v>
      </c>
      <c r="AE53" s="313">
        <f>'Data - expenses'!AF25</f>
        <v>0</v>
      </c>
      <c r="AF53" s="313">
        <f>'Data - expenses'!AG25</f>
        <v>0</v>
      </c>
      <c r="AG53" s="313">
        <f>'Data - expenses'!AH25</f>
        <v>0</v>
      </c>
      <c r="AH53" s="313">
        <f>'Data - expenses'!AI25</f>
        <v>0</v>
      </c>
      <c r="AI53" s="313">
        <f>'Data - expenses'!AJ25</f>
        <v>0</v>
      </c>
      <c r="AJ53" s="313">
        <f>'Data - expenses'!AK25</f>
        <v>0</v>
      </c>
      <c r="AK53" s="313">
        <f>'Data - expenses'!AL25</f>
        <v>0</v>
      </c>
      <c r="AL53" s="313">
        <f>'Data - expenses'!AM25</f>
        <v>0</v>
      </c>
      <c r="AM53" s="313">
        <f>'Data - expenses'!AN25</f>
        <v>0</v>
      </c>
      <c r="AN53" s="313">
        <f>'Data - expenses'!AO25</f>
        <v>0</v>
      </c>
      <c r="AO53" s="313">
        <f>'Data - expenses'!AP25</f>
        <v>0</v>
      </c>
      <c r="AP53" s="313">
        <f>'Data - expenses'!AQ25</f>
        <v>0</v>
      </c>
      <c r="AQ53" s="313">
        <f>'Data - expenses'!AR25</f>
        <v>0</v>
      </c>
      <c r="AR53" s="313">
        <f>'Data - expenses'!AS25</f>
        <v>0</v>
      </c>
      <c r="AS53" s="313">
        <f>'Data - expenses'!AT25</f>
        <v>0</v>
      </c>
      <c r="AT53" s="313">
        <f>'Data - expenses'!AU25</f>
        <v>0</v>
      </c>
      <c r="AU53" s="313">
        <f>'Data - expenses'!AV25</f>
        <v>0</v>
      </c>
      <c r="AV53" s="313">
        <f>'Data - expenses'!AW25</f>
        <v>0</v>
      </c>
      <c r="AW53" s="313">
        <f>'Data - expenses'!AX25</f>
        <v>0</v>
      </c>
      <c r="AX53" s="313">
        <f>'Data - expenses'!AY25</f>
        <v>0</v>
      </c>
      <c r="AY53" s="313">
        <f>'Data - expenses'!AZ25</f>
        <v>0</v>
      </c>
      <c r="AZ53" s="313">
        <f>'Data - expenses'!BA25</f>
        <v>0</v>
      </c>
      <c r="BA53" s="313">
        <f>'Data - expenses'!BB25</f>
        <v>0</v>
      </c>
      <c r="BB53" s="313">
        <f>'Data - expenses'!BC25</f>
        <v>0</v>
      </c>
      <c r="BC53" s="313">
        <f>'Data - expenses'!BD25</f>
        <v>0</v>
      </c>
      <c r="BD53" s="313">
        <f>'Data - expenses'!BE25</f>
        <v>0</v>
      </c>
      <c r="BE53" s="313">
        <f>'Data - expenses'!BF25</f>
        <v>0</v>
      </c>
      <c r="BF53" s="313">
        <f>'Data - expenses'!BG25</f>
        <v>0</v>
      </c>
      <c r="BG53" s="313">
        <f>'Data - expenses'!BH25</f>
        <v>0</v>
      </c>
      <c r="BH53" s="313">
        <f>'Data - expenses'!BI25</f>
        <v>0</v>
      </c>
      <c r="BI53" s="313">
        <f>'Data - expenses'!BJ25</f>
        <v>0</v>
      </c>
      <c r="BJ53" s="313">
        <f>'Data - expenses'!BK25</f>
        <v>0</v>
      </c>
      <c r="BK53" s="313">
        <f>'Data - expenses'!BL25</f>
        <v>0</v>
      </c>
      <c r="BL53" s="313">
        <f>'Data - expenses'!BM25</f>
        <v>0</v>
      </c>
      <c r="BM53" s="313">
        <f>'Data - expenses'!BN25</f>
        <v>0</v>
      </c>
      <c r="BN53" s="313">
        <f>'Data - expenses'!BO25</f>
        <v>0</v>
      </c>
      <c r="BO53" s="313">
        <f>'Data - expenses'!BP25</f>
        <v>0</v>
      </c>
      <c r="BP53" s="314">
        <f>'Data - expenses'!BQ25</f>
        <v>0</v>
      </c>
    </row>
    <row r="54" spans="5:68" hidden="1" outlineLevel="5">
      <c r="H54" s="327" t="s">
        <v>244</v>
      </c>
      <c r="I54" s="312">
        <f>'Data - expenses'!J26</f>
        <v>0</v>
      </c>
      <c r="J54" s="313">
        <f>'Data - expenses'!K26</f>
        <v>0</v>
      </c>
      <c r="K54" s="313">
        <f>'Data - expenses'!L26</f>
        <v>0</v>
      </c>
      <c r="L54" s="313">
        <f>'Data - expenses'!M26</f>
        <v>0</v>
      </c>
      <c r="M54" s="313">
        <f>'Data - expenses'!N26</f>
        <v>0</v>
      </c>
      <c r="N54" s="313">
        <f>'Data - expenses'!O26</f>
        <v>0</v>
      </c>
      <c r="O54" s="313">
        <f>'Data - expenses'!P26</f>
        <v>0</v>
      </c>
      <c r="P54" s="313">
        <f>'Data - expenses'!Q26</f>
        <v>0</v>
      </c>
      <c r="Q54" s="313">
        <f>'Data - expenses'!R26</f>
        <v>0</v>
      </c>
      <c r="R54" s="313">
        <f>'Data - expenses'!S26</f>
        <v>0</v>
      </c>
      <c r="S54" s="313">
        <f>'Data - expenses'!T26</f>
        <v>0</v>
      </c>
      <c r="T54" s="313">
        <f>'Data - expenses'!U26</f>
        <v>0</v>
      </c>
      <c r="U54" s="313">
        <f>'Data - expenses'!V26</f>
        <v>0</v>
      </c>
      <c r="V54" s="313">
        <f>'Data - expenses'!W26</f>
        <v>0</v>
      </c>
      <c r="W54" s="313">
        <f>'Data - expenses'!X26</f>
        <v>0</v>
      </c>
      <c r="X54" s="313">
        <f>'Data - expenses'!Y26</f>
        <v>0</v>
      </c>
      <c r="Y54" s="313">
        <f>'Data - expenses'!Z26</f>
        <v>0</v>
      </c>
      <c r="Z54" s="313">
        <f>'Data - expenses'!AA26</f>
        <v>0</v>
      </c>
      <c r="AA54" s="313">
        <f>'Data - expenses'!AB26</f>
        <v>0</v>
      </c>
      <c r="AB54" s="313">
        <f>'Data - expenses'!AC26</f>
        <v>0</v>
      </c>
      <c r="AC54" s="313">
        <f>'Data - expenses'!AD26</f>
        <v>0</v>
      </c>
      <c r="AD54" s="313">
        <f>'Data - expenses'!AE26</f>
        <v>0</v>
      </c>
      <c r="AE54" s="313">
        <f>'Data - expenses'!AF26</f>
        <v>0</v>
      </c>
      <c r="AF54" s="313">
        <f>'Data - expenses'!AG26</f>
        <v>0</v>
      </c>
      <c r="AG54" s="313">
        <f>'Data - expenses'!AH26</f>
        <v>0</v>
      </c>
      <c r="AH54" s="313">
        <f>'Data - expenses'!AI26</f>
        <v>0</v>
      </c>
      <c r="AI54" s="313">
        <f>'Data - expenses'!AJ26</f>
        <v>0</v>
      </c>
      <c r="AJ54" s="313">
        <f>'Data - expenses'!AK26</f>
        <v>0</v>
      </c>
      <c r="AK54" s="313">
        <f>'Data - expenses'!AL26</f>
        <v>0</v>
      </c>
      <c r="AL54" s="313">
        <f>'Data - expenses'!AM26</f>
        <v>0</v>
      </c>
      <c r="AM54" s="313">
        <f>'Data - expenses'!AN26</f>
        <v>0</v>
      </c>
      <c r="AN54" s="313">
        <f>'Data - expenses'!AO26</f>
        <v>0</v>
      </c>
      <c r="AO54" s="313">
        <f>'Data - expenses'!AP26</f>
        <v>0</v>
      </c>
      <c r="AP54" s="313">
        <f>'Data - expenses'!AQ26</f>
        <v>0</v>
      </c>
      <c r="AQ54" s="313">
        <f>'Data - expenses'!AR26</f>
        <v>0</v>
      </c>
      <c r="AR54" s="313">
        <f>'Data - expenses'!AS26</f>
        <v>0</v>
      </c>
      <c r="AS54" s="313">
        <f>'Data - expenses'!AT26</f>
        <v>0</v>
      </c>
      <c r="AT54" s="313">
        <f>'Data - expenses'!AU26</f>
        <v>0</v>
      </c>
      <c r="AU54" s="313">
        <f>'Data - expenses'!AV26</f>
        <v>0</v>
      </c>
      <c r="AV54" s="313">
        <f>'Data - expenses'!AW26</f>
        <v>0</v>
      </c>
      <c r="AW54" s="313">
        <f>'Data - expenses'!AX26</f>
        <v>0</v>
      </c>
      <c r="AX54" s="313">
        <f>'Data - expenses'!AY26</f>
        <v>0</v>
      </c>
      <c r="AY54" s="313">
        <f>'Data - expenses'!AZ26</f>
        <v>0</v>
      </c>
      <c r="AZ54" s="313">
        <f>'Data - expenses'!BA26</f>
        <v>0</v>
      </c>
      <c r="BA54" s="313">
        <f>'Data - expenses'!BB26</f>
        <v>0</v>
      </c>
      <c r="BB54" s="313">
        <f>'Data - expenses'!BC26</f>
        <v>0</v>
      </c>
      <c r="BC54" s="313">
        <f>'Data - expenses'!BD26</f>
        <v>0</v>
      </c>
      <c r="BD54" s="313">
        <f>'Data - expenses'!BE26</f>
        <v>0</v>
      </c>
      <c r="BE54" s="313">
        <f>'Data - expenses'!BF26</f>
        <v>0</v>
      </c>
      <c r="BF54" s="313">
        <f>'Data - expenses'!BG26</f>
        <v>0</v>
      </c>
      <c r="BG54" s="313">
        <f>'Data - expenses'!BH26</f>
        <v>0</v>
      </c>
      <c r="BH54" s="313">
        <f>'Data - expenses'!BI26</f>
        <v>0</v>
      </c>
      <c r="BI54" s="313">
        <f>'Data - expenses'!BJ26</f>
        <v>0</v>
      </c>
      <c r="BJ54" s="313">
        <f>'Data - expenses'!BK26</f>
        <v>0</v>
      </c>
      <c r="BK54" s="313">
        <f>'Data - expenses'!BL26</f>
        <v>0</v>
      </c>
      <c r="BL54" s="313">
        <f>'Data - expenses'!BM26</f>
        <v>0</v>
      </c>
      <c r="BM54" s="313">
        <f>'Data - expenses'!BN26</f>
        <v>0</v>
      </c>
      <c r="BN54" s="313">
        <f>'Data - expenses'!BO26</f>
        <v>0</v>
      </c>
      <c r="BO54" s="313">
        <f>'Data - expenses'!BP26</f>
        <v>0</v>
      </c>
      <c r="BP54" s="314">
        <f>'Data - expenses'!BQ26</f>
        <v>0</v>
      </c>
    </row>
    <row r="55" spans="5:68" hidden="1" outlineLevel="2">
      <c r="E55" s="502" t="s">
        <v>92</v>
      </c>
      <c r="F55" s="505"/>
      <c r="G55" s="505"/>
      <c r="H55" s="503"/>
      <c r="I55" s="324">
        <f t="shared" ref="I55:AN55" si="48">SUM(I56)</f>
        <v>1200</v>
      </c>
      <c r="J55" s="325">
        <f t="shared" si="48"/>
        <v>1200</v>
      </c>
      <c r="K55" s="325">
        <f t="shared" si="48"/>
        <v>1200</v>
      </c>
      <c r="L55" s="325">
        <f t="shared" si="48"/>
        <v>1200</v>
      </c>
      <c r="M55" s="325">
        <f t="shared" si="48"/>
        <v>1200</v>
      </c>
      <c r="N55" s="325">
        <f t="shared" si="48"/>
        <v>1200</v>
      </c>
      <c r="O55" s="325">
        <f t="shared" si="48"/>
        <v>1200</v>
      </c>
      <c r="P55" s="325">
        <f t="shared" si="48"/>
        <v>1200</v>
      </c>
      <c r="Q55" s="325">
        <f t="shared" si="48"/>
        <v>1200</v>
      </c>
      <c r="R55" s="325">
        <f t="shared" si="48"/>
        <v>1200</v>
      </c>
      <c r="S55" s="325">
        <f t="shared" si="48"/>
        <v>1200</v>
      </c>
      <c r="T55" s="325">
        <f t="shared" si="48"/>
        <v>1200</v>
      </c>
      <c r="U55" s="325">
        <f t="shared" si="48"/>
        <v>2400</v>
      </c>
      <c r="V55" s="325">
        <f t="shared" si="48"/>
        <v>2400</v>
      </c>
      <c r="W55" s="325">
        <f t="shared" si="48"/>
        <v>2400</v>
      </c>
      <c r="X55" s="325">
        <f t="shared" si="48"/>
        <v>2400</v>
      </c>
      <c r="Y55" s="325">
        <f t="shared" si="48"/>
        <v>2400</v>
      </c>
      <c r="Z55" s="325">
        <f t="shared" si="48"/>
        <v>2400</v>
      </c>
      <c r="AA55" s="325">
        <f t="shared" si="48"/>
        <v>2400</v>
      </c>
      <c r="AB55" s="325">
        <f t="shared" si="48"/>
        <v>2400</v>
      </c>
      <c r="AC55" s="325">
        <f t="shared" si="48"/>
        <v>2400</v>
      </c>
      <c r="AD55" s="325">
        <f t="shared" si="48"/>
        <v>2400</v>
      </c>
      <c r="AE55" s="325">
        <f t="shared" si="48"/>
        <v>2400</v>
      </c>
      <c r="AF55" s="325">
        <f t="shared" si="48"/>
        <v>2400</v>
      </c>
      <c r="AG55" s="325">
        <f t="shared" si="48"/>
        <v>2400</v>
      </c>
      <c r="AH55" s="325">
        <f t="shared" si="48"/>
        <v>2400</v>
      </c>
      <c r="AI55" s="325">
        <f t="shared" si="48"/>
        <v>2400</v>
      </c>
      <c r="AJ55" s="325">
        <f t="shared" si="48"/>
        <v>2400</v>
      </c>
      <c r="AK55" s="325">
        <f t="shared" si="48"/>
        <v>2400</v>
      </c>
      <c r="AL55" s="325">
        <f t="shared" si="48"/>
        <v>3600</v>
      </c>
      <c r="AM55" s="325">
        <f t="shared" si="48"/>
        <v>3600</v>
      </c>
      <c r="AN55" s="325">
        <f t="shared" si="48"/>
        <v>3600</v>
      </c>
      <c r="AO55" s="325">
        <f t="shared" ref="AO55:BP55" si="49">SUM(AO56)</f>
        <v>3600</v>
      </c>
      <c r="AP55" s="325">
        <f t="shared" si="49"/>
        <v>3600</v>
      </c>
      <c r="AQ55" s="325">
        <f t="shared" si="49"/>
        <v>3600</v>
      </c>
      <c r="AR55" s="325">
        <f t="shared" si="49"/>
        <v>3600</v>
      </c>
      <c r="AS55" s="325">
        <f t="shared" si="49"/>
        <v>4800</v>
      </c>
      <c r="AT55" s="325">
        <f t="shared" si="49"/>
        <v>4800</v>
      </c>
      <c r="AU55" s="325">
        <f t="shared" si="49"/>
        <v>4800</v>
      </c>
      <c r="AV55" s="325">
        <f t="shared" si="49"/>
        <v>4800</v>
      </c>
      <c r="AW55" s="325">
        <f t="shared" si="49"/>
        <v>4800</v>
      </c>
      <c r="AX55" s="325">
        <f t="shared" si="49"/>
        <v>6000</v>
      </c>
      <c r="AY55" s="325">
        <f t="shared" si="49"/>
        <v>6000</v>
      </c>
      <c r="AZ55" s="325">
        <f t="shared" si="49"/>
        <v>6000</v>
      </c>
      <c r="BA55" s="325">
        <f t="shared" si="49"/>
        <v>6000</v>
      </c>
      <c r="BB55" s="325">
        <f t="shared" si="49"/>
        <v>6000</v>
      </c>
      <c r="BC55" s="325">
        <f t="shared" si="49"/>
        <v>6000</v>
      </c>
      <c r="BD55" s="325">
        <f t="shared" si="49"/>
        <v>6000</v>
      </c>
      <c r="BE55" s="325">
        <f t="shared" si="49"/>
        <v>7200</v>
      </c>
      <c r="BF55" s="325">
        <f t="shared" si="49"/>
        <v>7200</v>
      </c>
      <c r="BG55" s="325">
        <f t="shared" si="49"/>
        <v>7200</v>
      </c>
      <c r="BH55" s="325">
        <f t="shared" si="49"/>
        <v>7200</v>
      </c>
      <c r="BI55" s="325">
        <f t="shared" si="49"/>
        <v>7200</v>
      </c>
      <c r="BJ55" s="325">
        <f t="shared" si="49"/>
        <v>7200</v>
      </c>
      <c r="BK55" s="325">
        <f t="shared" si="49"/>
        <v>8400</v>
      </c>
      <c r="BL55" s="325">
        <f t="shared" si="49"/>
        <v>8400</v>
      </c>
      <c r="BM55" s="325">
        <f t="shared" si="49"/>
        <v>8400</v>
      </c>
      <c r="BN55" s="325">
        <f t="shared" si="49"/>
        <v>8400</v>
      </c>
      <c r="BO55" s="325">
        <f t="shared" si="49"/>
        <v>8400</v>
      </c>
      <c r="BP55" s="326">
        <f t="shared" si="49"/>
        <v>8400</v>
      </c>
    </row>
    <row r="56" spans="5:68" hidden="1" outlineLevel="3">
      <c r="F56" s="488" t="s">
        <v>92</v>
      </c>
      <c r="G56" s="504"/>
      <c r="H56" s="489"/>
      <c r="I56" s="321">
        <f t="shared" ref="I56:AN56" si="50">SUM(I57,I59)</f>
        <v>1200</v>
      </c>
      <c r="J56" s="322">
        <f t="shared" si="50"/>
        <v>1200</v>
      </c>
      <c r="K56" s="322">
        <f t="shared" si="50"/>
        <v>1200</v>
      </c>
      <c r="L56" s="322">
        <f t="shared" si="50"/>
        <v>1200</v>
      </c>
      <c r="M56" s="322">
        <f t="shared" si="50"/>
        <v>1200</v>
      </c>
      <c r="N56" s="322">
        <f t="shared" si="50"/>
        <v>1200</v>
      </c>
      <c r="O56" s="322">
        <f t="shared" si="50"/>
        <v>1200</v>
      </c>
      <c r="P56" s="322">
        <f t="shared" si="50"/>
        <v>1200</v>
      </c>
      <c r="Q56" s="322">
        <f t="shared" si="50"/>
        <v>1200</v>
      </c>
      <c r="R56" s="322">
        <f t="shared" si="50"/>
        <v>1200</v>
      </c>
      <c r="S56" s="322">
        <f t="shared" si="50"/>
        <v>1200</v>
      </c>
      <c r="T56" s="322">
        <f t="shared" si="50"/>
        <v>1200</v>
      </c>
      <c r="U56" s="322">
        <f t="shared" si="50"/>
        <v>2400</v>
      </c>
      <c r="V56" s="322">
        <f t="shared" si="50"/>
        <v>2400</v>
      </c>
      <c r="W56" s="322">
        <f t="shared" si="50"/>
        <v>2400</v>
      </c>
      <c r="X56" s="322">
        <f t="shared" si="50"/>
        <v>2400</v>
      </c>
      <c r="Y56" s="322">
        <f t="shared" si="50"/>
        <v>2400</v>
      </c>
      <c r="Z56" s="322">
        <f t="shared" si="50"/>
        <v>2400</v>
      </c>
      <c r="AA56" s="322">
        <f t="shared" si="50"/>
        <v>2400</v>
      </c>
      <c r="AB56" s="322">
        <f t="shared" si="50"/>
        <v>2400</v>
      </c>
      <c r="AC56" s="322">
        <f t="shared" si="50"/>
        <v>2400</v>
      </c>
      <c r="AD56" s="322">
        <f t="shared" si="50"/>
        <v>2400</v>
      </c>
      <c r="AE56" s="322">
        <f t="shared" si="50"/>
        <v>2400</v>
      </c>
      <c r="AF56" s="322">
        <f t="shared" si="50"/>
        <v>2400</v>
      </c>
      <c r="AG56" s="322">
        <f t="shared" si="50"/>
        <v>2400</v>
      </c>
      <c r="AH56" s="322">
        <f t="shared" si="50"/>
        <v>2400</v>
      </c>
      <c r="AI56" s="322">
        <f t="shared" si="50"/>
        <v>2400</v>
      </c>
      <c r="AJ56" s="322">
        <f t="shared" si="50"/>
        <v>2400</v>
      </c>
      <c r="AK56" s="322">
        <f t="shared" si="50"/>
        <v>2400</v>
      </c>
      <c r="AL56" s="322">
        <f t="shared" si="50"/>
        <v>3600</v>
      </c>
      <c r="AM56" s="322">
        <f t="shared" si="50"/>
        <v>3600</v>
      </c>
      <c r="AN56" s="322">
        <f t="shared" si="50"/>
        <v>3600</v>
      </c>
      <c r="AO56" s="322">
        <f t="shared" ref="AO56:BP56" si="51">SUM(AO57,AO59)</f>
        <v>3600</v>
      </c>
      <c r="AP56" s="322">
        <f t="shared" si="51"/>
        <v>3600</v>
      </c>
      <c r="AQ56" s="322">
        <f t="shared" si="51"/>
        <v>3600</v>
      </c>
      <c r="AR56" s="322">
        <f t="shared" si="51"/>
        <v>3600</v>
      </c>
      <c r="AS56" s="322">
        <f t="shared" si="51"/>
        <v>4800</v>
      </c>
      <c r="AT56" s="322">
        <f t="shared" si="51"/>
        <v>4800</v>
      </c>
      <c r="AU56" s="322">
        <f t="shared" si="51"/>
        <v>4800</v>
      </c>
      <c r="AV56" s="322">
        <f t="shared" si="51"/>
        <v>4800</v>
      </c>
      <c r="AW56" s="322">
        <f t="shared" si="51"/>
        <v>4800</v>
      </c>
      <c r="AX56" s="322">
        <f t="shared" si="51"/>
        <v>6000</v>
      </c>
      <c r="AY56" s="322">
        <f t="shared" si="51"/>
        <v>6000</v>
      </c>
      <c r="AZ56" s="322">
        <f t="shared" si="51"/>
        <v>6000</v>
      </c>
      <c r="BA56" s="322">
        <f t="shared" si="51"/>
        <v>6000</v>
      </c>
      <c r="BB56" s="322">
        <f t="shared" si="51"/>
        <v>6000</v>
      </c>
      <c r="BC56" s="322">
        <f t="shared" si="51"/>
        <v>6000</v>
      </c>
      <c r="BD56" s="322">
        <f t="shared" si="51"/>
        <v>6000</v>
      </c>
      <c r="BE56" s="322">
        <f t="shared" si="51"/>
        <v>7200</v>
      </c>
      <c r="BF56" s="322">
        <f t="shared" si="51"/>
        <v>7200</v>
      </c>
      <c r="BG56" s="322">
        <f t="shared" si="51"/>
        <v>7200</v>
      </c>
      <c r="BH56" s="322">
        <f t="shared" si="51"/>
        <v>7200</v>
      </c>
      <c r="BI56" s="322">
        <f t="shared" si="51"/>
        <v>7200</v>
      </c>
      <c r="BJ56" s="322">
        <f t="shared" si="51"/>
        <v>7200</v>
      </c>
      <c r="BK56" s="322">
        <f t="shared" si="51"/>
        <v>8400</v>
      </c>
      <c r="BL56" s="322">
        <f t="shared" si="51"/>
        <v>8400</v>
      </c>
      <c r="BM56" s="322">
        <f t="shared" si="51"/>
        <v>8400</v>
      </c>
      <c r="BN56" s="322">
        <f t="shared" si="51"/>
        <v>8400</v>
      </c>
      <c r="BO56" s="322">
        <f t="shared" si="51"/>
        <v>8400</v>
      </c>
      <c r="BP56" s="323">
        <f t="shared" si="51"/>
        <v>8400</v>
      </c>
    </row>
    <row r="57" spans="5:68" hidden="1" outlineLevel="4">
      <c r="G57" s="502" t="s">
        <v>84</v>
      </c>
      <c r="H57" s="503"/>
      <c r="I57" s="324">
        <f t="shared" ref="I57:AN57" si="52">SUM(I58)</f>
        <v>1200</v>
      </c>
      <c r="J57" s="325">
        <f t="shared" si="52"/>
        <v>1200</v>
      </c>
      <c r="K57" s="325">
        <f t="shared" si="52"/>
        <v>1200</v>
      </c>
      <c r="L57" s="325">
        <f t="shared" si="52"/>
        <v>1200</v>
      </c>
      <c r="M57" s="325">
        <f t="shared" si="52"/>
        <v>1200</v>
      </c>
      <c r="N57" s="325">
        <f t="shared" si="52"/>
        <v>1200</v>
      </c>
      <c r="O57" s="325">
        <f t="shared" si="52"/>
        <v>1200</v>
      </c>
      <c r="P57" s="325">
        <f t="shared" si="52"/>
        <v>1200</v>
      </c>
      <c r="Q57" s="325">
        <f t="shared" si="52"/>
        <v>1200</v>
      </c>
      <c r="R57" s="325">
        <f t="shared" si="52"/>
        <v>1200</v>
      </c>
      <c r="S57" s="325">
        <f t="shared" si="52"/>
        <v>1200</v>
      </c>
      <c r="T57" s="325">
        <f t="shared" si="52"/>
        <v>1200</v>
      </c>
      <c r="U57" s="325">
        <f t="shared" si="52"/>
        <v>1200</v>
      </c>
      <c r="V57" s="325">
        <f t="shared" si="52"/>
        <v>1200</v>
      </c>
      <c r="W57" s="325">
        <f t="shared" si="52"/>
        <v>1200</v>
      </c>
      <c r="X57" s="325">
        <f t="shared" si="52"/>
        <v>1200</v>
      </c>
      <c r="Y57" s="325">
        <f t="shared" si="52"/>
        <v>1200</v>
      </c>
      <c r="Z57" s="325">
        <f t="shared" si="52"/>
        <v>1200</v>
      </c>
      <c r="AA57" s="325">
        <f t="shared" si="52"/>
        <v>1200</v>
      </c>
      <c r="AB57" s="325">
        <f t="shared" si="52"/>
        <v>1200</v>
      </c>
      <c r="AC57" s="325">
        <f t="shared" si="52"/>
        <v>1200</v>
      </c>
      <c r="AD57" s="325">
        <f t="shared" si="52"/>
        <v>1200</v>
      </c>
      <c r="AE57" s="325">
        <f t="shared" si="52"/>
        <v>1200</v>
      </c>
      <c r="AF57" s="325">
        <f t="shared" si="52"/>
        <v>1200</v>
      </c>
      <c r="AG57" s="325">
        <f t="shared" si="52"/>
        <v>1200</v>
      </c>
      <c r="AH57" s="325">
        <f t="shared" si="52"/>
        <v>1200</v>
      </c>
      <c r="AI57" s="325">
        <f t="shared" si="52"/>
        <v>1200</v>
      </c>
      <c r="AJ57" s="325">
        <f t="shared" si="52"/>
        <v>1200</v>
      </c>
      <c r="AK57" s="325">
        <f t="shared" si="52"/>
        <v>1200</v>
      </c>
      <c r="AL57" s="325">
        <f t="shared" si="52"/>
        <v>1200</v>
      </c>
      <c r="AM57" s="325">
        <f t="shared" si="52"/>
        <v>1200</v>
      </c>
      <c r="AN57" s="325">
        <f t="shared" si="52"/>
        <v>1200</v>
      </c>
      <c r="AO57" s="325">
        <f t="shared" ref="AO57:BP57" si="53">SUM(AO58)</f>
        <v>1200</v>
      </c>
      <c r="AP57" s="325">
        <f t="shared" si="53"/>
        <v>1200</v>
      </c>
      <c r="AQ57" s="325">
        <f t="shared" si="53"/>
        <v>1200</v>
      </c>
      <c r="AR57" s="325">
        <f t="shared" si="53"/>
        <v>1200</v>
      </c>
      <c r="AS57" s="325">
        <f t="shared" si="53"/>
        <v>1200</v>
      </c>
      <c r="AT57" s="325">
        <f t="shared" si="53"/>
        <v>1200</v>
      </c>
      <c r="AU57" s="325">
        <f t="shared" si="53"/>
        <v>1200</v>
      </c>
      <c r="AV57" s="325">
        <f t="shared" si="53"/>
        <v>1200</v>
      </c>
      <c r="AW57" s="325">
        <f t="shared" si="53"/>
        <v>1200</v>
      </c>
      <c r="AX57" s="325">
        <f t="shared" si="53"/>
        <v>1200</v>
      </c>
      <c r="AY57" s="325">
        <f t="shared" si="53"/>
        <v>1200</v>
      </c>
      <c r="AZ57" s="325">
        <f t="shared" si="53"/>
        <v>1200</v>
      </c>
      <c r="BA57" s="325">
        <f t="shared" si="53"/>
        <v>1200</v>
      </c>
      <c r="BB57" s="325">
        <f t="shared" si="53"/>
        <v>1200</v>
      </c>
      <c r="BC57" s="325">
        <f t="shared" si="53"/>
        <v>1200</v>
      </c>
      <c r="BD57" s="325">
        <f t="shared" si="53"/>
        <v>1200</v>
      </c>
      <c r="BE57" s="325">
        <f t="shared" si="53"/>
        <v>1200</v>
      </c>
      <c r="BF57" s="325">
        <f t="shared" si="53"/>
        <v>1200</v>
      </c>
      <c r="BG57" s="325">
        <f t="shared" si="53"/>
        <v>1200</v>
      </c>
      <c r="BH57" s="325">
        <f t="shared" si="53"/>
        <v>1200</v>
      </c>
      <c r="BI57" s="325">
        <f t="shared" si="53"/>
        <v>1200</v>
      </c>
      <c r="BJ57" s="325">
        <f t="shared" si="53"/>
        <v>1200</v>
      </c>
      <c r="BK57" s="325">
        <f t="shared" si="53"/>
        <v>1200</v>
      </c>
      <c r="BL57" s="325">
        <f t="shared" si="53"/>
        <v>1200</v>
      </c>
      <c r="BM57" s="325">
        <f t="shared" si="53"/>
        <v>1200</v>
      </c>
      <c r="BN57" s="325">
        <f t="shared" si="53"/>
        <v>1200</v>
      </c>
      <c r="BO57" s="325">
        <f t="shared" si="53"/>
        <v>1200</v>
      </c>
      <c r="BP57" s="326">
        <f t="shared" si="53"/>
        <v>1200</v>
      </c>
    </row>
    <row r="58" spans="5:68" hidden="1" outlineLevel="5">
      <c r="H58" s="327" t="s">
        <v>241</v>
      </c>
      <c r="I58" s="312">
        <f>'Data - expenses'!J27</f>
        <v>1200</v>
      </c>
      <c r="J58" s="313">
        <f>'Data - expenses'!K27</f>
        <v>1200</v>
      </c>
      <c r="K58" s="313">
        <f>'Data - expenses'!L27</f>
        <v>1200</v>
      </c>
      <c r="L58" s="313">
        <f>'Data - expenses'!M27</f>
        <v>1200</v>
      </c>
      <c r="M58" s="313">
        <f>'Data - expenses'!N27</f>
        <v>1200</v>
      </c>
      <c r="N58" s="313">
        <f>'Data - expenses'!O27</f>
        <v>1200</v>
      </c>
      <c r="O58" s="313">
        <f>'Data - expenses'!P27</f>
        <v>1200</v>
      </c>
      <c r="P58" s="313">
        <f>'Data - expenses'!Q27</f>
        <v>1200</v>
      </c>
      <c r="Q58" s="313">
        <f>'Data - expenses'!R27</f>
        <v>1200</v>
      </c>
      <c r="R58" s="313">
        <f>'Data - expenses'!S27</f>
        <v>1200</v>
      </c>
      <c r="S58" s="313">
        <f>'Data - expenses'!T27</f>
        <v>1200</v>
      </c>
      <c r="T58" s="313">
        <f>'Data - expenses'!U27</f>
        <v>1200</v>
      </c>
      <c r="U58" s="313">
        <f>'Data - expenses'!V27</f>
        <v>1200</v>
      </c>
      <c r="V58" s="313">
        <f>'Data - expenses'!W27</f>
        <v>1200</v>
      </c>
      <c r="W58" s="313">
        <f>'Data - expenses'!X27</f>
        <v>1200</v>
      </c>
      <c r="X58" s="313">
        <f>'Data - expenses'!Y27</f>
        <v>1200</v>
      </c>
      <c r="Y58" s="313">
        <f>'Data - expenses'!Z27</f>
        <v>1200</v>
      </c>
      <c r="Z58" s="313">
        <f>'Data - expenses'!AA27</f>
        <v>1200</v>
      </c>
      <c r="AA58" s="313">
        <f>'Data - expenses'!AB27</f>
        <v>1200</v>
      </c>
      <c r="AB58" s="313">
        <f>'Data - expenses'!AC27</f>
        <v>1200</v>
      </c>
      <c r="AC58" s="313">
        <f>'Data - expenses'!AD27</f>
        <v>1200</v>
      </c>
      <c r="AD58" s="313">
        <f>'Data - expenses'!AE27</f>
        <v>1200</v>
      </c>
      <c r="AE58" s="313">
        <f>'Data - expenses'!AF27</f>
        <v>1200</v>
      </c>
      <c r="AF58" s="313">
        <f>'Data - expenses'!AG27</f>
        <v>1200</v>
      </c>
      <c r="AG58" s="313">
        <f>'Data - expenses'!AH27</f>
        <v>1200</v>
      </c>
      <c r="AH58" s="313">
        <f>'Data - expenses'!AI27</f>
        <v>1200</v>
      </c>
      <c r="AI58" s="313">
        <f>'Data - expenses'!AJ27</f>
        <v>1200</v>
      </c>
      <c r="AJ58" s="313">
        <f>'Data - expenses'!AK27</f>
        <v>1200</v>
      </c>
      <c r="AK58" s="313">
        <f>'Data - expenses'!AL27</f>
        <v>1200</v>
      </c>
      <c r="AL58" s="313">
        <f>'Data - expenses'!AM27</f>
        <v>1200</v>
      </c>
      <c r="AM58" s="313">
        <f>'Data - expenses'!AN27</f>
        <v>1200</v>
      </c>
      <c r="AN58" s="313">
        <f>'Data - expenses'!AO27</f>
        <v>1200</v>
      </c>
      <c r="AO58" s="313">
        <f>'Data - expenses'!AP27</f>
        <v>1200</v>
      </c>
      <c r="AP58" s="313">
        <f>'Data - expenses'!AQ27</f>
        <v>1200</v>
      </c>
      <c r="AQ58" s="313">
        <f>'Data - expenses'!AR27</f>
        <v>1200</v>
      </c>
      <c r="AR58" s="313">
        <f>'Data - expenses'!AS27</f>
        <v>1200</v>
      </c>
      <c r="AS58" s="313">
        <f>'Data - expenses'!AT27</f>
        <v>1200</v>
      </c>
      <c r="AT58" s="313">
        <f>'Data - expenses'!AU27</f>
        <v>1200</v>
      </c>
      <c r="AU58" s="313">
        <f>'Data - expenses'!AV27</f>
        <v>1200</v>
      </c>
      <c r="AV58" s="313">
        <f>'Data - expenses'!AW27</f>
        <v>1200</v>
      </c>
      <c r="AW58" s="313">
        <f>'Data - expenses'!AX27</f>
        <v>1200</v>
      </c>
      <c r="AX58" s="313">
        <f>'Data - expenses'!AY27</f>
        <v>1200</v>
      </c>
      <c r="AY58" s="313">
        <f>'Data - expenses'!AZ27</f>
        <v>1200</v>
      </c>
      <c r="AZ58" s="313">
        <f>'Data - expenses'!BA27</f>
        <v>1200</v>
      </c>
      <c r="BA58" s="313">
        <f>'Data - expenses'!BB27</f>
        <v>1200</v>
      </c>
      <c r="BB58" s="313">
        <f>'Data - expenses'!BC27</f>
        <v>1200</v>
      </c>
      <c r="BC58" s="313">
        <f>'Data - expenses'!BD27</f>
        <v>1200</v>
      </c>
      <c r="BD58" s="313">
        <f>'Data - expenses'!BE27</f>
        <v>1200</v>
      </c>
      <c r="BE58" s="313">
        <f>'Data - expenses'!BF27</f>
        <v>1200</v>
      </c>
      <c r="BF58" s="313">
        <f>'Data - expenses'!BG27</f>
        <v>1200</v>
      </c>
      <c r="BG58" s="313">
        <f>'Data - expenses'!BH27</f>
        <v>1200</v>
      </c>
      <c r="BH58" s="313">
        <f>'Data - expenses'!BI27</f>
        <v>1200</v>
      </c>
      <c r="BI58" s="313">
        <f>'Data - expenses'!BJ27</f>
        <v>1200</v>
      </c>
      <c r="BJ58" s="313">
        <f>'Data - expenses'!BK27</f>
        <v>1200</v>
      </c>
      <c r="BK58" s="313">
        <f>'Data - expenses'!BL27</f>
        <v>1200</v>
      </c>
      <c r="BL58" s="313">
        <f>'Data - expenses'!BM27</f>
        <v>1200</v>
      </c>
      <c r="BM58" s="313">
        <f>'Data - expenses'!BN27</f>
        <v>1200</v>
      </c>
      <c r="BN58" s="313">
        <f>'Data - expenses'!BO27</f>
        <v>1200</v>
      </c>
      <c r="BO58" s="313">
        <f>'Data - expenses'!BP27</f>
        <v>1200</v>
      </c>
      <c r="BP58" s="314">
        <f>'Data - expenses'!BQ27</f>
        <v>1200</v>
      </c>
    </row>
    <row r="59" spans="5:68" hidden="1" outlineLevel="4">
      <c r="G59" s="502" t="s">
        <v>81</v>
      </c>
      <c r="H59" s="503"/>
      <c r="I59" s="324">
        <f t="shared" ref="I59:AN59" si="54">SUM(I60,I61,I62)</f>
        <v>0</v>
      </c>
      <c r="J59" s="325">
        <f t="shared" si="54"/>
        <v>0</v>
      </c>
      <c r="K59" s="325">
        <f t="shared" si="54"/>
        <v>0</v>
      </c>
      <c r="L59" s="325">
        <f t="shared" si="54"/>
        <v>0</v>
      </c>
      <c r="M59" s="325">
        <f t="shared" si="54"/>
        <v>0</v>
      </c>
      <c r="N59" s="325">
        <f t="shared" si="54"/>
        <v>0</v>
      </c>
      <c r="O59" s="325">
        <f t="shared" si="54"/>
        <v>0</v>
      </c>
      <c r="P59" s="325">
        <f t="shared" si="54"/>
        <v>0</v>
      </c>
      <c r="Q59" s="325">
        <f t="shared" si="54"/>
        <v>0</v>
      </c>
      <c r="R59" s="325">
        <f t="shared" si="54"/>
        <v>0</v>
      </c>
      <c r="S59" s="325">
        <f t="shared" si="54"/>
        <v>0</v>
      </c>
      <c r="T59" s="325">
        <f t="shared" si="54"/>
        <v>0</v>
      </c>
      <c r="U59" s="325">
        <f t="shared" si="54"/>
        <v>1200</v>
      </c>
      <c r="V59" s="325">
        <f t="shared" si="54"/>
        <v>1200</v>
      </c>
      <c r="W59" s="325">
        <f t="shared" si="54"/>
        <v>1200</v>
      </c>
      <c r="X59" s="325">
        <f t="shared" si="54"/>
        <v>1200</v>
      </c>
      <c r="Y59" s="325">
        <f t="shared" si="54"/>
        <v>1200</v>
      </c>
      <c r="Z59" s="325">
        <f t="shared" si="54"/>
        <v>1200</v>
      </c>
      <c r="AA59" s="325">
        <f t="shared" si="54"/>
        <v>1200</v>
      </c>
      <c r="AB59" s="325">
        <f t="shared" si="54"/>
        <v>1200</v>
      </c>
      <c r="AC59" s="325">
        <f t="shared" si="54"/>
        <v>1200</v>
      </c>
      <c r="AD59" s="325">
        <f t="shared" si="54"/>
        <v>1200</v>
      </c>
      <c r="AE59" s="325">
        <f t="shared" si="54"/>
        <v>1200</v>
      </c>
      <c r="AF59" s="325">
        <f t="shared" si="54"/>
        <v>1200</v>
      </c>
      <c r="AG59" s="325">
        <f t="shared" si="54"/>
        <v>1200</v>
      </c>
      <c r="AH59" s="325">
        <f t="shared" si="54"/>
        <v>1200</v>
      </c>
      <c r="AI59" s="325">
        <f t="shared" si="54"/>
        <v>1200</v>
      </c>
      <c r="AJ59" s="325">
        <f t="shared" si="54"/>
        <v>1200</v>
      </c>
      <c r="AK59" s="325">
        <f t="shared" si="54"/>
        <v>1200</v>
      </c>
      <c r="AL59" s="325">
        <f t="shared" si="54"/>
        <v>2400</v>
      </c>
      <c r="AM59" s="325">
        <f t="shared" si="54"/>
        <v>2400</v>
      </c>
      <c r="AN59" s="325">
        <f t="shared" si="54"/>
        <v>2400</v>
      </c>
      <c r="AO59" s="325">
        <f t="shared" ref="AO59:BP59" si="55">SUM(AO60,AO61,AO62)</f>
        <v>2400</v>
      </c>
      <c r="AP59" s="325">
        <f t="shared" si="55"/>
        <v>2400</v>
      </c>
      <c r="AQ59" s="325">
        <f t="shared" si="55"/>
        <v>2400</v>
      </c>
      <c r="AR59" s="325">
        <f t="shared" si="55"/>
        <v>2400</v>
      </c>
      <c r="AS59" s="325">
        <f t="shared" si="55"/>
        <v>3600</v>
      </c>
      <c r="AT59" s="325">
        <f t="shared" si="55"/>
        <v>3600</v>
      </c>
      <c r="AU59" s="325">
        <f t="shared" si="55"/>
        <v>3600</v>
      </c>
      <c r="AV59" s="325">
        <f t="shared" si="55"/>
        <v>3600</v>
      </c>
      <c r="AW59" s="325">
        <f t="shared" si="55"/>
        <v>3600</v>
      </c>
      <c r="AX59" s="325">
        <f t="shared" si="55"/>
        <v>4800</v>
      </c>
      <c r="AY59" s="325">
        <f t="shared" si="55"/>
        <v>4800</v>
      </c>
      <c r="AZ59" s="325">
        <f t="shared" si="55"/>
        <v>4800</v>
      </c>
      <c r="BA59" s="325">
        <f t="shared" si="55"/>
        <v>4800</v>
      </c>
      <c r="BB59" s="325">
        <f t="shared" si="55"/>
        <v>4800</v>
      </c>
      <c r="BC59" s="325">
        <f t="shared" si="55"/>
        <v>4800</v>
      </c>
      <c r="BD59" s="325">
        <f t="shared" si="55"/>
        <v>4800</v>
      </c>
      <c r="BE59" s="325">
        <f t="shared" si="55"/>
        <v>6000</v>
      </c>
      <c r="BF59" s="325">
        <f t="shared" si="55"/>
        <v>6000</v>
      </c>
      <c r="BG59" s="325">
        <f t="shared" si="55"/>
        <v>6000</v>
      </c>
      <c r="BH59" s="325">
        <f t="shared" si="55"/>
        <v>6000</v>
      </c>
      <c r="BI59" s="325">
        <f t="shared" si="55"/>
        <v>6000</v>
      </c>
      <c r="BJ59" s="325">
        <f t="shared" si="55"/>
        <v>6000</v>
      </c>
      <c r="BK59" s="325">
        <f t="shared" si="55"/>
        <v>7200</v>
      </c>
      <c r="BL59" s="325">
        <f t="shared" si="55"/>
        <v>7200</v>
      </c>
      <c r="BM59" s="325">
        <f t="shared" si="55"/>
        <v>7200</v>
      </c>
      <c r="BN59" s="325">
        <f t="shared" si="55"/>
        <v>7200</v>
      </c>
      <c r="BO59" s="325">
        <f t="shared" si="55"/>
        <v>7200</v>
      </c>
      <c r="BP59" s="326">
        <f t="shared" si="55"/>
        <v>7200</v>
      </c>
    </row>
    <row r="60" spans="5:68" hidden="1" outlineLevel="5">
      <c r="H60" s="327" t="s">
        <v>242</v>
      </c>
      <c r="I60" s="312">
        <f>'Data - expenses'!J28</f>
        <v>0</v>
      </c>
      <c r="J60" s="313">
        <f>'Data - expenses'!K28</f>
        <v>0</v>
      </c>
      <c r="K60" s="313">
        <f>'Data - expenses'!L28</f>
        <v>0</v>
      </c>
      <c r="L60" s="313">
        <f>'Data - expenses'!M28</f>
        <v>0</v>
      </c>
      <c r="M60" s="313">
        <f>'Data - expenses'!N28</f>
        <v>0</v>
      </c>
      <c r="N60" s="313">
        <f>'Data - expenses'!O28</f>
        <v>0</v>
      </c>
      <c r="O60" s="313">
        <f>'Data - expenses'!P28</f>
        <v>0</v>
      </c>
      <c r="P60" s="313">
        <f>'Data - expenses'!Q28</f>
        <v>0</v>
      </c>
      <c r="Q60" s="313">
        <f>'Data - expenses'!R28</f>
        <v>0</v>
      </c>
      <c r="R60" s="313">
        <f>'Data - expenses'!S28</f>
        <v>0</v>
      </c>
      <c r="S60" s="313">
        <f>'Data - expenses'!T28</f>
        <v>0</v>
      </c>
      <c r="T60" s="313">
        <f>'Data - expenses'!U28</f>
        <v>0</v>
      </c>
      <c r="U60" s="313">
        <f>'Data - expenses'!V28</f>
        <v>0</v>
      </c>
      <c r="V60" s="313">
        <f>'Data - expenses'!W28</f>
        <v>0</v>
      </c>
      <c r="W60" s="313">
        <f>'Data - expenses'!X28</f>
        <v>0</v>
      </c>
      <c r="X60" s="313">
        <f>'Data - expenses'!Y28</f>
        <v>0</v>
      </c>
      <c r="Y60" s="313">
        <f>'Data - expenses'!Z28</f>
        <v>0</v>
      </c>
      <c r="Z60" s="313">
        <f>'Data - expenses'!AA28</f>
        <v>0</v>
      </c>
      <c r="AA60" s="313">
        <f>'Data - expenses'!AB28</f>
        <v>0</v>
      </c>
      <c r="AB60" s="313">
        <f>'Data - expenses'!AC28</f>
        <v>0</v>
      </c>
      <c r="AC60" s="313">
        <f>'Data - expenses'!AD28</f>
        <v>0</v>
      </c>
      <c r="AD60" s="313">
        <f>'Data - expenses'!AE28</f>
        <v>0</v>
      </c>
      <c r="AE60" s="313">
        <f>'Data - expenses'!AF28</f>
        <v>0</v>
      </c>
      <c r="AF60" s="313">
        <f>'Data - expenses'!AG28</f>
        <v>0</v>
      </c>
      <c r="AG60" s="313">
        <f>'Data - expenses'!AH28</f>
        <v>0</v>
      </c>
      <c r="AH60" s="313">
        <f>'Data - expenses'!AI28</f>
        <v>0</v>
      </c>
      <c r="AI60" s="313">
        <f>'Data - expenses'!AJ28</f>
        <v>0</v>
      </c>
      <c r="AJ60" s="313">
        <f>'Data - expenses'!AK28</f>
        <v>0</v>
      </c>
      <c r="AK60" s="313">
        <f>'Data - expenses'!AL28</f>
        <v>0</v>
      </c>
      <c r="AL60" s="313">
        <f>'Data - expenses'!AM28</f>
        <v>0</v>
      </c>
      <c r="AM60" s="313">
        <f>'Data - expenses'!AN28</f>
        <v>0</v>
      </c>
      <c r="AN60" s="313">
        <f>'Data - expenses'!AO28</f>
        <v>0</v>
      </c>
      <c r="AO60" s="313">
        <f>'Data - expenses'!AP28</f>
        <v>0</v>
      </c>
      <c r="AP60" s="313">
        <f>'Data - expenses'!AQ28</f>
        <v>0</v>
      </c>
      <c r="AQ60" s="313">
        <f>'Data - expenses'!AR28</f>
        <v>0</v>
      </c>
      <c r="AR60" s="313">
        <f>'Data - expenses'!AS28</f>
        <v>0</v>
      </c>
      <c r="AS60" s="313">
        <f>'Data - expenses'!AT28</f>
        <v>1200</v>
      </c>
      <c r="AT60" s="313">
        <f>'Data - expenses'!AU28</f>
        <v>1200</v>
      </c>
      <c r="AU60" s="313">
        <f>'Data - expenses'!AV28</f>
        <v>1200</v>
      </c>
      <c r="AV60" s="313">
        <f>'Data - expenses'!AW28</f>
        <v>1200</v>
      </c>
      <c r="AW60" s="313">
        <f>'Data - expenses'!AX28</f>
        <v>1200</v>
      </c>
      <c r="AX60" s="313">
        <f>'Data - expenses'!AY28</f>
        <v>1200</v>
      </c>
      <c r="AY60" s="313">
        <f>'Data - expenses'!AZ28</f>
        <v>1200</v>
      </c>
      <c r="AZ60" s="313">
        <f>'Data - expenses'!BA28</f>
        <v>1200</v>
      </c>
      <c r="BA60" s="313">
        <f>'Data - expenses'!BB28</f>
        <v>1200</v>
      </c>
      <c r="BB60" s="313">
        <f>'Data - expenses'!BC28</f>
        <v>1200</v>
      </c>
      <c r="BC60" s="313">
        <f>'Data - expenses'!BD28</f>
        <v>1200</v>
      </c>
      <c r="BD60" s="313">
        <f>'Data - expenses'!BE28</f>
        <v>1200</v>
      </c>
      <c r="BE60" s="313">
        <f>'Data - expenses'!BF28</f>
        <v>1200</v>
      </c>
      <c r="BF60" s="313">
        <f>'Data - expenses'!BG28</f>
        <v>1200</v>
      </c>
      <c r="BG60" s="313">
        <f>'Data - expenses'!BH28</f>
        <v>1200</v>
      </c>
      <c r="BH60" s="313">
        <f>'Data - expenses'!BI28</f>
        <v>1200</v>
      </c>
      <c r="BI60" s="313">
        <f>'Data - expenses'!BJ28</f>
        <v>1200</v>
      </c>
      <c r="BJ60" s="313">
        <f>'Data - expenses'!BK28</f>
        <v>1200</v>
      </c>
      <c r="BK60" s="313">
        <f>'Data - expenses'!BL28</f>
        <v>1200</v>
      </c>
      <c r="BL60" s="313">
        <f>'Data - expenses'!BM28</f>
        <v>1200</v>
      </c>
      <c r="BM60" s="313">
        <f>'Data - expenses'!BN28</f>
        <v>1200</v>
      </c>
      <c r="BN60" s="313">
        <f>'Data - expenses'!BO28</f>
        <v>1200</v>
      </c>
      <c r="BO60" s="313">
        <f>'Data - expenses'!BP28</f>
        <v>1200</v>
      </c>
      <c r="BP60" s="314">
        <f>'Data - expenses'!BQ28</f>
        <v>1200</v>
      </c>
    </row>
    <row r="61" spans="5:68" hidden="1" outlineLevel="5">
      <c r="H61" s="327" t="s">
        <v>243</v>
      </c>
      <c r="I61" s="312">
        <f>'Data - expenses'!J29</f>
        <v>0</v>
      </c>
      <c r="J61" s="313">
        <f>'Data - expenses'!K29</f>
        <v>0</v>
      </c>
      <c r="K61" s="313">
        <f>'Data - expenses'!L29</f>
        <v>0</v>
      </c>
      <c r="L61" s="313">
        <f>'Data - expenses'!M29</f>
        <v>0</v>
      </c>
      <c r="M61" s="313">
        <f>'Data - expenses'!N29</f>
        <v>0</v>
      </c>
      <c r="N61" s="313">
        <f>'Data - expenses'!O29</f>
        <v>0</v>
      </c>
      <c r="O61" s="313">
        <f>'Data - expenses'!P29</f>
        <v>0</v>
      </c>
      <c r="P61" s="313">
        <f>'Data - expenses'!Q29</f>
        <v>0</v>
      </c>
      <c r="Q61" s="313">
        <f>'Data - expenses'!R29</f>
        <v>0</v>
      </c>
      <c r="R61" s="313">
        <f>'Data - expenses'!S29</f>
        <v>0</v>
      </c>
      <c r="S61" s="313">
        <f>'Data - expenses'!T29</f>
        <v>0</v>
      </c>
      <c r="T61" s="313">
        <f>'Data - expenses'!U29</f>
        <v>0</v>
      </c>
      <c r="U61" s="313">
        <f>'Data - expenses'!V29</f>
        <v>1200</v>
      </c>
      <c r="V61" s="313">
        <f>'Data - expenses'!W29</f>
        <v>1200</v>
      </c>
      <c r="W61" s="313">
        <f>'Data - expenses'!X29</f>
        <v>1200</v>
      </c>
      <c r="X61" s="313">
        <f>'Data - expenses'!Y29</f>
        <v>1200</v>
      </c>
      <c r="Y61" s="313">
        <f>'Data - expenses'!Z29</f>
        <v>1200</v>
      </c>
      <c r="Z61" s="313">
        <f>'Data - expenses'!AA29</f>
        <v>1200</v>
      </c>
      <c r="AA61" s="313">
        <f>'Data - expenses'!AB29</f>
        <v>1200</v>
      </c>
      <c r="AB61" s="313">
        <f>'Data - expenses'!AC29</f>
        <v>1200</v>
      </c>
      <c r="AC61" s="313">
        <f>'Data - expenses'!AD29</f>
        <v>1200</v>
      </c>
      <c r="AD61" s="313">
        <f>'Data - expenses'!AE29</f>
        <v>1200</v>
      </c>
      <c r="AE61" s="313">
        <f>'Data - expenses'!AF29</f>
        <v>1200</v>
      </c>
      <c r="AF61" s="313">
        <f>'Data - expenses'!AG29</f>
        <v>1200</v>
      </c>
      <c r="AG61" s="313">
        <f>'Data - expenses'!AH29</f>
        <v>1200</v>
      </c>
      <c r="AH61" s="313">
        <f>'Data - expenses'!AI29</f>
        <v>1200</v>
      </c>
      <c r="AI61" s="313">
        <f>'Data - expenses'!AJ29</f>
        <v>1200</v>
      </c>
      <c r="AJ61" s="313">
        <f>'Data - expenses'!AK29</f>
        <v>1200</v>
      </c>
      <c r="AK61" s="313">
        <f>'Data - expenses'!AL29</f>
        <v>1200</v>
      </c>
      <c r="AL61" s="313">
        <f>'Data - expenses'!AM29</f>
        <v>1200</v>
      </c>
      <c r="AM61" s="313">
        <f>'Data - expenses'!AN29</f>
        <v>1200</v>
      </c>
      <c r="AN61" s="313">
        <f>'Data - expenses'!AO29</f>
        <v>1200</v>
      </c>
      <c r="AO61" s="313">
        <f>'Data - expenses'!AP29</f>
        <v>1200</v>
      </c>
      <c r="AP61" s="313">
        <f>'Data - expenses'!AQ29</f>
        <v>1200</v>
      </c>
      <c r="AQ61" s="313">
        <f>'Data - expenses'!AR29</f>
        <v>1200</v>
      </c>
      <c r="AR61" s="313">
        <f>'Data - expenses'!AS29</f>
        <v>1200</v>
      </c>
      <c r="AS61" s="313">
        <f>'Data - expenses'!AT29</f>
        <v>1200</v>
      </c>
      <c r="AT61" s="313">
        <f>'Data - expenses'!AU29</f>
        <v>1200</v>
      </c>
      <c r="AU61" s="313">
        <f>'Data - expenses'!AV29</f>
        <v>1200</v>
      </c>
      <c r="AV61" s="313">
        <f>'Data - expenses'!AW29</f>
        <v>1200</v>
      </c>
      <c r="AW61" s="313">
        <f>'Data - expenses'!AX29</f>
        <v>1200</v>
      </c>
      <c r="AX61" s="313">
        <f>'Data - expenses'!AY29</f>
        <v>1200</v>
      </c>
      <c r="AY61" s="313">
        <f>'Data - expenses'!AZ29</f>
        <v>1200</v>
      </c>
      <c r="AZ61" s="313">
        <f>'Data - expenses'!BA29</f>
        <v>1200</v>
      </c>
      <c r="BA61" s="313">
        <f>'Data - expenses'!BB29</f>
        <v>1200</v>
      </c>
      <c r="BB61" s="313">
        <f>'Data - expenses'!BC29</f>
        <v>1200</v>
      </c>
      <c r="BC61" s="313">
        <f>'Data - expenses'!BD29</f>
        <v>1200</v>
      </c>
      <c r="BD61" s="313">
        <f>'Data - expenses'!BE29</f>
        <v>1200</v>
      </c>
      <c r="BE61" s="313">
        <f>'Data - expenses'!BF29</f>
        <v>1200</v>
      </c>
      <c r="BF61" s="313">
        <f>'Data - expenses'!BG29</f>
        <v>1200</v>
      </c>
      <c r="BG61" s="313">
        <f>'Data - expenses'!BH29</f>
        <v>1200</v>
      </c>
      <c r="BH61" s="313">
        <f>'Data - expenses'!BI29</f>
        <v>1200</v>
      </c>
      <c r="BI61" s="313">
        <f>'Data - expenses'!BJ29</f>
        <v>1200</v>
      </c>
      <c r="BJ61" s="313">
        <f>'Data - expenses'!BK29</f>
        <v>1200</v>
      </c>
      <c r="BK61" s="313">
        <f>'Data - expenses'!BL29</f>
        <v>1200</v>
      </c>
      <c r="BL61" s="313">
        <f>'Data - expenses'!BM29</f>
        <v>1200</v>
      </c>
      <c r="BM61" s="313">
        <f>'Data - expenses'!BN29</f>
        <v>1200</v>
      </c>
      <c r="BN61" s="313">
        <f>'Data - expenses'!BO29</f>
        <v>1200</v>
      </c>
      <c r="BO61" s="313">
        <f>'Data - expenses'!BP29</f>
        <v>1200</v>
      </c>
      <c r="BP61" s="314">
        <f>'Data - expenses'!BQ29</f>
        <v>1200</v>
      </c>
    </row>
    <row r="62" spans="5:68" hidden="1" outlineLevel="5">
      <c r="H62" s="327" t="s">
        <v>244</v>
      </c>
      <c r="I62" s="312">
        <f>'Data - expenses'!J30</f>
        <v>0</v>
      </c>
      <c r="J62" s="313">
        <f>'Data - expenses'!K30</f>
        <v>0</v>
      </c>
      <c r="K62" s="313">
        <f>'Data - expenses'!L30</f>
        <v>0</v>
      </c>
      <c r="L62" s="313">
        <f>'Data - expenses'!M30</f>
        <v>0</v>
      </c>
      <c r="M62" s="313">
        <f>'Data - expenses'!N30</f>
        <v>0</v>
      </c>
      <c r="N62" s="313">
        <f>'Data - expenses'!O30</f>
        <v>0</v>
      </c>
      <c r="O62" s="313">
        <f>'Data - expenses'!P30</f>
        <v>0</v>
      </c>
      <c r="P62" s="313">
        <f>'Data - expenses'!Q30</f>
        <v>0</v>
      </c>
      <c r="Q62" s="313">
        <f>'Data - expenses'!R30</f>
        <v>0</v>
      </c>
      <c r="R62" s="313">
        <f>'Data - expenses'!S30</f>
        <v>0</v>
      </c>
      <c r="S62" s="313">
        <f>'Data - expenses'!T30</f>
        <v>0</v>
      </c>
      <c r="T62" s="313">
        <f>'Data - expenses'!U30</f>
        <v>0</v>
      </c>
      <c r="U62" s="313">
        <f>'Data - expenses'!V30</f>
        <v>0</v>
      </c>
      <c r="V62" s="313">
        <f>'Data - expenses'!W30</f>
        <v>0</v>
      </c>
      <c r="W62" s="313">
        <f>'Data - expenses'!X30</f>
        <v>0</v>
      </c>
      <c r="X62" s="313">
        <f>'Data - expenses'!Y30</f>
        <v>0</v>
      </c>
      <c r="Y62" s="313">
        <f>'Data - expenses'!Z30</f>
        <v>0</v>
      </c>
      <c r="Z62" s="313">
        <f>'Data - expenses'!AA30</f>
        <v>0</v>
      </c>
      <c r="AA62" s="313">
        <f>'Data - expenses'!AB30</f>
        <v>0</v>
      </c>
      <c r="AB62" s="313">
        <f>'Data - expenses'!AC30</f>
        <v>0</v>
      </c>
      <c r="AC62" s="313">
        <f>'Data - expenses'!AD30</f>
        <v>0</v>
      </c>
      <c r="AD62" s="313">
        <f>'Data - expenses'!AE30</f>
        <v>0</v>
      </c>
      <c r="AE62" s="313">
        <f>'Data - expenses'!AF30</f>
        <v>0</v>
      </c>
      <c r="AF62" s="313">
        <f>'Data - expenses'!AG30</f>
        <v>0</v>
      </c>
      <c r="AG62" s="313">
        <f>'Data - expenses'!AH30</f>
        <v>0</v>
      </c>
      <c r="AH62" s="313">
        <f>'Data - expenses'!AI30</f>
        <v>0</v>
      </c>
      <c r="AI62" s="313">
        <f>'Data - expenses'!AJ30</f>
        <v>0</v>
      </c>
      <c r="AJ62" s="313">
        <f>'Data - expenses'!AK30</f>
        <v>0</v>
      </c>
      <c r="AK62" s="313">
        <f>'Data - expenses'!AL30</f>
        <v>0</v>
      </c>
      <c r="AL62" s="313">
        <f>'Data - expenses'!AM30</f>
        <v>1200</v>
      </c>
      <c r="AM62" s="313">
        <f>'Data - expenses'!AN30</f>
        <v>1200</v>
      </c>
      <c r="AN62" s="313">
        <f>'Data - expenses'!AO30</f>
        <v>1200</v>
      </c>
      <c r="AO62" s="313">
        <f>'Data - expenses'!AP30</f>
        <v>1200</v>
      </c>
      <c r="AP62" s="313">
        <f>'Data - expenses'!AQ30</f>
        <v>1200</v>
      </c>
      <c r="AQ62" s="313">
        <f>'Data - expenses'!AR30</f>
        <v>1200</v>
      </c>
      <c r="AR62" s="313">
        <f>'Data - expenses'!AS30</f>
        <v>1200</v>
      </c>
      <c r="AS62" s="313">
        <f>'Data - expenses'!AT30</f>
        <v>1200</v>
      </c>
      <c r="AT62" s="313">
        <f>'Data - expenses'!AU30</f>
        <v>1200</v>
      </c>
      <c r="AU62" s="313">
        <f>'Data - expenses'!AV30</f>
        <v>1200</v>
      </c>
      <c r="AV62" s="313">
        <f>'Data - expenses'!AW30</f>
        <v>1200</v>
      </c>
      <c r="AW62" s="313">
        <f>'Data - expenses'!AX30</f>
        <v>1200</v>
      </c>
      <c r="AX62" s="313">
        <f>'Data - expenses'!AY30</f>
        <v>2400</v>
      </c>
      <c r="AY62" s="313">
        <f>'Data - expenses'!AZ30</f>
        <v>2400</v>
      </c>
      <c r="AZ62" s="313">
        <f>'Data - expenses'!BA30</f>
        <v>2400</v>
      </c>
      <c r="BA62" s="313">
        <f>'Data - expenses'!BB30</f>
        <v>2400</v>
      </c>
      <c r="BB62" s="313">
        <f>'Data - expenses'!BC30</f>
        <v>2400</v>
      </c>
      <c r="BC62" s="313">
        <f>'Data - expenses'!BD30</f>
        <v>2400</v>
      </c>
      <c r="BD62" s="313">
        <f>'Data - expenses'!BE30</f>
        <v>2400</v>
      </c>
      <c r="BE62" s="313">
        <f>'Data - expenses'!BF30</f>
        <v>3600</v>
      </c>
      <c r="BF62" s="313">
        <f>'Data - expenses'!BG30</f>
        <v>3600</v>
      </c>
      <c r="BG62" s="313">
        <f>'Data - expenses'!BH30</f>
        <v>3600</v>
      </c>
      <c r="BH62" s="313">
        <f>'Data - expenses'!BI30</f>
        <v>3600</v>
      </c>
      <c r="BI62" s="313">
        <f>'Data - expenses'!BJ30</f>
        <v>3600</v>
      </c>
      <c r="BJ62" s="313">
        <f>'Data - expenses'!BK30</f>
        <v>3600</v>
      </c>
      <c r="BK62" s="313">
        <f>'Data - expenses'!BL30</f>
        <v>4800</v>
      </c>
      <c r="BL62" s="313">
        <f>'Data - expenses'!BM30</f>
        <v>4800</v>
      </c>
      <c r="BM62" s="313">
        <f>'Data - expenses'!BN30</f>
        <v>4800</v>
      </c>
      <c r="BN62" s="313">
        <f>'Data - expenses'!BO30</f>
        <v>4800</v>
      </c>
      <c r="BO62" s="313">
        <f>'Data - expenses'!BP30</f>
        <v>4800</v>
      </c>
      <c r="BP62" s="314">
        <f>'Data - expenses'!BQ30</f>
        <v>4800</v>
      </c>
    </row>
    <row r="63" spans="5:68" hidden="1" outlineLevel="2">
      <c r="E63" s="502" t="s">
        <v>93</v>
      </c>
      <c r="F63" s="505"/>
      <c r="G63" s="505"/>
      <c r="H63" s="503"/>
      <c r="I63" s="324">
        <f t="shared" ref="I63:AN63" si="56">SUM(I64)</f>
        <v>75</v>
      </c>
      <c r="J63" s="325">
        <f t="shared" si="56"/>
        <v>75</v>
      </c>
      <c r="K63" s="325">
        <f t="shared" si="56"/>
        <v>75</v>
      </c>
      <c r="L63" s="325">
        <f t="shared" si="56"/>
        <v>75</v>
      </c>
      <c r="M63" s="325">
        <f t="shared" si="56"/>
        <v>75</v>
      </c>
      <c r="N63" s="325">
        <f t="shared" si="56"/>
        <v>75</v>
      </c>
      <c r="O63" s="325">
        <f t="shared" si="56"/>
        <v>75</v>
      </c>
      <c r="P63" s="325">
        <f t="shared" si="56"/>
        <v>75</v>
      </c>
      <c r="Q63" s="325">
        <f t="shared" si="56"/>
        <v>75</v>
      </c>
      <c r="R63" s="325">
        <f t="shared" si="56"/>
        <v>75</v>
      </c>
      <c r="S63" s="325">
        <f t="shared" si="56"/>
        <v>75</v>
      </c>
      <c r="T63" s="325">
        <f t="shared" si="56"/>
        <v>75</v>
      </c>
      <c r="U63" s="325">
        <f t="shared" si="56"/>
        <v>150</v>
      </c>
      <c r="V63" s="325">
        <f t="shared" si="56"/>
        <v>150</v>
      </c>
      <c r="W63" s="325">
        <f t="shared" si="56"/>
        <v>150</v>
      </c>
      <c r="X63" s="325">
        <f t="shared" si="56"/>
        <v>150</v>
      </c>
      <c r="Y63" s="325">
        <f t="shared" si="56"/>
        <v>150</v>
      </c>
      <c r="Z63" s="325">
        <f t="shared" si="56"/>
        <v>150</v>
      </c>
      <c r="AA63" s="325">
        <f t="shared" si="56"/>
        <v>150</v>
      </c>
      <c r="AB63" s="325">
        <f t="shared" si="56"/>
        <v>150</v>
      </c>
      <c r="AC63" s="325">
        <f t="shared" si="56"/>
        <v>150</v>
      </c>
      <c r="AD63" s="325">
        <f t="shared" si="56"/>
        <v>150</v>
      </c>
      <c r="AE63" s="325">
        <f t="shared" si="56"/>
        <v>150</v>
      </c>
      <c r="AF63" s="325">
        <f t="shared" si="56"/>
        <v>150</v>
      </c>
      <c r="AG63" s="325">
        <f t="shared" si="56"/>
        <v>150</v>
      </c>
      <c r="AH63" s="325">
        <f t="shared" si="56"/>
        <v>150</v>
      </c>
      <c r="AI63" s="325">
        <f t="shared" si="56"/>
        <v>150</v>
      </c>
      <c r="AJ63" s="325">
        <f t="shared" si="56"/>
        <v>150</v>
      </c>
      <c r="AK63" s="325">
        <f t="shared" si="56"/>
        <v>150</v>
      </c>
      <c r="AL63" s="325">
        <f t="shared" si="56"/>
        <v>225</v>
      </c>
      <c r="AM63" s="325">
        <f t="shared" si="56"/>
        <v>225</v>
      </c>
      <c r="AN63" s="325">
        <f t="shared" si="56"/>
        <v>225</v>
      </c>
      <c r="AO63" s="325">
        <f t="shared" ref="AO63:BP63" si="57">SUM(AO64)</f>
        <v>225</v>
      </c>
      <c r="AP63" s="325">
        <f t="shared" si="57"/>
        <v>225</v>
      </c>
      <c r="AQ63" s="325">
        <f t="shared" si="57"/>
        <v>225</v>
      </c>
      <c r="AR63" s="325">
        <f t="shared" si="57"/>
        <v>225</v>
      </c>
      <c r="AS63" s="325">
        <f t="shared" si="57"/>
        <v>300</v>
      </c>
      <c r="AT63" s="325">
        <f t="shared" si="57"/>
        <v>300</v>
      </c>
      <c r="AU63" s="325">
        <f t="shared" si="57"/>
        <v>300</v>
      </c>
      <c r="AV63" s="325">
        <f t="shared" si="57"/>
        <v>300</v>
      </c>
      <c r="AW63" s="325">
        <f t="shared" si="57"/>
        <v>300</v>
      </c>
      <c r="AX63" s="325">
        <f t="shared" si="57"/>
        <v>375</v>
      </c>
      <c r="AY63" s="325">
        <f t="shared" si="57"/>
        <v>375</v>
      </c>
      <c r="AZ63" s="325">
        <f t="shared" si="57"/>
        <v>375</v>
      </c>
      <c r="BA63" s="325">
        <f t="shared" si="57"/>
        <v>375</v>
      </c>
      <c r="BB63" s="325">
        <f t="shared" si="57"/>
        <v>375</v>
      </c>
      <c r="BC63" s="325">
        <f t="shared" si="57"/>
        <v>375</v>
      </c>
      <c r="BD63" s="325">
        <f t="shared" si="57"/>
        <v>375</v>
      </c>
      <c r="BE63" s="325">
        <f t="shared" si="57"/>
        <v>450</v>
      </c>
      <c r="BF63" s="325">
        <f t="shared" si="57"/>
        <v>450</v>
      </c>
      <c r="BG63" s="325">
        <f t="shared" si="57"/>
        <v>450</v>
      </c>
      <c r="BH63" s="325">
        <f t="shared" si="57"/>
        <v>450</v>
      </c>
      <c r="BI63" s="325">
        <f t="shared" si="57"/>
        <v>450</v>
      </c>
      <c r="BJ63" s="325">
        <f t="shared" si="57"/>
        <v>450</v>
      </c>
      <c r="BK63" s="325">
        <f t="shared" si="57"/>
        <v>525</v>
      </c>
      <c r="BL63" s="325">
        <f t="shared" si="57"/>
        <v>525</v>
      </c>
      <c r="BM63" s="325">
        <f t="shared" si="57"/>
        <v>525</v>
      </c>
      <c r="BN63" s="325">
        <f t="shared" si="57"/>
        <v>525</v>
      </c>
      <c r="BO63" s="325">
        <f t="shared" si="57"/>
        <v>525</v>
      </c>
      <c r="BP63" s="326">
        <f t="shared" si="57"/>
        <v>525</v>
      </c>
    </row>
    <row r="64" spans="5:68" hidden="1" outlineLevel="3">
      <c r="F64" s="488" t="s">
        <v>93</v>
      </c>
      <c r="G64" s="504"/>
      <c r="H64" s="489"/>
      <c r="I64" s="321">
        <f t="shared" ref="I64:AN64" si="58">SUM(I65,I67)</f>
        <v>75</v>
      </c>
      <c r="J64" s="322">
        <f t="shared" si="58"/>
        <v>75</v>
      </c>
      <c r="K64" s="322">
        <f t="shared" si="58"/>
        <v>75</v>
      </c>
      <c r="L64" s="322">
        <f t="shared" si="58"/>
        <v>75</v>
      </c>
      <c r="M64" s="322">
        <f t="shared" si="58"/>
        <v>75</v>
      </c>
      <c r="N64" s="322">
        <f t="shared" si="58"/>
        <v>75</v>
      </c>
      <c r="O64" s="322">
        <f t="shared" si="58"/>
        <v>75</v>
      </c>
      <c r="P64" s="322">
        <f t="shared" si="58"/>
        <v>75</v>
      </c>
      <c r="Q64" s="322">
        <f t="shared" si="58"/>
        <v>75</v>
      </c>
      <c r="R64" s="322">
        <f t="shared" si="58"/>
        <v>75</v>
      </c>
      <c r="S64" s="322">
        <f t="shared" si="58"/>
        <v>75</v>
      </c>
      <c r="T64" s="322">
        <f t="shared" si="58"/>
        <v>75</v>
      </c>
      <c r="U64" s="322">
        <f t="shared" si="58"/>
        <v>150</v>
      </c>
      <c r="V64" s="322">
        <f t="shared" si="58"/>
        <v>150</v>
      </c>
      <c r="W64" s="322">
        <f t="shared" si="58"/>
        <v>150</v>
      </c>
      <c r="X64" s="322">
        <f t="shared" si="58"/>
        <v>150</v>
      </c>
      <c r="Y64" s="322">
        <f t="shared" si="58"/>
        <v>150</v>
      </c>
      <c r="Z64" s="322">
        <f t="shared" si="58"/>
        <v>150</v>
      </c>
      <c r="AA64" s="322">
        <f t="shared" si="58"/>
        <v>150</v>
      </c>
      <c r="AB64" s="322">
        <f t="shared" si="58"/>
        <v>150</v>
      </c>
      <c r="AC64" s="322">
        <f t="shared" si="58"/>
        <v>150</v>
      </c>
      <c r="AD64" s="322">
        <f t="shared" si="58"/>
        <v>150</v>
      </c>
      <c r="AE64" s="322">
        <f t="shared" si="58"/>
        <v>150</v>
      </c>
      <c r="AF64" s="322">
        <f t="shared" si="58"/>
        <v>150</v>
      </c>
      <c r="AG64" s="322">
        <f t="shared" si="58"/>
        <v>150</v>
      </c>
      <c r="AH64" s="322">
        <f t="shared" si="58"/>
        <v>150</v>
      </c>
      <c r="AI64" s="322">
        <f t="shared" si="58"/>
        <v>150</v>
      </c>
      <c r="AJ64" s="322">
        <f t="shared" si="58"/>
        <v>150</v>
      </c>
      <c r="AK64" s="322">
        <f t="shared" si="58"/>
        <v>150</v>
      </c>
      <c r="AL64" s="322">
        <f t="shared" si="58"/>
        <v>225</v>
      </c>
      <c r="AM64" s="322">
        <f t="shared" si="58"/>
        <v>225</v>
      </c>
      <c r="AN64" s="322">
        <f t="shared" si="58"/>
        <v>225</v>
      </c>
      <c r="AO64" s="322">
        <f t="shared" ref="AO64:BP64" si="59">SUM(AO65,AO67)</f>
        <v>225</v>
      </c>
      <c r="AP64" s="322">
        <f t="shared" si="59"/>
        <v>225</v>
      </c>
      <c r="AQ64" s="322">
        <f t="shared" si="59"/>
        <v>225</v>
      </c>
      <c r="AR64" s="322">
        <f t="shared" si="59"/>
        <v>225</v>
      </c>
      <c r="AS64" s="322">
        <f t="shared" si="59"/>
        <v>300</v>
      </c>
      <c r="AT64" s="322">
        <f t="shared" si="59"/>
        <v>300</v>
      </c>
      <c r="AU64" s="322">
        <f t="shared" si="59"/>
        <v>300</v>
      </c>
      <c r="AV64" s="322">
        <f t="shared" si="59"/>
        <v>300</v>
      </c>
      <c r="AW64" s="322">
        <f t="shared" si="59"/>
        <v>300</v>
      </c>
      <c r="AX64" s="322">
        <f t="shared" si="59"/>
        <v>375</v>
      </c>
      <c r="AY64" s="322">
        <f t="shared" si="59"/>
        <v>375</v>
      </c>
      <c r="AZ64" s="322">
        <f t="shared" si="59"/>
        <v>375</v>
      </c>
      <c r="BA64" s="322">
        <f t="shared" si="59"/>
        <v>375</v>
      </c>
      <c r="BB64" s="322">
        <f t="shared" si="59"/>
        <v>375</v>
      </c>
      <c r="BC64" s="322">
        <f t="shared" si="59"/>
        <v>375</v>
      </c>
      <c r="BD64" s="322">
        <f t="shared" si="59"/>
        <v>375</v>
      </c>
      <c r="BE64" s="322">
        <f t="shared" si="59"/>
        <v>450</v>
      </c>
      <c r="BF64" s="322">
        <f t="shared" si="59"/>
        <v>450</v>
      </c>
      <c r="BG64" s="322">
        <f t="shared" si="59"/>
        <v>450</v>
      </c>
      <c r="BH64" s="322">
        <f t="shared" si="59"/>
        <v>450</v>
      </c>
      <c r="BI64" s="322">
        <f t="shared" si="59"/>
        <v>450</v>
      </c>
      <c r="BJ64" s="322">
        <f t="shared" si="59"/>
        <v>450</v>
      </c>
      <c r="BK64" s="322">
        <f t="shared" si="59"/>
        <v>525</v>
      </c>
      <c r="BL64" s="322">
        <f t="shared" si="59"/>
        <v>525</v>
      </c>
      <c r="BM64" s="322">
        <f t="shared" si="59"/>
        <v>525</v>
      </c>
      <c r="BN64" s="322">
        <f t="shared" si="59"/>
        <v>525</v>
      </c>
      <c r="BO64" s="322">
        <f t="shared" si="59"/>
        <v>525</v>
      </c>
      <c r="BP64" s="323">
        <f t="shared" si="59"/>
        <v>525</v>
      </c>
    </row>
    <row r="65" spans="4:68" hidden="1" outlineLevel="4">
      <c r="G65" s="502" t="s">
        <v>84</v>
      </c>
      <c r="H65" s="503"/>
      <c r="I65" s="324">
        <f t="shared" ref="I65:AN65" si="60">SUM(I66)</f>
        <v>75</v>
      </c>
      <c r="J65" s="325">
        <f t="shared" si="60"/>
        <v>75</v>
      </c>
      <c r="K65" s="325">
        <f t="shared" si="60"/>
        <v>75</v>
      </c>
      <c r="L65" s="325">
        <f t="shared" si="60"/>
        <v>75</v>
      </c>
      <c r="M65" s="325">
        <f t="shared" si="60"/>
        <v>75</v>
      </c>
      <c r="N65" s="325">
        <f t="shared" si="60"/>
        <v>75</v>
      </c>
      <c r="O65" s="325">
        <f t="shared" si="60"/>
        <v>75</v>
      </c>
      <c r="P65" s="325">
        <f t="shared" si="60"/>
        <v>75</v>
      </c>
      <c r="Q65" s="325">
        <f t="shared" si="60"/>
        <v>75</v>
      </c>
      <c r="R65" s="325">
        <f t="shared" si="60"/>
        <v>75</v>
      </c>
      <c r="S65" s="325">
        <f t="shared" si="60"/>
        <v>75</v>
      </c>
      <c r="T65" s="325">
        <f t="shared" si="60"/>
        <v>75</v>
      </c>
      <c r="U65" s="325">
        <f t="shared" si="60"/>
        <v>75</v>
      </c>
      <c r="V65" s="325">
        <f t="shared" si="60"/>
        <v>75</v>
      </c>
      <c r="W65" s="325">
        <f t="shared" si="60"/>
        <v>75</v>
      </c>
      <c r="X65" s="325">
        <f t="shared" si="60"/>
        <v>75</v>
      </c>
      <c r="Y65" s="325">
        <f t="shared" si="60"/>
        <v>75</v>
      </c>
      <c r="Z65" s="325">
        <f t="shared" si="60"/>
        <v>75</v>
      </c>
      <c r="AA65" s="325">
        <f t="shared" si="60"/>
        <v>75</v>
      </c>
      <c r="AB65" s="325">
        <f t="shared" si="60"/>
        <v>75</v>
      </c>
      <c r="AC65" s="325">
        <f t="shared" si="60"/>
        <v>75</v>
      </c>
      <c r="AD65" s="325">
        <f t="shared" si="60"/>
        <v>75</v>
      </c>
      <c r="AE65" s="325">
        <f t="shared" si="60"/>
        <v>75</v>
      </c>
      <c r="AF65" s="325">
        <f t="shared" si="60"/>
        <v>75</v>
      </c>
      <c r="AG65" s="325">
        <f t="shared" si="60"/>
        <v>75</v>
      </c>
      <c r="AH65" s="325">
        <f t="shared" si="60"/>
        <v>75</v>
      </c>
      <c r="AI65" s="325">
        <f t="shared" si="60"/>
        <v>75</v>
      </c>
      <c r="AJ65" s="325">
        <f t="shared" si="60"/>
        <v>75</v>
      </c>
      <c r="AK65" s="325">
        <f t="shared" si="60"/>
        <v>75</v>
      </c>
      <c r="AL65" s="325">
        <f t="shared" si="60"/>
        <v>75</v>
      </c>
      <c r="AM65" s="325">
        <f t="shared" si="60"/>
        <v>75</v>
      </c>
      <c r="AN65" s="325">
        <f t="shared" si="60"/>
        <v>75</v>
      </c>
      <c r="AO65" s="325">
        <f t="shared" ref="AO65:BP65" si="61">SUM(AO66)</f>
        <v>75</v>
      </c>
      <c r="AP65" s="325">
        <f t="shared" si="61"/>
        <v>75</v>
      </c>
      <c r="AQ65" s="325">
        <f t="shared" si="61"/>
        <v>75</v>
      </c>
      <c r="AR65" s="325">
        <f t="shared" si="61"/>
        <v>75</v>
      </c>
      <c r="AS65" s="325">
        <f t="shared" si="61"/>
        <v>75</v>
      </c>
      <c r="AT65" s="325">
        <f t="shared" si="61"/>
        <v>75</v>
      </c>
      <c r="AU65" s="325">
        <f t="shared" si="61"/>
        <v>75</v>
      </c>
      <c r="AV65" s="325">
        <f t="shared" si="61"/>
        <v>75</v>
      </c>
      <c r="AW65" s="325">
        <f t="shared" si="61"/>
        <v>75</v>
      </c>
      <c r="AX65" s="325">
        <f t="shared" si="61"/>
        <v>75</v>
      </c>
      <c r="AY65" s="325">
        <f t="shared" si="61"/>
        <v>75</v>
      </c>
      <c r="AZ65" s="325">
        <f t="shared" si="61"/>
        <v>75</v>
      </c>
      <c r="BA65" s="325">
        <f t="shared" si="61"/>
        <v>75</v>
      </c>
      <c r="BB65" s="325">
        <f t="shared" si="61"/>
        <v>75</v>
      </c>
      <c r="BC65" s="325">
        <f t="shared" si="61"/>
        <v>75</v>
      </c>
      <c r="BD65" s="325">
        <f t="shared" si="61"/>
        <v>75</v>
      </c>
      <c r="BE65" s="325">
        <f t="shared" si="61"/>
        <v>75</v>
      </c>
      <c r="BF65" s="325">
        <f t="shared" si="61"/>
        <v>75</v>
      </c>
      <c r="BG65" s="325">
        <f t="shared" si="61"/>
        <v>75</v>
      </c>
      <c r="BH65" s="325">
        <f t="shared" si="61"/>
        <v>75</v>
      </c>
      <c r="BI65" s="325">
        <f t="shared" si="61"/>
        <v>75</v>
      </c>
      <c r="BJ65" s="325">
        <f t="shared" si="61"/>
        <v>75</v>
      </c>
      <c r="BK65" s="325">
        <f t="shared" si="61"/>
        <v>75</v>
      </c>
      <c r="BL65" s="325">
        <f t="shared" si="61"/>
        <v>75</v>
      </c>
      <c r="BM65" s="325">
        <f t="shared" si="61"/>
        <v>75</v>
      </c>
      <c r="BN65" s="325">
        <f t="shared" si="61"/>
        <v>75</v>
      </c>
      <c r="BO65" s="325">
        <f t="shared" si="61"/>
        <v>75</v>
      </c>
      <c r="BP65" s="326">
        <f t="shared" si="61"/>
        <v>75</v>
      </c>
    </row>
    <row r="66" spans="4:68" hidden="1" outlineLevel="5">
      <c r="H66" s="327" t="s">
        <v>241</v>
      </c>
      <c r="I66" s="312">
        <f>'Data - expenses'!J31</f>
        <v>75</v>
      </c>
      <c r="J66" s="313">
        <f>'Data - expenses'!K31</f>
        <v>75</v>
      </c>
      <c r="K66" s="313">
        <f>'Data - expenses'!L31</f>
        <v>75</v>
      </c>
      <c r="L66" s="313">
        <f>'Data - expenses'!M31</f>
        <v>75</v>
      </c>
      <c r="M66" s="313">
        <f>'Data - expenses'!N31</f>
        <v>75</v>
      </c>
      <c r="N66" s="313">
        <f>'Data - expenses'!O31</f>
        <v>75</v>
      </c>
      <c r="O66" s="313">
        <f>'Data - expenses'!P31</f>
        <v>75</v>
      </c>
      <c r="P66" s="313">
        <f>'Data - expenses'!Q31</f>
        <v>75</v>
      </c>
      <c r="Q66" s="313">
        <f>'Data - expenses'!R31</f>
        <v>75</v>
      </c>
      <c r="R66" s="313">
        <f>'Data - expenses'!S31</f>
        <v>75</v>
      </c>
      <c r="S66" s="313">
        <f>'Data - expenses'!T31</f>
        <v>75</v>
      </c>
      <c r="T66" s="313">
        <f>'Data - expenses'!U31</f>
        <v>75</v>
      </c>
      <c r="U66" s="313">
        <f>'Data - expenses'!V31</f>
        <v>75</v>
      </c>
      <c r="V66" s="313">
        <f>'Data - expenses'!W31</f>
        <v>75</v>
      </c>
      <c r="W66" s="313">
        <f>'Data - expenses'!X31</f>
        <v>75</v>
      </c>
      <c r="X66" s="313">
        <f>'Data - expenses'!Y31</f>
        <v>75</v>
      </c>
      <c r="Y66" s="313">
        <f>'Data - expenses'!Z31</f>
        <v>75</v>
      </c>
      <c r="Z66" s="313">
        <f>'Data - expenses'!AA31</f>
        <v>75</v>
      </c>
      <c r="AA66" s="313">
        <f>'Data - expenses'!AB31</f>
        <v>75</v>
      </c>
      <c r="AB66" s="313">
        <f>'Data - expenses'!AC31</f>
        <v>75</v>
      </c>
      <c r="AC66" s="313">
        <f>'Data - expenses'!AD31</f>
        <v>75</v>
      </c>
      <c r="AD66" s="313">
        <f>'Data - expenses'!AE31</f>
        <v>75</v>
      </c>
      <c r="AE66" s="313">
        <f>'Data - expenses'!AF31</f>
        <v>75</v>
      </c>
      <c r="AF66" s="313">
        <f>'Data - expenses'!AG31</f>
        <v>75</v>
      </c>
      <c r="AG66" s="313">
        <f>'Data - expenses'!AH31</f>
        <v>75</v>
      </c>
      <c r="AH66" s="313">
        <f>'Data - expenses'!AI31</f>
        <v>75</v>
      </c>
      <c r="AI66" s="313">
        <f>'Data - expenses'!AJ31</f>
        <v>75</v>
      </c>
      <c r="AJ66" s="313">
        <f>'Data - expenses'!AK31</f>
        <v>75</v>
      </c>
      <c r="AK66" s="313">
        <f>'Data - expenses'!AL31</f>
        <v>75</v>
      </c>
      <c r="AL66" s="313">
        <f>'Data - expenses'!AM31</f>
        <v>75</v>
      </c>
      <c r="AM66" s="313">
        <f>'Data - expenses'!AN31</f>
        <v>75</v>
      </c>
      <c r="AN66" s="313">
        <f>'Data - expenses'!AO31</f>
        <v>75</v>
      </c>
      <c r="AO66" s="313">
        <f>'Data - expenses'!AP31</f>
        <v>75</v>
      </c>
      <c r="AP66" s="313">
        <f>'Data - expenses'!AQ31</f>
        <v>75</v>
      </c>
      <c r="AQ66" s="313">
        <f>'Data - expenses'!AR31</f>
        <v>75</v>
      </c>
      <c r="AR66" s="313">
        <f>'Data - expenses'!AS31</f>
        <v>75</v>
      </c>
      <c r="AS66" s="313">
        <f>'Data - expenses'!AT31</f>
        <v>75</v>
      </c>
      <c r="AT66" s="313">
        <f>'Data - expenses'!AU31</f>
        <v>75</v>
      </c>
      <c r="AU66" s="313">
        <f>'Data - expenses'!AV31</f>
        <v>75</v>
      </c>
      <c r="AV66" s="313">
        <f>'Data - expenses'!AW31</f>
        <v>75</v>
      </c>
      <c r="AW66" s="313">
        <f>'Data - expenses'!AX31</f>
        <v>75</v>
      </c>
      <c r="AX66" s="313">
        <f>'Data - expenses'!AY31</f>
        <v>75</v>
      </c>
      <c r="AY66" s="313">
        <f>'Data - expenses'!AZ31</f>
        <v>75</v>
      </c>
      <c r="AZ66" s="313">
        <f>'Data - expenses'!BA31</f>
        <v>75</v>
      </c>
      <c r="BA66" s="313">
        <f>'Data - expenses'!BB31</f>
        <v>75</v>
      </c>
      <c r="BB66" s="313">
        <f>'Data - expenses'!BC31</f>
        <v>75</v>
      </c>
      <c r="BC66" s="313">
        <f>'Data - expenses'!BD31</f>
        <v>75</v>
      </c>
      <c r="BD66" s="313">
        <f>'Data - expenses'!BE31</f>
        <v>75</v>
      </c>
      <c r="BE66" s="313">
        <f>'Data - expenses'!BF31</f>
        <v>75</v>
      </c>
      <c r="BF66" s="313">
        <f>'Data - expenses'!BG31</f>
        <v>75</v>
      </c>
      <c r="BG66" s="313">
        <f>'Data - expenses'!BH31</f>
        <v>75</v>
      </c>
      <c r="BH66" s="313">
        <f>'Data - expenses'!BI31</f>
        <v>75</v>
      </c>
      <c r="BI66" s="313">
        <f>'Data - expenses'!BJ31</f>
        <v>75</v>
      </c>
      <c r="BJ66" s="313">
        <f>'Data - expenses'!BK31</f>
        <v>75</v>
      </c>
      <c r="BK66" s="313">
        <f>'Data - expenses'!BL31</f>
        <v>75</v>
      </c>
      <c r="BL66" s="313">
        <f>'Data - expenses'!BM31</f>
        <v>75</v>
      </c>
      <c r="BM66" s="313">
        <f>'Data - expenses'!BN31</f>
        <v>75</v>
      </c>
      <c r="BN66" s="313">
        <f>'Data - expenses'!BO31</f>
        <v>75</v>
      </c>
      <c r="BO66" s="313">
        <f>'Data - expenses'!BP31</f>
        <v>75</v>
      </c>
      <c r="BP66" s="314">
        <f>'Data - expenses'!BQ31</f>
        <v>75</v>
      </c>
    </row>
    <row r="67" spans="4:68" hidden="1" outlineLevel="4">
      <c r="G67" s="502" t="s">
        <v>81</v>
      </c>
      <c r="H67" s="503"/>
      <c r="I67" s="324">
        <f t="shared" ref="I67:AN67" si="62">SUM(I68,I69,I70)</f>
        <v>0</v>
      </c>
      <c r="J67" s="325">
        <f t="shared" si="62"/>
        <v>0</v>
      </c>
      <c r="K67" s="325">
        <f t="shared" si="62"/>
        <v>0</v>
      </c>
      <c r="L67" s="325">
        <f t="shared" si="62"/>
        <v>0</v>
      </c>
      <c r="M67" s="325">
        <f t="shared" si="62"/>
        <v>0</v>
      </c>
      <c r="N67" s="325">
        <f t="shared" si="62"/>
        <v>0</v>
      </c>
      <c r="O67" s="325">
        <f t="shared" si="62"/>
        <v>0</v>
      </c>
      <c r="P67" s="325">
        <f t="shared" si="62"/>
        <v>0</v>
      </c>
      <c r="Q67" s="325">
        <f t="shared" si="62"/>
        <v>0</v>
      </c>
      <c r="R67" s="325">
        <f t="shared" si="62"/>
        <v>0</v>
      </c>
      <c r="S67" s="325">
        <f t="shared" si="62"/>
        <v>0</v>
      </c>
      <c r="T67" s="325">
        <f t="shared" si="62"/>
        <v>0</v>
      </c>
      <c r="U67" s="325">
        <f t="shared" si="62"/>
        <v>75</v>
      </c>
      <c r="V67" s="325">
        <f t="shared" si="62"/>
        <v>75</v>
      </c>
      <c r="W67" s="325">
        <f t="shared" si="62"/>
        <v>75</v>
      </c>
      <c r="X67" s="325">
        <f t="shared" si="62"/>
        <v>75</v>
      </c>
      <c r="Y67" s="325">
        <f t="shared" si="62"/>
        <v>75</v>
      </c>
      <c r="Z67" s="325">
        <f t="shared" si="62"/>
        <v>75</v>
      </c>
      <c r="AA67" s="325">
        <f t="shared" si="62"/>
        <v>75</v>
      </c>
      <c r="AB67" s="325">
        <f t="shared" si="62"/>
        <v>75</v>
      </c>
      <c r="AC67" s="325">
        <f t="shared" si="62"/>
        <v>75</v>
      </c>
      <c r="AD67" s="325">
        <f t="shared" si="62"/>
        <v>75</v>
      </c>
      <c r="AE67" s="325">
        <f t="shared" si="62"/>
        <v>75</v>
      </c>
      <c r="AF67" s="325">
        <f t="shared" si="62"/>
        <v>75</v>
      </c>
      <c r="AG67" s="325">
        <f t="shared" si="62"/>
        <v>75</v>
      </c>
      <c r="AH67" s="325">
        <f t="shared" si="62"/>
        <v>75</v>
      </c>
      <c r="AI67" s="325">
        <f t="shared" si="62"/>
        <v>75</v>
      </c>
      <c r="AJ67" s="325">
        <f t="shared" si="62"/>
        <v>75</v>
      </c>
      <c r="AK67" s="325">
        <f t="shared" si="62"/>
        <v>75</v>
      </c>
      <c r="AL67" s="325">
        <f t="shared" si="62"/>
        <v>150</v>
      </c>
      <c r="AM67" s="325">
        <f t="shared" si="62"/>
        <v>150</v>
      </c>
      <c r="AN67" s="325">
        <f t="shared" si="62"/>
        <v>150</v>
      </c>
      <c r="AO67" s="325">
        <f t="shared" ref="AO67:BP67" si="63">SUM(AO68,AO69,AO70)</f>
        <v>150</v>
      </c>
      <c r="AP67" s="325">
        <f t="shared" si="63"/>
        <v>150</v>
      </c>
      <c r="AQ67" s="325">
        <f t="shared" si="63"/>
        <v>150</v>
      </c>
      <c r="AR67" s="325">
        <f t="shared" si="63"/>
        <v>150</v>
      </c>
      <c r="AS67" s="325">
        <f t="shared" si="63"/>
        <v>225</v>
      </c>
      <c r="AT67" s="325">
        <f t="shared" si="63"/>
        <v>225</v>
      </c>
      <c r="AU67" s="325">
        <f t="shared" si="63"/>
        <v>225</v>
      </c>
      <c r="AV67" s="325">
        <f t="shared" si="63"/>
        <v>225</v>
      </c>
      <c r="AW67" s="325">
        <f t="shared" si="63"/>
        <v>225</v>
      </c>
      <c r="AX67" s="325">
        <f t="shared" si="63"/>
        <v>300</v>
      </c>
      <c r="AY67" s="325">
        <f t="shared" si="63"/>
        <v>300</v>
      </c>
      <c r="AZ67" s="325">
        <f t="shared" si="63"/>
        <v>300</v>
      </c>
      <c r="BA67" s="325">
        <f t="shared" si="63"/>
        <v>300</v>
      </c>
      <c r="BB67" s="325">
        <f t="shared" si="63"/>
        <v>300</v>
      </c>
      <c r="BC67" s="325">
        <f t="shared" si="63"/>
        <v>300</v>
      </c>
      <c r="BD67" s="325">
        <f t="shared" si="63"/>
        <v>300</v>
      </c>
      <c r="BE67" s="325">
        <f t="shared" si="63"/>
        <v>375</v>
      </c>
      <c r="BF67" s="325">
        <f t="shared" si="63"/>
        <v>375</v>
      </c>
      <c r="BG67" s="325">
        <f t="shared" si="63"/>
        <v>375</v>
      </c>
      <c r="BH67" s="325">
        <f t="shared" si="63"/>
        <v>375</v>
      </c>
      <c r="BI67" s="325">
        <f t="shared" si="63"/>
        <v>375</v>
      </c>
      <c r="BJ67" s="325">
        <f t="shared" si="63"/>
        <v>375</v>
      </c>
      <c r="BK67" s="325">
        <f t="shared" si="63"/>
        <v>450</v>
      </c>
      <c r="BL67" s="325">
        <f t="shared" si="63"/>
        <v>450</v>
      </c>
      <c r="BM67" s="325">
        <f t="shared" si="63"/>
        <v>450</v>
      </c>
      <c r="BN67" s="325">
        <f t="shared" si="63"/>
        <v>450</v>
      </c>
      <c r="BO67" s="325">
        <f t="shared" si="63"/>
        <v>450</v>
      </c>
      <c r="BP67" s="326">
        <f t="shared" si="63"/>
        <v>450</v>
      </c>
    </row>
    <row r="68" spans="4:68" hidden="1" outlineLevel="5">
      <c r="H68" s="327" t="s">
        <v>242</v>
      </c>
      <c r="I68" s="312">
        <f>'Data - expenses'!J32</f>
        <v>0</v>
      </c>
      <c r="J68" s="313">
        <f>'Data - expenses'!K32</f>
        <v>0</v>
      </c>
      <c r="K68" s="313">
        <f>'Data - expenses'!L32</f>
        <v>0</v>
      </c>
      <c r="L68" s="313">
        <f>'Data - expenses'!M32</f>
        <v>0</v>
      </c>
      <c r="M68" s="313">
        <f>'Data - expenses'!N32</f>
        <v>0</v>
      </c>
      <c r="N68" s="313">
        <f>'Data - expenses'!O32</f>
        <v>0</v>
      </c>
      <c r="O68" s="313">
        <f>'Data - expenses'!P32</f>
        <v>0</v>
      </c>
      <c r="P68" s="313">
        <f>'Data - expenses'!Q32</f>
        <v>0</v>
      </c>
      <c r="Q68" s="313">
        <f>'Data - expenses'!R32</f>
        <v>0</v>
      </c>
      <c r="R68" s="313">
        <f>'Data - expenses'!S32</f>
        <v>0</v>
      </c>
      <c r="S68" s="313">
        <f>'Data - expenses'!T32</f>
        <v>0</v>
      </c>
      <c r="T68" s="313">
        <f>'Data - expenses'!U32</f>
        <v>0</v>
      </c>
      <c r="U68" s="313">
        <f>'Data - expenses'!V32</f>
        <v>0</v>
      </c>
      <c r="V68" s="313">
        <f>'Data - expenses'!W32</f>
        <v>0</v>
      </c>
      <c r="W68" s="313">
        <f>'Data - expenses'!X32</f>
        <v>0</v>
      </c>
      <c r="X68" s="313">
        <f>'Data - expenses'!Y32</f>
        <v>0</v>
      </c>
      <c r="Y68" s="313">
        <f>'Data - expenses'!Z32</f>
        <v>0</v>
      </c>
      <c r="Z68" s="313">
        <f>'Data - expenses'!AA32</f>
        <v>0</v>
      </c>
      <c r="AA68" s="313">
        <f>'Data - expenses'!AB32</f>
        <v>0</v>
      </c>
      <c r="AB68" s="313">
        <f>'Data - expenses'!AC32</f>
        <v>0</v>
      </c>
      <c r="AC68" s="313">
        <f>'Data - expenses'!AD32</f>
        <v>0</v>
      </c>
      <c r="AD68" s="313">
        <f>'Data - expenses'!AE32</f>
        <v>0</v>
      </c>
      <c r="AE68" s="313">
        <f>'Data - expenses'!AF32</f>
        <v>0</v>
      </c>
      <c r="AF68" s="313">
        <f>'Data - expenses'!AG32</f>
        <v>0</v>
      </c>
      <c r="AG68" s="313">
        <f>'Data - expenses'!AH32</f>
        <v>0</v>
      </c>
      <c r="AH68" s="313">
        <f>'Data - expenses'!AI32</f>
        <v>0</v>
      </c>
      <c r="AI68" s="313">
        <f>'Data - expenses'!AJ32</f>
        <v>0</v>
      </c>
      <c r="AJ68" s="313">
        <f>'Data - expenses'!AK32</f>
        <v>0</v>
      </c>
      <c r="AK68" s="313">
        <f>'Data - expenses'!AL32</f>
        <v>0</v>
      </c>
      <c r="AL68" s="313">
        <f>'Data - expenses'!AM32</f>
        <v>0</v>
      </c>
      <c r="AM68" s="313">
        <f>'Data - expenses'!AN32</f>
        <v>0</v>
      </c>
      <c r="AN68" s="313">
        <f>'Data - expenses'!AO32</f>
        <v>0</v>
      </c>
      <c r="AO68" s="313">
        <f>'Data - expenses'!AP32</f>
        <v>0</v>
      </c>
      <c r="AP68" s="313">
        <f>'Data - expenses'!AQ32</f>
        <v>0</v>
      </c>
      <c r="AQ68" s="313">
        <f>'Data - expenses'!AR32</f>
        <v>0</v>
      </c>
      <c r="AR68" s="313">
        <f>'Data - expenses'!AS32</f>
        <v>0</v>
      </c>
      <c r="AS68" s="313">
        <f>'Data - expenses'!AT32</f>
        <v>75</v>
      </c>
      <c r="AT68" s="313">
        <f>'Data - expenses'!AU32</f>
        <v>75</v>
      </c>
      <c r="AU68" s="313">
        <f>'Data - expenses'!AV32</f>
        <v>75</v>
      </c>
      <c r="AV68" s="313">
        <f>'Data - expenses'!AW32</f>
        <v>75</v>
      </c>
      <c r="AW68" s="313">
        <f>'Data - expenses'!AX32</f>
        <v>75</v>
      </c>
      <c r="AX68" s="313">
        <f>'Data - expenses'!AY32</f>
        <v>75</v>
      </c>
      <c r="AY68" s="313">
        <f>'Data - expenses'!AZ32</f>
        <v>75</v>
      </c>
      <c r="AZ68" s="313">
        <f>'Data - expenses'!BA32</f>
        <v>75</v>
      </c>
      <c r="BA68" s="313">
        <f>'Data - expenses'!BB32</f>
        <v>75</v>
      </c>
      <c r="BB68" s="313">
        <f>'Data - expenses'!BC32</f>
        <v>75</v>
      </c>
      <c r="BC68" s="313">
        <f>'Data - expenses'!BD32</f>
        <v>75</v>
      </c>
      <c r="BD68" s="313">
        <f>'Data - expenses'!BE32</f>
        <v>75</v>
      </c>
      <c r="BE68" s="313">
        <f>'Data - expenses'!BF32</f>
        <v>75</v>
      </c>
      <c r="BF68" s="313">
        <f>'Data - expenses'!BG32</f>
        <v>75</v>
      </c>
      <c r="BG68" s="313">
        <f>'Data - expenses'!BH32</f>
        <v>75</v>
      </c>
      <c r="BH68" s="313">
        <f>'Data - expenses'!BI32</f>
        <v>75</v>
      </c>
      <c r="BI68" s="313">
        <f>'Data - expenses'!BJ32</f>
        <v>75</v>
      </c>
      <c r="BJ68" s="313">
        <f>'Data - expenses'!BK32</f>
        <v>75</v>
      </c>
      <c r="BK68" s="313">
        <f>'Data - expenses'!BL32</f>
        <v>75</v>
      </c>
      <c r="BL68" s="313">
        <f>'Data - expenses'!BM32</f>
        <v>75</v>
      </c>
      <c r="BM68" s="313">
        <f>'Data - expenses'!BN32</f>
        <v>75</v>
      </c>
      <c r="BN68" s="313">
        <f>'Data - expenses'!BO32</f>
        <v>75</v>
      </c>
      <c r="BO68" s="313">
        <f>'Data - expenses'!BP32</f>
        <v>75</v>
      </c>
      <c r="BP68" s="314">
        <f>'Data - expenses'!BQ32</f>
        <v>75</v>
      </c>
    </row>
    <row r="69" spans="4:68" hidden="1" outlineLevel="5">
      <c r="H69" s="327" t="s">
        <v>243</v>
      </c>
      <c r="I69" s="312">
        <f>'Data - expenses'!J33</f>
        <v>0</v>
      </c>
      <c r="J69" s="313">
        <f>'Data - expenses'!K33</f>
        <v>0</v>
      </c>
      <c r="K69" s="313">
        <f>'Data - expenses'!L33</f>
        <v>0</v>
      </c>
      <c r="L69" s="313">
        <f>'Data - expenses'!M33</f>
        <v>0</v>
      </c>
      <c r="M69" s="313">
        <f>'Data - expenses'!N33</f>
        <v>0</v>
      </c>
      <c r="N69" s="313">
        <f>'Data - expenses'!O33</f>
        <v>0</v>
      </c>
      <c r="O69" s="313">
        <f>'Data - expenses'!P33</f>
        <v>0</v>
      </c>
      <c r="P69" s="313">
        <f>'Data - expenses'!Q33</f>
        <v>0</v>
      </c>
      <c r="Q69" s="313">
        <f>'Data - expenses'!R33</f>
        <v>0</v>
      </c>
      <c r="R69" s="313">
        <f>'Data - expenses'!S33</f>
        <v>0</v>
      </c>
      <c r="S69" s="313">
        <f>'Data - expenses'!T33</f>
        <v>0</v>
      </c>
      <c r="T69" s="313">
        <f>'Data - expenses'!U33</f>
        <v>0</v>
      </c>
      <c r="U69" s="313">
        <f>'Data - expenses'!V33</f>
        <v>75</v>
      </c>
      <c r="V69" s="313">
        <f>'Data - expenses'!W33</f>
        <v>75</v>
      </c>
      <c r="W69" s="313">
        <f>'Data - expenses'!X33</f>
        <v>75</v>
      </c>
      <c r="X69" s="313">
        <f>'Data - expenses'!Y33</f>
        <v>75</v>
      </c>
      <c r="Y69" s="313">
        <f>'Data - expenses'!Z33</f>
        <v>75</v>
      </c>
      <c r="Z69" s="313">
        <f>'Data - expenses'!AA33</f>
        <v>75</v>
      </c>
      <c r="AA69" s="313">
        <f>'Data - expenses'!AB33</f>
        <v>75</v>
      </c>
      <c r="AB69" s="313">
        <f>'Data - expenses'!AC33</f>
        <v>75</v>
      </c>
      <c r="AC69" s="313">
        <f>'Data - expenses'!AD33</f>
        <v>75</v>
      </c>
      <c r="AD69" s="313">
        <f>'Data - expenses'!AE33</f>
        <v>75</v>
      </c>
      <c r="AE69" s="313">
        <f>'Data - expenses'!AF33</f>
        <v>75</v>
      </c>
      <c r="AF69" s="313">
        <f>'Data - expenses'!AG33</f>
        <v>75</v>
      </c>
      <c r="AG69" s="313">
        <f>'Data - expenses'!AH33</f>
        <v>75</v>
      </c>
      <c r="AH69" s="313">
        <f>'Data - expenses'!AI33</f>
        <v>75</v>
      </c>
      <c r="AI69" s="313">
        <f>'Data - expenses'!AJ33</f>
        <v>75</v>
      </c>
      <c r="AJ69" s="313">
        <f>'Data - expenses'!AK33</f>
        <v>75</v>
      </c>
      <c r="AK69" s="313">
        <f>'Data - expenses'!AL33</f>
        <v>75</v>
      </c>
      <c r="AL69" s="313">
        <f>'Data - expenses'!AM33</f>
        <v>75</v>
      </c>
      <c r="AM69" s="313">
        <f>'Data - expenses'!AN33</f>
        <v>75</v>
      </c>
      <c r="AN69" s="313">
        <f>'Data - expenses'!AO33</f>
        <v>75</v>
      </c>
      <c r="AO69" s="313">
        <f>'Data - expenses'!AP33</f>
        <v>75</v>
      </c>
      <c r="AP69" s="313">
        <f>'Data - expenses'!AQ33</f>
        <v>75</v>
      </c>
      <c r="AQ69" s="313">
        <f>'Data - expenses'!AR33</f>
        <v>75</v>
      </c>
      <c r="AR69" s="313">
        <f>'Data - expenses'!AS33</f>
        <v>75</v>
      </c>
      <c r="AS69" s="313">
        <f>'Data - expenses'!AT33</f>
        <v>75</v>
      </c>
      <c r="AT69" s="313">
        <f>'Data - expenses'!AU33</f>
        <v>75</v>
      </c>
      <c r="AU69" s="313">
        <f>'Data - expenses'!AV33</f>
        <v>75</v>
      </c>
      <c r="AV69" s="313">
        <f>'Data - expenses'!AW33</f>
        <v>75</v>
      </c>
      <c r="AW69" s="313">
        <f>'Data - expenses'!AX33</f>
        <v>75</v>
      </c>
      <c r="AX69" s="313">
        <f>'Data - expenses'!AY33</f>
        <v>75</v>
      </c>
      <c r="AY69" s="313">
        <f>'Data - expenses'!AZ33</f>
        <v>75</v>
      </c>
      <c r="AZ69" s="313">
        <f>'Data - expenses'!BA33</f>
        <v>75</v>
      </c>
      <c r="BA69" s="313">
        <f>'Data - expenses'!BB33</f>
        <v>75</v>
      </c>
      <c r="BB69" s="313">
        <f>'Data - expenses'!BC33</f>
        <v>75</v>
      </c>
      <c r="BC69" s="313">
        <f>'Data - expenses'!BD33</f>
        <v>75</v>
      </c>
      <c r="BD69" s="313">
        <f>'Data - expenses'!BE33</f>
        <v>75</v>
      </c>
      <c r="BE69" s="313">
        <f>'Data - expenses'!BF33</f>
        <v>75</v>
      </c>
      <c r="BF69" s="313">
        <f>'Data - expenses'!BG33</f>
        <v>75</v>
      </c>
      <c r="BG69" s="313">
        <f>'Data - expenses'!BH33</f>
        <v>75</v>
      </c>
      <c r="BH69" s="313">
        <f>'Data - expenses'!BI33</f>
        <v>75</v>
      </c>
      <c r="BI69" s="313">
        <f>'Data - expenses'!BJ33</f>
        <v>75</v>
      </c>
      <c r="BJ69" s="313">
        <f>'Data - expenses'!BK33</f>
        <v>75</v>
      </c>
      <c r="BK69" s="313">
        <f>'Data - expenses'!BL33</f>
        <v>75</v>
      </c>
      <c r="BL69" s="313">
        <f>'Data - expenses'!BM33</f>
        <v>75</v>
      </c>
      <c r="BM69" s="313">
        <f>'Data - expenses'!BN33</f>
        <v>75</v>
      </c>
      <c r="BN69" s="313">
        <f>'Data - expenses'!BO33</f>
        <v>75</v>
      </c>
      <c r="BO69" s="313">
        <f>'Data - expenses'!BP33</f>
        <v>75</v>
      </c>
      <c r="BP69" s="314">
        <f>'Data - expenses'!BQ33</f>
        <v>75</v>
      </c>
    </row>
    <row r="70" spans="4:68" hidden="1" outlineLevel="5">
      <c r="H70" s="327" t="s">
        <v>244</v>
      </c>
      <c r="I70" s="312">
        <f>'Data - expenses'!J34</f>
        <v>0</v>
      </c>
      <c r="J70" s="313">
        <f>'Data - expenses'!K34</f>
        <v>0</v>
      </c>
      <c r="K70" s="313">
        <f>'Data - expenses'!L34</f>
        <v>0</v>
      </c>
      <c r="L70" s="313">
        <f>'Data - expenses'!M34</f>
        <v>0</v>
      </c>
      <c r="M70" s="313">
        <f>'Data - expenses'!N34</f>
        <v>0</v>
      </c>
      <c r="N70" s="313">
        <f>'Data - expenses'!O34</f>
        <v>0</v>
      </c>
      <c r="O70" s="313">
        <f>'Data - expenses'!P34</f>
        <v>0</v>
      </c>
      <c r="P70" s="313">
        <f>'Data - expenses'!Q34</f>
        <v>0</v>
      </c>
      <c r="Q70" s="313">
        <f>'Data - expenses'!R34</f>
        <v>0</v>
      </c>
      <c r="R70" s="313">
        <f>'Data - expenses'!S34</f>
        <v>0</v>
      </c>
      <c r="S70" s="313">
        <f>'Data - expenses'!T34</f>
        <v>0</v>
      </c>
      <c r="T70" s="313">
        <f>'Data - expenses'!U34</f>
        <v>0</v>
      </c>
      <c r="U70" s="313">
        <f>'Data - expenses'!V34</f>
        <v>0</v>
      </c>
      <c r="V70" s="313">
        <f>'Data - expenses'!W34</f>
        <v>0</v>
      </c>
      <c r="W70" s="313">
        <f>'Data - expenses'!X34</f>
        <v>0</v>
      </c>
      <c r="X70" s="313">
        <f>'Data - expenses'!Y34</f>
        <v>0</v>
      </c>
      <c r="Y70" s="313">
        <f>'Data - expenses'!Z34</f>
        <v>0</v>
      </c>
      <c r="Z70" s="313">
        <f>'Data - expenses'!AA34</f>
        <v>0</v>
      </c>
      <c r="AA70" s="313">
        <f>'Data - expenses'!AB34</f>
        <v>0</v>
      </c>
      <c r="AB70" s="313">
        <f>'Data - expenses'!AC34</f>
        <v>0</v>
      </c>
      <c r="AC70" s="313">
        <f>'Data - expenses'!AD34</f>
        <v>0</v>
      </c>
      <c r="AD70" s="313">
        <f>'Data - expenses'!AE34</f>
        <v>0</v>
      </c>
      <c r="AE70" s="313">
        <f>'Data - expenses'!AF34</f>
        <v>0</v>
      </c>
      <c r="AF70" s="313">
        <f>'Data - expenses'!AG34</f>
        <v>0</v>
      </c>
      <c r="AG70" s="313">
        <f>'Data - expenses'!AH34</f>
        <v>0</v>
      </c>
      <c r="AH70" s="313">
        <f>'Data - expenses'!AI34</f>
        <v>0</v>
      </c>
      <c r="AI70" s="313">
        <f>'Data - expenses'!AJ34</f>
        <v>0</v>
      </c>
      <c r="AJ70" s="313">
        <f>'Data - expenses'!AK34</f>
        <v>0</v>
      </c>
      <c r="AK70" s="313">
        <f>'Data - expenses'!AL34</f>
        <v>0</v>
      </c>
      <c r="AL70" s="313">
        <f>'Data - expenses'!AM34</f>
        <v>75</v>
      </c>
      <c r="AM70" s="313">
        <f>'Data - expenses'!AN34</f>
        <v>75</v>
      </c>
      <c r="AN70" s="313">
        <f>'Data - expenses'!AO34</f>
        <v>75</v>
      </c>
      <c r="AO70" s="313">
        <f>'Data - expenses'!AP34</f>
        <v>75</v>
      </c>
      <c r="AP70" s="313">
        <f>'Data - expenses'!AQ34</f>
        <v>75</v>
      </c>
      <c r="AQ70" s="313">
        <f>'Data - expenses'!AR34</f>
        <v>75</v>
      </c>
      <c r="AR70" s="313">
        <f>'Data - expenses'!AS34</f>
        <v>75</v>
      </c>
      <c r="AS70" s="313">
        <f>'Data - expenses'!AT34</f>
        <v>75</v>
      </c>
      <c r="AT70" s="313">
        <f>'Data - expenses'!AU34</f>
        <v>75</v>
      </c>
      <c r="AU70" s="313">
        <f>'Data - expenses'!AV34</f>
        <v>75</v>
      </c>
      <c r="AV70" s="313">
        <f>'Data - expenses'!AW34</f>
        <v>75</v>
      </c>
      <c r="AW70" s="313">
        <f>'Data - expenses'!AX34</f>
        <v>75</v>
      </c>
      <c r="AX70" s="313">
        <f>'Data - expenses'!AY34</f>
        <v>150</v>
      </c>
      <c r="AY70" s="313">
        <f>'Data - expenses'!AZ34</f>
        <v>150</v>
      </c>
      <c r="AZ70" s="313">
        <f>'Data - expenses'!BA34</f>
        <v>150</v>
      </c>
      <c r="BA70" s="313">
        <f>'Data - expenses'!BB34</f>
        <v>150</v>
      </c>
      <c r="BB70" s="313">
        <f>'Data - expenses'!BC34</f>
        <v>150</v>
      </c>
      <c r="BC70" s="313">
        <f>'Data - expenses'!BD34</f>
        <v>150</v>
      </c>
      <c r="BD70" s="313">
        <f>'Data - expenses'!BE34</f>
        <v>150</v>
      </c>
      <c r="BE70" s="313">
        <f>'Data - expenses'!BF34</f>
        <v>225</v>
      </c>
      <c r="BF70" s="313">
        <f>'Data - expenses'!BG34</f>
        <v>225</v>
      </c>
      <c r="BG70" s="313">
        <f>'Data - expenses'!BH34</f>
        <v>225</v>
      </c>
      <c r="BH70" s="313">
        <f>'Data - expenses'!BI34</f>
        <v>225</v>
      </c>
      <c r="BI70" s="313">
        <f>'Data - expenses'!BJ34</f>
        <v>225</v>
      </c>
      <c r="BJ70" s="313">
        <f>'Data - expenses'!BK34</f>
        <v>225</v>
      </c>
      <c r="BK70" s="313">
        <f>'Data - expenses'!BL34</f>
        <v>300</v>
      </c>
      <c r="BL70" s="313">
        <f>'Data - expenses'!BM34</f>
        <v>300</v>
      </c>
      <c r="BM70" s="313">
        <f>'Data - expenses'!BN34</f>
        <v>300</v>
      </c>
      <c r="BN70" s="313">
        <f>'Data - expenses'!BO34</f>
        <v>300</v>
      </c>
      <c r="BO70" s="313">
        <f>'Data - expenses'!BP34</f>
        <v>300</v>
      </c>
      <c r="BP70" s="314">
        <f>'Data - expenses'!BQ34</f>
        <v>300</v>
      </c>
    </row>
    <row r="71" spans="4:68" hidden="1" outlineLevel="2">
      <c r="E71" s="502" t="s">
        <v>94</v>
      </c>
      <c r="F71" s="505"/>
      <c r="G71" s="505"/>
      <c r="H71" s="503"/>
      <c r="I71" s="324">
        <f t="shared" ref="I71:AN71" si="64">SUM(I72)</f>
        <v>1000</v>
      </c>
      <c r="J71" s="325">
        <f t="shared" si="64"/>
        <v>1000</v>
      </c>
      <c r="K71" s="325">
        <f t="shared" si="64"/>
        <v>1000</v>
      </c>
      <c r="L71" s="325">
        <f t="shared" si="64"/>
        <v>1000</v>
      </c>
      <c r="M71" s="325">
        <f t="shared" si="64"/>
        <v>1000</v>
      </c>
      <c r="N71" s="325">
        <f t="shared" si="64"/>
        <v>1000</v>
      </c>
      <c r="O71" s="325">
        <f t="shared" si="64"/>
        <v>1000</v>
      </c>
      <c r="P71" s="325">
        <f t="shared" si="64"/>
        <v>1000</v>
      </c>
      <c r="Q71" s="325">
        <f t="shared" si="64"/>
        <v>1000</v>
      </c>
      <c r="R71" s="325">
        <f t="shared" si="64"/>
        <v>1000</v>
      </c>
      <c r="S71" s="325">
        <f t="shared" si="64"/>
        <v>1000</v>
      </c>
      <c r="T71" s="325">
        <f t="shared" si="64"/>
        <v>1000</v>
      </c>
      <c r="U71" s="325">
        <f t="shared" si="64"/>
        <v>2000</v>
      </c>
      <c r="V71" s="325">
        <f t="shared" si="64"/>
        <v>2000</v>
      </c>
      <c r="W71" s="325">
        <f t="shared" si="64"/>
        <v>2000</v>
      </c>
      <c r="X71" s="325">
        <f t="shared" si="64"/>
        <v>2000</v>
      </c>
      <c r="Y71" s="325">
        <f t="shared" si="64"/>
        <v>2000</v>
      </c>
      <c r="Z71" s="325">
        <f t="shared" si="64"/>
        <v>2000</v>
      </c>
      <c r="AA71" s="325">
        <f t="shared" si="64"/>
        <v>2000</v>
      </c>
      <c r="AB71" s="325">
        <f t="shared" si="64"/>
        <v>2000</v>
      </c>
      <c r="AC71" s="325">
        <f t="shared" si="64"/>
        <v>2000</v>
      </c>
      <c r="AD71" s="325">
        <f t="shared" si="64"/>
        <v>2000</v>
      </c>
      <c r="AE71" s="325">
        <f t="shared" si="64"/>
        <v>2000</v>
      </c>
      <c r="AF71" s="325">
        <f t="shared" si="64"/>
        <v>2000</v>
      </c>
      <c r="AG71" s="325">
        <f t="shared" si="64"/>
        <v>2000</v>
      </c>
      <c r="AH71" s="325">
        <f t="shared" si="64"/>
        <v>2000</v>
      </c>
      <c r="AI71" s="325">
        <f t="shared" si="64"/>
        <v>2000</v>
      </c>
      <c r="AJ71" s="325">
        <f t="shared" si="64"/>
        <v>2000</v>
      </c>
      <c r="AK71" s="325">
        <f t="shared" si="64"/>
        <v>2000</v>
      </c>
      <c r="AL71" s="325">
        <f t="shared" si="64"/>
        <v>3000</v>
      </c>
      <c r="AM71" s="325">
        <f t="shared" si="64"/>
        <v>3000</v>
      </c>
      <c r="AN71" s="325">
        <f t="shared" si="64"/>
        <v>3000</v>
      </c>
      <c r="AO71" s="325">
        <f t="shared" ref="AO71:BP71" si="65">SUM(AO72)</f>
        <v>3000</v>
      </c>
      <c r="AP71" s="325">
        <f t="shared" si="65"/>
        <v>3000</v>
      </c>
      <c r="AQ71" s="325">
        <f t="shared" si="65"/>
        <v>3000</v>
      </c>
      <c r="AR71" s="325">
        <f t="shared" si="65"/>
        <v>3000</v>
      </c>
      <c r="AS71" s="325">
        <f t="shared" si="65"/>
        <v>4000</v>
      </c>
      <c r="AT71" s="325">
        <f t="shared" si="65"/>
        <v>4000</v>
      </c>
      <c r="AU71" s="325">
        <f t="shared" si="65"/>
        <v>4000</v>
      </c>
      <c r="AV71" s="325">
        <f t="shared" si="65"/>
        <v>4000</v>
      </c>
      <c r="AW71" s="325">
        <f t="shared" si="65"/>
        <v>4000</v>
      </c>
      <c r="AX71" s="325">
        <f t="shared" si="65"/>
        <v>5000</v>
      </c>
      <c r="AY71" s="325">
        <f t="shared" si="65"/>
        <v>5000</v>
      </c>
      <c r="AZ71" s="325">
        <f t="shared" si="65"/>
        <v>5000</v>
      </c>
      <c r="BA71" s="325">
        <f t="shared" si="65"/>
        <v>5000</v>
      </c>
      <c r="BB71" s="325">
        <f t="shared" si="65"/>
        <v>5000</v>
      </c>
      <c r="BC71" s="325">
        <f t="shared" si="65"/>
        <v>5000</v>
      </c>
      <c r="BD71" s="325">
        <f t="shared" si="65"/>
        <v>5000</v>
      </c>
      <c r="BE71" s="325">
        <f t="shared" si="65"/>
        <v>6000</v>
      </c>
      <c r="BF71" s="325">
        <f t="shared" si="65"/>
        <v>6000</v>
      </c>
      <c r="BG71" s="325">
        <f t="shared" si="65"/>
        <v>6000</v>
      </c>
      <c r="BH71" s="325">
        <f t="shared" si="65"/>
        <v>6000</v>
      </c>
      <c r="BI71" s="325">
        <f t="shared" si="65"/>
        <v>6000</v>
      </c>
      <c r="BJ71" s="325">
        <f t="shared" si="65"/>
        <v>6000</v>
      </c>
      <c r="BK71" s="325">
        <f t="shared" si="65"/>
        <v>7000</v>
      </c>
      <c r="BL71" s="325">
        <f t="shared" si="65"/>
        <v>7000</v>
      </c>
      <c r="BM71" s="325">
        <f t="shared" si="65"/>
        <v>7000</v>
      </c>
      <c r="BN71" s="325">
        <f t="shared" si="65"/>
        <v>7000</v>
      </c>
      <c r="BO71" s="325">
        <f t="shared" si="65"/>
        <v>7000</v>
      </c>
      <c r="BP71" s="326">
        <f t="shared" si="65"/>
        <v>7000</v>
      </c>
    </row>
    <row r="72" spans="4:68" hidden="1" outlineLevel="3">
      <c r="F72" s="488" t="s">
        <v>94</v>
      </c>
      <c r="G72" s="504"/>
      <c r="H72" s="489"/>
      <c r="I72" s="321">
        <f t="shared" ref="I72:AN72" si="66">SUM(I73,I75)</f>
        <v>1000</v>
      </c>
      <c r="J72" s="322">
        <f t="shared" si="66"/>
        <v>1000</v>
      </c>
      <c r="K72" s="322">
        <f t="shared" si="66"/>
        <v>1000</v>
      </c>
      <c r="L72" s="322">
        <f t="shared" si="66"/>
        <v>1000</v>
      </c>
      <c r="M72" s="322">
        <f t="shared" si="66"/>
        <v>1000</v>
      </c>
      <c r="N72" s="322">
        <f t="shared" si="66"/>
        <v>1000</v>
      </c>
      <c r="O72" s="322">
        <f t="shared" si="66"/>
        <v>1000</v>
      </c>
      <c r="P72" s="322">
        <f t="shared" si="66"/>
        <v>1000</v>
      </c>
      <c r="Q72" s="322">
        <f t="shared" si="66"/>
        <v>1000</v>
      </c>
      <c r="R72" s="322">
        <f t="shared" si="66"/>
        <v>1000</v>
      </c>
      <c r="S72" s="322">
        <f t="shared" si="66"/>
        <v>1000</v>
      </c>
      <c r="T72" s="322">
        <f t="shared" si="66"/>
        <v>1000</v>
      </c>
      <c r="U72" s="322">
        <f t="shared" si="66"/>
        <v>2000</v>
      </c>
      <c r="V72" s="322">
        <f t="shared" si="66"/>
        <v>2000</v>
      </c>
      <c r="W72" s="322">
        <f t="shared" si="66"/>
        <v>2000</v>
      </c>
      <c r="X72" s="322">
        <f t="shared" si="66"/>
        <v>2000</v>
      </c>
      <c r="Y72" s="322">
        <f t="shared" si="66"/>
        <v>2000</v>
      </c>
      <c r="Z72" s="322">
        <f t="shared" si="66"/>
        <v>2000</v>
      </c>
      <c r="AA72" s="322">
        <f t="shared" si="66"/>
        <v>2000</v>
      </c>
      <c r="AB72" s="322">
        <f t="shared" si="66"/>
        <v>2000</v>
      </c>
      <c r="AC72" s="322">
        <f t="shared" si="66"/>
        <v>2000</v>
      </c>
      <c r="AD72" s="322">
        <f t="shared" si="66"/>
        <v>2000</v>
      </c>
      <c r="AE72" s="322">
        <f t="shared" si="66"/>
        <v>2000</v>
      </c>
      <c r="AF72" s="322">
        <f t="shared" si="66"/>
        <v>2000</v>
      </c>
      <c r="AG72" s="322">
        <f t="shared" si="66"/>
        <v>2000</v>
      </c>
      <c r="AH72" s="322">
        <f t="shared" si="66"/>
        <v>2000</v>
      </c>
      <c r="AI72" s="322">
        <f t="shared" si="66"/>
        <v>2000</v>
      </c>
      <c r="AJ72" s="322">
        <f t="shared" si="66"/>
        <v>2000</v>
      </c>
      <c r="AK72" s="322">
        <f t="shared" si="66"/>
        <v>2000</v>
      </c>
      <c r="AL72" s="322">
        <f t="shared" si="66"/>
        <v>3000</v>
      </c>
      <c r="AM72" s="322">
        <f t="shared" si="66"/>
        <v>3000</v>
      </c>
      <c r="AN72" s="322">
        <f t="shared" si="66"/>
        <v>3000</v>
      </c>
      <c r="AO72" s="322">
        <f t="shared" ref="AO72:BP72" si="67">SUM(AO73,AO75)</f>
        <v>3000</v>
      </c>
      <c r="AP72" s="322">
        <f t="shared" si="67"/>
        <v>3000</v>
      </c>
      <c r="AQ72" s="322">
        <f t="shared" si="67"/>
        <v>3000</v>
      </c>
      <c r="AR72" s="322">
        <f t="shared" si="67"/>
        <v>3000</v>
      </c>
      <c r="AS72" s="322">
        <f t="shared" si="67"/>
        <v>4000</v>
      </c>
      <c r="AT72" s="322">
        <f t="shared" si="67"/>
        <v>4000</v>
      </c>
      <c r="AU72" s="322">
        <f t="shared" si="67"/>
        <v>4000</v>
      </c>
      <c r="AV72" s="322">
        <f t="shared" si="67"/>
        <v>4000</v>
      </c>
      <c r="AW72" s="322">
        <f t="shared" si="67"/>
        <v>4000</v>
      </c>
      <c r="AX72" s="322">
        <f t="shared" si="67"/>
        <v>5000</v>
      </c>
      <c r="AY72" s="322">
        <f t="shared" si="67"/>
        <v>5000</v>
      </c>
      <c r="AZ72" s="322">
        <f t="shared" si="67"/>
        <v>5000</v>
      </c>
      <c r="BA72" s="322">
        <f t="shared" si="67"/>
        <v>5000</v>
      </c>
      <c r="BB72" s="322">
        <f t="shared" si="67"/>
        <v>5000</v>
      </c>
      <c r="BC72" s="322">
        <f t="shared" si="67"/>
        <v>5000</v>
      </c>
      <c r="BD72" s="322">
        <f t="shared" si="67"/>
        <v>5000</v>
      </c>
      <c r="BE72" s="322">
        <f t="shared" si="67"/>
        <v>6000</v>
      </c>
      <c r="BF72" s="322">
        <f t="shared" si="67"/>
        <v>6000</v>
      </c>
      <c r="BG72" s="322">
        <f t="shared" si="67"/>
        <v>6000</v>
      </c>
      <c r="BH72" s="322">
        <f t="shared" si="67"/>
        <v>6000</v>
      </c>
      <c r="BI72" s="322">
        <f t="shared" si="67"/>
        <v>6000</v>
      </c>
      <c r="BJ72" s="322">
        <f t="shared" si="67"/>
        <v>6000</v>
      </c>
      <c r="BK72" s="322">
        <f t="shared" si="67"/>
        <v>7000</v>
      </c>
      <c r="BL72" s="322">
        <f t="shared" si="67"/>
        <v>7000</v>
      </c>
      <c r="BM72" s="322">
        <f t="shared" si="67"/>
        <v>7000</v>
      </c>
      <c r="BN72" s="322">
        <f t="shared" si="67"/>
        <v>7000</v>
      </c>
      <c r="BO72" s="322">
        <f t="shared" si="67"/>
        <v>7000</v>
      </c>
      <c r="BP72" s="323">
        <f t="shared" si="67"/>
        <v>7000</v>
      </c>
    </row>
    <row r="73" spans="4:68" hidden="1" outlineLevel="4">
      <c r="G73" s="502" t="s">
        <v>84</v>
      </c>
      <c r="H73" s="503"/>
      <c r="I73" s="324">
        <f t="shared" ref="I73:AN73" si="68">SUM(I74)</f>
        <v>1000</v>
      </c>
      <c r="J73" s="325">
        <f t="shared" si="68"/>
        <v>1000</v>
      </c>
      <c r="K73" s="325">
        <f t="shared" si="68"/>
        <v>1000</v>
      </c>
      <c r="L73" s="325">
        <f t="shared" si="68"/>
        <v>1000</v>
      </c>
      <c r="M73" s="325">
        <f t="shared" si="68"/>
        <v>1000</v>
      </c>
      <c r="N73" s="325">
        <f t="shared" si="68"/>
        <v>1000</v>
      </c>
      <c r="O73" s="325">
        <f t="shared" si="68"/>
        <v>1000</v>
      </c>
      <c r="P73" s="325">
        <f t="shared" si="68"/>
        <v>1000</v>
      </c>
      <c r="Q73" s="325">
        <f t="shared" si="68"/>
        <v>1000</v>
      </c>
      <c r="R73" s="325">
        <f t="shared" si="68"/>
        <v>1000</v>
      </c>
      <c r="S73" s="325">
        <f t="shared" si="68"/>
        <v>1000</v>
      </c>
      <c r="T73" s="325">
        <f t="shared" si="68"/>
        <v>1000</v>
      </c>
      <c r="U73" s="325">
        <f t="shared" si="68"/>
        <v>1000</v>
      </c>
      <c r="V73" s="325">
        <f t="shared" si="68"/>
        <v>1000</v>
      </c>
      <c r="W73" s="325">
        <f t="shared" si="68"/>
        <v>1000</v>
      </c>
      <c r="X73" s="325">
        <f t="shared" si="68"/>
        <v>1000</v>
      </c>
      <c r="Y73" s="325">
        <f t="shared" si="68"/>
        <v>1000</v>
      </c>
      <c r="Z73" s="325">
        <f t="shared" si="68"/>
        <v>1000</v>
      </c>
      <c r="AA73" s="325">
        <f t="shared" si="68"/>
        <v>1000</v>
      </c>
      <c r="AB73" s="325">
        <f t="shared" si="68"/>
        <v>1000</v>
      </c>
      <c r="AC73" s="325">
        <f t="shared" si="68"/>
        <v>1000</v>
      </c>
      <c r="AD73" s="325">
        <f t="shared" si="68"/>
        <v>1000</v>
      </c>
      <c r="AE73" s="325">
        <f t="shared" si="68"/>
        <v>1000</v>
      </c>
      <c r="AF73" s="325">
        <f t="shared" si="68"/>
        <v>1000</v>
      </c>
      <c r="AG73" s="325">
        <f t="shared" si="68"/>
        <v>1000</v>
      </c>
      <c r="AH73" s="325">
        <f t="shared" si="68"/>
        <v>1000</v>
      </c>
      <c r="AI73" s="325">
        <f t="shared" si="68"/>
        <v>1000</v>
      </c>
      <c r="AJ73" s="325">
        <f t="shared" si="68"/>
        <v>1000</v>
      </c>
      <c r="AK73" s="325">
        <f t="shared" si="68"/>
        <v>1000</v>
      </c>
      <c r="AL73" s="325">
        <f t="shared" si="68"/>
        <v>1000</v>
      </c>
      <c r="AM73" s="325">
        <f t="shared" si="68"/>
        <v>1000</v>
      </c>
      <c r="AN73" s="325">
        <f t="shared" si="68"/>
        <v>1000</v>
      </c>
      <c r="AO73" s="325">
        <f t="shared" ref="AO73:BP73" si="69">SUM(AO74)</f>
        <v>1000</v>
      </c>
      <c r="AP73" s="325">
        <f t="shared" si="69"/>
        <v>1000</v>
      </c>
      <c r="AQ73" s="325">
        <f t="shared" si="69"/>
        <v>1000</v>
      </c>
      <c r="AR73" s="325">
        <f t="shared" si="69"/>
        <v>1000</v>
      </c>
      <c r="AS73" s="325">
        <f t="shared" si="69"/>
        <v>1000</v>
      </c>
      <c r="AT73" s="325">
        <f t="shared" si="69"/>
        <v>1000</v>
      </c>
      <c r="AU73" s="325">
        <f t="shared" si="69"/>
        <v>1000</v>
      </c>
      <c r="AV73" s="325">
        <f t="shared" si="69"/>
        <v>1000</v>
      </c>
      <c r="AW73" s="325">
        <f t="shared" si="69"/>
        <v>1000</v>
      </c>
      <c r="AX73" s="325">
        <f t="shared" si="69"/>
        <v>1000</v>
      </c>
      <c r="AY73" s="325">
        <f t="shared" si="69"/>
        <v>1000</v>
      </c>
      <c r="AZ73" s="325">
        <f t="shared" si="69"/>
        <v>1000</v>
      </c>
      <c r="BA73" s="325">
        <f t="shared" si="69"/>
        <v>1000</v>
      </c>
      <c r="BB73" s="325">
        <f t="shared" si="69"/>
        <v>1000</v>
      </c>
      <c r="BC73" s="325">
        <f t="shared" si="69"/>
        <v>1000</v>
      </c>
      <c r="BD73" s="325">
        <f t="shared" si="69"/>
        <v>1000</v>
      </c>
      <c r="BE73" s="325">
        <f t="shared" si="69"/>
        <v>1000</v>
      </c>
      <c r="BF73" s="325">
        <f t="shared" si="69"/>
        <v>1000</v>
      </c>
      <c r="BG73" s="325">
        <f t="shared" si="69"/>
        <v>1000</v>
      </c>
      <c r="BH73" s="325">
        <f t="shared" si="69"/>
        <v>1000</v>
      </c>
      <c r="BI73" s="325">
        <f t="shared" si="69"/>
        <v>1000</v>
      </c>
      <c r="BJ73" s="325">
        <f t="shared" si="69"/>
        <v>1000</v>
      </c>
      <c r="BK73" s="325">
        <f t="shared" si="69"/>
        <v>1000</v>
      </c>
      <c r="BL73" s="325">
        <f t="shared" si="69"/>
        <v>1000</v>
      </c>
      <c r="BM73" s="325">
        <f t="shared" si="69"/>
        <v>1000</v>
      </c>
      <c r="BN73" s="325">
        <f t="shared" si="69"/>
        <v>1000</v>
      </c>
      <c r="BO73" s="325">
        <f t="shared" si="69"/>
        <v>1000</v>
      </c>
      <c r="BP73" s="326">
        <f t="shared" si="69"/>
        <v>1000</v>
      </c>
    </row>
    <row r="74" spans="4:68" hidden="1" outlineLevel="5">
      <c r="H74" s="327" t="s">
        <v>241</v>
      </c>
      <c r="I74" s="312">
        <f>'Data - expenses'!J35</f>
        <v>1000</v>
      </c>
      <c r="J74" s="313">
        <f>'Data - expenses'!K35</f>
        <v>1000</v>
      </c>
      <c r="K74" s="313">
        <f>'Data - expenses'!L35</f>
        <v>1000</v>
      </c>
      <c r="L74" s="313">
        <f>'Data - expenses'!M35</f>
        <v>1000</v>
      </c>
      <c r="M74" s="313">
        <f>'Data - expenses'!N35</f>
        <v>1000</v>
      </c>
      <c r="N74" s="313">
        <f>'Data - expenses'!O35</f>
        <v>1000</v>
      </c>
      <c r="O74" s="313">
        <f>'Data - expenses'!P35</f>
        <v>1000</v>
      </c>
      <c r="P74" s="313">
        <f>'Data - expenses'!Q35</f>
        <v>1000</v>
      </c>
      <c r="Q74" s="313">
        <f>'Data - expenses'!R35</f>
        <v>1000</v>
      </c>
      <c r="R74" s="313">
        <f>'Data - expenses'!S35</f>
        <v>1000</v>
      </c>
      <c r="S74" s="313">
        <f>'Data - expenses'!T35</f>
        <v>1000</v>
      </c>
      <c r="T74" s="313">
        <f>'Data - expenses'!U35</f>
        <v>1000</v>
      </c>
      <c r="U74" s="313">
        <f>'Data - expenses'!V35</f>
        <v>1000</v>
      </c>
      <c r="V74" s="313">
        <f>'Data - expenses'!W35</f>
        <v>1000</v>
      </c>
      <c r="W74" s="313">
        <f>'Data - expenses'!X35</f>
        <v>1000</v>
      </c>
      <c r="X74" s="313">
        <f>'Data - expenses'!Y35</f>
        <v>1000</v>
      </c>
      <c r="Y74" s="313">
        <f>'Data - expenses'!Z35</f>
        <v>1000</v>
      </c>
      <c r="Z74" s="313">
        <f>'Data - expenses'!AA35</f>
        <v>1000</v>
      </c>
      <c r="AA74" s="313">
        <f>'Data - expenses'!AB35</f>
        <v>1000</v>
      </c>
      <c r="AB74" s="313">
        <f>'Data - expenses'!AC35</f>
        <v>1000</v>
      </c>
      <c r="AC74" s="313">
        <f>'Data - expenses'!AD35</f>
        <v>1000</v>
      </c>
      <c r="AD74" s="313">
        <f>'Data - expenses'!AE35</f>
        <v>1000</v>
      </c>
      <c r="AE74" s="313">
        <f>'Data - expenses'!AF35</f>
        <v>1000</v>
      </c>
      <c r="AF74" s="313">
        <f>'Data - expenses'!AG35</f>
        <v>1000</v>
      </c>
      <c r="AG74" s="313">
        <f>'Data - expenses'!AH35</f>
        <v>1000</v>
      </c>
      <c r="AH74" s="313">
        <f>'Data - expenses'!AI35</f>
        <v>1000</v>
      </c>
      <c r="AI74" s="313">
        <f>'Data - expenses'!AJ35</f>
        <v>1000</v>
      </c>
      <c r="AJ74" s="313">
        <f>'Data - expenses'!AK35</f>
        <v>1000</v>
      </c>
      <c r="AK74" s="313">
        <f>'Data - expenses'!AL35</f>
        <v>1000</v>
      </c>
      <c r="AL74" s="313">
        <f>'Data - expenses'!AM35</f>
        <v>1000</v>
      </c>
      <c r="AM74" s="313">
        <f>'Data - expenses'!AN35</f>
        <v>1000</v>
      </c>
      <c r="AN74" s="313">
        <f>'Data - expenses'!AO35</f>
        <v>1000</v>
      </c>
      <c r="AO74" s="313">
        <f>'Data - expenses'!AP35</f>
        <v>1000</v>
      </c>
      <c r="AP74" s="313">
        <f>'Data - expenses'!AQ35</f>
        <v>1000</v>
      </c>
      <c r="AQ74" s="313">
        <f>'Data - expenses'!AR35</f>
        <v>1000</v>
      </c>
      <c r="AR74" s="313">
        <f>'Data - expenses'!AS35</f>
        <v>1000</v>
      </c>
      <c r="AS74" s="313">
        <f>'Data - expenses'!AT35</f>
        <v>1000</v>
      </c>
      <c r="AT74" s="313">
        <f>'Data - expenses'!AU35</f>
        <v>1000</v>
      </c>
      <c r="AU74" s="313">
        <f>'Data - expenses'!AV35</f>
        <v>1000</v>
      </c>
      <c r="AV74" s="313">
        <f>'Data - expenses'!AW35</f>
        <v>1000</v>
      </c>
      <c r="AW74" s="313">
        <f>'Data - expenses'!AX35</f>
        <v>1000</v>
      </c>
      <c r="AX74" s="313">
        <f>'Data - expenses'!AY35</f>
        <v>1000</v>
      </c>
      <c r="AY74" s="313">
        <f>'Data - expenses'!AZ35</f>
        <v>1000</v>
      </c>
      <c r="AZ74" s="313">
        <f>'Data - expenses'!BA35</f>
        <v>1000</v>
      </c>
      <c r="BA74" s="313">
        <f>'Data - expenses'!BB35</f>
        <v>1000</v>
      </c>
      <c r="BB74" s="313">
        <f>'Data - expenses'!BC35</f>
        <v>1000</v>
      </c>
      <c r="BC74" s="313">
        <f>'Data - expenses'!BD35</f>
        <v>1000</v>
      </c>
      <c r="BD74" s="313">
        <f>'Data - expenses'!BE35</f>
        <v>1000</v>
      </c>
      <c r="BE74" s="313">
        <f>'Data - expenses'!BF35</f>
        <v>1000</v>
      </c>
      <c r="BF74" s="313">
        <f>'Data - expenses'!BG35</f>
        <v>1000</v>
      </c>
      <c r="BG74" s="313">
        <f>'Data - expenses'!BH35</f>
        <v>1000</v>
      </c>
      <c r="BH74" s="313">
        <f>'Data - expenses'!BI35</f>
        <v>1000</v>
      </c>
      <c r="BI74" s="313">
        <f>'Data - expenses'!BJ35</f>
        <v>1000</v>
      </c>
      <c r="BJ74" s="313">
        <f>'Data - expenses'!BK35</f>
        <v>1000</v>
      </c>
      <c r="BK74" s="313">
        <f>'Data - expenses'!BL35</f>
        <v>1000</v>
      </c>
      <c r="BL74" s="313">
        <f>'Data - expenses'!BM35</f>
        <v>1000</v>
      </c>
      <c r="BM74" s="313">
        <f>'Data - expenses'!BN35</f>
        <v>1000</v>
      </c>
      <c r="BN74" s="313">
        <f>'Data - expenses'!BO35</f>
        <v>1000</v>
      </c>
      <c r="BO74" s="313">
        <f>'Data - expenses'!BP35</f>
        <v>1000</v>
      </c>
      <c r="BP74" s="314">
        <f>'Data - expenses'!BQ35</f>
        <v>1000</v>
      </c>
    </row>
    <row r="75" spans="4:68" hidden="1" outlineLevel="4">
      <c r="G75" s="502" t="s">
        <v>81</v>
      </c>
      <c r="H75" s="503"/>
      <c r="I75" s="324">
        <f t="shared" ref="I75:AN75" si="70">SUM(I76,I77,I78)</f>
        <v>0</v>
      </c>
      <c r="J75" s="325">
        <f t="shared" si="70"/>
        <v>0</v>
      </c>
      <c r="K75" s="325">
        <f t="shared" si="70"/>
        <v>0</v>
      </c>
      <c r="L75" s="325">
        <f t="shared" si="70"/>
        <v>0</v>
      </c>
      <c r="M75" s="325">
        <f t="shared" si="70"/>
        <v>0</v>
      </c>
      <c r="N75" s="325">
        <f t="shared" si="70"/>
        <v>0</v>
      </c>
      <c r="O75" s="325">
        <f t="shared" si="70"/>
        <v>0</v>
      </c>
      <c r="P75" s="325">
        <f t="shared" si="70"/>
        <v>0</v>
      </c>
      <c r="Q75" s="325">
        <f t="shared" si="70"/>
        <v>0</v>
      </c>
      <c r="R75" s="325">
        <f t="shared" si="70"/>
        <v>0</v>
      </c>
      <c r="S75" s="325">
        <f t="shared" si="70"/>
        <v>0</v>
      </c>
      <c r="T75" s="325">
        <f t="shared" si="70"/>
        <v>0</v>
      </c>
      <c r="U75" s="325">
        <f t="shared" si="70"/>
        <v>1000</v>
      </c>
      <c r="V75" s="325">
        <f t="shared" si="70"/>
        <v>1000</v>
      </c>
      <c r="W75" s="325">
        <f t="shared" si="70"/>
        <v>1000</v>
      </c>
      <c r="X75" s="325">
        <f t="shared" si="70"/>
        <v>1000</v>
      </c>
      <c r="Y75" s="325">
        <f t="shared" si="70"/>
        <v>1000</v>
      </c>
      <c r="Z75" s="325">
        <f t="shared" si="70"/>
        <v>1000</v>
      </c>
      <c r="AA75" s="325">
        <f t="shared" si="70"/>
        <v>1000</v>
      </c>
      <c r="AB75" s="325">
        <f t="shared" si="70"/>
        <v>1000</v>
      </c>
      <c r="AC75" s="325">
        <f t="shared" si="70"/>
        <v>1000</v>
      </c>
      <c r="AD75" s="325">
        <f t="shared" si="70"/>
        <v>1000</v>
      </c>
      <c r="AE75" s="325">
        <f t="shared" si="70"/>
        <v>1000</v>
      </c>
      <c r="AF75" s="325">
        <f t="shared" si="70"/>
        <v>1000</v>
      </c>
      <c r="AG75" s="325">
        <f t="shared" si="70"/>
        <v>1000</v>
      </c>
      <c r="AH75" s="325">
        <f t="shared" si="70"/>
        <v>1000</v>
      </c>
      <c r="AI75" s="325">
        <f t="shared" si="70"/>
        <v>1000</v>
      </c>
      <c r="AJ75" s="325">
        <f t="shared" si="70"/>
        <v>1000</v>
      </c>
      <c r="AK75" s="325">
        <f t="shared" si="70"/>
        <v>1000</v>
      </c>
      <c r="AL75" s="325">
        <f t="shared" si="70"/>
        <v>2000</v>
      </c>
      <c r="AM75" s="325">
        <f t="shared" si="70"/>
        <v>2000</v>
      </c>
      <c r="AN75" s="325">
        <f t="shared" si="70"/>
        <v>2000</v>
      </c>
      <c r="AO75" s="325">
        <f t="shared" ref="AO75:BP75" si="71">SUM(AO76,AO77,AO78)</f>
        <v>2000</v>
      </c>
      <c r="AP75" s="325">
        <f t="shared" si="71"/>
        <v>2000</v>
      </c>
      <c r="AQ75" s="325">
        <f t="shared" si="71"/>
        <v>2000</v>
      </c>
      <c r="AR75" s="325">
        <f t="shared" si="71"/>
        <v>2000</v>
      </c>
      <c r="AS75" s="325">
        <f t="shared" si="71"/>
        <v>3000</v>
      </c>
      <c r="AT75" s="325">
        <f t="shared" si="71"/>
        <v>3000</v>
      </c>
      <c r="AU75" s="325">
        <f t="shared" si="71"/>
        <v>3000</v>
      </c>
      <c r="AV75" s="325">
        <f t="shared" si="71"/>
        <v>3000</v>
      </c>
      <c r="AW75" s="325">
        <f t="shared" si="71"/>
        <v>3000</v>
      </c>
      <c r="AX75" s="325">
        <f t="shared" si="71"/>
        <v>4000</v>
      </c>
      <c r="AY75" s="325">
        <f t="shared" si="71"/>
        <v>4000</v>
      </c>
      <c r="AZ75" s="325">
        <f t="shared" si="71"/>
        <v>4000</v>
      </c>
      <c r="BA75" s="325">
        <f t="shared" si="71"/>
        <v>4000</v>
      </c>
      <c r="BB75" s="325">
        <f t="shared" si="71"/>
        <v>4000</v>
      </c>
      <c r="BC75" s="325">
        <f t="shared" si="71"/>
        <v>4000</v>
      </c>
      <c r="BD75" s="325">
        <f t="shared" si="71"/>
        <v>4000</v>
      </c>
      <c r="BE75" s="325">
        <f t="shared" si="71"/>
        <v>5000</v>
      </c>
      <c r="BF75" s="325">
        <f t="shared" si="71"/>
        <v>5000</v>
      </c>
      <c r="BG75" s="325">
        <f t="shared" si="71"/>
        <v>5000</v>
      </c>
      <c r="BH75" s="325">
        <f t="shared" si="71"/>
        <v>5000</v>
      </c>
      <c r="BI75" s="325">
        <f t="shared" si="71"/>
        <v>5000</v>
      </c>
      <c r="BJ75" s="325">
        <f t="shared" si="71"/>
        <v>5000</v>
      </c>
      <c r="BK75" s="325">
        <f t="shared" si="71"/>
        <v>6000</v>
      </c>
      <c r="BL75" s="325">
        <f t="shared" si="71"/>
        <v>6000</v>
      </c>
      <c r="BM75" s="325">
        <f t="shared" si="71"/>
        <v>6000</v>
      </c>
      <c r="BN75" s="325">
        <f t="shared" si="71"/>
        <v>6000</v>
      </c>
      <c r="BO75" s="325">
        <f t="shared" si="71"/>
        <v>6000</v>
      </c>
      <c r="BP75" s="326">
        <f t="shared" si="71"/>
        <v>6000</v>
      </c>
    </row>
    <row r="76" spans="4:68" hidden="1" outlineLevel="5">
      <c r="H76" s="327" t="s">
        <v>242</v>
      </c>
      <c r="I76" s="312">
        <f>'Data - expenses'!J36</f>
        <v>0</v>
      </c>
      <c r="J76" s="313">
        <f>'Data - expenses'!K36</f>
        <v>0</v>
      </c>
      <c r="K76" s="313">
        <f>'Data - expenses'!L36</f>
        <v>0</v>
      </c>
      <c r="L76" s="313">
        <f>'Data - expenses'!M36</f>
        <v>0</v>
      </c>
      <c r="M76" s="313">
        <f>'Data - expenses'!N36</f>
        <v>0</v>
      </c>
      <c r="N76" s="313">
        <f>'Data - expenses'!O36</f>
        <v>0</v>
      </c>
      <c r="O76" s="313">
        <f>'Data - expenses'!P36</f>
        <v>0</v>
      </c>
      <c r="P76" s="313">
        <f>'Data - expenses'!Q36</f>
        <v>0</v>
      </c>
      <c r="Q76" s="313">
        <f>'Data - expenses'!R36</f>
        <v>0</v>
      </c>
      <c r="R76" s="313">
        <f>'Data - expenses'!S36</f>
        <v>0</v>
      </c>
      <c r="S76" s="313">
        <f>'Data - expenses'!T36</f>
        <v>0</v>
      </c>
      <c r="T76" s="313">
        <f>'Data - expenses'!U36</f>
        <v>0</v>
      </c>
      <c r="U76" s="313">
        <f>'Data - expenses'!V36</f>
        <v>0</v>
      </c>
      <c r="V76" s="313">
        <f>'Data - expenses'!W36</f>
        <v>0</v>
      </c>
      <c r="W76" s="313">
        <f>'Data - expenses'!X36</f>
        <v>0</v>
      </c>
      <c r="X76" s="313">
        <f>'Data - expenses'!Y36</f>
        <v>0</v>
      </c>
      <c r="Y76" s="313">
        <f>'Data - expenses'!Z36</f>
        <v>0</v>
      </c>
      <c r="Z76" s="313">
        <f>'Data - expenses'!AA36</f>
        <v>0</v>
      </c>
      <c r="AA76" s="313">
        <f>'Data - expenses'!AB36</f>
        <v>0</v>
      </c>
      <c r="AB76" s="313">
        <f>'Data - expenses'!AC36</f>
        <v>0</v>
      </c>
      <c r="AC76" s="313">
        <f>'Data - expenses'!AD36</f>
        <v>0</v>
      </c>
      <c r="AD76" s="313">
        <f>'Data - expenses'!AE36</f>
        <v>0</v>
      </c>
      <c r="AE76" s="313">
        <f>'Data - expenses'!AF36</f>
        <v>0</v>
      </c>
      <c r="AF76" s="313">
        <f>'Data - expenses'!AG36</f>
        <v>0</v>
      </c>
      <c r="AG76" s="313">
        <f>'Data - expenses'!AH36</f>
        <v>0</v>
      </c>
      <c r="AH76" s="313">
        <f>'Data - expenses'!AI36</f>
        <v>0</v>
      </c>
      <c r="AI76" s="313">
        <f>'Data - expenses'!AJ36</f>
        <v>0</v>
      </c>
      <c r="AJ76" s="313">
        <f>'Data - expenses'!AK36</f>
        <v>0</v>
      </c>
      <c r="AK76" s="313">
        <f>'Data - expenses'!AL36</f>
        <v>0</v>
      </c>
      <c r="AL76" s="313">
        <f>'Data - expenses'!AM36</f>
        <v>0</v>
      </c>
      <c r="AM76" s="313">
        <f>'Data - expenses'!AN36</f>
        <v>0</v>
      </c>
      <c r="AN76" s="313">
        <f>'Data - expenses'!AO36</f>
        <v>0</v>
      </c>
      <c r="AO76" s="313">
        <f>'Data - expenses'!AP36</f>
        <v>0</v>
      </c>
      <c r="AP76" s="313">
        <f>'Data - expenses'!AQ36</f>
        <v>0</v>
      </c>
      <c r="AQ76" s="313">
        <f>'Data - expenses'!AR36</f>
        <v>0</v>
      </c>
      <c r="AR76" s="313">
        <f>'Data - expenses'!AS36</f>
        <v>0</v>
      </c>
      <c r="AS76" s="313">
        <f>'Data - expenses'!AT36</f>
        <v>1000</v>
      </c>
      <c r="AT76" s="313">
        <f>'Data - expenses'!AU36</f>
        <v>1000</v>
      </c>
      <c r="AU76" s="313">
        <f>'Data - expenses'!AV36</f>
        <v>1000</v>
      </c>
      <c r="AV76" s="313">
        <f>'Data - expenses'!AW36</f>
        <v>1000</v>
      </c>
      <c r="AW76" s="313">
        <f>'Data - expenses'!AX36</f>
        <v>1000</v>
      </c>
      <c r="AX76" s="313">
        <f>'Data - expenses'!AY36</f>
        <v>1000</v>
      </c>
      <c r="AY76" s="313">
        <f>'Data - expenses'!AZ36</f>
        <v>1000</v>
      </c>
      <c r="AZ76" s="313">
        <f>'Data - expenses'!BA36</f>
        <v>1000</v>
      </c>
      <c r="BA76" s="313">
        <f>'Data - expenses'!BB36</f>
        <v>1000</v>
      </c>
      <c r="BB76" s="313">
        <f>'Data - expenses'!BC36</f>
        <v>1000</v>
      </c>
      <c r="BC76" s="313">
        <f>'Data - expenses'!BD36</f>
        <v>1000</v>
      </c>
      <c r="BD76" s="313">
        <f>'Data - expenses'!BE36</f>
        <v>1000</v>
      </c>
      <c r="BE76" s="313">
        <f>'Data - expenses'!BF36</f>
        <v>1000</v>
      </c>
      <c r="BF76" s="313">
        <f>'Data - expenses'!BG36</f>
        <v>1000</v>
      </c>
      <c r="BG76" s="313">
        <f>'Data - expenses'!BH36</f>
        <v>1000</v>
      </c>
      <c r="BH76" s="313">
        <f>'Data - expenses'!BI36</f>
        <v>1000</v>
      </c>
      <c r="BI76" s="313">
        <f>'Data - expenses'!BJ36</f>
        <v>1000</v>
      </c>
      <c r="BJ76" s="313">
        <f>'Data - expenses'!BK36</f>
        <v>1000</v>
      </c>
      <c r="BK76" s="313">
        <f>'Data - expenses'!BL36</f>
        <v>1000</v>
      </c>
      <c r="BL76" s="313">
        <f>'Data - expenses'!BM36</f>
        <v>1000</v>
      </c>
      <c r="BM76" s="313">
        <f>'Data - expenses'!BN36</f>
        <v>1000</v>
      </c>
      <c r="BN76" s="313">
        <f>'Data - expenses'!BO36</f>
        <v>1000</v>
      </c>
      <c r="BO76" s="313">
        <f>'Data - expenses'!BP36</f>
        <v>1000</v>
      </c>
      <c r="BP76" s="314">
        <f>'Data - expenses'!BQ36</f>
        <v>1000</v>
      </c>
    </row>
    <row r="77" spans="4:68" hidden="1" outlineLevel="5">
      <c r="H77" s="327" t="s">
        <v>243</v>
      </c>
      <c r="I77" s="312">
        <f>'Data - expenses'!J37</f>
        <v>0</v>
      </c>
      <c r="J77" s="313">
        <f>'Data - expenses'!K37</f>
        <v>0</v>
      </c>
      <c r="K77" s="313">
        <f>'Data - expenses'!L37</f>
        <v>0</v>
      </c>
      <c r="L77" s="313">
        <f>'Data - expenses'!M37</f>
        <v>0</v>
      </c>
      <c r="M77" s="313">
        <f>'Data - expenses'!N37</f>
        <v>0</v>
      </c>
      <c r="N77" s="313">
        <f>'Data - expenses'!O37</f>
        <v>0</v>
      </c>
      <c r="O77" s="313">
        <f>'Data - expenses'!P37</f>
        <v>0</v>
      </c>
      <c r="P77" s="313">
        <f>'Data - expenses'!Q37</f>
        <v>0</v>
      </c>
      <c r="Q77" s="313">
        <f>'Data - expenses'!R37</f>
        <v>0</v>
      </c>
      <c r="R77" s="313">
        <f>'Data - expenses'!S37</f>
        <v>0</v>
      </c>
      <c r="S77" s="313">
        <f>'Data - expenses'!T37</f>
        <v>0</v>
      </c>
      <c r="T77" s="313">
        <f>'Data - expenses'!U37</f>
        <v>0</v>
      </c>
      <c r="U77" s="313">
        <f>'Data - expenses'!V37</f>
        <v>1000</v>
      </c>
      <c r="V77" s="313">
        <f>'Data - expenses'!W37</f>
        <v>1000</v>
      </c>
      <c r="W77" s="313">
        <f>'Data - expenses'!X37</f>
        <v>1000</v>
      </c>
      <c r="X77" s="313">
        <f>'Data - expenses'!Y37</f>
        <v>1000</v>
      </c>
      <c r="Y77" s="313">
        <f>'Data - expenses'!Z37</f>
        <v>1000</v>
      </c>
      <c r="Z77" s="313">
        <f>'Data - expenses'!AA37</f>
        <v>1000</v>
      </c>
      <c r="AA77" s="313">
        <f>'Data - expenses'!AB37</f>
        <v>1000</v>
      </c>
      <c r="AB77" s="313">
        <f>'Data - expenses'!AC37</f>
        <v>1000</v>
      </c>
      <c r="AC77" s="313">
        <f>'Data - expenses'!AD37</f>
        <v>1000</v>
      </c>
      <c r="AD77" s="313">
        <f>'Data - expenses'!AE37</f>
        <v>1000</v>
      </c>
      <c r="AE77" s="313">
        <f>'Data - expenses'!AF37</f>
        <v>1000</v>
      </c>
      <c r="AF77" s="313">
        <f>'Data - expenses'!AG37</f>
        <v>1000</v>
      </c>
      <c r="AG77" s="313">
        <f>'Data - expenses'!AH37</f>
        <v>1000</v>
      </c>
      <c r="AH77" s="313">
        <f>'Data - expenses'!AI37</f>
        <v>1000</v>
      </c>
      <c r="AI77" s="313">
        <f>'Data - expenses'!AJ37</f>
        <v>1000</v>
      </c>
      <c r="AJ77" s="313">
        <f>'Data - expenses'!AK37</f>
        <v>1000</v>
      </c>
      <c r="AK77" s="313">
        <f>'Data - expenses'!AL37</f>
        <v>1000</v>
      </c>
      <c r="AL77" s="313">
        <f>'Data - expenses'!AM37</f>
        <v>1000</v>
      </c>
      <c r="AM77" s="313">
        <f>'Data - expenses'!AN37</f>
        <v>1000</v>
      </c>
      <c r="AN77" s="313">
        <f>'Data - expenses'!AO37</f>
        <v>1000</v>
      </c>
      <c r="AO77" s="313">
        <f>'Data - expenses'!AP37</f>
        <v>1000</v>
      </c>
      <c r="AP77" s="313">
        <f>'Data - expenses'!AQ37</f>
        <v>1000</v>
      </c>
      <c r="AQ77" s="313">
        <f>'Data - expenses'!AR37</f>
        <v>1000</v>
      </c>
      <c r="AR77" s="313">
        <f>'Data - expenses'!AS37</f>
        <v>1000</v>
      </c>
      <c r="AS77" s="313">
        <f>'Data - expenses'!AT37</f>
        <v>1000</v>
      </c>
      <c r="AT77" s="313">
        <f>'Data - expenses'!AU37</f>
        <v>1000</v>
      </c>
      <c r="AU77" s="313">
        <f>'Data - expenses'!AV37</f>
        <v>1000</v>
      </c>
      <c r="AV77" s="313">
        <f>'Data - expenses'!AW37</f>
        <v>1000</v>
      </c>
      <c r="AW77" s="313">
        <f>'Data - expenses'!AX37</f>
        <v>1000</v>
      </c>
      <c r="AX77" s="313">
        <f>'Data - expenses'!AY37</f>
        <v>1000</v>
      </c>
      <c r="AY77" s="313">
        <f>'Data - expenses'!AZ37</f>
        <v>1000</v>
      </c>
      <c r="AZ77" s="313">
        <f>'Data - expenses'!BA37</f>
        <v>1000</v>
      </c>
      <c r="BA77" s="313">
        <f>'Data - expenses'!BB37</f>
        <v>1000</v>
      </c>
      <c r="BB77" s="313">
        <f>'Data - expenses'!BC37</f>
        <v>1000</v>
      </c>
      <c r="BC77" s="313">
        <f>'Data - expenses'!BD37</f>
        <v>1000</v>
      </c>
      <c r="BD77" s="313">
        <f>'Data - expenses'!BE37</f>
        <v>1000</v>
      </c>
      <c r="BE77" s="313">
        <f>'Data - expenses'!BF37</f>
        <v>1000</v>
      </c>
      <c r="BF77" s="313">
        <f>'Data - expenses'!BG37</f>
        <v>1000</v>
      </c>
      <c r="BG77" s="313">
        <f>'Data - expenses'!BH37</f>
        <v>1000</v>
      </c>
      <c r="BH77" s="313">
        <f>'Data - expenses'!BI37</f>
        <v>1000</v>
      </c>
      <c r="BI77" s="313">
        <f>'Data - expenses'!BJ37</f>
        <v>1000</v>
      </c>
      <c r="BJ77" s="313">
        <f>'Data - expenses'!BK37</f>
        <v>1000</v>
      </c>
      <c r="BK77" s="313">
        <f>'Data - expenses'!BL37</f>
        <v>1000</v>
      </c>
      <c r="BL77" s="313">
        <f>'Data - expenses'!BM37</f>
        <v>1000</v>
      </c>
      <c r="BM77" s="313">
        <f>'Data - expenses'!BN37</f>
        <v>1000</v>
      </c>
      <c r="BN77" s="313">
        <f>'Data - expenses'!BO37</f>
        <v>1000</v>
      </c>
      <c r="BO77" s="313">
        <f>'Data - expenses'!BP37</f>
        <v>1000</v>
      </c>
      <c r="BP77" s="314">
        <f>'Data - expenses'!BQ37</f>
        <v>1000</v>
      </c>
    </row>
    <row r="78" spans="4:68" hidden="1" outlineLevel="5">
      <c r="H78" s="327" t="s">
        <v>244</v>
      </c>
      <c r="I78" s="312">
        <f>'Data - expenses'!J38</f>
        <v>0</v>
      </c>
      <c r="J78" s="313">
        <f>'Data - expenses'!K38</f>
        <v>0</v>
      </c>
      <c r="K78" s="313">
        <f>'Data - expenses'!L38</f>
        <v>0</v>
      </c>
      <c r="L78" s="313">
        <f>'Data - expenses'!M38</f>
        <v>0</v>
      </c>
      <c r="M78" s="313">
        <f>'Data - expenses'!N38</f>
        <v>0</v>
      </c>
      <c r="N78" s="313">
        <f>'Data - expenses'!O38</f>
        <v>0</v>
      </c>
      <c r="O78" s="313">
        <f>'Data - expenses'!P38</f>
        <v>0</v>
      </c>
      <c r="P78" s="313">
        <f>'Data - expenses'!Q38</f>
        <v>0</v>
      </c>
      <c r="Q78" s="313">
        <f>'Data - expenses'!R38</f>
        <v>0</v>
      </c>
      <c r="R78" s="313">
        <f>'Data - expenses'!S38</f>
        <v>0</v>
      </c>
      <c r="S78" s="313">
        <f>'Data - expenses'!T38</f>
        <v>0</v>
      </c>
      <c r="T78" s="313">
        <f>'Data - expenses'!U38</f>
        <v>0</v>
      </c>
      <c r="U78" s="313">
        <f>'Data - expenses'!V38</f>
        <v>0</v>
      </c>
      <c r="V78" s="313">
        <f>'Data - expenses'!W38</f>
        <v>0</v>
      </c>
      <c r="W78" s="313">
        <f>'Data - expenses'!X38</f>
        <v>0</v>
      </c>
      <c r="X78" s="313">
        <f>'Data - expenses'!Y38</f>
        <v>0</v>
      </c>
      <c r="Y78" s="313">
        <f>'Data - expenses'!Z38</f>
        <v>0</v>
      </c>
      <c r="Z78" s="313">
        <f>'Data - expenses'!AA38</f>
        <v>0</v>
      </c>
      <c r="AA78" s="313">
        <f>'Data - expenses'!AB38</f>
        <v>0</v>
      </c>
      <c r="AB78" s="313">
        <f>'Data - expenses'!AC38</f>
        <v>0</v>
      </c>
      <c r="AC78" s="313">
        <f>'Data - expenses'!AD38</f>
        <v>0</v>
      </c>
      <c r="AD78" s="313">
        <f>'Data - expenses'!AE38</f>
        <v>0</v>
      </c>
      <c r="AE78" s="313">
        <f>'Data - expenses'!AF38</f>
        <v>0</v>
      </c>
      <c r="AF78" s="313">
        <f>'Data - expenses'!AG38</f>
        <v>0</v>
      </c>
      <c r="AG78" s="313">
        <f>'Data - expenses'!AH38</f>
        <v>0</v>
      </c>
      <c r="AH78" s="313">
        <f>'Data - expenses'!AI38</f>
        <v>0</v>
      </c>
      <c r="AI78" s="313">
        <f>'Data - expenses'!AJ38</f>
        <v>0</v>
      </c>
      <c r="AJ78" s="313">
        <f>'Data - expenses'!AK38</f>
        <v>0</v>
      </c>
      <c r="AK78" s="313">
        <f>'Data - expenses'!AL38</f>
        <v>0</v>
      </c>
      <c r="AL78" s="313">
        <f>'Data - expenses'!AM38</f>
        <v>1000</v>
      </c>
      <c r="AM78" s="313">
        <f>'Data - expenses'!AN38</f>
        <v>1000</v>
      </c>
      <c r="AN78" s="313">
        <f>'Data - expenses'!AO38</f>
        <v>1000</v>
      </c>
      <c r="AO78" s="313">
        <f>'Data - expenses'!AP38</f>
        <v>1000</v>
      </c>
      <c r="AP78" s="313">
        <f>'Data - expenses'!AQ38</f>
        <v>1000</v>
      </c>
      <c r="AQ78" s="313">
        <f>'Data - expenses'!AR38</f>
        <v>1000</v>
      </c>
      <c r="AR78" s="313">
        <f>'Data - expenses'!AS38</f>
        <v>1000</v>
      </c>
      <c r="AS78" s="313">
        <f>'Data - expenses'!AT38</f>
        <v>1000</v>
      </c>
      <c r="AT78" s="313">
        <f>'Data - expenses'!AU38</f>
        <v>1000</v>
      </c>
      <c r="AU78" s="313">
        <f>'Data - expenses'!AV38</f>
        <v>1000</v>
      </c>
      <c r="AV78" s="313">
        <f>'Data - expenses'!AW38</f>
        <v>1000</v>
      </c>
      <c r="AW78" s="313">
        <f>'Data - expenses'!AX38</f>
        <v>1000</v>
      </c>
      <c r="AX78" s="313">
        <f>'Data - expenses'!AY38</f>
        <v>2000</v>
      </c>
      <c r="AY78" s="313">
        <f>'Data - expenses'!AZ38</f>
        <v>2000</v>
      </c>
      <c r="AZ78" s="313">
        <f>'Data - expenses'!BA38</f>
        <v>2000</v>
      </c>
      <c r="BA78" s="313">
        <f>'Data - expenses'!BB38</f>
        <v>2000</v>
      </c>
      <c r="BB78" s="313">
        <f>'Data - expenses'!BC38</f>
        <v>2000</v>
      </c>
      <c r="BC78" s="313">
        <f>'Data - expenses'!BD38</f>
        <v>2000</v>
      </c>
      <c r="BD78" s="313">
        <f>'Data - expenses'!BE38</f>
        <v>2000</v>
      </c>
      <c r="BE78" s="313">
        <f>'Data - expenses'!BF38</f>
        <v>3000</v>
      </c>
      <c r="BF78" s="313">
        <f>'Data - expenses'!BG38</f>
        <v>3000</v>
      </c>
      <c r="BG78" s="313">
        <f>'Data - expenses'!BH38</f>
        <v>3000</v>
      </c>
      <c r="BH78" s="313">
        <f>'Data - expenses'!BI38</f>
        <v>3000</v>
      </c>
      <c r="BI78" s="313">
        <f>'Data - expenses'!BJ38</f>
        <v>3000</v>
      </c>
      <c r="BJ78" s="313">
        <f>'Data - expenses'!BK38</f>
        <v>3000</v>
      </c>
      <c r="BK78" s="313">
        <f>'Data - expenses'!BL38</f>
        <v>4000</v>
      </c>
      <c r="BL78" s="313">
        <f>'Data - expenses'!BM38</f>
        <v>4000</v>
      </c>
      <c r="BM78" s="313">
        <f>'Data - expenses'!BN38</f>
        <v>4000</v>
      </c>
      <c r="BN78" s="313">
        <f>'Data - expenses'!BO38</f>
        <v>4000</v>
      </c>
      <c r="BO78" s="313">
        <f>'Data - expenses'!BP38</f>
        <v>4000</v>
      </c>
      <c r="BP78" s="314">
        <f>'Data - expenses'!BQ38</f>
        <v>4000</v>
      </c>
    </row>
    <row r="79" spans="4:68" outlineLevel="1" collapsed="1">
      <c r="D79" s="488" t="s">
        <v>140</v>
      </c>
      <c r="E79" s="504"/>
      <c r="F79" s="504"/>
      <c r="G79" s="504"/>
      <c r="H79" s="489"/>
      <c r="I79" s="321">
        <f t="shared" ref="I79:AN79" si="72">SUM(I80)</f>
        <v>0</v>
      </c>
      <c r="J79" s="322">
        <f t="shared" si="72"/>
        <v>0</v>
      </c>
      <c r="K79" s="322">
        <f t="shared" si="72"/>
        <v>0</v>
      </c>
      <c r="L79" s="322">
        <f t="shared" si="72"/>
        <v>1200</v>
      </c>
      <c r="M79" s="322">
        <f t="shared" si="72"/>
        <v>1200</v>
      </c>
      <c r="N79" s="322">
        <f t="shared" si="72"/>
        <v>1200</v>
      </c>
      <c r="O79" s="322">
        <f t="shared" si="72"/>
        <v>1200</v>
      </c>
      <c r="P79" s="322">
        <f t="shared" si="72"/>
        <v>1200</v>
      </c>
      <c r="Q79" s="322">
        <f t="shared" si="72"/>
        <v>1200</v>
      </c>
      <c r="R79" s="322">
        <f t="shared" si="72"/>
        <v>1200</v>
      </c>
      <c r="S79" s="322">
        <f t="shared" si="72"/>
        <v>1200</v>
      </c>
      <c r="T79" s="322">
        <f t="shared" si="72"/>
        <v>1200</v>
      </c>
      <c r="U79" s="322">
        <f t="shared" si="72"/>
        <v>3500</v>
      </c>
      <c r="V79" s="322">
        <f t="shared" si="72"/>
        <v>3500</v>
      </c>
      <c r="W79" s="322">
        <f t="shared" si="72"/>
        <v>3500</v>
      </c>
      <c r="X79" s="322">
        <f t="shared" si="72"/>
        <v>3500</v>
      </c>
      <c r="Y79" s="322">
        <f t="shared" si="72"/>
        <v>3500</v>
      </c>
      <c r="Z79" s="322">
        <f t="shared" si="72"/>
        <v>3500</v>
      </c>
      <c r="AA79" s="322">
        <f t="shared" si="72"/>
        <v>3500</v>
      </c>
      <c r="AB79" s="322">
        <f t="shared" si="72"/>
        <v>3500</v>
      </c>
      <c r="AC79" s="322">
        <f t="shared" si="72"/>
        <v>3500</v>
      </c>
      <c r="AD79" s="322">
        <f t="shared" si="72"/>
        <v>3500</v>
      </c>
      <c r="AE79" s="322">
        <f t="shared" si="72"/>
        <v>3500</v>
      </c>
      <c r="AF79" s="322">
        <f t="shared" si="72"/>
        <v>3500</v>
      </c>
      <c r="AG79" s="322">
        <f t="shared" si="72"/>
        <v>6500</v>
      </c>
      <c r="AH79" s="322">
        <f t="shared" si="72"/>
        <v>6500</v>
      </c>
      <c r="AI79" s="322">
        <f t="shared" si="72"/>
        <v>6500</v>
      </c>
      <c r="AJ79" s="322">
        <f t="shared" si="72"/>
        <v>6500</v>
      </c>
      <c r="AK79" s="322">
        <f t="shared" si="72"/>
        <v>6500</v>
      </c>
      <c r="AL79" s="322">
        <f t="shared" si="72"/>
        <v>6500</v>
      </c>
      <c r="AM79" s="322">
        <f t="shared" si="72"/>
        <v>6500</v>
      </c>
      <c r="AN79" s="322">
        <f t="shared" si="72"/>
        <v>6500</v>
      </c>
      <c r="AO79" s="322">
        <f t="shared" ref="AO79:BP79" si="73">SUM(AO80)</f>
        <v>6500</v>
      </c>
      <c r="AP79" s="322">
        <f t="shared" si="73"/>
        <v>6500</v>
      </c>
      <c r="AQ79" s="322">
        <f t="shared" si="73"/>
        <v>6500</v>
      </c>
      <c r="AR79" s="322">
        <f t="shared" si="73"/>
        <v>6500</v>
      </c>
      <c r="AS79" s="322">
        <f t="shared" si="73"/>
        <v>12000</v>
      </c>
      <c r="AT79" s="322">
        <f t="shared" si="73"/>
        <v>12000</v>
      </c>
      <c r="AU79" s="322">
        <f t="shared" si="73"/>
        <v>12000</v>
      </c>
      <c r="AV79" s="322">
        <f t="shared" si="73"/>
        <v>12000</v>
      </c>
      <c r="AW79" s="322">
        <f t="shared" si="73"/>
        <v>12000</v>
      </c>
      <c r="AX79" s="322">
        <f t="shared" si="73"/>
        <v>12000</v>
      </c>
      <c r="AY79" s="322">
        <f t="shared" si="73"/>
        <v>12000</v>
      </c>
      <c r="AZ79" s="322">
        <f t="shared" si="73"/>
        <v>12000</v>
      </c>
      <c r="BA79" s="322">
        <f t="shared" si="73"/>
        <v>12000</v>
      </c>
      <c r="BB79" s="322">
        <f t="shared" si="73"/>
        <v>12000</v>
      </c>
      <c r="BC79" s="322">
        <f t="shared" si="73"/>
        <v>12000</v>
      </c>
      <c r="BD79" s="322">
        <f t="shared" si="73"/>
        <v>12000</v>
      </c>
      <c r="BE79" s="322">
        <f t="shared" si="73"/>
        <v>17000</v>
      </c>
      <c r="BF79" s="322">
        <f t="shared" si="73"/>
        <v>17000</v>
      </c>
      <c r="BG79" s="322">
        <f t="shared" si="73"/>
        <v>17000</v>
      </c>
      <c r="BH79" s="322">
        <f t="shared" si="73"/>
        <v>17000</v>
      </c>
      <c r="BI79" s="322">
        <f t="shared" si="73"/>
        <v>17000</v>
      </c>
      <c r="BJ79" s="322">
        <f t="shared" si="73"/>
        <v>17000</v>
      </c>
      <c r="BK79" s="322">
        <f t="shared" si="73"/>
        <v>17000</v>
      </c>
      <c r="BL79" s="322">
        <f t="shared" si="73"/>
        <v>17000</v>
      </c>
      <c r="BM79" s="322">
        <f t="shared" si="73"/>
        <v>17000</v>
      </c>
      <c r="BN79" s="322">
        <f t="shared" si="73"/>
        <v>17000</v>
      </c>
      <c r="BO79" s="322">
        <f t="shared" si="73"/>
        <v>17000</v>
      </c>
      <c r="BP79" s="323">
        <f t="shared" si="73"/>
        <v>17000</v>
      </c>
    </row>
    <row r="80" spans="4:68" hidden="1" outlineLevel="2">
      <c r="E80" s="502" t="s">
        <v>140</v>
      </c>
      <c r="F80" s="505"/>
      <c r="G80" s="505"/>
      <c r="H80" s="503"/>
      <c r="I80" s="324">
        <f t="shared" ref="I80:AN80" si="74">SUM(I81)</f>
        <v>0</v>
      </c>
      <c r="J80" s="325">
        <f t="shared" si="74"/>
        <v>0</v>
      </c>
      <c r="K80" s="325">
        <f t="shared" si="74"/>
        <v>0</v>
      </c>
      <c r="L80" s="325">
        <f t="shared" si="74"/>
        <v>1200</v>
      </c>
      <c r="M80" s="325">
        <f t="shared" si="74"/>
        <v>1200</v>
      </c>
      <c r="N80" s="325">
        <f t="shared" si="74"/>
        <v>1200</v>
      </c>
      <c r="O80" s="325">
        <f t="shared" si="74"/>
        <v>1200</v>
      </c>
      <c r="P80" s="325">
        <f t="shared" si="74"/>
        <v>1200</v>
      </c>
      <c r="Q80" s="325">
        <f t="shared" si="74"/>
        <v>1200</v>
      </c>
      <c r="R80" s="325">
        <f t="shared" si="74"/>
        <v>1200</v>
      </c>
      <c r="S80" s="325">
        <f t="shared" si="74"/>
        <v>1200</v>
      </c>
      <c r="T80" s="325">
        <f t="shared" si="74"/>
        <v>1200</v>
      </c>
      <c r="U80" s="325">
        <f t="shared" si="74"/>
        <v>3500</v>
      </c>
      <c r="V80" s="325">
        <f t="shared" si="74"/>
        <v>3500</v>
      </c>
      <c r="W80" s="325">
        <f t="shared" si="74"/>
        <v>3500</v>
      </c>
      <c r="X80" s="325">
        <f t="shared" si="74"/>
        <v>3500</v>
      </c>
      <c r="Y80" s="325">
        <f t="shared" si="74"/>
        <v>3500</v>
      </c>
      <c r="Z80" s="325">
        <f t="shared" si="74"/>
        <v>3500</v>
      </c>
      <c r="AA80" s="325">
        <f t="shared" si="74"/>
        <v>3500</v>
      </c>
      <c r="AB80" s="325">
        <f t="shared" si="74"/>
        <v>3500</v>
      </c>
      <c r="AC80" s="325">
        <f t="shared" si="74"/>
        <v>3500</v>
      </c>
      <c r="AD80" s="325">
        <f t="shared" si="74"/>
        <v>3500</v>
      </c>
      <c r="AE80" s="325">
        <f t="shared" si="74"/>
        <v>3500</v>
      </c>
      <c r="AF80" s="325">
        <f t="shared" si="74"/>
        <v>3500</v>
      </c>
      <c r="AG80" s="325">
        <f t="shared" si="74"/>
        <v>6500</v>
      </c>
      <c r="AH80" s="325">
        <f t="shared" si="74"/>
        <v>6500</v>
      </c>
      <c r="AI80" s="325">
        <f t="shared" si="74"/>
        <v>6500</v>
      </c>
      <c r="AJ80" s="325">
        <f t="shared" si="74"/>
        <v>6500</v>
      </c>
      <c r="AK80" s="325">
        <f t="shared" si="74"/>
        <v>6500</v>
      </c>
      <c r="AL80" s="325">
        <f t="shared" si="74"/>
        <v>6500</v>
      </c>
      <c r="AM80" s="325">
        <f t="shared" si="74"/>
        <v>6500</v>
      </c>
      <c r="AN80" s="325">
        <f t="shared" si="74"/>
        <v>6500</v>
      </c>
      <c r="AO80" s="325">
        <f t="shared" ref="AO80:BP80" si="75">SUM(AO81)</f>
        <v>6500</v>
      </c>
      <c r="AP80" s="325">
        <f t="shared" si="75"/>
        <v>6500</v>
      </c>
      <c r="AQ80" s="325">
        <f t="shared" si="75"/>
        <v>6500</v>
      </c>
      <c r="AR80" s="325">
        <f t="shared" si="75"/>
        <v>6500</v>
      </c>
      <c r="AS80" s="325">
        <f t="shared" si="75"/>
        <v>12000</v>
      </c>
      <c r="AT80" s="325">
        <f t="shared" si="75"/>
        <v>12000</v>
      </c>
      <c r="AU80" s="325">
        <f t="shared" si="75"/>
        <v>12000</v>
      </c>
      <c r="AV80" s="325">
        <f t="shared" si="75"/>
        <v>12000</v>
      </c>
      <c r="AW80" s="325">
        <f t="shared" si="75"/>
        <v>12000</v>
      </c>
      <c r="AX80" s="325">
        <f t="shared" si="75"/>
        <v>12000</v>
      </c>
      <c r="AY80" s="325">
        <f t="shared" si="75"/>
        <v>12000</v>
      </c>
      <c r="AZ80" s="325">
        <f t="shared" si="75"/>
        <v>12000</v>
      </c>
      <c r="BA80" s="325">
        <f t="shared" si="75"/>
        <v>12000</v>
      </c>
      <c r="BB80" s="325">
        <f t="shared" si="75"/>
        <v>12000</v>
      </c>
      <c r="BC80" s="325">
        <f t="shared" si="75"/>
        <v>12000</v>
      </c>
      <c r="BD80" s="325">
        <f t="shared" si="75"/>
        <v>12000</v>
      </c>
      <c r="BE80" s="325">
        <f t="shared" si="75"/>
        <v>17000</v>
      </c>
      <c r="BF80" s="325">
        <f t="shared" si="75"/>
        <v>17000</v>
      </c>
      <c r="BG80" s="325">
        <f t="shared" si="75"/>
        <v>17000</v>
      </c>
      <c r="BH80" s="325">
        <f t="shared" si="75"/>
        <v>17000</v>
      </c>
      <c r="BI80" s="325">
        <f t="shared" si="75"/>
        <v>17000</v>
      </c>
      <c r="BJ80" s="325">
        <f t="shared" si="75"/>
        <v>17000</v>
      </c>
      <c r="BK80" s="325">
        <f t="shared" si="75"/>
        <v>17000</v>
      </c>
      <c r="BL80" s="325">
        <f t="shared" si="75"/>
        <v>17000</v>
      </c>
      <c r="BM80" s="325">
        <f t="shared" si="75"/>
        <v>17000</v>
      </c>
      <c r="BN80" s="325">
        <f t="shared" si="75"/>
        <v>17000</v>
      </c>
      <c r="BO80" s="325">
        <f t="shared" si="75"/>
        <v>17000</v>
      </c>
      <c r="BP80" s="326">
        <f t="shared" si="75"/>
        <v>17000</v>
      </c>
    </row>
    <row r="81" spans="3:68" hidden="1" outlineLevel="3">
      <c r="F81" s="488"/>
      <c r="G81" s="504"/>
      <c r="H81" s="489"/>
      <c r="I81" s="321">
        <f t="shared" ref="I81:AN81" si="76">SUM(I82)</f>
        <v>0</v>
      </c>
      <c r="J81" s="322">
        <f t="shared" si="76"/>
        <v>0</v>
      </c>
      <c r="K81" s="322">
        <f t="shared" si="76"/>
        <v>0</v>
      </c>
      <c r="L81" s="322">
        <f t="shared" si="76"/>
        <v>1200</v>
      </c>
      <c r="M81" s="322">
        <f t="shared" si="76"/>
        <v>1200</v>
      </c>
      <c r="N81" s="322">
        <f t="shared" si="76"/>
        <v>1200</v>
      </c>
      <c r="O81" s="322">
        <f t="shared" si="76"/>
        <v>1200</v>
      </c>
      <c r="P81" s="322">
        <f t="shared" si="76"/>
        <v>1200</v>
      </c>
      <c r="Q81" s="322">
        <f t="shared" si="76"/>
        <v>1200</v>
      </c>
      <c r="R81" s="322">
        <f t="shared" si="76"/>
        <v>1200</v>
      </c>
      <c r="S81" s="322">
        <f t="shared" si="76"/>
        <v>1200</v>
      </c>
      <c r="T81" s="322">
        <f t="shared" si="76"/>
        <v>1200</v>
      </c>
      <c r="U81" s="322">
        <f t="shared" si="76"/>
        <v>3500</v>
      </c>
      <c r="V81" s="322">
        <f t="shared" si="76"/>
        <v>3500</v>
      </c>
      <c r="W81" s="322">
        <f t="shared" si="76"/>
        <v>3500</v>
      </c>
      <c r="X81" s="322">
        <f t="shared" si="76"/>
        <v>3500</v>
      </c>
      <c r="Y81" s="322">
        <f t="shared" si="76"/>
        <v>3500</v>
      </c>
      <c r="Z81" s="322">
        <f t="shared" si="76"/>
        <v>3500</v>
      </c>
      <c r="AA81" s="322">
        <f t="shared" si="76"/>
        <v>3500</v>
      </c>
      <c r="AB81" s="322">
        <f t="shared" si="76"/>
        <v>3500</v>
      </c>
      <c r="AC81" s="322">
        <f t="shared" si="76"/>
        <v>3500</v>
      </c>
      <c r="AD81" s="322">
        <f t="shared" si="76"/>
        <v>3500</v>
      </c>
      <c r="AE81" s="322">
        <f t="shared" si="76"/>
        <v>3500</v>
      </c>
      <c r="AF81" s="322">
        <f t="shared" si="76"/>
        <v>3500</v>
      </c>
      <c r="AG81" s="322">
        <f t="shared" si="76"/>
        <v>6500</v>
      </c>
      <c r="AH81" s="322">
        <f t="shared" si="76"/>
        <v>6500</v>
      </c>
      <c r="AI81" s="322">
        <f t="shared" si="76"/>
        <v>6500</v>
      </c>
      <c r="AJ81" s="322">
        <f t="shared" si="76"/>
        <v>6500</v>
      </c>
      <c r="AK81" s="322">
        <f t="shared" si="76"/>
        <v>6500</v>
      </c>
      <c r="AL81" s="322">
        <f t="shared" si="76"/>
        <v>6500</v>
      </c>
      <c r="AM81" s="322">
        <f t="shared" si="76"/>
        <v>6500</v>
      </c>
      <c r="AN81" s="322">
        <f t="shared" si="76"/>
        <v>6500</v>
      </c>
      <c r="AO81" s="322">
        <f t="shared" ref="AO81:BP81" si="77">SUM(AO82)</f>
        <v>6500</v>
      </c>
      <c r="AP81" s="322">
        <f t="shared" si="77"/>
        <v>6500</v>
      </c>
      <c r="AQ81" s="322">
        <f t="shared" si="77"/>
        <v>6500</v>
      </c>
      <c r="AR81" s="322">
        <f t="shared" si="77"/>
        <v>6500</v>
      </c>
      <c r="AS81" s="322">
        <f t="shared" si="77"/>
        <v>12000</v>
      </c>
      <c r="AT81" s="322">
        <f t="shared" si="77"/>
        <v>12000</v>
      </c>
      <c r="AU81" s="322">
        <f t="shared" si="77"/>
        <v>12000</v>
      </c>
      <c r="AV81" s="322">
        <f t="shared" si="77"/>
        <v>12000</v>
      </c>
      <c r="AW81" s="322">
        <f t="shared" si="77"/>
        <v>12000</v>
      </c>
      <c r="AX81" s="322">
        <f t="shared" si="77"/>
        <v>12000</v>
      </c>
      <c r="AY81" s="322">
        <f t="shared" si="77"/>
        <v>12000</v>
      </c>
      <c r="AZ81" s="322">
        <f t="shared" si="77"/>
        <v>12000</v>
      </c>
      <c r="BA81" s="322">
        <f t="shared" si="77"/>
        <v>12000</v>
      </c>
      <c r="BB81" s="322">
        <f t="shared" si="77"/>
        <v>12000</v>
      </c>
      <c r="BC81" s="322">
        <f t="shared" si="77"/>
        <v>12000</v>
      </c>
      <c r="BD81" s="322">
        <f t="shared" si="77"/>
        <v>12000</v>
      </c>
      <c r="BE81" s="322">
        <f t="shared" si="77"/>
        <v>17000</v>
      </c>
      <c r="BF81" s="322">
        <f t="shared" si="77"/>
        <v>17000</v>
      </c>
      <c r="BG81" s="322">
        <f t="shared" si="77"/>
        <v>17000</v>
      </c>
      <c r="BH81" s="322">
        <f t="shared" si="77"/>
        <v>17000</v>
      </c>
      <c r="BI81" s="322">
        <f t="shared" si="77"/>
        <v>17000</v>
      </c>
      <c r="BJ81" s="322">
        <f t="shared" si="77"/>
        <v>17000</v>
      </c>
      <c r="BK81" s="322">
        <f t="shared" si="77"/>
        <v>17000</v>
      </c>
      <c r="BL81" s="322">
        <f t="shared" si="77"/>
        <v>17000</v>
      </c>
      <c r="BM81" s="322">
        <f t="shared" si="77"/>
        <v>17000</v>
      </c>
      <c r="BN81" s="322">
        <f t="shared" si="77"/>
        <v>17000</v>
      </c>
      <c r="BO81" s="322">
        <f t="shared" si="77"/>
        <v>17000</v>
      </c>
      <c r="BP81" s="323">
        <f t="shared" si="77"/>
        <v>17000</v>
      </c>
    </row>
    <row r="82" spans="3:68" hidden="1" outlineLevel="4">
      <c r="G82" s="502"/>
      <c r="H82" s="503"/>
      <c r="I82" s="324">
        <f t="shared" ref="I82:AN82" si="78">SUM(I83,I84,I85)</f>
        <v>0</v>
      </c>
      <c r="J82" s="325">
        <f t="shared" si="78"/>
        <v>0</v>
      </c>
      <c r="K82" s="325">
        <f t="shared" si="78"/>
        <v>0</v>
      </c>
      <c r="L82" s="325">
        <f t="shared" si="78"/>
        <v>1200</v>
      </c>
      <c r="M82" s="325">
        <f t="shared" si="78"/>
        <v>1200</v>
      </c>
      <c r="N82" s="325">
        <f t="shared" si="78"/>
        <v>1200</v>
      </c>
      <c r="O82" s="325">
        <f t="shared" si="78"/>
        <v>1200</v>
      </c>
      <c r="P82" s="325">
        <f t="shared" si="78"/>
        <v>1200</v>
      </c>
      <c r="Q82" s="325">
        <f t="shared" si="78"/>
        <v>1200</v>
      </c>
      <c r="R82" s="325">
        <f t="shared" si="78"/>
        <v>1200</v>
      </c>
      <c r="S82" s="325">
        <f t="shared" si="78"/>
        <v>1200</v>
      </c>
      <c r="T82" s="325">
        <f t="shared" si="78"/>
        <v>1200</v>
      </c>
      <c r="U82" s="325">
        <f t="shared" si="78"/>
        <v>3500</v>
      </c>
      <c r="V82" s="325">
        <f t="shared" si="78"/>
        <v>3500</v>
      </c>
      <c r="W82" s="325">
        <f t="shared" si="78"/>
        <v>3500</v>
      </c>
      <c r="X82" s="325">
        <f t="shared" si="78"/>
        <v>3500</v>
      </c>
      <c r="Y82" s="325">
        <f t="shared" si="78"/>
        <v>3500</v>
      </c>
      <c r="Z82" s="325">
        <f t="shared" si="78"/>
        <v>3500</v>
      </c>
      <c r="AA82" s="325">
        <f t="shared" si="78"/>
        <v>3500</v>
      </c>
      <c r="AB82" s="325">
        <f t="shared" si="78"/>
        <v>3500</v>
      </c>
      <c r="AC82" s="325">
        <f t="shared" si="78"/>
        <v>3500</v>
      </c>
      <c r="AD82" s="325">
        <f t="shared" si="78"/>
        <v>3500</v>
      </c>
      <c r="AE82" s="325">
        <f t="shared" si="78"/>
        <v>3500</v>
      </c>
      <c r="AF82" s="325">
        <f t="shared" si="78"/>
        <v>3500</v>
      </c>
      <c r="AG82" s="325">
        <f t="shared" si="78"/>
        <v>6500</v>
      </c>
      <c r="AH82" s="325">
        <f t="shared" si="78"/>
        <v>6500</v>
      </c>
      <c r="AI82" s="325">
        <f t="shared" si="78"/>
        <v>6500</v>
      </c>
      <c r="AJ82" s="325">
        <f t="shared" si="78"/>
        <v>6500</v>
      </c>
      <c r="AK82" s="325">
        <f t="shared" si="78"/>
        <v>6500</v>
      </c>
      <c r="AL82" s="325">
        <f t="shared" si="78"/>
        <v>6500</v>
      </c>
      <c r="AM82" s="325">
        <f t="shared" si="78"/>
        <v>6500</v>
      </c>
      <c r="AN82" s="325">
        <f t="shared" si="78"/>
        <v>6500</v>
      </c>
      <c r="AO82" s="325">
        <f t="shared" ref="AO82:BP82" si="79">SUM(AO83,AO84,AO85)</f>
        <v>6500</v>
      </c>
      <c r="AP82" s="325">
        <f t="shared" si="79"/>
        <v>6500</v>
      </c>
      <c r="AQ82" s="325">
        <f t="shared" si="79"/>
        <v>6500</v>
      </c>
      <c r="AR82" s="325">
        <f t="shared" si="79"/>
        <v>6500</v>
      </c>
      <c r="AS82" s="325">
        <f t="shared" si="79"/>
        <v>12000</v>
      </c>
      <c r="AT82" s="325">
        <f t="shared" si="79"/>
        <v>12000</v>
      </c>
      <c r="AU82" s="325">
        <f t="shared" si="79"/>
        <v>12000</v>
      </c>
      <c r="AV82" s="325">
        <f t="shared" si="79"/>
        <v>12000</v>
      </c>
      <c r="AW82" s="325">
        <f t="shared" si="79"/>
        <v>12000</v>
      </c>
      <c r="AX82" s="325">
        <f t="shared" si="79"/>
        <v>12000</v>
      </c>
      <c r="AY82" s="325">
        <f t="shared" si="79"/>
        <v>12000</v>
      </c>
      <c r="AZ82" s="325">
        <f t="shared" si="79"/>
        <v>12000</v>
      </c>
      <c r="BA82" s="325">
        <f t="shared" si="79"/>
        <v>12000</v>
      </c>
      <c r="BB82" s="325">
        <f t="shared" si="79"/>
        <v>12000</v>
      </c>
      <c r="BC82" s="325">
        <f t="shared" si="79"/>
        <v>12000</v>
      </c>
      <c r="BD82" s="325">
        <f t="shared" si="79"/>
        <v>12000</v>
      </c>
      <c r="BE82" s="325">
        <f t="shared" si="79"/>
        <v>17000</v>
      </c>
      <c r="BF82" s="325">
        <f t="shared" si="79"/>
        <v>17000</v>
      </c>
      <c r="BG82" s="325">
        <f t="shared" si="79"/>
        <v>17000</v>
      </c>
      <c r="BH82" s="325">
        <f t="shared" si="79"/>
        <v>17000</v>
      </c>
      <c r="BI82" s="325">
        <f t="shared" si="79"/>
        <v>17000</v>
      </c>
      <c r="BJ82" s="325">
        <f t="shared" si="79"/>
        <v>17000</v>
      </c>
      <c r="BK82" s="325">
        <f t="shared" si="79"/>
        <v>17000</v>
      </c>
      <c r="BL82" s="325">
        <f t="shared" si="79"/>
        <v>17000</v>
      </c>
      <c r="BM82" s="325">
        <f t="shared" si="79"/>
        <v>17000</v>
      </c>
      <c r="BN82" s="325">
        <f t="shared" si="79"/>
        <v>17000</v>
      </c>
      <c r="BO82" s="325">
        <f t="shared" si="79"/>
        <v>17000</v>
      </c>
      <c r="BP82" s="326">
        <f t="shared" si="79"/>
        <v>17000</v>
      </c>
    </row>
    <row r="83" spans="3:68" hidden="1" outlineLevel="5">
      <c r="H83" s="327" t="s">
        <v>245</v>
      </c>
      <c r="I83" s="312">
        <f>'Data - expenses'!J39</f>
        <v>0</v>
      </c>
      <c r="J83" s="313">
        <f>'Data - expenses'!K39</f>
        <v>0</v>
      </c>
      <c r="K83" s="313">
        <f>'Data - expenses'!L39</f>
        <v>0</v>
      </c>
      <c r="L83" s="313">
        <f>'Data - expenses'!M39</f>
        <v>500</v>
      </c>
      <c r="M83" s="313">
        <f>'Data - expenses'!N39</f>
        <v>500</v>
      </c>
      <c r="N83" s="313">
        <f>'Data - expenses'!O39</f>
        <v>500</v>
      </c>
      <c r="O83" s="313">
        <f>'Data - expenses'!P39</f>
        <v>500</v>
      </c>
      <c r="P83" s="313">
        <f>'Data - expenses'!Q39</f>
        <v>500</v>
      </c>
      <c r="Q83" s="313">
        <f>'Data - expenses'!R39</f>
        <v>500</v>
      </c>
      <c r="R83" s="313">
        <f>'Data - expenses'!S39</f>
        <v>500</v>
      </c>
      <c r="S83" s="313">
        <f>'Data - expenses'!T39</f>
        <v>500</v>
      </c>
      <c r="T83" s="313">
        <f>'Data - expenses'!U39</f>
        <v>500</v>
      </c>
      <c r="U83" s="313">
        <f>'Data - expenses'!V39</f>
        <v>1000</v>
      </c>
      <c r="V83" s="313">
        <f>'Data - expenses'!W39</f>
        <v>1000</v>
      </c>
      <c r="W83" s="313">
        <f>'Data - expenses'!X39</f>
        <v>1000</v>
      </c>
      <c r="X83" s="313">
        <f>'Data - expenses'!Y39</f>
        <v>1000</v>
      </c>
      <c r="Y83" s="313">
        <f>'Data - expenses'!Z39</f>
        <v>1000</v>
      </c>
      <c r="Z83" s="313">
        <f>'Data - expenses'!AA39</f>
        <v>1000</v>
      </c>
      <c r="AA83" s="313">
        <f>'Data - expenses'!AB39</f>
        <v>1000</v>
      </c>
      <c r="AB83" s="313">
        <f>'Data - expenses'!AC39</f>
        <v>1000</v>
      </c>
      <c r="AC83" s="313">
        <f>'Data - expenses'!AD39</f>
        <v>1000</v>
      </c>
      <c r="AD83" s="313">
        <f>'Data - expenses'!AE39</f>
        <v>1000</v>
      </c>
      <c r="AE83" s="313">
        <f>'Data - expenses'!AF39</f>
        <v>1000</v>
      </c>
      <c r="AF83" s="313">
        <f>'Data - expenses'!AG39</f>
        <v>1000</v>
      </c>
      <c r="AG83" s="313">
        <f>'Data - expenses'!AH39</f>
        <v>2000</v>
      </c>
      <c r="AH83" s="313">
        <f>'Data - expenses'!AI39</f>
        <v>2000</v>
      </c>
      <c r="AI83" s="313">
        <f>'Data - expenses'!AJ39</f>
        <v>2000</v>
      </c>
      <c r="AJ83" s="313">
        <f>'Data - expenses'!AK39</f>
        <v>2000</v>
      </c>
      <c r="AK83" s="313">
        <f>'Data - expenses'!AL39</f>
        <v>2000</v>
      </c>
      <c r="AL83" s="313">
        <f>'Data - expenses'!AM39</f>
        <v>2000</v>
      </c>
      <c r="AM83" s="313">
        <f>'Data - expenses'!AN39</f>
        <v>2000</v>
      </c>
      <c r="AN83" s="313">
        <f>'Data - expenses'!AO39</f>
        <v>2000</v>
      </c>
      <c r="AO83" s="313">
        <f>'Data - expenses'!AP39</f>
        <v>2000</v>
      </c>
      <c r="AP83" s="313">
        <f>'Data - expenses'!AQ39</f>
        <v>2000</v>
      </c>
      <c r="AQ83" s="313">
        <f>'Data - expenses'!AR39</f>
        <v>2000</v>
      </c>
      <c r="AR83" s="313">
        <f>'Data - expenses'!AS39</f>
        <v>2000</v>
      </c>
      <c r="AS83" s="313">
        <f>'Data - expenses'!AT39</f>
        <v>3500</v>
      </c>
      <c r="AT83" s="313">
        <f>'Data - expenses'!AU39</f>
        <v>3500</v>
      </c>
      <c r="AU83" s="313">
        <f>'Data - expenses'!AV39</f>
        <v>3500</v>
      </c>
      <c r="AV83" s="313">
        <f>'Data - expenses'!AW39</f>
        <v>3500</v>
      </c>
      <c r="AW83" s="313">
        <f>'Data - expenses'!AX39</f>
        <v>3500</v>
      </c>
      <c r="AX83" s="313">
        <f>'Data - expenses'!AY39</f>
        <v>3500</v>
      </c>
      <c r="AY83" s="313">
        <f>'Data - expenses'!AZ39</f>
        <v>3500</v>
      </c>
      <c r="AZ83" s="313">
        <f>'Data - expenses'!BA39</f>
        <v>3500</v>
      </c>
      <c r="BA83" s="313">
        <f>'Data - expenses'!BB39</f>
        <v>3500</v>
      </c>
      <c r="BB83" s="313">
        <f>'Data - expenses'!BC39</f>
        <v>3500</v>
      </c>
      <c r="BC83" s="313">
        <f>'Data - expenses'!BD39</f>
        <v>3500</v>
      </c>
      <c r="BD83" s="313">
        <f>'Data - expenses'!BE39</f>
        <v>3500</v>
      </c>
      <c r="BE83" s="313">
        <f>'Data - expenses'!BF39</f>
        <v>5000</v>
      </c>
      <c r="BF83" s="313">
        <f>'Data - expenses'!BG39</f>
        <v>5000</v>
      </c>
      <c r="BG83" s="313">
        <f>'Data - expenses'!BH39</f>
        <v>5000</v>
      </c>
      <c r="BH83" s="313">
        <f>'Data - expenses'!BI39</f>
        <v>5000</v>
      </c>
      <c r="BI83" s="313">
        <f>'Data - expenses'!BJ39</f>
        <v>5000</v>
      </c>
      <c r="BJ83" s="313">
        <f>'Data - expenses'!BK39</f>
        <v>5000</v>
      </c>
      <c r="BK83" s="313">
        <f>'Data - expenses'!BL39</f>
        <v>5000</v>
      </c>
      <c r="BL83" s="313">
        <f>'Data - expenses'!BM39</f>
        <v>5000</v>
      </c>
      <c r="BM83" s="313">
        <f>'Data - expenses'!BN39</f>
        <v>5000</v>
      </c>
      <c r="BN83" s="313">
        <f>'Data - expenses'!BO39</f>
        <v>5000</v>
      </c>
      <c r="BO83" s="313">
        <f>'Data - expenses'!BP39</f>
        <v>5000</v>
      </c>
      <c r="BP83" s="314">
        <f>'Data - expenses'!BQ39</f>
        <v>5000</v>
      </c>
    </row>
    <row r="84" spans="3:68" hidden="1" outlineLevel="5">
      <c r="H84" s="327" t="s">
        <v>246</v>
      </c>
      <c r="I84" s="312">
        <f>'Data - expenses'!J40</f>
        <v>0</v>
      </c>
      <c r="J84" s="313">
        <f>'Data - expenses'!K40</f>
        <v>0</v>
      </c>
      <c r="K84" s="313">
        <f>'Data - expenses'!L40</f>
        <v>0</v>
      </c>
      <c r="L84" s="313">
        <f>'Data - expenses'!M40</f>
        <v>200</v>
      </c>
      <c r="M84" s="313">
        <f>'Data - expenses'!N40</f>
        <v>200</v>
      </c>
      <c r="N84" s="313">
        <f>'Data - expenses'!O40</f>
        <v>200</v>
      </c>
      <c r="O84" s="313">
        <f>'Data - expenses'!P40</f>
        <v>200</v>
      </c>
      <c r="P84" s="313">
        <f>'Data - expenses'!Q40</f>
        <v>200</v>
      </c>
      <c r="Q84" s="313">
        <f>'Data - expenses'!R40</f>
        <v>200</v>
      </c>
      <c r="R84" s="313">
        <f>'Data - expenses'!S40</f>
        <v>200</v>
      </c>
      <c r="S84" s="313">
        <f>'Data - expenses'!T40</f>
        <v>200</v>
      </c>
      <c r="T84" s="313">
        <f>'Data - expenses'!U40</f>
        <v>200</v>
      </c>
      <c r="U84" s="313">
        <f>'Data - expenses'!V40</f>
        <v>1000</v>
      </c>
      <c r="V84" s="313">
        <f>'Data - expenses'!W40</f>
        <v>1000</v>
      </c>
      <c r="W84" s="313">
        <f>'Data - expenses'!X40</f>
        <v>1000</v>
      </c>
      <c r="X84" s="313">
        <f>'Data - expenses'!Y40</f>
        <v>1000</v>
      </c>
      <c r="Y84" s="313">
        <f>'Data - expenses'!Z40</f>
        <v>1000</v>
      </c>
      <c r="Z84" s="313">
        <f>'Data - expenses'!AA40</f>
        <v>1000</v>
      </c>
      <c r="AA84" s="313">
        <f>'Data - expenses'!AB40</f>
        <v>1000</v>
      </c>
      <c r="AB84" s="313">
        <f>'Data - expenses'!AC40</f>
        <v>1000</v>
      </c>
      <c r="AC84" s="313">
        <f>'Data - expenses'!AD40</f>
        <v>1000</v>
      </c>
      <c r="AD84" s="313">
        <f>'Data - expenses'!AE40</f>
        <v>1000</v>
      </c>
      <c r="AE84" s="313">
        <f>'Data - expenses'!AF40</f>
        <v>1000</v>
      </c>
      <c r="AF84" s="313">
        <f>'Data - expenses'!AG40</f>
        <v>1000</v>
      </c>
      <c r="AG84" s="313">
        <f>'Data - expenses'!AH40</f>
        <v>2000</v>
      </c>
      <c r="AH84" s="313">
        <f>'Data - expenses'!AI40</f>
        <v>2000</v>
      </c>
      <c r="AI84" s="313">
        <f>'Data - expenses'!AJ40</f>
        <v>2000</v>
      </c>
      <c r="AJ84" s="313">
        <f>'Data - expenses'!AK40</f>
        <v>2000</v>
      </c>
      <c r="AK84" s="313">
        <f>'Data - expenses'!AL40</f>
        <v>2000</v>
      </c>
      <c r="AL84" s="313">
        <f>'Data - expenses'!AM40</f>
        <v>2000</v>
      </c>
      <c r="AM84" s="313">
        <f>'Data - expenses'!AN40</f>
        <v>2000</v>
      </c>
      <c r="AN84" s="313">
        <f>'Data - expenses'!AO40</f>
        <v>2000</v>
      </c>
      <c r="AO84" s="313">
        <f>'Data - expenses'!AP40</f>
        <v>2000</v>
      </c>
      <c r="AP84" s="313">
        <f>'Data - expenses'!AQ40</f>
        <v>2000</v>
      </c>
      <c r="AQ84" s="313">
        <f>'Data - expenses'!AR40</f>
        <v>2000</v>
      </c>
      <c r="AR84" s="313">
        <f>'Data - expenses'!AS40</f>
        <v>2000</v>
      </c>
      <c r="AS84" s="313">
        <f>'Data - expenses'!AT40</f>
        <v>3500</v>
      </c>
      <c r="AT84" s="313">
        <f>'Data - expenses'!AU40</f>
        <v>3500</v>
      </c>
      <c r="AU84" s="313">
        <f>'Data - expenses'!AV40</f>
        <v>3500</v>
      </c>
      <c r="AV84" s="313">
        <f>'Data - expenses'!AW40</f>
        <v>3500</v>
      </c>
      <c r="AW84" s="313">
        <f>'Data - expenses'!AX40</f>
        <v>3500</v>
      </c>
      <c r="AX84" s="313">
        <f>'Data - expenses'!AY40</f>
        <v>3500</v>
      </c>
      <c r="AY84" s="313">
        <f>'Data - expenses'!AZ40</f>
        <v>3500</v>
      </c>
      <c r="AZ84" s="313">
        <f>'Data - expenses'!BA40</f>
        <v>3500</v>
      </c>
      <c r="BA84" s="313">
        <f>'Data - expenses'!BB40</f>
        <v>3500</v>
      </c>
      <c r="BB84" s="313">
        <f>'Data - expenses'!BC40</f>
        <v>3500</v>
      </c>
      <c r="BC84" s="313">
        <f>'Data - expenses'!BD40</f>
        <v>3500</v>
      </c>
      <c r="BD84" s="313">
        <f>'Data - expenses'!BE40</f>
        <v>3500</v>
      </c>
      <c r="BE84" s="313">
        <f>'Data - expenses'!BF40</f>
        <v>4000</v>
      </c>
      <c r="BF84" s="313">
        <f>'Data - expenses'!BG40</f>
        <v>4000</v>
      </c>
      <c r="BG84" s="313">
        <f>'Data - expenses'!BH40</f>
        <v>4000</v>
      </c>
      <c r="BH84" s="313">
        <f>'Data - expenses'!BI40</f>
        <v>4000</v>
      </c>
      <c r="BI84" s="313">
        <f>'Data - expenses'!BJ40</f>
        <v>4000</v>
      </c>
      <c r="BJ84" s="313">
        <f>'Data - expenses'!BK40</f>
        <v>4000</v>
      </c>
      <c r="BK84" s="313">
        <f>'Data - expenses'!BL40</f>
        <v>4000</v>
      </c>
      <c r="BL84" s="313">
        <f>'Data - expenses'!BM40</f>
        <v>4000</v>
      </c>
      <c r="BM84" s="313">
        <f>'Data - expenses'!BN40</f>
        <v>4000</v>
      </c>
      <c r="BN84" s="313">
        <f>'Data - expenses'!BO40</f>
        <v>4000</v>
      </c>
      <c r="BO84" s="313">
        <f>'Data - expenses'!BP40</f>
        <v>4000</v>
      </c>
      <c r="BP84" s="314">
        <f>'Data - expenses'!BQ40</f>
        <v>4000</v>
      </c>
    </row>
    <row r="85" spans="3:68" hidden="1" outlineLevel="5">
      <c r="H85" s="327" t="s">
        <v>247</v>
      </c>
      <c r="I85" s="312">
        <f>'Data - expenses'!J41</f>
        <v>0</v>
      </c>
      <c r="J85" s="313">
        <f>'Data - expenses'!K41</f>
        <v>0</v>
      </c>
      <c r="K85" s="313">
        <f>'Data - expenses'!L41</f>
        <v>0</v>
      </c>
      <c r="L85" s="313">
        <f>'Data - expenses'!M41</f>
        <v>500</v>
      </c>
      <c r="M85" s="313">
        <f>'Data - expenses'!N41</f>
        <v>500</v>
      </c>
      <c r="N85" s="313">
        <f>'Data - expenses'!O41</f>
        <v>500</v>
      </c>
      <c r="O85" s="313">
        <f>'Data - expenses'!P41</f>
        <v>500</v>
      </c>
      <c r="P85" s="313">
        <f>'Data - expenses'!Q41</f>
        <v>500</v>
      </c>
      <c r="Q85" s="313">
        <f>'Data - expenses'!R41</f>
        <v>500</v>
      </c>
      <c r="R85" s="313">
        <f>'Data - expenses'!S41</f>
        <v>500</v>
      </c>
      <c r="S85" s="313">
        <f>'Data - expenses'!T41</f>
        <v>500</v>
      </c>
      <c r="T85" s="313">
        <f>'Data - expenses'!U41</f>
        <v>500</v>
      </c>
      <c r="U85" s="313">
        <f>'Data - expenses'!V41</f>
        <v>1500</v>
      </c>
      <c r="V85" s="313">
        <f>'Data - expenses'!W41</f>
        <v>1500</v>
      </c>
      <c r="W85" s="313">
        <f>'Data - expenses'!X41</f>
        <v>1500</v>
      </c>
      <c r="X85" s="313">
        <f>'Data - expenses'!Y41</f>
        <v>1500</v>
      </c>
      <c r="Y85" s="313">
        <f>'Data - expenses'!Z41</f>
        <v>1500</v>
      </c>
      <c r="Z85" s="313">
        <f>'Data - expenses'!AA41</f>
        <v>1500</v>
      </c>
      <c r="AA85" s="313">
        <f>'Data - expenses'!AB41</f>
        <v>1500</v>
      </c>
      <c r="AB85" s="313">
        <f>'Data - expenses'!AC41</f>
        <v>1500</v>
      </c>
      <c r="AC85" s="313">
        <f>'Data - expenses'!AD41</f>
        <v>1500</v>
      </c>
      <c r="AD85" s="313">
        <f>'Data - expenses'!AE41</f>
        <v>1500</v>
      </c>
      <c r="AE85" s="313">
        <f>'Data - expenses'!AF41</f>
        <v>1500</v>
      </c>
      <c r="AF85" s="313">
        <f>'Data - expenses'!AG41</f>
        <v>1500</v>
      </c>
      <c r="AG85" s="313">
        <f>'Data - expenses'!AH41</f>
        <v>2500</v>
      </c>
      <c r="AH85" s="313">
        <f>'Data - expenses'!AI41</f>
        <v>2500</v>
      </c>
      <c r="AI85" s="313">
        <f>'Data - expenses'!AJ41</f>
        <v>2500</v>
      </c>
      <c r="AJ85" s="313">
        <f>'Data - expenses'!AK41</f>
        <v>2500</v>
      </c>
      <c r="AK85" s="313">
        <f>'Data - expenses'!AL41</f>
        <v>2500</v>
      </c>
      <c r="AL85" s="313">
        <f>'Data - expenses'!AM41</f>
        <v>2500</v>
      </c>
      <c r="AM85" s="313">
        <f>'Data - expenses'!AN41</f>
        <v>2500</v>
      </c>
      <c r="AN85" s="313">
        <f>'Data - expenses'!AO41</f>
        <v>2500</v>
      </c>
      <c r="AO85" s="313">
        <f>'Data - expenses'!AP41</f>
        <v>2500</v>
      </c>
      <c r="AP85" s="313">
        <f>'Data - expenses'!AQ41</f>
        <v>2500</v>
      </c>
      <c r="AQ85" s="313">
        <f>'Data - expenses'!AR41</f>
        <v>2500</v>
      </c>
      <c r="AR85" s="313">
        <f>'Data - expenses'!AS41</f>
        <v>2500</v>
      </c>
      <c r="AS85" s="313">
        <f>'Data - expenses'!AT41</f>
        <v>5000</v>
      </c>
      <c r="AT85" s="313">
        <f>'Data - expenses'!AU41</f>
        <v>5000</v>
      </c>
      <c r="AU85" s="313">
        <f>'Data - expenses'!AV41</f>
        <v>5000</v>
      </c>
      <c r="AV85" s="313">
        <f>'Data - expenses'!AW41</f>
        <v>5000</v>
      </c>
      <c r="AW85" s="313">
        <f>'Data - expenses'!AX41</f>
        <v>5000</v>
      </c>
      <c r="AX85" s="313">
        <f>'Data - expenses'!AY41</f>
        <v>5000</v>
      </c>
      <c r="AY85" s="313">
        <f>'Data - expenses'!AZ41</f>
        <v>5000</v>
      </c>
      <c r="AZ85" s="313">
        <f>'Data - expenses'!BA41</f>
        <v>5000</v>
      </c>
      <c r="BA85" s="313">
        <f>'Data - expenses'!BB41</f>
        <v>5000</v>
      </c>
      <c r="BB85" s="313">
        <f>'Data - expenses'!BC41</f>
        <v>5000</v>
      </c>
      <c r="BC85" s="313">
        <f>'Data - expenses'!BD41</f>
        <v>5000</v>
      </c>
      <c r="BD85" s="313">
        <f>'Data - expenses'!BE41</f>
        <v>5000</v>
      </c>
      <c r="BE85" s="313">
        <f>'Data - expenses'!BF41</f>
        <v>8000</v>
      </c>
      <c r="BF85" s="313">
        <f>'Data - expenses'!BG41</f>
        <v>8000</v>
      </c>
      <c r="BG85" s="313">
        <f>'Data - expenses'!BH41</f>
        <v>8000</v>
      </c>
      <c r="BH85" s="313">
        <f>'Data - expenses'!BI41</f>
        <v>8000</v>
      </c>
      <c r="BI85" s="313">
        <f>'Data - expenses'!BJ41</f>
        <v>8000</v>
      </c>
      <c r="BJ85" s="313">
        <f>'Data - expenses'!BK41</f>
        <v>8000</v>
      </c>
      <c r="BK85" s="313">
        <f>'Data - expenses'!BL41</f>
        <v>8000</v>
      </c>
      <c r="BL85" s="313">
        <f>'Data - expenses'!BM41</f>
        <v>8000</v>
      </c>
      <c r="BM85" s="313">
        <f>'Data - expenses'!BN41</f>
        <v>8000</v>
      </c>
      <c r="BN85" s="313">
        <f>'Data - expenses'!BO41</f>
        <v>8000</v>
      </c>
      <c r="BO85" s="313">
        <f>'Data - expenses'!BP41</f>
        <v>8000</v>
      </c>
      <c r="BP85" s="314">
        <f>'Data - expenses'!BQ41</f>
        <v>8000</v>
      </c>
    </row>
    <row r="86" spans="3:68">
      <c r="C86" s="493" t="s">
        <v>2</v>
      </c>
      <c r="D86" s="494"/>
      <c r="E86" s="494"/>
      <c r="F86" s="494"/>
      <c r="G86" s="494"/>
      <c r="H86" s="495"/>
      <c r="I86" s="318">
        <f t="shared" ref="I86:AN86" si="80">SUM(I87,I246)</f>
        <v>61125</v>
      </c>
      <c r="J86" s="319">
        <f t="shared" si="80"/>
        <v>58966.666666666672</v>
      </c>
      <c r="K86" s="319">
        <f t="shared" si="80"/>
        <v>52466.666666666672</v>
      </c>
      <c r="L86" s="319">
        <f t="shared" si="80"/>
        <v>52966.666666666672</v>
      </c>
      <c r="M86" s="319">
        <f t="shared" si="80"/>
        <v>52966.666666666672</v>
      </c>
      <c r="N86" s="319">
        <f t="shared" si="80"/>
        <v>70308.333333333343</v>
      </c>
      <c r="O86" s="319">
        <f t="shared" si="80"/>
        <v>63808.333333333343</v>
      </c>
      <c r="P86" s="319">
        <f t="shared" si="80"/>
        <v>63808.333333333343</v>
      </c>
      <c r="Q86" s="319">
        <f t="shared" si="80"/>
        <v>63808.333333333343</v>
      </c>
      <c r="R86" s="319">
        <f t="shared" si="80"/>
        <v>63808.333333333343</v>
      </c>
      <c r="S86" s="319">
        <f t="shared" si="80"/>
        <v>78150</v>
      </c>
      <c r="T86" s="319">
        <f t="shared" si="80"/>
        <v>71650</v>
      </c>
      <c r="U86" s="319">
        <f t="shared" si="80"/>
        <v>104083.33333333333</v>
      </c>
      <c r="V86" s="319">
        <f t="shared" si="80"/>
        <v>91083.333333333328</v>
      </c>
      <c r="W86" s="319">
        <f t="shared" si="80"/>
        <v>105425</v>
      </c>
      <c r="X86" s="319">
        <f t="shared" si="80"/>
        <v>98925</v>
      </c>
      <c r="Y86" s="319">
        <f t="shared" si="80"/>
        <v>119929.16666666666</v>
      </c>
      <c r="Z86" s="319">
        <f t="shared" si="80"/>
        <v>129704.16666666667</v>
      </c>
      <c r="AA86" s="319">
        <f t="shared" si="80"/>
        <v>135204.16666666669</v>
      </c>
      <c r="AB86" s="319">
        <f t="shared" si="80"/>
        <v>147145.83333333331</v>
      </c>
      <c r="AC86" s="319">
        <f t="shared" si="80"/>
        <v>150987.5</v>
      </c>
      <c r="AD86" s="319">
        <f t="shared" si="80"/>
        <v>144487.5</v>
      </c>
      <c r="AE86" s="319">
        <f t="shared" si="80"/>
        <v>165491.66666666666</v>
      </c>
      <c r="AF86" s="319">
        <f t="shared" si="80"/>
        <v>162991.66666666666</v>
      </c>
      <c r="AG86" s="319">
        <f t="shared" si="80"/>
        <v>159991.66666666666</v>
      </c>
      <c r="AH86" s="319">
        <f t="shared" si="80"/>
        <v>178266.66666666666</v>
      </c>
      <c r="AI86" s="319">
        <f t="shared" si="80"/>
        <v>171766.66666666666</v>
      </c>
      <c r="AJ86" s="319">
        <f t="shared" si="80"/>
        <v>171766.66666666666</v>
      </c>
      <c r="AK86" s="319">
        <f t="shared" si="80"/>
        <v>190108.33333333334</v>
      </c>
      <c r="AL86" s="319">
        <f t="shared" si="80"/>
        <v>193950</v>
      </c>
      <c r="AM86" s="319">
        <f t="shared" si="80"/>
        <v>195450</v>
      </c>
      <c r="AN86" s="319">
        <f t="shared" si="80"/>
        <v>187450</v>
      </c>
      <c r="AO86" s="319">
        <f t="shared" ref="AO86:BP86" si="81">SUM(AO87,AO246)</f>
        <v>225066.66666666666</v>
      </c>
      <c r="AP86" s="319">
        <f t="shared" si="81"/>
        <v>208066.66666666666</v>
      </c>
      <c r="AQ86" s="319">
        <f t="shared" si="81"/>
        <v>212066.66666666666</v>
      </c>
      <c r="AR86" s="319">
        <f t="shared" si="81"/>
        <v>212066.66666666666</v>
      </c>
      <c r="AS86" s="319">
        <f t="shared" si="81"/>
        <v>271433.33333333331</v>
      </c>
      <c r="AT86" s="319">
        <f t="shared" si="81"/>
        <v>263775</v>
      </c>
      <c r="AU86" s="319">
        <f t="shared" si="81"/>
        <v>274616.66666666663</v>
      </c>
      <c r="AV86" s="319">
        <f t="shared" si="81"/>
        <v>264116.66666666663</v>
      </c>
      <c r="AW86" s="319">
        <f t="shared" si="81"/>
        <v>268116.66666666663</v>
      </c>
      <c r="AX86" s="319">
        <f t="shared" si="81"/>
        <v>264116.66666666663</v>
      </c>
      <c r="AY86" s="319">
        <f t="shared" si="81"/>
        <v>281458.33333333337</v>
      </c>
      <c r="AZ86" s="319">
        <f t="shared" si="81"/>
        <v>293300</v>
      </c>
      <c r="BA86" s="319">
        <f t="shared" si="81"/>
        <v>317483.33333333337</v>
      </c>
      <c r="BB86" s="319">
        <f t="shared" si="81"/>
        <v>304483.33333333337</v>
      </c>
      <c r="BC86" s="319">
        <f t="shared" si="81"/>
        <v>322825</v>
      </c>
      <c r="BD86" s="319">
        <f t="shared" si="81"/>
        <v>330666.66666666669</v>
      </c>
      <c r="BE86" s="319">
        <f t="shared" si="81"/>
        <v>458429.16666666669</v>
      </c>
      <c r="BF86" s="319">
        <f t="shared" si="81"/>
        <v>435112.5</v>
      </c>
      <c r="BG86" s="319">
        <f t="shared" si="81"/>
        <v>447454.16666666669</v>
      </c>
      <c r="BH86" s="319">
        <f t="shared" si="81"/>
        <v>467637.5</v>
      </c>
      <c r="BI86" s="319">
        <f t="shared" si="81"/>
        <v>503262.5</v>
      </c>
      <c r="BJ86" s="319">
        <f t="shared" si="81"/>
        <v>483762.5</v>
      </c>
      <c r="BK86" s="319">
        <f t="shared" si="81"/>
        <v>534445.83333333337</v>
      </c>
      <c r="BL86" s="319">
        <f t="shared" si="81"/>
        <v>558070.83333333337</v>
      </c>
      <c r="BM86" s="319">
        <f t="shared" si="81"/>
        <v>538570.83333333337</v>
      </c>
      <c r="BN86" s="319">
        <f t="shared" si="81"/>
        <v>569254.16666666663</v>
      </c>
      <c r="BO86" s="319">
        <f t="shared" si="81"/>
        <v>599279.16666666663</v>
      </c>
      <c r="BP86" s="320">
        <f t="shared" si="81"/>
        <v>579779.16666666663</v>
      </c>
    </row>
    <row r="87" spans="3:68" outlineLevel="1" collapsed="1">
      <c r="D87" s="488" t="s">
        <v>118</v>
      </c>
      <c r="E87" s="504"/>
      <c r="F87" s="504"/>
      <c r="G87" s="504"/>
      <c r="H87" s="489"/>
      <c r="I87" s="321">
        <f t="shared" ref="I87:AN87" si="82">SUM(I88,I127,I166,I186,I206,I226)</f>
        <v>60875</v>
      </c>
      <c r="J87" s="322">
        <f t="shared" si="82"/>
        <v>58716.666666666672</v>
      </c>
      <c r="K87" s="322">
        <f t="shared" si="82"/>
        <v>52216.666666666672</v>
      </c>
      <c r="L87" s="322">
        <f t="shared" si="82"/>
        <v>52216.666666666672</v>
      </c>
      <c r="M87" s="322">
        <f t="shared" si="82"/>
        <v>52216.666666666672</v>
      </c>
      <c r="N87" s="322">
        <f t="shared" si="82"/>
        <v>69558.333333333343</v>
      </c>
      <c r="O87" s="322">
        <f t="shared" si="82"/>
        <v>63058.333333333343</v>
      </c>
      <c r="P87" s="322">
        <f t="shared" si="82"/>
        <v>63058.333333333343</v>
      </c>
      <c r="Q87" s="322">
        <f t="shared" si="82"/>
        <v>63058.333333333343</v>
      </c>
      <c r="R87" s="322">
        <f t="shared" si="82"/>
        <v>63058.333333333343</v>
      </c>
      <c r="S87" s="322">
        <f t="shared" si="82"/>
        <v>77400</v>
      </c>
      <c r="T87" s="322">
        <f t="shared" si="82"/>
        <v>70900</v>
      </c>
      <c r="U87" s="322">
        <f t="shared" si="82"/>
        <v>102583.33333333333</v>
      </c>
      <c r="V87" s="322">
        <f t="shared" si="82"/>
        <v>89583.333333333328</v>
      </c>
      <c r="W87" s="322">
        <f t="shared" si="82"/>
        <v>103925</v>
      </c>
      <c r="X87" s="322">
        <f t="shared" si="82"/>
        <v>97425</v>
      </c>
      <c r="Y87" s="322">
        <f t="shared" si="82"/>
        <v>118429.16666666666</v>
      </c>
      <c r="Z87" s="322">
        <f t="shared" si="82"/>
        <v>128204.16666666667</v>
      </c>
      <c r="AA87" s="322">
        <f t="shared" si="82"/>
        <v>133704.16666666669</v>
      </c>
      <c r="AB87" s="322">
        <f t="shared" si="82"/>
        <v>145645.83333333331</v>
      </c>
      <c r="AC87" s="322">
        <f t="shared" si="82"/>
        <v>149487.5</v>
      </c>
      <c r="AD87" s="322">
        <f t="shared" si="82"/>
        <v>142987.5</v>
      </c>
      <c r="AE87" s="322">
        <f t="shared" si="82"/>
        <v>163991.66666666666</v>
      </c>
      <c r="AF87" s="322">
        <f t="shared" si="82"/>
        <v>161491.66666666666</v>
      </c>
      <c r="AG87" s="322">
        <f t="shared" si="82"/>
        <v>157491.66666666666</v>
      </c>
      <c r="AH87" s="322">
        <f t="shared" si="82"/>
        <v>175766.66666666666</v>
      </c>
      <c r="AI87" s="322">
        <f t="shared" si="82"/>
        <v>169266.66666666666</v>
      </c>
      <c r="AJ87" s="322">
        <f t="shared" si="82"/>
        <v>169266.66666666666</v>
      </c>
      <c r="AK87" s="322">
        <f t="shared" si="82"/>
        <v>187608.33333333334</v>
      </c>
      <c r="AL87" s="322">
        <f t="shared" si="82"/>
        <v>191450</v>
      </c>
      <c r="AM87" s="322">
        <f t="shared" si="82"/>
        <v>192950</v>
      </c>
      <c r="AN87" s="322">
        <f t="shared" si="82"/>
        <v>184950</v>
      </c>
      <c r="AO87" s="322">
        <f t="shared" ref="AO87:BP87" si="83">SUM(AO88,AO127,AO166,AO186,AO206,AO226)</f>
        <v>222566.66666666666</v>
      </c>
      <c r="AP87" s="322">
        <f t="shared" si="83"/>
        <v>205566.66666666666</v>
      </c>
      <c r="AQ87" s="322">
        <f t="shared" si="83"/>
        <v>209566.66666666666</v>
      </c>
      <c r="AR87" s="322">
        <f t="shared" si="83"/>
        <v>209566.66666666666</v>
      </c>
      <c r="AS87" s="322">
        <f t="shared" si="83"/>
        <v>268933.33333333331</v>
      </c>
      <c r="AT87" s="322">
        <f t="shared" si="83"/>
        <v>261274.99999999997</v>
      </c>
      <c r="AU87" s="322">
        <f t="shared" si="83"/>
        <v>272116.66666666663</v>
      </c>
      <c r="AV87" s="322">
        <f t="shared" si="83"/>
        <v>261616.66666666666</v>
      </c>
      <c r="AW87" s="322">
        <f t="shared" si="83"/>
        <v>265616.66666666663</v>
      </c>
      <c r="AX87" s="322">
        <f t="shared" si="83"/>
        <v>261616.66666666666</v>
      </c>
      <c r="AY87" s="322">
        <f t="shared" si="83"/>
        <v>278958.33333333337</v>
      </c>
      <c r="AZ87" s="322">
        <f t="shared" si="83"/>
        <v>290800</v>
      </c>
      <c r="BA87" s="322">
        <f t="shared" si="83"/>
        <v>314983.33333333337</v>
      </c>
      <c r="BB87" s="322">
        <f t="shared" si="83"/>
        <v>301983.33333333337</v>
      </c>
      <c r="BC87" s="322">
        <f t="shared" si="83"/>
        <v>320325</v>
      </c>
      <c r="BD87" s="322">
        <f t="shared" si="83"/>
        <v>328166.66666666669</v>
      </c>
      <c r="BE87" s="322">
        <f t="shared" si="83"/>
        <v>455929.16666666669</v>
      </c>
      <c r="BF87" s="322">
        <f t="shared" si="83"/>
        <v>432612.5</v>
      </c>
      <c r="BG87" s="322">
        <f t="shared" si="83"/>
        <v>444954.16666666669</v>
      </c>
      <c r="BH87" s="322">
        <f t="shared" si="83"/>
        <v>465137.5</v>
      </c>
      <c r="BI87" s="322">
        <f t="shared" si="83"/>
        <v>500762.5</v>
      </c>
      <c r="BJ87" s="322">
        <f t="shared" si="83"/>
        <v>481262.5</v>
      </c>
      <c r="BK87" s="322">
        <f t="shared" si="83"/>
        <v>531945.83333333337</v>
      </c>
      <c r="BL87" s="322">
        <f t="shared" si="83"/>
        <v>555570.83333333337</v>
      </c>
      <c r="BM87" s="322">
        <f t="shared" si="83"/>
        <v>536070.83333333337</v>
      </c>
      <c r="BN87" s="322">
        <f t="shared" si="83"/>
        <v>566754.16666666663</v>
      </c>
      <c r="BO87" s="322">
        <f t="shared" si="83"/>
        <v>596779.16666666663</v>
      </c>
      <c r="BP87" s="323">
        <f t="shared" si="83"/>
        <v>577279.16666666663</v>
      </c>
    </row>
    <row r="88" spans="3:68" hidden="1" outlineLevel="2">
      <c r="E88" s="502" t="s">
        <v>107</v>
      </c>
      <c r="F88" s="505"/>
      <c r="G88" s="505"/>
      <c r="H88" s="503"/>
      <c r="I88" s="324">
        <f t="shared" ref="I88:AN88" si="84">SUM(I89,I108)</f>
        <v>33800</v>
      </c>
      <c r="J88" s="325">
        <f t="shared" si="84"/>
        <v>42200.000000000007</v>
      </c>
      <c r="K88" s="325">
        <f t="shared" si="84"/>
        <v>42200.000000000007</v>
      </c>
      <c r="L88" s="325">
        <f t="shared" si="84"/>
        <v>42200.000000000007</v>
      </c>
      <c r="M88" s="325">
        <f t="shared" si="84"/>
        <v>42200.000000000007</v>
      </c>
      <c r="N88" s="325">
        <f t="shared" si="84"/>
        <v>50600.000000000007</v>
      </c>
      <c r="O88" s="325">
        <f t="shared" si="84"/>
        <v>50600.000000000007</v>
      </c>
      <c r="P88" s="325">
        <f t="shared" si="84"/>
        <v>50600.000000000007</v>
      </c>
      <c r="Q88" s="325">
        <f t="shared" si="84"/>
        <v>50600.000000000007</v>
      </c>
      <c r="R88" s="325">
        <f t="shared" si="84"/>
        <v>50600.000000000007</v>
      </c>
      <c r="S88" s="325">
        <f t="shared" si="84"/>
        <v>56000.000000000007</v>
      </c>
      <c r="T88" s="325">
        <f t="shared" si="84"/>
        <v>56000.000000000007</v>
      </c>
      <c r="U88" s="325">
        <f t="shared" si="84"/>
        <v>69800</v>
      </c>
      <c r="V88" s="325">
        <f t="shared" si="84"/>
        <v>69800</v>
      </c>
      <c r="W88" s="325">
        <f t="shared" si="84"/>
        <v>75200</v>
      </c>
      <c r="X88" s="325">
        <f t="shared" si="84"/>
        <v>75200</v>
      </c>
      <c r="Y88" s="325">
        <f t="shared" si="84"/>
        <v>87179.166666666657</v>
      </c>
      <c r="Z88" s="325">
        <f t="shared" si="84"/>
        <v>94512.5</v>
      </c>
      <c r="AA88" s="325">
        <f t="shared" si="84"/>
        <v>94512.5</v>
      </c>
      <c r="AB88" s="325">
        <f t="shared" si="84"/>
        <v>105512.5</v>
      </c>
      <c r="AC88" s="325">
        <f t="shared" si="84"/>
        <v>110912.5</v>
      </c>
      <c r="AD88" s="325">
        <f t="shared" si="84"/>
        <v>110912.5</v>
      </c>
      <c r="AE88" s="325">
        <f t="shared" si="84"/>
        <v>122891.66666666666</v>
      </c>
      <c r="AF88" s="325">
        <f t="shared" si="84"/>
        <v>122891.66666666666</v>
      </c>
      <c r="AG88" s="325">
        <f t="shared" si="84"/>
        <v>122891.66666666666</v>
      </c>
      <c r="AH88" s="325">
        <f t="shared" si="84"/>
        <v>132225</v>
      </c>
      <c r="AI88" s="325">
        <f t="shared" si="84"/>
        <v>132225</v>
      </c>
      <c r="AJ88" s="325">
        <f t="shared" si="84"/>
        <v>132225</v>
      </c>
      <c r="AK88" s="325">
        <f t="shared" si="84"/>
        <v>137625</v>
      </c>
      <c r="AL88" s="325">
        <f t="shared" si="84"/>
        <v>143025</v>
      </c>
      <c r="AM88" s="325">
        <f t="shared" si="84"/>
        <v>143025</v>
      </c>
      <c r="AN88" s="325">
        <f t="shared" si="84"/>
        <v>143025</v>
      </c>
      <c r="AO88" s="325">
        <f t="shared" ref="AO88:BP88" si="85">SUM(AO89,AO108)</f>
        <v>158758.33333333331</v>
      </c>
      <c r="AP88" s="325">
        <f t="shared" si="85"/>
        <v>158758.33333333331</v>
      </c>
      <c r="AQ88" s="325">
        <f t="shared" si="85"/>
        <v>158758.33333333331</v>
      </c>
      <c r="AR88" s="325">
        <f t="shared" si="85"/>
        <v>158758.33333333331</v>
      </c>
      <c r="AS88" s="325">
        <f t="shared" si="85"/>
        <v>186358.33333333331</v>
      </c>
      <c r="AT88" s="325">
        <f t="shared" si="85"/>
        <v>191758.33333333331</v>
      </c>
      <c r="AU88" s="325">
        <f t="shared" si="85"/>
        <v>200158.33333333331</v>
      </c>
      <c r="AV88" s="325">
        <f t="shared" si="85"/>
        <v>200158.33333333331</v>
      </c>
      <c r="AW88" s="325">
        <f t="shared" si="85"/>
        <v>200158.33333333331</v>
      </c>
      <c r="AX88" s="325">
        <f t="shared" si="85"/>
        <v>200158.33333333331</v>
      </c>
      <c r="AY88" s="325">
        <f t="shared" si="85"/>
        <v>208558.33333333334</v>
      </c>
      <c r="AZ88" s="325">
        <f t="shared" si="85"/>
        <v>213958.33333333334</v>
      </c>
      <c r="BA88" s="325">
        <f t="shared" si="85"/>
        <v>230758.33333333334</v>
      </c>
      <c r="BB88" s="325">
        <f t="shared" si="85"/>
        <v>230758.33333333334</v>
      </c>
      <c r="BC88" s="325">
        <f t="shared" si="85"/>
        <v>236158.33333333334</v>
      </c>
      <c r="BD88" s="325">
        <f t="shared" si="85"/>
        <v>241558.33333333334</v>
      </c>
      <c r="BE88" s="325">
        <f t="shared" si="85"/>
        <v>308204.16666666669</v>
      </c>
      <c r="BF88" s="325">
        <f t="shared" si="85"/>
        <v>319004.16666666669</v>
      </c>
      <c r="BG88" s="325">
        <f t="shared" si="85"/>
        <v>327404.16666666669</v>
      </c>
      <c r="BH88" s="325">
        <f t="shared" si="85"/>
        <v>344204.16666666669</v>
      </c>
      <c r="BI88" s="325">
        <f t="shared" si="85"/>
        <v>366004.16666666669</v>
      </c>
      <c r="BJ88" s="325">
        <f t="shared" si="85"/>
        <v>366004.16666666669</v>
      </c>
      <c r="BK88" s="325">
        <f t="shared" si="85"/>
        <v>382804.16666666669</v>
      </c>
      <c r="BL88" s="325">
        <f t="shared" si="85"/>
        <v>404604.16666666669</v>
      </c>
      <c r="BM88" s="325">
        <f t="shared" si="85"/>
        <v>404604.16666666669</v>
      </c>
      <c r="BN88" s="325">
        <f t="shared" si="85"/>
        <v>421404.16666666663</v>
      </c>
      <c r="BO88" s="325">
        <f t="shared" si="85"/>
        <v>437604.16666666663</v>
      </c>
      <c r="BP88" s="326">
        <f t="shared" si="85"/>
        <v>437604.16666666663</v>
      </c>
    </row>
    <row r="89" spans="3:68" hidden="1" outlineLevel="3">
      <c r="F89" s="488" t="s">
        <v>87</v>
      </c>
      <c r="G89" s="504"/>
      <c r="H89" s="489"/>
      <c r="I89" s="321">
        <f t="shared" ref="I89:AN89" si="86">SUM(I90,I92,I98,I102)</f>
        <v>29166.666666666668</v>
      </c>
      <c r="J89" s="322">
        <f t="shared" si="86"/>
        <v>36666.666666666672</v>
      </c>
      <c r="K89" s="322">
        <f t="shared" si="86"/>
        <v>36666.666666666672</v>
      </c>
      <c r="L89" s="322">
        <f t="shared" si="86"/>
        <v>36666.666666666672</v>
      </c>
      <c r="M89" s="322">
        <f t="shared" si="86"/>
        <v>36666.666666666672</v>
      </c>
      <c r="N89" s="322">
        <f t="shared" si="86"/>
        <v>44166.666666666672</v>
      </c>
      <c r="O89" s="322">
        <f t="shared" si="86"/>
        <v>44166.666666666672</v>
      </c>
      <c r="P89" s="322">
        <f t="shared" si="86"/>
        <v>44166.666666666672</v>
      </c>
      <c r="Q89" s="322">
        <f t="shared" si="86"/>
        <v>44166.666666666672</v>
      </c>
      <c r="R89" s="322">
        <f t="shared" si="86"/>
        <v>44166.666666666672</v>
      </c>
      <c r="S89" s="322">
        <f t="shared" si="86"/>
        <v>49166.666666666672</v>
      </c>
      <c r="T89" s="322">
        <f t="shared" si="86"/>
        <v>49166.666666666672</v>
      </c>
      <c r="U89" s="322">
        <f t="shared" si="86"/>
        <v>61666.666666666672</v>
      </c>
      <c r="V89" s="322">
        <f t="shared" si="86"/>
        <v>61666.666666666672</v>
      </c>
      <c r="W89" s="322">
        <f t="shared" si="86"/>
        <v>66666.666666666672</v>
      </c>
      <c r="X89" s="322">
        <f t="shared" si="86"/>
        <v>66666.666666666672</v>
      </c>
      <c r="Y89" s="322">
        <f t="shared" si="86"/>
        <v>77083.333333333328</v>
      </c>
      <c r="Z89" s="322">
        <f t="shared" si="86"/>
        <v>83750</v>
      </c>
      <c r="AA89" s="322">
        <f t="shared" si="86"/>
        <v>83750</v>
      </c>
      <c r="AB89" s="322">
        <f t="shared" si="86"/>
        <v>93750</v>
      </c>
      <c r="AC89" s="322">
        <f t="shared" si="86"/>
        <v>98750</v>
      </c>
      <c r="AD89" s="322">
        <f t="shared" si="86"/>
        <v>98750</v>
      </c>
      <c r="AE89" s="322">
        <f t="shared" si="86"/>
        <v>109166.66666666666</v>
      </c>
      <c r="AF89" s="322">
        <f t="shared" si="86"/>
        <v>109166.66666666666</v>
      </c>
      <c r="AG89" s="322">
        <f t="shared" si="86"/>
        <v>109166.66666666666</v>
      </c>
      <c r="AH89" s="322">
        <f t="shared" si="86"/>
        <v>117500</v>
      </c>
      <c r="AI89" s="322">
        <f t="shared" si="86"/>
        <v>117500</v>
      </c>
      <c r="AJ89" s="322">
        <f t="shared" si="86"/>
        <v>117500</v>
      </c>
      <c r="AK89" s="322">
        <f t="shared" si="86"/>
        <v>122500</v>
      </c>
      <c r="AL89" s="322">
        <f t="shared" si="86"/>
        <v>127500</v>
      </c>
      <c r="AM89" s="322">
        <f t="shared" si="86"/>
        <v>127500</v>
      </c>
      <c r="AN89" s="322">
        <f t="shared" si="86"/>
        <v>127500</v>
      </c>
      <c r="AO89" s="322">
        <f t="shared" ref="AO89:BP89" si="87">SUM(AO90,AO92,AO98,AO102)</f>
        <v>141666.66666666666</v>
      </c>
      <c r="AP89" s="322">
        <f t="shared" si="87"/>
        <v>141666.66666666666</v>
      </c>
      <c r="AQ89" s="322">
        <f t="shared" si="87"/>
        <v>141666.66666666666</v>
      </c>
      <c r="AR89" s="322">
        <f t="shared" si="87"/>
        <v>141666.66666666666</v>
      </c>
      <c r="AS89" s="322">
        <f t="shared" si="87"/>
        <v>166666.66666666666</v>
      </c>
      <c r="AT89" s="322">
        <f t="shared" si="87"/>
        <v>171666.66666666666</v>
      </c>
      <c r="AU89" s="322">
        <f t="shared" si="87"/>
        <v>179166.66666666666</v>
      </c>
      <c r="AV89" s="322">
        <f t="shared" si="87"/>
        <v>179166.66666666666</v>
      </c>
      <c r="AW89" s="322">
        <f t="shared" si="87"/>
        <v>179166.66666666666</v>
      </c>
      <c r="AX89" s="322">
        <f t="shared" si="87"/>
        <v>179166.66666666666</v>
      </c>
      <c r="AY89" s="322">
        <f t="shared" si="87"/>
        <v>186666.66666666669</v>
      </c>
      <c r="AZ89" s="322">
        <f t="shared" si="87"/>
        <v>191666.66666666669</v>
      </c>
      <c r="BA89" s="322">
        <f t="shared" si="87"/>
        <v>206666.66666666669</v>
      </c>
      <c r="BB89" s="322">
        <f t="shared" si="87"/>
        <v>206666.66666666669</v>
      </c>
      <c r="BC89" s="322">
        <f t="shared" si="87"/>
        <v>211666.66666666669</v>
      </c>
      <c r="BD89" s="322">
        <f t="shared" si="87"/>
        <v>216666.66666666669</v>
      </c>
      <c r="BE89" s="322">
        <f t="shared" si="87"/>
        <v>276250</v>
      </c>
      <c r="BF89" s="322">
        <f t="shared" si="87"/>
        <v>286250</v>
      </c>
      <c r="BG89" s="322">
        <f t="shared" si="87"/>
        <v>293750</v>
      </c>
      <c r="BH89" s="322">
        <f t="shared" si="87"/>
        <v>308750</v>
      </c>
      <c r="BI89" s="322">
        <f t="shared" si="87"/>
        <v>328750</v>
      </c>
      <c r="BJ89" s="322">
        <f t="shared" si="87"/>
        <v>328750</v>
      </c>
      <c r="BK89" s="322">
        <f t="shared" si="87"/>
        <v>343750</v>
      </c>
      <c r="BL89" s="322">
        <f t="shared" si="87"/>
        <v>363750</v>
      </c>
      <c r="BM89" s="322">
        <f t="shared" si="87"/>
        <v>363750</v>
      </c>
      <c r="BN89" s="322">
        <f t="shared" si="87"/>
        <v>378749.99999999994</v>
      </c>
      <c r="BO89" s="322">
        <f t="shared" si="87"/>
        <v>393749.99999999994</v>
      </c>
      <c r="BP89" s="323">
        <f t="shared" si="87"/>
        <v>393749.99999999994</v>
      </c>
    </row>
    <row r="90" spans="3:68" hidden="1" outlineLevel="4">
      <c r="G90" s="502" t="s">
        <v>0</v>
      </c>
      <c r="H90" s="503"/>
      <c r="I90" s="324">
        <f t="shared" ref="I90:AN90" si="88">SUM(I91)</f>
        <v>16666.666666666668</v>
      </c>
      <c r="J90" s="325">
        <f t="shared" si="88"/>
        <v>16666.666666666668</v>
      </c>
      <c r="K90" s="325">
        <f t="shared" si="88"/>
        <v>16666.666666666668</v>
      </c>
      <c r="L90" s="325">
        <f t="shared" si="88"/>
        <v>16666.666666666668</v>
      </c>
      <c r="M90" s="325">
        <f t="shared" si="88"/>
        <v>16666.666666666668</v>
      </c>
      <c r="N90" s="325">
        <f t="shared" si="88"/>
        <v>16666.666666666668</v>
      </c>
      <c r="O90" s="325">
        <f t="shared" si="88"/>
        <v>16666.666666666668</v>
      </c>
      <c r="P90" s="325">
        <f t="shared" si="88"/>
        <v>16666.666666666668</v>
      </c>
      <c r="Q90" s="325">
        <f t="shared" si="88"/>
        <v>16666.666666666668</v>
      </c>
      <c r="R90" s="325">
        <f t="shared" si="88"/>
        <v>16666.666666666668</v>
      </c>
      <c r="S90" s="325">
        <f t="shared" si="88"/>
        <v>16666.666666666668</v>
      </c>
      <c r="T90" s="325">
        <f t="shared" si="88"/>
        <v>16666.666666666668</v>
      </c>
      <c r="U90" s="325">
        <f t="shared" si="88"/>
        <v>16666.666666666668</v>
      </c>
      <c r="V90" s="325">
        <f t="shared" si="88"/>
        <v>16666.666666666668</v>
      </c>
      <c r="W90" s="325">
        <f t="shared" si="88"/>
        <v>16666.666666666668</v>
      </c>
      <c r="X90" s="325">
        <f t="shared" si="88"/>
        <v>16666.666666666668</v>
      </c>
      <c r="Y90" s="325">
        <f t="shared" si="88"/>
        <v>16666.666666666668</v>
      </c>
      <c r="Z90" s="325">
        <f t="shared" si="88"/>
        <v>16666.666666666668</v>
      </c>
      <c r="AA90" s="325">
        <f t="shared" si="88"/>
        <v>16666.666666666668</v>
      </c>
      <c r="AB90" s="325">
        <f t="shared" si="88"/>
        <v>16666.666666666668</v>
      </c>
      <c r="AC90" s="325">
        <f t="shared" si="88"/>
        <v>16666.666666666668</v>
      </c>
      <c r="AD90" s="325">
        <f t="shared" si="88"/>
        <v>16666.666666666668</v>
      </c>
      <c r="AE90" s="325">
        <f t="shared" si="88"/>
        <v>16666.666666666668</v>
      </c>
      <c r="AF90" s="325">
        <f t="shared" si="88"/>
        <v>16666.666666666668</v>
      </c>
      <c r="AG90" s="325">
        <f t="shared" si="88"/>
        <v>16666.666666666668</v>
      </c>
      <c r="AH90" s="325">
        <f t="shared" si="88"/>
        <v>16666.666666666668</v>
      </c>
      <c r="AI90" s="325">
        <f t="shared" si="88"/>
        <v>16666.666666666668</v>
      </c>
      <c r="AJ90" s="325">
        <f t="shared" si="88"/>
        <v>16666.666666666668</v>
      </c>
      <c r="AK90" s="325">
        <f t="shared" si="88"/>
        <v>16666.666666666668</v>
      </c>
      <c r="AL90" s="325">
        <f t="shared" si="88"/>
        <v>16666.666666666668</v>
      </c>
      <c r="AM90" s="325">
        <f t="shared" si="88"/>
        <v>16666.666666666668</v>
      </c>
      <c r="AN90" s="325">
        <f t="shared" si="88"/>
        <v>16666.666666666668</v>
      </c>
      <c r="AO90" s="325">
        <f t="shared" ref="AO90:BP90" si="89">SUM(AO91)</f>
        <v>16666.666666666668</v>
      </c>
      <c r="AP90" s="325">
        <f t="shared" si="89"/>
        <v>16666.666666666668</v>
      </c>
      <c r="AQ90" s="325">
        <f t="shared" si="89"/>
        <v>16666.666666666668</v>
      </c>
      <c r="AR90" s="325">
        <f t="shared" si="89"/>
        <v>16666.666666666668</v>
      </c>
      <c r="AS90" s="325">
        <f t="shared" si="89"/>
        <v>16666.666666666668</v>
      </c>
      <c r="AT90" s="325">
        <f t="shared" si="89"/>
        <v>16666.666666666668</v>
      </c>
      <c r="AU90" s="325">
        <f t="shared" si="89"/>
        <v>16666.666666666668</v>
      </c>
      <c r="AV90" s="325">
        <f t="shared" si="89"/>
        <v>16666.666666666668</v>
      </c>
      <c r="AW90" s="325">
        <f t="shared" si="89"/>
        <v>16666.666666666668</v>
      </c>
      <c r="AX90" s="325">
        <f t="shared" si="89"/>
        <v>16666.666666666668</v>
      </c>
      <c r="AY90" s="325">
        <f t="shared" si="89"/>
        <v>16666.666666666668</v>
      </c>
      <c r="AZ90" s="325">
        <f t="shared" si="89"/>
        <v>16666.666666666668</v>
      </c>
      <c r="BA90" s="325">
        <f t="shared" si="89"/>
        <v>16666.666666666668</v>
      </c>
      <c r="BB90" s="325">
        <f t="shared" si="89"/>
        <v>16666.666666666668</v>
      </c>
      <c r="BC90" s="325">
        <f t="shared" si="89"/>
        <v>16666.666666666668</v>
      </c>
      <c r="BD90" s="325">
        <f t="shared" si="89"/>
        <v>16666.666666666668</v>
      </c>
      <c r="BE90" s="325">
        <f t="shared" si="89"/>
        <v>16666.666666666668</v>
      </c>
      <c r="BF90" s="325">
        <f t="shared" si="89"/>
        <v>16666.666666666668</v>
      </c>
      <c r="BG90" s="325">
        <f t="shared" si="89"/>
        <v>16666.666666666668</v>
      </c>
      <c r="BH90" s="325">
        <f t="shared" si="89"/>
        <v>16666.666666666668</v>
      </c>
      <c r="BI90" s="325">
        <f t="shared" si="89"/>
        <v>16666.666666666668</v>
      </c>
      <c r="BJ90" s="325">
        <f t="shared" si="89"/>
        <v>16666.666666666668</v>
      </c>
      <c r="BK90" s="325">
        <f t="shared" si="89"/>
        <v>16666.666666666668</v>
      </c>
      <c r="BL90" s="325">
        <f t="shared" si="89"/>
        <v>16666.666666666668</v>
      </c>
      <c r="BM90" s="325">
        <f t="shared" si="89"/>
        <v>16666.666666666668</v>
      </c>
      <c r="BN90" s="325">
        <f t="shared" si="89"/>
        <v>16666.666666666668</v>
      </c>
      <c r="BO90" s="325">
        <f t="shared" si="89"/>
        <v>16666.666666666668</v>
      </c>
      <c r="BP90" s="326">
        <f t="shared" si="89"/>
        <v>16666.666666666668</v>
      </c>
    </row>
    <row r="91" spans="3:68" hidden="1" outlineLevel="5">
      <c r="H91" s="327" t="s">
        <v>248</v>
      </c>
      <c r="I91" s="312">
        <f>'Data - expenses'!J42</f>
        <v>16666.666666666668</v>
      </c>
      <c r="J91" s="313">
        <f>'Data - expenses'!K42</f>
        <v>16666.666666666668</v>
      </c>
      <c r="K91" s="313">
        <f>'Data - expenses'!L42</f>
        <v>16666.666666666668</v>
      </c>
      <c r="L91" s="313">
        <f>'Data - expenses'!M42</f>
        <v>16666.666666666668</v>
      </c>
      <c r="M91" s="313">
        <f>'Data - expenses'!N42</f>
        <v>16666.666666666668</v>
      </c>
      <c r="N91" s="313">
        <f>'Data - expenses'!O42</f>
        <v>16666.666666666668</v>
      </c>
      <c r="O91" s="313">
        <f>'Data - expenses'!P42</f>
        <v>16666.666666666668</v>
      </c>
      <c r="P91" s="313">
        <f>'Data - expenses'!Q42</f>
        <v>16666.666666666668</v>
      </c>
      <c r="Q91" s="313">
        <f>'Data - expenses'!R42</f>
        <v>16666.666666666668</v>
      </c>
      <c r="R91" s="313">
        <f>'Data - expenses'!S42</f>
        <v>16666.666666666668</v>
      </c>
      <c r="S91" s="313">
        <f>'Data - expenses'!T42</f>
        <v>16666.666666666668</v>
      </c>
      <c r="T91" s="313">
        <f>'Data - expenses'!U42</f>
        <v>16666.666666666668</v>
      </c>
      <c r="U91" s="313">
        <f>'Data - expenses'!V42</f>
        <v>16666.666666666668</v>
      </c>
      <c r="V91" s="313">
        <f>'Data - expenses'!W42</f>
        <v>16666.666666666668</v>
      </c>
      <c r="W91" s="313">
        <f>'Data - expenses'!X42</f>
        <v>16666.666666666668</v>
      </c>
      <c r="X91" s="313">
        <f>'Data - expenses'!Y42</f>
        <v>16666.666666666668</v>
      </c>
      <c r="Y91" s="313">
        <f>'Data - expenses'!Z42</f>
        <v>16666.666666666668</v>
      </c>
      <c r="Z91" s="313">
        <f>'Data - expenses'!AA42</f>
        <v>16666.666666666668</v>
      </c>
      <c r="AA91" s="313">
        <f>'Data - expenses'!AB42</f>
        <v>16666.666666666668</v>
      </c>
      <c r="AB91" s="313">
        <f>'Data - expenses'!AC42</f>
        <v>16666.666666666668</v>
      </c>
      <c r="AC91" s="313">
        <f>'Data - expenses'!AD42</f>
        <v>16666.666666666668</v>
      </c>
      <c r="AD91" s="313">
        <f>'Data - expenses'!AE42</f>
        <v>16666.666666666668</v>
      </c>
      <c r="AE91" s="313">
        <f>'Data - expenses'!AF42</f>
        <v>16666.666666666668</v>
      </c>
      <c r="AF91" s="313">
        <f>'Data - expenses'!AG42</f>
        <v>16666.666666666668</v>
      </c>
      <c r="AG91" s="313">
        <f>'Data - expenses'!AH42</f>
        <v>16666.666666666668</v>
      </c>
      <c r="AH91" s="313">
        <f>'Data - expenses'!AI42</f>
        <v>16666.666666666668</v>
      </c>
      <c r="AI91" s="313">
        <f>'Data - expenses'!AJ42</f>
        <v>16666.666666666668</v>
      </c>
      <c r="AJ91" s="313">
        <f>'Data - expenses'!AK42</f>
        <v>16666.666666666668</v>
      </c>
      <c r="AK91" s="313">
        <f>'Data - expenses'!AL42</f>
        <v>16666.666666666668</v>
      </c>
      <c r="AL91" s="313">
        <f>'Data - expenses'!AM42</f>
        <v>16666.666666666668</v>
      </c>
      <c r="AM91" s="313">
        <f>'Data - expenses'!AN42</f>
        <v>16666.666666666668</v>
      </c>
      <c r="AN91" s="313">
        <f>'Data - expenses'!AO42</f>
        <v>16666.666666666668</v>
      </c>
      <c r="AO91" s="313">
        <f>'Data - expenses'!AP42</f>
        <v>16666.666666666668</v>
      </c>
      <c r="AP91" s="313">
        <f>'Data - expenses'!AQ42</f>
        <v>16666.666666666668</v>
      </c>
      <c r="AQ91" s="313">
        <f>'Data - expenses'!AR42</f>
        <v>16666.666666666668</v>
      </c>
      <c r="AR91" s="313">
        <f>'Data - expenses'!AS42</f>
        <v>16666.666666666668</v>
      </c>
      <c r="AS91" s="313">
        <f>'Data - expenses'!AT42</f>
        <v>16666.666666666668</v>
      </c>
      <c r="AT91" s="313">
        <f>'Data - expenses'!AU42</f>
        <v>16666.666666666668</v>
      </c>
      <c r="AU91" s="313">
        <f>'Data - expenses'!AV42</f>
        <v>16666.666666666668</v>
      </c>
      <c r="AV91" s="313">
        <f>'Data - expenses'!AW42</f>
        <v>16666.666666666668</v>
      </c>
      <c r="AW91" s="313">
        <f>'Data - expenses'!AX42</f>
        <v>16666.666666666668</v>
      </c>
      <c r="AX91" s="313">
        <f>'Data - expenses'!AY42</f>
        <v>16666.666666666668</v>
      </c>
      <c r="AY91" s="313">
        <f>'Data - expenses'!AZ42</f>
        <v>16666.666666666668</v>
      </c>
      <c r="AZ91" s="313">
        <f>'Data - expenses'!BA42</f>
        <v>16666.666666666668</v>
      </c>
      <c r="BA91" s="313">
        <f>'Data - expenses'!BB42</f>
        <v>16666.666666666668</v>
      </c>
      <c r="BB91" s="313">
        <f>'Data - expenses'!BC42</f>
        <v>16666.666666666668</v>
      </c>
      <c r="BC91" s="313">
        <f>'Data - expenses'!BD42</f>
        <v>16666.666666666668</v>
      </c>
      <c r="BD91" s="313">
        <f>'Data - expenses'!BE42</f>
        <v>16666.666666666668</v>
      </c>
      <c r="BE91" s="313">
        <f>'Data - expenses'!BF42</f>
        <v>16666.666666666668</v>
      </c>
      <c r="BF91" s="313">
        <f>'Data - expenses'!BG42</f>
        <v>16666.666666666668</v>
      </c>
      <c r="BG91" s="313">
        <f>'Data - expenses'!BH42</f>
        <v>16666.666666666668</v>
      </c>
      <c r="BH91" s="313">
        <f>'Data - expenses'!BI42</f>
        <v>16666.666666666668</v>
      </c>
      <c r="BI91" s="313">
        <f>'Data - expenses'!BJ42</f>
        <v>16666.666666666668</v>
      </c>
      <c r="BJ91" s="313">
        <f>'Data - expenses'!BK42</f>
        <v>16666.666666666668</v>
      </c>
      <c r="BK91" s="313">
        <f>'Data - expenses'!BL42</f>
        <v>16666.666666666668</v>
      </c>
      <c r="BL91" s="313">
        <f>'Data - expenses'!BM42</f>
        <v>16666.666666666668</v>
      </c>
      <c r="BM91" s="313">
        <f>'Data - expenses'!BN42</f>
        <v>16666.666666666668</v>
      </c>
      <c r="BN91" s="313">
        <f>'Data - expenses'!BO42</f>
        <v>16666.666666666668</v>
      </c>
      <c r="BO91" s="313">
        <f>'Data - expenses'!BP42</f>
        <v>16666.666666666668</v>
      </c>
      <c r="BP91" s="314">
        <f>'Data - expenses'!BQ42</f>
        <v>16666.666666666668</v>
      </c>
    </row>
    <row r="92" spans="3:68" hidden="1" outlineLevel="4">
      <c r="G92" s="502" t="s">
        <v>36</v>
      </c>
      <c r="H92" s="503"/>
      <c r="I92" s="324">
        <f t="shared" ref="I92:AN92" si="90">SUM(I93,I94,I95,I96,I97)</f>
        <v>0</v>
      </c>
      <c r="J92" s="325">
        <f t="shared" si="90"/>
        <v>7500</v>
      </c>
      <c r="K92" s="325">
        <f t="shared" si="90"/>
        <v>7500</v>
      </c>
      <c r="L92" s="325">
        <f t="shared" si="90"/>
        <v>7500</v>
      </c>
      <c r="M92" s="325">
        <f t="shared" si="90"/>
        <v>7500</v>
      </c>
      <c r="N92" s="325">
        <f t="shared" si="90"/>
        <v>7500</v>
      </c>
      <c r="O92" s="325">
        <f t="shared" si="90"/>
        <v>7500</v>
      </c>
      <c r="P92" s="325">
        <f t="shared" si="90"/>
        <v>7500</v>
      </c>
      <c r="Q92" s="325">
        <f t="shared" si="90"/>
        <v>7500</v>
      </c>
      <c r="R92" s="325">
        <f t="shared" si="90"/>
        <v>7500</v>
      </c>
      <c r="S92" s="325">
        <f t="shared" si="90"/>
        <v>12500</v>
      </c>
      <c r="T92" s="325">
        <f t="shared" si="90"/>
        <v>12500</v>
      </c>
      <c r="U92" s="325">
        <f t="shared" si="90"/>
        <v>12500</v>
      </c>
      <c r="V92" s="325">
        <f t="shared" si="90"/>
        <v>12500</v>
      </c>
      <c r="W92" s="325">
        <f t="shared" si="90"/>
        <v>12500</v>
      </c>
      <c r="X92" s="325">
        <f t="shared" si="90"/>
        <v>12500</v>
      </c>
      <c r="Y92" s="325">
        <f t="shared" si="90"/>
        <v>22916.666666666664</v>
      </c>
      <c r="Z92" s="325">
        <f t="shared" si="90"/>
        <v>29583.333333333332</v>
      </c>
      <c r="AA92" s="325">
        <f t="shared" si="90"/>
        <v>29583.333333333332</v>
      </c>
      <c r="AB92" s="325">
        <f t="shared" si="90"/>
        <v>29583.333333333332</v>
      </c>
      <c r="AC92" s="325">
        <f t="shared" si="90"/>
        <v>34583.333333333328</v>
      </c>
      <c r="AD92" s="325">
        <f t="shared" si="90"/>
        <v>34583.333333333328</v>
      </c>
      <c r="AE92" s="325">
        <f t="shared" si="90"/>
        <v>34583.333333333328</v>
      </c>
      <c r="AF92" s="325">
        <f t="shared" si="90"/>
        <v>34583.333333333328</v>
      </c>
      <c r="AG92" s="325">
        <f t="shared" si="90"/>
        <v>34583.333333333328</v>
      </c>
      <c r="AH92" s="325">
        <f t="shared" si="90"/>
        <v>42916.666666666664</v>
      </c>
      <c r="AI92" s="325">
        <f t="shared" si="90"/>
        <v>42916.666666666664</v>
      </c>
      <c r="AJ92" s="325">
        <f t="shared" si="90"/>
        <v>42916.666666666664</v>
      </c>
      <c r="AK92" s="325">
        <f t="shared" si="90"/>
        <v>42916.666666666664</v>
      </c>
      <c r="AL92" s="325">
        <f t="shared" si="90"/>
        <v>47916.666666666664</v>
      </c>
      <c r="AM92" s="325">
        <f t="shared" si="90"/>
        <v>47916.666666666664</v>
      </c>
      <c r="AN92" s="325">
        <f t="shared" si="90"/>
        <v>47916.666666666664</v>
      </c>
      <c r="AO92" s="325">
        <f t="shared" ref="AO92:BP92" si="91">SUM(AO93,AO94,AO95,AO96,AO97)</f>
        <v>47916.666666666664</v>
      </c>
      <c r="AP92" s="325">
        <f t="shared" si="91"/>
        <v>47916.666666666664</v>
      </c>
      <c r="AQ92" s="325">
        <f t="shared" si="91"/>
        <v>47916.666666666664</v>
      </c>
      <c r="AR92" s="325">
        <f t="shared" si="91"/>
        <v>47916.666666666664</v>
      </c>
      <c r="AS92" s="325">
        <f t="shared" si="91"/>
        <v>55416.666666666664</v>
      </c>
      <c r="AT92" s="325">
        <f t="shared" si="91"/>
        <v>60416.666666666664</v>
      </c>
      <c r="AU92" s="325">
        <f t="shared" si="91"/>
        <v>60416.666666666664</v>
      </c>
      <c r="AV92" s="325">
        <f t="shared" si="91"/>
        <v>60416.666666666664</v>
      </c>
      <c r="AW92" s="325">
        <f t="shared" si="91"/>
        <v>60416.666666666664</v>
      </c>
      <c r="AX92" s="325">
        <f t="shared" si="91"/>
        <v>60416.666666666664</v>
      </c>
      <c r="AY92" s="325">
        <f t="shared" si="91"/>
        <v>67916.666666666672</v>
      </c>
      <c r="AZ92" s="325">
        <f t="shared" si="91"/>
        <v>72916.666666666672</v>
      </c>
      <c r="BA92" s="325">
        <f t="shared" si="91"/>
        <v>80416.666666666672</v>
      </c>
      <c r="BB92" s="325">
        <f t="shared" si="91"/>
        <v>80416.666666666672</v>
      </c>
      <c r="BC92" s="325">
        <f t="shared" si="91"/>
        <v>80416.666666666672</v>
      </c>
      <c r="BD92" s="325">
        <f t="shared" si="91"/>
        <v>85416.666666666672</v>
      </c>
      <c r="BE92" s="325">
        <f t="shared" si="91"/>
        <v>119166.66666666667</v>
      </c>
      <c r="BF92" s="325">
        <f t="shared" si="91"/>
        <v>129166.66666666667</v>
      </c>
      <c r="BG92" s="325">
        <f t="shared" si="91"/>
        <v>129166.66666666667</v>
      </c>
      <c r="BH92" s="325">
        <f t="shared" si="91"/>
        <v>144166.66666666666</v>
      </c>
      <c r="BI92" s="325">
        <f t="shared" si="91"/>
        <v>154166.66666666666</v>
      </c>
      <c r="BJ92" s="325">
        <f t="shared" si="91"/>
        <v>154166.66666666666</v>
      </c>
      <c r="BK92" s="325">
        <f t="shared" si="91"/>
        <v>169166.66666666666</v>
      </c>
      <c r="BL92" s="325">
        <f t="shared" si="91"/>
        <v>179166.66666666666</v>
      </c>
      <c r="BM92" s="325">
        <f t="shared" si="91"/>
        <v>179166.66666666666</v>
      </c>
      <c r="BN92" s="325">
        <f t="shared" si="91"/>
        <v>194166.66666666666</v>
      </c>
      <c r="BO92" s="325">
        <f t="shared" si="91"/>
        <v>204166.66666666666</v>
      </c>
      <c r="BP92" s="326">
        <f t="shared" si="91"/>
        <v>204166.66666666666</v>
      </c>
    </row>
    <row r="93" spans="3:68" hidden="1" outlineLevel="5">
      <c r="H93" s="327" t="s">
        <v>249</v>
      </c>
      <c r="I93" s="312">
        <f>'Data - expenses'!J43</f>
        <v>0</v>
      </c>
      <c r="J93" s="313">
        <f>'Data - expenses'!K43</f>
        <v>0</v>
      </c>
      <c r="K93" s="313">
        <f>'Data - expenses'!L43</f>
        <v>0</v>
      </c>
      <c r="L93" s="313">
        <f>'Data - expenses'!M43</f>
        <v>0</v>
      </c>
      <c r="M93" s="313">
        <f>'Data - expenses'!N43</f>
        <v>0</v>
      </c>
      <c r="N93" s="313">
        <f>'Data - expenses'!O43</f>
        <v>0</v>
      </c>
      <c r="O93" s="313">
        <f>'Data - expenses'!P43</f>
        <v>0</v>
      </c>
      <c r="P93" s="313">
        <f>'Data - expenses'!Q43</f>
        <v>0</v>
      </c>
      <c r="Q93" s="313">
        <f>'Data - expenses'!R43</f>
        <v>0</v>
      </c>
      <c r="R93" s="313">
        <f>'Data - expenses'!S43</f>
        <v>0</v>
      </c>
      <c r="S93" s="313">
        <f>'Data - expenses'!T43</f>
        <v>0</v>
      </c>
      <c r="T93" s="313">
        <f>'Data - expenses'!U43</f>
        <v>0</v>
      </c>
      <c r="U93" s="313">
        <f>'Data - expenses'!V43</f>
        <v>0</v>
      </c>
      <c r="V93" s="313">
        <f>'Data - expenses'!W43</f>
        <v>0</v>
      </c>
      <c r="W93" s="313">
        <f>'Data - expenses'!X43</f>
        <v>0</v>
      </c>
      <c r="X93" s="313">
        <f>'Data - expenses'!Y43</f>
        <v>0</v>
      </c>
      <c r="Y93" s="313">
        <f>'Data - expenses'!Z43</f>
        <v>0</v>
      </c>
      <c r="Z93" s="313">
        <f>'Data - expenses'!AA43</f>
        <v>0</v>
      </c>
      <c r="AA93" s="313">
        <f>'Data - expenses'!AB43</f>
        <v>0</v>
      </c>
      <c r="AB93" s="313">
        <f>'Data - expenses'!AC43</f>
        <v>0</v>
      </c>
      <c r="AC93" s="313">
        <f>'Data - expenses'!AD43</f>
        <v>0</v>
      </c>
      <c r="AD93" s="313">
        <f>'Data - expenses'!AE43</f>
        <v>0</v>
      </c>
      <c r="AE93" s="313">
        <f>'Data - expenses'!AF43</f>
        <v>0</v>
      </c>
      <c r="AF93" s="313">
        <f>'Data - expenses'!AG43</f>
        <v>0</v>
      </c>
      <c r="AG93" s="313">
        <f>'Data - expenses'!AH43</f>
        <v>0</v>
      </c>
      <c r="AH93" s="313">
        <f>'Data - expenses'!AI43</f>
        <v>8333.3333333333339</v>
      </c>
      <c r="AI93" s="313">
        <f>'Data - expenses'!AJ43</f>
        <v>8333.3333333333339</v>
      </c>
      <c r="AJ93" s="313">
        <f>'Data - expenses'!AK43</f>
        <v>8333.3333333333339</v>
      </c>
      <c r="AK93" s="313">
        <f>'Data - expenses'!AL43</f>
        <v>8333.3333333333339</v>
      </c>
      <c r="AL93" s="313">
        <f>'Data - expenses'!AM43</f>
        <v>8333.3333333333339</v>
      </c>
      <c r="AM93" s="313">
        <f>'Data - expenses'!AN43</f>
        <v>8333.3333333333339</v>
      </c>
      <c r="AN93" s="313">
        <f>'Data - expenses'!AO43</f>
        <v>8333.3333333333339</v>
      </c>
      <c r="AO93" s="313">
        <f>'Data - expenses'!AP43</f>
        <v>8333.3333333333339</v>
      </c>
      <c r="AP93" s="313">
        <f>'Data - expenses'!AQ43</f>
        <v>8333.3333333333339</v>
      </c>
      <c r="AQ93" s="313">
        <f>'Data - expenses'!AR43</f>
        <v>8333.3333333333339</v>
      </c>
      <c r="AR93" s="313">
        <f>'Data - expenses'!AS43</f>
        <v>8333.3333333333339</v>
      </c>
      <c r="AS93" s="313">
        <f>'Data - expenses'!AT43</f>
        <v>8333.3333333333339</v>
      </c>
      <c r="AT93" s="313">
        <f>'Data - expenses'!AU43</f>
        <v>8333.3333333333339</v>
      </c>
      <c r="AU93" s="313">
        <f>'Data - expenses'!AV43</f>
        <v>8333.3333333333339</v>
      </c>
      <c r="AV93" s="313">
        <f>'Data - expenses'!AW43</f>
        <v>8333.3333333333339</v>
      </c>
      <c r="AW93" s="313">
        <f>'Data - expenses'!AX43</f>
        <v>8333.3333333333339</v>
      </c>
      <c r="AX93" s="313">
        <f>'Data - expenses'!AY43</f>
        <v>8333.3333333333339</v>
      </c>
      <c r="AY93" s="313">
        <f>'Data - expenses'!AZ43</f>
        <v>8333.3333333333339</v>
      </c>
      <c r="AZ93" s="313">
        <f>'Data - expenses'!BA43</f>
        <v>8333.3333333333339</v>
      </c>
      <c r="BA93" s="313">
        <f>'Data - expenses'!BB43</f>
        <v>8333.3333333333339</v>
      </c>
      <c r="BB93" s="313">
        <f>'Data - expenses'!BC43</f>
        <v>8333.3333333333339</v>
      </c>
      <c r="BC93" s="313">
        <f>'Data - expenses'!BD43</f>
        <v>8333.3333333333339</v>
      </c>
      <c r="BD93" s="313">
        <f>'Data - expenses'!BE43</f>
        <v>8333.3333333333339</v>
      </c>
      <c r="BE93" s="313">
        <f>'Data - expenses'!BF43</f>
        <v>16666.666666666668</v>
      </c>
      <c r="BF93" s="313">
        <f>'Data - expenses'!BG43</f>
        <v>16666.666666666668</v>
      </c>
      <c r="BG93" s="313">
        <f>'Data - expenses'!BH43</f>
        <v>16666.666666666668</v>
      </c>
      <c r="BH93" s="313">
        <f>'Data - expenses'!BI43</f>
        <v>16666.666666666668</v>
      </c>
      <c r="BI93" s="313">
        <f>'Data - expenses'!BJ43</f>
        <v>16666.666666666668</v>
      </c>
      <c r="BJ93" s="313">
        <f>'Data - expenses'!BK43</f>
        <v>16666.666666666668</v>
      </c>
      <c r="BK93" s="313">
        <f>'Data - expenses'!BL43</f>
        <v>16666.666666666668</v>
      </c>
      <c r="BL93" s="313">
        <f>'Data - expenses'!BM43</f>
        <v>16666.666666666668</v>
      </c>
      <c r="BM93" s="313">
        <f>'Data - expenses'!BN43</f>
        <v>16666.666666666668</v>
      </c>
      <c r="BN93" s="313">
        <f>'Data - expenses'!BO43</f>
        <v>16666.666666666668</v>
      </c>
      <c r="BO93" s="313">
        <f>'Data - expenses'!BP43</f>
        <v>16666.666666666668</v>
      </c>
      <c r="BP93" s="314">
        <f>'Data - expenses'!BQ43</f>
        <v>16666.666666666668</v>
      </c>
    </row>
    <row r="94" spans="3:68" hidden="1" outlineLevel="5">
      <c r="H94" s="327" t="s">
        <v>250</v>
      </c>
      <c r="I94" s="312">
        <f>'Data - expenses'!J44</f>
        <v>0</v>
      </c>
      <c r="J94" s="313">
        <f>'Data - expenses'!K44</f>
        <v>0</v>
      </c>
      <c r="K94" s="313">
        <f>'Data - expenses'!L44</f>
        <v>0</v>
      </c>
      <c r="L94" s="313">
        <f>'Data - expenses'!M44</f>
        <v>0</v>
      </c>
      <c r="M94" s="313">
        <f>'Data - expenses'!N44</f>
        <v>0</v>
      </c>
      <c r="N94" s="313">
        <f>'Data - expenses'!O44</f>
        <v>0</v>
      </c>
      <c r="O94" s="313">
        <f>'Data - expenses'!P44</f>
        <v>0</v>
      </c>
      <c r="P94" s="313">
        <f>'Data - expenses'!Q44</f>
        <v>0</v>
      </c>
      <c r="Q94" s="313">
        <f>'Data - expenses'!R44</f>
        <v>0</v>
      </c>
      <c r="R94" s="313">
        <f>'Data - expenses'!S44</f>
        <v>0</v>
      </c>
      <c r="S94" s="313">
        <f>'Data - expenses'!T44</f>
        <v>0</v>
      </c>
      <c r="T94" s="313">
        <f>'Data - expenses'!U44</f>
        <v>0</v>
      </c>
      <c r="U94" s="313">
        <f>'Data - expenses'!V44</f>
        <v>0</v>
      </c>
      <c r="V94" s="313">
        <f>'Data - expenses'!W44</f>
        <v>0</v>
      </c>
      <c r="W94" s="313">
        <f>'Data - expenses'!X44</f>
        <v>0</v>
      </c>
      <c r="X94" s="313">
        <f>'Data - expenses'!Y44</f>
        <v>0</v>
      </c>
      <c r="Y94" s="313">
        <f>'Data - expenses'!Z44</f>
        <v>10416.666666666666</v>
      </c>
      <c r="Z94" s="313">
        <f>'Data - expenses'!AA44</f>
        <v>10416.666666666666</v>
      </c>
      <c r="AA94" s="313">
        <f>'Data - expenses'!AB44</f>
        <v>10416.666666666666</v>
      </c>
      <c r="AB94" s="313">
        <f>'Data - expenses'!AC44</f>
        <v>10416.666666666666</v>
      </c>
      <c r="AC94" s="313">
        <f>'Data - expenses'!AD44</f>
        <v>10416.666666666666</v>
      </c>
      <c r="AD94" s="313">
        <f>'Data - expenses'!AE44</f>
        <v>10416.666666666666</v>
      </c>
      <c r="AE94" s="313">
        <f>'Data - expenses'!AF44</f>
        <v>10416.666666666666</v>
      </c>
      <c r="AF94" s="313">
        <f>'Data - expenses'!AG44</f>
        <v>10416.666666666666</v>
      </c>
      <c r="AG94" s="313">
        <f>'Data - expenses'!AH44</f>
        <v>10416.666666666666</v>
      </c>
      <c r="AH94" s="313">
        <f>'Data - expenses'!AI44</f>
        <v>10416.666666666666</v>
      </c>
      <c r="AI94" s="313">
        <f>'Data - expenses'!AJ44</f>
        <v>10416.666666666666</v>
      </c>
      <c r="AJ94" s="313">
        <f>'Data - expenses'!AK44</f>
        <v>10416.666666666666</v>
      </c>
      <c r="AK94" s="313">
        <f>'Data - expenses'!AL44</f>
        <v>10416.666666666666</v>
      </c>
      <c r="AL94" s="313">
        <f>'Data - expenses'!AM44</f>
        <v>10416.666666666666</v>
      </c>
      <c r="AM94" s="313">
        <f>'Data - expenses'!AN44</f>
        <v>10416.666666666666</v>
      </c>
      <c r="AN94" s="313">
        <f>'Data - expenses'!AO44</f>
        <v>10416.666666666666</v>
      </c>
      <c r="AO94" s="313">
        <f>'Data - expenses'!AP44</f>
        <v>10416.666666666666</v>
      </c>
      <c r="AP94" s="313">
        <f>'Data - expenses'!AQ44</f>
        <v>10416.666666666666</v>
      </c>
      <c r="AQ94" s="313">
        <f>'Data - expenses'!AR44</f>
        <v>10416.666666666666</v>
      </c>
      <c r="AR94" s="313">
        <f>'Data - expenses'!AS44</f>
        <v>10416.666666666666</v>
      </c>
      <c r="AS94" s="313">
        <f>'Data - expenses'!AT44</f>
        <v>10416.666666666666</v>
      </c>
      <c r="AT94" s="313">
        <f>'Data - expenses'!AU44</f>
        <v>10416.666666666666</v>
      </c>
      <c r="AU94" s="313">
        <f>'Data - expenses'!AV44</f>
        <v>10416.666666666666</v>
      </c>
      <c r="AV94" s="313">
        <f>'Data - expenses'!AW44</f>
        <v>10416.666666666666</v>
      </c>
      <c r="AW94" s="313">
        <f>'Data - expenses'!AX44</f>
        <v>10416.666666666666</v>
      </c>
      <c r="AX94" s="313">
        <f>'Data - expenses'!AY44</f>
        <v>10416.666666666666</v>
      </c>
      <c r="AY94" s="313">
        <f>'Data - expenses'!AZ44</f>
        <v>10416.666666666666</v>
      </c>
      <c r="AZ94" s="313">
        <f>'Data - expenses'!BA44</f>
        <v>10416.666666666666</v>
      </c>
      <c r="BA94" s="313">
        <f>'Data - expenses'!BB44</f>
        <v>10416.666666666666</v>
      </c>
      <c r="BB94" s="313">
        <f>'Data - expenses'!BC44</f>
        <v>10416.666666666666</v>
      </c>
      <c r="BC94" s="313">
        <f>'Data - expenses'!BD44</f>
        <v>10416.666666666666</v>
      </c>
      <c r="BD94" s="313">
        <f>'Data - expenses'!BE44</f>
        <v>10416.666666666666</v>
      </c>
      <c r="BE94" s="313">
        <f>'Data - expenses'!BF44</f>
        <v>20833.333333333332</v>
      </c>
      <c r="BF94" s="313">
        <f>'Data - expenses'!BG44</f>
        <v>20833.333333333332</v>
      </c>
      <c r="BG94" s="313">
        <f>'Data - expenses'!BH44</f>
        <v>20833.333333333332</v>
      </c>
      <c r="BH94" s="313">
        <f>'Data - expenses'!BI44</f>
        <v>20833.333333333332</v>
      </c>
      <c r="BI94" s="313">
        <f>'Data - expenses'!BJ44</f>
        <v>20833.333333333332</v>
      </c>
      <c r="BJ94" s="313">
        <f>'Data - expenses'!BK44</f>
        <v>20833.333333333332</v>
      </c>
      <c r="BK94" s="313">
        <f>'Data - expenses'!BL44</f>
        <v>20833.333333333332</v>
      </c>
      <c r="BL94" s="313">
        <f>'Data - expenses'!BM44</f>
        <v>20833.333333333332</v>
      </c>
      <c r="BM94" s="313">
        <f>'Data - expenses'!BN44</f>
        <v>20833.333333333332</v>
      </c>
      <c r="BN94" s="313">
        <f>'Data - expenses'!BO44</f>
        <v>20833.333333333332</v>
      </c>
      <c r="BO94" s="313">
        <f>'Data - expenses'!BP44</f>
        <v>20833.333333333332</v>
      </c>
      <c r="BP94" s="314">
        <f>'Data - expenses'!BQ44</f>
        <v>20833.333333333332</v>
      </c>
    </row>
    <row r="95" spans="3:68" hidden="1" outlineLevel="5">
      <c r="H95" s="327" t="s">
        <v>251</v>
      </c>
      <c r="I95" s="312">
        <f>'Data - expenses'!J45</f>
        <v>0</v>
      </c>
      <c r="J95" s="313">
        <f>'Data - expenses'!K45</f>
        <v>7500</v>
      </c>
      <c r="K95" s="313">
        <f>'Data - expenses'!L45</f>
        <v>7500</v>
      </c>
      <c r="L95" s="313">
        <f>'Data - expenses'!M45</f>
        <v>7500</v>
      </c>
      <c r="M95" s="313">
        <f>'Data - expenses'!N45</f>
        <v>7500</v>
      </c>
      <c r="N95" s="313">
        <f>'Data - expenses'!O45</f>
        <v>7500</v>
      </c>
      <c r="O95" s="313">
        <f>'Data - expenses'!P45</f>
        <v>7500</v>
      </c>
      <c r="P95" s="313">
        <f>'Data - expenses'!Q45</f>
        <v>7500</v>
      </c>
      <c r="Q95" s="313">
        <f>'Data - expenses'!R45</f>
        <v>7500</v>
      </c>
      <c r="R95" s="313">
        <f>'Data - expenses'!S45</f>
        <v>7500</v>
      </c>
      <c r="S95" s="313">
        <f>'Data - expenses'!T45</f>
        <v>7500</v>
      </c>
      <c r="T95" s="313">
        <f>'Data - expenses'!U45</f>
        <v>7500</v>
      </c>
      <c r="U95" s="313">
        <f>'Data - expenses'!V45</f>
        <v>7500</v>
      </c>
      <c r="V95" s="313">
        <f>'Data - expenses'!W45</f>
        <v>7500</v>
      </c>
      <c r="W95" s="313">
        <f>'Data - expenses'!X45</f>
        <v>7500</v>
      </c>
      <c r="X95" s="313">
        <f>'Data - expenses'!Y45</f>
        <v>7500</v>
      </c>
      <c r="Y95" s="313">
        <f>'Data - expenses'!Z45</f>
        <v>7500</v>
      </c>
      <c r="Z95" s="313">
        <f>'Data - expenses'!AA45</f>
        <v>7500</v>
      </c>
      <c r="AA95" s="313">
        <f>'Data - expenses'!AB45</f>
        <v>7500</v>
      </c>
      <c r="AB95" s="313">
        <f>'Data - expenses'!AC45</f>
        <v>7500</v>
      </c>
      <c r="AC95" s="313">
        <f>'Data - expenses'!AD45</f>
        <v>7500</v>
      </c>
      <c r="AD95" s="313">
        <f>'Data - expenses'!AE45</f>
        <v>7500</v>
      </c>
      <c r="AE95" s="313">
        <f>'Data - expenses'!AF45</f>
        <v>7500</v>
      </c>
      <c r="AF95" s="313">
        <f>'Data - expenses'!AG45</f>
        <v>7500</v>
      </c>
      <c r="AG95" s="313">
        <f>'Data - expenses'!AH45</f>
        <v>7500</v>
      </c>
      <c r="AH95" s="313">
        <f>'Data - expenses'!AI45</f>
        <v>7500</v>
      </c>
      <c r="AI95" s="313">
        <f>'Data - expenses'!AJ45</f>
        <v>7500</v>
      </c>
      <c r="AJ95" s="313">
        <f>'Data - expenses'!AK45</f>
        <v>7500</v>
      </c>
      <c r="AK95" s="313">
        <f>'Data - expenses'!AL45</f>
        <v>7500</v>
      </c>
      <c r="AL95" s="313">
        <f>'Data - expenses'!AM45</f>
        <v>7500</v>
      </c>
      <c r="AM95" s="313">
        <f>'Data - expenses'!AN45</f>
        <v>7500</v>
      </c>
      <c r="AN95" s="313">
        <f>'Data - expenses'!AO45</f>
        <v>7500</v>
      </c>
      <c r="AO95" s="313">
        <f>'Data - expenses'!AP45</f>
        <v>7500</v>
      </c>
      <c r="AP95" s="313">
        <f>'Data - expenses'!AQ45</f>
        <v>7500</v>
      </c>
      <c r="AQ95" s="313">
        <f>'Data - expenses'!AR45</f>
        <v>7500</v>
      </c>
      <c r="AR95" s="313">
        <f>'Data - expenses'!AS45</f>
        <v>7500</v>
      </c>
      <c r="AS95" s="313">
        <f>'Data - expenses'!AT45</f>
        <v>15000</v>
      </c>
      <c r="AT95" s="313">
        <f>'Data - expenses'!AU45</f>
        <v>15000</v>
      </c>
      <c r="AU95" s="313">
        <f>'Data - expenses'!AV45</f>
        <v>15000</v>
      </c>
      <c r="AV95" s="313">
        <f>'Data - expenses'!AW45</f>
        <v>15000</v>
      </c>
      <c r="AW95" s="313">
        <f>'Data - expenses'!AX45</f>
        <v>15000</v>
      </c>
      <c r="AX95" s="313">
        <f>'Data - expenses'!AY45</f>
        <v>15000</v>
      </c>
      <c r="AY95" s="313">
        <f>'Data - expenses'!AZ45</f>
        <v>22500</v>
      </c>
      <c r="AZ95" s="313">
        <f>'Data - expenses'!BA45</f>
        <v>22500</v>
      </c>
      <c r="BA95" s="313">
        <f>'Data - expenses'!BB45</f>
        <v>30000</v>
      </c>
      <c r="BB95" s="313">
        <f>'Data - expenses'!BC45</f>
        <v>30000</v>
      </c>
      <c r="BC95" s="313">
        <f>'Data - expenses'!BD45</f>
        <v>30000</v>
      </c>
      <c r="BD95" s="313">
        <f>'Data - expenses'!BE45</f>
        <v>30000</v>
      </c>
      <c r="BE95" s="313">
        <f>'Data - expenses'!BF45</f>
        <v>45000</v>
      </c>
      <c r="BF95" s="313">
        <f>'Data - expenses'!BG45</f>
        <v>45000</v>
      </c>
      <c r="BG95" s="313">
        <f>'Data - expenses'!BH45</f>
        <v>45000</v>
      </c>
      <c r="BH95" s="313">
        <f>'Data - expenses'!BI45</f>
        <v>60000</v>
      </c>
      <c r="BI95" s="313">
        <f>'Data - expenses'!BJ45</f>
        <v>60000</v>
      </c>
      <c r="BJ95" s="313">
        <f>'Data - expenses'!BK45</f>
        <v>60000</v>
      </c>
      <c r="BK95" s="313">
        <f>'Data - expenses'!BL45</f>
        <v>75000</v>
      </c>
      <c r="BL95" s="313">
        <f>'Data - expenses'!BM45</f>
        <v>75000</v>
      </c>
      <c r="BM95" s="313">
        <f>'Data - expenses'!BN45</f>
        <v>75000</v>
      </c>
      <c r="BN95" s="313">
        <f>'Data - expenses'!BO45</f>
        <v>90000</v>
      </c>
      <c r="BO95" s="313">
        <f>'Data - expenses'!BP45</f>
        <v>90000</v>
      </c>
      <c r="BP95" s="314">
        <f>'Data - expenses'!BQ45</f>
        <v>90000</v>
      </c>
    </row>
    <row r="96" spans="3:68" hidden="1" outlineLevel="5">
      <c r="H96" s="327" t="s">
        <v>252</v>
      </c>
      <c r="I96" s="312">
        <f>'Data - expenses'!J46</f>
        <v>0</v>
      </c>
      <c r="J96" s="313">
        <f>'Data - expenses'!K46</f>
        <v>0</v>
      </c>
      <c r="K96" s="313">
        <f>'Data - expenses'!L46</f>
        <v>0</v>
      </c>
      <c r="L96" s="313">
        <f>'Data - expenses'!M46</f>
        <v>0</v>
      </c>
      <c r="M96" s="313">
        <f>'Data - expenses'!N46</f>
        <v>0</v>
      </c>
      <c r="N96" s="313">
        <f>'Data - expenses'!O46</f>
        <v>0</v>
      </c>
      <c r="O96" s="313">
        <f>'Data - expenses'!P46</f>
        <v>0</v>
      </c>
      <c r="P96" s="313">
        <f>'Data - expenses'!Q46</f>
        <v>0</v>
      </c>
      <c r="Q96" s="313">
        <f>'Data - expenses'!R46</f>
        <v>0</v>
      </c>
      <c r="R96" s="313">
        <f>'Data - expenses'!S46</f>
        <v>0</v>
      </c>
      <c r="S96" s="313">
        <f>'Data - expenses'!T46</f>
        <v>5000</v>
      </c>
      <c r="T96" s="313">
        <f>'Data - expenses'!U46</f>
        <v>5000</v>
      </c>
      <c r="U96" s="313">
        <f>'Data - expenses'!V46</f>
        <v>5000</v>
      </c>
      <c r="V96" s="313">
        <f>'Data - expenses'!W46</f>
        <v>5000</v>
      </c>
      <c r="W96" s="313">
        <f>'Data - expenses'!X46</f>
        <v>5000</v>
      </c>
      <c r="X96" s="313">
        <f>'Data - expenses'!Y46</f>
        <v>5000</v>
      </c>
      <c r="Y96" s="313">
        <f>'Data - expenses'!Z46</f>
        <v>5000</v>
      </c>
      <c r="Z96" s="313">
        <f>'Data - expenses'!AA46</f>
        <v>5000</v>
      </c>
      <c r="AA96" s="313">
        <f>'Data - expenses'!AB46</f>
        <v>5000</v>
      </c>
      <c r="AB96" s="313">
        <f>'Data - expenses'!AC46</f>
        <v>5000</v>
      </c>
      <c r="AC96" s="313">
        <f>'Data - expenses'!AD46</f>
        <v>10000</v>
      </c>
      <c r="AD96" s="313">
        <f>'Data - expenses'!AE46</f>
        <v>10000</v>
      </c>
      <c r="AE96" s="313">
        <f>'Data - expenses'!AF46</f>
        <v>10000</v>
      </c>
      <c r="AF96" s="313">
        <f>'Data - expenses'!AG46</f>
        <v>10000</v>
      </c>
      <c r="AG96" s="313">
        <f>'Data - expenses'!AH46</f>
        <v>10000</v>
      </c>
      <c r="AH96" s="313">
        <f>'Data - expenses'!AI46</f>
        <v>10000</v>
      </c>
      <c r="AI96" s="313">
        <f>'Data - expenses'!AJ46</f>
        <v>10000</v>
      </c>
      <c r="AJ96" s="313">
        <f>'Data - expenses'!AK46</f>
        <v>10000</v>
      </c>
      <c r="AK96" s="313">
        <f>'Data - expenses'!AL46</f>
        <v>10000</v>
      </c>
      <c r="AL96" s="313">
        <f>'Data - expenses'!AM46</f>
        <v>15000</v>
      </c>
      <c r="AM96" s="313">
        <f>'Data - expenses'!AN46</f>
        <v>15000</v>
      </c>
      <c r="AN96" s="313">
        <f>'Data - expenses'!AO46</f>
        <v>15000</v>
      </c>
      <c r="AO96" s="313">
        <f>'Data - expenses'!AP46</f>
        <v>15000</v>
      </c>
      <c r="AP96" s="313">
        <f>'Data - expenses'!AQ46</f>
        <v>15000</v>
      </c>
      <c r="AQ96" s="313">
        <f>'Data - expenses'!AR46</f>
        <v>15000</v>
      </c>
      <c r="AR96" s="313">
        <f>'Data - expenses'!AS46</f>
        <v>15000</v>
      </c>
      <c r="AS96" s="313">
        <f>'Data - expenses'!AT46</f>
        <v>15000</v>
      </c>
      <c r="AT96" s="313">
        <f>'Data - expenses'!AU46</f>
        <v>20000</v>
      </c>
      <c r="AU96" s="313">
        <f>'Data - expenses'!AV46</f>
        <v>20000</v>
      </c>
      <c r="AV96" s="313">
        <f>'Data - expenses'!AW46</f>
        <v>20000</v>
      </c>
      <c r="AW96" s="313">
        <f>'Data - expenses'!AX46</f>
        <v>20000</v>
      </c>
      <c r="AX96" s="313">
        <f>'Data - expenses'!AY46</f>
        <v>20000</v>
      </c>
      <c r="AY96" s="313">
        <f>'Data - expenses'!AZ46</f>
        <v>20000</v>
      </c>
      <c r="AZ96" s="313">
        <f>'Data - expenses'!BA46</f>
        <v>25000</v>
      </c>
      <c r="BA96" s="313">
        <f>'Data - expenses'!BB46</f>
        <v>25000</v>
      </c>
      <c r="BB96" s="313">
        <f>'Data - expenses'!BC46</f>
        <v>25000</v>
      </c>
      <c r="BC96" s="313">
        <f>'Data - expenses'!BD46</f>
        <v>25000</v>
      </c>
      <c r="BD96" s="313">
        <f>'Data - expenses'!BE46</f>
        <v>30000</v>
      </c>
      <c r="BE96" s="313">
        <f>'Data - expenses'!BF46</f>
        <v>30000</v>
      </c>
      <c r="BF96" s="313">
        <f>'Data - expenses'!BG46</f>
        <v>40000</v>
      </c>
      <c r="BG96" s="313">
        <f>'Data - expenses'!BH46</f>
        <v>40000</v>
      </c>
      <c r="BH96" s="313">
        <f>'Data - expenses'!BI46</f>
        <v>40000</v>
      </c>
      <c r="BI96" s="313">
        <f>'Data - expenses'!BJ46</f>
        <v>50000</v>
      </c>
      <c r="BJ96" s="313">
        <f>'Data - expenses'!BK46</f>
        <v>50000</v>
      </c>
      <c r="BK96" s="313">
        <f>'Data - expenses'!BL46</f>
        <v>50000</v>
      </c>
      <c r="BL96" s="313">
        <f>'Data - expenses'!BM46</f>
        <v>60000</v>
      </c>
      <c r="BM96" s="313">
        <f>'Data - expenses'!BN46</f>
        <v>60000</v>
      </c>
      <c r="BN96" s="313">
        <f>'Data - expenses'!BO46</f>
        <v>60000</v>
      </c>
      <c r="BO96" s="313">
        <f>'Data - expenses'!BP46</f>
        <v>70000</v>
      </c>
      <c r="BP96" s="314">
        <f>'Data - expenses'!BQ46</f>
        <v>70000</v>
      </c>
    </row>
    <row r="97" spans="6:68" hidden="1" outlineLevel="5">
      <c r="H97" s="327" t="s">
        <v>253</v>
      </c>
      <c r="I97" s="312">
        <f>'Data - expenses'!J47</f>
        <v>0</v>
      </c>
      <c r="J97" s="313">
        <f>'Data - expenses'!K47</f>
        <v>0</v>
      </c>
      <c r="K97" s="313">
        <f>'Data - expenses'!L47</f>
        <v>0</v>
      </c>
      <c r="L97" s="313">
        <f>'Data - expenses'!M47</f>
        <v>0</v>
      </c>
      <c r="M97" s="313">
        <f>'Data - expenses'!N47</f>
        <v>0</v>
      </c>
      <c r="N97" s="313">
        <f>'Data - expenses'!O47</f>
        <v>0</v>
      </c>
      <c r="O97" s="313">
        <f>'Data - expenses'!P47</f>
        <v>0</v>
      </c>
      <c r="P97" s="313">
        <f>'Data - expenses'!Q47</f>
        <v>0</v>
      </c>
      <c r="Q97" s="313">
        <f>'Data - expenses'!R47</f>
        <v>0</v>
      </c>
      <c r="R97" s="313">
        <f>'Data - expenses'!S47</f>
        <v>0</v>
      </c>
      <c r="S97" s="313">
        <f>'Data - expenses'!T47</f>
        <v>0</v>
      </c>
      <c r="T97" s="313">
        <f>'Data - expenses'!U47</f>
        <v>0</v>
      </c>
      <c r="U97" s="313">
        <f>'Data - expenses'!V47</f>
        <v>0</v>
      </c>
      <c r="V97" s="313">
        <f>'Data - expenses'!W47</f>
        <v>0</v>
      </c>
      <c r="W97" s="313">
        <f>'Data - expenses'!X47</f>
        <v>0</v>
      </c>
      <c r="X97" s="313">
        <f>'Data - expenses'!Y47</f>
        <v>0</v>
      </c>
      <c r="Y97" s="313">
        <f>'Data - expenses'!Z47</f>
        <v>0</v>
      </c>
      <c r="Z97" s="313">
        <f>'Data - expenses'!AA47</f>
        <v>6666.666666666667</v>
      </c>
      <c r="AA97" s="313">
        <f>'Data - expenses'!AB47</f>
        <v>6666.666666666667</v>
      </c>
      <c r="AB97" s="313">
        <f>'Data - expenses'!AC47</f>
        <v>6666.666666666667</v>
      </c>
      <c r="AC97" s="313">
        <f>'Data - expenses'!AD47</f>
        <v>6666.666666666667</v>
      </c>
      <c r="AD97" s="313">
        <f>'Data - expenses'!AE47</f>
        <v>6666.666666666667</v>
      </c>
      <c r="AE97" s="313">
        <f>'Data - expenses'!AF47</f>
        <v>6666.666666666667</v>
      </c>
      <c r="AF97" s="313">
        <f>'Data - expenses'!AG47</f>
        <v>6666.666666666667</v>
      </c>
      <c r="AG97" s="313">
        <f>'Data - expenses'!AH47</f>
        <v>6666.666666666667</v>
      </c>
      <c r="AH97" s="313">
        <f>'Data - expenses'!AI47</f>
        <v>6666.666666666667</v>
      </c>
      <c r="AI97" s="313">
        <f>'Data - expenses'!AJ47</f>
        <v>6666.666666666667</v>
      </c>
      <c r="AJ97" s="313">
        <f>'Data - expenses'!AK47</f>
        <v>6666.666666666667</v>
      </c>
      <c r="AK97" s="313">
        <f>'Data - expenses'!AL47</f>
        <v>6666.666666666667</v>
      </c>
      <c r="AL97" s="313">
        <f>'Data - expenses'!AM47</f>
        <v>6666.666666666667</v>
      </c>
      <c r="AM97" s="313">
        <f>'Data - expenses'!AN47</f>
        <v>6666.666666666667</v>
      </c>
      <c r="AN97" s="313">
        <f>'Data - expenses'!AO47</f>
        <v>6666.666666666667</v>
      </c>
      <c r="AO97" s="313">
        <f>'Data - expenses'!AP47</f>
        <v>6666.666666666667</v>
      </c>
      <c r="AP97" s="313">
        <f>'Data - expenses'!AQ47</f>
        <v>6666.666666666667</v>
      </c>
      <c r="AQ97" s="313">
        <f>'Data - expenses'!AR47</f>
        <v>6666.666666666667</v>
      </c>
      <c r="AR97" s="313">
        <f>'Data - expenses'!AS47</f>
        <v>6666.666666666667</v>
      </c>
      <c r="AS97" s="313">
        <f>'Data - expenses'!AT47</f>
        <v>6666.666666666667</v>
      </c>
      <c r="AT97" s="313">
        <f>'Data - expenses'!AU47</f>
        <v>6666.666666666667</v>
      </c>
      <c r="AU97" s="313">
        <f>'Data - expenses'!AV47</f>
        <v>6666.666666666667</v>
      </c>
      <c r="AV97" s="313">
        <f>'Data - expenses'!AW47</f>
        <v>6666.666666666667</v>
      </c>
      <c r="AW97" s="313">
        <f>'Data - expenses'!AX47</f>
        <v>6666.666666666667</v>
      </c>
      <c r="AX97" s="313">
        <f>'Data - expenses'!AY47</f>
        <v>6666.666666666667</v>
      </c>
      <c r="AY97" s="313">
        <f>'Data - expenses'!AZ47</f>
        <v>6666.666666666667</v>
      </c>
      <c r="AZ97" s="313">
        <f>'Data - expenses'!BA47</f>
        <v>6666.666666666667</v>
      </c>
      <c r="BA97" s="313">
        <f>'Data - expenses'!BB47</f>
        <v>6666.666666666667</v>
      </c>
      <c r="BB97" s="313">
        <f>'Data - expenses'!BC47</f>
        <v>6666.666666666667</v>
      </c>
      <c r="BC97" s="313">
        <f>'Data - expenses'!BD47</f>
        <v>6666.666666666667</v>
      </c>
      <c r="BD97" s="313">
        <f>'Data - expenses'!BE47</f>
        <v>6666.666666666667</v>
      </c>
      <c r="BE97" s="313">
        <f>'Data - expenses'!BF47</f>
        <v>6666.666666666667</v>
      </c>
      <c r="BF97" s="313">
        <f>'Data - expenses'!BG47</f>
        <v>6666.666666666667</v>
      </c>
      <c r="BG97" s="313">
        <f>'Data - expenses'!BH47</f>
        <v>6666.666666666667</v>
      </c>
      <c r="BH97" s="313">
        <f>'Data - expenses'!BI47</f>
        <v>6666.666666666667</v>
      </c>
      <c r="BI97" s="313">
        <f>'Data - expenses'!BJ47</f>
        <v>6666.666666666667</v>
      </c>
      <c r="BJ97" s="313">
        <f>'Data - expenses'!BK47</f>
        <v>6666.666666666667</v>
      </c>
      <c r="BK97" s="313">
        <f>'Data - expenses'!BL47</f>
        <v>6666.666666666667</v>
      </c>
      <c r="BL97" s="313">
        <f>'Data - expenses'!BM47</f>
        <v>6666.666666666667</v>
      </c>
      <c r="BM97" s="313">
        <f>'Data - expenses'!BN47</f>
        <v>6666.666666666667</v>
      </c>
      <c r="BN97" s="313">
        <f>'Data - expenses'!BO47</f>
        <v>6666.666666666667</v>
      </c>
      <c r="BO97" s="313">
        <f>'Data - expenses'!BP47</f>
        <v>6666.666666666667</v>
      </c>
      <c r="BP97" s="314">
        <f>'Data - expenses'!BQ47</f>
        <v>6666.666666666667</v>
      </c>
    </row>
    <row r="98" spans="6:68" hidden="1" outlineLevel="4">
      <c r="G98" s="502" t="s">
        <v>37</v>
      </c>
      <c r="H98" s="503"/>
      <c r="I98" s="324">
        <f t="shared" ref="I98:AN98" si="92">SUM(I99,I100,I101)</f>
        <v>12500</v>
      </c>
      <c r="J98" s="325">
        <f t="shared" si="92"/>
        <v>12500</v>
      </c>
      <c r="K98" s="325">
        <f t="shared" si="92"/>
        <v>12500</v>
      </c>
      <c r="L98" s="325">
        <f t="shared" si="92"/>
        <v>12500</v>
      </c>
      <c r="M98" s="325">
        <f t="shared" si="92"/>
        <v>12500</v>
      </c>
      <c r="N98" s="325">
        <f t="shared" si="92"/>
        <v>12500</v>
      </c>
      <c r="O98" s="325">
        <f t="shared" si="92"/>
        <v>12500</v>
      </c>
      <c r="P98" s="325">
        <f t="shared" si="92"/>
        <v>12500</v>
      </c>
      <c r="Q98" s="325">
        <f t="shared" si="92"/>
        <v>12500</v>
      </c>
      <c r="R98" s="325">
        <f t="shared" si="92"/>
        <v>12500</v>
      </c>
      <c r="S98" s="325">
        <f t="shared" si="92"/>
        <v>12500</v>
      </c>
      <c r="T98" s="325">
        <f t="shared" si="92"/>
        <v>12500</v>
      </c>
      <c r="U98" s="325">
        <f t="shared" si="92"/>
        <v>25000</v>
      </c>
      <c r="V98" s="325">
        <f t="shared" si="92"/>
        <v>25000</v>
      </c>
      <c r="W98" s="325">
        <f t="shared" si="92"/>
        <v>25000</v>
      </c>
      <c r="X98" s="325">
        <f t="shared" si="92"/>
        <v>25000</v>
      </c>
      <c r="Y98" s="325">
        <f t="shared" si="92"/>
        <v>25000</v>
      </c>
      <c r="Z98" s="325">
        <f t="shared" si="92"/>
        <v>25000</v>
      </c>
      <c r="AA98" s="325">
        <f t="shared" si="92"/>
        <v>25000</v>
      </c>
      <c r="AB98" s="325">
        <f t="shared" si="92"/>
        <v>25000</v>
      </c>
      <c r="AC98" s="325">
        <f t="shared" si="92"/>
        <v>25000</v>
      </c>
      <c r="AD98" s="325">
        <f t="shared" si="92"/>
        <v>25000</v>
      </c>
      <c r="AE98" s="325">
        <f t="shared" si="92"/>
        <v>25000</v>
      </c>
      <c r="AF98" s="325">
        <f t="shared" si="92"/>
        <v>25000</v>
      </c>
      <c r="AG98" s="325">
        <f t="shared" si="92"/>
        <v>25000</v>
      </c>
      <c r="AH98" s="325">
        <f t="shared" si="92"/>
        <v>25000</v>
      </c>
      <c r="AI98" s="325">
        <f t="shared" si="92"/>
        <v>25000</v>
      </c>
      <c r="AJ98" s="325">
        <f t="shared" si="92"/>
        <v>25000</v>
      </c>
      <c r="AK98" s="325">
        <f t="shared" si="92"/>
        <v>25000</v>
      </c>
      <c r="AL98" s="325">
        <f t="shared" si="92"/>
        <v>25000</v>
      </c>
      <c r="AM98" s="325">
        <f t="shared" si="92"/>
        <v>25000</v>
      </c>
      <c r="AN98" s="325">
        <f t="shared" si="92"/>
        <v>25000</v>
      </c>
      <c r="AO98" s="325">
        <f t="shared" ref="AO98:BP98" si="93">SUM(AO99,AO100,AO101)</f>
        <v>25000</v>
      </c>
      <c r="AP98" s="325">
        <f t="shared" si="93"/>
        <v>25000</v>
      </c>
      <c r="AQ98" s="325">
        <f t="shared" si="93"/>
        <v>25000</v>
      </c>
      <c r="AR98" s="325">
        <f t="shared" si="93"/>
        <v>25000</v>
      </c>
      <c r="AS98" s="325">
        <f t="shared" si="93"/>
        <v>37500</v>
      </c>
      <c r="AT98" s="325">
        <f t="shared" si="93"/>
        <v>37500</v>
      </c>
      <c r="AU98" s="325">
        <f t="shared" si="93"/>
        <v>37500</v>
      </c>
      <c r="AV98" s="325">
        <f t="shared" si="93"/>
        <v>37500</v>
      </c>
      <c r="AW98" s="325">
        <f t="shared" si="93"/>
        <v>37500</v>
      </c>
      <c r="AX98" s="325">
        <f t="shared" si="93"/>
        <v>37500</v>
      </c>
      <c r="AY98" s="325">
        <f t="shared" si="93"/>
        <v>37500</v>
      </c>
      <c r="AZ98" s="325">
        <f t="shared" si="93"/>
        <v>37500</v>
      </c>
      <c r="BA98" s="325">
        <f t="shared" si="93"/>
        <v>37500</v>
      </c>
      <c r="BB98" s="325">
        <f t="shared" si="93"/>
        <v>37500</v>
      </c>
      <c r="BC98" s="325">
        <f t="shared" si="93"/>
        <v>37500</v>
      </c>
      <c r="BD98" s="325">
        <f t="shared" si="93"/>
        <v>37500</v>
      </c>
      <c r="BE98" s="325">
        <f t="shared" si="93"/>
        <v>58333.333333333336</v>
      </c>
      <c r="BF98" s="325">
        <f t="shared" si="93"/>
        <v>58333.333333333336</v>
      </c>
      <c r="BG98" s="325">
        <f t="shared" si="93"/>
        <v>58333.333333333336</v>
      </c>
      <c r="BH98" s="325">
        <f t="shared" si="93"/>
        <v>58333.333333333336</v>
      </c>
      <c r="BI98" s="325">
        <f t="shared" si="93"/>
        <v>58333.333333333336</v>
      </c>
      <c r="BJ98" s="325">
        <f t="shared" si="93"/>
        <v>58333.333333333336</v>
      </c>
      <c r="BK98" s="325">
        <f t="shared" si="93"/>
        <v>58333.333333333336</v>
      </c>
      <c r="BL98" s="325">
        <f t="shared" si="93"/>
        <v>58333.333333333336</v>
      </c>
      <c r="BM98" s="325">
        <f t="shared" si="93"/>
        <v>58333.333333333336</v>
      </c>
      <c r="BN98" s="325">
        <f t="shared" si="93"/>
        <v>58333.333333333336</v>
      </c>
      <c r="BO98" s="325">
        <f t="shared" si="93"/>
        <v>58333.333333333336</v>
      </c>
      <c r="BP98" s="326">
        <f t="shared" si="93"/>
        <v>58333.333333333336</v>
      </c>
    </row>
    <row r="99" spans="6:68" hidden="1" outlineLevel="5">
      <c r="H99" s="327" t="s">
        <v>249</v>
      </c>
      <c r="I99" s="312">
        <f>'Data - expenses'!J48</f>
        <v>0</v>
      </c>
      <c r="J99" s="313">
        <f>'Data - expenses'!K48</f>
        <v>0</v>
      </c>
      <c r="K99" s="313">
        <f>'Data - expenses'!L48</f>
        <v>0</v>
      </c>
      <c r="L99" s="313">
        <f>'Data - expenses'!M48</f>
        <v>0</v>
      </c>
      <c r="M99" s="313">
        <f>'Data - expenses'!N48</f>
        <v>0</v>
      </c>
      <c r="N99" s="313">
        <f>'Data - expenses'!O48</f>
        <v>0</v>
      </c>
      <c r="O99" s="313">
        <f>'Data - expenses'!P48</f>
        <v>0</v>
      </c>
      <c r="P99" s="313">
        <f>'Data - expenses'!Q48</f>
        <v>0</v>
      </c>
      <c r="Q99" s="313">
        <f>'Data - expenses'!R48</f>
        <v>0</v>
      </c>
      <c r="R99" s="313">
        <f>'Data - expenses'!S48</f>
        <v>0</v>
      </c>
      <c r="S99" s="313">
        <f>'Data - expenses'!T48</f>
        <v>0</v>
      </c>
      <c r="T99" s="313">
        <f>'Data - expenses'!U48</f>
        <v>0</v>
      </c>
      <c r="U99" s="313">
        <f>'Data - expenses'!V48</f>
        <v>0</v>
      </c>
      <c r="V99" s="313">
        <f>'Data - expenses'!W48</f>
        <v>0</v>
      </c>
      <c r="W99" s="313">
        <f>'Data - expenses'!X48</f>
        <v>0</v>
      </c>
      <c r="X99" s="313">
        <f>'Data - expenses'!Y48</f>
        <v>0</v>
      </c>
      <c r="Y99" s="313">
        <f>'Data - expenses'!Z48</f>
        <v>0</v>
      </c>
      <c r="Z99" s="313">
        <f>'Data - expenses'!AA48</f>
        <v>0</v>
      </c>
      <c r="AA99" s="313">
        <f>'Data - expenses'!AB48</f>
        <v>0</v>
      </c>
      <c r="AB99" s="313">
        <f>'Data - expenses'!AC48</f>
        <v>0</v>
      </c>
      <c r="AC99" s="313">
        <f>'Data - expenses'!AD48</f>
        <v>0</v>
      </c>
      <c r="AD99" s="313">
        <f>'Data - expenses'!AE48</f>
        <v>0</v>
      </c>
      <c r="AE99" s="313">
        <f>'Data - expenses'!AF48</f>
        <v>0</v>
      </c>
      <c r="AF99" s="313">
        <f>'Data - expenses'!AG48</f>
        <v>0</v>
      </c>
      <c r="AG99" s="313">
        <f>'Data - expenses'!AH48</f>
        <v>0</v>
      </c>
      <c r="AH99" s="313">
        <f>'Data - expenses'!AI48</f>
        <v>0</v>
      </c>
      <c r="AI99" s="313">
        <f>'Data - expenses'!AJ48</f>
        <v>0</v>
      </c>
      <c r="AJ99" s="313">
        <f>'Data - expenses'!AK48</f>
        <v>0</v>
      </c>
      <c r="AK99" s="313">
        <f>'Data - expenses'!AL48</f>
        <v>0</v>
      </c>
      <c r="AL99" s="313">
        <f>'Data - expenses'!AM48</f>
        <v>0</v>
      </c>
      <c r="AM99" s="313">
        <f>'Data - expenses'!AN48</f>
        <v>0</v>
      </c>
      <c r="AN99" s="313">
        <f>'Data - expenses'!AO48</f>
        <v>0</v>
      </c>
      <c r="AO99" s="313">
        <f>'Data - expenses'!AP48</f>
        <v>0</v>
      </c>
      <c r="AP99" s="313">
        <f>'Data - expenses'!AQ48</f>
        <v>0</v>
      </c>
      <c r="AQ99" s="313">
        <f>'Data - expenses'!AR48</f>
        <v>0</v>
      </c>
      <c r="AR99" s="313">
        <f>'Data - expenses'!AS48</f>
        <v>0</v>
      </c>
      <c r="AS99" s="313">
        <f>'Data - expenses'!AT48</f>
        <v>0</v>
      </c>
      <c r="AT99" s="313">
        <f>'Data - expenses'!AU48</f>
        <v>0</v>
      </c>
      <c r="AU99" s="313">
        <f>'Data - expenses'!AV48</f>
        <v>0</v>
      </c>
      <c r="AV99" s="313">
        <f>'Data - expenses'!AW48</f>
        <v>0</v>
      </c>
      <c r="AW99" s="313">
        <f>'Data - expenses'!AX48</f>
        <v>0</v>
      </c>
      <c r="AX99" s="313">
        <f>'Data - expenses'!AY48</f>
        <v>0</v>
      </c>
      <c r="AY99" s="313">
        <f>'Data - expenses'!AZ48</f>
        <v>0</v>
      </c>
      <c r="AZ99" s="313">
        <f>'Data - expenses'!BA48</f>
        <v>0</v>
      </c>
      <c r="BA99" s="313">
        <f>'Data - expenses'!BB48</f>
        <v>0</v>
      </c>
      <c r="BB99" s="313">
        <f>'Data - expenses'!BC48</f>
        <v>0</v>
      </c>
      <c r="BC99" s="313">
        <f>'Data - expenses'!BD48</f>
        <v>0</v>
      </c>
      <c r="BD99" s="313">
        <f>'Data - expenses'!BE48</f>
        <v>0</v>
      </c>
      <c r="BE99" s="313">
        <f>'Data - expenses'!BF48</f>
        <v>8333.3333333333339</v>
      </c>
      <c r="BF99" s="313">
        <f>'Data - expenses'!BG48</f>
        <v>8333.3333333333339</v>
      </c>
      <c r="BG99" s="313">
        <f>'Data - expenses'!BH48</f>
        <v>8333.3333333333339</v>
      </c>
      <c r="BH99" s="313">
        <f>'Data - expenses'!BI48</f>
        <v>8333.3333333333339</v>
      </c>
      <c r="BI99" s="313">
        <f>'Data - expenses'!BJ48</f>
        <v>8333.3333333333339</v>
      </c>
      <c r="BJ99" s="313">
        <f>'Data - expenses'!BK48</f>
        <v>8333.3333333333339</v>
      </c>
      <c r="BK99" s="313">
        <f>'Data - expenses'!BL48</f>
        <v>8333.3333333333339</v>
      </c>
      <c r="BL99" s="313">
        <f>'Data - expenses'!BM48</f>
        <v>8333.3333333333339</v>
      </c>
      <c r="BM99" s="313">
        <f>'Data - expenses'!BN48</f>
        <v>8333.3333333333339</v>
      </c>
      <c r="BN99" s="313">
        <f>'Data - expenses'!BO48</f>
        <v>8333.3333333333339</v>
      </c>
      <c r="BO99" s="313">
        <f>'Data - expenses'!BP48</f>
        <v>8333.3333333333339</v>
      </c>
      <c r="BP99" s="314">
        <f>'Data - expenses'!BQ48</f>
        <v>8333.3333333333339</v>
      </c>
    </row>
    <row r="100" spans="6:68" hidden="1" outlineLevel="5">
      <c r="H100" s="327" t="s">
        <v>251</v>
      </c>
      <c r="I100" s="312">
        <f>'Data - expenses'!J49</f>
        <v>7500</v>
      </c>
      <c r="J100" s="313">
        <f>'Data - expenses'!K49</f>
        <v>7500</v>
      </c>
      <c r="K100" s="313">
        <f>'Data - expenses'!L49</f>
        <v>7500</v>
      </c>
      <c r="L100" s="313">
        <f>'Data - expenses'!M49</f>
        <v>7500</v>
      </c>
      <c r="M100" s="313">
        <f>'Data - expenses'!N49</f>
        <v>7500</v>
      </c>
      <c r="N100" s="313">
        <f>'Data - expenses'!O49</f>
        <v>7500</v>
      </c>
      <c r="O100" s="313">
        <f>'Data - expenses'!P49</f>
        <v>7500</v>
      </c>
      <c r="P100" s="313">
        <f>'Data - expenses'!Q49</f>
        <v>7500</v>
      </c>
      <c r="Q100" s="313">
        <f>'Data - expenses'!R49</f>
        <v>7500</v>
      </c>
      <c r="R100" s="313">
        <f>'Data - expenses'!S49</f>
        <v>7500</v>
      </c>
      <c r="S100" s="313">
        <f>'Data - expenses'!T49</f>
        <v>7500</v>
      </c>
      <c r="T100" s="313">
        <f>'Data - expenses'!U49</f>
        <v>7500</v>
      </c>
      <c r="U100" s="313">
        <f>'Data - expenses'!V49</f>
        <v>15000</v>
      </c>
      <c r="V100" s="313">
        <f>'Data - expenses'!W49</f>
        <v>15000</v>
      </c>
      <c r="W100" s="313">
        <f>'Data - expenses'!X49</f>
        <v>15000</v>
      </c>
      <c r="X100" s="313">
        <f>'Data - expenses'!Y49</f>
        <v>15000</v>
      </c>
      <c r="Y100" s="313">
        <f>'Data - expenses'!Z49</f>
        <v>15000</v>
      </c>
      <c r="Z100" s="313">
        <f>'Data - expenses'!AA49</f>
        <v>15000</v>
      </c>
      <c r="AA100" s="313">
        <f>'Data - expenses'!AB49</f>
        <v>15000</v>
      </c>
      <c r="AB100" s="313">
        <f>'Data - expenses'!AC49</f>
        <v>15000</v>
      </c>
      <c r="AC100" s="313">
        <f>'Data - expenses'!AD49</f>
        <v>15000</v>
      </c>
      <c r="AD100" s="313">
        <f>'Data - expenses'!AE49</f>
        <v>15000</v>
      </c>
      <c r="AE100" s="313">
        <f>'Data - expenses'!AF49</f>
        <v>15000</v>
      </c>
      <c r="AF100" s="313">
        <f>'Data - expenses'!AG49</f>
        <v>15000</v>
      </c>
      <c r="AG100" s="313">
        <f>'Data - expenses'!AH49</f>
        <v>15000</v>
      </c>
      <c r="AH100" s="313">
        <f>'Data - expenses'!AI49</f>
        <v>15000</v>
      </c>
      <c r="AI100" s="313">
        <f>'Data - expenses'!AJ49</f>
        <v>15000</v>
      </c>
      <c r="AJ100" s="313">
        <f>'Data - expenses'!AK49</f>
        <v>15000</v>
      </c>
      <c r="AK100" s="313">
        <f>'Data - expenses'!AL49</f>
        <v>15000</v>
      </c>
      <c r="AL100" s="313">
        <f>'Data - expenses'!AM49</f>
        <v>15000</v>
      </c>
      <c r="AM100" s="313">
        <f>'Data - expenses'!AN49</f>
        <v>15000</v>
      </c>
      <c r="AN100" s="313">
        <f>'Data - expenses'!AO49</f>
        <v>15000</v>
      </c>
      <c r="AO100" s="313">
        <f>'Data - expenses'!AP49</f>
        <v>15000</v>
      </c>
      <c r="AP100" s="313">
        <f>'Data - expenses'!AQ49</f>
        <v>15000</v>
      </c>
      <c r="AQ100" s="313">
        <f>'Data - expenses'!AR49</f>
        <v>15000</v>
      </c>
      <c r="AR100" s="313">
        <f>'Data - expenses'!AS49</f>
        <v>15000</v>
      </c>
      <c r="AS100" s="313">
        <f>'Data - expenses'!AT49</f>
        <v>22500</v>
      </c>
      <c r="AT100" s="313">
        <f>'Data - expenses'!AU49</f>
        <v>22500</v>
      </c>
      <c r="AU100" s="313">
        <f>'Data - expenses'!AV49</f>
        <v>22500</v>
      </c>
      <c r="AV100" s="313">
        <f>'Data - expenses'!AW49</f>
        <v>22500</v>
      </c>
      <c r="AW100" s="313">
        <f>'Data - expenses'!AX49</f>
        <v>22500</v>
      </c>
      <c r="AX100" s="313">
        <f>'Data - expenses'!AY49</f>
        <v>22500</v>
      </c>
      <c r="AY100" s="313">
        <f>'Data - expenses'!AZ49</f>
        <v>22500</v>
      </c>
      <c r="AZ100" s="313">
        <f>'Data - expenses'!BA49</f>
        <v>22500</v>
      </c>
      <c r="BA100" s="313">
        <f>'Data - expenses'!BB49</f>
        <v>22500</v>
      </c>
      <c r="BB100" s="313">
        <f>'Data - expenses'!BC49</f>
        <v>22500</v>
      </c>
      <c r="BC100" s="313">
        <f>'Data - expenses'!BD49</f>
        <v>22500</v>
      </c>
      <c r="BD100" s="313">
        <f>'Data - expenses'!BE49</f>
        <v>22500</v>
      </c>
      <c r="BE100" s="313">
        <f>'Data - expenses'!BF49</f>
        <v>30000</v>
      </c>
      <c r="BF100" s="313">
        <f>'Data - expenses'!BG49</f>
        <v>30000</v>
      </c>
      <c r="BG100" s="313">
        <f>'Data - expenses'!BH49</f>
        <v>30000</v>
      </c>
      <c r="BH100" s="313">
        <f>'Data - expenses'!BI49</f>
        <v>30000</v>
      </c>
      <c r="BI100" s="313">
        <f>'Data - expenses'!BJ49</f>
        <v>30000</v>
      </c>
      <c r="BJ100" s="313">
        <f>'Data - expenses'!BK49</f>
        <v>30000</v>
      </c>
      <c r="BK100" s="313">
        <f>'Data - expenses'!BL49</f>
        <v>30000</v>
      </c>
      <c r="BL100" s="313">
        <f>'Data - expenses'!BM49</f>
        <v>30000</v>
      </c>
      <c r="BM100" s="313">
        <f>'Data - expenses'!BN49</f>
        <v>30000</v>
      </c>
      <c r="BN100" s="313">
        <f>'Data - expenses'!BO49</f>
        <v>30000</v>
      </c>
      <c r="BO100" s="313">
        <f>'Data - expenses'!BP49</f>
        <v>30000</v>
      </c>
      <c r="BP100" s="314">
        <f>'Data - expenses'!BQ49</f>
        <v>30000</v>
      </c>
    </row>
    <row r="101" spans="6:68" hidden="1" outlineLevel="5">
      <c r="H101" s="327" t="s">
        <v>252</v>
      </c>
      <c r="I101" s="312">
        <f>'Data - expenses'!J50</f>
        <v>5000</v>
      </c>
      <c r="J101" s="313">
        <f>'Data - expenses'!K50</f>
        <v>5000</v>
      </c>
      <c r="K101" s="313">
        <f>'Data - expenses'!L50</f>
        <v>5000</v>
      </c>
      <c r="L101" s="313">
        <f>'Data - expenses'!M50</f>
        <v>5000</v>
      </c>
      <c r="M101" s="313">
        <f>'Data - expenses'!N50</f>
        <v>5000</v>
      </c>
      <c r="N101" s="313">
        <f>'Data - expenses'!O50</f>
        <v>5000</v>
      </c>
      <c r="O101" s="313">
        <f>'Data - expenses'!P50</f>
        <v>5000</v>
      </c>
      <c r="P101" s="313">
        <f>'Data - expenses'!Q50</f>
        <v>5000</v>
      </c>
      <c r="Q101" s="313">
        <f>'Data - expenses'!R50</f>
        <v>5000</v>
      </c>
      <c r="R101" s="313">
        <f>'Data - expenses'!S50</f>
        <v>5000</v>
      </c>
      <c r="S101" s="313">
        <f>'Data - expenses'!T50</f>
        <v>5000</v>
      </c>
      <c r="T101" s="313">
        <f>'Data - expenses'!U50</f>
        <v>5000</v>
      </c>
      <c r="U101" s="313">
        <f>'Data - expenses'!V50</f>
        <v>10000</v>
      </c>
      <c r="V101" s="313">
        <f>'Data - expenses'!W50</f>
        <v>10000</v>
      </c>
      <c r="W101" s="313">
        <f>'Data - expenses'!X50</f>
        <v>10000</v>
      </c>
      <c r="X101" s="313">
        <f>'Data - expenses'!Y50</f>
        <v>10000</v>
      </c>
      <c r="Y101" s="313">
        <f>'Data - expenses'!Z50</f>
        <v>10000</v>
      </c>
      <c r="Z101" s="313">
        <f>'Data - expenses'!AA50</f>
        <v>10000</v>
      </c>
      <c r="AA101" s="313">
        <f>'Data - expenses'!AB50</f>
        <v>10000</v>
      </c>
      <c r="AB101" s="313">
        <f>'Data - expenses'!AC50</f>
        <v>10000</v>
      </c>
      <c r="AC101" s="313">
        <f>'Data - expenses'!AD50</f>
        <v>10000</v>
      </c>
      <c r="AD101" s="313">
        <f>'Data - expenses'!AE50</f>
        <v>10000</v>
      </c>
      <c r="AE101" s="313">
        <f>'Data - expenses'!AF50</f>
        <v>10000</v>
      </c>
      <c r="AF101" s="313">
        <f>'Data - expenses'!AG50</f>
        <v>10000</v>
      </c>
      <c r="AG101" s="313">
        <f>'Data - expenses'!AH50</f>
        <v>10000</v>
      </c>
      <c r="AH101" s="313">
        <f>'Data - expenses'!AI50</f>
        <v>10000</v>
      </c>
      <c r="AI101" s="313">
        <f>'Data - expenses'!AJ50</f>
        <v>10000</v>
      </c>
      <c r="AJ101" s="313">
        <f>'Data - expenses'!AK50</f>
        <v>10000</v>
      </c>
      <c r="AK101" s="313">
        <f>'Data - expenses'!AL50</f>
        <v>10000</v>
      </c>
      <c r="AL101" s="313">
        <f>'Data - expenses'!AM50</f>
        <v>10000</v>
      </c>
      <c r="AM101" s="313">
        <f>'Data - expenses'!AN50</f>
        <v>10000</v>
      </c>
      <c r="AN101" s="313">
        <f>'Data - expenses'!AO50</f>
        <v>10000</v>
      </c>
      <c r="AO101" s="313">
        <f>'Data - expenses'!AP50</f>
        <v>10000</v>
      </c>
      <c r="AP101" s="313">
        <f>'Data - expenses'!AQ50</f>
        <v>10000</v>
      </c>
      <c r="AQ101" s="313">
        <f>'Data - expenses'!AR50</f>
        <v>10000</v>
      </c>
      <c r="AR101" s="313">
        <f>'Data - expenses'!AS50</f>
        <v>10000</v>
      </c>
      <c r="AS101" s="313">
        <f>'Data - expenses'!AT50</f>
        <v>15000</v>
      </c>
      <c r="AT101" s="313">
        <f>'Data - expenses'!AU50</f>
        <v>15000</v>
      </c>
      <c r="AU101" s="313">
        <f>'Data - expenses'!AV50</f>
        <v>15000</v>
      </c>
      <c r="AV101" s="313">
        <f>'Data - expenses'!AW50</f>
        <v>15000</v>
      </c>
      <c r="AW101" s="313">
        <f>'Data - expenses'!AX50</f>
        <v>15000</v>
      </c>
      <c r="AX101" s="313">
        <f>'Data - expenses'!AY50</f>
        <v>15000</v>
      </c>
      <c r="AY101" s="313">
        <f>'Data - expenses'!AZ50</f>
        <v>15000</v>
      </c>
      <c r="AZ101" s="313">
        <f>'Data - expenses'!BA50</f>
        <v>15000</v>
      </c>
      <c r="BA101" s="313">
        <f>'Data - expenses'!BB50</f>
        <v>15000</v>
      </c>
      <c r="BB101" s="313">
        <f>'Data - expenses'!BC50</f>
        <v>15000</v>
      </c>
      <c r="BC101" s="313">
        <f>'Data - expenses'!BD50</f>
        <v>15000</v>
      </c>
      <c r="BD101" s="313">
        <f>'Data - expenses'!BE50</f>
        <v>15000</v>
      </c>
      <c r="BE101" s="313">
        <f>'Data - expenses'!BF50</f>
        <v>20000</v>
      </c>
      <c r="BF101" s="313">
        <f>'Data - expenses'!BG50</f>
        <v>20000</v>
      </c>
      <c r="BG101" s="313">
        <f>'Data - expenses'!BH50</f>
        <v>20000</v>
      </c>
      <c r="BH101" s="313">
        <f>'Data - expenses'!BI50</f>
        <v>20000</v>
      </c>
      <c r="BI101" s="313">
        <f>'Data - expenses'!BJ50</f>
        <v>20000</v>
      </c>
      <c r="BJ101" s="313">
        <f>'Data - expenses'!BK50</f>
        <v>20000</v>
      </c>
      <c r="BK101" s="313">
        <f>'Data - expenses'!BL50</f>
        <v>20000</v>
      </c>
      <c r="BL101" s="313">
        <f>'Data - expenses'!BM50</f>
        <v>20000</v>
      </c>
      <c r="BM101" s="313">
        <f>'Data - expenses'!BN50</f>
        <v>20000</v>
      </c>
      <c r="BN101" s="313">
        <f>'Data - expenses'!BO50</f>
        <v>20000</v>
      </c>
      <c r="BO101" s="313">
        <f>'Data - expenses'!BP50</f>
        <v>20000</v>
      </c>
      <c r="BP101" s="314">
        <f>'Data - expenses'!BQ50</f>
        <v>20000</v>
      </c>
    </row>
    <row r="102" spans="6:68" hidden="1" outlineLevel="4">
      <c r="G102" s="502" t="s">
        <v>45</v>
      </c>
      <c r="H102" s="503"/>
      <c r="I102" s="324">
        <f t="shared" ref="I102:AN102" si="94">SUM(I103,I104,I105,I106,I107)</f>
        <v>0</v>
      </c>
      <c r="J102" s="325">
        <f t="shared" si="94"/>
        <v>0</v>
      </c>
      <c r="K102" s="325">
        <f t="shared" si="94"/>
        <v>0</v>
      </c>
      <c r="L102" s="325">
        <f t="shared" si="94"/>
        <v>0</v>
      </c>
      <c r="M102" s="325">
        <f t="shared" si="94"/>
        <v>0</v>
      </c>
      <c r="N102" s="325">
        <f t="shared" si="94"/>
        <v>7500</v>
      </c>
      <c r="O102" s="325">
        <f t="shared" si="94"/>
        <v>7500</v>
      </c>
      <c r="P102" s="325">
        <f t="shared" si="94"/>
        <v>7500</v>
      </c>
      <c r="Q102" s="325">
        <f t="shared" si="94"/>
        <v>7500</v>
      </c>
      <c r="R102" s="325">
        <f t="shared" si="94"/>
        <v>7500</v>
      </c>
      <c r="S102" s="325">
        <f t="shared" si="94"/>
        <v>7500</v>
      </c>
      <c r="T102" s="325">
        <f t="shared" si="94"/>
        <v>7500</v>
      </c>
      <c r="U102" s="325">
        <f t="shared" si="94"/>
        <v>7500</v>
      </c>
      <c r="V102" s="325">
        <f t="shared" si="94"/>
        <v>7500</v>
      </c>
      <c r="W102" s="325">
        <f t="shared" si="94"/>
        <v>12500</v>
      </c>
      <c r="X102" s="325">
        <f t="shared" si="94"/>
        <v>12500</v>
      </c>
      <c r="Y102" s="325">
        <f t="shared" si="94"/>
        <v>12500</v>
      </c>
      <c r="Z102" s="325">
        <f t="shared" si="94"/>
        <v>12500</v>
      </c>
      <c r="AA102" s="325">
        <f t="shared" si="94"/>
        <v>12500</v>
      </c>
      <c r="AB102" s="325">
        <f t="shared" si="94"/>
        <v>22500</v>
      </c>
      <c r="AC102" s="325">
        <f t="shared" si="94"/>
        <v>22500</v>
      </c>
      <c r="AD102" s="325">
        <f t="shared" si="94"/>
        <v>22500</v>
      </c>
      <c r="AE102" s="325">
        <f t="shared" si="94"/>
        <v>32916.666666666664</v>
      </c>
      <c r="AF102" s="325">
        <f t="shared" si="94"/>
        <v>32916.666666666664</v>
      </c>
      <c r="AG102" s="325">
        <f t="shared" si="94"/>
        <v>32916.666666666664</v>
      </c>
      <c r="AH102" s="325">
        <f t="shared" si="94"/>
        <v>32916.666666666664</v>
      </c>
      <c r="AI102" s="325">
        <f t="shared" si="94"/>
        <v>32916.666666666664</v>
      </c>
      <c r="AJ102" s="325">
        <f t="shared" si="94"/>
        <v>32916.666666666664</v>
      </c>
      <c r="AK102" s="325">
        <f t="shared" si="94"/>
        <v>37916.666666666664</v>
      </c>
      <c r="AL102" s="325">
        <f t="shared" si="94"/>
        <v>37916.666666666664</v>
      </c>
      <c r="AM102" s="325">
        <f t="shared" si="94"/>
        <v>37916.666666666664</v>
      </c>
      <c r="AN102" s="325">
        <f t="shared" si="94"/>
        <v>37916.666666666664</v>
      </c>
      <c r="AO102" s="325">
        <f t="shared" ref="AO102:BP102" si="95">SUM(AO103,AO104,AO105,AO106,AO107)</f>
        <v>52083.333333333328</v>
      </c>
      <c r="AP102" s="325">
        <f t="shared" si="95"/>
        <v>52083.333333333328</v>
      </c>
      <c r="AQ102" s="325">
        <f t="shared" si="95"/>
        <v>52083.333333333328</v>
      </c>
      <c r="AR102" s="325">
        <f t="shared" si="95"/>
        <v>52083.333333333328</v>
      </c>
      <c r="AS102" s="325">
        <f t="shared" si="95"/>
        <v>57083.333333333328</v>
      </c>
      <c r="AT102" s="325">
        <f t="shared" si="95"/>
        <v>57083.333333333328</v>
      </c>
      <c r="AU102" s="325">
        <f t="shared" si="95"/>
        <v>64583.333333333328</v>
      </c>
      <c r="AV102" s="325">
        <f t="shared" si="95"/>
        <v>64583.333333333328</v>
      </c>
      <c r="AW102" s="325">
        <f t="shared" si="95"/>
        <v>64583.333333333328</v>
      </c>
      <c r="AX102" s="325">
        <f t="shared" si="95"/>
        <v>64583.333333333328</v>
      </c>
      <c r="AY102" s="325">
        <f t="shared" si="95"/>
        <v>64583.333333333328</v>
      </c>
      <c r="AZ102" s="325">
        <f t="shared" si="95"/>
        <v>64583.333333333328</v>
      </c>
      <c r="BA102" s="325">
        <f t="shared" si="95"/>
        <v>72083.333333333328</v>
      </c>
      <c r="BB102" s="325">
        <f t="shared" si="95"/>
        <v>72083.333333333328</v>
      </c>
      <c r="BC102" s="325">
        <f t="shared" si="95"/>
        <v>77083.333333333328</v>
      </c>
      <c r="BD102" s="325">
        <f t="shared" si="95"/>
        <v>77083.333333333328</v>
      </c>
      <c r="BE102" s="325">
        <f t="shared" si="95"/>
        <v>82083.333333333328</v>
      </c>
      <c r="BF102" s="325">
        <f t="shared" si="95"/>
        <v>82083.333333333328</v>
      </c>
      <c r="BG102" s="325">
        <f t="shared" si="95"/>
        <v>89583.333333333328</v>
      </c>
      <c r="BH102" s="325">
        <f t="shared" si="95"/>
        <v>89583.333333333328</v>
      </c>
      <c r="BI102" s="325">
        <f t="shared" si="95"/>
        <v>99583.333333333328</v>
      </c>
      <c r="BJ102" s="325">
        <f t="shared" si="95"/>
        <v>99583.333333333328</v>
      </c>
      <c r="BK102" s="325">
        <f t="shared" si="95"/>
        <v>99583.333333333328</v>
      </c>
      <c r="BL102" s="325">
        <f t="shared" si="95"/>
        <v>109583.33333333333</v>
      </c>
      <c r="BM102" s="325">
        <f t="shared" si="95"/>
        <v>109583.33333333333</v>
      </c>
      <c r="BN102" s="325">
        <f t="shared" si="95"/>
        <v>109583.33333333333</v>
      </c>
      <c r="BO102" s="325">
        <f t="shared" si="95"/>
        <v>114583.33333333333</v>
      </c>
      <c r="BP102" s="326">
        <f t="shared" si="95"/>
        <v>114583.33333333333</v>
      </c>
    </row>
    <row r="103" spans="6:68" hidden="1" outlineLevel="5">
      <c r="H103" s="327" t="s">
        <v>254</v>
      </c>
      <c r="I103" s="312">
        <f>'Data - expenses'!J51</f>
        <v>0</v>
      </c>
      <c r="J103" s="313">
        <f>'Data - expenses'!K51</f>
        <v>0</v>
      </c>
      <c r="K103" s="313">
        <f>'Data - expenses'!L51</f>
        <v>0</v>
      </c>
      <c r="L103" s="313">
        <f>'Data - expenses'!M51</f>
        <v>0</v>
      </c>
      <c r="M103" s="313">
        <f>'Data - expenses'!N51</f>
        <v>0</v>
      </c>
      <c r="N103" s="313">
        <f>'Data - expenses'!O51</f>
        <v>0</v>
      </c>
      <c r="O103" s="313">
        <f>'Data - expenses'!P51</f>
        <v>0</v>
      </c>
      <c r="P103" s="313">
        <f>'Data - expenses'!Q51</f>
        <v>0</v>
      </c>
      <c r="Q103" s="313">
        <f>'Data - expenses'!R51</f>
        <v>0</v>
      </c>
      <c r="R103" s="313">
        <f>'Data - expenses'!S51</f>
        <v>0</v>
      </c>
      <c r="S103" s="313">
        <f>'Data - expenses'!T51</f>
        <v>0</v>
      </c>
      <c r="T103" s="313">
        <f>'Data - expenses'!U51</f>
        <v>0</v>
      </c>
      <c r="U103" s="313">
        <f>'Data - expenses'!V51</f>
        <v>0</v>
      </c>
      <c r="V103" s="313">
        <f>'Data - expenses'!W51</f>
        <v>0</v>
      </c>
      <c r="W103" s="313">
        <f>'Data - expenses'!X51</f>
        <v>0</v>
      </c>
      <c r="X103" s="313">
        <f>'Data - expenses'!Y51</f>
        <v>0</v>
      </c>
      <c r="Y103" s="313">
        <f>'Data - expenses'!Z51</f>
        <v>0</v>
      </c>
      <c r="Z103" s="313">
        <f>'Data - expenses'!AA51</f>
        <v>0</v>
      </c>
      <c r="AA103" s="313">
        <f>'Data - expenses'!AB51</f>
        <v>0</v>
      </c>
      <c r="AB103" s="313">
        <f>'Data - expenses'!AC51</f>
        <v>0</v>
      </c>
      <c r="AC103" s="313">
        <f>'Data - expenses'!AD51</f>
        <v>0</v>
      </c>
      <c r="AD103" s="313">
        <f>'Data - expenses'!AE51</f>
        <v>0</v>
      </c>
      <c r="AE103" s="313">
        <f>'Data - expenses'!AF51</f>
        <v>10416.666666666666</v>
      </c>
      <c r="AF103" s="313">
        <f>'Data - expenses'!AG51</f>
        <v>10416.666666666666</v>
      </c>
      <c r="AG103" s="313">
        <f>'Data - expenses'!AH51</f>
        <v>10416.666666666666</v>
      </c>
      <c r="AH103" s="313">
        <f>'Data - expenses'!AI51</f>
        <v>10416.666666666666</v>
      </c>
      <c r="AI103" s="313">
        <f>'Data - expenses'!AJ51</f>
        <v>10416.666666666666</v>
      </c>
      <c r="AJ103" s="313">
        <f>'Data - expenses'!AK51</f>
        <v>10416.666666666666</v>
      </c>
      <c r="AK103" s="313">
        <f>'Data - expenses'!AL51</f>
        <v>10416.666666666666</v>
      </c>
      <c r="AL103" s="313">
        <f>'Data - expenses'!AM51</f>
        <v>10416.666666666666</v>
      </c>
      <c r="AM103" s="313">
        <f>'Data - expenses'!AN51</f>
        <v>10416.666666666666</v>
      </c>
      <c r="AN103" s="313">
        <f>'Data - expenses'!AO51</f>
        <v>10416.666666666666</v>
      </c>
      <c r="AO103" s="313">
        <f>'Data - expenses'!AP51</f>
        <v>10416.666666666666</v>
      </c>
      <c r="AP103" s="313">
        <f>'Data - expenses'!AQ51</f>
        <v>10416.666666666666</v>
      </c>
      <c r="AQ103" s="313">
        <f>'Data - expenses'!AR51</f>
        <v>10416.666666666666</v>
      </c>
      <c r="AR103" s="313">
        <f>'Data - expenses'!AS51</f>
        <v>10416.666666666666</v>
      </c>
      <c r="AS103" s="313">
        <f>'Data - expenses'!AT51</f>
        <v>10416.666666666666</v>
      </c>
      <c r="AT103" s="313">
        <f>'Data - expenses'!AU51</f>
        <v>10416.666666666666</v>
      </c>
      <c r="AU103" s="313">
        <f>'Data - expenses'!AV51</f>
        <v>10416.666666666666</v>
      </c>
      <c r="AV103" s="313">
        <f>'Data - expenses'!AW51</f>
        <v>10416.666666666666</v>
      </c>
      <c r="AW103" s="313">
        <f>'Data - expenses'!AX51</f>
        <v>10416.666666666666</v>
      </c>
      <c r="AX103" s="313">
        <f>'Data - expenses'!AY51</f>
        <v>10416.666666666666</v>
      </c>
      <c r="AY103" s="313">
        <f>'Data - expenses'!AZ51</f>
        <v>10416.666666666666</v>
      </c>
      <c r="AZ103" s="313">
        <f>'Data - expenses'!BA51</f>
        <v>10416.666666666666</v>
      </c>
      <c r="BA103" s="313">
        <f>'Data - expenses'!BB51</f>
        <v>10416.666666666666</v>
      </c>
      <c r="BB103" s="313">
        <f>'Data - expenses'!BC51</f>
        <v>10416.666666666666</v>
      </c>
      <c r="BC103" s="313">
        <f>'Data - expenses'!BD51</f>
        <v>10416.666666666666</v>
      </c>
      <c r="BD103" s="313">
        <f>'Data - expenses'!BE51</f>
        <v>10416.666666666666</v>
      </c>
      <c r="BE103" s="313">
        <f>'Data - expenses'!BF51</f>
        <v>10416.666666666666</v>
      </c>
      <c r="BF103" s="313">
        <f>'Data - expenses'!BG51</f>
        <v>10416.666666666666</v>
      </c>
      <c r="BG103" s="313">
        <f>'Data - expenses'!BH51</f>
        <v>10416.666666666666</v>
      </c>
      <c r="BH103" s="313">
        <f>'Data - expenses'!BI51</f>
        <v>10416.666666666666</v>
      </c>
      <c r="BI103" s="313">
        <f>'Data - expenses'!BJ51</f>
        <v>10416.666666666666</v>
      </c>
      <c r="BJ103" s="313">
        <f>'Data - expenses'!BK51</f>
        <v>10416.666666666666</v>
      </c>
      <c r="BK103" s="313">
        <f>'Data - expenses'!BL51</f>
        <v>10416.666666666666</v>
      </c>
      <c r="BL103" s="313">
        <f>'Data - expenses'!BM51</f>
        <v>10416.666666666666</v>
      </c>
      <c r="BM103" s="313">
        <f>'Data - expenses'!BN51</f>
        <v>10416.666666666666</v>
      </c>
      <c r="BN103" s="313">
        <f>'Data - expenses'!BO51</f>
        <v>10416.666666666666</v>
      </c>
      <c r="BO103" s="313">
        <f>'Data - expenses'!BP51</f>
        <v>10416.666666666666</v>
      </c>
      <c r="BP103" s="314">
        <f>'Data - expenses'!BQ51</f>
        <v>10416.666666666666</v>
      </c>
    </row>
    <row r="104" spans="6:68" hidden="1" outlineLevel="5">
      <c r="H104" s="327" t="s">
        <v>255</v>
      </c>
      <c r="I104" s="312">
        <f>'Data - expenses'!J52</f>
        <v>0</v>
      </c>
      <c r="J104" s="313">
        <f>'Data - expenses'!K52</f>
        <v>0</v>
      </c>
      <c r="K104" s="313">
        <f>'Data - expenses'!L52</f>
        <v>0</v>
      </c>
      <c r="L104" s="313">
        <f>'Data - expenses'!M52</f>
        <v>0</v>
      </c>
      <c r="M104" s="313">
        <f>'Data - expenses'!N52</f>
        <v>0</v>
      </c>
      <c r="N104" s="313">
        <f>'Data - expenses'!O52</f>
        <v>7500</v>
      </c>
      <c r="O104" s="313">
        <f>'Data - expenses'!P52</f>
        <v>7500</v>
      </c>
      <c r="P104" s="313">
        <f>'Data - expenses'!Q52</f>
        <v>7500</v>
      </c>
      <c r="Q104" s="313">
        <f>'Data - expenses'!R52</f>
        <v>7500</v>
      </c>
      <c r="R104" s="313">
        <f>'Data - expenses'!S52</f>
        <v>7500</v>
      </c>
      <c r="S104" s="313">
        <f>'Data - expenses'!T52</f>
        <v>7500</v>
      </c>
      <c r="T104" s="313">
        <f>'Data - expenses'!U52</f>
        <v>7500</v>
      </c>
      <c r="U104" s="313">
        <f>'Data - expenses'!V52</f>
        <v>7500</v>
      </c>
      <c r="V104" s="313">
        <f>'Data - expenses'!W52</f>
        <v>7500</v>
      </c>
      <c r="W104" s="313">
        <f>'Data - expenses'!X52</f>
        <v>7500</v>
      </c>
      <c r="X104" s="313">
        <f>'Data - expenses'!Y52</f>
        <v>7500</v>
      </c>
      <c r="Y104" s="313">
        <f>'Data - expenses'!Z52</f>
        <v>7500</v>
      </c>
      <c r="Z104" s="313">
        <f>'Data - expenses'!AA52</f>
        <v>7500</v>
      </c>
      <c r="AA104" s="313">
        <f>'Data - expenses'!AB52</f>
        <v>7500</v>
      </c>
      <c r="AB104" s="313">
        <f>'Data - expenses'!AC52</f>
        <v>7500</v>
      </c>
      <c r="AC104" s="313">
        <f>'Data - expenses'!AD52</f>
        <v>7500</v>
      </c>
      <c r="AD104" s="313">
        <f>'Data - expenses'!AE52</f>
        <v>7500</v>
      </c>
      <c r="AE104" s="313">
        <f>'Data - expenses'!AF52</f>
        <v>7500</v>
      </c>
      <c r="AF104" s="313">
        <f>'Data - expenses'!AG52</f>
        <v>7500</v>
      </c>
      <c r="AG104" s="313">
        <f>'Data - expenses'!AH52</f>
        <v>7500</v>
      </c>
      <c r="AH104" s="313">
        <f>'Data - expenses'!AI52</f>
        <v>7500</v>
      </c>
      <c r="AI104" s="313">
        <f>'Data - expenses'!AJ52</f>
        <v>7500</v>
      </c>
      <c r="AJ104" s="313">
        <f>'Data - expenses'!AK52</f>
        <v>7500</v>
      </c>
      <c r="AK104" s="313">
        <f>'Data - expenses'!AL52</f>
        <v>7500</v>
      </c>
      <c r="AL104" s="313">
        <f>'Data - expenses'!AM52</f>
        <v>7500</v>
      </c>
      <c r="AM104" s="313">
        <f>'Data - expenses'!AN52</f>
        <v>7500</v>
      </c>
      <c r="AN104" s="313">
        <f>'Data - expenses'!AO52</f>
        <v>7500</v>
      </c>
      <c r="AO104" s="313">
        <f>'Data - expenses'!AP52</f>
        <v>15000</v>
      </c>
      <c r="AP104" s="313">
        <f>'Data - expenses'!AQ52</f>
        <v>15000</v>
      </c>
      <c r="AQ104" s="313">
        <f>'Data - expenses'!AR52</f>
        <v>15000</v>
      </c>
      <c r="AR104" s="313">
        <f>'Data - expenses'!AS52</f>
        <v>15000</v>
      </c>
      <c r="AS104" s="313">
        <f>'Data - expenses'!AT52</f>
        <v>15000</v>
      </c>
      <c r="AT104" s="313">
        <f>'Data - expenses'!AU52</f>
        <v>15000</v>
      </c>
      <c r="AU104" s="313">
        <f>'Data - expenses'!AV52</f>
        <v>22500</v>
      </c>
      <c r="AV104" s="313">
        <f>'Data - expenses'!AW52</f>
        <v>22500</v>
      </c>
      <c r="AW104" s="313">
        <f>'Data - expenses'!AX52</f>
        <v>22500</v>
      </c>
      <c r="AX104" s="313">
        <f>'Data - expenses'!AY52</f>
        <v>22500</v>
      </c>
      <c r="AY104" s="313">
        <f>'Data - expenses'!AZ52</f>
        <v>22500</v>
      </c>
      <c r="AZ104" s="313">
        <f>'Data - expenses'!BA52</f>
        <v>22500</v>
      </c>
      <c r="BA104" s="313">
        <f>'Data - expenses'!BB52</f>
        <v>30000</v>
      </c>
      <c r="BB104" s="313">
        <f>'Data - expenses'!BC52</f>
        <v>30000</v>
      </c>
      <c r="BC104" s="313">
        <f>'Data - expenses'!BD52</f>
        <v>30000</v>
      </c>
      <c r="BD104" s="313">
        <f>'Data - expenses'!BE52</f>
        <v>30000</v>
      </c>
      <c r="BE104" s="313">
        <f>'Data - expenses'!BF52</f>
        <v>30000</v>
      </c>
      <c r="BF104" s="313">
        <f>'Data - expenses'!BG52</f>
        <v>30000</v>
      </c>
      <c r="BG104" s="313">
        <f>'Data - expenses'!BH52</f>
        <v>37500</v>
      </c>
      <c r="BH104" s="313">
        <f>'Data - expenses'!BI52</f>
        <v>37500</v>
      </c>
      <c r="BI104" s="313">
        <f>'Data - expenses'!BJ52</f>
        <v>37500</v>
      </c>
      <c r="BJ104" s="313">
        <f>'Data - expenses'!BK52</f>
        <v>37500</v>
      </c>
      <c r="BK104" s="313">
        <f>'Data - expenses'!BL52</f>
        <v>37500</v>
      </c>
      <c r="BL104" s="313">
        <f>'Data - expenses'!BM52</f>
        <v>37500</v>
      </c>
      <c r="BM104" s="313">
        <f>'Data - expenses'!BN52</f>
        <v>37500</v>
      </c>
      <c r="BN104" s="313">
        <f>'Data - expenses'!BO52</f>
        <v>37500</v>
      </c>
      <c r="BO104" s="313">
        <f>'Data - expenses'!BP52</f>
        <v>37500</v>
      </c>
      <c r="BP104" s="314">
        <f>'Data - expenses'!BQ52</f>
        <v>37500</v>
      </c>
    </row>
    <row r="105" spans="6:68" hidden="1" outlineLevel="5">
      <c r="H105" s="327" t="s">
        <v>256</v>
      </c>
      <c r="I105" s="312">
        <f>'Data - expenses'!J53</f>
        <v>0</v>
      </c>
      <c r="J105" s="313">
        <f>'Data - expenses'!K53</f>
        <v>0</v>
      </c>
      <c r="K105" s="313">
        <f>'Data - expenses'!L53</f>
        <v>0</v>
      </c>
      <c r="L105" s="313">
        <f>'Data - expenses'!M53</f>
        <v>0</v>
      </c>
      <c r="M105" s="313">
        <f>'Data - expenses'!N53</f>
        <v>0</v>
      </c>
      <c r="N105" s="313">
        <f>'Data - expenses'!O53</f>
        <v>0</v>
      </c>
      <c r="O105" s="313">
        <f>'Data - expenses'!P53</f>
        <v>0</v>
      </c>
      <c r="P105" s="313">
        <f>'Data - expenses'!Q53</f>
        <v>0</v>
      </c>
      <c r="Q105" s="313">
        <f>'Data - expenses'!R53</f>
        <v>0</v>
      </c>
      <c r="R105" s="313">
        <f>'Data - expenses'!S53</f>
        <v>0</v>
      </c>
      <c r="S105" s="313">
        <f>'Data - expenses'!T53</f>
        <v>0</v>
      </c>
      <c r="T105" s="313">
        <f>'Data - expenses'!U53</f>
        <v>0</v>
      </c>
      <c r="U105" s="313">
        <f>'Data - expenses'!V53</f>
        <v>0</v>
      </c>
      <c r="V105" s="313">
        <f>'Data - expenses'!W53</f>
        <v>0</v>
      </c>
      <c r="W105" s="313">
        <f>'Data - expenses'!X53</f>
        <v>5000</v>
      </c>
      <c r="X105" s="313">
        <f>'Data - expenses'!Y53</f>
        <v>5000</v>
      </c>
      <c r="Y105" s="313">
        <f>'Data - expenses'!Z53</f>
        <v>5000</v>
      </c>
      <c r="Z105" s="313">
        <f>'Data - expenses'!AA53</f>
        <v>5000</v>
      </c>
      <c r="AA105" s="313">
        <f>'Data - expenses'!AB53</f>
        <v>5000</v>
      </c>
      <c r="AB105" s="313">
        <f>'Data - expenses'!AC53</f>
        <v>5000</v>
      </c>
      <c r="AC105" s="313">
        <f>'Data - expenses'!AD53</f>
        <v>5000</v>
      </c>
      <c r="AD105" s="313">
        <f>'Data - expenses'!AE53</f>
        <v>5000</v>
      </c>
      <c r="AE105" s="313">
        <f>'Data - expenses'!AF53</f>
        <v>5000</v>
      </c>
      <c r="AF105" s="313">
        <f>'Data - expenses'!AG53</f>
        <v>5000</v>
      </c>
      <c r="AG105" s="313">
        <f>'Data - expenses'!AH53</f>
        <v>5000</v>
      </c>
      <c r="AH105" s="313">
        <f>'Data - expenses'!AI53</f>
        <v>5000</v>
      </c>
      <c r="AI105" s="313">
        <f>'Data - expenses'!AJ53</f>
        <v>5000</v>
      </c>
      <c r="AJ105" s="313">
        <f>'Data - expenses'!AK53</f>
        <v>5000</v>
      </c>
      <c r="AK105" s="313">
        <f>'Data - expenses'!AL53</f>
        <v>10000</v>
      </c>
      <c r="AL105" s="313">
        <f>'Data - expenses'!AM53</f>
        <v>10000</v>
      </c>
      <c r="AM105" s="313">
        <f>'Data - expenses'!AN53</f>
        <v>10000</v>
      </c>
      <c r="AN105" s="313">
        <f>'Data - expenses'!AO53</f>
        <v>10000</v>
      </c>
      <c r="AO105" s="313">
        <f>'Data - expenses'!AP53</f>
        <v>10000</v>
      </c>
      <c r="AP105" s="313">
        <f>'Data - expenses'!AQ53</f>
        <v>10000</v>
      </c>
      <c r="AQ105" s="313">
        <f>'Data - expenses'!AR53</f>
        <v>10000</v>
      </c>
      <c r="AR105" s="313">
        <f>'Data - expenses'!AS53</f>
        <v>10000</v>
      </c>
      <c r="AS105" s="313">
        <f>'Data - expenses'!AT53</f>
        <v>15000</v>
      </c>
      <c r="AT105" s="313">
        <f>'Data - expenses'!AU53</f>
        <v>15000</v>
      </c>
      <c r="AU105" s="313">
        <f>'Data - expenses'!AV53</f>
        <v>15000</v>
      </c>
      <c r="AV105" s="313">
        <f>'Data - expenses'!AW53</f>
        <v>15000</v>
      </c>
      <c r="AW105" s="313">
        <f>'Data - expenses'!AX53</f>
        <v>15000</v>
      </c>
      <c r="AX105" s="313">
        <f>'Data - expenses'!AY53</f>
        <v>15000</v>
      </c>
      <c r="AY105" s="313">
        <f>'Data - expenses'!AZ53</f>
        <v>15000</v>
      </c>
      <c r="AZ105" s="313">
        <f>'Data - expenses'!BA53</f>
        <v>15000</v>
      </c>
      <c r="BA105" s="313">
        <f>'Data - expenses'!BB53</f>
        <v>15000</v>
      </c>
      <c r="BB105" s="313">
        <f>'Data - expenses'!BC53</f>
        <v>15000</v>
      </c>
      <c r="BC105" s="313">
        <f>'Data - expenses'!BD53</f>
        <v>20000</v>
      </c>
      <c r="BD105" s="313">
        <f>'Data - expenses'!BE53</f>
        <v>20000</v>
      </c>
      <c r="BE105" s="313">
        <f>'Data - expenses'!BF53</f>
        <v>25000</v>
      </c>
      <c r="BF105" s="313">
        <f>'Data - expenses'!BG53</f>
        <v>25000</v>
      </c>
      <c r="BG105" s="313">
        <f>'Data - expenses'!BH53</f>
        <v>25000</v>
      </c>
      <c r="BH105" s="313">
        <f>'Data - expenses'!BI53</f>
        <v>25000</v>
      </c>
      <c r="BI105" s="313">
        <f>'Data - expenses'!BJ53</f>
        <v>25000</v>
      </c>
      <c r="BJ105" s="313">
        <f>'Data - expenses'!BK53</f>
        <v>25000</v>
      </c>
      <c r="BK105" s="313">
        <f>'Data - expenses'!BL53</f>
        <v>25000</v>
      </c>
      <c r="BL105" s="313">
        <f>'Data - expenses'!BM53</f>
        <v>25000</v>
      </c>
      <c r="BM105" s="313">
        <f>'Data - expenses'!BN53</f>
        <v>25000</v>
      </c>
      <c r="BN105" s="313">
        <f>'Data - expenses'!BO53</f>
        <v>25000</v>
      </c>
      <c r="BO105" s="313">
        <f>'Data - expenses'!BP53</f>
        <v>30000</v>
      </c>
      <c r="BP105" s="314">
        <f>'Data - expenses'!BQ53</f>
        <v>30000</v>
      </c>
    </row>
    <row r="106" spans="6:68" hidden="1" outlineLevel="5">
      <c r="H106" s="327" t="s">
        <v>257</v>
      </c>
      <c r="I106" s="312">
        <f>'Data - expenses'!J54</f>
        <v>0</v>
      </c>
      <c r="J106" s="313">
        <f>'Data - expenses'!K54</f>
        <v>0</v>
      </c>
      <c r="K106" s="313">
        <f>'Data - expenses'!L54</f>
        <v>0</v>
      </c>
      <c r="L106" s="313">
        <f>'Data - expenses'!M54</f>
        <v>0</v>
      </c>
      <c r="M106" s="313">
        <f>'Data - expenses'!N54</f>
        <v>0</v>
      </c>
      <c r="N106" s="313">
        <f>'Data - expenses'!O54</f>
        <v>0</v>
      </c>
      <c r="O106" s="313">
        <f>'Data - expenses'!P54</f>
        <v>0</v>
      </c>
      <c r="P106" s="313">
        <f>'Data - expenses'!Q54</f>
        <v>0</v>
      </c>
      <c r="Q106" s="313">
        <f>'Data - expenses'!R54</f>
        <v>0</v>
      </c>
      <c r="R106" s="313">
        <f>'Data - expenses'!S54</f>
        <v>0</v>
      </c>
      <c r="S106" s="313">
        <f>'Data - expenses'!T54</f>
        <v>0</v>
      </c>
      <c r="T106" s="313">
        <f>'Data - expenses'!U54</f>
        <v>0</v>
      </c>
      <c r="U106" s="313">
        <f>'Data - expenses'!V54</f>
        <v>0</v>
      </c>
      <c r="V106" s="313">
        <f>'Data - expenses'!W54</f>
        <v>0</v>
      </c>
      <c r="W106" s="313">
        <f>'Data - expenses'!X54</f>
        <v>0</v>
      </c>
      <c r="X106" s="313">
        <f>'Data - expenses'!Y54</f>
        <v>0</v>
      </c>
      <c r="Y106" s="313">
        <f>'Data - expenses'!Z54</f>
        <v>0</v>
      </c>
      <c r="Z106" s="313">
        <f>'Data - expenses'!AA54</f>
        <v>0</v>
      </c>
      <c r="AA106" s="313">
        <f>'Data - expenses'!AB54</f>
        <v>0</v>
      </c>
      <c r="AB106" s="313">
        <f>'Data - expenses'!AC54</f>
        <v>10000</v>
      </c>
      <c r="AC106" s="313">
        <f>'Data - expenses'!AD54</f>
        <v>10000</v>
      </c>
      <c r="AD106" s="313">
        <f>'Data - expenses'!AE54</f>
        <v>10000</v>
      </c>
      <c r="AE106" s="313">
        <f>'Data - expenses'!AF54</f>
        <v>10000</v>
      </c>
      <c r="AF106" s="313">
        <f>'Data - expenses'!AG54</f>
        <v>10000</v>
      </c>
      <c r="AG106" s="313">
        <f>'Data - expenses'!AH54</f>
        <v>10000</v>
      </c>
      <c r="AH106" s="313">
        <f>'Data - expenses'!AI54</f>
        <v>10000</v>
      </c>
      <c r="AI106" s="313">
        <f>'Data - expenses'!AJ54</f>
        <v>10000</v>
      </c>
      <c r="AJ106" s="313">
        <f>'Data - expenses'!AK54</f>
        <v>10000</v>
      </c>
      <c r="AK106" s="313">
        <f>'Data - expenses'!AL54</f>
        <v>10000</v>
      </c>
      <c r="AL106" s="313">
        <f>'Data - expenses'!AM54</f>
        <v>10000</v>
      </c>
      <c r="AM106" s="313">
        <f>'Data - expenses'!AN54</f>
        <v>10000</v>
      </c>
      <c r="AN106" s="313">
        <f>'Data - expenses'!AO54</f>
        <v>10000</v>
      </c>
      <c r="AO106" s="313">
        <f>'Data - expenses'!AP54</f>
        <v>10000</v>
      </c>
      <c r="AP106" s="313">
        <f>'Data - expenses'!AQ54</f>
        <v>10000</v>
      </c>
      <c r="AQ106" s="313">
        <f>'Data - expenses'!AR54</f>
        <v>10000</v>
      </c>
      <c r="AR106" s="313">
        <f>'Data - expenses'!AS54</f>
        <v>10000</v>
      </c>
      <c r="AS106" s="313">
        <f>'Data - expenses'!AT54</f>
        <v>10000</v>
      </c>
      <c r="AT106" s="313">
        <f>'Data - expenses'!AU54</f>
        <v>10000</v>
      </c>
      <c r="AU106" s="313">
        <f>'Data - expenses'!AV54</f>
        <v>10000</v>
      </c>
      <c r="AV106" s="313">
        <f>'Data - expenses'!AW54</f>
        <v>10000</v>
      </c>
      <c r="AW106" s="313">
        <f>'Data - expenses'!AX54</f>
        <v>10000</v>
      </c>
      <c r="AX106" s="313">
        <f>'Data - expenses'!AY54</f>
        <v>10000</v>
      </c>
      <c r="AY106" s="313">
        <f>'Data - expenses'!AZ54</f>
        <v>10000</v>
      </c>
      <c r="AZ106" s="313">
        <f>'Data - expenses'!BA54</f>
        <v>10000</v>
      </c>
      <c r="BA106" s="313">
        <f>'Data - expenses'!BB54</f>
        <v>10000</v>
      </c>
      <c r="BB106" s="313">
        <f>'Data - expenses'!BC54</f>
        <v>10000</v>
      </c>
      <c r="BC106" s="313">
        <f>'Data - expenses'!BD54</f>
        <v>10000</v>
      </c>
      <c r="BD106" s="313">
        <f>'Data - expenses'!BE54</f>
        <v>10000</v>
      </c>
      <c r="BE106" s="313">
        <f>'Data - expenses'!BF54</f>
        <v>10000</v>
      </c>
      <c r="BF106" s="313">
        <f>'Data - expenses'!BG54</f>
        <v>10000</v>
      </c>
      <c r="BG106" s="313">
        <f>'Data - expenses'!BH54</f>
        <v>10000</v>
      </c>
      <c r="BH106" s="313">
        <f>'Data - expenses'!BI54</f>
        <v>10000</v>
      </c>
      <c r="BI106" s="313">
        <f>'Data - expenses'!BJ54</f>
        <v>20000</v>
      </c>
      <c r="BJ106" s="313">
        <f>'Data - expenses'!BK54</f>
        <v>20000</v>
      </c>
      <c r="BK106" s="313">
        <f>'Data - expenses'!BL54</f>
        <v>20000</v>
      </c>
      <c r="BL106" s="313">
        <f>'Data - expenses'!BM54</f>
        <v>30000</v>
      </c>
      <c r="BM106" s="313">
        <f>'Data - expenses'!BN54</f>
        <v>30000</v>
      </c>
      <c r="BN106" s="313">
        <f>'Data - expenses'!BO54</f>
        <v>30000</v>
      </c>
      <c r="BO106" s="313">
        <f>'Data - expenses'!BP54</f>
        <v>30000</v>
      </c>
      <c r="BP106" s="314">
        <f>'Data - expenses'!BQ54</f>
        <v>30000</v>
      </c>
    </row>
    <row r="107" spans="6:68" hidden="1" outlineLevel="5">
      <c r="H107" s="327" t="s">
        <v>258</v>
      </c>
      <c r="I107" s="312">
        <f>'Data - expenses'!J55</f>
        <v>0</v>
      </c>
      <c r="J107" s="313">
        <f>'Data - expenses'!K55</f>
        <v>0</v>
      </c>
      <c r="K107" s="313">
        <f>'Data - expenses'!L55</f>
        <v>0</v>
      </c>
      <c r="L107" s="313">
        <f>'Data - expenses'!M55</f>
        <v>0</v>
      </c>
      <c r="M107" s="313">
        <f>'Data - expenses'!N55</f>
        <v>0</v>
      </c>
      <c r="N107" s="313">
        <f>'Data - expenses'!O55</f>
        <v>0</v>
      </c>
      <c r="O107" s="313">
        <f>'Data - expenses'!P55</f>
        <v>0</v>
      </c>
      <c r="P107" s="313">
        <f>'Data - expenses'!Q55</f>
        <v>0</v>
      </c>
      <c r="Q107" s="313">
        <f>'Data - expenses'!R55</f>
        <v>0</v>
      </c>
      <c r="R107" s="313">
        <f>'Data - expenses'!S55</f>
        <v>0</v>
      </c>
      <c r="S107" s="313">
        <f>'Data - expenses'!T55</f>
        <v>0</v>
      </c>
      <c r="T107" s="313">
        <f>'Data - expenses'!U55</f>
        <v>0</v>
      </c>
      <c r="U107" s="313">
        <f>'Data - expenses'!V55</f>
        <v>0</v>
      </c>
      <c r="V107" s="313">
        <f>'Data - expenses'!W55</f>
        <v>0</v>
      </c>
      <c r="W107" s="313">
        <f>'Data - expenses'!X55</f>
        <v>0</v>
      </c>
      <c r="X107" s="313">
        <f>'Data - expenses'!Y55</f>
        <v>0</v>
      </c>
      <c r="Y107" s="313">
        <f>'Data - expenses'!Z55</f>
        <v>0</v>
      </c>
      <c r="Z107" s="313">
        <f>'Data - expenses'!AA55</f>
        <v>0</v>
      </c>
      <c r="AA107" s="313">
        <f>'Data - expenses'!AB55</f>
        <v>0</v>
      </c>
      <c r="AB107" s="313">
        <f>'Data - expenses'!AC55</f>
        <v>0</v>
      </c>
      <c r="AC107" s="313">
        <f>'Data - expenses'!AD55</f>
        <v>0</v>
      </c>
      <c r="AD107" s="313">
        <f>'Data - expenses'!AE55</f>
        <v>0</v>
      </c>
      <c r="AE107" s="313">
        <f>'Data - expenses'!AF55</f>
        <v>0</v>
      </c>
      <c r="AF107" s="313">
        <f>'Data - expenses'!AG55</f>
        <v>0</v>
      </c>
      <c r="AG107" s="313">
        <f>'Data - expenses'!AH55</f>
        <v>0</v>
      </c>
      <c r="AH107" s="313">
        <f>'Data - expenses'!AI55</f>
        <v>0</v>
      </c>
      <c r="AI107" s="313">
        <f>'Data - expenses'!AJ55</f>
        <v>0</v>
      </c>
      <c r="AJ107" s="313">
        <f>'Data - expenses'!AK55</f>
        <v>0</v>
      </c>
      <c r="AK107" s="313">
        <f>'Data - expenses'!AL55</f>
        <v>0</v>
      </c>
      <c r="AL107" s="313">
        <f>'Data - expenses'!AM55</f>
        <v>0</v>
      </c>
      <c r="AM107" s="313">
        <f>'Data - expenses'!AN55</f>
        <v>0</v>
      </c>
      <c r="AN107" s="313">
        <f>'Data - expenses'!AO55</f>
        <v>0</v>
      </c>
      <c r="AO107" s="313">
        <f>'Data - expenses'!AP55</f>
        <v>6666.666666666667</v>
      </c>
      <c r="AP107" s="313">
        <f>'Data - expenses'!AQ55</f>
        <v>6666.666666666667</v>
      </c>
      <c r="AQ107" s="313">
        <f>'Data - expenses'!AR55</f>
        <v>6666.666666666667</v>
      </c>
      <c r="AR107" s="313">
        <f>'Data - expenses'!AS55</f>
        <v>6666.666666666667</v>
      </c>
      <c r="AS107" s="313">
        <f>'Data - expenses'!AT55</f>
        <v>6666.666666666667</v>
      </c>
      <c r="AT107" s="313">
        <f>'Data - expenses'!AU55</f>
        <v>6666.666666666667</v>
      </c>
      <c r="AU107" s="313">
        <f>'Data - expenses'!AV55</f>
        <v>6666.666666666667</v>
      </c>
      <c r="AV107" s="313">
        <f>'Data - expenses'!AW55</f>
        <v>6666.666666666667</v>
      </c>
      <c r="AW107" s="313">
        <f>'Data - expenses'!AX55</f>
        <v>6666.666666666667</v>
      </c>
      <c r="AX107" s="313">
        <f>'Data - expenses'!AY55</f>
        <v>6666.666666666667</v>
      </c>
      <c r="AY107" s="313">
        <f>'Data - expenses'!AZ55</f>
        <v>6666.666666666667</v>
      </c>
      <c r="AZ107" s="313">
        <f>'Data - expenses'!BA55</f>
        <v>6666.666666666667</v>
      </c>
      <c r="BA107" s="313">
        <f>'Data - expenses'!BB55</f>
        <v>6666.666666666667</v>
      </c>
      <c r="BB107" s="313">
        <f>'Data - expenses'!BC55</f>
        <v>6666.666666666667</v>
      </c>
      <c r="BC107" s="313">
        <f>'Data - expenses'!BD55</f>
        <v>6666.666666666667</v>
      </c>
      <c r="BD107" s="313">
        <f>'Data - expenses'!BE55</f>
        <v>6666.666666666667</v>
      </c>
      <c r="BE107" s="313">
        <f>'Data - expenses'!BF55</f>
        <v>6666.666666666667</v>
      </c>
      <c r="BF107" s="313">
        <f>'Data - expenses'!BG55</f>
        <v>6666.666666666667</v>
      </c>
      <c r="BG107" s="313">
        <f>'Data - expenses'!BH55</f>
        <v>6666.666666666667</v>
      </c>
      <c r="BH107" s="313">
        <f>'Data - expenses'!BI55</f>
        <v>6666.666666666667</v>
      </c>
      <c r="BI107" s="313">
        <f>'Data - expenses'!BJ55</f>
        <v>6666.666666666667</v>
      </c>
      <c r="BJ107" s="313">
        <f>'Data - expenses'!BK55</f>
        <v>6666.666666666667</v>
      </c>
      <c r="BK107" s="313">
        <f>'Data - expenses'!BL55</f>
        <v>6666.666666666667</v>
      </c>
      <c r="BL107" s="313">
        <f>'Data - expenses'!BM55</f>
        <v>6666.666666666667</v>
      </c>
      <c r="BM107" s="313">
        <f>'Data - expenses'!BN55</f>
        <v>6666.666666666667</v>
      </c>
      <c r="BN107" s="313">
        <f>'Data - expenses'!BO55</f>
        <v>6666.666666666667</v>
      </c>
      <c r="BO107" s="313">
        <f>'Data - expenses'!BP55</f>
        <v>6666.666666666667</v>
      </c>
      <c r="BP107" s="314">
        <f>'Data - expenses'!BQ55</f>
        <v>6666.666666666667</v>
      </c>
    </row>
    <row r="108" spans="6:68" hidden="1" outlineLevel="3">
      <c r="F108" s="488" t="s">
        <v>88</v>
      </c>
      <c r="G108" s="504"/>
      <c r="H108" s="489"/>
      <c r="I108" s="321">
        <f t="shared" ref="I108:AN108" si="96">SUM(I109,I111,I117,I121)</f>
        <v>4633.3333333333339</v>
      </c>
      <c r="J108" s="322">
        <f t="shared" si="96"/>
        <v>5533.3333333333339</v>
      </c>
      <c r="K108" s="322">
        <f t="shared" si="96"/>
        <v>5533.3333333333339</v>
      </c>
      <c r="L108" s="322">
        <f t="shared" si="96"/>
        <v>5533.3333333333339</v>
      </c>
      <c r="M108" s="322">
        <f t="shared" si="96"/>
        <v>5533.3333333333339</v>
      </c>
      <c r="N108" s="322">
        <f t="shared" si="96"/>
        <v>6433.3333333333339</v>
      </c>
      <c r="O108" s="322">
        <f t="shared" si="96"/>
        <v>6433.3333333333339</v>
      </c>
      <c r="P108" s="322">
        <f t="shared" si="96"/>
        <v>6433.3333333333339</v>
      </c>
      <c r="Q108" s="322">
        <f t="shared" si="96"/>
        <v>6433.3333333333339</v>
      </c>
      <c r="R108" s="322">
        <f t="shared" si="96"/>
        <v>6433.3333333333339</v>
      </c>
      <c r="S108" s="322">
        <f t="shared" si="96"/>
        <v>6833.3333333333339</v>
      </c>
      <c r="T108" s="322">
        <f t="shared" si="96"/>
        <v>6833.3333333333339</v>
      </c>
      <c r="U108" s="322">
        <f t="shared" si="96"/>
        <v>8133.3333333333339</v>
      </c>
      <c r="V108" s="322">
        <f t="shared" si="96"/>
        <v>8133.3333333333339</v>
      </c>
      <c r="W108" s="322">
        <f t="shared" si="96"/>
        <v>8533.3333333333339</v>
      </c>
      <c r="X108" s="322">
        <f t="shared" si="96"/>
        <v>8533.3333333333339</v>
      </c>
      <c r="Y108" s="322">
        <f t="shared" si="96"/>
        <v>10095.833333333334</v>
      </c>
      <c r="Z108" s="322">
        <f t="shared" si="96"/>
        <v>10762.5</v>
      </c>
      <c r="AA108" s="322">
        <f t="shared" si="96"/>
        <v>10762.5</v>
      </c>
      <c r="AB108" s="322">
        <f t="shared" si="96"/>
        <v>11762.5</v>
      </c>
      <c r="AC108" s="322">
        <f t="shared" si="96"/>
        <v>12162.5</v>
      </c>
      <c r="AD108" s="322">
        <f t="shared" si="96"/>
        <v>12162.5</v>
      </c>
      <c r="AE108" s="322">
        <f t="shared" si="96"/>
        <v>13725</v>
      </c>
      <c r="AF108" s="322">
        <f t="shared" si="96"/>
        <v>13725</v>
      </c>
      <c r="AG108" s="322">
        <f t="shared" si="96"/>
        <v>13725</v>
      </c>
      <c r="AH108" s="322">
        <f t="shared" si="96"/>
        <v>14725</v>
      </c>
      <c r="AI108" s="322">
        <f t="shared" si="96"/>
        <v>14725</v>
      </c>
      <c r="AJ108" s="322">
        <f t="shared" si="96"/>
        <v>14725</v>
      </c>
      <c r="AK108" s="322">
        <f t="shared" si="96"/>
        <v>15125</v>
      </c>
      <c r="AL108" s="322">
        <f t="shared" si="96"/>
        <v>15525</v>
      </c>
      <c r="AM108" s="322">
        <f t="shared" si="96"/>
        <v>15525</v>
      </c>
      <c r="AN108" s="322">
        <f t="shared" si="96"/>
        <v>15525</v>
      </c>
      <c r="AO108" s="322">
        <f t="shared" ref="AO108:BP108" si="97">SUM(AO109,AO111,AO117,AO121)</f>
        <v>17091.666666666668</v>
      </c>
      <c r="AP108" s="322">
        <f t="shared" si="97"/>
        <v>17091.666666666668</v>
      </c>
      <c r="AQ108" s="322">
        <f t="shared" si="97"/>
        <v>17091.666666666668</v>
      </c>
      <c r="AR108" s="322">
        <f t="shared" si="97"/>
        <v>17091.666666666668</v>
      </c>
      <c r="AS108" s="322">
        <f t="shared" si="97"/>
        <v>19691.666666666668</v>
      </c>
      <c r="AT108" s="322">
        <f t="shared" si="97"/>
        <v>20091.666666666668</v>
      </c>
      <c r="AU108" s="322">
        <f t="shared" si="97"/>
        <v>20991.666666666668</v>
      </c>
      <c r="AV108" s="322">
        <f t="shared" si="97"/>
        <v>20991.666666666668</v>
      </c>
      <c r="AW108" s="322">
        <f t="shared" si="97"/>
        <v>20991.666666666668</v>
      </c>
      <c r="AX108" s="322">
        <f t="shared" si="97"/>
        <v>20991.666666666668</v>
      </c>
      <c r="AY108" s="322">
        <f t="shared" si="97"/>
        <v>21891.666666666668</v>
      </c>
      <c r="AZ108" s="322">
        <f t="shared" si="97"/>
        <v>22291.666666666668</v>
      </c>
      <c r="BA108" s="322">
        <f t="shared" si="97"/>
        <v>24091.666666666668</v>
      </c>
      <c r="BB108" s="322">
        <f t="shared" si="97"/>
        <v>24091.666666666668</v>
      </c>
      <c r="BC108" s="322">
        <f t="shared" si="97"/>
        <v>24491.666666666664</v>
      </c>
      <c r="BD108" s="322">
        <f t="shared" si="97"/>
        <v>24891.666666666664</v>
      </c>
      <c r="BE108" s="322">
        <f t="shared" si="97"/>
        <v>31954.166666666664</v>
      </c>
      <c r="BF108" s="322">
        <f t="shared" si="97"/>
        <v>32754.166666666664</v>
      </c>
      <c r="BG108" s="322">
        <f t="shared" si="97"/>
        <v>33654.166666666664</v>
      </c>
      <c r="BH108" s="322">
        <f t="shared" si="97"/>
        <v>35454.166666666664</v>
      </c>
      <c r="BI108" s="322">
        <f t="shared" si="97"/>
        <v>37254.166666666664</v>
      </c>
      <c r="BJ108" s="322">
        <f t="shared" si="97"/>
        <v>37254.166666666664</v>
      </c>
      <c r="BK108" s="322">
        <f t="shared" si="97"/>
        <v>39054.166666666664</v>
      </c>
      <c r="BL108" s="322">
        <f t="shared" si="97"/>
        <v>40854.166666666664</v>
      </c>
      <c r="BM108" s="322">
        <f t="shared" si="97"/>
        <v>40854.166666666664</v>
      </c>
      <c r="BN108" s="322">
        <f t="shared" si="97"/>
        <v>42654.166666666664</v>
      </c>
      <c r="BO108" s="322">
        <f t="shared" si="97"/>
        <v>43854.166666666664</v>
      </c>
      <c r="BP108" s="323">
        <f t="shared" si="97"/>
        <v>43854.166666666664</v>
      </c>
    </row>
    <row r="109" spans="6:68" hidden="1" outlineLevel="4">
      <c r="G109" s="502" t="s">
        <v>0</v>
      </c>
      <c r="H109" s="503"/>
      <c r="I109" s="324">
        <f t="shared" ref="I109:AN109" si="98">SUM(I110)</f>
        <v>3333.3333333333339</v>
      </c>
      <c r="J109" s="325">
        <f t="shared" si="98"/>
        <v>3333.3333333333339</v>
      </c>
      <c r="K109" s="325">
        <f t="shared" si="98"/>
        <v>3333.3333333333339</v>
      </c>
      <c r="L109" s="325">
        <f t="shared" si="98"/>
        <v>3333.3333333333339</v>
      </c>
      <c r="M109" s="325">
        <f t="shared" si="98"/>
        <v>3333.3333333333339</v>
      </c>
      <c r="N109" s="325">
        <f t="shared" si="98"/>
        <v>3333.3333333333339</v>
      </c>
      <c r="O109" s="325">
        <f t="shared" si="98"/>
        <v>3333.3333333333339</v>
      </c>
      <c r="P109" s="325">
        <f t="shared" si="98"/>
        <v>3333.3333333333339</v>
      </c>
      <c r="Q109" s="325">
        <f t="shared" si="98"/>
        <v>3333.3333333333339</v>
      </c>
      <c r="R109" s="325">
        <f t="shared" si="98"/>
        <v>3333.3333333333339</v>
      </c>
      <c r="S109" s="325">
        <f t="shared" si="98"/>
        <v>3333.3333333333339</v>
      </c>
      <c r="T109" s="325">
        <f t="shared" si="98"/>
        <v>3333.3333333333339</v>
      </c>
      <c r="U109" s="325">
        <f t="shared" si="98"/>
        <v>3333.3333333333339</v>
      </c>
      <c r="V109" s="325">
        <f t="shared" si="98"/>
        <v>3333.3333333333339</v>
      </c>
      <c r="W109" s="325">
        <f t="shared" si="98"/>
        <v>3333.3333333333339</v>
      </c>
      <c r="X109" s="325">
        <f t="shared" si="98"/>
        <v>3333.3333333333339</v>
      </c>
      <c r="Y109" s="325">
        <f t="shared" si="98"/>
        <v>3333.3333333333339</v>
      </c>
      <c r="Z109" s="325">
        <f t="shared" si="98"/>
        <v>3333.3333333333339</v>
      </c>
      <c r="AA109" s="325">
        <f t="shared" si="98"/>
        <v>3333.3333333333339</v>
      </c>
      <c r="AB109" s="325">
        <f t="shared" si="98"/>
        <v>3333.3333333333339</v>
      </c>
      <c r="AC109" s="325">
        <f t="shared" si="98"/>
        <v>3333.3333333333339</v>
      </c>
      <c r="AD109" s="325">
        <f t="shared" si="98"/>
        <v>3333.3333333333339</v>
      </c>
      <c r="AE109" s="325">
        <f t="shared" si="98"/>
        <v>3333.3333333333339</v>
      </c>
      <c r="AF109" s="325">
        <f t="shared" si="98"/>
        <v>3333.3333333333339</v>
      </c>
      <c r="AG109" s="325">
        <f t="shared" si="98"/>
        <v>3333.3333333333339</v>
      </c>
      <c r="AH109" s="325">
        <f t="shared" si="98"/>
        <v>3333.3333333333339</v>
      </c>
      <c r="AI109" s="325">
        <f t="shared" si="98"/>
        <v>3333.3333333333339</v>
      </c>
      <c r="AJ109" s="325">
        <f t="shared" si="98"/>
        <v>3333.3333333333339</v>
      </c>
      <c r="AK109" s="325">
        <f t="shared" si="98"/>
        <v>3333.3333333333339</v>
      </c>
      <c r="AL109" s="325">
        <f t="shared" si="98"/>
        <v>3333.3333333333339</v>
      </c>
      <c r="AM109" s="325">
        <f t="shared" si="98"/>
        <v>3333.3333333333339</v>
      </c>
      <c r="AN109" s="325">
        <f t="shared" si="98"/>
        <v>3333.3333333333339</v>
      </c>
      <c r="AO109" s="325">
        <f t="shared" ref="AO109:BP109" si="99">SUM(AO110)</f>
        <v>3333.3333333333339</v>
      </c>
      <c r="AP109" s="325">
        <f t="shared" si="99"/>
        <v>3333.3333333333339</v>
      </c>
      <c r="AQ109" s="325">
        <f t="shared" si="99"/>
        <v>3333.3333333333339</v>
      </c>
      <c r="AR109" s="325">
        <f t="shared" si="99"/>
        <v>3333.3333333333339</v>
      </c>
      <c r="AS109" s="325">
        <f t="shared" si="99"/>
        <v>3333.3333333333339</v>
      </c>
      <c r="AT109" s="325">
        <f t="shared" si="99"/>
        <v>3333.3333333333339</v>
      </c>
      <c r="AU109" s="325">
        <f t="shared" si="99"/>
        <v>3333.3333333333339</v>
      </c>
      <c r="AV109" s="325">
        <f t="shared" si="99"/>
        <v>3333.3333333333339</v>
      </c>
      <c r="AW109" s="325">
        <f t="shared" si="99"/>
        <v>3333.3333333333339</v>
      </c>
      <c r="AX109" s="325">
        <f t="shared" si="99"/>
        <v>3333.3333333333339</v>
      </c>
      <c r="AY109" s="325">
        <f t="shared" si="99"/>
        <v>3333.3333333333339</v>
      </c>
      <c r="AZ109" s="325">
        <f t="shared" si="99"/>
        <v>3333.3333333333339</v>
      </c>
      <c r="BA109" s="325">
        <f t="shared" si="99"/>
        <v>3333.3333333333339</v>
      </c>
      <c r="BB109" s="325">
        <f t="shared" si="99"/>
        <v>3333.3333333333339</v>
      </c>
      <c r="BC109" s="325">
        <f t="shared" si="99"/>
        <v>3333.3333333333339</v>
      </c>
      <c r="BD109" s="325">
        <f t="shared" si="99"/>
        <v>3333.3333333333339</v>
      </c>
      <c r="BE109" s="325">
        <f t="shared" si="99"/>
        <v>3333.3333333333339</v>
      </c>
      <c r="BF109" s="325">
        <f t="shared" si="99"/>
        <v>3333.3333333333339</v>
      </c>
      <c r="BG109" s="325">
        <f t="shared" si="99"/>
        <v>3333.3333333333339</v>
      </c>
      <c r="BH109" s="325">
        <f t="shared" si="99"/>
        <v>3333.3333333333339</v>
      </c>
      <c r="BI109" s="325">
        <f t="shared" si="99"/>
        <v>3333.3333333333339</v>
      </c>
      <c r="BJ109" s="325">
        <f t="shared" si="99"/>
        <v>3333.3333333333339</v>
      </c>
      <c r="BK109" s="325">
        <f t="shared" si="99"/>
        <v>3333.3333333333339</v>
      </c>
      <c r="BL109" s="325">
        <f t="shared" si="99"/>
        <v>3333.3333333333339</v>
      </c>
      <c r="BM109" s="325">
        <f t="shared" si="99"/>
        <v>3333.3333333333339</v>
      </c>
      <c r="BN109" s="325">
        <f t="shared" si="99"/>
        <v>3333.3333333333339</v>
      </c>
      <c r="BO109" s="325">
        <f t="shared" si="99"/>
        <v>3333.3333333333339</v>
      </c>
      <c r="BP109" s="326">
        <f t="shared" si="99"/>
        <v>3333.3333333333339</v>
      </c>
    </row>
    <row r="110" spans="6:68" hidden="1" outlineLevel="5">
      <c r="H110" s="327" t="s">
        <v>248</v>
      </c>
      <c r="I110" s="312">
        <f>'Data - expenses'!J56</f>
        <v>3333.3333333333339</v>
      </c>
      <c r="J110" s="313">
        <f>'Data - expenses'!K56</f>
        <v>3333.3333333333339</v>
      </c>
      <c r="K110" s="313">
        <f>'Data - expenses'!L56</f>
        <v>3333.3333333333339</v>
      </c>
      <c r="L110" s="313">
        <f>'Data - expenses'!M56</f>
        <v>3333.3333333333339</v>
      </c>
      <c r="M110" s="313">
        <f>'Data - expenses'!N56</f>
        <v>3333.3333333333339</v>
      </c>
      <c r="N110" s="313">
        <f>'Data - expenses'!O56</f>
        <v>3333.3333333333339</v>
      </c>
      <c r="O110" s="313">
        <f>'Data - expenses'!P56</f>
        <v>3333.3333333333339</v>
      </c>
      <c r="P110" s="313">
        <f>'Data - expenses'!Q56</f>
        <v>3333.3333333333339</v>
      </c>
      <c r="Q110" s="313">
        <f>'Data - expenses'!R56</f>
        <v>3333.3333333333339</v>
      </c>
      <c r="R110" s="313">
        <f>'Data - expenses'!S56</f>
        <v>3333.3333333333339</v>
      </c>
      <c r="S110" s="313">
        <f>'Data - expenses'!T56</f>
        <v>3333.3333333333339</v>
      </c>
      <c r="T110" s="313">
        <f>'Data - expenses'!U56</f>
        <v>3333.3333333333339</v>
      </c>
      <c r="U110" s="313">
        <f>'Data - expenses'!V56</f>
        <v>3333.3333333333339</v>
      </c>
      <c r="V110" s="313">
        <f>'Data - expenses'!W56</f>
        <v>3333.3333333333339</v>
      </c>
      <c r="W110" s="313">
        <f>'Data - expenses'!X56</f>
        <v>3333.3333333333339</v>
      </c>
      <c r="X110" s="313">
        <f>'Data - expenses'!Y56</f>
        <v>3333.3333333333339</v>
      </c>
      <c r="Y110" s="313">
        <f>'Data - expenses'!Z56</f>
        <v>3333.3333333333339</v>
      </c>
      <c r="Z110" s="313">
        <f>'Data - expenses'!AA56</f>
        <v>3333.3333333333339</v>
      </c>
      <c r="AA110" s="313">
        <f>'Data - expenses'!AB56</f>
        <v>3333.3333333333339</v>
      </c>
      <c r="AB110" s="313">
        <f>'Data - expenses'!AC56</f>
        <v>3333.3333333333339</v>
      </c>
      <c r="AC110" s="313">
        <f>'Data - expenses'!AD56</f>
        <v>3333.3333333333339</v>
      </c>
      <c r="AD110" s="313">
        <f>'Data - expenses'!AE56</f>
        <v>3333.3333333333339</v>
      </c>
      <c r="AE110" s="313">
        <f>'Data - expenses'!AF56</f>
        <v>3333.3333333333339</v>
      </c>
      <c r="AF110" s="313">
        <f>'Data - expenses'!AG56</f>
        <v>3333.3333333333339</v>
      </c>
      <c r="AG110" s="313">
        <f>'Data - expenses'!AH56</f>
        <v>3333.3333333333339</v>
      </c>
      <c r="AH110" s="313">
        <f>'Data - expenses'!AI56</f>
        <v>3333.3333333333339</v>
      </c>
      <c r="AI110" s="313">
        <f>'Data - expenses'!AJ56</f>
        <v>3333.3333333333339</v>
      </c>
      <c r="AJ110" s="313">
        <f>'Data - expenses'!AK56</f>
        <v>3333.3333333333339</v>
      </c>
      <c r="AK110" s="313">
        <f>'Data - expenses'!AL56</f>
        <v>3333.3333333333339</v>
      </c>
      <c r="AL110" s="313">
        <f>'Data - expenses'!AM56</f>
        <v>3333.3333333333339</v>
      </c>
      <c r="AM110" s="313">
        <f>'Data - expenses'!AN56</f>
        <v>3333.3333333333339</v>
      </c>
      <c r="AN110" s="313">
        <f>'Data - expenses'!AO56</f>
        <v>3333.3333333333339</v>
      </c>
      <c r="AO110" s="313">
        <f>'Data - expenses'!AP56</f>
        <v>3333.3333333333339</v>
      </c>
      <c r="AP110" s="313">
        <f>'Data - expenses'!AQ56</f>
        <v>3333.3333333333339</v>
      </c>
      <c r="AQ110" s="313">
        <f>'Data - expenses'!AR56</f>
        <v>3333.3333333333339</v>
      </c>
      <c r="AR110" s="313">
        <f>'Data - expenses'!AS56</f>
        <v>3333.3333333333339</v>
      </c>
      <c r="AS110" s="313">
        <f>'Data - expenses'!AT56</f>
        <v>3333.3333333333339</v>
      </c>
      <c r="AT110" s="313">
        <f>'Data - expenses'!AU56</f>
        <v>3333.3333333333339</v>
      </c>
      <c r="AU110" s="313">
        <f>'Data - expenses'!AV56</f>
        <v>3333.3333333333339</v>
      </c>
      <c r="AV110" s="313">
        <f>'Data - expenses'!AW56</f>
        <v>3333.3333333333339</v>
      </c>
      <c r="AW110" s="313">
        <f>'Data - expenses'!AX56</f>
        <v>3333.3333333333339</v>
      </c>
      <c r="AX110" s="313">
        <f>'Data - expenses'!AY56</f>
        <v>3333.3333333333339</v>
      </c>
      <c r="AY110" s="313">
        <f>'Data - expenses'!AZ56</f>
        <v>3333.3333333333339</v>
      </c>
      <c r="AZ110" s="313">
        <f>'Data - expenses'!BA56</f>
        <v>3333.3333333333339</v>
      </c>
      <c r="BA110" s="313">
        <f>'Data - expenses'!BB56</f>
        <v>3333.3333333333339</v>
      </c>
      <c r="BB110" s="313">
        <f>'Data - expenses'!BC56</f>
        <v>3333.3333333333339</v>
      </c>
      <c r="BC110" s="313">
        <f>'Data - expenses'!BD56</f>
        <v>3333.3333333333339</v>
      </c>
      <c r="BD110" s="313">
        <f>'Data - expenses'!BE56</f>
        <v>3333.3333333333339</v>
      </c>
      <c r="BE110" s="313">
        <f>'Data - expenses'!BF56</f>
        <v>3333.3333333333339</v>
      </c>
      <c r="BF110" s="313">
        <f>'Data - expenses'!BG56</f>
        <v>3333.3333333333339</v>
      </c>
      <c r="BG110" s="313">
        <f>'Data - expenses'!BH56</f>
        <v>3333.3333333333339</v>
      </c>
      <c r="BH110" s="313">
        <f>'Data - expenses'!BI56</f>
        <v>3333.3333333333339</v>
      </c>
      <c r="BI110" s="313">
        <f>'Data - expenses'!BJ56</f>
        <v>3333.3333333333339</v>
      </c>
      <c r="BJ110" s="313">
        <f>'Data - expenses'!BK56</f>
        <v>3333.3333333333339</v>
      </c>
      <c r="BK110" s="313">
        <f>'Data - expenses'!BL56</f>
        <v>3333.3333333333339</v>
      </c>
      <c r="BL110" s="313">
        <f>'Data - expenses'!BM56</f>
        <v>3333.3333333333339</v>
      </c>
      <c r="BM110" s="313">
        <f>'Data - expenses'!BN56</f>
        <v>3333.3333333333339</v>
      </c>
      <c r="BN110" s="313">
        <f>'Data - expenses'!BO56</f>
        <v>3333.3333333333339</v>
      </c>
      <c r="BO110" s="313">
        <f>'Data - expenses'!BP56</f>
        <v>3333.3333333333339</v>
      </c>
      <c r="BP110" s="314">
        <f>'Data - expenses'!BQ56</f>
        <v>3333.3333333333339</v>
      </c>
    </row>
    <row r="111" spans="6:68" hidden="1" outlineLevel="4">
      <c r="G111" s="502" t="s">
        <v>36</v>
      </c>
      <c r="H111" s="503"/>
      <c r="I111" s="324">
        <f t="shared" ref="I111:AN111" si="100">SUM(I112,I113,I114,I115,I116)</f>
        <v>0</v>
      </c>
      <c r="J111" s="325">
        <f t="shared" si="100"/>
        <v>900</v>
      </c>
      <c r="K111" s="325">
        <f t="shared" si="100"/>
        <v>900</v>
      </c>
      <c r="L111" s="325">
        <f t="shared" si="100"/>
        <v>900</v>
      </c>
      <c r="M111" s="325">
        <f t="shared" si="100"/>
        <v>900</v>
      </c>
      <c r="N111" s="325">
        <f t="shared" si="100"/>
        <v>900</v>
      </c>
      <c r="O111" s="325">
        <f t="shared" si="100"/>
        <v>900</v>
      </c>
      <c r="P111" s="325">
        <f t="shared" si="100"/>
        <v>900</v>
      </c>
      <c r="Q111" s="325">
        <f t="shared" si="100"/>
        <v>900</v>
      </c>
      <c r="R111" s="325">
        <f t="shared" si="100"/>
        <v>900</v>
      </c>
      <c r="S111" s="325">
        <f t="shared" si="100"/>
        <v>1300</v>
      </c>
      <c r="T111" s="325">
        <f t="shared" si="100"/>
        <v>1300</v>
      </c>
      <c r="U111" s="325">
        <f t="shared" si="100"/>
        <v>1300</v>
      </c>
      <c r="V111" s="325">
        <f t="shared" si="100"/>
        <v>1300</v>
      </c>
      <c r="W111" s="325">
        <f t="shared" si="100"/>
        <v>1300</v>
      </c>
      <c r="X111" s="325">
        <f t="shared" si="100"/>
        <v>1300</v>
      </c>
      <c r="Y111" s="325">
        <f t="shared" si="100"/>
        <v>2862.5</v>
      </c>
      <c r="Z111" s="325">
        <f t="shared" si="100"/>
        <v>3529.166666666667</v>
      </c>
      <c r="AA111" s="325">
        <f t="shared" si="100"/>
        <v>3529.166666666667</v>
      </c>
      <c r="AB111" s="325">
        <f t="shared" si="100"/>
        <v>3529.166666666667</v>
      </c>
      <c r="AC111" s="325">
        <f t="shared" si="100"/>
        <v>3929.166666666667</v>
      </c>
      <c r="AD111" s="325">
        <f t="shared" si="100"/>
        <v>3929.166666666667</v>
      </c>
      <c r="AE111" s="325">
        <f t="shared" si="100"/>
        <v>3929.166666666667</v>
      </c>
      <c r="AF111" s="325">
        <f t="shared" si="100"/>
        <v>3929.166666666667</v>
      </c>
      <c r="AG111" s="325">
        <f t="shared" si="100"/>
        <v>3929.166666666667</v>
      </c>
      <c r="AH111" s="325">
        <f t="shared" si="100"/>
        <v>4929.166666666667</v>
      </c>
      <c r="AI111" s="325">
        <f t="shared" si="100"/>
        <v>4929.166666666667</v>
      </c>
      <c r="AJ111" s="325">
        <f t="shared" si="100"/>
        <v>4929.166666666667</v>
      </c>
      <c r="AK111" s="325">
        <f t="shared" si="100"/>
        <v>4929.166666666667</v>
      </c>
      <c r="AL111" s="325">
        <f t="shared" si="100"/>
        <v>5329.166666666667</v>
      </c>
      <c r="AM111" s="325">
        <f t="shared" si="100"/>
        <v>5329.166666666667</v>
      </c>
      <c r="AN111" s="325">
        <f t="shared" si="100"/>
        <v>5329.166666666667</v>
      </c>
      <c r="AO111" s="325">
        <f t="shared" ref="AO111:BP111" si="101">SUM(AO112,AO113,AO114,AO115,AO116)</f>
        <v>5329.166666666667</v>
      </c>
      <c r="AP111" s="325">
        <f t="shared" si="101"/>
        <v>5329.166666666667</v>
      </c>
      <c r="AQ111" s="325">
        <f t="shared" si="101"/>
        <v>5329.166666666667</v>
      </c>
      <c r="AR111" s="325">
        <f t="shared" si="101"/>
        <v>5329.166666666667</v>
      </c>
      <c r="AS111" s="325">
        <f t="shared" si="101"/>
        <v>6229.166666666667</v>
      </c>
      <c r="AT111" s="325">
        <f t="shared" si="101"/>
        <v>6629.166666666667</v>
      </c>
      <c r="AU111" s="325">
        <f t="shared" si="101"/>
        <v>6629.166666666667</v>
      </c>
      <c r="AV111" s="325">
        <f t="shared" si="101"/>
        <v>6629.166666666667</v>
      </c>
      <c r="AW111" s="325">
        <f t="shared" si="101"/>
        <v>6629.166666666667</v>
      </c>
      <c r="AX111" s="325">
        <f t="shared" si="101"/>
        <v>6629.166666666667</v>
      </c>
      <c r="AY111" s="325">
        <f t="shared" si="101"/>
        <v>7529.166666666667</v>
      </c>
      <c r="AZ111" s="325">
        <f t="shared" si="101"/>
        <v>7929.166666666667</v>
      </c>
      <c r="BA111" s="325">
        <f t="shared" si="101"/>
        <v>8829.1666666666661</v>
      </c>
      <c r="BB111" s="325">
        <f t="shared" si="101"/>
        <v>8829.1666666666661</v>
      </c>
      <c r="BC111" s="325">
        <f t="shared" si="101"/>
        <v>8829.1666666666661</v>
      </c>
      <c r="BD111" s="325">
        <f t="shared" si="101"/>
        <v>9229.1666666666661</v>
      </c>
      <c r="BE111" s="325">
        <f t="shared" si="101"/>
        <v>13591.666666666666</v>
      </c>
      <c r="BF111" s="325">
        <f t="shared" si="101"/>
        <v>14391.666666666666</v>
      </c>
      <c r="BG111" s="325">
        <f t="shared" si="101"/>
        <v>14391.666666666666</v>
      </c>
      <c r="BH111" s="325">
        <f t="shared" si="101"/>
        <v>16191.666666666666</v>
      </c>
      <c r="BI111" s="325">
        <f t="shared" si="101"/>
        <v>16991.666666666668</v>
      </c>
      <c r="BJ111" s="325">
        <f t="shared" si="101"/>
        <v>16991.666666666668</v>
      </c>
      <c r="BK111" s="325">
        <f t="shared" si="101"/>
        <v>18791.666666666668</v>
      </c>
      <c r="BL111" s="325">
        <f t="shared" si="101"/>
        <v>19591.666666666668</v>
      </c>
      <c r="BM111" s="325">
        <f t="shared" si="101"/>
        <v>19591.666666666668</v>
      </c>
      <c r="BN111" s="325">
        <f t="shared" si="101"/>
        <v>21391.666666666668</v>
      </c>
      <c r="BO111" s="325">
        <f t="shared" si="101"/>
        <v>22191.666666666668</v>
      </c>
      <c r="BP111" s="326">
        <f t="shared" si="101"/>
        <v>22191.666666666668</v>
      </c>
    </row>
    <row r="112" spans="6:68" hidden="1" outlineLevel="5">
      <c r="H112" s="327" t="s">
        <v>249</v>
      </c>
      <c r="I112" s="312">
        <f>'Data - expenses'!J57</f>
        <v>0</v>
      </c>
      <c r="J112" s="313">
        <f>'Data - expenses'!K57</f>
        <v>0</v>
      </c>
      <c r="K112" s="313">
        <f>'Data - expenses'!L57</f>
        <v>0</v>
      </c>
      <c r="L112" s="313">
        <f>'Data - expenses'!M57</f>
        <v>0</v>
      </c>
      <c r="M112" s="313">
        <f>'Data - expenses'!N57</f>
        <v>0</v>
      </c>
      <c r="N112" s="313">
        <f>'Data - expenses'!O57</f>
        <v>0</v>
      </c>
      <c r="O112" s="313">
        <f>'Data - expenses'!P57</f>
        <v>0</v>
      </c>
      <c r="P112" s="313">
        <f>'Data - expenses'!Q57</f>
        <v>0</v>
      </c>
      <c r="Q112" s="313">
        <f>'Data - expenses'!R57</f>
        <v>0</v>
      </c>
      <c r="R112" s="313">
        <f>'Data - expenses'!S57</f>
        <v>0</v>
      </c>
      <c r="S112" s="313">
        <f>'Data - expenses'!T57</f>
        <v>0</v>
      </c>
      <c r="T112" s="313">
        <f>'Data - expenses'!U57</f>
        <v>0</v>
      </c>
      <c r="U112" s="313">
        <f>'Data - expenses'!V57</f>
        <v>0</v>
      </c>
      <c r="V112" s="313">
        <f>'Data - expenses'!W57</f>
        <v>0</v>
      </c>
      <c r="W112" s="313">
        <f>'Data - expenses'!X57</f>
        <v>0</v>
      </c>
      <c r="X112" s="313">
        <f>'Data - expenses'!Y57</f>
        <v>0</v>
      </c>
      <c r="Y112" s="313">
        <f>'Data - expenses'!Z57</f>
        <v>0</v>
      </c>
      <c r="Z112" s="313">
        <f>'Data - expenses'!AA57</f>
        <v>0</v>
      </c>
      <c r="AA112" s="313">
        <f>'Data - expenses'!AB57</f>
        <v>0</v>
      </c>
      <c r="AB112" s="313">
        <f>'Data - expenses'!AC57</f>
        <v>0</v>
      </c>
      <c r="AC112" s="313">
        <f>'Data - expenses'!AD57</f>
        <v>0</v>
      </c>
      <c r="AD112" s="313">
        <f>'Data - expenses'!AE57</f>
        <v>0</v>
      </c>
      <c r="AE112" s="313">
        <f>'Data - expenses'!AF57</f>
        <v>0</v>
      </c>
      <c r="AF112" s="313">
        <f>'Data - expenses'!AG57</f>
        <v>0</v>
      </c>
      <c r="AG112" s="313">
        <f>'Data - expenses'!AH57</f>
        <v>0</v>
      </c>
      <c r="AH112" s="313">
        <f>'Data - expenses'!AI57</f>
        <v>1000</v>
      </c>
      <c r="AI112" s="313">
        <f>'Data - expenses'!AJ57</f>
        <v>1000</v>
      </c>
      <c r="AJ112" s="313">
        <f>'Data - expenses'!AK57</f>
        <v>1000</v>
      </c>
      <c r="AK112" s="313">
        <f>'Data - expenses'!AL57</f>
        <v>1000</v>
      </c>
      <c r="AL112" s="313">
        <f>'Data - expenses'!AM57</f>
        <v>1000</v>
      </c>
      <c r="AM112" s="313">
        <f>'Data - expenses'!AN57</f>
        <v>1000</v>
      </c>
      <c r="AN112" s="313">
        <f>'Data - expenses'!AO57</f>
        <v>1000</v>
      </c>
      <c r="AO112" s="313">
        <f>'Data - expenses'!AP57</f>
        <v>1000</v>
      </c>
      <c r="AP112" s="313">
        <f>'Data - expenses'!AQ57</f>
        <v>1000</v>
      </c>
      <c r="AQ112" s="313">
        <f>'Data - expenses'!AR57</f>
        <v>1000</v>
      </c>
      <c r="AR112" s="313">
        <f>'Data - expenses'!AS57</f>
        <v>1000</v>
      </c>
      <c r="AS112" s="313">
        <f>'Data - expenses'!AT57</f>
        <v>1000</v>
      </c>
      <c r="AT112" s="313">
        <f>'Data - expenses'!AU57</f>
        <v>1000</v>
      </c>
      <c r="AU112" s="313">
        <f>'Data - expenses'!AV57</f>
        <v>1000</v>
      </c>
      <c r="AV112" s="313">
        <f>'Data - expenses'!AW57</f>
        <v>1000</v>
      </c>
      <c r="AW112" s="313">
        <f>'Data - expenses'!AX57</f>
        <v>1000</v>
      </c>
      <c r="AX112" s="313">
        <f>'Data - expenses'!AY57</f>
        <v>1000</v>
      </c>
      <c r="AY112" s="313">
        <f>'Data - expenses'!AZ57</f>
        <v>1000</v>
      </c>
      <c r="AZ112" s="313">
        <f>'Data - expenses'!BA57</f>
        <v>1000</v>
      </c>
      <c r="BA112" s="313">
        <f>'Data - expenses'!BB57</f>
        <v>1000</v>
      </c>
      <c r="BB112" s="313">
        <f>'Data - expenses'!BC57</f>
        <v>1000</v>
      </c>
      <c r="BC112" s="313">
        <f>'Data - expenses'!BD57</f>
        <v>1000</v>
      </c>
      <c r="BD112" s="313">
        <f>'Data - expenses'!BE57</f>
        <v>1000</v>
      </c>
      <c r="BE112" s="313">
        <f>'Data - expenses'!BF57</f>
        <v>2000</v>
      </c>
      <c r="BF112" s="313">
        <f>'Data - expenses'!BG57</f>
        <v>2000</v>
      </c>
      <c r="BG112" s="313">
        <f>'Data - expenses'!BH57</f>
        <v>2000</v>
      </c>
      <c r="BH112" s="313">
        <f>'Data - expenses'!BI57</f>
        <v>2000</v>
      </c>
      <c r="BI112" s="313">
        <f>'Data - expenses'!BJ57</f>
        <v>2000</v>
      </c>
      <c r="BJ112" s="313">
        <f>'Data - expenses'!BK57</f>
        <v>2000</v>
      </c>
      <c r="BK112" s="313">
        <f>'Data - expenses'!BL57</f>
        <v>2000</v>
      </c>
      <c r="BL112" s="313">
        <f>'Data - expenses'!BM57</f>
        <v>2000</v>
      </c>
      <c r="BM112" s="313">
        <f>'Data - expenses'!BN57</f>
        <v>2000</v>
      </c>
      <c r="BN112" s="313">
        <f>'Data - expenses'!BO57</f>
        <v>2000</v>
      </c>
      <c r="BO112" s="313">
        <f>'Data - expenses'!BP57</f>
        <v>2000</v>
      </c>
      <c r="BP112" s="314">
        <f>'Data - expenses'!BQ57</f>
        <v>2000</v>
      </c>
    </row>
    <row r="113" spans="5:68" hidden="1" outlineLevel="5">
      <c r="H113" s="327" t="s">
        <v>250</v>
      </c>
      <c r="I113" s="312">
        <f>'Data - expenses'!J58</f>
        <v>0</v>
      </c>
      <c r="J113" s="313">
        <f>'Data - expenses'!K58</f>
        <v>0</v>
      </c>
      <c r="K113" s="313">
        <f>'Data - expenses'!L58</f>
        <v>0</v>
      </c>
      <c r="L113" s="313">
        <f>'Data - expenses'!M58</f>
        <v>0</v>
      </c>
      <c r="M113" s="313">
        <f>'Data - expenses'!N58</f>
        <v>0</v>
      </c>
      <c r="N113" s="313">
        <f>'Data - expenses'!O58</f>
        <v>0</v>
      </c>
      <c r="O113" s="313">
        <f>'Data - expenses'!P58</f>
        <v>0</v>
      </c>
      <c r="P113" s="313">
        <f>'Data - expenses'!Q58</f>
        <v>0</v>
      </c>
      <c r="Q113" s="313">
        <f>'Data - expenses'!R58</f>
        <v>0</v>
      </c>
      <c r="R113" s="313">
        <f>'Data - expenses'!S58</f>
        <v>0</v>
      </c>
      <c r="S113" s="313">
        <f>'Data - expenses'!T58</f>
        <v>0</v>
      </c>
      <c r="T113" s="313">
        <f>'Data - expenses'!U58</f>
        <v>0</v>
      </c>
      <c r="U113" s="313">
        <f>'Data - expenses'!V58</f>
        <v>0</v>
      </c>
      <c r="V113" s="313">
        <f>'Data - expenses'!W58</f>
        <v>0</v>
      </c>
      <c r="W113" s="313">
        <f>'Data - expenses'!X58</f>
        <v>0</v>
      </c>
      <c r="X113" s="313">
        <f>'Data - expenses'!Y58</f>
        <v>0</v>
      </c>
      <c r="Y113" s="313">
        <f>'Data - expenses'!Z58</f>
        <v>1562.4999999999998</v>
      </c>
      <c r="Z113" s="313">
        <f>'Data - expenses'!AA58</f>
        <v>1562.4999999999998</v>
      </c>
      <c r="AA113" s="313">
        <f>'Data - expenses'!AB58</f>
        <v>1562.4999999999998</v>
      </c>
      <c r="AB113" s="313">
        <f>'Data - expenses'!AC58</f>
        <v>1562.4999999999998</v>
      </c>
      <c r="AC113" s="313">
        <f>'Data - expenses'!AD58</f>
        <v>1562.4999999999998</v>
      </c>
      <c r="AD113" s="313">
        <f>'Data - expenses'!AE58</f>
        <v>1562.4999999999998</v>
      </c>
      <c r="AE113" s="313">
        <f>'Data - expenses'!AF58</f>
        <v>1562.4999999999998</v>
      </c>
      <c r="AF113" s="313">
        <f>'Data - expenses'!AG58</f>
        <v>1562.4999999999998</v>
      </c>
      <c r="AG113" s="313">
        <f>'Data - expenses'!AH58</f>
        <v>1562.4999999999998</v>
      </c>
      <c r="AH113" s="313">
        <f>'Data - expenses'!AI58</f>
        <v>1562.4999999999998</v>
      </c>
      <c r="AI113" s="313">
        <f>'Data - expenses'!AJ58</f>
        <v>1562.4999999999998</v>
      </c>
      <c r="AJ113" s="313">
        <f>'Data - expenses'!AK58</f>
        <v>1562.4999999999998</v>
      </c>
      <c r="AK113" s="313">
        <f>'Data - expenses'!AL58</f>
        <v>1562.4999999999998</v>
      </c>
      <c r="AL113" s="313">
        <f>'Data - expenses'!AM58</f>
        <v>1562.4999999999998</v>
      </c>
      <c r="AM113" s="313">
        <f>'Data - expenses'!AN58</f>
        <v>1562.4999999999998</v>
      </c>
      <c r="AN113" s="313">
        <f>'Data - expenses'!AO58</f>
        <v>1562.4999999999998</v>
      </c>
      <c r="AO113" s="313">
        <f>'Data - expenses'!AP58</f>
        <v>1562.4999999999998</v>
      </c>
      <c r="AP113" s="313">
        <f>'Data - expenses'!AQ58</f>
        <v>1562.4999999999998</v>
      </c>
      <c r="AQ113" s="313">
        <f>'Data - expenses'!AR58</f>
        <v>1562.4999999999998</v>
      </c>
      <c r="AR113" s="313">
        <f>'Data - expenses'!AS58</f>
        <v>1562.4999999999998</v>
      </c>
      <c r="AS113" s="313">
        <f>'Data - expenses'!AT58</f>
        <v>1562.4999999999998</v>
      </c>
      <c r="AT113" s="313">
        <f>'Data - expenses'!AU58</f>
        <v>1562.4999999999998</v>
      </c>
      <c r="AU113" s="313">
        <f>'Data - expenses'!AV58</f>
        <v>1562.4999999999998</v>
      </c>
      <c r="AV113" s="313">
        <f>'Data - expenses'!AW58</f>
        <v>1562.4999999999998</v>
      </c>
      <c r="AW113" s="313">
        <f>'Data - expenses'!AX58</f>
        <v>1562.4999999999998</v>
      </c>
      <c r="AX113" s="313">
        <f>'Data - expenses'!AY58</f>
        <v>1562.4999999999998</v>
      </c>
      <c r="AY113" s="313">
        <f>'Data - expenses'!AZ58</f>
        <v>1562.4999999999998</v>
      </c>
      <c r="AZ113" s="313">
        <f>'Data - expenses'!BA58</f>
        <v>1562.4999999999998</v>
      </c>
      <c r="BA113" s="313">
        <f>'Data - expenses'!BB58</f>
        <v>1562.4999999999998</v>
      </c>
      <c r="BB113" s="313">
        <f>'Data - expenses'!BC58</f>
        <v>1562.4999999999998</v>
      </c>
      <c r="BC113" s="313">
        <f>'Data - expenses'!BD58</f>
        <v>1562.4999999999998</v>
      </c>
      <c r="BD113" s="313">
        <f>'Data - expenses'!BE58</f>
        <v>1562.4999999999998</v>
      </c>
      <c r="BE113" s="313">
        <f>'Data - expenses'!BF58</f>
        <v>3124.9999999999995</v>
      </c>
      <c r="BF113" s="313">
        <f>'Data - expenses'!BG58</f>
        <v>3124.9999999999995</v>
      </c>
      <c r="BG113" s="313">
        <f>'Data - expenses'!BH58</f>
        <v>3124.9999999999995</v>
      </c>
      <c r="BH113" s="313">
        <f>'Data - expenses'!BI58</f>
        <v>3124.9999999999995</v>
      </c>
      <c r="BI113" s="313">
        <f>'Data - expenses'!BJ58</f>
        <v>3124.9999999999995</v>
      </c>
      <c r="BJ113" s="313">
        <f>'Data - expenses'!BK58</f>
        <v>3124.9999999999995</v>
      </c>
      <c r="BK113" s="313">
        <f>'Data - expenses'!BL58</f>
        <v>3124.9999999999995</v>
      </c>
      <c r="BL113" s="313">
        <f>'Data - expenses'!BM58</f>
        <v>3124.9999999999995</v>
      </c>
      <c r="BM113" s="313">
        <f>'Data - expenses'!BN58</f>
        <v>3124.9999999999995</v>
      </c>
      <c r="BN113" s="313">
        <f>'Data - expenses'!BO58</f>
        <v>3124.9999999999995</v>
      </c>
      <c r="BO113" s="313">
        <f>'Data - expenses'!BP58</f>
        <v>3124.9999999999995</v>
      </c>
      <c r="BP113" s="314">
        <f>'Data - expenses'!BQ58</f>
        <v>3124.9999999999995</v>
      </c>
    </row>
    <row r="114" spans="5:68" hidden="1" outlineLevel="5">
      <c r="H114" s="327" t="s">
        <v>251</v>
      </c>
      <c r="I114" s="312">
        <f>'Data - expenses'!J59</f>
        <v>0</v>
      </c>
      <c r="J114" s="313">
        <f>'Data - expenses'!K59</f>
        <v>900</v>
      </c>
      <c r="K114" s="313">
        <f>'Data - expenses'!L59</f>
        <v>900</v>
      </c>
      <c r="L114" s="313">
        <f>'Data - expenses'!M59</f>
        <v>900</v>
      </c>
      <c r="M114" s="313">
        <f>'Data - expenses'!N59</f>
        <v>900</v>
      </c>
      <c r="N114" s="313">
        <f>'Data - expenses'!O59</f>
        <v>900</v>
      </c>
      <c r="O114" s="313">
        <f>'Data - expenses'!P59</f>
        <v>900</v>
      </c>
      <c r="P114" s="313">
        <f>'Data - expenses'!Q59</f>
        <v>900</v>
      </c>
      <c r="Q114" s="313">
        <f>'Data - expenses'!R59</f>
        <v>900</v>
      </c>
      <c r="R114" s="313">
        <f>'Data - expenses'!S59</f>
        <v>900</v>
      </c>
      <c r="S114" s="313">
        <f>'Data - expenses'!T59</f>
        <v>900</v>
      </c>
      <c r="T114" s="313">
        <f>'Data - expenses'!U59</f>
        <v>900</v>
      </c>
      <c r="U114" s="313">
        <f>'Data - expenses'!V59</f>
        <v>900</v>
      </c>
      <c r="V114" s="313">
        <f>'Data - expenses'!W59</f>
        <v>900</v>
      </c>
      <c r="W114" s="313">
        <f>'Data - expenses'!X59</f>
        <v>900</v>
      </c>
      <c r="X114" s="313">
        <f>'Data - expenses'!Y59</f>
        <v>900</v>
      </c>
      <c r="Y114" s="313">
        <f>'Data - expenses'!Z59</f>
        <v>900</v>
      </c>
      <c r="Z114" s="313">
        <f>'Data - expenses'!AA59</f>
        <v>900</v>
      </c>
      <c r="AA114" s="313">
        <f>'Data - expenses'!AB59</f>
        <v>900</v>
      </c>
      <c r="AB114" s="313">
        <f>'Data - expenses'!AC59</f>
        <v>900</v>
      </c>
      <c r="AC114" s="313">
        <f>'Data - expenses'!AD59</f>
        <v>900</v>
      </c>
      <c r="AD114" s="313">
        <f>'Data - expenses'!AE59</f>
        <v>900</v>
      </c>
      <c r="AE114" s="313">
        <f>'Data - expenses'!AF59</f>
        <v>900</v>
      </c>
      <c r="AF114" s="313">
        <f>'Data - expenses'!AG59</f>
        <v>900</v>
      </c>
      <c r="AG114" s="313">
        <f>'Data - expenses'!AH59</f>
        <v>900</v>
      </c>
      <c r="AH114" s="313">
        <f>'Data - expenses'!AI59</f>
        <v>900</v>
      </c>
      <c r="AI114" s="313">
        <f>'Data - expenses'!AJ59</f>
        <v>900</v>
      </c>
      <c r="AJ114" s="313">
        <f>'Data - expenses'!AK59</f>
        <v>900</v>
      </c>
      <c r="AK114" s="313">
        <f>'Data - expenses'!AL59</f>
        <v>900</v>
      </c>
      <c r="AL114" s="313">
        <f>'Data - expenses'!AM59</f>
        <v>900</v>
      </c>
      <c r="AM114" s="313">
        <f>'Data - expenses'!AN59</f>
        <v>900</v>
      </c>
      <c r="AN114" s="313">
        <f>'Data - expenses'!AO59</f>
        <v>900</v>
      </c>
      <c r="AO114" s="313">
        <f>'Data - expenses'!AP59</f>
        <v>900</v>
      </c>
      <c r="AP114" s="313">
        <f>'Data - expenses'!AQ59</f>
        <v>900</v>
      </c>
      <c r="AQ114" s="313">
        <f>'Data - expenses'!AR59</f>
        <v>900</v>
      </c>
      <c r="AR114" s="313">
        <f>'Data - expenses'!AS59</f>
        <v>900</v>
      </c>
      <c r="AS114" s="313">
        <f>'Data - expenses'!AT59</f>
        <v>1800</v>
      </c>
      <c r="AT114" s="313">
        <f>'Data - expenses'!AU59</f>
        <v>1800</v>
      </c>
      <c r="AU114" s="313">
        <f>'Data - expenses'!AV59</f>
        <v>1800</v>
      </c>
      <c r="AV114" s="313">
        <f>'Data - expenses'!AW59</f>
        <v>1800</v>
      </c>
      <c r="AW114" s="313">
        <f>'Data - expenses'!AX59</f>
        <v>1800</v>
      </c>
      <c r="AX114" s="313">
        <f>'Data - expenses'!AY59</f>
        <v>1800</v>
      </c>
      <c r="AY114" s="313">
        <f>'Data - expenses'!AZ59</f>
        <v>2700</v>
      </c>
      <c r="AZ114" s="313">
        <f>'Data - expenses'!BA59</f>
        <v>2700</v>
      </c>
      <c r="BA114" s="313">
        <f>'Data - expenses'!BB59</f>
        <v>3600</v>
      </c>
      <c r="BB114" s="313">
        <f>'Data - expenses'!BC59</f>
        <v>3600</v>
      </c>
      <c r="BC114" s="313">
        <f>'Data - expenses'!BD59</f>
        <v>3600</v>
      </c>
      <c r="BD114" s="313">
        <f>'Data - expenses'!BE59</f>
        <v>3600</v>
      </c>
      <c r="BE114" s="313">
        <f>'Data - expenses'!BF59</f>
        <v>5400</v>
      </c>
      <c r="BF114" s="313">
        <f>'Data - expenses'!BG59</f>
        <v>5400</v>
      </c>
      <c r="BG114" s="313">
        <f>'Data - expenses'!BH59</f>
        <v>5400</v>
      </c>
      <c r="BH114" s="313">
        <f>'Data - expenses'!BI59</f>
        <v>7200</v>
      </c>
      <c r="BI114" s="313">
        <f>'Data - expenses'!BJ59</f>
        <v>7200</v>
      </c>
      <c r="BJ114" s="313">
        <f>'Data - expenses'!BK59</f>
        <v>7200</v>
      </c>
      <c r="BK114" s="313">
        <f>'Data - expenses'!BL59</f>
        <v>9000</v>
      </c>
      <c r="BL114" s="313">
        <f>'Data - expenses'!BM59</f>
        <v>9000</v>
      </c>
      <c r="BM114" s="313">
        <f>'Data - expenses'!BN59</f>
        <v>9000</v>
      </c>
      <c r="BN114" s="313">
        <f>'Data - expenses'!BO59</f>
        <v>10800</v>
      </c>
      <c r="BO114" s="313">
        <f>'Data - expenses'!BP59</f>
        <v>10800</v>
      </c>
      <c r="BP114" s="314">
        <f>'Data - expenses'!BQ59</f>
        <v>10800</v>
      </c>
    </row>
    <row r="115" spans="5:68" hidden="1" outlineLevel="5">
      <c r="H115" s="327" t="s">
        <v>252</v>
      </c>
      <c r="I115" s="312">
        <f>'Data - expenses'!J60</f>
        <v>0</v>
      </c>
      <c r="J115" s="313">
        <f>'Data - expenses'!K60</f>
        <v>0</v>
      </c>
      <c r="K115" s="313">
        <f>'Data - expenses'!L60</f>
        <v>0</v>
      </c>
      <c r="L115" s="313">
        <f>'Data - expenses'!M60</f>
        <v>0</v>
      </c>
      <c r="M115" s="313">
        <f>'Data - expenses'!N60</f>
        <v>0</v>
      </c>
      <c r="N115" s="313">
        <f>'Data - expenses'!O60</f>
        <v>0</v>
      </c>
      <c r="O115" s="313">
        <f>'Data - expenses'!P60</f>
        <v>0</v>
      </c>
      <c r="P115" s="313">
        <f>'Data - expenses'!Q60</f>
        <v>0</v>
      </c>
      <c r="Q115" s="313">
        <f>'Data - expenses'!R60</f>
        <v>0</v>
      </c>
      <c r="R115" s="313">
        <f>'Data - expenses'!S60</f>
        <v>0</v>
      </c>
      <c r="S115" s="313">
        <f>'Data - expenses'!T60</f>
        <v>400</v>
      </c>
      <c r="T115" s="313">
        <f>'Data - expenses'!U60</f>
        <v>400</v>
      </c>
      <c r="U115" s="313">
        <f>'Data - expenses'!V60</f>
        <v>400</v>
      </c>
      <c r="V115" s="313">
        <f>'Data - expenses'!W60</f>
        <v>400</v>
      </c>
      <c r="W115" s="313">
        <f>'Data - expenses'!X60</f>
        <v>400</v>
      </c>
      <c r="X115" s="313">
        <f>'Data - expenses'!Y60</f>
        <v>400</v>
      </c>
      <c r="Y115" s="313">
        <f>'Data - expenses'!Z60</f>
        <v>400</v>
      </c>
      <c r="Z115" s="313">
        <f>'Data - expenses'!AA60</f>
        <v>400</v>
      </c>
      <c r="AA115" s="313">
        <f>'Data - expenses'!AB60</f>
        <v>400</v>
      </c>
      <c r="AB115" s="313">
        <f>'Data - expenses'!AC60</f>
        <v>400</v>
      </c>
      <c r="AC115" s="313">
        <f>'Data - expenses'!AD60</f>
        <v>800</v>
      </c>
      <c r="AD115" s="313">
        <f>'Data - expenses'!AE60</f>
        <v>800</v>
      </c>
      <c r="AE115" s="313">
        <f>'Data - expenses'!AF60</f>
        <v>800</v>
      </c>
      <c r="AF115" s="313">
        <f>'Data - expenses'!AG60</f>
        <v>800</v>
      </c>
      <c r="AG115" s="313">
        <f>'Data - expenses'!AH60</f>
        <v>800</v>
      </c>
      <c r="AH115" s="313">
        <f>'Data - expenses'!AI60</f>
        <v>800</v>
      </c>
      <c r="AI115" s="313">
        <f>'Data - expenses'!AJ60</f>
        <v>800</v>
      </c>
      <c r="AJ115" s="313">
        <f>'Data - expenses'!AK60</f>
        <v>800</v>
      </c>
      <c r="AK115" s="313">
        <f>'Data - expenses'!AL60</f>
        <v>800</v>
      </c>
      <c r="AL115" s="313">
        <f>'Data - expenses'!AM60</f>
        <v>1200</v>
      </c>
      <c r="AM115" s="313">
        <f>'Data - expenses'!AN60</f>
        <v>1200</v>
      </c>
      <c r="AN115" s="313">
        <f>'Data - expenses'!AO60</f>
        <v>1200</v>
      </c>
      <c r="AO115" s="313">
        <f>'Data - expenses'!AP60</f>
        <v>1200</v>
      </c>
      <c r="AP115" s="313">
        <f>'Data - expenses'!AQ60</f>
        <v>1200</v>
      </c>
      <c r="AQ115" s="313">
        <f>'Data - expenses'!AR60</f>
        <v>1200</v>
      </c>
      <c r="AR115" s="313">
        <f>'Data - expenses'!AS60</f>
        <v>1200</v>
      </c>
      <c r="AS115" s="313">
        <f>'Data - expenses'!AT60</f>
        <v>1200</v>
      </c>
      <c r="AT115" s="313">
        <f>'Data - expenses'!AU60</f>
        <v>1600</v>
      </c>
      <c r="AU115" s="313">
        <f>'Data - expenses'!AV60</f>
        <v>1600</v>
      </c>
      <c r="AV115" s="313">
        <f>'Data - expenses'!AW60</f>
        <v>1600</v>
      </c>
      <c r="AW115" s="313">
        <f>'Data - expenses'!AX60</f>
        <v>1600</v>
      </c>
      <c r="AX115" s="313">
        <f>'Data - expenses'!AY60</f>
        <v>1600</v>
      </c>
      <c r="AY115" s="313">
        <f>'Data - expenses'!AZ60</f>
        <v>1600</v>
      </c>
      <c r="AZ115" s="313">
        <f>'Data - expenses'!BA60</f>
        <v>2000</v>
      </c>
      <c r="BA115" s="313">
        <f>'Data - expenses'!BB60</f>
        <v>2000</v>
      </c>
      <c r="BB115" s="313">
        <f>'Data - expenses'!BC60</f>
        <v>2000</v>
      </c>
      <c r="BC115" s="313">
        <f>'Data - expenses'!BD60</f>
        <v>2000</v>
      </c>
      <c r="BD115" s="313">
        <f>'Data - expenses'!BE60</f>
        <v>2400</v>
      </c>
      <c r="BE115" s="313">
        <f>'Data - expenses'!BF60</f>
        <v>2400</v>
      </c>
      <c r="BF115" s="313">
        <f>'Data - expenses'!BG60</f>
        <v>3200</v>
      </c>
      <c r="BG115" s="313">
        <f>'Data - expenses'!BH60</f>
        <v>3200</v>
      </c>
      <c r="BH115" s="313">
        <f>'Data - expenses'!BI60</f>
        <v>3200</v>
      </c>
      <c r="BI115" s="313">
        <f>'Data - expenses'!BJ60</f>
        <v>4000</v>
      </c>
      <c r="BJ115" s="313">
        <f>'Data - expenses'!BK60</f>
        <v>4000</v>
      </c>
      <c r="BK115" s="313">
        <f>'Data - expenses'!BL60</f>
        <v>4000</v>
      </c>
      <c r="BL115" s="313">
        <f>'Data - expenses'!BM60</f>
        <v>4800</v>
      </c>
      <c r="BM115" s="313">
        <f>'Data - expenses'!BN60</f>
        <v>4800</v>
      </c>
      <c r="BN115" s="313">
        <f>'Data - expenses'!BO60</f>
        <v>4800</v>
      </c>
      <c r="BO115" s="313">
        <f>'Data - expenses'!BP60</f>
        <v>5600</v>
      </c>
      <c r="BP115" s="314">
        <f>'Data - expenses'!BQ60</f>
        <v>5600</v>
      </c>
    </row>
    <row r="116" spans="5:68" hidden="1" outlineLevel="5">
      <c r="H116" s="327" t="s">
        <v>253</v>
      </c>
      <c r="I116" s="312">
        <f>'Data - expenses'!J61</f>
        <v>0</v>
      </c>
      <c r="J116" s="313">
        <f>'Data - expenses'!K61</f>
        <v>0</v>
      </c>
      <c r="K116" s="313">
        <f>'Data - expenses'!L61</f>
        <v>0</v>
      </c>
      <c r="L116" s="313">
        <f>'Data - expenses'!M61</f>
        <v>0</v>
      </c>
      <c r="M116" s="313">
        <f>'Data - expenses'!N61</f>
        <v>0</v>
      </c>
      <c r="N116" s="313">
        <f>'Data - expenses'!O61</f>
        <v>0</v>
      </c>
      <c r="O116" s="313">
        <f>'Data - expenses'!P61</f>
        <v>0</v>
      </c>
      <c r="P116" s="313">
        <f>'Data - expenses'!Q61</f>
        <v>0</v>
      </c>
      <c r="Q116" s="313">
        <f>'Data - expenses'!R61</f>
        <v>0</v>
      </c>
      <c r="R116" s="313">
        <f>'Data - expenses'!S61</f>
        <v>0</v>
      </c>
      <c r="S116" s="313">
        <f>'Data - expenses'!T61</f>
        <v>0</v>
      </c>
      <c r="T116" s="313">
        <f>'Data - expenses'!U61</f>
        <v>0</v>
      </c>
      <c r="U116" s="313">
        <f>'Data - expenses'!V61</f>
        <v>0</v>
      </c>
      <c r="V116" s="313">
        <f>'Data - expenses'!W61</f>
        <v>0</v>
      </c>
      <c r="W116" s="313">
        <f>'Data - expenses'!X61</f>
        <v>0</v>
      </c>
      <c r="X116" s="313">
        <f>'Data - expenses'!Y61</f>
        <v>0</v>
      </c>
      <c r="Y116" s="313">
        <f>'Data - expenses'!Z61</f>
        <v>0</v>
      </c>
      <c r="Z116" s="313">
        <f>'Data - expenses'!AA61</f>
        <v>666.66666666666674</v>
      </c>
      <c r="AA116" s="313">
        <f>'Data - expenses'!AB61</f>
        <v>666.66666666666674</v>
      </c>
      <c r="AB116" s="313">
        <f>'Data - expenses'!AC61</f>
        <v>666.66666666666674</v>
      </c>
      <c r="AC116" s="313">
        <f>'Data - expenses'!AD61</f>
        <v>666.66666666666674</v>
      </c>
      <c r="AD116" s="313">
        <f>'Data - expenses'!AE61</f>
        <v>666.66666666666674</v>
      </c>
      <c r="AE116" s="313">
        <f>'Data - expenses'!AF61</f>
        <v>666.66666666666674</v>
      </c>
      <c r="AF116" s="313">
        <f>'Data - expenses'!AG61</f>
        <v>666.66666666666674</v>
      </c>
      <c r="AG116" s="313">
        <f>'Data - expenses'!AH61</f>
        <v>666.66666666666674</v>
      </c>
      <c r="AH116" s="313">
        <f>'Data - expenses'!AI61</f>
        <v>666.66666666666674</v>
      </c>
      <c r="AI116" s="313">
        <f>'Data - expenses'!AJ61</f>
        <v>666.66666666666674</v>
      </c>
      <c r="AJ116" s="313">
        <f>'Data - expenses'!AK61</f>
        <v>666.66666666666674</v>
      </c>
      <c r="AK116" s="313">
        <f>'Data - expenses'!AL61</f>
        <v>666.66666666666674</v>
      </c>
      <c r="AL116" s="313">
        <f>'Data - expenses'!AM61</f>
        <v>666.66666666666674</v>
      </c>
      <c r="AM116" s="313">
        <f>'Data - expenses'!AN61</f>
        <v>666.66666666666674</v>
      </c>
      <c r="AN116" s="313">
        <f>'Data - expenses'!AO61</f>
        <v>666.66666666666674</v>
      </c>
      <c r="AO116" s="313">
        <f>'Data - expenses'!AP61</f>
        <v>666.66666666666674</v>
      </c>
      <c r="AP116" s="313">
        <f>'Data - expenses'!AQ61</f>
        <v>666.66666666666674</v>
      </c>
      <c r="AQ116" s="313">
        <f>'Data - expenses'!AR61</f>
        <v>666.66666666666674</v>
      </c>
      <c r="AR116" s="313">
        <f>'Data - expenses'!AS61</f>
        <v>666.66666666666674</v>
      </c>
      <c r="AS116" s="313">
        <f>'Data - expenses'!AT61</f>
        <v>666.66666666666674</v>
      </c>
      <c r="AT116" s="313">
        <f>'Data - expenses'!AU61</f>
        <v>666.66666666666674</v>
      </c>
      <c r="AU116" s="313">
        <f>'Data - expenses'!AV61</f>
        <v>666.66666666666674</v>
      </c>
      <c r="AV116" s="313">
        <f>'Data - expenses'!AW61</f>
        <v>666.66666666666674</v>
      </c>
      <c r="AW116" s="313">
        <f>'Data - expenses'!AX61</f>
        <v>666.66666666666674</v>
      </c>
      <c r="AX116" s="313">
        <f>'Data - expenses'!AY61</f>
        <v>666.66666666666674</v>
      </c>
      <c r="AY116" s="313">
        <f>'Data - expenses'!AZ61</f>
        <v>666.66666666666674</v>
      </c>
      <c r="AZ116" s="313">
        <f>'Data - expenses'!BA61</f>
        <v>666.66666666666674</v>
      </c>
      <c r="BA116" s="313">
        <f>'Data - expenses'!BB61</f>
        <v>666.66666666666674</v>
      </c>
      <c r="BB116" s="313">
        <f>'Data - expenses'!BC61</f>
        <v>666.66666666666674</v>
      </c>
      <c r="BC116" s="313">
        <f>'Data - expenses'!BD61</f>
        <v>666.66666666666674</v>
      </c>
      <c r="BD116" s="313">
        <f>'Data - expenses'!BE61</f>
        <v>666.66666666666674</v>
      </c>
      <c r="BE116" s="313">
        <f>'Data - expenses'!BF61</f>
        <v>666.66666666666674</v>
      </c>
      <c r="BF116" s="313">
        <f>'Data - expenses'!BG61</f>
        <v>666.66666666666674</v>
      </c>
      <c r="BG116" s="313">
        <f>'Data - expenses'!BH61</f>
        <v>666.66666666666674</v>
      </c>
      <c r="BH116" s="313">
        <f>'Data - expenses'!BI61</f>
        <v>666.66666666666674</v>
      </c>
      <c r="BI116" s="313">
        <f>'Data - expenses'!BJ61</f>
        <v>666.66666666666674</v>
      </c>
      <c r="BJ116" s="313">
        <f>'Data - expenses'!BK61</f>
        <v>666.66666666666674</v>
      </c>
      <c r="BK116" s="313">
        <f>'Data - expenses'!BL61</f>
        <v>666.66666666666674</v>
      </c>
      <c r="BL116" s="313">
        <f>'Data - expenses'!BM61</f>
        <v>666.66666666666674</v>
      </c>
      <c r="BM116" s="313">
        <f>'Data - expenses'!BN61</f>
        <v>666.66666666666674</v>
      </c>
      <c r="BN116" s="313">
        <f>'Data - expenses'!BO61</f>
        <v>666.66666666666674</v>
      </c>
      <c r="BO116" s="313">
        <f>'Data - expenses'!BP61</f>
        <v>666.66666666666674</v>
      </c>
      <c r="BP116" s="314">
        <f>'Data - expenses'!BQ61</f>
        <v>666.66666666666674</v>
      </c>
    </row>
    <row r="117" spans="5:68" hidden="1" outlineLevel="4">
      <c r="G117" s="502" t="s">
        <v>37</v>
      </c>
      <c r="H117" s="503"/>
      <c r="I117" s="324">
        <f t="shared" ref="I117:AN117" si="102">SUM(I118,I119,I120)</f>
        <v>1300</v>
      </c>
      <c r="J117" s="325">
        <f t="shared" si="102"/>
        <v>1300</v>
      </c>
      <c r="K117" s="325">
        <f t="shared" si="102"/>
        <v>1300</v>
      </c>
      <c r="L117" s="325">
        <f t="shared" si="102"/>
        <v>1300</v>
      </c>
      <c r="M117" s="325">
        <f t="shared" si="102"/>
        <v>1300</v>
      </c>
      <c r="N117" s="325">
        <f t="shared" si="102"/>
        <v>1300</v>
      </c>
      <c r="O117" s="325">
        <f t="shared" si="102"/>
        <v>1300</v>
      </c>
      <c r="P117" s="325">
        <f t="shared" si="102"/>
        <v>1300</v>
      </c>
      <c r="Q117" s="325">
        <f t="shared" si="102"/>
        <v>1300</v>
      </c>
      <c r="R117" s="325">
        <f t="shared" si="102"/>
        <v>1300</v>
      </c>
      <c r="S117" s="325">
        <f t="shared" si="102"/>
        <v>1300</v>
      </c>
      <c r="T117" s="325">
        <f t="shared" si="102"/>
        <v>1300</v>
      </c>
      <c r="U117" s="325">
        <f t="shared" si="102"/>
        <v>2600</v>
      </c>
      <c r="V117" s="325">
        <f t="shared" si="102"/>
        <v>2600</v>
      </c>
      <c r="W117" s="325">
        <f t="shared" si="102"/>
        <v>2600</v>
      </c>
      <c r="X117" s="325">
        <f t="shared" si="102"/>
        <v>2600</v>
      </c>
      <c r="Y117" s="325">
        <f t="shared" si="102"/>
        <v>2600</v>
      </c>
      <c r="Z117" s="325">
        <f t="shared" si="102"/>
        <v>2600</v>
      </c>
      <c r="AA117" s="325">
        <f t="shared" si="102"/>
        <v>2600</v>
      </c>
      <c r="AB117" s="325">
        <f t="shared" si="102"/>
        <v>2600</v>
      </c>
      <c r="AC117" s="325">
        <f t="shared" si="102"/>
        <v>2600</v>
      </c>
      <c r="AD117" s="325">
        <f t="shared" si="102"/>
        <v>2600</v>
      </c>
      <c r="AE117" s="325">
        <f t="shared" si="102"/>
        <v>2600</v>
      </c>
      <c r="AF117" s="325">
        <f t="shared" si="102"/>
        <v>2600</v>
      </c>
      <c r="AG117" s="325">
        <f t="shared" si="102"/>
        <v>2600</v>
      </c>
      <c r="AH117" s="325">
        <f t="shared" si="102"/>
        <v>2600</v>
      </c>
      <c r="AI117" s="325">
        <f t="shared" si="102"/>
        <v>2600</v>
      </c>
      <c r="AJ117" s="325">
        <f t="shared" si="102"/>
        <v>2600</v>
      </c>
      <c r="AK117" s="325">
        <f t="shared" si="102"/>
        <v>2600</v>
      </c>
      <c r="AL117" s="325">
        <f t="shared" si="102"/>
        <v>2600</v>
      </c>
      <c r="AM117" s="325">
        <f t="shared" si="102"/>
        <v>2600</v>
      </c>
      <c r="AN117" s="325">
        <f t="shared" si="102"/>
        <v>2600</v>
      </c>
      <c r="AO117" s="325">
        <f t="shared" ref="AO117:BP117" si="103">SUM(AO118,AO119,AO120)</f>
        <v>2600</v>
      </c>
      <c r="AP117" s="325">
        <f t="shared" si="103"/>
        <v>2600</v>
      </c>
      <c r="AQ117" s="325">
        <f t="shared" si="103"/>
        <v>2600</v>
      </c>
      <c r="AR117" s="325">
        <f t="shared" si="103"/>
        <v>2600</v>
      </c>
      <c r="AS117" s="325">
        <f t="shared" si="103"/>
        <v>3900</v>
      </c>
      <c r="AT117" s="325">
        <f t="shared" si="103"/>
        <v>3900</v>
      </c>
      <c r="AU117" s="325">
        <f t="shared" si="103"/>
        <v>3900</v>
      </c>
      <c r="AV117" s="325">
        <f t="shared" si="103"/>
        <v>3900</v>
      </c>
      <c r="AW117" s="325">
        <f t="shared" si="103"/>
        <v>3900</v>
      </c>
      <c r="AX117" s="325">
        <f t="shared" si="103"/>
        <v>3900</v>
      </c>
      <c r="AY117" s="325">
        <f t="shared" si="103"/>
        <v>3900</v>
      </c>
      <c r="AZ117" s="325">
        <f t="shared" si="103"/>
        <v>3900</v>
      </c>
      <c r="BA117" s="325">
        <f t="shared" si="103"/>
        <v>3900</v>
      </c>
      <c r="BB117" s="325">
        <f t="shared" si="103"/>
        <v>3900</v>
      </c>
      <c r="BC117" s="325">
        <f t="shared" si="103"/>
        <v>3900</v>
      </c>
      <c r="BD117" s="325">
        <f t="shared" si="103"/>
        <v>3900</v>
      </c>
      <c r="BE117" s="325">
        <f t="shared" si="103"/>
        <v>6200</v>
      </c>
      <c r="BF117" s="325">
        <f t="shared" si="103"/>
        <v>6200</v>
      </c>
      <c r="BG117" s="325">
        <f t="shared" si="103"/>
        <v>6200</v>
      </c>
      <c r="BH117" s="325">
        <f t="shared" si="103"/>
        <v>6200</v>
      </c>
      <c r="BI117" s="325">
        <f t="shared" si="103"/>
        <v>6200</v>
      </c>
      <c r="BJ117" s="325">
        <f t="shared" si="103"/>
        <v>6200</v>
      </c>
      <c r="BK117" s="325">
        <f t="shared" si="103"/>
        <v>6200</v>
      </c>
      <c r="BL117" s="325">
        <f t="shared" si="103"/>
        <v>6200</v>
      </c>
      <c r="BM117" s="325">
        <f t="shared" si="103"/>
        <v>6200</v>
      </c>
      <c r="BN117" s="325">
        <f t="shared" si="103"/>
        <v>6200</v>
      </c>
      <c r="BO117" s="325">
        <f t="shared" si="103"/>
        <v>6200</v>
      </c>
      <c r="BP117" s="326">
        <f t="shared" si="103"/>
        <v>6200</v>
      </c>
    </row>
    <row r="118" spans="5:68" hidden="1" outlineLevel="5">
      <c r="H118" s="327" t="s">
        <v>249</v>
      </c>
      <c r="I118" s="312">
        <f>'Data - expenses'!J62</f>
        <v>0</v>
      </c>
      <c r="J118" s="313">
        <f>'Data - expenses'!K62</f>
        <v>0</v>
      </c>
      <c r="K118" s="313">
        <f>'Data - expenses'!L62</f>
        <v>0</v>
      </c>
      <c r="L118" s="313">
        <f>'Data - expenses'!M62</f>
        <v>0</v>
      </c>
      <c r="M118" s="313">
        <f>'Data - expenses'!N62</f>
        <v>0</v>
      </c>
      <c r="N118" s="313">
        <f>'Data - expenses'!O62</f>
        <v>0</v>
      </c>
      <c r="O118" s="313">
        <f>'Data - expenses'!P62</f>
        <v>0</v>
      </c>
      <c r="P118" s="313">
        <f>'Data - expenses'!Q62</f>
        <v>0</v>
      </c>
      <c r="Q118" s="313">
        <f>'Data - expenses'!R62</f>
        <v>0</v>
      </c>
      <c r="R118" s="313">
        <f>'Data - expenses'!S62</f>
        <v>0</v>
      </c>
      <c r="S118" s="313">
        <f>'Data - expenses'!T62</f>
        <v>0</v>
      </c>
      <c r="T118" s="313">
        <f>'Data - expenses'!U62</f>
        <v>0</v>
      </c>
      <c r="U118" s="313">
        <f>'Data - expenses'!V62</f>
        <v>0</v>
      </c>
      <c r="V118" s="313">
        <f>'Data - expenses'!W62</f>
        <v>0</v>
      </c>
      <c r="W118" s="313">
        <f>'Data - expenses'!X62</f>
        <v>0</v>
      </c>
      <c r="X118" s="313">
        <f>'Data - expenses'!Y62</f>
        <v>0</v>
      </c>
      <c r="Y118" s="313">
        <f>'Data - expenses'!Z62</f>
        <v>0</v>
      </c>
      <c r="Z118" s="313">
        <f>'Data - expenses'!AA62</f>
        <v>0</v>
      </c>
      <c r="AA118" s="313">
        <f>'Data - expenses'!AB62</f>
        <v>0</v>
      </c>
      <c r="AB118" s="313">
        <f>'Data - expenses'!AC62</f>
        <v>0</v>
      </c>
      <c r="AC118" s="313">
        <f>'Data - expenses'!AD62</f>
        <v>0</v>
      </c>
      <c r="AD118" s="313">
        <f>'Data - expenses'!AE62</f>
        <v>0</v>
      </c>
      <c r="AE118" s="313">
        <f>'Data - expenses'!AF62</f>
        <v>0</v>
      </c>
      <c r="AF118" s="313">
        <f>'Data - expenses'!AG62</f>
        <v>0</v>
      </c>
      <c r="AG118" s="313">
        <f>'Data - expenses'!AH62</f>
        <v>0</v>
      </c>
      <c r="AH118" s="313">
        <f>'Data - expenses'!AI62</f>
        <v>0</v>
      </c>
      <c r="AI118" s="313">
        <f>'Data - expenses'!AJ62</f>
        <v>0</v>
      </c>
      <c r="AJ118" s="313">
        <f>'Data - expenses'!AK62</f>
        <v>0</v>
      </c>
      <c r="AK118" s="313">
        <f>'Data - expenses'!AL62</f>
        <v>0</v>
      </c>
      <c r="AL118" s="313">
        <f>'Data - expenses'!AM62</f>
        <v>0</v>
      </c>
      <c r="AM118" s="313">
        <f>'Data - expenses'!AN62</f>
        <v>0</v>
      </c>
      <c r="AN118" s="313">
        <f>'Data - expenses'!AO62</f>
        <v>0</v>
      </c>
      <c r="AO118" s="313">
        <f>'Data - expenses'!AP62</f>
        <v>0</v>
      </c>
      <c r="AP118" s="313">
        <f>'Data - expenses'!AQ62</f>
        <v>0</v>
      </c>
      <c r="AQ118" s="313">
        <f>'Data - expenses'!AR62</f>
        <v>0</v>
      </c>
      <c r="AR118" s="313">
        <f>'Data - expenses'!AS62</f>
        <v>0</v>
      </c>
      <c r="AS118" s="313">
        <f>'Data - expenses'!AT62</f>
        <v>0</v>
      </c>
      <c r="AT118" s="313">
        <f>'Data - expenses'!AU62</f>
        <v>0</v>
      </c>
      <c r="AU118" s="313">
        <f>'Data - expenses'!AV62</f>
        <v>0</v>
      </c>
      <c r="AV118" s="313">
        <f>'Data - expenses'!AW62</f>
        <v>0</v>
      </c>
      <c r="AW118" s="313">
        <f>'Data - expenses'!AX62</f>
        <v>0</v>
      </c>
      <c r="AX118" s="313">
        <f>'Data - expenses'!AY62</f>
        <v>0</v>
      </c>
      <c r="AY118" s="313">
        <f>'Data - expenses'!AZ62</f>
        <v>0</v>
      </c>
      <c r="AZ118" s="313">
        <f>'Data - expenses'!BA62</f>
        <v>0</v>
      </c>
      <c r="BA118" s="313">
        <f>'Data - expenses'!BB62</f>
        <v>0</v>
      </c>
      <c r="BB118" s="313">
        <f>'Data - expenses'!BC62</f>
        <v>0</v>
      </c>
      <c r="BC118" s="313">
        <f>'Data - expenses'!BD62</f>
        <v>0</v>
      </c>
      <c r="BD118" s="313">
        <f>'Data - expenses'!BE62</f>
        <v>0</v>
      </c>
      <c r="BE118" s="313">
        <f>'Data - expenses'!BF62</f>
        <v>1000</v>
      </c>
      <c r="BF118" s="313">
        <f>'Data - expenses'!BG62</f>
        <v>1000</v>
      </c>
      <c r="BG118" s="313">
        <f>'Data - expenses'!BH62</f>
        <v>1000</v>
      </c>
      <c r="BH118" s="313">
        <f>'Data - expenses'!BI62</f>
        <v>1000</v>
      </c>
      <c r="BI118" s="313">
        <f>'Data - expenses'!BJ62</f>
        <v>1000</v>
      </c>
      <c r="BJ118" s="313">
        <f>'Data - expenses'!BK62</f>
        <v>1000</v>
      </c>
      <c r="BK118" s="313">
        <f>'Data - expenses'!BL62</f>
        <v>1000</v>
      </c>
      <c r="BL118" s="313">
        <f>'Data - expenses'!BM62</f>
        <v>1000</v>
      </c>
      <c r="BM118" s="313">
        <f>'Data - expenses'!BN62</f>
        <v>1000</v>
      </c>
      <c r="BN118" s="313">
        <f>'Data - expenses'!BO62</f>
        <v>1000</v>
      </c>
      <c r="BO118" s="313">
        <f>'Data - expenses'!BP62</f>
        <v>1000</v>
      </c>
      <c r="BP118" s="314">
        <f>'Data - expenses'!BQ62</f>
        <v>1000</v>
      </c>
    </row>
    <row r="119" spans="5:68" hidden="1" outlineLevel="5">
      <c r="H119" s="327" t="s">
        <v>251</v>
      </c>
      <c r="I119" s="312">
        <f>'Data - expenses'!J63</f>
        <v>900</v>
      </c>
      <c r="J119" s="313">
        <f>'Data - expenses'!K63</f>
        <v>900</v>
      </c>
      <c r="K119" s="313">
        <f>'Data - expenses'!L63</f>
        <v>900</v>
      </c>
      <c r="L119" s="313">
        <f>'Data - expenses'!M63</f>
        <v>900</v>
      </c>
      <c r="M119" s="313">
        <f>'Data - expenses'!N63</f>
        <v>900</v>
      </c>
      <c r="N119" s="313">
        <f>'Data - expenses'!O63</f>
        <v>900</v>
      </c>
      <c r="O119" s="313">
        <f>'Data - expenses'!P63</f>
        <v>900</v>
      </c>
      <c r="P119" s="313">
        <f>'Data - expenses'!Q63</f>
        <v>900</v>
      </c>
      <c r="Q119" s="313">
        <f>'Data - expenses'!R63</f>
        <v>900</v>
      </c>
      <c r="R119" s="313">
        <f>'Data - expenses'!S63</f>
        <v>900</v>
      </c>
      <c r="S119" s="313">
        <f>'Data - expenses'!T63</f>
        <v>900</v>
      </c>
      <c r="T119" s="313">
        <f>'Data - expenses'!U63</f>
        <v>900</v>
      </c>
      <c r="U119" s="313">
        <f>'Data - expenses'!V63</f>
        <v>1800</v>
      </c>
      <c r="V119" s="313">
        <f>'Data - expenses'!W63</f>
        <v>1800</v>
      </c>
      <c r="W119" s="313">
        <f>'Data - expenses'!X63</f>
        <v>1800</v>
      </c>
      <c r="X119" s="313">
        <f>'Data - expenses'!Y63</f>
        <v>1800</v>
      </c>
      <c r="Y119" s="313">
        <f>'Data - expenses'!Z63</f>
        <v>1800</v>
      </c>
      <c r="Z119" s="313">
        <f>'Data - expenses'!AA63</f>
        <v>1800</v>
      </c>
      <c r="AA119" s="313">
        <f>'Data - expenses'!AB63</f>
        <v>1800</v>
      </c>
      <c r="AB119" s="313">
        <f>'Data - expenses'!AC63</f>
        <v>1800</v>
      </c>
      <c r="AC119" s="313">
        <f>'Data - expenses'!AD63</f>
        <v>1800</v>
      </c>
      <c r="AD119" s="313">
        <f>'Data - expenses'!AE63</f>
        <v>1800</v>
      </c>
      <c r="AE119" s="313">
        <f>'Data - expenses'!AF63</f>
        <v>1800</v>
      </c>
      <c r="AF119" s="313">
        <f>'Data - expenses'!AG63</f>
        <v>1800</v>
      </c>
      <c r="AG119" s="313">
        <f>'Data - expenses'!AH63</f>
        <v>1800</v>
      </c>
      <c r="AH119" s="313">
        <f>'Data - expenses'!AI63</f>
        <v>1800</v>
      </c>
      <c r="AI119" s="313">
        <f>'Data - expenses'!AJ63</f>
        <v>1800</v>
      </c>
      <c r="AJ119" s="313">
        <f>'Data - expenses'!AK63</f>
        <v>1800</v>
      </c>
      <c r="AK119" s="313">
        <f>'Data - expenses'!AL63</f>
        <v>1800</v>
      </c>
      <c r="AL119" s="313">
        <f>'Data - expenses'!AM63</f>
        <v>1800</v>
      </c>
      <c r="AM119" s="313">
        <f>'Data - expenses'!AN63</f>
        <v>1800</v>
      </c>
      <c r="AN119" s="313">
        <f>'Data - expenses'!AO63</f>
        <v>1800</v>
      </c>
      <c r="AO119" s="313">
        <f>'Data - expenses'!AP63</f>
        <v>1800</v>
      </c>
      <c r="AP119" s="313">
        <f>'Data - expenses'!AQ63</f>
        <v>1800</v>
      </c>
      <c r="AQ119" s="313">
        <f>'Data - expenses'!AR63</f>
        <v>1800</v>
      </c>
      <c r="AR119" s="313">
        <f>'Data - expenses'!AS63</f>
        <v>1800</v>
      </c>
      <c r="AS119" s="313">
        <f>'Data - expenses'!AT63</f>
        <v>2700</v>
      </c>
      <c r="AT119" s="313">
        <f>'Data - expenses'!AU63</f>
        <v>2700</v>
      </c>
      <c r="AU119" s="313">
        <f>'Data - expenses'!AV63</f>
        <v>2700</v>
      </c>
      <c r="AV119" s="313">
        <f>'Data - expenses'!AW63</f>
        <v>2700</v>
      </c>
      <c r="AW119" s="313">
        <f>'Data - expenses'!AX63</f>
        <v>2700</v>
      </c>
      <c r="AX119" s="313">
        <f>'Data - expenses'!AY63</f>
        <v>2700</v>
      </c>
      <c r="AY119" s="313">
        <f>'Data - expenses'!AZ63</f>
        <v>2700</v>
      </c>
      <c r="AZ119" s="313">
        <f>'Data - expenses'!BA63</f>
        <v>2700</v>
      </c>
      <c r="BA119" s="313">
        <f>'Data - expenses'!BB63</f>
        <v>2700</v>
      </c>
      <c r="BB119" s="313">
        <f>'Data - expenses'!BC63</f>
        <v>2700</v>
      </c>
      <c r="BC119" s="313">
        <f>'Data - expenses'!BD63</f>
        <v>2700</v>
      </c>
      <c r="BD119" s="313">
        <f>'Data - expenses'!BE63</f>
        <v>2700</v>
      </c>
      <c r="BE119" s="313">
        <f>'Data - expenses'!BF63</f>
        <v>3600</v>
      </c>
      <c r="BF119" s="313">
        <f>'Data - expenses'!BG63</f>
        <v>3600</v>
      </c>
      <c r="BG119" s="313">
        <f>'Data - expenses'!BH63</f>
        <v>3600</v>
      </c>
      <c r="BH119" s="313">
        <f>'Data - expenses'!BI63</f>
        <v>3600</v>
      </c>
      <c r="BI119" s="313">
        <f>'Data - expenses'!BJ63</f>
        <v>3600</v>
      </c>
      <c r="BJ119" s="313">
        <f>'Data - expenses'!BK63</f>
        <v>3600</v>
      </c>
      <c r="BK119" s="313">
        <f>'Data - expenses'!BL63</f>
        <v>3600</v>
      </c>
      <c r="BL119" s="313">
        <f>'Data - expenses'!BM63</f>
        <v>3600</v>
      </c>
      <c r="BM119" s="313">
        <f>'Data - expenses'!BN63</f>
        <v>3600</v>
      </c>
      <c r="BN119" s="313">
        <f>'Data - expenses'!BO63</f>
        <v>3600</v>
      </c>
      <c r="BO119" s="313">
        <f>'Data - expenses'!BP63</f>
        <v>3600</v>
      </c>
      <c r="BP119" s="314">
        <f>'Data - expenses'!BQ63</f>
        <v>3600</v>
      </c>
    </row>
    <row r="120" spans="5:68" hidden="1" outlineLevel="5">
      <c r="H120" s="327" t="s">
        <v>252</v>
      </c>
      <c r="I120" s="312">
        <f>'Data - expenses'!J64</f>
        <v>400</v>
      </c>
      <c r="J120" s="313">
        <f>'Data - expenses'!K64</f>
        <v>400</v>
      </c>
      <c r="K120" s="313">
        <f>'Data - expenses'!L64</f>
        <v>400</v>
      </c>
      <c r="L120" s="313">
        <f>'Data - expenses'!M64</f>
        <v>400</v>
      </c>
      <c r="M120" s="313">
        <f>'Data - expenses'!N64</f>
        <v>400</v>
      </c>
      <c r="N120" s="313">
        <f>'Data - expenses'!O64</f>
        <v>400</v>
      </c>
      <c r="O120" s="313">
        <f>'Data - expenses'!P64</f>
        <v>400</v>
      </c>
      <c r="P120" s="313">
        <f>'Data - expenses'!Q64</f>
        <v>400</v>
      </c>
      <c r="Q120" s="313">
        <f>'Data - expenses'!R64</f>
        <v>400</v>
      </c>
      <c r="R120" s="313">
        <f>'Data - expenses'!S64</f>
        <v>400</v>
      </c>
      <c r="S120" s="313">
        <f>'Data - expenses'!T64</f>
        <v>400</v>
      </c>
      <c r="T120" s="313">
        <f>'Data - expenses'!U64</f>
        <v>400</v>
      </c>
      <c r="U120" s="313">
        <f>'Data - expenses'!V64</f>
        <v>800</v>
      </c>
      <c r="V120" s="313">
        <f>'Data - expenses'!W64</f>
        <v>800</v>
      </c>
      <c r="W120" s="313">
        <f>'Data - expenses'!X64</f>
        <v>800</v>
      </c>
      <c r="X120" s="313">
        <f>'Data - expenses'!Y64</f>
        <v>800</v>
      </c>
      <c r="Y120" s="313">
        <f>'Data - expenses'!Z64</f>
        <v>800</v>
      </c>
      <c r="Z120" s="313">
        <f>'Data - expenses'!AA64</f>
        <v>800</v>
      </c>
      <c r="AA120" s="313">
        <f>'Data - expenses'!AB64</f>
        <v>800</v>
      </c>
      <c r="AB120" s="313">
        <f>'Data - expenses'!AC64</f>
        <v>800</v>
      </c>
      <c r="AC120" s="313">
        <f>'Data - expenses'!AD64</f>
        <v>800</v>
      </c>
      <c r="AD120" s="313">
        <f>'Data - expenses'!AE64</f>
        <v>800</v>
      </c>
      <c r="AE120" s="313">
        <f>'Data - expenses'!AF64</f>
        <v>800</v>
      </c>
      <c r="AF120" s="313">
        <f>'Data - expenses'!AG64</f>
        <v>800</v>
      </c>
      <c r="AG120" s="313">
        <f>'Data - expenses'!AH64</f>
        <v>800</v>
      </c>
      <c r="AH120" s="313">
        <f>'Data - expenses'!AI64</f>
        <v>800</v>
      </c>
      <c r="AI120" s="313">
        <f>'Data - expenses'!AJ64</f>
        <v>800</v>
      </c>
      <c r="AJ120" s="313">
        <f>'Data - expenses'!AK64</f>
        <v>800</v>
      </c>
      <c r="AK120" s="313">
        <f>'Data - expenses'!AL64</f>
        <v>800</v>
      </c>
      <c r="AL120" s="313">
        <f>'Data - expenses'!AM64</f>
        <v>800</v>
      </c>
      <c r="AM120" s="313">
        <f>'Data - expenses'!AN64</f>
        <v>800</v>
      </c>
      <c r="AN120" s="313">
        <f>'Data - expenses'!AO64</f>
        <v>800</v>
      </c>
      <c r="AO120" s="313">
        <f>'Data - expenses'!AP64</f>
        <v>800</v>
      </c>
      <c r="AP120" s="313">
        <f>'Data - expenses'!AQ64</f>
        <v>800</v>
      </c>
      <c r="AQ120" s="313">
        <f>'Data - expenses'!AR64</f>
        <v>800</v>
      </c>
      <c r="AR120" s="313">
        <f>'Data - expenses'!AS64</f>
        <v>800</v>
      </c>
      <c r="AS120" s="313">
        <f>'Data - expenses'!AT64</f>
        <v>1200</v>
      </c>
      <c r="AT120" s="313">
        <f>'Data - expenses'!AU64</f>
        <v>1200</v>
      </c>
      <c r="AU120" s="313">
        <f>'Data - expenses'!AV64</f>
        <v>1200</v>
      </c>
      <c r="AV120" s="313">
        <f>'Data - expenses'!AW64</f>
        <v>1200</v>
      </c>
      <c r="AW120" s="313">
        <f>'Data - expenses'!AX64</f>
        <v>1200</v>
      </c>
      <c r="AX120" s="313">
        <f>'Data - expenses'!AY64</f>
        <v>1200</v>
      </c>
      <c r="AY120" s="313">
        <f>'Data - expenses'!AZ64</f>
        <v>1200</v>
      </c>
      <c r="AZ120" s="313">
        <f>'Data - expenses'!BA64</f>
        <v>1200</v>
      </c>
      <c r="BA120" s="313">
        <f>'Data - expenses'!BB64</f>
        <v>1200</v>
      </c>
      <c r="BB120" s="313">
        <f>'Data - expenses'!BC64</f>
        <v>1200</v>
      </c>
      <c r="BC120" s="313">
        <f>'Data - expenses'!BD64</f>
        <v>1200</v>
      </c>
      <c r="BD120" s="313">
        <f>'Data - expenses'!BE64</f>
        <v>1200</v>
      </c>
      <c r="BE120" s="313">
        <f>'Data - expenses'!BF64</f>
        <v>1600</v>
      </c>
      <c r="BF120" s="313">
        <f>'Data - expenses'!BG64</f>
        <v>1600</v>
      </c>
      <c r="BG120" s="313">
        <f>'Data - expenses'!BH64</f>
        <v>1600</v>
      </c>
      <c r="BH120" s="313">
        <f>'Data - expenses'!BI64</f>
        <v>1600</v>
      </c>
      <c r="BI120" s="313">
        <f>'Data - expenses'!BJ64</f>
        <v>1600</v>
      </c>
      <c r="BJ120" s="313">
        <f>'Data - expenses'!BK64</f>
        <v>1600</v>
      </c>
      <c r="BK120" s="313">
        <f>'Data - expenses'!BL64</f>
        <v>1600</v>
      </c>
      <c r="BL120" s="313">
        <f>'Data - expenses'!BM64</f>
        <v>1600</v>
      </c>
      <c r="BM120" s="313">
        <f>'Data - expenses'!BN64</f>
        <v>1600</v>
      </c>
      <c r="BN120" s="313">
        <f>'Data - expenses'!BO64</f>
        <v>1600</v>
      </c>
      <c r="BO120" s="313">
        <f>'Data - expenses'!BP64</f>
        <v>1600</v>
      </c>
      <c r="BP120" s="314">
        <f>'Data - expenses'!BQ64</f>
        <v>1600</v>
      </c>
    </row>
    <row r="121" spans="5:68" hidden="1" outlineLevel="4">
      <c r="G121" s="502" t="s">
        <v>45</v>
      </c>
      <c r="H121" s="503"/>
      <c r="I121" s="324">
        <f t="shared" ref="I121:AN121" si="104">SUM(I122,I123,I124,I125,I126)</f>
        <v>0</v>
      </c>
      <c r="J121" s="325">
        <f t="shared" si="104"/>
        <v>0</v>
      </c>
      <c r="K121" s="325">
        <f t="shared" si="104"/>
        <v>0</v>
      </c>
      <c r="L121" s="325">
        <f t="shared" si="104"/>
        <v>0</v>
      </c>
      <c r="M121" s="325">
        <f t="shared" si="104"/>
        <v>0</v>
      </c>
      <c r="N121" s="325">
        <f t="shared" si="104"/>
        <v>900</v>
      </c>
      <c r="O121" s="325">
        <f t="shared" si="104"/>
        <v>900</v>
      </c>
      <c r="P121" s="325">
        <f t="shared" si="104"/>
        <v>900</v>
      </c>
      <c r="Q121" s="325">
        <f t="shared" si="104"/>
        <v>900</v>
      </c>
      <c r="R121" s="325">
        <f t="shared" si="104"/>
        <v>900</v>
      </c>
      <c r="S121" s="325">
        <f t="shared" si="104"/>
        <v>900</v>
      </c>
      <c r="T121" s="325">
        <f t="shared" si="104"/>
        <v>900</v>
      </c>
      <c r="U121" s="325">
        <f t="shared" si="104"/>
        <v>900</v>
      </c>
      <c r="V121" s="325">
        <f t="shared" si="104"/>
        <v>900</v>
      </c>
      <c r="W121" s="325">
        <f t="shared" si="104"/>
        <v>1300</v>
      </c>
      <c r="X121" s="325">
        <f t="shared" si="104"/>
        <v>1300</v>
      </c>
      <c r="Y121" s="325">
        <f t="shared" si="104"/>
        <v>1300</v>
      </c>
      <c r="Z121" s="325">
        <f t="shared" si="104"/>
        <v>1300</v>
      </c>
      <c r="AA121" s="325">
        <f t="shared" si="104"/>
        <v>1300</v>
      </c>
      <c r="AB121" s="325">
        <f t="shared" si="104"/>
        <v>2300</v>
      </c>
      <c r="AC121" s="325">
        <f t="shared" si="104"/>
        <v>2300</v>
      </c>
      <c r="AD121" s="325">
        <f t="shared" si="104"/>
        <v>2300</v>
      </c>
      <c r="AE121" s="325">
        <f t="shared" si="104"/>
        <v>3862.5</v>
      </c>
      <c r="AF121" s="325">
        <f t="shared" si="104"/>
        <v>3862.5</v>
      </c>
      <c r="AG121" s="325">
        <f t="shared" si="104"/>
        <v>3862.5</v>
      </c>
      <c r="AH121" s="325">
        <f t="shared" si="104"/>
        <v>3862.5</v>
      </c>
      <c r="AI121" s="325">
        <f t="shared" si="104"/>
        <v>3862.5</v>
      </c>
      <c r="AJ121" s="325">
        <f t="shared" si="104"/>
        <v>3862.5</v>
      </c>
      <c r="AK121" s="325">
        <f t="shared" si="104"/>
        <v>4262.5</v>
      </c>
      <c r="AL121" s="325">
        <f t="shared" si="104"/>
        <v>4262.5</v>
      </c>
      <c r="AM121" s="325">
        <f t="shared" si="104"/>
        <v>4262.5</v>
      </c>
      <c r="AN121" s="325">
        <f t="shared" si="104"/>
        <v>4262.5</v>
      </c>
      <c r="AO121" s="325">
        <f t="shared" ref="AO121:BP121" si="105">SUM(AO122,AO123,AO124,AO125,AO126)</f>
        <v>5829.166666666667</v>
      </c>
      <c r="AP121" s="325">
        <f t="shared" si="105"/>
        <v>5829.166666666667</v>
      </c>
      <c r="AQ121" s="325">
        <f t="shared" si="105"/>
        <v>5829.166666666667</v>
      </c>
      <c r="AR121" s="325">
        <f t="shared" si="105"/>
        <v>5829.166666666667</v>
      </c>
      <c r="AS121" s="325">
        <f t="shared" si="105"/>
        <v>6229.166666666667</v>
      </c>
      <c r="AT121" s="325">
        <f t="shared" si="105"/>
        <v>6229.166666666667</v>
      </c>
      <c r="AU121" s="325">
        <f t="shared" si="105"/>
        <v>7129.166666666667</v>
      </c>
      <c r="AV121" s="325">
        <f t="shared" si="105"/>
        <v>7129.166666666667</v>
      </c>
      <c r="AW121" s="325">
        <f t="shared" si="105"/>
        <v>7129.166666666667</v>
      </c>
      <c r="AX121" s="325">
        <f t="shared" si="105"/>
        <v>7129.166666666667</v>
      </c>
      <c r="AY121" s="325">
        <f t="shared" si="105"/>
        <v>7129.166666666667</v>
      </c>
      <c r="AZ121" s="325">
        <f t="shared" si="105"/>
        <v>7129.166666666667</v>
      </c>
      <c r="BA121" s="325">
        <f t="shared" si="105"/>
        <v>8029.166666666667</v>
      </c>
      <c r="BB121" s="325">
        <f t="shared" si="105"/>
        <v>8029.166666666667</v>
      </c>
      <c r="BC121" s="325">
        <f t="shared" si="105"/>
        <v>8429.1666666666661</v>
      </c>
      <c r="BD121" s="325">
        <f t="shared" si="105"/>
        <v>8429.1666666666661</v>
      </c>
      <c r="BE121" s="325">
        <f t="shared" si="105"/>
        <v>8829.1666666666661</v>
      </c>
      <c r="BF121" s="325">
        <f t="shared" si="105"/>
        <v>8829.1666666666661</v>
      </c>
      <c r="BG121" s="325">
        <f t="shared" si="105"/>
        <v>9729.1666666666661</v>
      </c>
      <c r="BH121" s="325">
        <f t="shared" si="105"/>
        <v>9729.1666666666661</v>
      </c>
      <c r="BI121" s="325">
        <f t="shared" si="105"/>
        <v>10729.166666666666</v>
      </c>
      <c r="BJ121" s="325">
        <f t="shared" si="105"/>
        <v>10729.166666666666</v>
      </c>
      <c r="BK121" s="325">
        <f t="shared" si="105"/>
        <v>10729.166666666666</v>
      </c>
      <c r="BL121" s="325">
        <f t="shared" si="105"/>
        <v>11729.166666666666</v>
      </c>
      <c r="BM121" s="325">
        <f t="shared" si="105"/>
        <v>11729.166666666666</v>
      </c>
      <c r="BN121" s="325">
        <f t="shared" si="105"/>
        <v>11729.166666666666</v>
      </c>
      <c r="BO121" s="325">
        <f t="shared" si="105"/>
        <v>12129.166666666666</v>
      </c>
      <c r="BP121" s="326">
        <f t="shared" si="105"/>
        <v>12129.166666666666</v>
      </c>
    </row>
    <row r="122" spans="5:68" hidden="1" outlineLevel="5">
      <c r="H122" s="327" t="s">
        <v>254</v>
      </c>
      <c r="I122" s="312">
        <f>'Data - expenses'!J65</f>
        <v>0</v>
      </c>
      <c r="J122" s="313">
        <f>'Data - expenses'!K65</f>
        <v>0</v>
      </c>
      <c r="K122" s="313">
        <f>'Data - expenses'!L65</f>
        <v>0</v>
      </c>
      <c r="L122" s="313">
        <f>'Data - expenses'!M65</f>
        <v>0</v>
      </c>
      <c r="M122" s="313">
        <f>'Data - expenses'!N65</f>
        <v>0</v>
      </c>
      <c r="N122" s="313">
        <f>'Data - expenses'!O65</f>
        <v>0</v>
      </c>
      <c r="O122" s="313">
        <f>'Data - expenses'!P65</f>
        <v>0</v>
      </c>
      <c r="P122" s="313">
        <f>'Data - expenses'!Q65</f>
        <v>0</v>
      </c>
      <c r="Q122" s="313">
        <f>'Data - expenses'!R65</f>
        <v>0</v>
      </c>
      <c r="R122" s="313">
        <f>'Data - expenses'!S65</f>
        <v>0</v>
      </c>
      <c r="S122" s="313">
        <f>'Data - expenses'!T65</f>
        <v>0</v>
      </c>
      <c r="T122" s="313">
        <f>'Data - expenses'!U65</f>
        <v>0</v>
      </c>
      <c r="U122" s="313">
        <f>'Data - expenses'!V65</f>
        <v>0</v>
      </c>
      <c r="V122" s="313">
        <f>'Data - expenses'!W65</f>
        <v>0</v>
      </c>
      <c r="W122" s="313">
        <f>'Data - expenses'!X65</f>
        <v>0</v>
      </c>
      <c r="X122" s="313">
        <f>'Data - expenses'!Y65</f>
        <v>0</v>
      </c>
      <c r="Y122" s="313">
        <f>'Data - expenses'!Z65</f>
        <v>0</v>
      </c>
      <c r="Z122" s="313">
        <f>'Data - expenses'!AA65</f>
        <v>0</v>
      </c>
      <c r="AA122" s="313">
        <f>'Data - expenses'!AB65</f>
        <v>0</v>
      </c>
      <c r="AB122" s="313">
        <f>'Data - expenses'!AC65</f>
        <v>0</v>
      </c>
      <c r="AC122" s="313">
        <f>'Data - expenses'!AD65</f>
        <v>0</v>
      </c>
      <c r="AD122" s="313">
        <f>'Data - expenses'!AE65</f>
        <v>0</v>
      </c>
      <c r="AE122" s="313">
        <f>'Data - expenses'!AF65</f>
        <v>1562.4999999999998</v>
      </c>
      <c r="AF122" s="313">
        <f>'Data - expenses'!AG65</f>
        <v>1562.4999999999998</v>
      </c>
      <c r="AG122" s="313">
        <f>'Data - expenses'!AH65</f>
        <v>1562.4999999999998</v>
      </c>
      <c r="AH122" s="313">
        <f>'Data - expenses'!AI65</f>
        <v>1562.4999999999998</v>
      </c>
      <c r="AI122" s="313">
        <f>'Data - expenses'!AJ65</f>
        <v>1562.4999999999998</v>
      </c>
      <c r="AJ122" s="313">
        <f>'Data - expenses'!AK65</f>
        <v>1562.4999999999998</v>
      </c>
      <c r="AK122" s="313">
        <f>'Data - expenses'!AL65</f>
        <v>1562.4999999999998</v>
      </c>
      <c r="AL122" s="313">
        <f>'Data - expenses'!AM65</f>
        <v>1562.4999999999998</v>
      </c>
      <c r="AM122" s="313">
        <f>'Data - expenses'!AN65</f>
        <v>1562.4999999999998</v>
      </c>
      <c r="AN122" s="313">
        <f>'Data - expenses'!AO65</f>
        <v>1562.4999999999998</v>
      </c>
      <c r="AO122" s="313">
        <f>'Data - expenses'!AP65</f>
        <v>1562.4999999999998</v>
      </c>
      <c r="AP122" s="313">
        <f>'Data - expenses'!AQ65</f>
        <v>1562.4999999999998</v>
      </c>
      <c r="AQ122" s="313">
        <f>'Data - expenses'!AR65</f>
        <v>1562.4999999999998</v>
      </c>
      <c r="AR122" s="313">
        <f>'Data - expenses'!AS65</f>
        <v>1562.4999999999998</v>
      </c>
      <c r="AS122" s="313">
        <f>'Data - expenses'!AT65</f>
        <v>1562.4999999999998</v>
      </c>
      <c r="AT122" s="313">
        <f>'Data - expenses'!AU65</f>
        <v>1562.4999999999998</v>
      </c>
      <c r="AU122" s="313">
        <f>'Data - expenses'!AV65</f>
        <v>1562.4999999999998</v>
      </c>
      <c r="AV122" s="313">
        <f>'Data - expenses'!AW65</f>
        <v>1562.4999999999998</v>
      </c>
      <c r="AW122" s="313">
        <f>'Data - expenses'!AX65</f>
        <v>1562.4999999999998</v>
      </c>
      <c r="AX122" s="313">
        <f>'Data - expenses'!AY65</f>
        <v>1562.4999999999998</v>
      </c>
      <c r="AY122" s="313">
        <f>'Data - expenses'!AZ65</f>
        <v>1562.4999999999998</v>
      </c>
      <c r="AZ122" s="313">
        <f>'Data - expenses'!BA65</f>
        <v>1562.4999999999998</v>
      </c>
      <c r="BA122" s="313">
        <f>'Data - expenses'!BB65</f>
        <v>1562.4999999999998</v>
      </c>
      <c r="BB122" s="313">
        <f>'Data - expenses'!BC65</f>
        <v>1562.4999999999998</v>
      </c>
      <c r="BC122" s="313">
        <f>'Data - expenses'!BD65</f>
        <v>1562.4999999999998</v>
      </c>
      <c r="BD122" s="313">
        <f>'Data - expenses'!BE65</f>
        <v>1562.4999999999998</v>
      </c>
      <c r="BE122" s="313">
        <f>'Data - expenses'!BF65</f>
        <v>1562.4999999999998</v>
      </c>
      <c r="BF122" s="313">
        <f>'Data - expenses'!BG65</f>
        <v>1562.4999999999998</v>
      </c>
      <c r="BG122" s="313">
        <f>'Data - expenses'!BH65</f>
        <v>1562.4999999999998</v>
      </c>
      <c r="BH122" s="313">
        <f>'Data - expenses'!BI65</f>
        <v>1562.4999999999998</v>
      </c>
      <c r="BI122" s="313">
        <f>'Data - expenses'!BJ65</f>
        <v>1562.4999999999998</v>
      </c>
      <c r="BJ122" s="313">
        <f>'Data - expenses'!BK65</f>
        <v>1562.4999999999998</v>
      </c>
      <c r="BK122" s="313">
        <f>'Data - expenses'!BL65</f>
        <v>1562.4999999999998</v>
      </c>
      <c r="BL122" s="313">
        <f>'Data - expenses'!BM65</f>
        <v>1562.4999999999998</v>
      </c>
      <c r="BM122" s="313">
        <f>'Data - expenses'!BN65</f>
        <v>1562.4999999999998</v>
      </c>
      <c r="BN122" s="313">
        <f>'Data - expenses'!BO65</f>
        <v>1562.4999999999998</v>
      </c>
      <c r="BO122" s="313">
        <f>'Data - expenses'!BP65</f>
        <v>1562.4999999999998</v>
      </c>
      <c r="BP122" s="314">
        <f>'Data - expenses'!BQ65</f>
        <v>1562.4999999999998</v>
      </c>
    </row>
    <row r="123" spans="5:68" hidden="1" outlineLevel="5">
      <c r="H123" s="327" t="s">
        <v>255</v>
      </c>
      <c r="I123" s="312">
        <f>'Data - expenses'!J66</f>
        <v>0</v>
      </c>
      <c r="J123" s="313">
        <f>'Data - expenses'!K66</f>
        <v>0</v>
      </c>
      <c r="K123" s="313">
        <f>'Data - expenses'!L66</f>
        <v>0</v>
      </c>
      <c r="L123" s="313">
        <f>'Data - expenses'!M66</f>
        <v>0</v>
      </c>
      <c r="M123" s="313">
        <f>'Data - expenses'!N66</f>
        <v>0</v>
      </c>
      <c r="N123" s="313">
        <f>'Data - expenses'!O66</f>
        <v>900</v>
      </c>
      <c r="O123" s="313">
        <f>'Data - expenses'!P66</f>
        <v>900</v>
      </c>
      <c r="P123" s="313">
        <f>'Data - expenses'!Q66</f>
        <v>900</v>
      </c>
      <c r="Q123" s="313">
        <f>'Data - expenses'!R66</f>
        <v>900</v>
      </c>
      <c r="R123" s="313">
        <f>'Data - expenses'!S66</f>
        <v>900</v>
      </c>
      <c r="S123" s="313">
        <f>'Data - expenses'!T66</f>
        <v>900</v>
      </c>
      <c r="T123" s="313">
        <f>'Data - expenses'!U66</f>
        <v>900</v>
      </c>
      <c r="U123" s="313">
        <f>'Data - expenses'!V66</f>
        <v>900</v>
      </c>
      <c r="V123" s="313">
        <f>'Data - expenses'!W66</f>
        <v>900</v>
      </c>
      <c r="W123" s="313">
        <f>'Data - expenses'!X66</f>
        <v>900</v>
      </c>
      <c r="X123" s="313">
        <f>'Data - expenses'!Y66</f>
        <v>900</v>
      </c>
      <c r="Y123" s="313">
        <f>'Data - expenses'!Z66</f>
        <v>900</v>
      </c>
      <c r="Z123" s="313">
        <f>'Data - expenses'!AA66</f>
        <v>900</v>
      </c>
      <c r="AA123" s="313">
        <f>'Data - expenses'!AB66</f>
        <v>900</v>
      </c>
      <c r="AB123" s="313">
        <f>'Data - expenses'!AC66</f>
        <v>900</v>
      </c>
      <c r="AC123" s="313">
        <f>'Data - expenses'!AD66</f>
        <v>900</v>
      </c>
      <c r="AD123" s="313">
        <f>'Data - expenses'!AE66</f>
        <v>900</v>
      </c>
      <c r="AE123" s="313">
        <f>'Data - expenses'!AF66</f>
        <v>900</v>
      </c>
      <c r="AF123" s="313">
        <f>'Data - expenses'!AG66</f>
        <v>900</v>
      </c>
      <c r="AG123" s="313">
        <f>'Data - expenses'!AH66</f>
        <v>900</v>
      </c>
      <c r="AH123" s="313">
        <f>'Data - expenses'!AI66</f>
        <v>900</v>
      </c>
      <c r="AI123" s="313">
        <f>'Data - expenses'!AJ66</f>
        <v>900</v>
      </c>
      <c r="AJ123" s="313">
        <f>'Data - expenses'!AK66</f>
        <v>900</v>
      </c>
      <c r="AK123" s="313">
        <f>'Data - expenses'!AL66</f>
        <v>900</v>
      </c>
      <c r="AL123" s="313">
        <f>'Data - expenses'!AM66</f>
        <v>900</v>
      </c>
      <c r="AM123" s="313">
        <f>'Data - expenses'!AN66</f>
        <v>900</v>
      </c>
      <c r="AN123" s="313">
        <f>'Data - expenses'!AO66</f>
        <v>900</v>
      </c>
      <c r="AO123" s="313">
        <f>'Data - expenses'!AP66</f>
        <v>1800</v>
      </c>
      <c r="AP123" s="313">
        <f>'Data - expenses'!AQ66</f>
        <v>1800</v>
      </c>
      <c r="AQ123" s="313">
        <f>'Data - expenses'!AR66</f>
        <v>1800</v>
      </c>
      <c r="AR123" s="313">
        <f>'Data - expenses'!AS66</f>
        <v>1800</v>
      </c>
      <c r="AS123" s="313">
        <f>'Data - expenses'!AT66</f>
        <v>1800</v>
      </c>
      <c r="AT123" s="313">
        <f>'Data - expenses'!AU66</f>
        <v>1800</v>
      </c>
      <c r="AU123" s="313">
        <f>'Data - expenses'!AV66</f>
        <v>2700</v>
      </c>
      <c r="AV123" s="313">
        <f>'Data - expenses'!AW66</f>
        <v>2700</v>
      </c>
      <c r="AW123" s="313">
        <f>'Data - expenses'!AX66</f>
        <v>2700</v>
      </c>
      <c r="AX123" s="313">
        <f>'Data - expenses'!AY66</f>
        <v>2700</v>
      </c>
      <c r="AY123" s="313">
        <f>'Data - expenses'!AZ66</f>
        <v>2700</v>
      </c>
      <c r="AZ123" s="313">
        <f>'Data - expenses'!BA66</f>
        <v>2700</v>
      </c>
      <c r="BA123" s="313">
        <f>'Data - expenses'!BB66</f>
        <v>3600</v>
      </c>
      <c r="BB123" s="313">
        <f>'Data - expenses'!BC66</f>
        <v>3600</v>
      </c>
      <c r="BC123" s="313">
        <f>'Data - expenses'!BD66</f>
        <v>3600</v>
      </c>
      <c r="BD123" s="313">
        <f>'Data - expenses'!BE66</f>
        <v>3600</v>
      </c>
      <c r="BE123" s="313">
        <f>'Data - expenses'!BF66</f>
        <v>3600</v>
      </c>
      <c r="BF123" s="313">
        <f>'Data - expenses'!BG66</f>
        <v>3600</v>
      </c>
      <c r="BG123" s="313">
        <f>'Data - expenses'!BH66</f>
        <v>4500</v>
      </c>
      <c r="BH123" s="313">
        <f>'Data - expenses'!BI66</f>
        <v>4500</v>
      </c>
      <c r="BI123" s="313">
        <f>'Data - expenses'!BJ66</f>
        <v>4500</v>
      </c>
      <c r="BJ123" s="313">
        <f>'Data - expenses'!BK66</f>
        <v>4500</v>
      </c>
      <c r="BK123" s="313">
        <f>'Data - expenses'!BL66</f>
        <v>4500</v>
      </c>
      <c r="BL123" s="313">
        <f>'Data - expenses'!BM66</f>
        <v>4500</v>
      </c>
      <c r="BM123" s="313">
        <f>'Data - expenses'!BN66</f>
        <v>4500</v>
      </c>
      <c r="BN123" s="313">
        <f>'Data - expenses'!BO66</f>
        <v>4500</v>
      </c>
      <c r="BO123" s="313">
        <f>'Data - expenses'!BP66</f>
        <v>4500</v>
      </c>
      <c r="BP123" s="314">
        <f>'Data - expenses'!BQ66</f>
        <v>4500</v>
      </c>
    </row>
    <row r="124" spans="5:68" hidden="1" outlineLevel="5">
      <c r="H124" s="327" t="s">
        <v>256</v>
      </c>
      <c r="I124" s="312">
        <f>'Data - expenses'!J67</f>
        <v>0</v>
      </c>
      <c r="J124" s="313">
        <f>'Data - expenses'!K67</f>
        <v>0</v>
      </c>
      <c r="K124" s="313">
        <f>'Data - expenses'!L67</f>
        <v>0</v>
      </c>
      <c r="L124" s="313">
        <f>'Data - expenses'!M67</f>
        <v>0</v>
      </c>
      <c r="M124" s="313">
        <f>'Data - expenses'!N67</f>
        <v>0</v>
      </c>
      <c r="N124" s="313">
        <f>'Data - expenses'!O67</f>
        <v>0</v>
      </c>
      <c r="O124" s="313">
        <f>'Data - expenses'!P67</f>
        <v>0</v>
      </c>
      <c r="P124" s="313">
        <f>'Data - expenses'!Q67</f>
        <v>0</v>
      </c>
      <c r="Q124" s="313">
        <f>'Data - expenses'!R67</f>
        <v>0</v>
      </c>
      <c r="R124" s="313">
        <f>'Data - expenses'!S67</f>
        <v>0</v>
      </c>
      <c r="S124" s="313">
        <f>'Data - expenses'!T67</f>
        <v>0</v>
      </c>
      <c r="T124" s="313">
        <f>'Data - expenses'!U67</f>
        <v>0</v>
      </c>
      <c r="U124" s="313">
        <f>'Data - expenses'!V67</f>
        <v>0</v>
      </c>
      <c r="V124" s="313">
        <f>'Data - expenses'!W67</f>
        <v>0</v>
      </c>
      <c r="W124" s="313">
        <f>'Data - expenses'!X67</f>
        <v>400</v>
      </c>
      <c r="X124" s="313">
        <f>'Data - expenses'!Y67</f>
        <v>400</v>
      </c>
      <c r="Y124" s="313">
        <f>'Data - expenses'!Z67</f>
        <v>400</v>
      </c>
      <c r="Z124" s="313">
        <f>'Data - expenses'!AA67</f>
        <v>400</v>
      </c>
      <c r="AA124" s="313">
        <f>'Data - expenses'!AB67</f>
        <v>400</v>
      </c>
      <c r="AB124" s="313">
        <f>'Data - expenses'!AC67</f>
        <v>400</v>
      </c>
      <c r="AC124" s="313">
        <f>'Data - expenses'!AD67</f>
        <v>400</v>
      </c>
      <c r="AD124" s="313">
        <f>'Data - expenses'!AE67</f>
        <v>400</v>
      </c>
      <c r="AE124" s="313">
        <f>'Data - expenses'!AF67</f>
        <v>400</v>
      </c>
      <c r="AF124" s="313">
        <f>'Data - expenses'!AG67</f>
        <v>400</v>
      </c>
      <c r="AG124" s="313">
        <f>'Data - expenses'!AH67</f>
        <v>400</v>
      </c>
      <c r="AH124" s="313">
        <f>'Data - expenses'!AI67</f>
        <v>400</v>
      </c>
      <c r="AI124" s="313">
        <f>'Data - expenses'!AJ67</f>
        <v>400</v>
      </c>
      <c r="AJ124" s="313">
        <f>'Data - expenses'!AK67</f>
        <v>400</v>
      </c>
      <c r="AK124" s="313">
        <f>'Data - expenses'!AL67</f>
        <v>800</v>
      </c>
      <c r="AL124" s="313">
        <f>'Data - expenses'!AM67</f>
        <v>800</v>
      </c>
      <c r="AM124" s="313">
        <f>'Data - expenses'!AN67</f>
        <v>800</v>
      </c>
      <c r="AN124" s="313">
        <f>'Data - expenses'!AO67</f>
        <v>800</v>
      </c>
      <c r="AO124" s="313">
        <f>'Data - expenses'!AP67</f>
        <v>800</v>
      </c>
      <c r="AP124" s="313">
        <f>'Data - expenses'!AQ67</f>
        <v>800</v>
      </c>
      <c r="AQ124" s="313">
        <f>'Data - expenses'!AR67</f>
        <v>800</v>
      </c>
      <c r="AR124" s="313">
        <f>'Data - expenses'!AS67</f>
        <v>800</v>
      </c>
      <c r="AS124" s="313">
        <f>'Data - expenses'!AT67</f>
        <v>1200</v>
      </c>
      <c r="AT124" s="313">
        <f>'Data - expenses'!AU67</f>
        <v>1200</v>
      </c>
      <c r="AU124" s="313">
        <f>'Data - expenses'!AV67</f>
        <v>1200</v>
      </c>
      <c r="AV124" s="313">
        <f>'Data - expenses'!AW67</f>
        <v>1200</v>
      </c>
      <c r="AW124" s="313">
        <f>'Data - expenses'!AX67</f>
        <v>1200</v>
      </c>
      <c r="AX124" s="313">
        <f>'Data - expenses'!AY67</f>
        <v>1200</v>
      </c>
      <c r="AY124" s="313">
        <f>'Data - expenses'!AZ67</f>
        <v>1200</v>
      </c>
      <c r="AZ124" s="313">
        <f>'Data - expenses'!BA67</f>
        <v>1200</v>
      </c>
      <c r="BA124" s="313">
        <f>'Data - expenses'!BB67</f>
        <v>1200</v>
      </c>
      <c r="BB124" s="313">
        <f>'Data - expenses'!BC67</f>
        <v>1200</v>
      </c>
      <c r="BC124" s="313">
        <f>'Data - expenses'!BD67</f>
        <v>1600</v>
      </c>
      <c r="BD124" s="313">
        <f>'Data - expenses'!BE67</f>
        <v>1600</v>
      </c>
      <c r="BE124" s="313">
        <f>'Data - expenses'!BF67</f>
        <v>2000</v>
      </c>
      <c r="BF124" s="313">
        <f>'Data - expenses'!BG67</f>
        <v>2000</v>
      </c>
      <c r="BG124" s="313">
        <f>'Data - expenses'!BH67</f>
        <v>2000</v>
      </c>
      <c r="BH124" s="313">
        <f>'Data - expenses'!BI67</f>
        <v>2000</v>
      </c>
      <c r="BI124" s="313">
        <f>'Data - expenses'!BJ67</f>
        <v>2000</v>
      </c>
      <c r="BJ124" s="313">
        <f>'Data - expenses'!BK67</f>
        <v>2000</v>
      </c>
      <c r="BK124" s="313">
        <f>'Data - expenses'!BL67</f>
        <v>2000</v>
      </c>
      <c r="BL124" s="313">
        <f>'Data - expenses'!BM67</f>
        <v>2000</v>
      </c>
      <c r="BM124" s="313">
        <f>'Data - expenses'!BN67</f>
        <v>2000</v>
      </c>
      <c r="BN124" s="313">
        <f>'Data - expenses'!BO67</f>
        <v>2000</v>
      </c>
      <c r="BO124" s="313">
        <f>'Data - expenses'!BP67</f>
        <v>2400</v>
      </c>
      <c r="BP124" s="314">
        <f>'Data - expenses'!BQ67</f>
        <v>2400</v>
      </c>
    </row>
    <row r="125" spans="5:68" hidden="1" outlineLevel="5">
      <c r="H125" s="327" t="s">
        <v>257</v>
      </c>
      <c r="I125" s="312">
        <f>'Data - expenses'!J68</f>
        <v>0</v>
      </c>
      <c r="J125" s="313">
        <f>'Data - expenses'!K68</f>
        <v>0</v>
      </c>
      <c r="K125" s="313">
        <f>'Data - expenses'!L68</f>
        <v>0</v>
      </c>
      <c r="L125" s="313">
        <f>'Data - expenses'!M68</f>
        <v>0</v>
      </c>
      <c r="M125" s="313">
        <f>'Data - expenses'!N68</f>
        <v>0</v>
      </c>
      <c r="N125" s="313">
        <f>'Data - expenses'!O68</f>
        <v>0</v>
      </c>
      <c r="O125" s="313">
        <f>'Data - expenses'!P68</f>
        <v>0</v>
      </c>
      <c r="P125" s="313">
        <f>'Data - expenses'!Q68</f>
        <v>0</v>
      </c>
      <c r="Q125" s="313">
        <f>'Data - expenses'!R68</f>
        <v>0</v>
      </c>
      <c r="R125" s="313">
        <f>'Data - expenses'!S68</f>
        <v>0</v>
      </c>
      <c r="S125" s="313">
        <f>'Data - expenses'!T68</f>
        <v>0</v>
      </c>
      <c r="T125" s="313">
        <f>'Data - expenses'!U68</f>
        <v>0</v>
      </c>
      <c r="U125" s="313">
        <f>'Data - expenses'!V68</f>
        <v>0</v>
      </c>
      <c r="V125" s="313">
        <f>'Data - expenses'!W68</f>
        <v>0</v>
      </c>
      <c r="W125" s="313">
        <f>'Data - expenses'!X68</f>
        <v>0</v>
      </c>
      <c r="X125" s="313">
        <f>'Data - expenses'!Y68</f>
        <v>0</v>
      </c>
      <c r="Y125" s="313">
        <f>'Data - expenses'!Z68</f>
        <v>0</v>
      </c>
      <c r="Z125" s="313">
        <f>'Data - expenses'!AA68</f>
        <v>0</v>
      </c>
      <c r="AA125" s="313">
        <f>'Data - expenses'!AB68</f>
        <v>0</v>
      </c>
      <c r="AB125" s="313">
        <f>'Data - expenses'!AC68</f>
        <v>1000</v>
      </c>
      <c r="AC125" s="313">
        <f>'Data - expenses'!AD68</f>
        <v>1000</v>
      </c>
      <c r="AD125" s="313">
        <f>'Data - expenses'!AE68</f>
        <v>1000</v>
      </c>
      <c r="AE125" s="313">
        <f>'Data - expenses'!AF68</f>
        <v>1000</v>
      </c>
      <c r="AF125" s="313">
        <f>'Data - expenses'!AG68</f>
        <v>1000</v>
      </c>
      <c r="AG125" s="313">
        <f>'Data - expenses'!AH68</f>
        <v>1000</v>
      </c>
      <c r="AH125" s="313">
        <f>'Data - expenses'!AI68</f>
        <v>1000</v>
      </c>
      <c r="AI125" s="313">
        <f>'Data - expenses'!AJ68</f>
        <v>1000</v>
      </c>
      <c r="AJ125" s="313">
        <f>'Data - expenses'!AK68</f>
        <v>1000</v>
      </c>
      <c r="AK125" s="313">
        <f>'Data - expenses'!AL68</f>
        <v>1000</v>
      </c>
      <c r="AL125" s="313">
        <f>'Data - expenses'!AM68</f>
        <v>1000</v>
      </c>
      <c r="AM125" s="313">
        <f>'Data - expenses'!AN68</f>
        <v>1000</v>
      </c>
      <c r="AN125" s="313">
        <f>'Data - expenses'!AO68</f>
        <v>1000</v>
      </c>
      <c r="AO125" s="313">
        <f>'Data - expenses'!AP68</f>
        <v>1000</v>
      </c>
      <c r="AP125" s="313">
        <f>'Data - expenses'!AQ68</f>
        <v>1000</v>
      </c>
      <c r="AQ125" s="313">
        <f>'Data - expenses'!AR68</f>
        <v>1000</v>
      </c>
      <c r="AR125" s="313">
        <f>'Data - expenses'!AS68</f>
        <v>1000</v>
      </c>
      <c r="AS125" s="313">
        <f>'Data - expenses'!AT68</f>
        <v>1000</v>
      </c>
      <c r="AT125" s="313">
        <f>'Data - expenses'!AU68</f>
        <v>1000</v>
      </c>
      <c r="AU125" s="313">
        <f>'Data - expenses'!AV68</f>
        <v>1000</v>
      </c>
      <c r="AV125" s="313">
        <f>'Data - expenses'!AW68</f>
        <v>1000</v>
      </c>
      <c r="AW125" s="313">
        <f>'Data - expenses'!AX68</f>
        <v>1000</v>
      </c>
      <c r="AX125" s="313">
        <f>'Data - expenses'!AY68</f>
        <v>1000</v>
      </c>
      <c r="AY125" s="313">
        <f>'Data - expenses'!AZ68</f>
        <v>1000</v>
      </c>
      <c r="AZ125" s="313">
        <f>'Data - expenses'!BA68</f>
        <v>1000</v>
      </c>
      <c r="BA125" s="313">
        <f>'Data - expenses'!BB68</f>
        <v>1000</v>
      </c>
      <c r="BB125" s="313">
        <f>'Data - expenses'!BC68</f>
        <v>1000</v>
      </c>
      <c r="BC125" s="313">
        <f>'Data - expenses'!BD68</f>
        <v>1000</v>
      </c>
      <c r="BD125" s="313">
        <f>'Data - expenses'!BE68</f>
        <v>1000</v>
      </c>
      <c r="BE125" s="313">
        <f>'Data - expenses'!BF68</f>
        <v>1000</v>
      </c>
      <c r="BF125" s="313">
        <f>'Data - expenses'!BG68</f>
        <v>1000</v>
      </c>
      <c r="BG125" s="313">
        <f>'Data - expenses'!BH68</f>
        <v>1000</v>
      </c>
      <c r="BH125" s="313">
        <f>'Data - expenses'!BI68</f>
        <v>1000</v>
      </c>
      <c r="BI125" s="313">
        <f>'Data - expenses'!BJ68</f>
        <v>2000</v>
      </c>
      <c r="BJ125" s="313">
        <f>'Data - expenses'!BK68</f>
        <v>2000</v>
      </c>
      <c r="BK125" s="313">
        <f>'Data - expenses'!BL68</f>
        <v>2000</v>
      </c>
      <c r="BL125" s="313">
        <f>'Data - expenses'!BM68</f>
        <v>3000</v>
      </c>
      <c r="BM125" s="313">
        <f>'Data - expenses'!BN68</f>
        <v>3000</v>
      </c>
      <c r="BN125" s="313">
        <f>'Data - expenses'!BO68</f>
        <v>3000</v>
      </c>
      <c r="BO125" s="313">
        <f>'Data - expenses'!BP68</f>
        <v>3000</v>
      </c>
      <c r="BP125" s="314">
        <f>'Data - expenses'!BQ68</f>
        <v>3000</v>
      </c>
    </row>
    <row r="126" spans="5:68" hidden="1" outlineLevel="5">
      <c r="H126" s="327" t="s">
        <v>258</v>
      </c>
      <c r="I126" s="312">
        <f>'Data - expenses'!J69</f>
        <v>0</v>
      </c>
      <c r="J126" s="313">
        <f>'Data - expenses'!K69</f>
        <v>0</v>
      </c>
      <c r="K126" s="313">
        <f>'Data - expenses'!L69</f>
        <v>0</v>
      </c>
      <c r="L126" s="313">
        <f>'Data - expenses'!M69</f>
        <v>0</v>
      </c>
      <c r="M126" s="313">
        <f>'Data - expenses'!N69</f>
        <v>0</v>
      </c>
      <c r="N126" s="313">
        <f>'Data - expenses'!O69</f>
        <v>0</v>
      </c>
      <c r="O126" s="313">
        <f>'Data - expenses'!P69</f>
        <v>0</v>
      </c>
      <c r="P126" s="313">
        <f>'Data - expenses'!Q69</f>
        <v>0</v>
      </c>
      <c r="Q126" s="313">
        <f>'Data - expenses'!R69</f>
        <v>0</v>
      </c>
      <c r="R126" s="313">
        <f>'Data - expenses'!S69</f>
        <v>0</v>
      </c>
      <c r="S126" s="313">
        <f>'Data - expenses'!T69</f>
        <v>0</v>
      </c>
      <c r="T126" s="313">
        <f>'Data - expenses'!U69</f>
        <v>0</v>
      </c>
      <c r="U126" s="313">
        <f>'Data - expenses'!V69</f>
        <v>0</v>
      </c>
      <c r="V126" s="313">
        <f>'Data - expenses'!W69</f>
        <v>0</v>
      </c>
      <c r="W126" s="313">
        <f>'Data - expenses'!X69</f>
        <v>0</v>
      </c>
      <c r="X126" s="313">
        <f>'Data - expenses'!Y69</f>
        <v>0</v>
      </c>
      <c r="Y126" s="313">
        <f>'Data - expenses'!Z69</f>
        <v>0</v>
      </c>
      <c r="Z126" s="313">
        <f>'Data - expenses'!AA69</f>
        <v>0</v>
      </c>
      <c r="AA126" s="313">
        <f>'Data - expenses'!AB69</f>
        <v>0</v>
      </c>
      <c r="AB126" s="313">
        <f>'Data - expenses'!AC69</f>
        <v>0</v>
      </c>
      <c r="AC126" s="313">
        <f>'Data - expenses'!AD69</f>
        <v>0</v>
      </c>
      <c r="AD126" s="313">
        <f>'Data - expenses'!AE69</f>
        <v>0</v>
      </c>
      <c r="AE126" s="313">
        <f>'Data - expenses'!AF69</f>
        <v>0</v>
      </c>
      <c r="AF126" s="313">
        <f>'Data - expenses'!AG69</f>
        <v>0</v>
      </c>
      <c r="AG126" s="313">
        <f>'Data - expenses'!AH69</f>
        <v>0</v>
      </c>
      <c r="AH126" s="313">
        <f>'Data - expenses'!AI69</f>
        <v>0</v>
      </c>
      <c r="AI126" s="313">
        <f>'Data - expenses'!AJ69</f>
        <v>0</v>
      </c>
      <c r="AJ126" s="313">
        <f>'Data - expenses'!AK69</f>
        <v>0</v>
      </c>
      <c r="AK126" s="313">
        <f>'Data - expenses'!AL69</f>
        <v>0</v>
      </c>
      <c r="AL126" s="313">
        <f>'Data - expenses'!AM69</f>
        <v>0</v>
      </c>
      <c r="AM126" s="313">
        <f>'Data - expenses'!AN69</f>
        <v>0</v>
      </c>
      <c r="AN126" s="313">
        <f>'Data - expenses'!AO69</f>
        <v>0</v>
      </c>
      <c r="AO126" s="313">
        <f>'Data - expenses'!AP69</f>
        <v>666.66666666666674</v>
      </c>
      <c r="AP126" s="313">
        <f>'Data - expenses'!AQ69</f>
        <v>666.66666666666674</v>
      </c>
      <c r="AQ126" s="313">
        <f>'Data - expenses'!AR69</f>
        <v>666.66666666666674</v>
      </c>
      <c r="AR126" s="313">
        <f>'Data - expenses'!AS69</f>
        <v>666.66666666666674</v>
      </c>
      <c r="AS126" s="313">
        <f>'Data - expenses'!AT69</f>
        <v>666.66666666666674</v>
      </c>
      <c r="AT126" s="313">
        <f>'Data - expenses'!AU69</f>
        <v>666.66666666666674</v>
      </c>
      <c r="AU126" s="313">
        <f>'Data - expenses'!AV69</f>
        <v>666.66666666666674</v>
      </c>
      <c r="AV126" s="313">
        <f>'Data - expenses'!AW69</f>
        <v>666.66666666666674</v>
      </c>
      <c r="AW126" s="313">
        <f>'Data - expenses'!AX69</f>
        <v>666.66666666666674</v>
      </c>
      <c r="AX126" s="313">
        <f>'Data - expenses'!AY69</f>
        <v>666.66666666666674</v>
      </c>
      <c r="AY126" s="313">
        <f>'Data - expenses'!AZ69</f>
        <v>666.66666666666674</v>
      </c>
      <c r="AZ126" s="313">
        <f>'Data - expenses'!BA69</f>
        <v>666.66666666666674</v>
      </c>
      <c r="BA126" s="313">
        <f>'Data - expenses'!BB69</f>
        <v>666.66666666666674</v>
      </c>
      <c r="BB126" s="313">
        <f>'Data - expenses'!BC69</f>
        <v>666.66666666666674</v>
      </c>
      <c r="BC126" s="313">
        <f>'Data - expenses'!BD69</f>
        <v>666.66666666666674</v>
      </c>
      <c r="BD126" s="313">
        <f>'Data - expenses'!BE69</f>
        <v>666.66666666666674</v>
      </c>
      <c r="BE126" s="313">
        <f>'Data - expenses'!BF69</f>
        <v>666.66666666666674</v>
      </c>
      <c r="BF126" s="313">
        <f>'Data - expenses'!BG69</f>
        <v>666.66666666666674</v>
      </c>
      <c r="BG126" s="313">
        <f>'Data - expenses'!BH69</f>
        <v>666.66666666666674</v>
      </c>
      <c r="BH126" s="313">
        <f>'Data - expenses'!BI69</f>
        <v>666.66666666666674</v>
      </c>
      <c r="BI126" s="313">
        <f>'Data - expenses'!BJ69</f>
        <v>666.66666666666674</v>
      </c>
      <c r="BJ126" s="313">
        <f>'Data - expenses'!BK69</f>
        <v>666.66666666666674</v>
      </c>
      <c r="BK126" s="313">
        <f>'Data - expenses'!BL69</f>
        <v>666.66666666666674</v>
      </c>
      <c r="BL126" s="313">
        <f>'Data - expenses'!BM69</f>
        <v>666.66666666666674</v>
      </c>
      <c r="BM126" s="313">
        <f>'Data - expenses'!BN69</f>
        <v>666.66666666666674</v>
      </c>
      <c r="BN126" s="313">
        <f>'Data - expenses'!BO69</f>
        <v>666.66666666666674</v>
      </c>
      <c r="BO126" s="313">
        <f>'Data - expenses'!BP69</f>
        <v>666.66666666666674</v>
      </c>
      <c r="BP126" s="314">
        <f>'Data - expenses'!BQ69</f>
        <v>666.66666666666674</v>
      </c>
    </row>
    <row r="127" spans="5:68" hidden="1" outlineLevel="2">
      <c r="E127" s="502" t="s">
        <v>113</v>
      </c>
      <c r="F127" s="505"/>
      <c r="G127" s="505"/>
      <c r="H127" s="503"/>
      <c r="I127" s="324">
        <f t="shared" ref="I127:AN127" si="106">SUM(I128,I147)</f>
        <v>19500</v>
      </c>
      <c r="J127" s="325">
        <f t="shared" si="106"/>
        <v>6500</v>
      </c>
      <c r="K127" s="325">
        <f t="shared" si="106"/>
        <v>0</v>
      </c>
      <c r="L127" s="325">
        <f t="shared" si="106"/>
        <v>0</v>
      </c>
      <c r="M127" s="325">
        <f t="shared" si="106"/>
        <v>0</v>
      </c>
      <c r="N127" s="325">
        <f t="shared" si="106"/>
        <v>6500</v>
      </c>
      <c r="O127" s="325">
        <f t="shared" si="106"/>
        <v>0</v>
      </c>
      <c r="P127" s="325">
        <f t="shared" si="106"/>
        <v>0</v>
      </c>
      <c r="Q127" s="325">
        <f t="shared" si="106"/>
        <v>0</v>
      </c>
      <c r="R127" s="325">
        <f t="shared" si="106"/>
        <v>0</v>
      </c>
      <c r="S127" s="325">
        <f t="shared" si="106"/>
        <v>6500</v>
      </c>
      <c r="T127" s="325">
        <f t="shared" si="106"/>
        <v>0</v>
      </c>
      <c r="U127" s="325">
        <f t="shared" si="106"/>
        <v>13000</v>
      </c>
      <c r="V127" s="325">
        <f t="shared" si="106"/>
        <v>0</v>
      </c>
      <c r="W127" s="325">
        <f t="shared" si="106"/>
        <v>6500</v>
      </c>
      <c r="X127" s="325">
        <f t="shared" si="106"/>
        <v>0</v>
      </c>
      <c r="Y127" s="325">
        <f t="shared" si="106"/>
        <v>6500</v>
      </c>
      <c r="Z127" s="325">
        <f t="shared" si="106"/>
        <v>6500</v>
      </c>
      <c r="AA127" s="325">
        <f t="shared" si="106"/>
        <v>12000</v>
      </c>
      <c r="AB127" s="325">
        <f t="shared" si="106"/>
        <v>10500</v>
      </c>
      <c r="AC127" s="325">
        <f t="shared" si="106"/>
        <v>6500</v>
      </c>
      <c r="AD127" s="325">
        <f t="shared" si="106"/>
        <v>0</v>
      </c>
      <c r="AE127" s="325">
        <f t="shared" si="106"/>
        <v>6500</v>
      </c>
      <c r="AF127" s="325">
        <f t="shared" si="106"/>
        <v>4000</v>
      </c>
      <c r="AG127" s="325">
        <f t="shared" si="106"/>
        <v>0</v>
      </c>
      <c r="AH127" s="325">
        <f t="shared" si="106"/>
        <v>6500</v>
      </c>
      <c r="AI127" s="325">
        <f t="shared" si="106"/>
        <v>0</v>
      </c>
      <c r="AJ127" s="325">
        <f t="shared" si="106"/>
        <v>0</v>
      </c>
      <c r="AK127" s="325">
        <f t="shared" si="106"/>
        <v>10500</v>
      </c>
      <c r="AL127" s="325">
        <f t="shared" si="106"/>
        <v>6500</v>
      </c>
      <c r="AM127" s="325">
        <f t="shared" si="106"/>
        <v>8000</v>
      </c>
      <c r="AN127" s="325">
        <f t="shared" si="106"/>
        <v>0</v>
      </c>
      <c r="AO127" s="325">
        <f t="shared" ref="AO127:BP127" si="107">SUM(AO128,AO147)</f>
        <v>17000</v>
      </c>
      <c r="AP127" s="325">
        <f t="shared" si="107"/>
        <v>0</v>
      </c>
      <c r="AQ127" s="325">
        <f t="shared" si="107"/>
        <v>4000</v>
      </c>
      <c r="AR127" s="325">
        <f t="shared" si="107"/>
        <v>4000</v>
      </c>
      <c r="AS127" s="325">
        <f t="shared" si="107"/>
        <v>26000</v>
      </c>
      <c r="AT127" s="325">
        <f t="shared" si="107"/>
        <v>10500</v>
      </c>
      <c r="AU127" s="325">
        <f t="shared" si="107"/>
        <v>10500</v>
      </c>
      <c r="AV127" s="325">
        <f t="shared" si="107"/>
        <v>0</v>
      </c>
      <c r="AW127" s="325">
        <f t="shared" si="107"/>
        <v>4000</v>
      </c>
      <c r="AX127" s="325">
        <f t="shared" si="107"/>
        <v>0</v>
      </c>
      <c r="AY127" s="325">
        <f t="shared" si="107"/>
        <v>6500</v>
      </c>
      <c r="AZ127" s="325">
        <f t="shared" si="107"/>
        <v>10500</v>
      </c>
      <c r="BA127" s="325">
        <f t="shared" si="107"/>
        <v>13000</v>
      </c>
      <c r="BB127" s="325">
        <f t="shared" si="107"/>
        <v>0</v>
      </c>
      <c r="BC127" s="325">
        <f t="shared" si="107"/>
        <v>10500</v>
      </c>
      <c r="BD127" s="325">
        <f t="shared" si="107"/>
        <v>10500</v>
      </c>
      <c r="BE127" s="325">
        <f t="shared" si="107"/>
        <v>52000</v>
      </c>
      <c r="BF127" s="325">
        <f t="shared" si="107"/>
        <v>13000</v>
      </c>
      <c r="BG127" s="325">
        <f t="shared" si="107"/>
        <v>14500</v>
      </c>
      <c r="BH127" s="325">
        <f t="shared" si="107"/>
        <v>13000</v>
      </c>
      <c r="BI127" s="325">
        <f t="shared" si="107"/>
        <v>19500</v>
      </c>
      <c r="BJ127" s="325">
        <f t="shared" si="107"/>
        <v>0</v>
      </c>
      <c r="BK127" s="325">
        <f t="shared" si="107"/>
        <v>29000</v>
      </c>
      <c r="BL127" s="325">
        <f t="shared" si="107"/>
        <v>23500</v>
      </c>
      <c r="BM127" s="325">
        <f t="shared" si="107"/>
        <v>4000</v>
      </c>
      <c r="BN127" s="325">
        <f t="shared" si="107"/>
        <v>13000</v>
      </c>
      <c r="BO127" s="325">
        <f t="shared" si="107"/>
        <v>19500</v>
      </c>
      <c r="BP127" s="326">
        <f t="shared" si="107"/>
        <v>0</v>
      </c>
    </row>
    <row r="128" spans="5:68" hidden="1" outlineLevel="3">
      <c r="F128" s="488" t="s">
        <v>89</v>
      </c>
      <c r="G128" s="504"/>
      <c r="H128" s="489"/>
      <c r="I128" s="321">
        <f t="shared" ref="I128:AN128" si="108">SUM(I129,I131,I137,I141)</f>
        <v>12000</v>
      </c>
      <c r="J128" s="322">
        <f t="shared" si="108"/>
        <v>4000</v>
      </c>
      <c r="K128" s="322">
        <f t="shared" si="108"/>
        <v>0</v>
      </c>
      <c r="L128" s="322">
        <f t="shared" si="108"/>
        <v>0</v>
      </c>
      <c r="M128" s="322">
        <f t="shared" si="108"/>
        <v>0</v>
      </c>
      <c r="N128" s="322">
        <f t="shared" si="108"/>
        <v>4000</v>
      </c>
      <c r="O128" s="322">
        <f t="shared" si="108"/>
        <v>0</v>
      </c>
      <c r="P128" s="322">
        <f t="shared" si="108"/>
        <v>0</v>
      </c>
      <c r="Q128" s="322">
        <f t="shared" si="108"/>
        <v>0</v>
      </c>
      <c r="R128" s="322">
        <f t="shared" si="108"/>
        <v>0</v>
      </c>
      <c r="S128" s="322">
        <f t="shared" si="108"/>
        <v>4000</v>
      </c>
      <c r="T128" s="322">
        <f t="shared" si="108"/>
        <v>0</v>
      </c>
      <c r="U128" s="322">
        <f t="shared" si="108"/>
        <v>8000</v>
      </c>
      <c r="V128" s="322">
        <f t="shared" si="108"/>
        <v>0</v>
      </c>
      <c r="W128" s="322">
        <f t="shared" si="108"/>
        <v>4000</v>
      </c>
      <c r="X128" s="322">
        <f t="shared" si="108"/>
        <v>0</v>
      </c>
      <c r="Y128" s="322">
        <f t="shared" si="108"/>
        <v>4000</v>
      </c>
      <c r="Z128" s="322">
        <f t="shared" si="108"/>
        <v>4000</v>
      </c>
      <c r="AA128" s="322">
        <f t="shared" si="108"/>
        <v>12000</v>
      </c>
      <c r="AB128" s="322">
        <f t="shared" si="108"/>
        <v>8000</v>
      </c>
      <c r="AC128" s="322">
        <f t="shared" si="108"/>
        <v>4000</v>
      </c>
      <c r="AD128" s="322">
        <f t="shared" si="108"/>
        <v>0</v>
      </c>
      <c r="AE128" s="322">
        <f t="shared" si="108"/>
        <v>4000</v>
      </c>
      <c r="AF128" s="322">
        <f t="shared" si="108"/>
        <v>4000</v>
      </c>
      <c r="AG128" s="322">
        <f t="shared" si="108"/>
        <v>0</v>
      </c>
      <c r="AH128" s="322">
        <f t="shared" si="108"/>
        <v>4000</v>
      </c>
      <c r="AI128" s="322">
        <f t="shared" si="108"/>
        <v>0</v>
      </c>
      <c r="AJ128" s="322">
        <f t="shared" si="108"/>
        <v>0</v>
      </c>
      <c r="AK128" s="322">
        <f t="shared" si="108"/>
        <v>8000</v>
      </c>
      <c r="AL128" s="322">
        <f t="shared" si="108"/>
        <v>4000</v>
      </c>
      <c r="AM128" s="322">
        <f t="shared" si="108"/>
        <v>8000</v>
      </c>
      <c r="AN128" s="322">
        <f t="shared" si="108"/>
        <v>0</v>
      </c>
      <c r="AO128" s="322">
        <f t="shared" ref="AO128:BP128" si="109">SUM(AO129,AO131,AO137,AO141)</f>
        <v>12000</v>
      </c>
      <c r="AP128" s="322">
        <f t="shared" si="109"/>
        <v>0</v>
      </c>
      <c r="AQ128" s="322">
        <f t="shared" si="109"/>
        <v>4000</v>
      </c>
      <c r="AR128" s="322">
        <f t="shared" si="109"/>
        <v>4000</v>
      </c>
      <c r="AS128" s="322">
        <f t="shared" si="109"/>
        <v>16000</v>
      </c>
      <c r="AT128" s="322">
        <f t="shared" si="109"/>
        <v>8000</v>
      </c>
      <c r="AU128" s="322">
        <f t="shared" si="109"/>
        <v>8000</v>
      </c>
      <c r="AV128" s="322">
        <f t="shared" si="109"/>
        <v>0</v>
      </c>
      <c r="AW128" s="322">
        <f t="shared" si="109"/>
        <v>4000</v>
      </c>
      <c r="AX128" s="322">
        <f t="shared" si="109"/>
        <v>0</v>
      </c>
      <c r="AY128" s="322">
        <f t="shared" si="109"/>
        <v>4000</v>
      </c>
      <c r="AZ128" s="322">
        <f t="shared" si="109"/>
        <v>8000</v>
      </c>
      <c r="BA128" s="322">
        <f t="shared" si="109"/>
        <v>8000</v>
      </c>
      <c r="BB128" s="322">
        <f t="shared" si="109"/>
        <v>0</v>
      </c>
      <c r="BC128" s="322">
        <f t="shared" si="109"/>
        <v>8000</v>
      </c>
      <c r="BD128" s="322">
        <f t="shared" si="109"/>
        <v>8000</v>
      </c>
      <c r="BE128" s="322">
        <f t="shared" si="109"/>
        <v>32000</v>
      </c>
      <c r="BF128" s="322">
        <f t="shared" si="109"/>
        <v>8000</v>
      </c>
      <c r="BG128" s="322">
        <f t="shared" si="109"/>
        <v>12000</v>
      </c>
      <c r="BH128" s="322">
        <f t="shared" si="109"/>
        <v>8000</v>
      </c>
      <c r="BI128" s="322">
        <f t="shared" si="109"/>
        <v>12000</v>
      </c>
      <c r="BJ128" s="322">
        <f t="shared" si="109"/>
        <v>0</v>
      </c>
      <c r="BK128" s="322">
        <f t="shared" si="109"/>
        <v>24000</v>
      </c>
      <c r="BL128" s="322">
        <f t="shared" si="109"/>
        <v>16000</v>
      </c>
      <c r="BM128" s="322">
        <f t="shared" si="109"/>
        <v>4000</v>
      </c>
      <c r="BN128" s="322">
        <f t="shared" si="109"/>
        <v>8000</v>
      </c>
      <c r="BO128" s="322">
        <f t="shared" si="109"/>
        <v>12000</v>
      </c>
      <c r="BP128" s="323">
        <f t="shared" si="109"/>
        <v>0</v>
      </c>
    </row>
    <row r="129" spans="7:68" hidden="1" outlineLevel="4">
      <c r="G129" s="502" t="s">
        <v>0</v>
      </c>
      <c r="H129" s="503"/>
      <c r="I129" s="324">
        <f t="shared" ref="I129:AN129" si="110">SUM(I130)</f>
        <v>4000</v>
      </c>
      <c r="J129" s="325">
        <f t="shared" si="110"/>
        <v>0</v>
      </c>
      <c r="K129" s="325">
        <f t="shared" si="110"/>
        <v>0</v>
      </c>
      <c r="L129" s="325">
        <f t="shared" si="110"/>
        <v>0</v>
      </c>
      <c r="M129" s="325">
        <f t="shared" si="110"/>
        <v>0</v>
      </c>
      <c r="N129" s="325">
        <f t="shared" si="110"/>
        <v>0</v>
      </c>
      <c r="O129" s="325">
        <f t="shared" si="110"/>
        <v>0</v>
      </c>
      <c r="P129" s="325">
        <f t="shared" si="110"/>
        <v>0</v>
      </c>
      <c r="Q129" s="325">
        <f t="shared" si="110"/>
        <v>0</v>
      </c>
      <c r="R129" s="325">
        <f t="shared" si="110"/>
        <v>0</v>
      </c>
      <c r="S129" s="325">
        <f t="shared" si="110"/>
        <v>0</v>
      </c>
      <c r="T129" s="325">
        <f t="shared" si="110"/>
        <v>0</v>
      </c>
      <c r="U129" s="325">
        <f t="shared" si="110"/>
        <v>0</v>
      </c>
      <c r="V129" s="325">
        <f t="shared" si="110"/>
        <v>0</v>
      </c>
      <c r="W129" s="325">
        <f t="shared" si="110"/>
        <v>0</v>
      </c>
      <c r="X129" s="325">
        <f t="shared" si="110"/>
        <v>0</v>
      </c>
      <c r="Y129" s="325">
        <f t="shared" si="110"/>
        <v>0</v>
      </c>
      <c r="Z129" s="325">
        <f t="shared" si="110"/>
        <v>0</v>
      </c>
      <c r="AA129" s="325">
        <f t="shared" si="110"/>
        <v>4000</v>
      </c>
      <c r="AB129" s="325">
        <f t="shared" si="110"/>
        <v>0</v>
      </c>
      <c r="AC129" s="325">
        <f t="shared" si="110"/>
        <v>0</v>
      </c>
      <c r="AD129" s="325">
        <f t="shared" si="110"/>
        <v>0</v>
      </c>
      <c r="AE129" s="325">
        <f t="shared" si="110"/>
        <v>0</v>
      </c>
      <c r="AF129" s="325">
        <f t="shared" si="110"/>
        <v>0</v>
      </c>
      <c r="AG129" s="325">
        <f t="shared" si="110"/>
        <v>0</v>
      </c>
      <c r="AH129" s="325">
        <f t="shared" si="110"/>
        <v>0</v>
      </c>
      <c r="AI129" s="325">
        <f t="shared" si="110"/>
        <v>0</v>
      </c>
      <c r="AJ129" s="325">
        <f t="shared" si="110"/>
        <v>0</v>
      </c>
      <c r="AK129" s="325">
        <f t="shared" si="110"/>
        <v>0</v>
      </c>
      <c r="AL129" s="325">
        <f t="shared" si="110"/>
        <v>0</v>
      </c>
      <c r="AM129" s="325">
        <f t="shared" si="110"/>
        <v>0</v>
      </c>
      <c r="AN129" s="325">
        <f t="shared" si="110"/>
        <v>0</v>
      </c>
      <c r="AO129" s="325">
        <f t="shared" ref="AO129:BP129" si="111">SUM(AO130)</f>
        <v>0</v>
      </c>
      <c r="AP129" s="325">
        <f t="shared" si="111"/>
        <v>0</v>
      </c>
      <c r="AQ129" s="325">
        <f t="shared" si="111"/>
        <v>0</v>
      </c>
      <c r="AR129" s="325">
        <f t="shared" si="111"/>
        <v>0</v>
      </c>
      <c r="AS129" s="325">
        <f t="shared" si="111"/>
        <v>0</v>
      </c>
      <c r="AT129" s="325">
        <f t="shared" si="111"/>
        <v>0</v>
      </c>
      <c r="AU129" s="325">
        <f t="shared" si="111"/>
        <v>0</v>
      </c>
      <c r="AV129" s="325">
        <f t="shared" si="111"/>
        <v>0</v>
      </c>
      <c r="AW129" s="325">
        <f t="shared" si="111"/>
        <v>0</v>
      </c>
      <c r="AX129" s="325">
        <f t="shared" si="111"/>
        <v>0</v>
      </c>
      <c r="AY129" s="325">
        <f t="shared" si="111"/>
        <v>0</v>
      </c>
      <c r="AZ129" s="325">
        <f t="shared" si="111"/>
        <v>0</v>
      </c>
      <c r="BA129" s="325">
        <f t="shared" si="111"/>
        <v>0</v>
      </c>
      <c r="BB129" s="325">
        <f t="shared" si="111"/>
        <v>0</v>
      </c>
      <c r="BC129" s="325">
        <f t="shared" si="111"/>
        <v>0</v>
      </c>
      <c r="BD129" s="325">
        <f t="shared" si="111"/>
        <v>0</v>
      </c>
      <c r="BE129" s="325">
        <f t="shared" si="111"/>
        <v>0</v>
      </c>
      <c r="BF129" s="325">
        <f t="shared" si="111"/>
        <v>0</v>
      </c>
      <c r="BG129" s="325">
        <f t="shared" si="111"/>
        <v>0</v>
      </c>
      <c r="BH129" s="325">
        <f t="shared" si="111"/>
        <v>0</v>
      </c>
      <c r="BI129" s="325">
        <f t="shared" si="111"/>
        <v>0</v>
      </c>
      <c r="BJ129" s="325">
        <f t="shared" si="111"/>
        <v>0</v>
      </c>
      <c r="BK129" s="325">
        <f t="shared" si="111"/>
        <v>0</v>
      </c>
      <c r="BL129" s="325">
        <f t="shared" si="111"/>
        <v>0</v>
      </c>
      <c r="BM129" s="325">
        <f t="shared" si="111"/>
        <v>0</v>
      </c>
      <c r="BN129" s="325">
        <f t="shared" si="111"/>
        <v>0</v>
      </c>
      <c r="BO129" s="325">
        <f t="shared" si="111"/>
        <v>0</v>
      </c>
      <c r="BP129" s="326">
        <f t="shared" si="111"/>
        <v>0</v>
      </c>
    </row>
    <row r="130" spans="7:68" hidden="1" outlineLevel="5">
      <c r="H130" s="327" t="s">
        <v>248</v>
      </c>
      <c r="I130" s="312">
        <f>'Data - expenses'!J70</f>
        <v>4000</v>
      </c>
      <c r="J130" s="313">
        <f>'Data - expenses'!K70</f>
        <v>0</v>
      </c>
      <c r="K130" s="313">
        <f>'Data - expenses'!L70</f>
        <v>0</v>
      </c>
      <c r="L130" s="313">
        <f>'Data - expenses'!M70</f>
        <v>0</v>
      </c>
      <c r="M130" s="313">
        <f>'Data - expenses'!N70</f>
        <v>0</v>
      </c>
      <c r="N130" s="313">
        <f>'Data - expenses'!O70</f>
        <v>0</v>
      </c>
      <c r="O130" s="313">
        <f>'Data - expenses'!P70</f>
        <v>0</v>
      </c>
      <c r="P130" s="313">
        <f>'Data - expenses'!Q70</f>
        <v>0</v>
      </c>
      <c r="Q130" s="313">
        <f>'Data - expenses'!R70</f>
        <v>0</v>
      </c>
      <c r="R130" s="313">
        <f>'Data - expenses'!S70</f>
        <v>0</v>
      </c>
      <c r="S130" s="313">
        <f>'Data - expenses'!T70</f>
        <v>0</v>
      </c>
      <c r="T130" s="313">
        <f>'Data - expenses'!U70</f>
        <v>0</v>
      </c>
      <c r="U130" s="313">
        <f>'Data - expenses'!V70</f>
        <v>0</v>
      </c>
      <c r="V130" s="313">
        <f>'Data - expenses'!W70</f>
        <v>0</v>
      </c>
      <c r="W130" s="313">
        <f>'Data - expenses'!X70</f>
        <v>0</v>
      </c>
      <c r="X130" s="313">
        <f>'Data - expenses'!Y70</f>
        <v>0</v>
      </c>
      <c r="Y130" s="313">
        <f>'Data - expenses'!Z70</f>
        <v>0</v>
      </c>
      <c r="Z130" s="313">
        <f>'Data - expenses'!AA70</f>
        <v>0</v>
      </c>
      <c r="AA130" s="313">
        <f>'Data - expenses'!AB70</f>
        <v>4000</v>
      </c>
      <c r="AB130" s="313">
        <f>'Data - expenses'!AC70</f>
        <v>0</v>
      </c>
      <c r="AC130" s="313">
        <f>'Data - expenses'!AD70</f>
        <v>0</v>
      </c>
      <c r="AD130" s="313">
        <f>'Data - expenses'!AE70</f>
        <v>0</v>
      </c>
      <c r="AE130" s="313">
        <f>'Data - expenses'!AF70</f>
        <v>0</v>
      </c>
      <c r="AF130" s="313">
        <f>'Data - expenses'!AG70</f>
        <v>0</v>
      </c>
      <c r="AG130" s="313">
        <f>'Data - expenses'!AH70</f>
        <v>0</v>
      </c>
      <c r="AH130" s="313">
        <f>'Data - expenses'!AI70</f>
        <v>0</v>
      </c>
      <c r="AI130" s="313">
        <f>'Data - expenses'!AJ70</f>
        <v>0</v>
      </c>
      <c r="AJ130" s="313">
        <f>'Data - expenses'!AK70</f>
        <v>0</v>
      </c>
      <c r="AK130" s="313">
        <f>'Data - expenses'!AL70</f>
        <v>0</v>
      </c>
      <c r="AL130" s="313">
        <f>'Data - expenses'!AM70</f>
        <v>0</v>
      </c>
      <c r="AM130" s="313">
        <f>'Data - expenses'!AN70</f>
        <v>0</v>
      </c>
      <c r="AN130" s="313">
        <f>'Data - expenses'!AO70</f>
        <v>0</v>
      </c>
      <c r="AO130" s="313">
        <f>'Data - expenses'!AP70</f>
        <v>0</v>
      </c>
      <c r="AP130" s="313">
        <f>'Data - expenses'!AQ70</f>
        <v>0</v>
      </c>
      <c r="AQ130" s="313">
        <f>'Data - expenses'!AR70</f>
        <v>0</v>
      </c>
      <c r="AR130" s="313">
        <f>'Data - expenses'!AS70</f>
        <v>0</v>
      </c>
      <c r="AS130" s="313">
        <f>'Data - expenses'!AT70</f>
        <v>0</v>
      </c>
      <c r="AT130" s="313">
        <f>'Data - expenses'!AU70</f>
        <v>0</v>
      </c>
      <c r="AU130" s="313">
        <f>'Data - expenses'!AV70</f>
        <v>0</v>
      </c>
      <c r="AV130" s="313">
        <f>'Data - expenses'!AW70</f>
        <v>0</v>
      </c>
      <c r="AW130" s="313">
        <f>'Data - expenses'!AX70</f>
        <v>0</v>
      </c>
      <c r="AX130" s="313">
        <f>'Data - expenses'!AY70</f>
        <v>0</v>
      </c>
      <c r="AY130" s="313">
        <f>'Data - expenses'!AZ70</f>
        <v>0</v>
      </c>
      <c r="AZ130" s="313">
        <f>'Data - expenses'!BA70</f>
        <v>0</v>
      </c>
      <c r="BA130" s="313">
        <f>'Data - expenses'!BB70</f>
        <v>0</v>
      </c>
      <c r="BB130" s="313">
        <f>'Data - expenses'!BC70</f>
        <v>0</v>
      </c>
      <c r="BC130" s="313">
        <f>'Data - expenses'!BD70</f>
        <v>0</v>
      </c>
      <c r="BD130" s="313">
        <f>'Data - expenses'!BE70</f>
        <v>0</v>
      </c>
      <c r="BE130" s="313">
        <f>'Data - expenses'!BF70</f>
        <v>0</v>
      </c>
      <c r="BF130" s="313">
        <f>'Data - expenses'!BG70</f>
        <v>0</v>
      </c>
      <c r="BG130" s="313">
        <f>'Data - expenses'!BH70</f>
        <v>0</v>
      </c>
      <c r="BH130" s="313">
        <f>'Data - expenses'!BI70</f>
        <v>0</v>
      </c>
      <c r="BI130" s="313">
        <f>'Data - expenses'!BJ70</f>
        <v>0</v>
      </c>
      <c r="BJ130" s="313">
        <f>'Data - expenses'!BK70</f>
        <v>0</v>
      </c>
      <c r="BK130" s="313">
        <f>'Data - expenses'!BL70</f>
        <v>0</v>
      </c>
      <c r="BL130" s="313">
        <f>'Data - expenses'!BM70</f>
        <v>0</v>
      </c>
      <c r="BM130" s="313">
        <f>'Data - expenses'!BN70</f>
        <v>0</v>
      </c>
      <c r="BN130" s="313">
        <f>'Data - expenses'!BO70</f>
        <v>0</v>
      </c>
      <c r="BO130" s="313">
        <f>'Data - expenses'!BP70</f>
        <v>0</v>
      </c>
      <c r="BP130" s="314">
        <f>'Data - expenses'!BQ70</f>
        <v>0</v>
      </c>
    </row>
    <row r="131" spans="7:68" hidden="1" outlineLevel="4">
      <c r="G131" s="502" t="s">
        <v>36</v>
      </c>
      <c r="H131" s="503"/>
      <c r="I131" s="324">
        <f t="shared" ref="I131:AN131" si="112">SUM(I132,I133,I134,I135,I136)</f>
        <v>0</v>
      </c>
      <c r="J131" s="325">
        <f t="shared" si="112"/>
        <v>4000</v>
      </c>
      <c r="K131" s="325">
        <f t="shared" si="112"/>
        <v>0</v>
      </c>
      <c r="L131" s="325">
        <f t="shared" si="112"/>
        <v>0</v>
      </c>
      <c r="M131" s="325">
        <f t="shared" si="112"/>
        <v>0</v>
      </c>
      <c r="N131" s="325">
        <f t="shared" si="112"/>
        <v>0</v>
      </c>
      <c r="O131" s="325">
        <f t="shared" si="112"/>
        <v>0</v>
      </c>
      <c r="P131" s="325">
        <f t="shared" si="112"/>
        <v>0</v>
      </c>
      <c r="Q131" s="325">
        <f t="shared" si="112"/>
        <v>0</v>
      </c>
      <c r="R131" s="325">
        <f t="shared" si="112"/>
        <v>0</v>
      </c>
      <c r="S131" s="325">
        <f t="shared" si="112"/>
        <v>4000</v>
      </c>
      <c r="T131" s="325">
        <f t="shared" si="112"/>
        <v>0</v>
      </c>
      <c r="U131" s="325">
        <f t="shared" si="112"/>
        <v>0</v>
      </c>
      <c r="V131" s="325">
        <f t="shared" si="112"/>
        <v>0</v>
      </c>
      <c r="W131" s="325">
        <f t="shared" si="112"/>
        <v>0</v>
      </c>
      <c r="X131" s="325">
        <f t="shared" si="112"/>
        <v>0</v>
      </c>
      <c r="Y131" s="325">
        <f t="shared" si="112"/>
        <v>4000</v>
      </c>
      <c r="Z131" s="325">
        <f t="shared" si="112"/>
        <v>4000</v>
      </c>
      <c r="AA131" s="325">
        <f t="shared" si="112"/>
        <v>0</v>
      </c>
      <c r="AB131" s="325">
        <f t="shared" si="112"/>
        <v>4000</v>
      </c>
      <c r="AC131" s="325">
        <f t="shared" si="112"/>
        <v>4000</v>
      </c>
      <c r="AD131" s="325">
        <f t="shared" si="112"/>
        <v>0</v>
      </c>
      <c r="AE131" s="325">
        <f t="shared" si="112"/>
        <v>0</v>
      </c>
      <c r="AF131" s="325">
        <f t="shared" si="112"/>
        <v>0</v>
      </c>
      <c r="AG131" s="325">
        <f t="shared" si="112"/>
        <v>0</v>
      </c>
      <c r="AH131" s="325">
        <f t="shared" si="112"/>
        <v>4000</v>
      </c>
      <c r="AI131" s="325">
        <f t="shared" si="112"/>
        <v>0</v>
      </c>
      <c r="AJ131" s="325">
        <f t="shared" si="112"/>
        <v>0</v>
      </c>
      <c r="AK131" s="325">
        <f t="shared" si="112"/>
        <v>4000</v>
      </c>
      <c r="AL131" s="325">
        <f t="shared" si="112"/>
        <v>4000</v>
      </c>
      <c r="AM131" s="325">
        <f t="shared" si="112"/>
        <v>0</v>
      </c>
      <c r="AN131" s="325">
        <f t="shared" si="112"/>
        <v>0</v>
      </c>
      <c r="AO131" s="325">
        <f t="shared" ref="AO131:BP131" si="113">SUM(AO132,AO133,AO134,AO135,AO136)</f>
        <v>0</v>
      </c>
      <c r="AP131" s="325">
        <f t="shared" si="113"/>
        <v>0</v>
      </c>
      <c r="AQ131" s="325">
        <f t="shared" si="113"/>
        <v>4000</v>
      </c>
      <c r="AR131" s="325">
        <f t="shared" si="113"/>
        <v>4000</v>
      </c>
      <c r="AS131" s="325">
        <f t="shared" si="113"/>
        <v>4000</v>
      </c>
      <c r="AT131" s="325">
        <f t="shared" si="113"/>
        <v>4000</v>
      </c>
      <c r="AU131" s="325">
        <f t="shared" si="113"/>
        <v>4000</v>
      </c>
      <c r="AV131" s="325">
        <f t="shared" si="113"/>
        <v>0</v>
      </c>
      <c r="AW131" s="325">
        <f t="shared" si="113"/>
        <v>0</v>
      </c>
      <c r="AX131" s="325">
        <f t="shared" si="113"/>
        <v>0</v>
      </c>
      <c r="AY131" s="325">
        <f t="shared" si="113"/>
        <v>4000</v>
      </c>
      <c r="AZ131" s="325">
        <f t="shared" si="113"/>
        <v>8000</v>
      </c>
      <c r="BA131" s="325">
        <f t="shared" si="113"/>
        <v>4000</v>
      </c>
      <c r="BB131" s="325">
        <f t="shared" si="113"/>
        <v>0</v>
      </c>
      <c r="BC131" s="325">
        <f t="shared" si="113"/>
        <v>0</v>
      </c>
      <c r="BD131" s="325">
        <f t="shared" si="113"/>
        <v>8000</v>
      </c>
      <c r="BE131" s="325">
        <f t="shared" si="113"/>
        <v>16000</v>
      </c>
      <c r="BF131" s="325">
        <f t="shared" si="113"/>
        <v>8000</v>
      </c>
      <c r="BG131" s="325">
        <f t="shared" si="113"/>
        <v>0</v>
      </c>
      <c r="BH131" s="325">
        <f t="shared" si="113"/>
        <v>8000</v>
      </c>
      <c r="BI131" s="325">
        <f t="shared" si="113"/>
        <v>8000</v>
      </c>
      <c r="BJ131" s="325">
        <f t="shared" si="113"/>
        <v>0</v>
      </c>
      <c r="BK131" s="325">
        <f t="shared" si="113"/>
        <v>12000</v>
      </c>
      <c r="BL131" s="325">
        <f t="shared" si="113"/>
        <v>12000</v>
      </c>
      <c r="BM131" s="325">
        <f t="shared" si="113"/>
        <v>0</v>
      </c>
      <c r="BN131" s="325">
        <f t="shared" si="113"/>
        <v>8000</v>
      </c>
      <c r="BO131" s="325">
        <f t="shared" si="113"/>
        <v>8000</v>
      </c>
      <c r="BP131" s="326">
        <f t="shared" si="113"/>
        <v>0</v>
      </c>
    </row>
    <row r="132" spans="7:68" hidden="1" outlineLevel="5">
      <c r="H132" s="327" t="s">
        <v>249</v>
      </c>
      <c r="I132" s="312">
        <f>'Data - expenses'!J71</f>
        <v>0</v>
      </c>
      <c r="J132" s="313">
        <f>'Data - expenses'!K71</f>
        <v>0</v>
      </c>
      <c r="K132" s="313">
        <f>'Data - expenses'!L71</f>
        <v>0</v>
      </c>
      <c r="L132" s="313">
        <f>'Data - expenses'!M71</f>
        <v>0</v>
      </c>
      <c r="M132" s="313">
        <f>'Data - expenses'!N71</f>
        <v>0</v>
      </c>
      <c r="N132" s="313">
        <f>'Data - expenses'!O71</f>
        <v>0</v>
      </c>
      <c r="O132" s="313">
        <f>'Data - expenses'!P71</f>
        <v>0</v>
      </c>
      <c r="P132" s="313">
        <f>'Data - expenses'!Q71</f>
        <v>0</v>
      </c>
      <c r="Q132" s="313">
        <f>'Data - expenses'!R71</f>
        <v>0</v>
      </c>
      <c r="R132" s="313">
        <f>'Data - expenses'!S71</f>
        <v>0</v>
      </c>
      <c r="S132" s="313">
        <f>'Data - expenses'!T71</f>
        <v>0</v>
      </c>
      <c r="T132" s="313">
        <f>'Data - expenses'!U71</f>
        <v>0</v>
      </c>
      <c r="U132" s="313">
        <f>'Data - expenses'!V71</f>
        <v>0</v>
      </c>
      <c r="V132" s="313">
        <f>'Data - expenses'!W71</f>
        <v>0</v>
      </c>
      <c r="W132" s="313">
        <f>'Data - expenses'!X71</f>
        <v>0</v>
      </c>
      <c r="X132" s="313">
        <f>'Data - expenses'!Y71</f>
        <v>0</v>
      </c>
      <c r="Y132" s="313">
        <f>'Data - expenses'!Z71</f>
        <v>0</v>
      </c>
      <c r="Z132" s="313">
        <f>'Data - expenses'!AA71</f>
        <v>0</v>
      </c>
      <c r="AA132" s="313">
        <f>'Data - expenses'!AB71</f>
        <v>0</v>
      </c>
      <c r="AB132" s="313">
        <f>'Data - expenses'!AC71</f>
        <v>0</v>
      </c>
      <c r="AC132" s="313">
        <f>'Data - expenses'!AD71</f>
        <v>0</v>
      </c>
      <c r="AD132" s="313">
        <f>'Data - expenses'!AE71</f>
        <v>0</v>
      </c>
      <c r="AE132" s="313">
        <f>'Data - expenses'!AF71</f>
        <v>0</v>
      </c>
      <c r="AF132" s="313">
        <f>'Data - expenses'!AG71</f>
        <v>0</v>
      </c>
      <c r="AG132" s="313">
        <f>'Data - expenses'!AH71</f>
        <v>0</v>
      </c>
      <c r="AH132" s="313">
        <f>'Data - expenses'!AI71</f>
        <v>4000</v>
      </c>
      <c r="AI132" s="313">
        <f>'Data - expenses'!AJ71</f>
        <v>0</v>
      </c>
      <c r="AJ132" s="313">
        <f>'Data - expenses'!AK71</f>
        <v>0</v>
      </c>
      <c r="AK132" s="313">
        <f>'Data - expenses'!AL71</f>
        <v>0</v>
      </c>
      <c r="AL132" s="313">
        <f>'Data - expenses'!AM71</f>
        <v>0</v>
      </c>
      <c r="AM132" s="313">
        <f>'Data - expenses'!AN71</f>
        <v>0</v>
      </c>
      <c r="AN132" s="313">
        <f>'Data - expenses'!AO71</f>
        <v>0</v>
      </c>
      <c r="AO132" s="313">
        <f>'Data - expenses'!AP71</f>
        <v>0</v>
      </c>
      <c r="AP132" s="313">
        <f>'Data - expenses'!AQ71</f>
        <v>0</v>
      </c>
      <c r="AQ132" s="313">
        <f>'Data - expenses'!AR71</f>
        <v>0</v>
      </c>
      <c r="AR132" s="313">
        <f>'Data - expenses'!AS71</f>
        <v>0</v>
      </c>
      <c r="AS132" s="313">
        <f>'Data - expenses'!AT71</f>
        <v>0</v>
      </c>
      <c r="AT132" s="313">
        <f>'Data - expenses'!AU71</f>
        <v>0</v>
      </c>
      <c r="AU132" s="313">
        <f>'Data - expenses'!AV71</f>
        <v>0</v>
      </c>
      <c r="AV132" s="313">
        <f>'Data - expenses'!AW71</f>
        <v>0</v>
      </c>
      <c r="AW132" s="313">
        <f>'Data - expenses'!AX71</f>
        <v>0</v>
      </c>
      <c r="AX132" s="313">
        <f>'Data - expenses'!AY71</f>
        <v>0</v>
      </c>
      <c r="AY132" s="313">
        <f>'Data - expenses'!AZ71</f>
        <v>0</v>
      </c>
      <c r="AZ132" s="313">
        <f>'Data - expenses'!BA71</f>
        <v>4000</v>
      </c>
      <c r="BA132" s="313">
        <f>'Data - expenses'!BB71</f>
        <v>0</v>
      </c>
      <c r="BB132" s="313">
        <f>'Data - expenses'!BC71</f>
        <v>0</v>
      </c>
      <c r="BC132" s="313">
        <f>'Data - expenses'!BD71</f>
        <v>0</v>
      </c>
      <c r="BD132" s="313">
        <f>'Data - expenses'!BE71</f>
        <v>0</v>
      </c>
      <c r="BE132" s="313">
        <f>'Data - expenses'!BF71</f>
        <v>4000</v>
      </c>
      <c r="BF132" s="313">
        <f>'Data - expenses'!BG71</f>
        <v>0</v>
      </c>
      <c r="BG132" s="313">
        <f>'Data - expenses'!BH71</f>
        <v>0</v>
      </c>
      <c r="BH132" s="313">
        <f>'Data - expenses'!BI71</f>
        <v>0</v>
      </c>
      <c r="BI132" s="313">
        <f>'Data - expenses'!BJ71</f>
        <v>0</v>
      </c>
      <c r="BJ132" s="313">
        <f>'Data - expenses'!BK71</f>
        <v>0</v>
      </c>
      <c r="BK132" s="313">
        <f>'Data - expenses'!BL71</f>
        <v>0</v>
      </c>
      <c r="BL132" s="313">
        <f>'Data - expenses'!BM71</f>
        <v>0</v>
      </c>
      <c r="BM132" s="313">
        <f>'Data - expenses'!BN71</f>
        <v>0</v>
      </c>
      <c r="BN132" s="313">
        <f>'Data - expenses'!BO71</f>
        <v>0</v>
      </c>
      <c r="BO132" s="313">
        <f>'Data - expenses'!BP71</f>
        <v>0</v>
      </c>
      <c r="BP132" s="314">
        <f>'Data - expenses'!BQ71</f>
        <v>0</v>
      </c>
    </row>
    <row r="133" spans="7:68" hidden="1" outlineLevel="5">
      <c r="H133" s="327" t="s">
        <v>250</v>
      </c>
      <c r="I133" s="312">
        <f>'Data - expenses'!J72</f>
        <v>0</v>
      </c>
      <c r="J133" s="313">
        <f>'Data - expenses'!K72</f>
        <v>0</v>
      </c>
      <c r="K133" s="313">
        <f>'Data - expenses'!L72</f>
        <v>0</v>
      </c>
      <c r="L133" s="313">
        <f>'Data - expenses'!M72</f>
        <v>0</v>
      </c>
      <c r="M133" s="313">
        <f>'Data - expenses'!N72</f>
        <v>0</v>
      </c>
      <c r="N133" s="313">
        <f>'Data - expenses'!O72</f>
        <v>0</v>
      </c>
      <c r="O133" s="313">
        <f>'Data - expenses'!P72</f>
        <v>0</v>
      </c>
      <c r="P133" s="313">
        <f>'Data - expenses'!Q72</f>
        <v>0</v>
      </c>
      <c r="Q133" s="313">
        <f>'Data - expenses'!R72</f>
        <v>0</v>
      </c>
      <c r="R133" s="313">
        <f>'Data - expenses'!S72</f>
        <v>0</v>
      </c>
      <c r="S133" s="313">
        <f>'Data - expenses'!T72</f>
        <v>0</v>
      </c>
      <c r="T133" s="313">
        <f>'Data - expenses'!U72</f>
        <v>0</v>
      </c>
      <c r="U133" s="313">
        <f>'Data - expenses'!V72</f>
        <v>0</v>
      </c>
      <c r="V133" s="313">
        <f>'Data - expenses'!W72</f>
        <v>0</v>
      </c>
      <c r="W133" s="313">
        <f>'Data - expenses'!X72</f>
        <v>0</v>
      </c>
      <c r="X133" s="313">
        <f>'Data - expenses'!Y72</f>
        <v>0</v>
      </c>
      <c r="Y133" s="313">
        <f>'Data - expenses'!Z72</f>
        <v>4000</v>
      </c>
      <c r="Z133" s="313">
        <f>'Data - expenses'!AA72</f>
        <v>0</v>
      </c>
      <c r="AA133" s="313">
        <f>'Data - expenses'!AB72</f>
        <v>0</v>
      </c>
      <c r="AB133" s="313">
        <f>'Data - expenses'!AC72</f>
        <v>0</v>
      </c>
      <c r="AC133" s="313">
        <f>'Data - expenses'!AD72</f>
        <v>0</v>
      </c>
      <c r="AD133" s="313">
        <f>'Data - expenses'!AE72</f>
        <v>0</v>
      </c>
      <c r="AE133" s="313">
        <f>'Data - expenses'!AF72</f>
        <v>0</v>
      </c>
      <c r="AF133" s="313">
        <f>'Data - expenses'!AG72</f>
        <v>0</v>
      </c>
      <c r="AG133" s="313">
        <f>'Data - expenses'!AH72</f>
        <v>0</v>
      </c>
      <c r="AH133" s="313">
        <f>'Data - expenses'!AI72</f>
        <v>0</v>
      </c>
      <c r="AI133" s="313">
        <f>'Data - expenses'!AJ72</f>
        <v>0</v>
      </c>
      <c r="AJ133" s="313">
        <f>'Data - expenses'!AK72</f>
        <v>0</v>
      </c>
      <c r="AK133" s="313">
        <f>'Data - expenses'!AL72</f>
        <v>0</v>
      </c>
      <c r="AL133" s="313">
        <f>'Data - expenses'!AM72</f>
        <v>0</v>
      </c>
      <c r="AM133" s="313">
        <f>'Data - expenses'!AN72</f>
        <v>0</v>
      </c>
      <c r="AN133" s="313">
        <f>'Data - expenses'!AO72</f>
        <v>0</v>
      </c>
      <c r="AO133" s="313">
        <f>'Data - expenses'!AP72</f>
        <v>0</v>
      </c>
      <c r="AP133" s="313">
        <f>'Data - expenses'!AQ72</f>
        <v>0</v>
      </c>
      <c r="AQ133" s="313">
        <f>'Data - expenses'!AR72</f>
        <v>4000</v>
      </c>
      <c r="AR133" s="313">
        <f>'Data - expenses'!AS72</f>
        <v>0</v>
      </c>
      <c r="AS133" s="313">
        <f>'Data - expenses'!AT72</f>
        <v>0</v>
      </c>
      <c r="AT133" s="313">
        <f>'Data - expenses'!AU72</f>
        <v>0</v>
      </c>
      <c r="AU133" s="313">
        <f>'Data - expenses'!AV72</f>
        <v>0</v>
      </c>
      <c r="AV133" s="313">
        <f>'Data - expenses'!AW72</f>
        <v>0</v>
      </c>
      <c r="AW133" s="313">
        <f>'Data - expenses'!AX72</f>
        <v>0</v>
      </c>
      <c r="AX133" s="313">
        <f>'Data - expenses'!AY72</f>
        <v>0</v>
      </c>
      <c r="AY133" s="313">
        <f>'Data - expenses'!AZ72</f>
        <v>0</v>
      </c>
      <c r="AZ133" s="313">
        <f>'Data - expenses'!BA72</f>
        <v>0</v>
      </c>
      <c r="BA133" s="313">
        <f>'Data - expenses'!BB72</f>
        <v>0</v>
      </c>
      <c r="BB133" s="313">
        <f>'Data - expenses'!BC72</f>
        <v>0</v>
      </c>
      <c r="BC133" s="313">
        <f>'Data - expenses'!BD72</f>
        <v>0</v>
      </c>
      <c r="BD133" s="313">
        <f>'Data - expenses'!BE72</f>
        <v>0</v>
      </c>
      <c r="BE133" s="313">
        <f>'Data - expenses'!BF72</f>
        <v>4000</v>
      </c>
      <c r="BF133" s="313">
        <f>'Data - expenses'!BG72</f>
        <v>0</v>
      </c>
      <c r="BG133" s="313">
        <f>'Data - expenses'!BH72</f>
        <v>0</v>
      </c>
      <c r="BH133" s="313">
        <f>'Data - expenses'!BI72</f>
        <v>0</v>
      </c>
      <c r="BI133" s="313">
        <f>'Data - expenses'!BJ72</f>
        <v>0</v>
      </c>
      <c r="BJ133" s="313">
        <f>'Data - expenses'!BK72</f>
        <v>0</v>
      </c>
      <c r="BK133" s="313">
        <f>'Data - expenses'!BL72</f>
        <v>0</v>
      </c>
      <c r="BL133" s="313">
        <f>'Data - expenses'!BM72</f>
        <v>0</v>
      </c>
      <c r="BM133" s="313">
        <f>'Data - expenses'!BN72</f>
        <v>0</v>
      </c>
      <c r="BN133" s="313">
        <f>'Data - expenses'!BO72</f>
        <v>0</v>
      </c>
      <c r="BO133" s="313">
        <f>'Data - expenses'!BP72</f>
        <v>0</v>
      </c>
      <c r="BP133" s="314">
        <f>'Data - expenses'!BQ72</f>
        <v>0</v>
      </c>
    </row>
    <row r="134" spans="7:68" hidden="1" outlineLevel="5">
      <c r="H134" s="327" t="s">
        <v>251</v>
      </c>
      <c r="I134" s="312">
        <f>'Data - expenses'!J73</f>
        <v>0</v>
      </c>
      <c r="J134" s="313">
        <f>'Data - expenses'!K73</f>
        <v>4000</v>
      </c>
      <c r="K134" s="313">
        <f>'Data - expenses'!L73</f>
        <v>0</v>
      </c>
      <c r="L134" s="313">
        <f>'Data - expenses'!M73</f>
        <v>0</v>
      </c>
      <c r="M134" s="313">
        <f>'Data - expenses'!N73</f>
        <v>0</v>
      </c>
      <c r="N134" s="313">
        <f>'Data - expenses'!O73</f>
        <v>0</v>
      </c>
      <c r="O134" s="313">
        <f>'Data - expenses'!P73</f>
        <v>0</v>
      </c>
      <c r="P134" s="313">
        <f>'Data - expenses'!Q73</f>
        <v>0</v>
      </c>
      <c r="Q134" s="313">
        <f>'Data - expenses'!R73</f>
        <v>0</v>
      </c>
      <c r="R134" s="313">
        <f>'Data - expenses'!S73</f>
        <v>0</v>
      </c>
      <c r="S134" s="313">
        <f>'Data - expenses'!T73</f>
        <v>0</v>
      </c>
      <c r="T134" s="313">
        <f>'Data - expenses'!U73</f>
        <v>0</v>
      </c>
      <c r="U134" s="313">
        <f>'Data - expenses'!V73</f>
        <v>0</v>
      </c>
      <c r="V134" s="313">
        <f>'Data - expenses'!W73</f>
        <v>0</v>
      </c>
      <c r="W134" s="313">
        <f>'Data - expenses'!X73</f>
        <v>0</v>
      </c>
      <c r="X134" s="313">
        <f>'Data - expenses'!Y73</f>
        <v>0</v>
      </c>
      <c r="Y134" s="313">
        <f>'Data - expenses'!Z73</f>
        <v>0</v>
      </c>
      <c r="Z134" s="313">
        <f>'Data - expenses'!AA73</f>
        <v>0</v>
      </c>
      <c r="AA134" s="313">
        <f>'Data - expenses'!AB73</f>
        <v>0</v>
      </c>
      <c r="AB134" s="313">
        <f>'Data - expenses'!AC73</f>
        <v>4000</v>
      </c>
      <c r="AC134" s="313">
        <f>'Data - expenses'!AD73</f>
        <v>0</v>
      </c>
      <c r="AD134" s="313">
        <f>'Data - expenses'!AE73</f>
        <v>0</v>
      </c>
      <c r="AE134" s="313">
        <f>'Data - expenses'!AF73</f>
        <v>0</v>
      </c>
      <c r="AF134" s="313">
        <f>'Data - expenses'!AG73</f>
        <v>0</v>
      </c>
      <c r="AG134" s="313">
        <f>'Data - expenses'!AH73</f>
        <v>0</v>
      </c>
      <c r="AH134" s="313">
        <f>'Data - expenses'!AI73</f>
        <v>0</v>
      </c>
      <c r="AI134" s="313">
        <f>'Data - expenses'!AJ73</f>
        <v>0</v>
      </c>
      <c r="AJ134" s="313">
        <f>'Data - expenses'!AK73</f>
        <v>0</v>
      </c>
      <c r="AK134" s="313">
        <f>'Data - expenses'!AL73</f>
        <v>0</v>
      </c>
      <c r="AL134" s="313">
        <f>'Data - expenses'!AM73</f>
        <v>0</v>
      </c>
      <c r="AM134" s="313">
        <f>'Data - expenses'!AN73</f>
        <v>0</v>
      </c>
      <c r="AN134" s="313">
        <f>'Data - expenses'!AO73</f>
        <v>0</v>
      </c>
      <c r="AO134" s="313">
        <f>'Data - expenses'!AP73</f>
        <v>0</v>
      </c>
      <c r="AP134" s="313">
        <f>'Data - expenses'!AQ73</f>
        <v>0</v>
      </c>
      <c r="AQ134" s="313">
        <f>'Data - expenses'!AR73</f>
        <v>0</v>
      </c>
      <c r="AR134" s="313">
        <f>'Data - expenses'!AS73</f>
        <v>0</v>
      </c>
      <c r="AS134" s="313">
        <f>'Data - expenses'!AT73</f>
        <v>4000</v>
      </c>
      <c r="AT134" s="313">
        <f>'Data - expenses'!AU73</f>
        <v>0</v>
      </c>
      <c r="AU134" s="313">
        <f>'Data - expenses'!AV73</f>
        <v>0</v>
      </c>
      <c r="AV134" s="313">
        <f>'Data - expenses'!AW73</f>
        <v>0</v>
      </c>
      <c r="AW134" s="313">
        <f>'Data - expenses'!AX73</f>
        <v>0</v>
      </c>
      <c r="AX134" s="313">
        <f>'Data - expenses'!AY73</f>
        <v>0</v>
      </c>
      <c r="AY134" s="313">
        <f>'Data - expenses'!AZ73</f>
        <v>4000</v>
      </c>
      <c r="AZ134" s="313">
        <f>'Data - expenses'!BA73</f>
        <v>0</v>
      </c>
      <c r="BA134" s="313">
        <f>'Data - expenses'!BB73</f>
        <v>4000</v>
      </c>
      <c r="BB134" s="313">
        <f>'Data - expenses'!BC73</f>
        <v>0</v>
      </c>
      <c r="BC134" s="313">
        <f>'Data - expenses'!BD73</f>
        <v>0</v>
      </c>
      <c r="BD134" s="313">
        <f>'Data - expenses'!BE73</f>
        <v>0</v>
      </c>
      <c r="BE134" s="313">
        <f>'Data - expenses'!BF73</f>
        <v>8000</v>
      </c>
      <c r="BF134" s="313">
        <f>'Data - expenses'!BG73</f>
        <v>0</v>
      </c>
      <c r="BG134" s="313">
        <f>'Data - expenses'!BH73</f>
        <v>0</v>
      </c>
      <c r="BH134" s="313">
        <f>'Data - expenses'!BI73</f>
        <v>8000</v>
      </c>
      <c r="BI134" s="313">
        <f>'Data - expenses'!BJ73</f>
        <v>0</v>
      </c>
      <c r="BJ134" s="313">
        <f>'Data - expenses'!BK73</f>
        <v>0</v>
      </c>
      <c r="BK134" s="313">
        <f>'Data - expenses'!BL73</f>
        <v>12000</v>
      </c>
      <c r="BL134" s="313">
        <f>'Data - expenses'!BM73</f>
        <v>0</v>
      </c>
      <c r="BM134" s="313">
        <f>'Data - expenses'!BN73</f>
        <v>0</v>
      </c>
      <c r="BN134" s="313">
        <f>'Data - expenses'!BO73</f>
        <v>8000</v>
      </c>
      <c r="BO134" s="313">
        <f>'Data - expenses'!BP73</f>
        <v>0</v>
      </c>
      <c r="BP134" s="314">
        <f>'Data - expenses'!BQ73</f>
        <v>0</v>
      </c>
    </row>
    <row r="135" spans="7:68" hidden="1" outlineLevel="5">
      <c r="H135" s="327" t="s">
        <v>252</v>
      </c>
      <c r="I135" s="312">
        <f>'Data - expenses'!J74</f>
        <v>0</v>
      </c>
      <c r="J135" s="313">
        <f>'Data - expenses'!K74</f>
        <v>0</v>
      </c>
      <c r="K135" s="313">
        <f>'Data - expenses'!L74</f>
        <v>0</v>
      </c>
      <c r="L135" s="313">
        <f>'Data - expenses'!M74</f>
        <v>0</v>
      </c>
      <c r="M135" s="313">
        <f>'Data - expenses'!N74</f>
        <v>0</v>
      </c>
      <c r="N135" s="313">
        <f>'Data - expenses'!O74</f>
        <v>0</v>
      </c>
      <c r="O135" s="313">
        <f>'Data - expenses'!P74</f>
        <v>0</v>
      </c>
      <c r="P135" s="313">
        <f>'Data - expenses'!Q74</f>
        <v>0</v>
      </c>
      <c r="Q135" s="313">
        <f>'Data - expenses'!R74</f>
        <v>0</v>
      </c>
      <c r="R135" s="313">
        <f>'Data - expenses'!S74</f>
        <v>0</v>
      </c>
      <c r="S135" s="313">
        <f>'Data - expenses'!T74</f>
        <v>4000</v>
      </c>
      <c r="T135" s="313">
        <f>'Data - expenses'!U74</f>
        <v>0</v>
      </c>
      <c r="U135" s="313">
        <f>'Data - expenses'!V74</f>
        <v>0</v>
      </c>
      <c r="V135" s="313">
        <f>'Data - expenses'!W74</f>
        <v>0</v>
      </c>
      <c r="W135" s="313">
        <f>'Data - expenses'!X74</f>
        <v>0</v>
      </c>
      <c r="X135" s="313">
        <f>'Data - expenses'!Y74</f>
        <v>0</v>
      </c>
      <c r="Y135" s="313">
        <f>'Data - expenses'!Z74</f>
        <v>0</v>
      </c>
      <c r="Z135" s="313">
        <f>'Data - expenses'!AA74</f>
        <v>0</v>
      </c>
      <c r="AA135" s="313">
        <f>'Data - expenses'!AB74</f>
        <v>0</v>
      </c>
      <c r="AB135" s="313">
        <f>'Data - expenses'!AC74</f>
        <v>0</v>
      </c>
      <c r="AC135" s="313">
        <f>'Data - expenses'!AD74</f>
        <v>4000</v>
      </c>
      <c r="AD135" s="313">
        <f>'Data - expenses'!AE74</f>
        <v>0</v>
      </c>
      <c r="AE135" s="313">
        <f>'Data - expenses'!AF74</f>
        <v>0</v>
      </c>
      <c r="AF135" s="313">
        <f>'Data - expenses'!AG74</f>
        <v>0</v>
      </c>
      <c r="AG135" s="313">
        <f>'Data - expenses'!AH74</f>
        <v>0</v>
      </c>
      <c r="AH135" s="313">
        <f>'Data - expenses'!AI74</f>
        <v>0</v>
      </c>
      <c r="AI135" s="313">
        <f>'Data - expenses'!AJ74</f>
        <v>0</v>
      </c>
      <c r="AJ135" s="313">
        <f>'Data - expenses'!AK74</f>
        <v>0</v>
      </c>
      <c r="AK135" s="313">
        <f>'Data - expenses'!AL74</f>
        <v>4000</v>
      </c>
      <c r="AL135" s="313">
        <f>'Data - expenses'!AM74</f>
        <v>4000</v>
      </c>
      <c r="AM135" s="313">
        <f>'Data - expenses'!AN74</f>
        <v>0</v>
      </c>
      <c r="AN135" s="313">
        <f>'Data - expenses'!AO74</f>
        <v>0</v>
      </c>
      <c r="AO135" s="313">
        <f>'Data - expenses'!AP74</f>
        <v>0</v>
      </c>
      <c r="AP135" s="313">
        <f>'Data - expenses'!AQ74</f>
        <v>0</v>
      </c>
      <c r="AQ135" s="313">
        <f>'Data - expenses'!AR74</f>
        <v>0</v>
      </c>
      <c r="AR135" s="313">
        <f>'Data - expenses'!AS74</f>
        <v>0</v>
      </c>
      <c r="AS135" s="313">
        <f>'Data - expenses'!AT74</f>
        <v>0</v>
      </c>
      <c r="AT135" s="313">
        <f>'Data - expenses'!AU74</f>
        <v>4000</v>
      </c>
      <c r="AU135" s="313">
        <f>'Data - expenses'!AV74</f>
        <v>4000</v>
      </c>
      <c r="AV135" s="313">
        <f>'Data - expenses'!AW74</f>
        <v>0</v>
      </c>
      <c r="AW135" s="313">
        <f>'Data - expenses'!AX74</f>
        <v>0</v>
      </c>
      <c r="AX135" s="313">
        <f>'Data - expenses'!AY74</f>
        <v>0</v>
      </c>
      <c r="AY135" s="313">
        <f>'Data - expenses'!AZ74</f>
        <v>0</v>
      </c>
      <c r="AZ135" s="313">
        <f>'Data - expenses'!BA74</f>
        <v>4000</v>
      </c>
      <c r="BA135" s="313">
        <f>'Data - expenses'!BB74</f>
        <v>0</v>
      </c>
      <c r="BB135" s="313">
        <f>'Data - expenses'!BC74</f>
        <v>0</v>
      </c>
      <c r="BC135" s="313">
        <f>'Data - expenses'!BD74</f>
        <v>0</v>
      </c>
      <c r="BD135" s="313">
        <f>'Data - expenses'!BE74</f>
        <v>8000</v>
      </c>
      <c r="BE135" s="313">
        <f>'Data - expenses'!BF74</f>
        <v>0</v>
      </c>
      <c r="BF135" s="313">
        <f>'Data - expenses'!BG74</f>
        <v>8000</v>
      </c>
      <c r="BG135" s="313">
        <f>'Data - expenses'!BH74</f>
        <v>0</v>
      </c>
      <c r="BH135" s="313">
        <f>'Data - expenses'!BI74</f>
        <v>0</v>
      </c>
      <c r="BI135" s="313">
        <f>'Data - expenses'!BJ74</f>
        <v>8000</v>
      </c>
      <c r="BJ135" s="313">
        <f>'Data - expenses'!BK74</f>
        <v>0</v>
      </c>
      <c r="BK135" s="313">
        <f>'Data - expenses'!BL74</f>
        <v>0</v>
      </c>
      <c r="BL135" s="313">
        <f>'Data - expenses'!BM74</f>
        <v>12000</v>
      </c>
      <c r="BM135" s="313">
        <f>'Data - expenses'!BN74</f>
        <v>0</v>
      </c>
      <c r="BN135" s="313">
        <f>'Data - expenses'!BO74</f>
        <v>0</v>
      </c>
      <c r="BO135" s="313">
        <f>'Data - expenses'!BP74</f>
        <v>8000</v>
      </c>
      <c r="BP135" s="314">
        <f>'Data - expenses'!BQ74</f>
        <v>0</v>
      </c>
    </row>
    <row r="136" spans="7:68" hidden="1" outlineLevel="5">
      <c r="H136" s="327" t="s">
        <v>253</v>
      </c>
      <c r="I136" s="312">
        <f>'Data - expenses'!J75</f>
        <v>0</v>
      </c>
      <c r="J136" s="313">
        <f>'Data - expenses'!K75</f>
        <v>0</v>
      </c>
      <c r="K136" s="313">
        <f>'Data - expenses'!L75</f>
        <v>0</v>
      </c>
      <c r="L136" s="313">
        <f>'Data - expenses'!M75</f>
        <v>0</v>
      </c>
      <c r="M136" s="313">
        <f>'Data - expenses'!N75</f>
        <v>0</v>
      </c>
      <c r="N136" s="313">
        <f>'Data - expenses'!O75</f>
        <v>0</v>
      </c>
      <c r="O136" s="313">
        <f>'Data - expenses'!P75</f>
        <v>0</v>
      </c>
      <c r="P136" s="313">
        <f>'Data - expenses'!Q75</f>
        <v>0</v>
      </c>
      <c r="Q136" s="313">
        <f>'Data - expenses'!R75</f>
        <v>0</v>
      </c>
      <c r="R136" s="313">
        <f>'Data - expenses'!S75</f>
        <v>0</v>
      </c>
      <c r="S136" s="313">
        <f>'Data - expenses'!T75</f>
        <v>0</v>
      </c>
      <c r="T136" s="313">
        <f>'Data - expenses'!U75</f>
        <v>0</v>
      </c>
      <c r="U136" s="313">
        <f>'Data - expenses'!V75</f>
        <v>0</v>
      </c>
      <c r="V136" s="313">
        <f>'Data - expenses'!W75</f>
        <v>0</v>
      </c>
      <c r="W136" s="313">
        <f>'Data - expenses'!X75</f>
        <v>0</v>
      </c>
      <c r="X136" s="313">
        <f>'Data - expenses'!Y75</f>
        <v>0</v>
      </c>
      <c r="Y136" s="313">
        <f>'Data - expenses'!Z75</f>
        <v>0</v>
      </c>
      <c r="Z136" s="313">
        <f>'Data - expenses'!AA75</f>
        <v>4000</v>
      </c>
      <c r="AA136" s="313">
        <f>'Data - expenses'!AB75</f>
        <v>0</v>
      </c>
      <c r="AB136" s="313">
        <f>'Data - expenses'!AC75</f>
        <v>0</v>
      </c>
      <c r="AC136" s="313">
        <f>'Data - expenses'!AD75</f>
        <v>0</v>
      </c>
      <c r="AD136" s="313">
        <f>'Data - expenses'!AE75</f>
        <v>0</v>
      </c>
      <c r="AE136" s="313">
        <f>'Data - expenses'!AF75</f>
        <v>0</v>
      </c>
      <c r="AF136" s="313">
        <f>'Data - expenses'!AG75</f>
        <v>0</v>
      </c>
      <c r="AG136" s="313">
        <f>'Data - expenses'!AH75</f>
        <v>0</v>
      </c>
      <c r="AH136" s="313">
        <f>'Data - expenses'!AI75</f>
        <v>0</v>
      </c>
      <c r="AI136" s="313">
        <f>'Data - expenses'!AJ75</f>
        <v>0</v>
      </c>
      <c r="AJ136" s="313">
        <f>'Data - expenses'!AK75</f>
        <v>0</v>
      </c>
      <c r="AK136" s="313">
        <f>'Data - expenses'!AL75</f>
        <v>0</v>
      </c>
      <c r="AL136" s="313">
        <f>'Data - expenses'!AM75</f>
        <v>0</v>
      </c>
      <c r="AM136" s="313">
        <f>'Data - expenses'!AN75</f>
        <v>0</v>
      </c>
      <c r="AN136" s="313">
        <f>'Data - expenses'!AO75</f>
        <v>0</v>
      </c>
      <c r="AO136" s="313">
        <f>'Data - expenses'!AP75</f>
        <v>0</v>
      </c>
      <c r="AP136" s="313">
        <f>'Data - expenses'!AQ75</f>
        <v>0</v>
      </c>
      <c r="AQ136" s="313">
        <f>'Data - expenses'!AR75</f>
        <v>0</v>
      </c>
      <c r="AR136" s="313">
        <f>'Data - expenses'!AS75</f>
        <v>4000</v>
      </c>
      <c r="AS136" s="313">
        <f>'Data - expenses'!AT75</f>
        <v>0</v>
      </c>
      <c r="AT136" s="313">
        <f>'Data - expenses'!AU75</f>
        <v>0</v>
      </c>
      <c r="AU136" s="313">
        <f>'Data - expenses'!AV75</f>
        <v>0</v>
      </c>
      <c r="AV136" s="313">
        <f>'Data - expenses'!AW75</f>
        <v>0</v>
      </c>
      <c r="AW136" s="313">
        <f>'Data - expenses'!AX75</f>
        <v>0</v>
      </c>
      <c r="AX136" s="313">
        <f>'Data - expenses'!AY75</f>
        <v>0</v>
      </c>
      <c r="AY136" s="313">
        <f>'Data - expenses'!AZ75</f>
        <v>0</v>
      </c>
      <c r="AZ136" s="313">
        <f>'Data - expenses'!BA75</f>
        <v>0</v>
      </c>
      <c r="BA136" s="313">
        <f>'Data - expenses'!BB75</f>
        <v>0</v>
      </c>
      <c r="BB136" s="313">
        <f>'Data - expenses'!BC75</f>
        <v>0</v>
      </c>
      <c r="BC136" s="313">
        <f>'Data - expenses'!BD75</f>
        <v>0</v>
      </c>
      <c r="BD136" s="313">
        <f>'Data - expenses'!BE75</f>
        <v>0</v>
      </c>
      <c r="BE136" s="313">
        <f>'Data - expenses'!BF75</f>
        <v>0</v>
      </c>
      <c r="BF136" s="313">
        <f>'Data - expenses'!BG75</f>
        <v>0</v>
      </c>
      <c r="BG136" s="313">
        <f>'Data - expenses'!BH75</f>
        <v>0</v>
      </c>
      <c r="BH136" s="313">
        <f>'Data - expenses'!BI75</f>
        <v>0</v>
      </c>
      <c r="BI136" s="313">
        <f>'Data - expenses'!BJ75</f>
        <v>0</v>
      </c>
      <c r="BJ136" s="313">
        <f>'Data - expenses'!BK75</f>
        <v>0</v>
      </c>
      <c r="BK136" s="313">
        <f>'Data - expenses'!BL75</f>
        <v>0</v>
      </c>
      <c r="BL136" s="313">
        <f>'Data - expenses'!BM75</f>
        <v>0</v>
      </c>
      <c r="BM136" s="313">
        <f>'Data - expenses'!BN75</f>
        <v>0</v>
      </c>
      <c r="BN136" s="313">
        <f>'Data - expenses'!BO75</f>
        <v>0</v>
      </c>
      <c r="BO136" s="313">
        <f>'Data - expenses'!BP75</f>
        <v>0</v>
      </c>
      <c r="BP136" s="314">
        <f>'Data - expenses'!BQ75</f>
        <v>0</v>
      </c>
    </row>
    <row r="137" spans="7:68" hidden="1" outlineLevel="4">
      <c r="G137" s="502" t="s">
        <v>37</v>
      </c>
      <c r="H137" s="503"/>
      <c r="I137" s="324">
        <f t="shared" ref="I137:AN137" si="114">SUM(I138,I139,I140)</f>
        <v>8000</v>
      </c>
      <c r="J137" s="325">
        <f t="shared" si="114"/>
        <v>0</v>
      </c>
      <c r="K137" s="325">
        <f t="shared" si="114"/>
        <v>0</v>
      </c>
      <c r="L137" s="325">
        <f t="shared" si="114"/>
        <v>0</v>
      </c>
      <c r="M137" s="325">
        <f t="shared" si="114"/>
        <v>0</v>
      </c>
      <c r="N137" s="325">
        <f t="shared" si="114"/>
        <v>0</v>
      </c>
      <c r="O137" s="325">
        <f t="shared" si="114"/>
        <v>0</v>
      </c>
      <c r="P137" s="325">
        <f t="shared" si="114"/>
        <v>0</v>
      </c>
      <c r="Q137" s="325">
        <f t="shared" si="114"/>
        <v>0</v>
      </c>
      <c r="R137" s="325">
        <f t="shared" si="114"/>
        <v>0</v>
      </c>
      <c r="S137" s="325">
        <f t="shared" si="114"/>
        <v>0</v>
      </c>
      <c r="T137" s="325">
        <f t="shared" si="114"/>
        <v>0</v>
      </c>
      <c r="U137" s="325">
        <f t="shared" si="114"/>
        <v>8000</v>
      </c>
      <c r="V137" s="325">
        <f t="shared" si="114"/>
        <v>0</v>
      </c>
      <c r="W137" s="325">
        <f t="shared" si="114"/>
        <v>0</v>
      </c>
      <c r="X137" s="325">
        <f t="shared" si="114"/>
        <v>0</v>
      </c>
      <c r="Y137" s="325">
        <f t="shared" si="114"/>
        <v>0</v>
      </c>
      <c r="Z137" s="325">
        <f t="shared" si="114"/>
        <v>0</v>
      </c>
      <c r="AA137" s="325">
        <f t="shared" si="114"/>
        <v>8000</v>
      </c>
      <c r="AB137" s="325">
        <f t="shared" si="114"/>
        <v>0</v>
      </c>
      <c r="AC137" s="325">
        <f t="shared" si="114"/>
        <v>0</v>
      </c>
      <c r="AD137" s="325">
        <f t="shared" si="114"/>
        <v>0</v>
      </c>
      <c r="AE137" s="325">
        <f t="shared" si="114"/>
        <v>0</v>
      </c>
      <c r="AF137" s="325">
        <f t="shared" si="114"/>
        <v>0</v>
      </c>
      <c r="AG137" s="325">
        <f t="shared" si="114"/>
        <v>0</v>
      </c>
      <c r="AH137" s="325">
        <f t="shared" si="114"/>
        <v>0</v>
      </c>
      <c r="AI137" s="325">
        <f t="shared" si="114"/>
        <v>0</v>
      </c>
      <c r="AJ137" s="325">
        <f t="shared" si="114"/>
        <v>0</v>
      </c>
      <c r="AK137" s="325">
        <f t="shared" si="114"/>
        <v>0</v>
      </c>
      <c r="AL137" s="325">
        <f t="shared" si="114"/>
        <v>0</v>
      </c>
      <c r="AM137" s="325">
        <f t="shared" si="114"/>
        <v>8000</v>
      </c>
      <c r="AN137" s="325">
        <f t="shared" si="114"/>
        <v>0</v>
      </c>
      <c r="AO137" s="325">
        <f t="shared" ref="AO137:BP137" si="115">SUM(AO138,AO139,AO140)</f>
        <v>0</v>
      </c>
      <c r="AP137" s="325">
        <f t="shared" si="115"/>
        <v>0</v>
      </c>
      <c r="AQ137" s="325">
        <f t="shared" si="115"/>
        <v>0</v>
      </c>
      <c r="AR137" s="325">
        <f t="shared" si="115"/>
        <v>0</v>
      </c>
      <c r="AS137" s="325">
        <f t="shared" si="115"/>
        <v>8000</v>
      </c>
      <c r="AT137" s="325">
        <f t="shared" si="115"/>
        <v>0</v>
      </c>
      <c r="AU137" s="325">
        <f t="shared" si="115"/>
        <v>0</v>
      </c>
      <c r="AV137" s="325">
        <f t="shared" si="115"/>
        <v>0</v>
      </c>
      <c r="AW137" s="325">
        <f t="shared" si="115"/>
        <v>0</v>
      </c>
      <c r="AX137" s="325">
        <f t="shared" si="115"/>
        <v>0</v>
      </c>
      <c r="AY137" s="325">
        <f t="shared" si="115"/>
        <v>0</v>
      </c>
      <c r="AZ137" s="325">
        <f t="shared" si="115"/>
        <v>0</v>
      </c>
      <c r="BA137" s="325">
        <f t="shared" si="115"/>
        <v>0</v>
      </c>
      <c r="BB137" s="325">
        <f t="shared" si="115"/>
        <v>0</v>
      </c>
      <c r="BC137" s="325">
        <f t="shared" si="115"/>
        <v>0</v>
      </c>
      <c r="BD137" s="325">
        <f t="shared" si="115"/>
        <v>0</v>
      </c>
      <c r="BE137" s="325">
        <f t="shared" si="115"/>
        <v>12000</v>
      </c>
      <c r="BF137" s="325">
        <f t="shared" si="115"/>
        <v>0</v>
      </c>
      <c r="BG137" s="325">
        <f t="shared" si="115"/>
        <v>0</v>
      </c>
      <c r="BH137" s="325">
        <f t="shared" si="115"/>
        <v>0</v>
      </c>
      <c r="BI137" s="325">
        <f t="shared" si="115"/>
        <v>0</v>
      </c>
      <c r="BJ137" s="325">
        <f t="shared" si="115"/>
        <v>0</v>
      </c>
      <c r="BK137" s="325">
        <f t="shared" si="115"/>
        <v>8000</v>
      </c>
      <c r="BL137" s="325">
        <f t="shared" si="115"/>
        <v>0</v>
      </c>
      <c r="BM137" s="325">
        <f t="shared" si="115"/>
        <v>0</v>
      </c>
      <c r="BN137" s="325">
        <f t="shared" si="115"/>
        <v>0</v>
      </c>
      <c r="BO137" s="325">
        <f t="shared" si="115"/>
        <v>0</v>
      </c>
      <c r="BP137" s="326">
        <f t="shared" si="115"/>
        <v>0</v>
      </c>
    </row>
    <row r="138" spans="7:68" hidden="1" outlineLevel="5">
      <c r="H138" s="327" t="s">
        <v>249</v>
      </c>
      <c r="I138" s="312">
        <f>'Data - expenses'!J76</f>
        <v>0</v>
      </c>
      <c r="J138" s="313">
        <f>'Data - expenses'!K76</f>
        <v>0</v>
      </c>
      <c r="K138" s="313">
        <f>'Data - expenses'!L76</f>
        <v>0</v>
      </c>
      <c r="L138" s="313">
        <f>'Data - expenses'!M76</f>
        <v>0</v>
      </c>
      <c r="M138" s="313">
        <f>'Data - expenses'!N76</f>
        <v>0</v>
      </c>
      <c r="N138" s="313">
        <f>'Data - expenses'!O76</f>
        <v>0</v>
      </c>
      <c r="O138" s="313">
        <f>'Data - expenses'!P76</f>
        <v>0</v>
      </c>
      <c r="P138" s="313">
        <f>'Data - expenses'!Q76</f>
        <v>0</v>
      </c>
      <c r="Q138" s="313">
        <f>'Data - expenses'!R76</f>
        <v>0</v>
      </c>
      <c r="R138" s="313">
        <f>'Data - expenses'!S76</f>
        <v>0</v>
      </c>
      <c r="S138" s="313">
        <f>'Data - expenses'!T76</f>
        <v>0</v>
      </c>
      <c r="T138" s="313">
        <f>'Data - expenses'!U76</f>
        <v>0</v>
      </c>
      <c r="U138" s="313">
        <f>'Data - expenses'!V76</f>
        <v>0</v>
      </c>
      <c r="V138" s="313">
        <f>'Data - expenses'!W76</f>
        <v>0</v>
      </c>
      <c r="W138" s="313">
        <f>'Data - expenses'!X76</f>
        <v>0</v>
      </c>
      <c r="X138" s="313">
        <f>'Data - expenses'!Y76</f>
        <v>0</v>
      </c>
      <c r="Y138" s="313">
        <f>'Data - expenses'!Z76</f>
        <v>0</v>
      </c>
      <c r="Z138" s="313">
        <f>'Data - expenses'!AA76</f>
        <v>0</v>
      </c>
      <c r="AA138" s="313">
        <f>'Data - expenses'!AB76</f>
        <v>0</v>
      </c>
      <c r="AB138" s="313">
        <f>'Data - expenses'!AC76</f>
        <v>0</v>
      </c>
      <c r="AC138" s="313">
        <f>'Data - expenses'!AD76</f>
        <v>0</v>
      </c>
      <c r="AD138" s="313">
        <f>'Data - expenses'!AE76</f>
        <v>0</v>
      </c>
      <c r="AE138" s="313">
        <f>'Data - expenses'!AF76</f>
        <v>0</v>
      </c>
      <c r="AF138" s="313">
        <f>'Data - expenses'!AG76</f>
        <v>0</v>
      </c>
      <c r="AG138" s="313">
        <f>'Data - expenses'!AH76</f>
        <v>0</v>
      </c>
      <c r="AH138" s="313">
        <f>'Data - expenses'!AI76</f>
        <v>0</v>
      </c>
      <c r="AI138" s="313">
        <f>'Data - expenses'!AJ76</f>
        <v>0</v>
      </c>
      <c r="AJ138" s="313">
        <f>'Data - expenses'!AK76</f>
        <v>0</v>
      </c>
      <c r="AK138" s="313">
        <f>'Data - expenses'!AL76</f>
        <v>0</v>
      </c>
      <c r="AL138" s="313">
        <f>'Data - expenses'!AM76</f>
        <v>0</v>
      </c>
      <c r="AM138" s="313">
        <f>'Data - expenses'!AN76</f>
        <v>0</v>
      </c>
      <c r="AN138" s="313">
        <f>'Data - expenses'!AO76</f>
        <v>0</v>
      </c>
      <c r="AO138" s="313">
        <f>'Data - expenses'!AP76</f>
        <v>0</v>
      </c>
      <c r="AP138" s="313">
        <f>'Data - expenses'!AQ76</f>
        <v>0</v>
      </c>
      <c r="AQ138" s="313">
        <f>'Data - expenses'!AR76</f>
        <v>0</v>
      </c>
      <c r="AR138" s="313">
        <f>'Data - expenses'!AS76</f>
        <v>0</v>
      </c>
      <c r="AS138" s="313">
        <f>'Data - expenses'!AT76</f>
        <v>0</v>
      </c>
      <c r="AT138" s="313">
        <f>'Data - expenses'!AU76</f>
        <v>0</v>
      </c>
      <c r="AU138" s="313">
        <f>'Data - expenses'!AV76</f>
        <v>0</v>
      </c>
      <c r="AV138" s="313">
        <f>'Data - expenses'!AW76</f>
        <v>0</v>
      </c>
      <c r="AW138" s="313">
        <f>'Data - expenses'!AX76</f>
        <v>0</v>
      </c>
      <c r="AX138" s="313">
        <f>'Data - expenses'!AY76</f>
        <v>0</v>
      </c>
      <c r="AY138" s="313">
        <f>'Data - expenses'!AZ76</f>
        <v>0</v>
      </c>
      <c r="AZ138" s="313">
        <f>'Data - expenses'!BA76</f>
        <v>0</v>
      </c>
      <c r="BA138" s="313">
        <f>'Data - expenses'!BB76</f>
        <v>0</v>
      </c>
      <c r="BB138" s="313">
        <f>'Data - expenses'!BC76</f>
        <v>0</v>
      </c>
      <c r="BC138" s="313">
        <f>'Data - expenses'!BD76</f>
        <v>0</v>
      </c>
      <c r="BD138" s="313">
        <f>'Data - expenses'!BE76</f>
        <v>0</v>
      </c>
      <c r="BE138" s="313">
        <f>'Data - expenses'!BF76</f>
        <v>4000</v>
      </c>
      <c r="BF138" s="313">
        <f>'Data - expenses'!BG76</f>
        <v>0</v>
      </c>
      <c r="BG138" s="313">
        <f>'Data - expenses'!BH76</f>
        <v>0</v>
      </c>
      <c r="BH138" s="313">
        <f>'Data - expenses'!BI76</f>
        <v>0</v>
      </c>
      <c r="BI138" s="313">
        <f>'Data - expenses'!BJ76</f>
        <v>0</v>
      </c>
      <c r="BJ138" s="313">
        <f>'Data - expenses'!BK76</f>
        <v>0</v>
      </c>
      <c r="BK138" s="313">
        <f>'Data - expenses'!BL76</f>
        <v>0</v>
      </c>
      <c r="BL138" s="313">
        <f>'Data - expenses'!BM76</f>
        <v>0</v>
      </c>
      <c r="BM138" s="313">
        <f>'Data - expenses'!BN76</f>
        <v>0</v>
      </c>
      <c r="BN138" s="313">
        <f>'Data - expenses'!BO76</f>
        <v>0</v>
      </c>
      <c r="BO138" s="313">
        <f>'Data - expenses'!BP76</f>
        <v>0</v>
      </c>
      <c r="BP138" s="314">
        <f>'Data - expenses'!BQ76</f>
        <v>0</v>
      </c>
    </row>
    <row r="139" spans="7:68" hidden="1" outlineLevel="5">
      <c r="H139" s="327" t="s">
        <v>251</v>
      </c>
      <c r="I139" s="312">
        <f>'Data - expenses'!J77</f>
        <v>4000</v>
      </c>
      <c r="J139" s="313">
        <f>'Data - expenses'!K77</f>
        <v>0</v>
      </c>
      <c r="K139" s="313">
        <f>'Data - expenses'!L77</f>
        <v>0</v>
      </c>
      <c r="L139" s="313">
        <f>'Data - expenses'!M77</f>
        <v>0</v>
      </c>
      <c r="M139" s="313">
        <f>'Data - expenses'!N77</f>
        <v>0</v>
      </c>
      <c r="N139" s="313">
        <f>'Data - expenses'!O77</f>
        <v>0</v>
      </c>
      <c r="O139" s="313">
        <f>'Data - expenses'!P77</f>
        <v>0</v>
      </c>
      <c r="P139" s="313">
        <f>'Data - expenses'!Q77</f>
        <v>0</v>
      </c>
      <c r="Q139" s="313">
        <f>'Data - expenses'!R77</f>
        <v>0</v>
      </c>
      <c r="R139" s="313">
        <f>'Data - expenses'!S77</f>
        <v>0</v>
      </c>
      <c r="S139" s="313">
        <f>'Data - expenses'!T77</f>
        <v>0</v>
      </c>
      <c r="T139" s="313">
        <f>'Data - expenses'!U77</f>
        <v>0</v>
      </c>
      <c r="U139" s="313">
        <f>'Data - expenses'!V77</f>
        <v>4000</v>
      </c>
      <c r="V139" s="313">
        <f>'Data - expenses'!W77</f>
        <v>0</v>
      </c>
      <c r="W139" s="313">
        <f>'Data - expenses'!X77</f>
        <v>0</v>
      </c>
      <c r="X139" s="313">
        <f>'Data - expenses'!Y77</f>
        <v>0</v>
      </c>
      <c r="Y139" s="313">
        <f>'Data - expenses'!Z77</f>
        <v>0</v>
      </c>
      <c r="Z139" s="313">
        <f>'Data - expenses'!AA77</f>
        <v>0</v>
      </c>
      <c r="AA139" s="313">
        <f>'Data - expenses'!AB77</f>
        <v>4000</v>
      </c>
      <c r="AB139" s="313">
        <f>'Data - expenses'!AC77</f>
        <v>0</v>
      </c>
      <c r="AC139" s="313">
        <f>'Data - expenses'!AD77</f>
        <v>0</v>
      </c>
      <c r="AD139" s="313">
        <f>'Data - expenses'!AE77</f>
        <v>0</v>
      </c>
      <c r="AE139" s="313">
        <f>'Data - expenses'!AF77</f>
        <v>0</v>
      </c>
      <c r="AF139" s="313">
        <f>'Data - expenses'!AG77</f>
        <v>0</v>
      </c>
      <c r="AG139" s="313">
        <f>'Data - expenses'!AH77</f>
        <v>0</v>
      </c>
      <c r="AH139" s="313">
        <f>'Data - expenses'!AI77</f>
        <v>0</v>
      </c>
      <c r="AI139" s="313">
        <f>'Data - expenses'!AJ77</f>
        <v>0</v>
      </c>
      <c r="AJ139" s="313">
        <f>'Data - expenses'!AK77</f>
        <v>0</v>
      </c>
      <c r="AK139" s="313">
        <f>'Data - expenses'!AL77</f>
        <v>0</v>
      </c>
      <c r="AL139" s="313">
        <f>'Data - expenses'!AM77</f>
        <v>0</v>
      </c>
      <c r="AM139" s="313">
        <f>'Data - expenses'!AN77</f>
        <v>4000</v>
      </c>
      <c r="AN139" s="313">
        <f>'Data - expenses'!AO77</f>
        <v>0</v>
      </c>
      <c r="AO139" s="313">
        <f>'Data - expenses'!AP77</f>
        <v>0</v>
      </c>
      <c r="AP139" s="313">
        <f>'Data - expenses'!AQ77</f>
        <v>0</v>
      </c>
      <c r="AQ139" s="313">
        <f>'Data - expenses'!AR77</f>
        <v>0</v>
      </c>
      <c r="AR139" s="313">
        <f>'Data - expenses'!AS77</f>
        <v>0</v>
      </c>
      <c r="AS139" s="313">
        <f>'Data - expenses'!AT77</f>
        <v>4000</v>
      </c>
      <c r="AT139" s="313">
        <f>'Data - expenses'!AU77</f>
        <v>0</v>
      </c>
      <c r="AU139" s="313">
        <f>'Data - expenses'!AV77</f>
        <v>0</v>
      </c>
      <c r="AV139" s="313">
        <f>'Data - expenses'!AW77</f>
        <v>0</v>
      </c>
      <c r="AW139" s="313">
        <f>'Data - expenses'!AX77</f>
        <v>0</v>
      </c>
      <c r="AX139" s="313">
        <f>'Data - expenses'!AY77</f>
        <v>0</v>
      </c>
      <c r="AY139" s="313">
        <f>'Data - expenses'!AZ77</f>
        <v>0</v>
      </c>
      <c r="AZ139" s="313">
        <f>'Data - expenses'!BA77</f>
        <v>0</v>
      </c>
      <c r="BA139" s="313">
        <f>'Data - expenses'!BB77</f>
        <v>0</v>
      </c>
      <c r="BB139" s="313">
        <f>'Data - expenses'!BC77</f>
        <v>0</v>
      </c>
      <c r="BC139" s="313">
        <f>'Data - expenses'!BD77</f>
        <v>0</v>
      </c>
      <c r="BD139" s="313">
        <f>'Data - expenses'!BE77</f>
        <v>0</v>
      </c>
      <c r="BE139" s="313">
        <f>'Data - expenses'!BF77</f>
        <v>4000</v>
      </c>
      <c r="BF139" s="313">
        <f>'Data - expenses'!BG77</f>
        <v>0</v>
      </c>
      <c r="BG139" s="313">
        <f>'Data - expenses'!BH77</f>
        <v>0</v>
      </c>
      <c r="BH139" s="313">
        <f>'Data - expenses'!BI77</f>
        <v>0</v>
      </c>
      <c r="BI139" s="313">
        <f>'Data - expenses'!BJ77</f>
        <v>0</v>
      </c>
      <c r="BJ139" s="313">
        <f>'Data - expenses'!BK77</f>
        <v>0</v>
      </c>
      <c r="BK139" s="313">
        <f>'Data - expenses'!BL77</f>
        <v>4000</v>
      </c>
      <c r="BL139" s="313">
        <f>'Data - expenses'!BM77</f>
        <v>0</v>
      </c>
      <c r="BM139" s="313">
        <f>'Data - expenses'!BN77</f>
        <v>0</v>
      </c>
      <c r="BN139" s="313">
        <f>'Data - expenses'!BO77</f>
        <v>0</v>
      </c>
      <c r="BO139" s="313">
        <f>'Data - expenses'!BP77</f>
        <v>0</v>
      </c>
      <c r="BP139" s="314">
        <f>'Data - expenses'!BQ77</f>
        <v>0</v>
      </c>
    </row>
    <row r="140" spans="7:68" hidden="1" outlineLevel="5">
      <c r="H140" s="327" t="s">
        <v>252</v>
      </c>
      <c r="I140" s="312">
        <f>'Data - expenses'!J78</f>
        <v>4000</v>
      </c>
      <c r="J140" s="313">
        <f>'Data - expenses'!K78</f>
        <v>0</v>
      </c>
      <c r="K140" s="313">
        <f>'Data - expenses'!L78</f>
        <v>0</v>
      </c>
      <c r="L140" s="313">
        <f>'Data - expenses'!M78</f>
        <v>0</v>
      </c>
      <c r="M140" s="313">
        <f>'Data - expenses'!N78</f>
        <v>0</v>
      </c>
      <c r="N140" s="313">
        <f>'Data - expenses'!O78</f>
        <v>0</v>
      </c>
      <c r="O140" s="313">
        <f>'Data - expenses'!P78</f>
        <v>0</v>
      </c>
      <c r="P140" s="313">
        <f>'Data - expenses'!Q78</f>
        <v>0</v>
      </c>
      <c r="Q140" s="313">
        <f>'Data - expenses'!R78</f>
        <v>0</v>
      </c>
      <c r="R140" s="313">
        <f>'Data - expenses'!S78</f>
        <v>0</v>
      </c>
      <c r="S140" s="313">
        <f>'Data - expenses'!T78</f>
        <v>0</v>
      </c>
      <c r="T140" s="313">
        <f>'Data - expenses'!U78</f>
        <v>0</v>
      </c>
      <c r="U140" s="313">
        <f>'Data - expenses'!V78</f>
        <v>4000</v>
      </c>
      <c r="V140" s="313">
        <f>'Data - expenses'!W78</f>
        <v>0</v>
      </c>
      <c r="W140" s="313">
        <f>'Data - expenses'!X78</f>
        <v>0</v>
      </c>
      <c r="X140" s="313">
        <f>'Data - expenses'!Y78</f>
        <v>0</v>
      </c>
      <c r="Y140" s="313">
        <f>'Data - expenses'!Z78</f>
        <v>0</v>
      </c>
      <c r="Z140" s="313">
        <f>'Data - expenses'!AA78</f>
        <v>0</v>
      </c>
      <c r="AA140" s="313">
        <f>'Data - expenses'!AB78</f>
        <v>4000</v>
      </c>
      <c r="AB140" s="313">
        <f>'Data - expenses'!AC78</f>
        <v>0</v>
      </c>
      <c r="AC140" s="313">
        <f>'Data - expenses'!AD78</f>
        <v>0</v>
      </c>
      <c r="AD140" s="313">
        <f>'Data - expenses'!AE78</f>
        <v>0</v>
      </c>
      <c r="AE140" s="313">
        <f>'Data - expenses'!AF78</f>
        <v>0</v>
      </c>
      <c r="AF140" s="313">
        <f>'Data - expenses'!AG78</f>
        <v>0</v>
      </c>
      <c r="AG140" s="313">
        <f>'Data - expenses'!AH78</f>
        <v>0</v>
      </c>
      <c r="AH140" s="313">
        <f>'Data - expenses'!AI78</f>
        <v>0</v>
      </c>
      <c r="AI140" s="313">
        <f>'Data - expenses'!AJ78</f>
        <v>0</v>
      </c>
      <c r="AJ140" s="313">
        <f>'Data - expenses'!AK78</f>
        <v>0</v>
      </c>
      <c r="AK140" s="313">
        <f>'Data - expenses'!AL78</f>
        <v>0</v>
      </c>
      <c r="AL140" s="313">
        <f>'Data - expenses'!AM78</f>
        <v>0</v>
      </c>
      <c r="AM140" s="313">
        <f>'Data - expenses'!AN78</f>
        <v>4000</v>
      </c>
      <c r="AN140" s="313">
        <f>'Data - expenses'!AO78</f>
        <v>0</v>
      </c>
      <c r="AO140" s="313">
        <f>'Data - expenses'!AP78</f>
        <v>0</v>
      </c>
      <c r="AP140" s="313">
        <f>'Data - expenses'!AQ78</f>
        <v>0</v>
      </c>
      <c r="AQ140" s="313">
        <f>'Data - expenses'!AR78</f>
        <v>0</v>
      </c>
      <c r="AR140" s="313">
        <f>'Data - expenses'!AS78</f>
        <v>0</v>
      </c>
      <c r="AS140" s="313">
        <f>'Data - expenses'!AT78</f>
        <v>4000</v>
      </c>
      <c r="AT140" s="313">
        <f>'Data - expenses'!AU78</f>
        <v>0</v>
      </c>
      <c r="AU140" s="313">
        <f>'Data - expenses'!AV78</f>
        <v>0</v>
      </c>
      <c r="AV140" s="313">
        <f>'Data - expenses'!AW78</f>
        <v>0</v>
      </c>
      <c r="AW140" s="313">
        <f>'Data - expenses'!AX78</f>
        <v>0</v>
      </c>
      <c r="AX140" s="313">
        <f>'Data - expenses'!AY78</f>
        <v>0</v>
      </c>
      <c r="AY140" s="313">
        <f>'Data - expenses'!AZ78</f>
        <v>0</v>
      </c>
      <c r="AZ140" s="313">
        <f>'Data - expenses'!BA78</f>
        <v>0</v>
      </c>
      <c r="BA140" s="313">
        <f>'Data - expenses'!BB78</f>
        <v>0</v>
      </c>
      <c r="BB140" s="313">
        <f>'Data - expenses'!BC78</f>
        <v>0</v>
      </c>
      <c r="BC140" s="313">
        <f>'Data - expenses'!BD78</f>
        <v>0</v>
      </c>
      <c r="BD140" s="313">
        <f>'Data - expenses'!BE78</f>
        <v>0</v>
      </c>
      <c r="BE140" s="313">
        <f>'Data - expenses'!BF78</f>
        <v>4000</v>
      </c>
      <c r="BF140" s="313">
        <f>'Data - expenses'!BG78</f>
        <v>0</v>
      </c>
      <c r="BG140" s="313">
        <f>'Data - expenses'!BH78</f>
        <v>0</v>
      </c>
      <c r="BH140" s="313">
        <f>'Data - expenses'!BI78</f>
        <v>0</v>
      </c>
      <c r="BI140" s="313">
        <f>'Data - expenses'!BJ78</f>
        <v>0</v>
      </c>
      <c r="BJ140" s="313">
        <f>'Data - expenses'!BK78</f>
        <v>0</v>
      </c>
      <c r="BK140" s="313">
        <f>'Data - expenses'!BL78</f>
        <v>4000</v>
      </c>
      <c r="BL140" s="313">
        <f>'Data - expenses'!BM78</f>
        <v>0</v>
      </c>
      <c r="BM140" s="313">
        <f>'Data - expenses'!BN78</f>
        <v>0</v>
      </c>
      <c r="BN140" s="313">
        <f>'Data - expenses'!BO78</f>
        <v>0</v>
      </c>
      <c r="BO140" s="313">
        <f>'Data - expenses'!BP78</f>
        <v>0</v>
      </c>
      <c r="BP140" s="314">
        <f>'Data - expenses'!BQ78</f>
        <v>0</v>
      </c>
    </row>
    <row r="141" spans="7:68" hidden="1" outlineLevel="4">
      <c r="G141" s="502" t="s">
        <v>45</v>
      </c>
      <c r="H141" s="503"/>
      <c r="I141" s="324">
        <f t="shared" ref="I141:AN141" si="116">SUM(I142,I143,I144,I145,I146)</f>
        <v>0</v>
      </c>
      <c r="J141" s="325">
        <f t="shared" si="116"/>
        <v>0</v>
      </c>
      <c r="K141" s="325">
        <f t="shared" si="116"/>
        <v>0</v>
      </c>
      <c r="L141" s="325">
        <f t="shared" si="116"/>
        <v>0</v>
      </c>
      <c r="M141" s="325">
        <f t="shared" si="116"/>
        <v>0</v>
      </c>
      <c r="N141" s="325">
        <f t="shared" si="116"/>
        <v>4000</v>
      </c>
      <c r="O141" s="325">
        <f t="shared" si="116"/>
        <v>0</v>
      </c>
      <c r="P141" s="325">
        <f t="shared" si="116"/>
        <v>0</v>
      </c>
      <c r="Q141" s="325">
        <f t="shared" si="116"/>
        <v>0</v>
      </c>
      <c r="R141" s="325">
        <f t="shared" si="116"/>
        <v>0</v>
      </c>
      <c r="S141" s="325">
        <f t="shared" si="116"/>
        <v>0</v>
      </c>
      <c r="T141" s="325">
        <f t="shared" si="116"/>
        <v>0</v>
      </c>
      <c r="U141" s="325">
        <f t="shared" si="116"/>
        <v>0</v>
      </c>
      <c r="V141" s="325">
        <f t="shared" si="116"/>
        <v>0</v>
      </c>
      <c r="W141" s="325">
        <f t="shared" si="116"/>
        <v>4000</v>
      </c>
      <c r="X141" s="325">
        <f t="shared" si="116"/>
        <v>0</v>
      </c>
      <c r="Y141" s="325">
        <f t="shared" si="116"/>
        <v>0</v>
      </c>
      <c r="Z141" s="325">
        <f t="shared" si="116"/>
        <v>0</v>
      </c>
      <c r="AA141" s="325">
        <f t="shared" si="116"/>
        <v>0</v>
      </c>
      <c r="AB141" s="325">
        <f t="shared" si="116"/>
        <v>4000</v>
      </c>
      <c r="AC141" s="325">
        <f t="shared" si="116"/>
        <v>0</v>
      </c>
      <c r="AD141" s="325">
        <f t="shared" si="116"/>
        <v>0</v>
      </c>
      <c r="AE141" s="325">
        <f t="shared" si="116"/>
        <v>4000</v>
      </c>
      <c r="AF141" s="325">
        <f t="shared" si="116"/>
        <v>4000</v>
      </c>
      <c r="AG141" s="325">
        <f t="shared" si="116"/>
        <v>0</v>
      </c>
      <c r="AH141" s="325">
        <f t="shared" si="116"/>
        <v>0</v>
      </c>
      <c r="AI141" s="325">
        <f t="shared" si="116"/>
        <v>0</v>
      </c>
      <c r="AJ141" s="325">
        <f t="shared" si="116"/>
        <v>0</v>
      </c>
      <c r="AK141" s="325">
        <f t="shared" si="116"/>
        <v>4000</v>
      </c>
      <c r="AL141" s="325">
        <f t="shared" si="116"/>
        <v>0</v>
      </c>
      <c r="AM141" s="325">
        <f t="shared" si="116"/>
        <v>0</v>
      </c>
      <c r="AN141" s="325">
        <f t="shared" si="116"/>
        <v>0</v>
      </c>
      <c r="AO141" s="325">
        <f t="shared" ref="AO141:BP141" si="117">SUM(AO142,AO143,AO144,AO145,AO146)</f>
        <v>12000</v>
      </c>
      <c r="AP141" s="325">
        <f t="shared" si="117"/>
        <v>0</v>
      </c>
      <c r="AQ141" s="325">
        <f t="shared" si="117"/>
        <v>0</v>
      </c>
      <c r="AR141" s="325">
        <f t="shared" si="117"/>
        <v>0</v>
      </c>
      <c r="AS141" s="325">
        <f t="shared" si="117"/>
        <v>4000</v>
      </c>
      <c r="AT141" s="325">
        <f t="shared" si="117"/>
        <v>4000</v>
      </c>
      <c r="AU141" s="325">
        <f t="shared" si="117"/>
        <v>4000</v>
      </c>
      <c r="AV141" s="325">
        <f t="shared" si="117"/>
        <v>0</v>
      </c>
      <c r="AW141" s="325">
        <f t="shared" si="117"/>
        <v>4000</v>
      </c>
      <c r="AX141" s="325">
        <f t="shared" si="117"/>
        <v>0</v>
      </c>
      <c r="AY141" s="325">
        <f t="shared" si="117"/>
        <v>0</v>
      </c>
      <c r="AZ141" s="325">
        <f t="shared" si="117"/>
        <v>0</v>
      </c>
      <c r="BA141" s="325">
        <f t="shared" si="117"/>
        <v>4000</v>
      </c>
      <c r="BB141" s="325">
        <f t="shared" si="117"/>
        <v>0</v>
      </c>
      <c r="BC141" s="325">
        <f t="shared" si="117"/>
        <v>8000</v>
      </c>
      <c r="BD141" s="325">
        <f t="shared" si="117"/>
        <v>0</v>
      </c>
      <c r="BE141" s="325">
        <f t="shared" si="117"/>
        <v>4000</v>
      </c>
      <c r="BF141" s="325">
        <f t="shared" si="117"/>
        <v>0</v>
      </c>
      <c r="BG141" s="325">
        <f t="shared" si="117"/>
        <v>12000</v>
      </c>
      <c r="BH141" s="325">
        <f t="shared" si="117"/>
        <v>0</v>
      </c>
      <c r="BI141" s="325">
        <f t="shared" si="117"/>
        <v>4000</v>
      </c>
      <c r="BJ141" s="325">
        <f t="shared" si="117"/>
        <v>0</v>
      </c>
      <c r="BK141" s="325">
        <f t="shared" si="117"/>
        <v>4000</v>
      </c>
      <c r="BL141" s="325">
        <f t="shared" si="117"/>
        <v>4000</v>
      </c>
      <c r="BM141" s="325">
        <f t="shared" si="117"/>
        <v>4000</v>
      </c>
      <c r="BN141" s="325">
        <f t="shared" si="117"/>
        <v>0</v>
      </c>
      <c r="BO141" s="325">
        <f t="shared" si="117"/>
        <v>4000</v>
      </c>
      <c r="BP141" s="326">
        <f t="shared" si="117"/>
        <v>0</v>
      </c>
    </row>
    <row r="142" spans="7:68" hidden="1" outlineLevel="5">
      <c r="H142" s="327" t="s">
        <v>254</v>
      </c>
      <c r="I142" s="312">
        <f>'Data - expenses'!J79</f>
        <v>0</v>
      </c>
      <c r="J142" s="313">
        <f>'Data - expenses'!K79</f>
        <v>0</v>
      </c>
      <c r="K142" s="313">
        <f>'Data - expenses'!L79</f>
        <v>0</v>
      </c>
      <c r="L142" s="313">
        <f>'Data - expenses'!M79</f>
        <v>0</v>
      </c>
      <c r="M142" s="313">
        <f>'Data - expenses'!N79</f>
        <v>0</v>
      </c>
      <c r="N142" s="313">
        <f>'Data - expenses'!O79</f>
        <v>0</v>
      </c>
      <c r="O142" s="313">
        <f>'Data - expenses'!P79</f>
        <v>0</v>
      </c>
      <c r="P142" s="313">
        <f>'Data - expenses'!Q79</f>
        <v>0</v>
      </c>
      <c r="Q142" s="313">
        <f>'Data - expenses'!R79</f>
        <v>0</v>
      </c>
      <c r="R142" s="313">
        <f>'Data - expenses'!S79</f>
        <v>0</v>
      </c>
      <c r="S142" s="313">
        <f>'Data - expenses'!T79</f>
        <v>0</v>
      </c>
      <c r="T142" s="313">
        <f>'Data - expenses'!U79</f>
        <v>0</v>
      </c>
      <c r="U142" s="313">
        <f>'Data - expenses'!V79</f>
        <v>0</v>
      </c>
      <c r="V142" s="313">
        <f>'Data - expenses'!W79</f>
        <v>0</v>
      </c>
      <c r="W142" s="313">
        <f>'Data - expenses'!X79</f>
        <v>0</v>
      </c>
      <c r="X142" s="313">
        <f>'Data - expenses'!Y79</f>
        <v>0</v>
      </c>
      <c r="Y142" s="313">
        <f>'Data - expenses'!Z79</f>
        <v>0</v>
      </c>
      <c r="Z142" s="313">
        <f>'Data - expenses'!AA79</f>
        <v>0</v>
      </c>
      <c r="AA142" s="313">
        <f>'Data - expenses'!AB79</f>
        <v>0</v>
      </c>
      <c r="AB142" s="313">
        <f>'Data - expenses'!AC79</f>
        <v>0</v>
      </c>
      <c r="AC142" s="313">
        <f>'Data - expenses'!AD79</f>
        <v>0</v>
      </c>
      <c r="AD142" s="313">
        <f>'Data - expenses'!AE79</f>
        <v>0</v>
      </c>
      <c r="AE142" s="313">
        <f>'Data - expenses'!AF79</f>
        <v>4000</v>
      </c>
      <c r="AF142" s="313">
        <f>'Data - expenses'!AG79</f>
        <v>0</v>
      </c>
      <c r="AG142" s="313">
        <f>'Data - expenses'!AH79</f>
        <v>0</v>
      </c>
      <c r="AH142" s="313">
        <f>'Data - expenses'!AI79</f>
        <v>0</v>
      </c>
      <c r="AI142" s="313">
        <f>'Data - expenses'!AJ79</f>
        <v>0</v>
      </c>
      <c r="AJ142" s="313">
        <f>'Data - expenses'!AK79</f>
        <v>0</v>
      </c>
      <c r="AK142" s="313">
        <f>'Data - expenses'!AL79</f>
        <v>0</v>
      </c>
      <c r="AL142" s="313">
        <f>'Data - expenses'!AM79</f>
        <v>0</v>
      </c>
      <c r="AM142" s="313">
        <f>'Data - expenses'!AN79</f>
        <v>0</v>
      </c>
      <c r="AN142" s="313">
        <f>'Data - expenses'!AO79</f>
        <v>0</v>
      </c>
      <c r="AO142" s="313">
        <f>'Data - expenses'!AP79</f>
        <v>0</v>
      </c>
      <c r="AP142" s="313">
        <f>'Data - expenses'!AQ79</f>
        <v>0</v>
      </c>
      <c r="AQ142" s="313">
        <f>'Data - expenses'!AR79</f>
        <v>0</v>
      </c>
      <c r="AR142" s="313">
        <f>'Data - expenses'!AS79</f>
        <v>0</v>
      </c>
      <c r="AS142" s="313">
        <f>'Data - expenses'!AT79</f>
        <v>0</v>
      </c>
      <c r="AT142" s="313">
        <f>'Data - expenses'!AU79</f>
        <v>0</v>
      </c>
      <c r="AU142" s="313">
        <f>'Data - expenses'!AV79</f>
        <v>0</v>
      </c>
      <c r="AV142" s="313">
        <f>'Data - expenses'!AW79</f>
        <v>0</v>
      </c>
      <c r="AW142" s="313">
        <f>'Data - expenses'!AX79</f>
        <v>4000</v>
      </c>
      <c r="AX142" s="313">
        <f>'Data - expenses'!AY79</f>
        <v>0</v>
      </c>
      <c r="AY142" s="313">
        <f>'Data - expenses'!AZ79</f>
        <v>0</v>
      </c>
      <c r="AZ142" s="313">
        <f>'Data - expenses'!BA79</f>
        <v>0</v>
      </c>
      <c r="BA142" s="313">
        <f>'Data - expenses'!BB79</f>
        <v>0</v>
      </c>
      <c r="BB142" s="313">
        <f>'Data - expenses'!BC79</f>
        <v>0</v>
      </c>
      <c r="BC142" s="313">
        <f>'Data - expenses'!BD79</f>
        <v>0</v>
      </c>
      <c r="BD142" s="313">
        <f>'Data - expenses'!BE79</f>
        <v>0</v>
      </c>
      <c r="BE142" s="313">
        <f>'Data - expenses'!BF79</f>
        <v>0</v>
      </c>
      <c r="BF142" s="313">
        <f>'Data - expenses'!BG79</f>
        <v>0</v>
      </c>
      <c r="BG142" s="313">
        <f>'Data - expenses'!BH79</f>
        <v>0</v>
      </c>
      <c r="BH142" s="313">
        <f>'Data - expenses'!BI79</f>
        <v>0</v>
      </c>
      <c r="BI142" s="313">
        <f>'Data - expenses'!BJ79</f>
        <v>0</v>
      </c>
      <c r="BJ142" s="313">
        <f>'Data - expenses'!BK79</f>
        <v>0</v>
      </c>
      <c r="BK142" s="313">
        <f>'Data - expenses'!BL79</f>
        <v>0</v>
      </c>
      <c r="BL142" s="313">
        <f>'Data - expenses'!BM79</f>
        <v>0</v>
      </c>
      <c r="BM142" s="313">
        <f>'Data - expenses'!BN79</f>
        <v>0</v>
      </c>
      <c r="BN142" s="313">
        <f>'Data - expenses'!BO79</f>
        <v>0</v>
      </c>
      <c r="BO142" s="313">
        <f>'Data - expenses'!BP79</f>
        <v>0</v>
      </c>
      <c r="BP142" s="314">
        <f>'Data - expenses'!BQ79</f>
        <v>0</v>
      </c>
    </row>
    <row r="143" spans="7:68" hidden="1" outlineLevel="5">
      <c r="H143" s="327" t="s">
        <v>255</v>
      </c>
      <c r="I143" s="312">
        <f>'Data - expenses'!J80</f>
        <v>0</v>
      </c>
      <c r="J143" s="313">
        <f>'Data - expenses'!K80</f>
        <v>0</v>
      </c>
      <c r="K143" s="313">
        <f>'Data - expenses'!L80</f>
        <v>0</v>
      </c>
      <c r="L143" s="313">
        <f>'Data - expenses'!M80</f>
        <v>0</v>
      </c>
      <c r="M143" s="313">
        <f>'Data - expenses'!N80</f>
        <v>0</v>
      </c>
      <c r="N143" s="313">
        <f>'Data - expenses'!O80</f>
        <v>4000</v>
      </c>
      <c r="O143" s="313">
        <f>'Data - expenses'!P80</f>
        <v>0</v>
      </c>
      <c r="P143" s="313">
        <f>'Data - expenses'!Q80</f>
        <v>0</v>
      </c>
      <c r="Q143" s="313">
        <f>'Data - expenses'!R80</f>
        <v>0</v>
      </c>
      <c r="R143" s="313">
        <f>'Data - expenses'!S80</f>
        <v>0</v>
      </c>
      <c r="S143" s="313">
        <f>'Data - expenses'!T80</f>
        <v>0</v>
      </c>
      <c r="T143" s="313">
        <f>'Data - expenses'!U80</f>
        <v>0</v>
      </c>
      <c r="U143" s="313">
        <f>'Data - expenses'!V80</f>
        <v>0</v>
      </c>
      <c r="V143" s="313">
        <f>'Data - expenses'!W80</f>
        <v>0</v>
      </c>
      <c r="W143" s="313">
        <f>'Data - expenses'!X80</f>
        <v>0</v>
      </c>
      <c r="X143" s="313">
        <f>'Data - expenses'!Y80</f>
        <v>0</v>
      </c>
      <c r="Y143" s="313">
        <f>'Data - expenses'!Z80</f>
        <v>0</v>
      </c>
      <c r="Z143" s="313">
        <f>'Data - expenses'!AA80</f>
        <v>0</v>
      </c>
      <c r="AA143" s="313">
        <f>'Data - expenses'!AB80</f>
        <v>0</v>
      </c>
      <c r="AB143" s="313">
        <f>'Data - expenses'!AC80</f>
        <v>0</v>
      </c>
      <c r="AC143" s="313">
        <f>'Data - expenses'!AD80</f>
        <v>0</v>
      </c>
      <c r="AD143" s="313">
        <f>'Data - expenses'!AE80</f>
        <v>0</v>
      </c>
      <c r="AE143" s="313">
        <f>'Data - expenses'!AF80</f>
        <v>0</v>
      </c>
      <c r="AF143" s="313">
        <f>'Data - expenses'!AG80</f>
        <v>4000</v>
      </c>
      <c r="AG143" s="313">
        <f>'Data - expenses'!AH80</f>
        <v>0</v>
      </c>
      <c r="AH143" s="313">
        <f>'Data - expenses'!AI80</f>
        <v>0</v>
      </c>
      <c r="AI143" s="313">
        <f>'Data - expenses'!AJ80</f>
        <v>0</v>
      </c>
      <c r="AJ143" s="313">
        <f>'Data - expenses'!AK80</f>
        <v>0</v>
      </c>
      <c r="AK143" s="313">
        <f>'Data - expenses'!AL80</f>
        <v>0</v>
      </c>
      <c r="AL143" s="313">
        <f>'Data - expenses'!AM80</f>
        <v>0</v>
      </c>
      <c r="AM143" s="313">
        <f>'Data - expenses'!AN80</f>
        <v>0</v>
      </c>
      <c r="AN143" s="313">
        <f>'Data - expenses'!AO80</f>
        <v>0</v>
      </c>
      <c r="AO143" s="313">
        <f>'Data - expenses'!AP80</f>
        <v>4000</v>
      </c>
      <c r="AP143" s="313">
        <f>'Data - expenses'!AQ80</f>
        <v>0</v>
      </c>
      <c r="AQ143" s="313">
        <f>'Data - expenses'!AR80</f>
        <v>0</v>
      </c>
      <c r="AR143" s="313">
        <f>'Data - expenses'!AS80</f>
        <v>0</v>
      </c>
      <c r="AS143" s="313">
        <f>'Data - expenses'!AT80</f>
        <v>0</v>
      </c>
      <c r="AT143" s="313">
        <f>'Data - expenses'!AU80</f>
        <v>0</v>
      </c>
      <c r="AU143" s="313">
        <f>'Data - expenses'!AV80</f>
        <v>4000</v>
      </c>
      <c r="AV143" s="313">
        <f>'Data - expenses'!AW80</f>
        <v>0</v>
      </c>
      <c r="AW143" s="313">
        <f>'Data - expenses'!AX80</f>
        <v>0</v>
      </c>
      <c r="AX143" s="313">
        <f>'Data - expenses'!AY80</f>
        <v>0</v>
      </c>
      <c r="AY143" s="313">
        <f>'Data - expenses'!AZ80</f>
        <v>0</v>
      </c>
      <c r="AZ143" s="313">
        <f>'Data - expenses'!BA80</f>
        <v>0</v>
      </c>
      <c r="BA143" s="313">
        <f>'Data - expenses'!BB80</f>
        <v>4000</v>
      </c>
      <c r="BB143" s="313">
        <f>'Data - expenses'!BC80</f>
        <v>0</v>
      </c>
      <c r="BC143" s="313">
        <f>'Data - expenses'!BD80</f>
        <v>0</v>
      </c>
      <c r="BD143" s="313">
        <f>'Data - expenses'!BE80</f>
        <v>0</v>
      </c>
      <c r="BE143" s="313">
        <f>'Data - expenses'!BF80</f>
        <v>0</v>
      </c>
      <c r="BF143" s="313">
        <f>'Data - expenses'!BG80</f>
        <v>0</v>
      </c>
      <c r="BG143" s="313">
        <f>'Data - expenses'!BH80</f>
        <v>8000</v>
      </c>
      <c r="BH143" s="313">
        <f>'Data - expenses'!BI80</f>
        <v>0</v>
      </c>
      <c r="BI143" s="313">
        <f>'Data - expenses'!BJ80</f>
        <v>0</v>
      </c>
      <c r="BJ143" s="313">
        <f>'Data - expenses'!BK80</f>
        <v>0</v>
      </c>
      <c r="BK143" s="313">
        <f>'Data - expenses'!BL80</f>
        <v>0</v>
      </c>
      <c r="BL143" s="313">
        <f>'Data - expenses'!BM80</f>
        <v>0</v>
      </c>
      <c r="BM143" s="313">
        <f>'Data - expenses'!BN80</f>
        <v>4000</v>
      </c>
      <c r="BN143" s="313">
        <f>'Data - expenses'!BO80</f>
        <v>0</v>
      </c>
      <c r="BO143" s="313">
        <f>'Data - expenses'!BP80</f>
        <v>0</v>
      </c>
      <c r="BP143" s="314">
        <f>'Data - expenses'!BQ80</f>
        <v>0</v>
      </c>
    </row>
    <row r="144" spans="7:68" hidden="1" outlineLevel="5">
      <c r="H144" s="327" t="s">
        <v>256</v>
      </c>
      <c r="I144" s="312">
        <f>'Data - expenses'!J81</f>
        <v>0</v>
      </c>
      <c r="J144" s="313">
        <f>'Data - expenses'!K81</f>
        <v>0</v>
      </c>
      <c r="K144" s="313">
        <f>'Data - expenses'!L81</f>
        <v>0</v>
      </c>
      <c r="L144" s="313">
        <f>'Data - expenses'!M81</f>
        <v>0</v>
      </c>
      <c r="M144" s="313">
        <f>'Data - expenses'!N81</f>
        <v>0</v>
      </c>
      <c r="N144" s="313">
        <f>'Data - expenses'!O81</f>
        <v>0</v>
      </c>
      <c r="O144" s="313">
        <f>'Data - expenses'!P81</f>
        <v>0</v>
      </c>
      <c r="P144" s="313">
        <f>'Data - expenses'!Q81</f>
        <v>0</v>
      </c>
      <c r="Q144" s="313">
        <f>'Data - expenses'!R81</f>
        <v>0</v>
      </c>
      <c r="R144" s="313">
        <f>'Data - expenses'!S81</f>
        <v>0</v>
      </c>
      <c r="S144" s="313">
        <f>'Data - expenses'!T81</f>
        <v>0</v>
      </c>
      <c r="T144" s="313">
        <f>'Data - expenses'!U81</f>
        <v>0</v>
      </c>
      <c r="U144" s="313">
        <f>'Data - expenses'!V81</f>
        <v>0</v>
      </c>
      <c r="V144" s="313">
        <f>'Data - expenses'!W81</f>
        <v>0</v>
      </c>
      <c r="W144" s="313">
        <f>'Data - expenses'!X81</f>
        <v>4000</v>
      </c>
      <c r="X144" s="313">
        <f>'Data - expenses'!Y81</f>
        <v>0</v>
      </c>
      <c r="Y144" s="313">
        <f>'Data - expenses'!Z81</f>
        <v>0</v>
      </c>
      <c r="Z144" s="313">
        <f>'Data - expenses'!AA81</f>
        <v>0</v>
      </c>
      <c r="AA144" s="313">
        <f>'Data - expenses'!AB81</f>
        <v>0</v>
      </c>
      <c r="AB144" s="313">
        <f>'Data - expenses'!AC81</f>
        <v>0</v>
      </c>
      <c r="AC144" s="313">
        <f>'Data - expenses'!AD81</f>
        <v>0</v>
      </c>
      <c r="AD144" s="313">
        <f>'Data - expenses'!AE81</f>
        <v>0</v>
      </c>
      <c r="AE144" s="313">
        <f>'Data - expenses'!AF81</f>
        <v>0</v>
      </c>
      <c r="AF144" s="313">
        <f>'Data - expenses'!AG81</f>
        <v>0</v>
      </c>
      <c r="AG144" s="313">
        <f>'Data - expenses'!AH81</f>
        <v>0</v>
      </c>
      <c r="AH144" s="313">
        <f>'Data - expenses'!AI81</f>
        <v>0</v>
      </c>
      <c r="AI144" s="313">
        <f>'Data - expenses'!AJ81</f>
        <v>0</v>
      </c>
      <c r="AJ144" s="313">
        <f>'Data - expenses'!AK81</f>
        <v>0</v>
      </c>
      <c r="AK144" s="313">
        <f>'Data - expenses'!AL81</f>
        <v>4000</v>
      </c>
      <c r="AL144" s="313">
        <f>'Data - expenses'!AM81</f>
        <v>0</v>
      </c>
      <c r="AM144" s="313">
        <f>'Data - expenses'!AN81</f>
        <v>0</v>
      </c>
      <c r="AN144" s="313">
        <f>'Data - expenses'!AO81</f>
        <v>0</v>
      </c>
      <c r="AO144" s="313">
        <f>'Data - expenses'!AP81</f>
        <v>4000</v>
      </c>
      <c r="AP144" s="313">
        <f>'Data - expenses'!AQ81</f>
        <v>0</v>
      </c>
      <c r="AQ144" s="313">
        <f>'Data - expenses'!AR81</f>
        <v>0</v>
      </c>
      <c r="AR144" s="313">
        <f>'Data - expenses'!AS81</f>
        <v>0</v>
      </c>
      <c r="AS144" s="313">
        <f>'Data - expenses'!AT81</f>
        <v>4000</v>
      </c>
      <c r="AT144" s="313">
        <f>'Data - expenses'!AU81</f>
        <v>0</v>
      </c>
      <c r="AU144" s="313">
        <f>'Data - expenses'!AV81</f>
        <v>0</v>
      </c>
      <c r="AV144" s="313">
        <f>'Data - expenses'!AW81</f>
        <v>0</v>
      </c>
      <c r="AW144" s="313">
        <f>'Data - expenses'!AX81</f>
        <v>0</v>
      </c>
      <c r="AX144" s="313">
        <f>'Data - expenses'!AY81</f>
        <v>0</v>
      </c>
      <c r="AY144" s="313">
        <f>'Data - expenses'!AZ81</f>
        <v>0</v>
      </c>
      <c r="AZ144" s="313">
        <f>'Data - expenses'!BA81</f>
        <v>0</v>
      </c>
      <c r="BA144" s="313">
        <f>'Data - expenses'!BB81</f>
        <v>0</v>
      </c>
      <c r="BB144" s="313">
        <f>'Data - expenses'!BC81</f>
        <v>0</v>
      </c>
      <c r="BC144" s="313">
        <f>'Data - expenses'!BD81</f>
        <v>8000</v>
      </c>
      <c r="BD144" s="313">
        <f>'Data - expenses'!BE81</f>
        <v>0</v>
      </c>
      <c r="BE144" s="313">
        <f>'Data - expenses'!BF81</f>
        <v>4000</v>
      </c>
      <c r="BF144" s="313">
        <f>'Data - expenses'!BG81</f>
        <v>0</v>
      </c>
      <c r="BG144" s="313">
        <f>'Data - expenses'!BH81</f>
        <v>0</v>
      </c>
      <c r="BH144" s="313">
        <f>'Data - expenses'!BI81</f>
        <v>0</v>
      </c>
      <c r="BI144" s="313">
        <f>'Data - expenses'!BJ81</f>
        <v>0</v>
      </c>
      <c r="BJ144" s="313">
        <f>'Data - expenses'!BK81</f>
        <v>0</v>
      </c>
      <c r="BK144" s="313">
        <f>'Data - expenses'!BL81</f>
        <v>4000</v>
      </c>
      <c r="BL144" s="313">
        <f>'Data - expenses'!BM81</f>
        <v>0</v>
      </c>
      <c r="BM144" s="313">
        <f>'Data - expenses'!BN81</f>
        <v>0</v>
      </c>
      <c r="BN144" s="313">
        <f>'Data - expenses'!BO81</f>
        <v>0</v>
      </c>
      <c r="BO144" s="313">
        <f>'Data - expenses'!BP81</f>
        <v>4000</v>
      </c>
      <c r="BP144" s="314">
        <f>'Data - expenses'!BQ81</f>
        <v>0</v>
      </c>
    </row>
    <row r="145" spans="6:68" hidden="1" outlineLevel="5">
      <c r="H145" s="327" t="s">
        <v>257</v>
      </c>
      <c r="I145" s="312">
        <f>'Data - expenses'!J82</f>
        <v>0</v>
      </c>
      <c r="J145" s="313">
        <f>'Data - expenses'!K82</f>
        <v>0</v>
      </c>
      <c r="K145" s="313">
        <f>'Data - expenses'!L82</f>
        <v>0</v>
      </c>
      <c r="L145" s="313">
        <f>'Data - expenses'!M82</f>
        <v>0</v>
      </c>
      <c r="M145" s="313">
        <f>'Data - expenses'!N82</f>
        <v>0</v>
      </c>
      <c r="N145" s="313">
        <f>'Data - expenses'!O82</f>
        <v>0</v>
      </c>
      <c r="O145" s="313">
        <f>'Data - expenses'!P82</f>
        <v>0</v>
      </c>
      <c r="P145" s="313">
        <f>'Data - expenses'!Q82</f>
        <v>0</v>
      </c>
      <c r="Q145" s="313">
        <f>'Data - expenses'!R82</f>
        <v>0</v>
      </c>
      <c r="R145" s="313">
        <f>'Data - expenses'!S82</f>
        <v>0</v>
      </c>
      <c r="S145" s="313">
        <f>'Data - expenses'!T82</f>
        <v>0</v>
      </c>
      <c r="T145" s="313">
        <f>'Data - expenses'!U82</f>
        <v>0</v>
      </c>
      <c r="U145" s="313">
        <f>'Data - expenses'!V82</f>
        <v>0</v>
      </c>
      <c r="V145" s="313">
        <f>'Data - expenses'!W82</f>
        <v>0</v>
      </c>
      <c r="W145" s="313">
        <f>'Data - expenses'!X82</f>
        <v>0</v>
      </c>
      <c r="X145" s="313">
        <f>'Data - expenses'!Y82</f>
        <v>0</v>
      </c>
      <c r="Y145" s="313">
        <f>'Data - expenses'!Z82</f>
        <v>0</v>
      </c>
      <c r="Z145" s="313">
        <f>'Data - expenses'!AA82</f>
        <v>0</v>
      </c>
      <c r="AA145" s="313">
        <f>'Data - expenses'!AB82</f>
        <v>0</v>
      </c>
      <c r="AB145" s="313">
        <f>'Data - expenses'!AC82</f>
        <v>4000</v>
      </c>
      <c r="AC145" s="313">
        <f>'Data - expenses'!AD82</f>
        <v>0</v>
      </c>
      <c r="AD145" s="313">
        <f>'Data - expenses'!AE82</f>
        <v>0</v>
      </c>
      <c r="AE145" s="313">
        <f>'Data - expenses'!AF82</f>
        <v>0</v>
      </c>
      <c r="AF145" s="313">
        <f>'Data - expenses'!AG82</f>
        <v>0</v>
      </c>
      <c r="AG145" s="313">
        <f>'Data - expenses'!AH82</f>
        <v>0</v>
      </c>
      <c r="AH145" s="313">
        <f>'Data - expenses'!AI82</f>
        <v>0</v>
      </c>
      <c r="AI145" s="313">
        <f>'Data - expenses'!AJ82</f>
        <v>0</v>
      </c>
      <c r="AJ145" s="313">
        <f>'Data - expenses'!AK82</f>
        <v>0</v>
      </c>
      <c r="AK145" s="313">
        <f>'Data - expenses'!AL82</f>
        <v>0</v>
      </c>
      <c r="AL145" s="313">
        <f>'Data - expenses'!AM82</f>
        <v>0</v>
      </c>
      <c r="AM145" s="313">
        <f>'Data - expenses'!AN82</f>
        <v>0</v>
      </c>
      <c r="AN145" s="313">
        <f>'Data - expenses'!AO82</f>
        <v>0</v>
      </c>
      <c r="AO145" s="313">
        <f>'Data - expenses'!AP82</f>
        <v>0</v>
      </c>
      <c r="AP145" s="313">
        <f>'Data - expenses'!AQ82</f>
        <v>0</v>
      </c>
      <c r="AQ145" s="313">
        <f>'Data - expenses'!AR82</f>
        <v>0</v>
      </c>
      <c r="AR145" s="313">
        <f>'Data - expenses'!AS82</f>
        <v>0</v>
      </c>
      <c r="AS145" s="313">
        <f>'Data - expenses'!AT82</f>
        <v>0</v>
      </c>
      <c r="AT145" s="313">
        <f>'Data - expenses'!AU82</f>
        <v>4000</v>
      </c>
      <c r="AU145" s="313">
        <f>'Data - expenses'!AV82</f>
        <v>0</v>
      </c>
      <c r="AV145" s="313">
        <f>'Data - expenses'!AW82</f>
        <v>0</v>
      </c>
      <c r="AW145" s="313">
        <f>'Data - expenses'!AX82</f>
        <v>0</v>
      </c>
      <c r="AX145" s="313">
        <f>'Data - expenses'!AY82</f>
        <v>0</v>
      </c>
      <c r="AY145" s="313">
        <f>'Data - expenses'!AZ82</f>
        <v>0</v>
      </c>
      <c r="AZ145" s="313">
        <f>'Data - expenses'!BA82</f>
        <v>0</v>
      </c>
      <c r="BA145" s="313">
        <f>'Data - expenses'!BB82</f>
        <v>0</v>
      </c>
      <c r="BB145" s="313">
        <f>'Data - expenses'!BC82</f>
        <v>0</v>
      </c>
      <c r="BC145" s="313">
        <f>'Data - expenses'!BD82</f>
        <v>0</v>
      </c>
      <c r="BD145" s="313">
        <f>'Data - expenses'!BE82</f>
        <v>0</v>
      </c>
      <c r="BE145" s="313">
        <f>'Data - expenses'!BF82</f>
        <v>0</v>
      </c>
      <c r="BF145" s="313">
        <f>'Data - expenses'!BG82</f>
        <v>0</v>
      </c>
      <c r="BG145" s="313">
        <f>'Data - expenses'!BH82</f>
        <v>0</v>
      </c>
      <c r="BH145" s="313">
        <f>'Data - expenses'!BI82</f>
        <v>0</v>
      </c>
      <c r="BI145" s="313">
        <f>'Data - expenses'!BJ82</f>
        <v>4000</v>
      </c>
      <c r="BJ145" s="313">
        <f>'Data - expenses'!BK82</f>
        <v>0</v>
      </c>
      <c r="BK145" s="313">
        <f>'Data - expenses'!BL82</f>
        <v>0</v>
      </c>
      <c r="BL145" s="313">
        <f>'Data - expenses'!BM82</f>
        <v>4000</v>
      </c>
      <c r="BM145" s="313">
        <f>'Data - expenses'!BN82</f>
        <v>0</v>
      </c>
      <c r="BN145" s="313">
        <f>'Data - expenses'!BO82</f>
        <v>0</v>
      </c>
      <c r="BO145" s="313">
        <f>'Data - expenses'!BP82</f>
        <v>0</v>
      </c>
      <c r="BP145" s="314">
        <f>'Data - expenses'!BQ82</f>
        <v>0</v>
      </c>
    </row>
    <row r="146" spans="6:68" hidden="1" outlineLevel="5">
      <c r="H146" s="327" t="s">
        <v>258</v>
      </c>
      <c r="I146" s="312">
        <f>'Data - expenses'!J83</f>
        <v>0</v>
      </c>
      <c r="J146" s="313">
        <f>'Data - expenses'!K83</f>
        <v>0</v>
      </c>
      <c r="K146" s="313">
        <f>'Data - expenses'!L83</f>
        <v>0</v>
      </c>
      <c r="L146" s="313">
        <f>'Data - expenses'!M83</f>
        <v>0</v>
      </c>
      <c r="M146" s="313">
        <f>'Data - expenses'!N83</f>
        <v>0</v>
      </c>
      <c r="N146" s="313">
        <f>'Data - expenses'!O83</f>
        <v>0</v>
      </c>
      <c r="O146" s="313">
        <f>'Data - expenses'!P83</f>
        <v>0</v>
      </c>
      <c r="P146" s="313">
        <f>'Data - expenses'!Q83</f>
        <v>0</v>
      </c>
      <c r="Q146" s="313">
        <f>'Data - expenses'!R83</f>
        <v>0</v>
      </c>
      <c r="R146" s="313">
        <f>'Data - expenses'!S83</f>
        <v>0</v>
      </c>
      <c r="S146" s="313">
        <f>'Data - expenses'!T83</f>
        <v>0</v>
      </c>
      <c r="T146" s="313">
        <f>'Data - expenses'!U83</f>
        <v>0</v>
      </c>
      <c r="U146" s="313">
        <f>'Data - expenses'!V83</f>
        <v>0</v>
      </c>
      <c r="V146" s="313">
        <f>'Data - expenses'!W83</f>
        <v>0</v>
      </c>
      <c r="W146" s="313">
        <f>'Data - expenses'!X83</f>
        <v>0</v>
      </c>
      <c r="X146" s="313">
        <f>'Data - expenses'!Y83</f>
        <v>0</v>
      </c>
      <c r="Y146" s="313">
        <f>'Data - expenses'!Z83</f>
        <v>0</v>
      </c>
      <c r="Z146" s="313">
        <f>'Data - expenses'!AA83</f>
        <v>0</v>
      </c>
      <c r="AA146" s="313">
        <f>'Data - expenses'!AB83</f>
        <v>0</v>
      </c>
      <c r="AB146" s="313">
        <f>'Data - expenses'!AC83</f>
        <v>0</v>
      </c>
      <c r="AC146" s="313">
        <f>'Data - expenses'!AD83</f>
        <v>0</v>
      </c>
      <c r="AD146" s="313">
        <f>'Data - expenses'!AE83</f>
        <v>0</v>
      </c>
      <c r="AE146" s="313">
        <f>'Data - expenses'!AF83</f>
        <v>0</v>
      </c>
      <c r="AF146" s="313">
        <f>'Data - expenses'!AG83</f>
        <v>0</v>
      </c>
      <c r="AG146" s="313">
        <f>'Data - expenses'!AH83</f>
        <v>0</v>
      </c>
      <c r="AH146" s="313">
        <f>'Data - expenses'!AI83</f>
        <v>0</v>
      </c>
      <c r="AI146" s="313">
        <f>'Data - expenses'!AJ83</f>
        <v>0</v>
      </c>
      <c r="AJ146" s="313">
        <f>'Data - expenses'!AK83</f>
        <v>0</v>
      </c>
      <c r="AK146" s="313">
        <f>'Data - expenses'!AL83</f>
        <v>0</v>
      </c>
      <c r="AL146" s="313">
        <f>'Data - expenses'!AM83</f>
        <v>0</v>
      </c>
      <c r="AM146" s="313">
        <f>'Data - expenses'!AN83</f>
        <v>0</v>
      </c>
      <c r="AN146" s="313">
        <f>'Data - expenses'!AO83</f>
        <v>0</v>
      </c>
      <c r="AO146" s="313">
        <f>'Data - expenses'!AP83</f>
        <v>4000</v>
      </c>
      <c r="AP146" s="313">
        <f>'Data - expenses'!AQ83</f>
        <v>0</v>
      </c>
      <c r="AQ146" s="313">
        <f>'Data - expenses'!AR83</f>
        <v>0</v>
      </c>
      <c r="AR146" s="313">
        <f>'Data - expenses'!AS83</f>
        <v>0</v>
      </c>
      <c r="AS146" s="313">
        <f>'Data - expenses'!AT83</f>
        <v>0</v>
      </c>
      <c r="AT146" s="313">
        <f>'Data - expenses'!AU83</f>
        <v>0</v>
      </c>
      <c r="AU146" s="313">
        <f>'Data - expenses'!AV83</f>
        <v>0</v>
      </c>
      <c r="AV146" s="313">
        <f>'Data - expenses'!AW83</f>
        <v>0</v>
      </c>
      <c r="AW146" s="313">
        <f>'Data - expenses'!AX83</f>
        <v>0</v>
      </c>
      <c r="AX146" s="313">
        <f>'Data - expenses'!AY83</f>
        <v>0</v>
      </c>
      <c r="AY146" s="313">
        <f>'Data - expenses'!AZ83</f>
        <v>0</v>
      </c>
      <c r="AZ146" s="313">
        <f>'Data - expenses'!BA83</f>
        <v>0</v>
      </c>
      <c r="BA146" s="313">
        <f>'Data - expenses'!BB83</f>
        <v>0</v>
      </c>
      <c r="BB146" s="313">
        <f>'Data - expenses'!BC83</f>
        <v>0</v>
      </c>
      <c r="BC146" s="313">
        <f>'Data - expenses'!BD83</f>
        <v>0</v>
      </c>
      <c r="BD146" s="313">
        <f>'Data - expenses'!BE83</f>
        <v>0</v>
      </c>
      <c r="BE146" s="313">
        <f>'Data - expenses'!BF83</f>
        <v>0</v>
      </c>
      <c r="BF146" s="313">
        <f>'Data - expenses'!BG83</f>
        <v>0</v>
      </c>
      <c r="BG146" s="313">
        <f>'Data - expenses'!BH83</f>
        <v>4000</v>
      </c>
      <c r="BH146" s="313">
        <f>'Data - expenses'!BI83</f>
        <v>0</v>
      </c>
      <c r="BI146" s="313">
        <f>'Data - expenses'!BJ83</f>
        <v>0</v>
      </c>
      <c r="BJ146" s="313">
        <f>'Data - expenses'!BK83</f>
        <v>0</v>
      </c>
      <c r="BK146" s="313">
        <f>'Data - expenses'!BL83</f>
        <v>0</v>
      </c>
      <c r="BL146" s="313">
        <f>'Data - expenses'!BM83</f>
        <v>0</v>
      </c>
      <c r="BM146" s="313">
        <f>'Data - expenses'!BN83</f>
        <v>0</v>
      </c>
      <c r="BN146" s="313">
        <f>'Data - expenses'!BO83</f>
        <v>0</v>
      </c>
      <c r="BO146" s="313">
        <f>'Data - expenses'!BP83</f>
        <v>0</v>
      </c>
      <c r="BP146" s="314">
        <f>'Data - expenses'!BQ83</f>
        <v>0</v>
      </c>
    </row>
    <row r="147" spans="6:68" hidden="1" outlineLevel="3">
      <c r="F147" s="488" t="s">
        <v>90</v>
      </c>
      <c r="G147" s="504"/>
      <c r="H147" s="489"/>
      <c r="I147" s="321">
        <f t="shared" ref="I147:AN147" si="118">SUM(I148,I150,I156,I160)</f>
        <v>7500</v>
      </c>
      <c r="J147" s="322">
        <f t="shared" si="118"/>
        <v>2500</v>
      </c>
      <c r="K147" s="322">
        <f t="shared" si="118"/>
        <v>0</v>
      </c>
      <c r="L147" s="322">
        <f t="shared" si="118"/>
        <v>0</v>
      </c>
      <c r="M147" s="322">
        <f t="shared" si="118"/>
        <v>0</v>
      </c>
      <c r="N147" s="322">
        <f t="shared" si="118"/>
        <v>2500</v>
      </c>
      <c r="O147" s="322">
        <f t="shared" si="118"/>
        <v>0</v>
      </c>
      <c r="P147" s="322">
        <f t="shared" si="118"/>
        <v>0</v>
      </c>
      <c r="Q147" s="322">
        <f t="shared" si="118"/>
        <v>0</v>
      </c>
      <c r="R147" s="322">
        <f t="shared" si="118"/>
        <v>0</v>
      </c>
      <c r="S147" s="322">
        <f t="shared" si="118"/>
        <v>2500</v>
      </c>
      <c r="T147" s="322">
        <f t="shared" si="118"/>
        <v>0</v>
      </c>
      <c r="U147" s="322">
        <f t="shared" si="118"/>
        <v>5000</v>
      </c>
      <c r="V147" s="322">
        <f t="shared" si="118"/>
        <v>0</v>
      </c>
      <c r="W147" s="322">
        <f t="shared" si="118"/>
        <v>2500</v>
      </c>
      <c r="X147" s="322">
        <f t="shared" si="118"/>
        <v>0</v>
      </c>
      <c r="Y147" s="322">
        <f t="shared" si="118"/>
        <v>2500</v>
      </c>
      <c r="Z147" s="322">
        <f t="shared" si="118"/>
        <v>2500</v>
      </c>
      <c r="AA147" s="322">
        <f t="shared" si="118"/>
        <v>0</v>
      </c>
      <c r="AB147" s="322">
        <f t="shared" si="118"/>
        <v>2500</v>
      </c>
      <c r="AC147" s="322">
        <f t="shared" si="118"/>
        <v>2500</v>
      </c>
      <c r="AD147" s="322">
        <f t="shared" si="118"/>
        <v>0</v>
      </c>
      <c r="AE147" s="322">
        <f t="shared" si="118"/>
        <v>2500</v>
      </c>
      <c r="AF147" s="322">
        <f t="shared" si="118"/>
        <v>0</v>
      </c>
      <c r="AG147" s="322">
        <f t="shared" si="118"/>
        <v>0</v>
      </c>
      <c r="AH147" s="322">
        <f t="shared" si="118"/>
        <v>2500</v>
      </c>
      <c r="AI147" s="322">
        <f t="shared" si="118"/>
        <v>0</v>
      </c>
      <c r="AJ147" s="322">
        <f t="shared" si="118"/>
        <v>0</v>
      </c>
      <c r="AK147" s="322">
        <f t="shared" si="118"/>
        <v>2500</v>
      </c>
      <c r="AL147" s="322">
        <f t="shared" si="118"/>
        <v>2500</v>
      </c>
      <c r="AM147" s="322">
        <f t="shared" si="118"/>
        <v>0</v>
      </c>
      <c r="AN147" s="322">
        <f t="shared" si="118"/>
        <v>0</v>
      </c>
      <c r="AO147" s="322">
        <f t="shared" ref="AO147:BP147" si="119">SUM(AO148,AO150,AO156,AO160)</f>
        <v>5000</v>
      </c>
      <c r="AP147" s="322">
        <f t="shared" si="119"/>
        <v>0</v>
      </c>
      <c r="AQ147" s="322">
        <f t="shared" si="119"/>
        <v>0</v>
      </c>
      <c r="AR147" s="322">
        <f t="shared" si="119"/>
        <v>0</v>
      </c>
      <c r="AS147" s="322">
        <f t="shared" si="119"/>
        <v>10000</v>
      </c>
      <c r="AT147" s="322">
        <f t="shared" si="119"/>
        <v>2500</v>
      </c>
      <c r="AU147" s="322">
        <f t="shared" si="119"/>
        <v>2500</v>
      </c>
      <c r="AV147" s="322">
        <f t="shared" si="119"/>
        <v>0</v>
      </c>
      <c r="AW147" s="322">
        <f t="shared" si="119"/>
        <v>0</v>
      </c>
      <c r="AX147" s="322">
        <f t="shared" si="119"/>
        <v>0</v>
      </c>
      <c r="AY147" s="322">
        <f t="shared" si="119"/>
        <v>2500</v>
      </c>
      <c r="AZ147" s="322">
        <f t="shared" si="119"/>
        <v>2500</v>
      </c>
      <c r="BA147" s="322">
        <f t="shared" si="119"/>
        <v>5000</v>
      </c>
      <c r="BB147" s="322">
        <f t="shared" si="119"/>
        <v>0</v>
      </c>
      <c r="BC147" s="322">
        <f t="shared" si="119"/>
        <v>2500</v>
      </c>
      <c r="BD147" s="322">
        <f t="shared" si="119"/>
        <v>2500</v>
      </c>
      <c r="BE147" s="322">
        <f t="shared" si="119"/>
        <v>20000</v>
      </c>
      <c r="BF147" s="322">
        <f t="shared" si="119"/>
        <v>5000</v>
      </c>
      <c r="BG147" s="322">
        <f t="shared" si="119"/>
        <v>2500</v>
      </c>
      <c r="BH147" s="322">
        <f t="shared" si="119"/>
        <v>5000</v>
      </c>
      <c r="BI147" s="322">
        <f t="shared" si="119"/>
        <v>7500</v>
      </c>
      <c r="BJ147" s="322">
        <f t="shared" si="119"/>
        <v>0</v>
      </c>
      <c r="BK147" s="322">
        <f t="shared" si="119"/>
        <v>5000</v>
      </c>
      <c r="BL147" s="322">
        <f t="shared" si="119"/>
        <v>7500</v>
      </c>
      <c r="BM147" s="322">
        <f t="shared" si="119"/>
        <v>0</v>
      </c>
      <c r="BN147" s="322">
        <f t="shared" si="119"/>
        <v>5000</v>
      </c>
      <c r="BO147" s="322">
        <f t="shared" si="119"/>
        <v>7500</v>
      </c>
      <c r="BP147" s="323">
        <f t="shared" si="119"/>
        <v>0</v>
      </c>
    </row>
    <row r="148" spans="6:68" hidden="1" outlineLevel="4">
      <c r="G148" s="502" t="s">
        <v>0</v>
      </c>
      <c r="H148" s="503"/>
      <c r="I148" s="324">
        <f t="shared" ref="I148:AN148" si="120">SUM(I149)</f>
        <v>2500</v>
      </c>
      <c r="J148" s="325">
        <f t="shared" si="120"/>
        <v>0</v>
      </c>
      <c r="K148" s="325">
        <f t="shared" si="120"/>
        <v>0</v>
      </c>
      <c r="L148" s="325">
        <f t="shared" si="120"/>
        <v>0</v>
      </c>
      <c r="M148" s="325">
        <f t="shared" si="120"/>
        <v>0</v>
      </c>
      <c r="N148" s="325">
        <f t="shared" si="120"/>
        <v>0</v>
      </c>
      <c r="O148" s="325">
        <f t="shared" si="120"/>
        <v>0</v>
      </c>
      <c r="P148" s="325">
        <f t="shared" si="120"/>
        <v>0</v>
      </c>
      <c r="Q148" s="325">
        <f t="shared" si="120"/>
        <v>0</v>
      </c>
      <c r="R148" s="325">
        <f t="shared" si="120"/>
        <v>0</v>
      </c>
      <c r="S148" s="325">
        <f t="shared" si="120"/>
        <v>0</v>
      </c>
      <c r="T148" s="325">
        <f t="shared" si="120"/>
        <v>0</v>
      </c>
      <c r="U148" s="325">
        <f t="shared" si="120"/>
        <v>0</v>
      </c>
      <c r="V148" s="325">
        <f t="shared" si="120"/>
        <v>0</v>
      </c>
      <c r="W148" s="325">
        <f t="shared" si="120"/>
        <v>0</v>
      </c>
      <c r="X148" s="325">
        <f t="shared" si="120"/>
        <v>0</v>
      </c>
      <c r="Y148" s="325">
        <f t="shared" si="120"/>
        <v>0</v>
      </c>
      <c r="Z148" s="325">
        <f t="shared" si="120"/>
        <v>0</v>
      </c>
      <c r="AA148" s="325">
        <f t="shared" si="120"/>
        <v>0</v>
      </c>
      <c r="AB148" s="325">
        <f t="shared" si="120"/>
        <v>0</v>
      </c>
      <c r="AC148" s="325">
        <f t="shared" si="120"/>
        <v>0</v>
      </c>
      <c r="AD148" s="325">
        <f t="shared" si="120"/>
        <v>0</v>
      </c>
      <c r="AE148" s="325">
        <f t="shared" si="120"/>
        <v>0</v>
      </c>
      <c r="AF148" s="325">
        <f t="shared" si="120"/>
        <v>0</v>
      </c>
      <c r="AG148" s="325">
        <f t="shared" si="120"/>
        <v>0</v>
      </c>
      <c r="AH148" s="325">
        <f t="shared" si="120"/>
        <v>0</v>
      </c>
      <c r="AI148" s="325">
        <f t="shared" si="120"/>
        <v>0</v>
      </c>
      <c r="AJ148" s="325">
        <f t="shared" si="120"/>
        <v>0</v>
      </c>
      <c r="AK148" s="325">
        <f t="shared" si="120"/>
        <v>0</v>
      </c>
      <c r="AL148" s="325">
        <f t="shared" si="120"/>
        <v>0</v>
      </c>
      <c r="AM148" s="325">
        <f t="shared" si="120"/>
        <v>0</v>
      </c>
      <c r="AN148" s="325">
        <f t="shared" si="120"/>
        <v>0</v>
      </c>
      <c r="AO148" s="325">
        <f t="shared" ref="AO148:BP148" si="121">SUM(AO149)</f>
        <v>0</v>
      </c>
      <c r="AP148" s="325">
        <f t="shared" si="121"/>
        <v>0</v>
      </c>
      <c r="AQ148" s="325">
        <f t="shared" si="121"/>
        <v>0</v>
      </c>
      <c r="AR148" s="325">
        <f t="shared" si="121"/>
        <v>0</v>
      </c>
      <c r="AS148" s="325">
        <f t="shared" si="121"/>
        <v>0</v>
      </c>
      <c r="AT148" s="325">
        <f t="shared" si="121"/>
        <v>0</v>
      </c>
      <c r="AU148" s="325">
        <f t="shared" si="121"/>
        <v>0</v>
      </c>
      <c r="AV148" s="325">
        <f t="shared" si="121"/>
        <v>0</v>
      </c>
      <c r="AW148" s="325">
        <f t="shared" si="121"/>
        <v>0</v>
      </c>
      <c r="AX148" s="325">
        <f t="shared" si="121"/>
        <v>0</v>
      </c>
      <c r="AY148" s="325">
        <f t="shared" si="121"/>
        <v>0</v>
      </c>
      <c r="AZ148" s="325">
        <f t="shared" si="121"/>
        <v>0</v>
      </c>
      <c r="BA148" s="325">
        <f t="shared" si="121"/>
        <v>0</v>
      </c>
      <c r="BB148" s="325">
        <f t="shared" si="121"/>
        <v>0</v>
      </c>
      <c r="BC148" s="325">
        <f t="shared" si="121"/>
        <v>0</v>
      </c>
      <c r="BD148" s="325">
        <f t="shared" si="121"/>
        <v>0</v>
      </c>
      <c r="BE148" s="325">
        <f t="shared" si="121"/>
        <v>0</v>
      </c>
      <c r="BF148" s="325">
        <f t="shared" si="121"/>
        <v>0</v>
      </c>
      <c r="BG148" s="325">
        <f t="shared" si="121"/>
        <v>0</v>
      </c>
      <c r="BH148" s="325">
        <f t="shared" si="121"/>
        <v>0</v>
      </c>
      <c r="BI148" s="325">
        <f t="shared" si="121"/>
        <v>0</v>
      </c>
      <c r="BJ148" s="325">
        <f t="shared" si="121"/>
        <v>0</v>
      </c>
      <c r="BK148" s="325">
        <f t="shared" si="121"/>
        <v>0</v>
      </c>
      <c r="BL148" s="325">
        <f t="shared" si="121"/>
        <v>0</v>
      </c>
      <c r="BM148" s="325">
        <f t="shared" si="121"/>
        <v>0</v>
      </c>
      <c r="BN148" s="325">
        <f t="shared" si="121"/>
        <v>0</v>
      </c>
      <c r="BO148" s="325">
        <f t="shared" si="121"/>
        <v>0</v>
      </c>
      <c r="BP148" s="326">
        <f t="shared" si="121"/>
        <v>0</v>
      </c>
    </row>
    <row r="149" spans="6:68" hidden="1" outlineLevel="5">
      <c r="H149" s="327" t="s">
        <v>248</v>
      </c>
      <c r="I149" s="312">
        <f>'Data - expenses'!J84</f>
        <v>2500</v>
      </c>
      <c r="J149" s="313">
        <f>'Data - expenses'!K84</f>
        <v>0</v>
      </c>
      <c r="K149" s="313">
        <f>'Data - expenses'!L84</f>
        <v>0</v>
      </c>
      <c r="L149" s="313">
        <f>'Data - expenses'!M84</f>
        <v>0</v>
      </c>
      <c r="M149" s="313">
        <f>'Data - expenses'!N84</f>
        <v>0</v>
      </c>
      <c r="N149" s="313">
        <f>'Data - expenses'!O84</f>
        <v>0</v>
      </c>
      <c r="O149" s="313">
        <f>'Data - expenses'!P84</f>
        <v>0</v>
      </c>
      <c r="P149" s="313">
        <f>'Data - expenses'!Q84</f>
        <v>0</v>
      </c>
      <c r="Q149" s="313">
        <f>'Data - expenses'!R84</f>
        <v>0</v>
      </c>
      <c r="R149" s="313">
        <f>'Data - expenses'!S84</f>
        <v>0</v>
      </c>
      <c r="S149" s="313">
        <f>'Data - expenses'!T84</f>
        <v>0</v>
      </c>
      <c r="T149" s="313">
        <f>'Data - expenses'!U84</f>
        <v>0</v>
      </c>
      <c r="U149" s="313">
        <f>'Data - expenses'!V84</f>
        <v>0</v>
      </c>
      <c r="V149" s="313">
        <f>'Data - expenses'!W84</f>
        <v>0</v>
      </c>
      <c r="W149" s="313">
        <f>'Data - expenses'!X84</f>
        <v>0</v>
      </c>
      <c r="X149" s="313">
        <f>'Data - expenses'!Y84</f>
        <v>0</v>
      </c>
      <c r="Y149" s="313">
        <f>'Data - expenses'!Z84</f>
        <v>0</v>
      </c>
      <c r="Z149" s="313">
        <f>'Data - expenses'!AA84</f>
        <v>0</v>
      </c>
      <c r="AA149" s="313">
        <f>'Data - expenses'!AB84</f>
        <v>0</v>
      </c>
      <c r="AB149" s="313">
        <f>'Data - expenses'!AC84</f>
        <v>0</v>
      </c>
      <c r="AC149" s="313">
        <f>'Data - expenses'!AD84</f>
        <v>0</v>
      </c>
      <c r="AD149" s="313">
        <f>'Data - expenses'!AE84</f>
        <v>0</v>
      </c>
      <c r="AE149" s="313">
        <f>'Data - expenses'!AF84</f>
        <v>0</v>
      </c>
      <c r="AF149" s="313">
        <f>'Data - expenses'!AG84</f>
        <v>0</v>
      </c>
      <c r="AG149" s="313">
        <f>'Data - expenses'!AH84</f>
        <v>0</v>
      </c>
      <c r="AH149" s="313">
        <f>'Data - expenses'!AI84</f>
        <v>0</v>
      </c>
      <c r="AI149" s="313">
        <f>'Data - expenses'!AJ84</f>
        <v>0</v>
      </c>
      <c r="AJ149" s="313">
        <f>'Data - expenses'!AK84</f>
        <v>0</v>
      </c>
      <c r="AK149" s="313">
        <f>'Data - expenses'!AL84</f>
        <v>0</v>
      </c>
      <c r="AL149" s="313">
        <f>'Data - expenses'!AM84</f>
        <v>0</v>
      </c>
      <c r="AM149" s="313">
        <f>'Data - expenses'!AN84</f>
        <v>0</v>
      </c>
      <c r="AN149" s="313">
        <f>'Data - expenses'!AO84</f>
        <v>0</v>
      </c>
      <c r="AO149" s="313">
        <f>'Data - expenses'!AP84</f>
        <v>0</v>
      </c>
      <c r="AP149" s="313">
        <f>'Data - expenses'!AQ84</f>
        <v>0</v>
      </c>
      <c r="AQ149" s="313">
        <f>'Data - expenses'!AR84</f>
        <v>0</v>
      </c>
      <c r="AR149" s="313">
        <f>'Data - expenses'!AS84</f>
        <v>0</v>
      </c>
      <c r="AS149" s="313">
        <f>'Data - expenses'!AT84</f>
        <v>0</v>
      </c>
      <c r="AT149" s="313">
        <f>'Data - expenses'!AU84</f>
        <v>0</v>
      </c>
      <c r="AU149" s="313">
        <f>'Data - expenses'!AV84</f>
        <v>0</v>
      </c>
      <c r="AV149" s="313">
        <f>'Data - expenses'!AW84</f>
        <v>0</v>
      </c>
      <c r="AW149" s="313">
        <f>'Data - expenses'!AX84</f>
        <v>0</v>
      </c>
      <c r="AX149" s="313">
        <f>'Data - expenses'!AY84</f>
        <v>0</v>
      </c>
      <c r="AY149" s="313">
        <f>'Data - expenses'!AZ84</f>
        <v>0</v>
      </c>
      <c r="AZ149" s="313">
        <f>'Data - expenses'!BA84</f>
        <v>0</v>
      </c>
      <c r="BA149" s="313">
        <f>'Data - expenses'!BB84</f>
        <v>0</v>
      </c>
      <c r="BB149" s="313">
        <f>'Data - expenses'!BC84</f>
        <v>0</v>
      </c>
      <c r="BC149" s="313">
        <f>'Data - expenses'!BD84</f>
        <v>0</v>
      </c>
      <c r="BD149" s="313">
        <f>'Data - expenses'!BE84</f>
        <v>0</v>
      </c>
      <c r="BE149" s="313">
        <f>'Data - expenses'!BF84</f>
        <v>0</v>
      </c>
      <c r="BF149" s="313">
        <f>'Data - expenses'!BG84</f>
        <v>0</v>
      </c>
      <c r="BG149" s="313">
        <f>'Data - expenses'!BH84</f>
        <v>0</v>
      </c>
      <c r="BH149" s="313">
        <f>'Data - expenses'!BI84</f>
        <v>0</v>
      </c>
      <c r="BI149" s="313">
        <f>'Data - expenses'!BJ84</f>
        <v>0</v>
      </c>
      <c r="BJ149" s="313">
        <f>'Data - expenses'!BK84</f>
        <v>0</v>
      </c>
      <c r="BK149" s="313">
        <f>'Data - expenses'!BL84</f>
        <v>0</v>
      </c>
      <c r="BL149" s="313">
        <f>'Data - expenses'!BM84</f>
        <v>0</v>
      </c>
      <c r="BM149" s="313">
        <f>'Data - expenses'!BN84</f>
        <v>0</v>
      </c>
      <c r="BN149" s="313">
        <f>'Data - expenses'!BO84</f>
        <v>0</v>
      </c>
      <c r="BO149" s="313">
        <f>'Data - expenses'!BP84</f>
        <v>0</v>
      </c>
      <c r="BP149" s="314">
        <f>'Data - expenses'!BQ84</f>
        <v>0</v>
      </c>
    </row>
    <row r="150" spans="6:68" hidden="1" outlineLevel="4">
      <c r="G150" s="502" t="s">
        <v>36</v>
      </c>
      <c r="H150" s="503"/>
      <c r="I150" s="324">
        <f t="shared" ref="I150:AN150" si="122">SUM(I151,I152,I153,I154,I155)</f>
        <v>0</v>
      </c>
      <c r="J150" s="325">
        <f t="shared" si="122"/>
        <v>2500</v>
      </c>
      <c r="K150" s="325">
        <f t="shared" si="122"/>
        <v>0</v>
      </c>
      <c r="L150" s="325">
        <f t="shared" si="122"/>
        <v>0</v>
      </c>
      <c r="M150" s="325">
        <f t="shared" si="122"/>
        <v>0</v>
      </c>
      <c r="N150" s="325">
        <f t="shared" si="122"/>
        <v>0</v>
      </c>
      <c r="O150" s="325">
        <f t="shared" si="122"/>
        <v>0</v>
      </c>
      <c r="P150" s="325">
        <f t="shared" si="122"/>
        <v>0</v>
      </c>
      <c r="Q150" s="325">
        <f t="shared" si="122"/>
        <v>0</v>
      </c>
      <c r="R150" s="325">
        <f t="shared" si="122"/>
        <v>0</v>
      </c>
      <c r="S150" s="325">
        <f t="shared" si="122"/>
        <v>2500</v>
      </c>
      <c r="T150" s="325">
        <f t="shared" si="122"/>
        <v>0</v>
      </c>
      <c r="U150" s="325">
        <f t="shared" si="122"/>
        <v>0</v>
      </c>
      <c r="V150" s="325">
        <f t="shared" si="122"/>
        <v>0</v>
      </c>
      <c r="W150" s="325">
        <f t="shared" si="122"/>
        <v>0</v>
      </c>
      <c r="X150" s="325">
        <f t="shared" si="122"/>
        <v>0</v>
      </c>
      <c r="Y150" s="325">
        <f t="shared" si="122"/>
        <v>2500</v>
      </c>
      <c r="Z150" s="325">
        <f t="shared" si="122"/>
        <v>2500</v>
      </c>
      <c r="AA150" s="325">
        <f t="shared" si="122"/>
        <v>0</v>
      </c>
      <c r="AB150" s="325">
        <f t="shared" si="122"/>
        <v>0</v>
      </c>
      <c r="AC150" s="325">
        <f t="shared" si="122"/>
        <v>2500</v>
      </c>
      <c r="AD150" s="325">
        <f t="shared" si="122"/>
        <v>0</v>
      </c>
      <c r="AE150" s="325">
        <f t="shared" si="122"/>
        <v>0</v>
      </c>
      <c r="AF150" s="325">
        <f t="shared" si="122"/>
        <v>0</v>
      </c>
      <c r="AG150" s="325">
        <f t="shared" si="122"/>
        <v>0</v>
      </c>
      <c r="AH150" s="325">
        <f t="shared" si="122"/>
        <v>2500</v>
      </c>
      <c r="AI150" s="325">
        <f t="shared" si="122"/>
        <v>0</v>
      </c>
      <c r="AJ150" s="325">
        <f t="shared" si="122"/>
        <v>0</v>
      </c>
      <c r="AK150" s="325">
        <f t="shared" si="122"/>
        <v>0</v>
      </c>
      <c r="AL150" s="325">
        <f t="shared" si="122"/>
        <v>2500</v>
      </c>
      <c r="AM150" s="325">
        <f t="shared" si="122"/>
        <v>0</v>
      </c>
      <c r="AN150" s="325">
        <f t="shared" si="122"/>
        <v>0</v>
      </c>
      <c r="AO150" s="325">
        <f t="shared" ref="AO150:BP150" si="123">SUM(AO151,AO152,AO153,AO154,AO155)</f>
        <v>0</v>
      </c>
      <c r="AP150" s="325">
        <f t="shared" si="123"/>
        <v>0</v>
      </c>
      <c r="AQ150" s="325">
        <f t="shared" si="123"/>
        <v>0</v>
      </c>
      <c r="AR150" s="325">
        <f t="shared" si="123"/>
        <v>0</v>
      </c>
      <c r="AS150" s="325">
        <f t="shared" si="123"/>
        <v>2500</v>
      </c>
      <c r="AT150" s="325">
        <f t="shared" si="123"/>
        <v>2500</v>
      </c>
      <c r="AU150" s="325">
        <f t="shared" si="123"/>
        <v>0</v>
      </c>
      <c r="AV150" s="325">
        <f t="shared" si="123"/>
        <v>0</v>
      </c>
      <c r="AW150" s="325">
        <f t="shared" si="123"/>
        <v>0</v>
      </c>
      <c r="AX150" s="325">
        <f t="shared" si="123"/>
        <v>0</v>
      </c>
      <c r="AY150" s="325">
        <f t="shared" si="123"/>
        <v>2500</v>
      </c>
      <c r="AZ150" s="325">
        <f t="shared" si="123"/>
        <v>2500</v>
      </c>
      <c r="BA150" s="325">
        <f t="shared" si="123"/>
        <v>2500</v>
      </c>
      <c r="BB150" s="325">
        <f t="shared" si="123"/>
        <v>0</v>
      </c>
      <c r="BC150" s="325">
        <f t="shared" si="123"/>
        <v>0</v>
      </c>
      <c r="BD150" s="325">
        <f t="shared" si="123"/>
        <v>2500</v>
      </c>
      <c r="BE150" s="325">
        <f t="shared" si="123"/>
        <v>10000</v>
      </c>
      <c r="BF150" s="325">
        <f t="shared" si="123"/>
        <v>5000</v>
      </c>
      <c r="BG150" s="325">
        <f t="shared" si="123"/>
        <v>0</v>
      </c>
      <c r="BH150" s="325">
        <f t="shared" si="123"/>
        <v>5000</v>
      </c>
      <c r="BI150" s="325">
        <f t="shared" si="123"/>
        <v>5000</v>
      </c>
      <c r="BJ150" s="325">
        <f t="shared" si="123"/>
        <v>0</v>
      </c>
      <c r="BK150" s="325">
        <f t="shared" si="123"/>
        <v>5000</v>
      </c>
      <c r="BL150" s="325">
        <f t="shared" si="123"/>
        <v>5000</v>
      </c>
      <c r="BM150" s="325">
        <f t="shared" si="123"/>
        <v>0</v>
      </c>
      <c r="BN150" s="325">
        <f t="shared" si="123"/>
        <v>5000</v>
      </c>
      <c r="BO150" s="325">
        <f t="shared" si="123"/>
        <v>5000</v>
      </c>
      <c r="BP150" s="326">
        <f t="shared" si="123"/>
        <v>0</v>
      </c>
    </row>
    <row r="151" spans="6:68" hidden="1" outlineLevel="5">
      <c r="H151" s="327" t="s">
        <v>249</v>
      </c>
      <c r="I151" s="312">
        <f>'Data - expenses'!J85</f>
        <v>0</v>
      </c>
      <c r="J151" s="313">
        <f>'Data - expenses'!K85</f>
        <v>0</v>
      </c>
      <c r="K151" s="313">
        <f>'Data - expenses'!L85</f>
        <v>0</v>
      </c>
      <c r="L151" s="313">
        <f>'Data - expenses'!M85</f>
        <v>0</v>
      </c>
      <c r="M151" s="313">
        <f>'Data - expenses'!N85</f>
        <v>0</v>
      </c>
      <c r="N151" s="313">
        <f>'Data - expenses'!O85</f>
        <v>0</v>
      </c>
      <c r="O151" s="313">
        <f>'Data - expenses'!P85</f>
        <v>0</v>
      </c>
      <c r="P151" s="313">
        <f>'Data - expenses'!Q85</f>
        <v>0</v>
      </c>
      <c r="Q151" s="313">
        <f>'Data - expenses'!R85</f>
        <v>0</v>
      </c>
      <c r="R151" s="313">
        <f>'Data - expenses'!S85</f>
        <v>0</v>
      </c>
      <c r="S151" s="313">
        <f>'Data - expenses'!T85</f>
        <v>0</v>
      </c>
      <c r="T151" s="313">
        <f>'Data - expenses'!U85</f>
        <v>0</v>
      </c>
      <c r="U151" s="313">
        <f>'Data - expenses'!V85</f>
        <v>0</v>
      </c>
      <c r="V151" s="313">
        <f>'Data - expenses'!W85</f>
        <v>0</v>
      </c>
      <c r="W151" s="313">
        <f>'Data - expenses'!X85</f>
        <v>0</v>
      </c>
      <c r="X151" s="313">
        <f>'Data - expenses'!Y85</f>
        <v>0</v>
      </c>
      <c r="Y151" s="313">
        <f>'Data - expenses'!Z85</f>
        <v>0</v>
      </c>
      <c r="Z151" s="313">
        <f>'Data - expenses'!AA85</f>
        <v>0</v>
      </c>
      <c r="AA151" s="313">
        <f>'Data - expenses'!AB85</f>
        <v>0</v>
      </c>
      <c r="AB151" s="313">
        <f>'Data - expenses'!AC85</f>
        <v>0</v>
      </c>
      <c r="AC151" s="313">
        <f>'Data - expenses'!AD85</f>
        <v>0</v>
      </c>
      <c r="AD151" s="313">
        <f>'Data - expenses'!AE85</f>
        <v>0</v>
      </c>
      <c r="AE151" s="313">
        <f>'Data - expenses'!AF85</f>
        <v>0</v>
      </c>
      <c r="AF151" s="313">
        <f>'Data - expenses'!AG85</f>
        <v>0</v>
      </c>
      <c r="AG151" s="313">
        <f>'Data - expenses'!AH85</f>
        <v>0</v>
      </c>
      <c r="AH151" s="313">
        <f>'Data - expenses'!AI85</f>
        <v>2500</v>
      </c>
      <c r="AI151" s="313">
        <f>'Data - expenses'!AJ85</f>
        <v>0</v>
      </c>
      <c r="AJ151" s="313">
        <f>'Data - expenses'!AK85</f>
        <v>0</v>
      </c>
      <c r="AK151" s="313">
        <f>'Data - expenses'!AL85</f>
        <v>0</v>
      </c>
      <c r="AL151" s="313">
        <f>'Data - expenses'!AM85</f>
        <v>0</v>
      </c>
      <c r="AM151" s="313">
        <f>'Data - expenses'!AN85</f>
        <v>0</v>
      </c>
      <c r="AN151" s="313">
        <f>'Data - expenses'!AO85</f>
        <v>0</v>
      </c>
      <c r="AO151" s="313">
        <f>'Data - expenses'!AP85</f>
        <v>0</v>
      </c>
      <c r="AP151" s="313">
        <f>'Data - expenses'!AQ85</f>
        <v>0</v>
      </c>
      <c r="AQ151" s="313">
        <f>'Data - expenses'!AR85</f>
        <v>0</v>
      </c>
      <c r="AR151" s="313">
        <f>'Data - expenses'!AS85</f>
        <v>0</v>
      </c>
      <c r="AS151" s="313">
        <f>'Data - expenses'!AT85</f>
        <v>0</v>
      </c>
      <c r="AT151" s="313">
        <f>'Data - expenses'!AU85</f>
        <v>0</v>
      </c>
      <c r="AU151" s="313">
        <f>'Data - expenses'!AV85</f>
        <v>0</v>
      </c>
      <c r="AV151" s="313">
        <f>'Data - expenses'!AW85</f>
        <v>0</v>
      </c>
      <c r="AW151" s="313">
        <f>'Data - expenses'!AX85</f>
        <v>0</v>
      </c>
      <c r="AX151" s="313">
        <f>'Data - expenses'!AY85</f>
        <v>0</v>
      </c>
      <c r="AY151" s="313">
        <f>'Data - expenses'!AZ85</f>
        <v>0</v>
      </c>
      <c r="AZ151" s="313">
        <f>'Data - expenses'!BA85</f>
        <v>0</v>
      </c>
      <c r="BA151" s="313">
        <f>'Data - expenses'!BB85</f>
        <v>0</v>
      </c>
      <c r="BB151" s="313">
        <f>'Data - expenses'!BC85</f>
        <v>0</v>
      </c>
      <c r="BC151" s="313">
        <f>'Data - expenses'!BD85</f>
        <v>0</v>
      </c>
      <c r="BD151" s="313">
        <f>'Data - expenses'!BE85</f>
        <v>0</v>
      </c>
      <c r="BE151" s="313">
        <f>'Data - expenses'!BF85</f>
        <v>2500</v>
      </c>
      <c r="BF151" s="313">
        <f>'Data - expenses'!BG85</f>
        <v>0</v>
      </c>
      <c r="BG151" s="313">
        <f>'Data - expenses'!BH85</f>
        <v>0</v>
      </c>
      <c r="BH151" s="313">
        <f>'Data - expenses'!BI85</f>
        <v>0</v>
      </c>
      <c r="BI151" s="313">
        <f>'Data - expenses'!BJ85</f>
        <v>0</v>
      </c>
      <c r="BJ151" s="313">
        <f>'Data - expenses'!BK85</f>
        <v>0</v>
      </c>
      <c r="BK151" s="313">
        <f>'Data - expenses'!BL85</f>
        <v>0</v>
      </c>
      <c r="BL151" s="313">
        <f>'Data - expenses'!BM85</f>
        <v>0</v>
      </c>
      <c r="BM151" s="313">
        <f>'Data - expenses'!BN85</f>
        <v>0</v>
      </c>
      <c r="BN151" s="313">
        <f>'Data - expenses'!BO85</f>
        <v>0</v>
      </c>
      <c r="BO151" s="313">
        <f>'Data - expenses'!BP85</f>
        <v>0</v>
      </c>
      <c r="BP151" s="314">
        <f>'Data - expenses'!BQ85</f>
        <v>0</v>
      </c>
    </row>
    <row r="152" spans="6:68" hidden="1" outlineLevel="5">
      <c r="H152" s="327" t="s">
        <v>250</v>
      </c>
      <c r="I152" s="312">
        <f>'Data - expenses'!J86</f>
        <v>0</v>
      </c>
      <c r="J152" s="313">
        <f>'Data - expenses'!K86</f>
        <v>0</v>
      </c>
      <c r="K152" s="313">
        <f>'Data - expenses'!L86</f>
        <v>0</v>
      </c>
      <c r="L152" s="313">
        <f>'Data - expenses'!M86</f>
        <v>0</v>
      </c>
      <c r="M152" s="313">
        <f>'Data - expenses'!N86</f>
        <v>0</v>
      </c>
      <c r="N152" s="313">
        <f>'Data - expenses'!O86</f>
        <v>0</v>
      </c>
      <c r="O152" s="313">
        <f>'Data - expenses'!P86</f>
        <v>0</v>
      </c>
      <c r="P152" s="313">
        <f>'Data - expenses'!Q86</f>
        <v>0</v>
      </c>
      <c r="Q152" s="313">
        <f>'Data - expenses'!R86</f>
        <v>0</v>
      </c>
      <c r="R152" s="313">
        <f>'Data - expenses'!S86</f>
        <v>0</v>
      </c>
      <c r="S152" s="313">
        <f>'Data - expenses'!T86</f>
        <v>0</v>
      </c>
      <c r="T152" s="313">
        <f>'Data - expenses'!U86</f>
        <v>0</v>
      </c>
      <c r="U152" s="313">
        <f>'Data - expenses'!V86</f>
        <v>0</v>
      </c>
      <c r="V152" s="313">
        <f>'Data - expenses'!W86</f>
        <v>0</v>
      </c>
      <c r="W152" s="313">
        <f>'Data - expenses'!X86</f>
        <v>0</v>
      </c>
      <c r="X152" s="313">
        <f>'Data - expenses'!Y86</f>
        <v>0</v>
      </c>
      <c r="Y152" s="313">
        <f>'Data - expenses'!Z86</f>
        <v>2500</v>
      </c>
      <c r="Z152" s="313">
        <f>'Data - expenses'!AA86</f>
        <v>0</v>
      </c>
      <c r="AA152" s="313">
        <f>'Data - expenses'!AB86</f>
        <v>0</v>
      </c>
      <c r="AB152" s="313">
        <f>'Data - expenses'!AC86</f>
        <v>0</v>
      </c>
      <c r="AC152" s="313">
        <f>'Data - expenses'!AD86</f>
        <v>0</v>
      </c>
      <c r="AD152" s="313">
        <f>'Data - expenses'!AE86</f>
        <v>0</v>
      </c>
      <c r="AE152" s="313">
        <f>'Data - expenses'!AF86</f>
        <v>0</v>
      </c>
      <c r="AF152" s="313">
        <f>'Data - expenses'!AG86</f>
        <v>0</v>
      </c>
      <c r="AG152" s="313">
        <f>'Data - expenses'!AH86</f>
        <v>0</v>
      </c>
      <c r="AH152" s="313">
        <f>'Data - expenses'!AI86</f>
        <v>0</v>
      </c>
      <c r="AI152" s="313">
        <f>'Data - expenses'!AJ86</f>
        <v>0</v>
      </c>
      <c r="AJ152" s="313">
        <f>'Data - expenses'!AK86</f>
        <v>0</v>
      </c>
      <c r="AK152" s="313">
        <f>'Data - expenses'!AL86</f>
        <v>0</v>
      </c>
      <c r="AL152" s="313">
        <f>'Data - expenses'!AM86</f>
        <v>0</v>
      </c>
      <c r="AM152" s="313">
        <f>'Data - expenses'!AN86</f>
        <v>0</v>
      </c>
      <c r="AN152" s="313">
        <f>'Data - expenses'!AO86</f>
        <v>0</v>
      </c>
      <c r="AO152" s="313">
        <f>'Data - expenses'!AP86</f>
        <v>0</v>
      </c>
      <c r="AP152" s="313">
        <f>'Data - expenses'!AQ86</f>
        <v>0</v>
      </c>
      <c r="AQ152" s="313">
        <f>'Data - expenses'!AR86</f>
        <v>0</v>
      </c>
      <c r="AR152" s="313">
        <f>'Data - expenses'!AS86</f>
        <v>0</v>
      </c>
      <c r="AS152" s="313">
        <f>'Data - expenses'!AT86</f>
        <v>0</v>
      </c>
      <c r="AT152" s="313">
        <f>'Data - expenses'!AU86</f>
        <v>0</v>
      </c>
      <c r="AU152" s="313">
        <f>'Data - expenses'!AV86</f>
        <v>0</v>
      </c>
      <c r="AV152" s="313">
        <f>'Data - expenses'!AW86</f>
        <v>0</v>
      </c>
      <c r="AW152" s="313">
        <f>'Data - expenses'!AX86</f>
        <v>0</v>
      </c>
      <c r="AX152" s="313">
        <f>'Data - expenses'!AY86</f>
        <v>0</v>
      </c>
      <c r="AY152" s="313">
        <f>'Data - expenses'!AZ86</f>
        <v>0</v>
      </c>
      <c r="AZ152" s="313">
        <f>'Data - expenses'!BA86</f>
        <v>0</v>
      </c>
      <c r="BA152" s="313">
        <f>'Data - expenses'!BB86</f>
        <v>0</v>
      </c>
      <c r="BB152" s="313">
        <f>'Data - expenses'!BC86</f>
        <v>0</v>
      </c>
      <c r="BC152" s="313">
        <f>'Data - expenses'!BD86</f>
        <v>0</v>
      </c>
      <c r="BD152" s="313">
        <f>'Data - expenses'!BE86</f>
        <v>0</v>
      </c>
      <c r="BE152" s="313">
        <f>'Data - expenses'!BF86</f>
        <v>2500</v>
      </c>
      <c r="BF152" s="313">
        <f>'Data - expenses'!BG86</f>
        <v>0</v>
      </c>
      <c r="BG152" s="313">
        <f>'Data - expenses'!BH86</f>
        <v>0</v>
      </c>
      <c r="BH152" s="313">
        <f>'Data - expenses'!BI86</f>
        <v>0</v>
      </c>
      <c r="BI152" s="313">
        <f>'Data - expenses'!BJ86</f>
        <v>0</v>
      </c>
      <c r="BJ152" s="313">
        <f>'Data - expenses'!BK86</f>
        <v>0</v>
      </c>
      <c r="BK152" s="313">
        <f>'Data - expenses'!BL86</f>
        <v>0</v>
      </c>
      <c r="BL152" s="313">
        <f>'Data - expenses'!BM86</f>
        <v>0</v>
      </c>
      <c r="BM152" s="313">
        <f>'Data - expenses'!BN86</f>
        <v>0</v>
      </c>
      <c r="BN152" s="313">
        <f>'Data - expenses'!BO86</f>
        <v>0</v>
      </c>
      <c r="BO152" s="313">
        <f>'Data - expenses'!BP86</f>
        <v>0</v>
      </c>
      <c r="BP152" s="314">
        <f>'Data - expenses'!BQ86</f>
        <v>0</v>
      </c>
    </row>
    <row r="153" spans="6:68" hidden="1" outlineLevel="5">
      <c r="H153" s="327" t="s">
        <v>251</v>
      </c>
      <c r="I153" s="312">
        <f>'Data - expenses'!J87</f>
        <v>0</v>
      </c>
      <c r="J153" s="313">
        <f>'Data - expenses'!K87</f>
        <v>2500</v>
      </c>
      <c r="K153" s="313">
        <f>'Data - expenses'!L87</f>
        <v>0</v>
      </c>
      <c r="L153" s="313">
        <f>'Data - expenses'!M87</f>
        <v>0</v>
      </c>
      <c r="M153" s="313">
        <f>'Data - expenses'!N87</f>
        <v>0</v>
      </c>
      <c r="N153" s="313">
        <f>'Data - expenses'!O87</f>
        <v>0</v>
      </c>
      <c r="O153" s="313">
        <f>'Data - expenses'!P87</f>
        <v>0</v>
      </c>
      <c r="P153" s="313">
        <f>'Data - expenses'!Q87</f>
        <v>0</v>
      </c>
      <c r="Q153" s="313">
        <f>'Data - expenses'!R87</f>
        <v>0</v>
      </c>
      <c r="R153" s="313">
        <f>'Data - expenses'!S87</f>
        <v>0</v>
      </c>
      <c r="S153" s="313">
        <f>'Data - expenses'!T87</f>
        <v>0</v>
      </c>
      <c r="T153" s="313">
        <f>'Data - expenses'!U87</f>
        <v>0</v>
      </c>
      <c r="U153" s="313">
        <f>'Data - expenses'!V87</f>
        <v>0</v>
      </c>
      <c r="V153" s="313">
        <f>'Data - expenses'!W87</f>
        <v>0</v>
      </c>
      <c r="W153" s="313">
        <f>'Data - expenses'!X87</f>
        <v>0</v>
      </c>
      <c r="X153" s="313">
        <f>'Data - expenses'!Y87</f>
        <v>0</v>
      </c>
      <c r="Y153" s="313">
        <f>'Data - expenses'!Z87</f>
        <v>0</v>
      </c>
      <c r="Z153" s="313">
        <f>'Data - expenses'!AA87</f>
        <v>0</v>
      </c>
      <c r="AA153" s="313">
        <f>'Data - expenses'!AB87</f>
        <v>0</v>
      </c>
      <c r="AB153" s="313">
        <f>'Data - expenses'!AC87</f>
        <v>0</v>
      </c>
      <c r="AC153" s="313">
        <f>'Data - expenses'!AD87</f>
        <v>0</v>
      </c>
      <c r="AD153" s="313">
        <f>'Data - expenses'!AE87</f>
        <v>0</v>
      </c>
      <c r="AE153" s="313">
        <f>'Data - expenses'!AF87</f>
        <v>0</v>
      </c>
      <c r="AF153" s="313">
        <f>'Data - expenses'!AG87</f>
        <v>0</v>
      </c>
      <c r="AG153" s="313">
        <f>'Data - expenses'!AH87</f>
        <v>0</v>
      </c>
      <c r="AH153" s="313">
        <f>'Data - expenses'!AI87</f>
        <v>0</v>
      </c>
      <c r="AI153" s="313">
        <f>'Data - expenses'!AJ87</f>
        <v>0</v>
      </c>
      <c r="AJ153" s="313">
        <f>'Data - expenses'!AK87</f>
        <v>0</v>
      </c>
      <c r="AK153" s="313">
        <f>'Data - expenses'!AL87</f>
        <v>0</v>
      </c>
      <c r="AL153" s="313">
        <f>'Data - expenses'!AM87</f>
        <v>0</v>
      </c>
      <c r="AM153" s="313">
        <f>'Data - expenses'!AN87</f>
        <v>0</v>
      </c>
      <c r="AN153" s="313">
        <f>'Data - expenses'!AO87</f>
        <v>0</v>
      </c>
      <c r="AO153" s="313">
        <f>'Data - expenses'!AP87</f>
        <v>0</v>
      </c>
      <c r="AP153" s="313">
        <f>'Data - expenses'!AQ87</f>
        <v>0</v>
      </c>
      <c r="AQ153" s="313">
        <f>'Data - expenses'!AR87</f>
        <v>0</v>
      </c>
      <c r="AR153" s="313">
        <f>'Data - expenses'!AS87</f>
        <v>0</v>
      </c>
      <c r="AS153" s="313">
        <f>'Data - expenses'!AT87</f>
        <v>2500</v>
      </c>
      <c r="AT153" s="313">
        <f>'Data - expenses'!AU87</f>
        <v>0</v>
      </c>
      <c r="AU153" s="313">
        <f>'Data - expenses'!AV87</f>
        <v>0</v>
      </c>
      <c r="AV153" s="313">
        <f>'Data - expenses'!AW87</f>
        <v>0</v>
      </c>
      <c r="AW153" s="313">
        <f>'Data - expenses'!AX87</f>
        <v>0</v>
      </c>
      <c r="AX153" s="313">
        <f>'Data - expenses'!AY87</f>
        <v>0</v>
      </c>
      <c r="AY153" s="313">
        <f>'Data - expenses'!AZ87</f>
        <v>2500</v>
      </c>
      <c r="AZ153" s="313">
        <f>'Data - expenses'!BA87</f>
        <v>0</v>
      </c>
      <c r="BA153" s="313">
        <f>'Data - expenses'!BB87</f>
        <v>2500</v>
      </c>
      <c r="BB153" s="313">
        <f>'Data - expenses'!BC87</f>
        <v>0</v>
      </c>
      <c r="BC153" s="313">
        <f>'Data - expenses'!BD87</f>
        <v>0</v>
      </c>
      <c r="BD153" s="313">
        <f>'Data - expenses'!BE87</f>
        <v>0</v>
      </c>
      <c r="BE153" s="313">
        <f>'Data - expenses'!BF87</f>
        <v>5000</v>
      </c>
      <c r="BF153" s="313">
        <f>'Data - expenses'!BG87</f>
        <v>0</v>
      </c>
      <c r="BG153" s="313">
        <f>'Data - expenses'!BH87</f>
        <v>0</v>
      </c>
      <c r="BH153" s="313">
        <f>'Data - expenses'!BI87</f>
        <v>5000</v>
      </c>
      <c r="BI153" s="313">
        <f>'Data - expenses'!BJ87</f>
        <v>0</v>
      </c>
      <c r="BJ153" s="313">
        <f>'Data - expenses'!BK87</f>
        <v>0</v>
      </c>
      <c r="BK153" s="313">
        <f>'Data - expenses'!BL87</f>
        <v>5000</v>
      </c>
      <c r="BL153" s="313">
        <f>'Data - expenses'!BM87</f>
        <v>0</v>
      </c>
      <c r="BM153" s="313">
        <f>'Data - expenses'!BN87</f>
        <v>0</v>
      </c>
      <c r="BN153" s="313">
        <f>'Data - expenses'!BO87</f>
        <v>5000</v>
      </c>
      <c r="BO153" s="313">
        <f>'Data - expenses'!BP87</f>
        <v>0</v>
      </c>
      <c r="BP153" s="314">
        <f>'Data - expenses'!BQ87</f>
        <v>0</v>
      </c>
    </row>
    <row r="154" spans="6:68" hidden="1" outlineLevel="5">
      <c r="H154" s="327" t="s">
        <v>252</v>
      </c>
      <c r="I154" s="312">
        <f>'Data - expenses'!J88</f>
        <v>0</v>
      </c>
      <c r="J154" s="313">
        <f>'Data - expenses'!K88</f>
        <v>0</v>
      </c>
      <c r="K154" s="313">
        <f>'Data - expenses'!L88</f>
        <v>0</v>
      </c>
      <c r="L154" s="313">
        <f>'Data - expenses'!M88</f>
        <v>0</v>
      </c>
      <c r="M154" s="313">
        <f>'Data - expenses'!N88</f>
        <v>0</v>
      </c>
      <c r="N154" s="313">
        <f>'Data - expenses'!O88</f>
        <v>0</v>
      </c>
      <c r="O154" s="313">
        <f>'Data - expenses'!P88</f>
        <v>0</v>
      </c>
      <c r="P154" s="313">
        <f>'Data - expenses'!Q88</f>
        <v>0</v>
      </c>
      <c r="Q154" s="313">
        <f>'Data - expenses'!R88</f>
        <v>0</v>
      </c>
      <c r="R154" s="313">
        <f>'Data - expenses'!S88</f>
        <v>0</v>
      </c>
      <c r="S154" s="313">
        <f>'Data - expenses'!T88</f>
        <v>2500</v>
      </c>
      <c r="T154" s="313">
        <f>'Data - expenses'!U88</f>
        <v>0</v>
      </c>
      <c r="U154" s="313">
        <f>'Data - expenses'!V88</f>
        <v>0</v>
      </c>
      <c r="V154" s="313">
        <f>'Data - expenses'!W88</f>
        <v>0</v>
      </c>
      <c r="W154" s="313">
        <f>'Data - expenses'!X88</f>
        <v>0</v>
      </c>
      <c r="X154" s="313">
        <f>'Data - expenses'!Y88</f>
        <v>0</v>
      </c>
      <c r="Y154" s="313">
        <f>'Data - expenses'!Z88</f>
        <v>0</v>
      </c>
      <c r="Z154" s="313">
        <f>'Data - expenses'!AA88</f>
        <v>0</v>
      </c>
      <c r="AA154" s="313">
        <f>'Data - expenses'!AB88</f>
        <v>0</v>
      </c>
      <c r="AB154" s="313">
        <f>'Data - expenses'!AC88</f>
        <v>0</v>
      </c>
      <c r="AC154" s="313">
        <f>'Data - expenses'!AD88</f>
        <v>2500</v>
      </c>
      <c r="AD154" s="313">
        <f>'Data - expenses'!AE88</f>
        <v>0</v>
      </c>
      <c r="AE154" s="313">
        <f>'Data - expenses'!AF88</f>
        <v>0</v>
      </c>
      <c r="AF154" s="313">
        <f>'Data - expenses'!AG88</f>
        <v>0</v>
      </c>
      <c r="AG154" s="313">
        <f>'Data - expenses'!AH88</f>
        <v>0</v>
      </c>
      <c r="AH154" s="313">
        <f>'Data - expenses'!AI88</f>
        <v>0</v>
      </c>
      <c r="AI154" s="313">
        <f>'Data - expenses'!AJ88</f>
        <v>0</v>
      </c>
      <c r="AJ154" s="313">
        <f>'Data - expenses'!AK88</f>
        <v>0</v>
      </c>
      <c r="AK154" s="313">
        <f>'Data - expenses'!AL88</f>
        <v>0</v>
      </c>
      <c r="AL154" s="313">
        <f>'Data - expenses'!AM88</f>
        <v>2500</v>
      </c>
      <c r="AM154" s="313">
        <f>'Data - expenses'!AN88</f>
        <v>0</v>
      </c>
      <c r="AN154" s="313">
        <f>'Data - expenses'!AO88</f>
        <v>0</v>
      </c>
      <c r="AO154" s="313">
        <f>'Data - expenses'!AP88</f>
        <v>0</v>
      </c>
      <c r="AP154" s="313">
        <f>'Data - expenses'!AQ88</f>
        <v>0</v>
      </c>
      <c r="AQ154" s="313">
        <f>'Data - expenses'!AR88</f>
        <v>0</v>
      </c>
      <c r="AR154" s="313">
        <f>'Data - expenses'!AS88</f>
        <v>0</v>
      </c>
      <c r="AS154" s="313">
        <f>'Data - expenses'!AT88</f>
        <v>0</v>
      </c>
      <c r="AT154" s="313">
        <f>'Data - expenses'!AU88</f>
        <v>2500</v>
      </c>
      <c r="AU154" s="313">
        <f>'Data - expenses'!AV88</f>
        <v>0</v>
      </c>
      <c r="AV154" s="313">
        <f>'Data - expenses'!AW88</f>
        <v>0</v>
      </c>
      <c r="AW154" s="313">
        <f>'Data - expenses'!AX88</f>
        <v>0</v>
      </c>
      <c r="AX154" s="313">
        <f>'Data - expenses'!AY88</f>
        <v>0</v>
      </c>
      <c r="AY154" s="313">
        <f>'Data - expenses'!AZ88</f>
        <v>0</v>
      </c>
      <c r="AZ154" s="313">
        <f>'Data - expenses'!BA88</f>
        <v>2500</v>
      </c>
      <c r="BA154" s="313">
        <f>'Data - expenses'!BB88</f>
        <v>0</v>
      </c>
      <c r="BB154" s="313">
        <f>'Data - expenses'!BC88</f>
        <v>0</v>
      </c>
      <c r="BC154" s="313">
        <f>'Data - expenses'!BD88</f>
        <v>0</v>
      </c>
      <c r="BD154" s="313">
        <f>'Data - expenses'!BE88</f>
        <v>2500</v>
      </c>
      <c r="BE154" s="313">
        <f>'Data - expenses'!BF88</f>
        <v>0</v>
      </c>
      <c r="BF154" s="313">
        <f>'Data - expenses'!BG88</f>
        <v>5000</v>
      </c>
      <c r="BG154" s="313">
        <f>'Data - expenses'!BH88</f>
        <v>0</v>
      </c>
      <c r="BH154" s="313">
        <f>'Data - expenses'!BI88</f>
        <v>0</v>
      </c>
      <c r="BI154" s="313">
        <f>'Data - expenses'!BJ88</f>
        <v>5000</v>
      </c>
      <c r="BJ154" s="313">
        <f>'Data - expenses'!BK88</f>
        <v>0</v>
      </c>
      <c r="BK154" s="313">
        <f>'Data - expenses'!BL88</f>
        <v>0</v>
      </c>
      <c r="BL154" s="313">
        <f>'Data - expenses'!BM88</f>
        <v>5000</v>
      </c>
      <c r="BM154" s="313">
        <f>'Data - expenses'!BN88</f>
        <v>0</v>
      </c>
      <c r="BN154" s="313">
        <f>'Data - expenses'!BO88</f>
        <v>0</v>
      </c>
      <c r="BO154" s="313">
        <f>'Data - expenses'!BP88</f>
        <v>5000</v>
      </c>
      <c r="BP154" s="314">
        <f>'Data - expenses'!BQ88</f>
        <v>0</v>
      </c>
    </row>
    <row r="155" spans="6:68" hidden="1" outlineLevel="5">
      <c r="H155" s="327" t="s">
        <v>253</v>
      </c>
      <c r="I155" s="312">
        <f>'Data - expenses'!J89</f>
        <v>0</v>
      </c>
      <c r="J155" s="313">
        <f>'Data - expenses'!K89</f>
        <v>0</v>
      </c>
      <c r="K155" s="313">
        <f>'Data - expenses'!L89</f>
        <v>0</v>
      </c>
      <c r="L155" s="313">
        <f>'Data - expenses'!M89</f>
        <v>0</v>
      </c>
      <c r="M155" s="313">
        <f>'Data - expenses'!N89</f>
        <v>0</v>
      </c>
      <c r="N155" s="313">
        <f>'Data - expenses'!O89</f>
        <v>0</v>
      </c>
      <c r="O155" s="313">
        <f>'Data - expenses'!P89</f>
        <v>0</v>
      </c>
      <c r="P155" s="313">
        <f>'Data - expenses'!Q89</f>
        <v>0</v>
      </c>
      <c r="Q155" s="313">
        <f>'Data - expenses'!R89</f>
        <v>0</v>
      </c>
      <c r="R155" s="313">
        <f>'Data - expenses'!S89</f>
        <v>0</v>
      </c>
      <c r="S155" s="313">
        <f>'Data - expenses'!T89</f>
        <v>0</v>
      </c>
      <c r="T155" s="313">
        <f>'Data - expenses'!U89</f>
        <v>0</v>
      </c>
      <c r="U155" s="313">
        <f>'Data - expenses'!V89</f>
        <v>0</v>
      </c>
      <c r="V155" s="313">
        <f>'Data - expenses'!W89</f>
        <v>0</v>
      </c>
      <c r="W155" s="313">
        <f>'Data - expenses'!X89</f>
        <v>0</v>
      </c>
      <c r="X155" s="313">
        <f>'Data - expenses'!Y89</f>
        <v>0</v>
      </c>
      <c r="Y155" s="313">
        <f>'Data - expenses'!Z89</f>
        <v>0</v>
      </c>
      <c r="Z155" s="313">
        <f>'Data - expenses'!AA89</f>
        <v>2500</v>
      </c>
      <c r="AA155" s="313">
        <f>'Data - expenses'!AB89</f>
        <v>0</v>
      </c>
      <c r="AB155" s="313">
        <f>'Data - expenses'!AC89</f>
        <v>0</v>
      </c>
      <c r="AC155" s="313">
        <f>'Data - expenses'!AD89</f>
        <v>0</v>
      </c>
      <c r="AD155" s="313">
        <f>'Data - expenses'!AE89</f>
        <v>0</v>
      </c>
      <c r="AE155" s="313">
        <f>'Data - expenses'!AF89</f>
        <v>0</v>
      </c>
      <c r="AF155" s="313">
        <f>'Data - expenses'!AG89</f>
        <v>0</v>
      </c>
      <c r="AG155" s="313">
        <f>'Data - expenses'!AH89</f>
        <v>0</v>
      </c>
      <c r="AH155" s="313">
        <f>'Data - expenses'!AI89</f>
        <v>0</v>
      </c>
      <c r="AI155" s="313">
        <f>'Data - expenses'!AJ89</f>
        <v>0</v>
      </c>
      <c r="AJ155" s="313">
        <f>'Data - expenses'!AK89</f>
        <v>0</v>
      </c>
      <c r="AK155" s="313">
        <f>'Data - expenses'!AL89</f>
        <v>0</v>
      </c>
      <c r="AL155" s="313">
        <f>'Data - expenses'!AM89</f>
        <v>0</v>
      </c>
      <c r="AM155" s="313">
        <f>'Data - expenses'!AN89</f>
        <v>0</v>
      </c>
      <c r="AN155" s="313">
        <f>'Data - expenses'!AO89</f>
        <v>0</v>
      </c>
      <c r="AO155" s="313">
        <f>'Data - expenses'!AP89</f>
        <v>0</v>
      </c>
      <c r="AP155" s="313">
        <f>'Data - expenses'!AQ89</f>
        <v>0</v>
      </c>
      <c r="AQ155" s="313">
        <f>'Data - expenses'!AR89</f>
        <v>0</v>
      </c>
      <c r="AR155" s="313">
        <f>'Data - expenses'!AS89</f>
        <v>0</v>
      </c>
      <c r="AS155" s="313">
        <f>'Data - expenses'!AT89</f>
        <v>0</v>
      </c>
      <c r="AT155" s="313">
        <f>'Data - expenses'!AU89</f>
        <v>0</v>
      </c>
      <c r="AU155" s="313">
        <f>'Data - expenses'!AV89</f>
        <v>0</v>
      </c>
      <c r="AV155" s="313">
        <f>'Data - expenses'!AW89</f>
        <v>0</v>
      </c>
      <c r="AW155" s="313">
        <f>'Data - expenses'!AX89</f>
        <v>0</v>
      </c>
      <c r="AX155" s="313">
        <f>'Data - expenses'!AY89</f>
        <v>0</v>
      </c>
      <c r="AY155" s="313">
        <f>'Data - expenses'!AZ89</f>
        <v>0</v>
      </c>
      <c r="AZ155" s="313">
        <f>'Data - expenses'!BA89</f>
        <v>0</v>
      </c>
      <c r="BA155" s="313">
        <f>'Data - expenses'!BB89</f>
        <v>0</v>
      </c>
      <c r="BB155" s="313">
        <f>'Data - expenses'!BC89</f>
        <v>0</v>
      </c>
      <c r="BC155" s="313">
        <f>'Data - expenses'!BD89</f>
        <v>0</v>
      </c>
      <c r="BD155" s="313">
        <f>'Data - expenses'!BE89</f>
        <v>0</v>
      </c>
      <c r="BE155" s="313">
        <f>'Data - expenses'!BF89</f>
        <v>0</v>
      </c>
      <c r="BF155" s="313">
        <f>'Data - expenses'!BG89</f>
        <v>0</v>
      </c>
      <c r="BG155" s="313">
        <f>'Data - expenses'!BH89</f>
        <v>0</v>
      </c>
      <c r="BH155" s="313">
        <f>'Data - expenses'!BI89</f>
        <v>0</v>
      </c>
      <c r="BI155" s="313">
        <f>'Data - expenses'!BJ89</f>
        <v>0</v>
      </c>
      <c r="BJ155" s="313">
        <f>'Data - expenses'!BK89</f>
        <v>0</v>
      </c>
      <c r="BK155" s="313">
        <f>'Data - expenses'!BL89</f>
        <v>0</v>
      </c>
      <c r="BL155" s="313">
        <f>'Data - expenses'!BM89</f>
        <v>0</v>
      </c>
      <c r="BM155" s="313">
        <f>'Data - expenses'!BN89</f>
        <v>0</v>
      </c>
      <c r="BN155" s="313">
        <f>'Data - expenses'!BO89</f>
        <v>0</v>
      </c>
      <c r="BO155" s="313">
        <f>'Data - expenses'!BP89</f>
        <v>0</v>
      </c>
      <c r="BP155" s="314">
        <f>'Data - expenses'!BQ89</f>
        <v>0</v>
      </c>
    </row>
    <row r="156" spans="6:68" hidden="1" outlineLevel="4">
      <c r="G156" s="502" t="s">
        <v>37</v>
      </c>
      <c r="H156" s="503"/>
      <c r="I156" s="324">
        <f t="shared" ref="I156:AN156" si="124">SUM(I157,I158,I159)</f>
        <v>5000</v>
      </c>
      <c r="J156" s="325">
        <f t="shared" si="124"/>
        <v>0</v>
      </c>
      <c r="K156" s="325">
        <f t="shared" si="124"/>
        <v>0</v>
      </c>
      <c r="L156" s="325">
        <f t="shared" si="124"/>
        <v>0</v>
      </c>
      <c r="M156" s="325">
        <f t="shared" si="124"/>
        <v>0</v>
      </c>
      <c r="N156" s="325">
        <f t="shared" si="124"/>
        <v>0</v>
      </c>
      <c r="O156" s="325">
        <f t="shared" si="124"/>
        <v>0</v>
      </c>
      <c r="P156" s="325">
        <f t="shared" si="124"/>
        <v>0</v>
      </c>
      <c r="Q156" s="325">
        <f t="shared" si="124"/>
        <v>0</v>
      </c>
      <c r="R156" s="325">
        <f t="shared" si="124"/>
        <v>0</v>
      </c>
      <c r="S156" s="325">
        <f t="shared" si="124"/>
        <v>0</v>
      </c>
      <c r="T156" s="325">
        <f t="shared" si="124"/>
        <v>0</v>
      </c>
      <c r="U156" s="325">
        <f t="shared" si="124"/>
        <v>5000</v>
      </c>
      <c r="V156" s="325">
        <f t="shared" si="124"/>
        <v>0</v>
      </c>
      <c r="W156" s="325">
        <f t="shared" si="124"/>
        <v>0</v>
      </c>
      <c r="X156" s="325">
        <f t="shared" si="124"/>
        <v>0</v>
      </c>
      <c r="Y156" s="325">
        <f t="shared" si="124"/>
        <v>0</v>
      </c>
      <c r="Z156" s="325">
        <f t="shared" si="124"/>
        <v>0</v>
      </c>
      <c r="AA156" s="325">
        <f t="shared" si="124"/>
        <v>0</v>
      </c>
      <c r="AB156" s="325">
        <f t="shared" si="124"/>
        <v>0</v>
      </c>
      <c r="AC156" s="325">
        <f t="shared" si="124"/>
        <v>0</v>
      </c>
      <c r="AD156" s="325">
        <f t="shared" si="124"/>
        <v>0</v>
      </c>
      <c r="AE156" s="325">
        <f t="shared" si="124"/>
        <v>0</v>
      </c>
      <c r="AF156" s="325">
        <f t="shared" si="124"/>
        <v>0</v>
      </c>
      <c r="AG156" s="325">
        <f t="shared" si="124"/>
        <v>0</v>
      </c>
      <c r="AH156" s="325">
        <f t="shared" si="124"/>
        <v>0</v>
      </c>
      <c r="AI156" s="325">
        <f t="shared" si="124"/>
        <v>0</v>
      </c>
      <c r="AJ156" s="325">
        <f t="shared" si="124"/>
        <v>0</v>
      </c>
      <c r="AK156" s="325">
        <f t="shared" si="124"/>
        <v>0</v>
      </c>
      <c r="AL156" s="325">
        <f t="shared" si="124"/>
        <v>0</v>
      </c>
      <c r="AM156" s="325">
        <f t="shared" si="124"/>
        <v>0</v>
      </c>
      <c r="AN156" s="325">
        <f t="shared" si="124"/>
        <v>0</v>
      </c>
      <c r="AO156" s="325">
        <f t="shared" ref="AO156:BP156" si="125">SUM(AO157,AO158,AO159)</f>
        <v>0</v>
      </c>
      <c r="AP156" s="325">
        <f t="shared" si="125"/>
        <v>0</v>
      </c>
      <c r="AQ156" s="325">
        <f t="shared" si="125"/>
        <v>0</v>
      </c>
      <c r="AR156" s="325">
        <f t="shared" si="125"/>
        <v>0</v>
      </c>
      <c r="AS156" s="325">
        <f t="shared" si="125"/>
        <v>5000</v>
      </c>
      <c r="AT156" s="325">
        <f t="shared" si="125"/>
        <v>0</v>
      </c>
      <c r="AU156" s="325">
        <f t="shared" si="125"/>
        <v>0</v>
      </c>
      <c r="AV156" s="325">
        <f t="shared" si="125"/>
        <v>0</v>
      </c>
      <c r="AW156" s="325">
        <f t="shared" si="125"/>
        <v>0</v>
      </c>
      <c r="AX156" s="325">
        <f t="shared" si="125"/>
        <v>0</v>
      </c>
      <c r="AY156" s="325">
        <f t="shared" si="125"/>
        <v>0</v>
      </c>
      <c r="AZ156" s="325">
        <f t="shared" si="125"/>
        <v>0</v>
      </c>
      <c r="BA156" s="325">
        <f t="shared" si="125"/>
        <v>0</v>
      </c>
      <c r="BB156" s="325">
        <f t="shared" si="125"/>
        <v>0</v>
      </c>
      <c r="BC156" s="325">
        <f t="shared" si="125"/>
        <v>0</v>
      </c>
      <c r="BD156" s="325">
        <f t="shared" si="125"/>
        <v>0</v>
      </c>
      <c r="BE156" s="325">
        <f t="shared" si="125"/>
        <v>7500</v>
      </c>
      <c r="BF156" s="325">
        <f t="shared" si="125"/>
        <v>0</v>
      </c>
      <c r="BG156" s="325">
        <f t="shared" si="125"/>
        <v>0</v>
      </c>
      <c r="BH156" s="325">
        <f t="shared" si="125"/>
        <v>0</v>
      </c>
      <c r="BI156" s="325">
        <f t="shared" si="125"/>
        <v>0</v>
      </c>
      <c r="BJ156" s="325">
        <f t="shared" si="125"/>
        <v>0</v>
      </c>
      <c r="BK156" s="325">
        <f t="shared" si="125"/>
        <v>0</v>
      </c>
      <c r="BL156" s="325">
        <f t="shared" si="125"/>
        <v>0</v>
      </c>
      <c r="BM156" s="325">
        <f t="shared" si="125"/>
        <v>0</v>
      </c>
      <c r="BN156" s="325">
        <f t="shared" si="125"/>
        <v>0</v>
      </c>
      <c r="BO156" s="325">
        <f t="shared" si="125"/>
        <v>0</v>
      </c>
      <c r="BP156" s="326">
        <f t="shared" si="125"/>
        <v>0</v>
      </c>
    </row>
    <row r="157" spans="6:68" hidden="1" outlineLevel="5">
      <c r="H157" s="327" t="s">
        <v>249</v>
      </c>
      <c r="I157" s="312">
        <f>'Data - expenses'!J90</f>
        <v>0</v>
      </c>
      <c r="J157" s="313">
        <f>'Data - expenses'!K90</f>
        <v>0</v>
      </c>
      <c r="K157" s="313">
        <f>'Data - expenses'!L90</f>
        <v>0</v>
      </c>
      <c r="L157" s="313">
        <f>'Data - expenses'!M90</f>
        <v>0</v>
      </c>
      <c r="M157" s="313">
        <f>'Data - expenses'!N90</f>
        <v>0</v>
      </c>
      <c r="N157" s="313">
        <f>'Data - expenses'!O90</f>
        <v>0</v>
      </c>
      <c r="O157" s="313">
        <f>'Data - expenses'!P90</f>
        <v>0</v>
      </c>
      <c r="P157" s="313">
        <f>'Data - expenses'!Q90</f>
        <v>0</v>
      </c>
      <c r="Q157" s="313">
        <f>'Data - expenses'!R90</f>
        <v>0</v>
      </c>
      <c r="R157" s="313">
        <f>'Data - expenses'!S90</f>
        <v>0</v>
      </c>
      <c r="S157" s="313">
        <f>'Data - expenses'!T90</f>
        <v>0</v>
      </c>
      <c r="T157" s="313">
        <f>'Data - expenses'!U90</f>
        <v>0</v>
      </c>
      <c r="U157" s="313">
        <f>'Data - expenses'!V90</f>
        <v>0</v>
      </c>
      <c r="V157" s="313">
        <f>'Data - expenses'!W90</f>
        <v>0</v>
      </c>
      <c r="W157" s="313">
        <f>'Data - expenses'!X90</f>
        <v>0</v>
      </c>
      <c r="X157" s="313">
        <f>'Data - expenses'!Y90</f>
        <v>0</v>
      </c>
      <c r="Y157" s="313">
        <f>'Data - expenses'!Z90</f>
        <v>0</v>
      </c>
      <c r="Z157" s="313">
        <f>'Data - expenses'!AA90</f>
        <v>0</v>
      </c>
      <c r="AA157" s="313">
        <f>'Data - expenses'!AB90</f>
        <v>0</v>
      </c>
      <c r="AB157" s="313">
        <f>'Data - expenses'!AC90</f>
        <v>0</v>
      </c>
      <c r="AC157" s="313">
        <f>'Data - expenses'!AD90</f>
        <v>0</v>
      </c>
      <c r="AD157" s="313">
        <f>'Data - expenses'!AE90</f>
        <v>0</v>
      </c>
      <c r="AE157" s="313">
        <f>'Data - expenses'!AF90</f>
        <v>0</v>
      </c>
      <c r="AF157" s="313">
        <f>'Data - expenses'!AG90</f>
        <v>0</v>
      </c>
      <c r="AG157" s="313">
        <f>'Data - expenses'!AH90</f>
        <v>0</v>
      </c>
      <c r="AH157" s="313">
        <f>'Data - expenses'!AI90</f>
        <v>0</v>
      </c>
      <c r="AI157" s="313">
        <f>'Data - expenses'!AJ90</f>
        <v>0</v>
      </c>
      <c r="AJ157" s="313">
        <f>'Data - expenses'!AK90</f>
        <v>0</v>
      </c>
      <c r="AK157" s="313">
        <f>'Data - expenses'!AL90</f>
        <v>0</v>
      </c>
      <c r="AL157" s="313">
        <f>'Data - expenses'!AM90</f>
        <v>0</v>
      </c>
      <c r="AM157" s="313">
        <f>'Data - expenses'!AN90</f>
        <v>0</v>
      </c>
      <c r="AN157" s="313">
        <f>'Data - expenses'!AO90</f>
        <v>0</v>
      </c>
      <c r="AO157" s="313">
        <f>'Data - expenses'!AP90</f>
        <v>0</v>
      </c>
      <c r="AP157" s="313">
        <f>'Data - expenses'!AQ90</f>
        <v>0</v>
      </c>
      <c r="AQ157" s="313">
        <f>'Data - expenses'!AR90</f>
        <v>0</v>
      </c>
      <c r="AR157" s="313">
        <f>'Data - expenses'!AS90</f>
        <v>0</v>
      </c>
      <c r="AS157" s="313">
        <f>'Data - expenses'!AT90</f>
        <v>0</v>
      </c>
      <c r="AT157" s="313">
        <f>'Data - expenses'!AU90</f>
        <v>0</v>
      </c>
      <c r="AU157" s="313">
        <f>'Data - expenses'!AV90</f>
        <v>0</v>
      </c>
      <c r="AV157" s="313">
        <f>'Data - expenses'!AW90</f>
        <v>0</v>
      </c>
      <c r="AW157" s="313">
        <f>'Data - expenses'!AX90</f>
        <v>0</v>
      </c>
      <c r="AX157" s="313">
        <f>'Data - expenses'!AY90</f>
        <v>0</v>
      </c>
      <c r="AY157" s="313">
        <f>'Data - expenses'!AZ90</f>
        <v>0</v>
      </c>
      <c r="AZ157" s="313">
        <f>'Data - expenses'!BA90</f>
        <v>0</v>
      </c>
      <c r="BA157" s="313">
        <f>'Data - expenses'!BB90</f>
        <v>0</v>
      </c>
      <c r="BB157" s="313">
        <f>'Data - expenses'!BC90</f>
        <v>0</v>
      </c>
      <c r="BC157" s="313">
        <f>'Data - expenses'!BD90</f>
        <v>0</v>
      </c>
      <c r="BD157" s="313">
        <f>'Data - expenses'!BE90</f>
        <v>0</v>
      </c>
      <c r="BE157" s="313">
        <f>'Data - expenses'!BF90</f>
        <v>2500</v>
      </c>
      <c r="BF157" s="313">
        <f>'Data - expenses'!BG90</f>
        <v>0</v>
      </c>
      <c r="BG157" s="313">
        <f>'Data - expenses'!BH90</f>
        <v>0</v>
      </c>
      <c r="BH157" s="313">
        <f>'Data - expenses'!BI90</f>
        <v>0</v>
      </c>
      <c r="BI157" s="313">
        <f>'Data - expenses'!BJ90</f>
        <v>0</v>
      </c>
      <c r="BJ157" s="313">
        <f>'Data - expenses'!BK90</f>
        <v>0</v>
      </c>
      <c r="BK157" s="313">
        <f>'Data - expenses'!BL90</f>
        <v>0</v>
      </c>
      <c r="BL157" s="313">
        <f>'Data - expenses'!BM90</f>
        <v>0</v>
      </c>
      <c r="BM157" s="313">
        <f>'Data - expenses'!BN90</f>
        <v>0</v>
      </c>
      <c r="BN157" s="313">
        <f>'Data - expenses'!BO90</f>
        <v>0</v>
      </c>
      <c r="BO157" s="313">
        <f>'Data - expenses'!BP90</f>
        <v>0</v>
      </c>
      <c r="BP157" s="314">
        <f>'Data - expenses'!BQ90</f>
        <v>0</v>
      </c>
    </row>
    <row r="158" spans="6:68" hidden="1" outlineLevel="5">
      <c r="H158" s="327" t="s">
        <v>251</v>
      </c>
      <c r="I158" s="312">
        <f>'Data - expenses'!J91</f>
        <v>2500</v>
      </c>
      <c r="J158" s="313">
        <f>'Data - expenses'!K91</f>
        <v>0</v>
      </c>
      <c r="K158" s="313">
        <f>'Data - expenses'!L91</f>
        <v>0</v>
      </c>
      <c r="L158" s="313">
        <f>'Data - expenses'!M91</f>
        <v>0</v>
      </c>
      <c r="M158" s="313">
        <f>'Data - expenses'!N91</f>
        <v>0</v>
      </c>
      <c r="N158" s="313">
        <f>'Data - expenses'!O91</f>
        <v>0</v>
      </c>
      <c r="O158" s="313">
        <f>'Data - expenses'!P91</f>
        <v>0</v>
      </c>
      <c r="P158" s="313">
        <f>'Data - expenses'!Q91</f>
        <v>0</v>
      </c>
      <c r="Q158" s="313">
        <f>'Data - expenses'!R91</f>
        <v>0</v>
      </c>
      <c r="R158" s="313">
        <f>'Data - expenses'!S91</f>
        <v>0</v>
      </c>
      <c r="S158" s="313">
        <f>'Data - expenses'!T91</f>
        <v>0</v>
      </c>
      <c r="T158" s="313">
        <f>'Data - expenses'!U91</f>
        <v>0</v>
      </c>
      <c r="U158" s="313">
        <f>'Data - expenses'!V91</f>
        <v>2500</v>
      </c>
      <c r="V158" s="313">
        <f>'Data - expenses'!W91</f>
        <v>0</v>
      </c>
      <c r="W158" s="313">
        <f>'Data - expenses'!X91</f>
        <v>0</v>
      </c>
      <c r="X158" s="313">
        <f>'Data - expenses'!Y91</f>
        <v>0</v>
      </c>
      <c r="Y158" s="313">
        <f>'Data - expenses'!Z91</f>
        <v>0</v>
      </c>
      <c r="Z158" s="313">
        <f>'Data - expenses'!AA91</f>
        <v>0</v>
      </c>
      <c r="AA158" s="313">
        <f>'Data - expenses'!AB91</f>
        <v>0</v>
      </c>
      <c r="AB158" s="313">
        <f>'Data - expenses'!AC91</f>
        <v>0</v>
      </c>
      <c r="AC158" s="313">
        <f>'Data - expenses'!AD91</f>
        <v>0</v>
      </c>
      <c r="AD158" s="313">
        <f>'Data - expenses'!AE91</f>
        <v>0</v>
      </c>
      <c r="AE158" s="313">
        <f>'Data - expenses'!AF91</f>
        <v>0</v>
      </c>
      <c r="AF158" s="313">
        <f>'Data - expenses'!AG91</f>
        <v>0</v>
      </c>
      <c r="AG158" s="313">
        <f>'Data - expenses'!AH91</f>
        <v>0</v>
      </c>
      <c r="AH158" s="313">
        <f>'Data - expenses'!AI91</f>
        <v>0</v>
      </c>
      <c r="AI158" s="313">
        <f>'Data - expenses'!AJ91</f>
        <v>0</v>
      </c>
      <c r="AJ158" s="313">
        <f>'Data - expenses'!AK91</f>
        <v>0</v>
      </c>
      <c r="AK158" s="313">
        <f>'Data - expenses'!AL91</f>
        <v>0</v>
      </c>
      <c r="AL158" s="313">
        <f>'Data - expenses'!AM91</f>
        <v>0</v>
      </c>
      <c r="AM158" s="313">
        <f>'Data - expenses'!AN91</f>
        <v>0</v>
      </c>
      <c r="AN158" s="313">
        <f>'Data - expenses'!AO91</f>
        <v>0</v>
      </c>
      <c r="AO158" s="313">
        <f>'Data - expenses'!AP91</f>
        <v>0</v>
      </c>
      <c r="AP158" s="313">
        <f>'Data - expenses'!AQ91</f>
        <v>0</v>
      </c>
      <c r="AQ158" s="313">
        <f>'Data - expenses'!AR91</f>
        <v>0</v>
      </c>
      <c r="AR158" s="313">
        <f>'Data - expenses'!AS91</f>
        <v>0</v>
      </c>
      <c r="AS158" s="313">
        <f>'Data - expenses'!AT91</f>
        <v>2500</v>
      </c>
      <c r="AT158" s="313">
        <f>'Data - expenses'!AU91</f>
        <v>0</v>
      </c>
      <c r="AU158" s="313">
        <f>'Data - expenses'!AV91</f>
        <v>0</v>
      </c>
      <c r="AV158" s="313">
        <f>'Data - expenses'!AW91</f>
        <v>0</v>
      </c>
      <c r="AW158" s="313">
        <f>'Data - expenses'!AX91</f>
        <v>0</v>
      </c>
      <c r="AX158" s="313">
        <f>'Data - expenses'!AY91</f>
        <v>0</v>
      </c>
      <c r="AY158" s="313">
        <f>'Data - expenses'!AZ91</f>
        <v>0</v>
      </c>
      <c r="AZ158" s="313">
        <f>'Data - expenses'!BA91</f>
        <v>0</v>
      </c>
      <c r="BA158" s="313">
        <f>'Data - expenses'!BB91</f>
        <v>0</v>
      </c>
      <c r="BB158" s="313">
        <f>'Data - expenses'!BC91</f>
        <v>0</v>
      </c>
      <c r="BC158" s="313">
        <f>'Data - expenses'!BD91</f>
        <v>0</v>
      </c>
      <c r="BD158" s="313">
        <f>'Data - expenses'!BE91</f>
        <v>0</v>
      </c>
      <c r="BE158" s="313">
        <f>'Data - expenses'!BF91</f>
        <v>2500</v>
      </c>
      <c r="BF158" s="313">
        <f>'Data - expenses'!BG91</f>
        <v>0</v>
      </c>
      <c r="BG158" s="313">
        <f>'Data - expenses'!BH91</f>
        <v>0</v>
      </c>
      <c r="BH158" s="313">
        <f>'Data - expenses'!BI91</f>
        <v>0</v>
      </c>
      <c r="BI158" s="313">
        <f>'Data - expenses'!BJ91</f>
        <v>0</v>
      </c>
      <c r="BJ158" s="313">
        <f>'Data - expenses'!BK91</f>
        <v>0</v>
      </c>
      <c r="BK158" s="313">
        <f>'Data - expenses'!BL91</f>
        <v>0</v>
      </c>
      <c r="BL158" s="313">
        <f>'Data - expenses'!BM91</f>
        <v>0</v>
      </c>
      <c r="BM158" s="313">
        <f>'Data - expenses'!BN91</f>
        <v>0</v>
      </c>
      <c r="BN158" s="313">
        <f>'Data - expenses'!BO91</f>
        <v>0</v>
      </c>
      <c r="BO158" s="313">
        <f>'Data - expenses'!BP91</f>
        <v>0</v>
      </c>
      <c r="BP158" s="314">
        <f>'Data - expenses'!BQ91</f>
        <v>0</v>
      </c>
    </row>
    <row r="159" spans="6:68" hidden="1" outlineLevel="5">
      <c r="H159" s="327" t="s">
        <v>252</v>
      </c>
      <c r="I159" s="312">
        <f>'Data - expenses'!J92</f>
        <v>2500</v>
      </c>
      <c r="J159" s="313">
        <f>'Data - expenses'!K92</f>
        <v>0</v>
      </c>
      <c r="K159" s="313">
        <f>'Data - expenses'!L92</f>
        <v>0</v>
      </c>
      <c r="L159" s="313">
        <f>'Data - expenses'!M92</f>
        <v>0</v>
      </c>
      <c r="M159" s="313">
        <f>'Data - expenses'!N92</f>
        <v>0</v>
      </c>
      <c r="N159" s="313">
        <f>'Data - expenses'!O92</f>
        <v>0</v>
      </c>
      <c r="O159" s="313">
        <f>'Data - expenses'!P92</f>
        <v>0</v>
      </c>
      <c r="P159" s="313">
        <f>'Data - expenses'!Q92</f>
        <v>0</v>
      </c>
      <c r="Q159" s="313">
        <f>'Data - expenses'!R92</f>
        <v>0</v>
      </c>
      <c r="R159" s="313">
        <f>'Data - expenses'!S92</f>
        <v>0</v>
      </c>
      <c r="S159" s="313">
        <f>'Data - expenses'!T92</f>
        <v>0</v>
      </c>
      <c r="T159" s="313">
        <f>'Data - expenses'!U92</f>
        <v>0</v>
      </c>
      <c r="U159" s="313">
        <f>'Data - expenses'!V92</f>
        <v>2500</v>
      </c>
      <c r="V159" s="313">
        <f>'Data - expenses'!W92</f>
        <v>0</v>
      </c>
      <c r="W159" s="313">
        <f>'Data - expenses'!X92</f>
        <v>0</v>
      </c>
      <c r="X159" s="313">
        <f>'Data - expenses'!Y92</f>
        <v>0</v>
      </c>
      <c r="Y159" s="313">
        <f>'Data - expenses'!Z92</f>
        <v>0</v>
      </c>
      <c r="Z159" s="313">
        <f>'Data - expenses'!AA92</f>
        <v>0</v>
      </c>
      <c r="AA159" s="313">
        <f>'Data - expenses'!AB92</f>
        <v>0</v>
      </c>
      <c r="AB159" s="313">
        <f>'Data - expenses'!AC92</f>
        <v>0</v>
      </c>
      <c r="AC159" s="313">
        <f>'Data - expenses'!AD92</f>
        <v>0</v>
      </c>
      <c r="AD159" s="313">
        <f>'Data - expenses'!AE92</f>
        <v>0</v>
      </c>
      <c r="AE159" s="313">
        <f>'Data - expenses'!AF92</f>
        <v>0</v>
      </c>
      <c r="AF159" s="313">
        <f>'Data - expenses'!AG92</f>
        <v>0</v>
      </c>
      <c r="AG159" s="313">
        <f>'Data - expenses'!AH92</f>
        <v>0</v>
      </c>
      <c r="AH159" s="313">
        <f>'Data - expenses'!AI92</f>
        <v>0</v>
      </c>
      <c r="AI159" s="313">
        <f>'Data - expenses'!AJ92</f>
        <v>0</v>
      </c>
      <c r="AJ159" s="313">
        <f>'Data - expenses'!AK92</f>
        <v>0</v>
      </c>
      <c r="AK159" s="313">
        <f>'Data - expenses'!AL92</f>
        <v>0</v>
      </c>
      <c r="AL159" s="313">
        <f>'Data - expenses'!AM92</f>
        <v>0</v>
      </c>
      <c r="AM159" s="313">
        <f>'Data - expenses'!AN92</f>
        <v>0</v>
      </c>
      <c r="AN159" s="313">
        <f>'Data - expenses'!AO92</f>
        <v>0</v>
      </c>
      <c r="AO159" s="313">
        <f>'Data - expenses'!AP92</f>
        <v>0</v>
      </c>
      <c r="AP159" s="313">
        <f>'Data - expenses'!AQ92</f>
        <v>0</v>
      </c>
      <c r="AQ159" s="313">
        <f>'Data - expenses'!AR92</f>
        <v>0</v>
      </c>
      <c r="AR159" s="313">
        <f>'Data - expenses'!AS92</f>
        <v>0</v>
      </c>
      <c r="AS159" s="313">
        <f>'Data - expenses'!AT92</f>
        <v>2500</v>
      </c>
      <c r="AT159" s="313">
        <f>'Data - expenses'!AU92</f>
        <v>0</v>
      </c>
      <c r="AU159" s="313">
        <f>'Data - expenses'!AV92</f>
        <v>0</v>
      </c>
      <c r="AV159" s="313">
        <f>'Data - expenses'!AW92</f>
        <v>0</v>
      </c>
      <c r="AW159" s="313">
        <f>'Data - expenses'!AX92</f>
        <v>0</v>
      </c>
      <c r="AX159" s="313">
        <f>'Data - expenses'!AY92</f>
        <v>0</v>
      </c>
      <c r="AY159" s="313">
        <f>'Data - expenses'!AZ92</f>
        <v>0</v>
      </c>
      <c r="AZ159" s="313">
        <f>'Data - expenses'!BA92</f>
        <v>0</v>
      </c>
      <c r="BA159" s="313">
        <f>'Data - expenses'!BB92</f>
        <v>0</v>
      </c>
      <c r="BB159" s="313">
        <f>'Data - expenses'!BC92</f>
        <v>0</v>
      </c>
      <c r="BC159" s="313">
        <f>'Data - expenses'!BD92</f>
        <v>0</v>
      </c>
      <c r="BD159" s="313">
        <f>'Data - expenses'!BE92</f>
        <v>0</v>
      </c>
      <c r="BE159" s="313">
        <f>'Data - expenses'!BF92</f>
        <v>2500</v>
      </c>
      <c r="BF159" s="313">
        <f>'Data - expenses'!BG92</f>
        <v>0</v>
      </c>
      <c r="BG159" s="313">
        <f>'Data - expenses'!BH92</f>
        <v>0</v>
      </c>
      <c r="BH159" s="313">
        <f>'Data - expenses'!BI92</f>
        <v>0</v>
      </c>
      <c r="BI159" s="313">
        <f>'Data - expenses'!BJ92</f>
        <v>0</v>
      </c>
      <c r="BJ159" s="313">
        <f>'Data - expenses'!BK92</f>
        <v>0</v>
      </c>
      <c r="BK159" s="313">
        <f>'Data - expenses'!BL92</f>
        <v>0</v>
      </c>
      <c r="BL159" s="313">
        <f>'Data - expenses'!BM92</f>
        <v>0</v>
      </c>
      <c r="BM159" s="313">
        <f>'Data - expenses'!BN92</f>
        <v>0</v>
      </c>
      <c r="BN159" s="313">
        <f>'Data - expenses'!BO92</f>
        <v>0</v>
      </c>
      <c r="BO159" s="313">
        <f>'Data - expenses'!BP92</f>
        <v>0</v>
      </c>
      <c r="BP159" s="314">
        <f>'Data - expenses'!BQ92</f>
        <v>0</v>
      </c>
    </row>
    <row r="160" spans="6:68" hidden="1" outlineLevel="4">
      <c r="G160" s="502" t="s">
        <v>45</v>
      </c>
      <c r="H160" s="503"/>
      <c r="I160" s="324">
        <f t="shared" ref="I160:AN160" si="126">SUM(I161,I162,I163,I164,I165)</f>
        <v>0</v>
      </c>
      <c r="J160" s="325">
        <f t="shared" si="126"/>
        <v>0</v>
      </c>
      <c r="K160" s="325">
        <f t="shared" si="126"/>
        <v>0</v>
      </c>
      <c r="L160" s="325">
        <f t="shared" si="126"/>
        <v>0</v>
      </c>
      <c r="M160" s="325">
        <f t="shared" si="126"/>
        <v>0</v>
      </c>
      <c r="N160" s="325">
        <f t="shared" si="126"/>
        <v>2500</v>
      </c>
      <c r="O160" s="325">
        <f t="shared" si="126"/>
        <v>0</v>
      </c>
      <c r="P160" s="325">
        <f t="shared" si="126"/>
        <v>0</v>
      </c>
      <c r="Q160" s="325">
        <f t="shared" si="126"/>
        <v>0</v>
      </c>
      <c r="R160" s="325">
        <f t="shared" si="126"/>
        <v>0</v>
      </c>
      <c r="S160" s="325">
        <f t="shared" si="126"/>
        <v>0</v>
      </c>
      <c r="T160" s="325">
        <f t="shared" si="126"/>
        <v>0</v>
      </c>
      <c r="U160" s="325">
        <f t="shared" si="126"/>
        <v>0</v>
      </c>
      <c r="V160" s="325">
        <f t="shared" si="126"/>
        <v>0</v>
      </c>
      <c r="W160" s="325">
        <f t="shared" si="126"/>
        <v>2500</v>
      </c>
      <c r="X160" s="325">
        <f t="shared" si="126"/>
        <v>0</v>
      </c>
      <c r="Y160" s="325">
        <f t="shared" si="126"/>
        <v>0</v>
      </c>
      <c r="Z160" s="325">
        <f t="shared" si="126"/>
        <v>0</v>
      </c>
      <c r="AA160" s="325">
        <f t="shared" si="126"/>
        <v>0</v>
      </c>
      <c r="AB160" s="325">
        <f t="shared" si="126"/>
        <v>2500</v>
      </c>
      <c r="AC160" s="325">
        <f t="shared" si="126"/>
        <v>0</v>
      </c>
      <c r="AD160" s="325">
        <f t="shared" si="126"/>
        <v>0</v>
      </c>
      <c r="AE160" s="325">
        <f t="shared" si="126"/>
        <v>2500</v>
      </c>
      <c r="AF160" s="325">
        <f t="shared" si="126"/>
        <v>0</v>
      </c>
      <c r="AG160" s="325">
        <f t="shared" si="126"/>
        <v>0</v>
      </c>
      <c r="AH160" s="325">
        <f t="shared" si="126"/>
        <v>0</v>
      </c>
      <c r="AI160" s="325">
        <f t="shared" si="126"/>
        <v>0</v>
      </c>
      <c r="AJ160" s="325">
        <f t="shared" si="126"/>
        <v>0</v>
      </c>
      <c r="AK160" s="325">
        <f t="shared" si="126"/>
        <v>2500</v>
      </c>
      <c r="AL160" s="325">
        <f t="shared" si="126"/>
        <v>0</v>
      </c>
      <c r="AM160" s="325">
        <f t="shared" si="126"/>
        <v>0</v>
      </c>
      <c r="AN160" s="325">
        <f t="shared" si="126"/>
        <v>0</v>
      </c>
      <c r="AO160" s="325">
        <f t="shared" ref="AO160:BP160" si="127">SUM(AO161,AO162,AO163,AO164,AO165)</f>
        <v>5000</v>
      </c>
      <c r="AP160" s="325">
        <f t="shared" si="127"/>
        <v>0</v>
      </c>
      <c r="AQ160" s="325">
        <f t="shared" si="127"/>
        <v>0</v>
      </c>
      <c r="AR160" s="325">
        <f t="shared" si="127"/>
        <v>0</v>
      </c>
      <c r="AS160" s="325">
        <f t="shared" si="127"/>
        <v>2500</v>
      </c>
      <c r="AT160" s="325">
        <f t="shared" si="127"/>
        <v>0</v>
      </c>
      <c r="AU160" s="325">
        <f t="shared" si="127"/>
        <v>2500</v>
      </c>
      <c r="AV160" s="325">
        <f t="shared" si="127"/>
        <v>0</v>
      </c>
      <c r="AW160" s="325">
        <f t="shared" si="127"/>
        <v>0</v>
      </c>
      <c r="AX160" s="325">
        <f t="shared" si="127"/>
        <v>0</v>
      </c>
      <c r="AY160" s="325">
        <f t="shared" si="127"/>
        <v>0</v>
      </c>
      <c r="AZ160" s="325">
        <f t="shared" si="127"/>
        <v>0</v>
      </c>
      <c r="BA160" s="325">
        <f t="shared" si="127"/>
        <v>2500</v>
      </c>
      <c r="BB160" s="325">
        <f t="shared" si="127"/>
        <v>0</v>
      </c>
      <c r="BC160" s="325">
        <f t="shared" si="127"/>
        <v>2500</v>
      </c>
      <c r="BD160" s="325">
        <f t="shared" si="127"/>
        <v>0</v>
      </c>
      <c r="BE160" s="325">
        <f t="shared" si="127"/>
        <v>2500</v>
      </c>
      <c r="BF160" s="325">
        <f t="shared" si="127"/>
        <v>0</v>
      </c>
      <c r="BG160" s="325">
        <f t="shared" si="127"/>
        <v>2500</v>
      </c>
      <c r="BH160" s="325">
        <f t="shared" si="127"/>
        <v>0</v>
      </c>
      <c r="BI160" s="325">
        <f t="shared" si="127"/>
        <v>2500</v>
      </c>
      <c r="BJ160" s="325">
        <f t="shared" si="127"/>
        <v>0</v>
      </c>
      <c r="BK160" s="325">
        <f t="shared" si="127"/>
        <v>0</v>
      </c>
      <c r="BL160" s="325">
        <f t="shared" si="127"/>
        <v>2500</v>
      </c>
      <c r="BM160" s="325">
        <f t="shared" si="127"/>
        <v>0</v>
      </c>
      <c r="BN160" s="325">
        <f t="shared" si="127"/>
        <v>0</v>
      </c>
      <c r="BO160" s="325">
        <f t="shared" si="127"/>
        <v>2500</v>
      </c>
      <c r="BP160" s="326">
        <f t="shared" si="127"/>
        <v>0</v>
      </c>
    </row>
    <row r="161" spans="5:68" hidden="1" outlineLevel="5">
      <c r="H161" s="327" t="s">
        <v>254</v>
      </c>
      <c r="I161" s="312">
        <f>'Data - expenses'!J93</f>
        <v>0</v>
      </c>
      <c r="J161" s="313">
        <f>'Data - expenses'!K93</f>
        <v>0</v>
      </c>
      <c r="K161" s="313">
        <f>'Data - expenses'!L93</f>
        <v>0</v>
      </c>
      <c r="L161" s="313">
        <f>'Data - expenses'!M93</f>
        <v>0</v>
      </c>
      <c r="M161" s="313">
        <f>'Data - expenses'!N93</f>
        <v>0</v>
      </c>
      <c r="N161" s="313">
        <f>'Data - expenses'!O93</f>
        <v>0</v>
      </c>
      <c r="O161" s="313">
        <f>'Data - expenses'!P93</f>
        <v>0</v>
      </c>
      <c r="P161" s="313">
        <f>'Data - expenses'!Q93</f>
        <v>0</v>
      </c>
      <c r="Q161" s="313">
        <f>'Data - expenses'!R93</f>
        <v>0</v>
      </c>
      <c r="R161" s="313">
        <f>'Data - expenses'!S93</f>
        <v>0</v>
      </c>
      <c r="S161" s="313">
        <f>'Data - expenses'!T93</f>
        <v>0</v>
      </c>
      <c r="T161" s="313">
        <f>'Data - expenses'!U93</f>
        <v>0</v>
      </c>
      <c r="U161" s="313">
        <f>'Data - expenses'!V93</f>
        <v>0</v>
      </c>
      <c r="V161" s="313">
        <f>'Data - expenses'!W93</f>
        <v>0</v>
      </c>
      <c r="W161" s="313">
        <f>'Data - expenses'!X93</f>
        <v>0</v>
      </c>
      <c r="X161" s="313">
        <f>'Data - expenses'!Y93</f>
        <v>0</v>
      </c>
      <c r="Y161" s="313">
        <f>'Data - expenses'!Z93</f>
        <v>0</v>
      </c>
      <c r="Z161" s="313">
        <f>'Data - expenses'!AA93</f>
        <v>0</v>
      </c>
      <c r="AA161" s="313">
        <f>'Data - expenses'!AB93</f>
        <v>0</v>
      </c>
      <c r="AB161" s="313">
        <f>'Data - expenses'!AC93</f>
        <v>0</v>
      </c>
      <c r="AC161" s="313">
        <f>'Data - expenses'!AD93</f>
        <v>0</v>
      </c>
      <c r="AD161" s="313">
        <f>'Data - expenses'!AE93</f>
        <v>0</v>
      </c>
      <c r="AE161" s="313">
        <f>'Data - expenses'!AF93</f>
        <v>2500</v>
      </c>
      <c r="AF161" s="313">
        <f>'Data - expenses'!AG93</f>
        <v>0</v>
      </c>
      <c r="AG161" s="313">
        <f>'Data - expenses'!AH93</f>
        <v>0</v>
      </c>
      <c r="AH161" s="313">
        <f>'Data - expenses'!AI93</f>
        <v>0</v>
      </c>
      <c r="AI161" s="313">
        <f>'Data - expenses'!AJ93</f>
        <v>0</v>
      </c>
      <c r="AJ161" s="313">
        <f>'Data - expenses'!AK93</f>
        <v>0</v>
      </c>
      <c r="AK161" s="313">
        <f>'Data - expenses'!AL93</f>
        <v>0</v>
      </c>
      <c r="AL161" s="313">
        <f>'Data - expenses'!AM93</f>
        <v>0</v>
      </c>
      <c r="AM161" s="313">
        <f>'Data - expenses'!AN93</f>
        <v>0</v>
      </c>
      <c r="AN161" s="313">
        <f>'Data - expenses'!AO93</f>
        <v>0</v>
      </c>
      <c r="AO161" s="313">
        <f>'Data - expenses'!AP93</f>
        <v>0</v>
      </c>
      <c r="AP161" s="313">
        <f>'Data - expenses'!AQ93</f>
        <v>0</v>
      </c>
      <c r="AQ161" s="313">
        <f>'Data - expenses'!AR93</f>
        <v>0</v>
      </c>
      <c r="AR161" s="313">
        <f>'Data - expenses'!AS93</f>
        <v>0</v>
      </c>
      <c r="AS161" s="313">
        <f>'Data - expenses'!AT93</f>
        <v>0</v>
      </c>
      <c r="AT161" s="313">
        <f>'Data - expenses'!AU93</f>
        <v>0</v>
      </c>
      <c r="AU161" s="313">
        <f>'Data - expenses'!AV93</f>
        <v>0</v>
      </c>
      <c r="AV161" s="313">
        <f>'Data - expenses'!AW93</f>
        <v>0</v>
      </c>
      <c r="AW161" s="313">
        <f>'Data - expenses'!AX93</f>
        <v>0</v>
      </c>
      <c r="AX161" s="313">
        <f>'Data - expenses'!AY93</f>
        <v>0</v>
      </c>
      <c r="AY161" s="313">
        <f>'Data - expenses'!AZ93</f>
        <v>0</v>
      </c>
      <c r="AZ161" s="313">
        <f>'Data - expenses'!BA93</f>
        <v>0</v>
      </c>
      <c r="BA161" s="313">
        <f>'Data - expenses'!BB93</f>
        <v>0</v>
      </c>
      <c r="BB161" s="313">
        <f>'Data - expenses'!BC93</f>
        <v>0</v>
      </c>
      <c r="BC161" s="313">
        <f>'Data - expenses'!BD93</f>
        <v>0</v>
      </c>
      <c r="BD161" s="313">
        <f>'Data - expenses'!BE93</f>
        <v>0</v>
      </c>
      <c r="BE161" s="313">
        <f>'Data - expenses'!BF93</f>
        <v>0</v>
      </c>
      <c r="BF161" s="313">
        <f>'Data - expenses'!BG93</f>
        <v>0</v>
      </c>
      <c r="BG161" s="313">
        <f>'Data - expenses'!BH93</f>
        <v>0</v>
      </c>
      <c r="BH161" s="313">
        <f>'Data - expenses'!BI93</f>
        <v>0</v>
      </c>
      <c r="BI161" s="313">
        <f>'Data - expenses'!BJ93</f>
        <v>0</v>
      </c>
      <c r="BJ161" s="313">
        <f>'Data - expenses'!BK93</f>
        <v>0</v>
      </c>
      <c r="BK161" s="313">
        <f>'Data - expenses'!BL93</f>
        <v>0</v>
      </c>
      <c r="BL161" s="313">
        <f>'Data - expenses'!BM93</f>
        <v>0</v>
      </c>
      <c r="BM161" s="313">
        <f>'Data - expenses'!BN93</f>
        <v>0</v>
      </c>
      <c r="BN161" s="313">
        <f>'Data - expenses'!BO93</f>
        <v>0</v>
      </c>
      <c r="BO161" s="313">
        <f>'Data - expenses'!BP93</f>
        <v>0</v>
      </c>
      <c r="BP161" s="314">
        <f>'Data - expenses'!BQ93</f>
        <v>0</v>
      </c>
    </row>
    <row r="162" spans="5:68" hidden="1" outlineLevel="5">
      <c r="H162" s="327" t="s">
        <v>255</v>
      </c>
      <c r="I162" s="312">
        <f>'Data - expenses'!J94</f>
        <v>0</v>
      </c>
      <c r="J162" s="313">
        <f>'Data - expenses'!K94</f>
        <v>0</v>
      </c>
      <c r="K162" s="313">
        <f>'Data - expenses'!L94</f>
        <v>0</v>
      </c>
      <c r="L162" s="313">
        <f>'Data - expenses'!M94</f>
        <v>0</v>
      </c>
      <c r="M162" s="313">
        <f>'Data - expenses'!N94</f>
        <v>0</v>
      </c>
      <c r="N162" s="313">
        <f>'Data - expenses'!O94</f>
        <v>2500</v>
      </c>
      <c r="O162" s="313">
        <f>'Data - expenses'!P94</f>
        <v>0</v>
      </c>
      <c r="P162" s="313">
        <f>'Data - expenses'!Q94</f>
        <v>0</v>
      </c>
      <c r="Q162" s="313">
        <f>'Data - expenses'!R94</f>
        <v>0</v>
      </c>
      <c r="R162" s="313">
        <f>'Data - expenses'!S94</f>
        <v>0</v>
      </c>
      <c r="S162" s="313">
        <f>'Data - expenses'!T94</f>
        <v>0</v>
      </c>
      <c r="T162" s="313">
        <f>'Data - expenses'!U94</f>
        <v>0</v>
      </c>
      <c r="U162" s="313">
        <f>'Data - expenses'!V94</f>
        <v>0</v>
      </c>
      <c r="V162" s="313">
        <f>'Data - expenses'!W94</f>
        <v>0</v>
      </c>
      <c r="W162" s="313">
        <f>'Data - expenses'!X94</f>
        <v>0</v>
      </c>
      <c r="X162" s="313">
        <f>'Data - expenses'!Y94</f>
        <v>0</v>
      </c>
      <c r="Y162" s="313">
        <f>'Data - expenses'!Z94</f>
        <v>0</v>
      </c>
      <c r="Z162" s="313">
        <f>'Data - expenses'!AA94</f>
        <v>0</v>
      </c>
      <c r="AA162" s="313">
        <f>'Data - expenses'!AB94</f>
        <v>0</v>
      </c>
      <c r="AB162" s="313">
        <f>'Data - expenses'!AC94</f>
        <v>0</v>
      </c>
      <c r="AC162" s="313">
        <f>'Data - expenses'!AD94</f>
        <v>0</v>
      </c>
      <c r="AD162" s="313">
        <f>'Data - expenses'!AE94</f>
        <v>0</v>
      </c>
      <c r="AE162" s="313">
        <f>'Data - expenses'!AF94</f>
        <v>0</v>
      </c>
      <c r="AF162" s="313">
        <f>'Data - expenses'!AG94</f>
        <v>0</v>
      </c>
      <c r="AG162" s="313">
        <f>'Data - expenses'!AH94</f>
        <v>0</v>
      </c>
      <c r="AH162" s="313">
        <f>'Data - expenses'!AI94</f>
        <v>0</v>
      </c>
      <c r="AI162" s="313">
        <f>'Data - expenses'!AJ94</f>
        <v>0</v>
      </c>
      <c r="AJ162" s="313">
        <f>'Data - expenses'!AK94</f>
        <v>0</v>
      </c>
      <c r="AK162" s="313">
        <f>'Data - expenses'!AL94</f>
        <v>0</v>
      </c>
      <c r="AL162" s="313">
        <f>'Data - expenses'!AM94</f>
        <v>0</v>
      </c>
      <c r="AM162" s="313">
        <f>'Data - expenses'!AN94</f>
        <v>0</v>
      </c>
      <c r="AN162" s="313">
        <f>'Data - expenses'!AO94</f>
        <v>0</v>
      </c>
      <c r="AO162" s="313">
        <f>'Data - expenses'!AP94</f>
        <v>2500</v>
      </c>
      <c r="AP162" s="313">
        <f>'Data - expenses'!AQ94</f>
        <v>0</v>
      </c>
      <c r="AQ162" s="313">
        <f>'Data - expenses'!AR94</f>
        <v>0</v>
      </c>
      <c r="AR162" s="313">
        <f>'Data - expenses'!AS94</f>
        <v>0</v>
      </c>
      <c r="AS162" s="313">
        <f>'Data - expenses'!AT94</f>
        <v>0</v>
      </c>
      <c r="AT162" s="313">
        <f>'Data - expenses'!AU94</f>
        <v>0</v>
      </c>
      <c r="AU162" s="313">
        <f>'Data - expenses'!AV94</f>
        <v>2500</v>
      </c>
      <c r="AV162" s="313">
        <f>'Data - expenses'!AW94</f>
        <v>0</v>
      </c>
      <c r="AW162" s="313">
        <f>'Data - expenses'!AX94</f>
        <v>0</v>
      </c>
      <c r="AX162" s="313">
        <f>'Data - expenses'!AY94</f>
        <v>0</v>
      </c>
      <c r="AY162" s="313">
        <f>'Data - expenses'!AZ94</f>
        <v>0</v>
      </c>
      <c r="AZ162" s="313">
        <f>'Data - expenses'!BA94</f>
        <v>0</v>
      </c>
      <c r="BA162" s="313">
        <f>'Data - expenses'!BB94</f>
        <v>2500</v>
      </c>
      <c r="BB162" s="313">
        <f>'Data - expenses'!BC94</f>
        <v>0</v>
      </c>
      <c r="BC162" s="313">
        <f>'Data - expenses'!BD94</f>
        <v>0</v>
      </c>
      <c r="BD162" s="313">
        <f>'Data - expenses'!BE94</f>
        <v>0</v>
      </c>
      <c r="BE162" s="313">
        <f>'Data - expenses'!BF94</f>
        <v>0</v>
      </c>
      <c r="BF162" s="313">
        <f>'Data - expenses'!BG94</f>
        <v>0</v>
      </c>
      <c r="BG162" s="313">
        <f>'Data - expenses'!BH94</f>
        <v>2500</v>
      </c>
      <c r="BH162" s="313">
        <f>'Data - expenses'!BI94</f>
        <v>0</v>
      </c>
      <c r="BI162" s="313">
        <f>'Data - expenses'!BJ94</f>
        <v>0</v>
      </c>
      <c r="BJ162" s="313">
        <f>'Data - expenses'!BK94</f>
        <v>0</v>
      </c>
      <c r="BK162" s="313">
        <f>'Data - expenses'!BL94</f>
        <v>0</v>
      </c>
      <c r="BL162" s="313">
        <f>'Data - expenses'!BM94</f>
        <v>0</v>
      </c>
      <c r="BM162" s="313">
        <f>'Data - expenses'!BN94</f>
        <v>0</v>
      </c>
      <c r="BN162" s="313">
        <f>'Data - expenses'!BO94</f>
        <v>0</v>
      </c>
      <c r="BO162" s="313">
        <f>'Data - expenses'!BP94</f>
        <v>0</v>
      </c>
      <c r="BP162" s="314">
        <f>'Data - expenses'!BQ94</f>
        <v>0</v>
      </c>
    </row>
    <row r="163" spans="5:68" hidden="1" outlineLevel="5">
      <c r="H163" s="327" t="s">
        <v>256</v>
      </c>
      <c r="I163" s="312">
        <f>'Data - expenses'!J95</f>
        <v>0</v>
      </c>
      <c r="J163" s="313">
        <f>'Data - expenses'!K95</f>
        <v>0</v>
      </c>
      <c r="K163" s="313">
        <f>'Data - expenses'!L95</f>
        <v>0</v>
      </c>
      <c r="L163" s="313">
        <f>'Data - expenses'!M95</f>
        <v>0</v>
      </c>
      <c r="M163" s="313">
        <f>'Data - expenses'!N95</f>
        <v>0</v>
      </c>
      <c r="N163" s="313">
        <f>'Data - expenses'!O95</f>
        <v>0</v>
      </c>
      <c r="O163" s="313">
        <f>'Data - expenses'!P95</f>
        <v>0</v>
      </c>
      <c r="P163" s="313">
        <f>'Data - expenses'!Q95</f>
        <v>0</v>
      </c>
      <c r="Q163" s="313">
        <f>'Data - expenses'!R95</f>
        <v>0</v>
      </c>
      <c r="R163" s="313">
        <f>'Data - expenses'!S95</f>
        <v>0</v>
      </c>
      <c r="S163" s="313">
        <f>'Data - expenses'!T95</f>
        <v>0</v>
      </c>
      <c r="T163" s="313">
        <f>'Data - expenses'!U95</f>
        <v>0</v>
      </c>
      <c r="U163" s="313">
        <f>'Data - expenses'!V95</f>
        <v>0</v>
      </c>
      <c r="V163" s="313">
        <f>'Data - expenses'!W95</f>
        <v>0</v>
      </c>
      <c r="W163" s="313">
        <f>'Data - expenses'!X95</f>
        <v>2500</v>
      </c>
      <c r="X163" s="313">
        <f>'Data - expenses'!Y95</f>
        <v>0</v>
      </c>
      <c r="Y163" s="313">
        <f>'Data - expenses'!Z95</f>
        <v>0</v>
      </c>
      <c r="Z163" s="313">
        <f>'Data - expenses'!AA95</f>
        <v>0</v>
      </c>
      <c r="AA163" s="313">
        <f>'Data - expenses'!AB95</f>
        <v>0</v>
      </c>
      <c r="AB163" s="313">
        <f>'Data - expenses'!AC95</f>
        <v>0</v>
      </c>
      <c r="AC163" s="313">
        <f>'Data - expenses'!AD95</f>
        <v>0</v>
      </c>
      <c r="AD163" s="313">
        <f>'Data - expenses'!AE95</f>
        <v>0</v>
      </c>
      <c r="AE163" s="313">
        <f>'Data - expenses'!AF95</f>
        <v>0</v>
      </c>
      <c r="AF163" s="313">
        <f>'Data - expenses'!AG95</f>
        <v>0</v>
      </c>
      <c r="AG163" s="313">
        <f>'Data - expenses'!AH95</f>
        <v>0</v>
      </c>
      <c r="AH163" s="313">
        <f>'Data - expenses'!AI95</f>
        <v>0</v>
      </c>
      <c r="AI163" s="313">
        <f>'Data - expenses'!AJ95</f>
        <v>0</v>
      </c>
      <c r="AJ163" s="313">
        <f>'Data - expenses'!AK95</f>
        <v>0</v>
      </c>
      <c r="AK163" s="313">
        <f>'Data - expenses'!AL95</f>
        <v>2500</v>
      </c>
      <c r="AL163" s="313">
        <f>'Data - expenses'!AM95</f>
        <v>0</v>
      </c>
      <c r="AM163" s="313">
        <f>'Data - expenses'!AN95</f>
        <v>0</v>
      </c>
      <c r="AN163" s="313">
        <f>'Data - expenses'!AO95</f>
        <v>0</v>
      </c>
      <c r="AO163" s="313">
        <f>'Data - expenses'!AP95</f>
        <v>0</v>
      </c>
      <c r="AP163" s="313">
        <f>'Data - expenses'!AQ95</f>
        <v>0</v>
      </c>
      <c r="AQ163" s="313">
        <f>'Data - expenses'!AR95</f>
        <v>0</v>
      </c>
      <c r="AR163" s="313">
        <f>'Data - expenses'!AS95</f>
        <v>0</v>
      </c>
      <c r="AS163" s="313">
        <f>'Data - expenses'!AT95</f>
        <v>2500</v>
      </c>
      <c r="AT163" s="313">
        <f>'Data - expenses'!AU95</f>
        <v>0</v>
      </c>
      <c r="AU163" s="313">
        <f>'Data - expenses'!AV95</f>
        <v>0</v>
      </c>
      <c r="AV163" s="313">
        <f>'Data - expenses'!AW95</f>
        <v>0</v>
      </c>
      <c r="AW163" s="313">
        <f>'Data - expenses'!AX95</f>
        <v>0</v>
      </c>
      <c r="AX163" s="313">
        <f>'Data - expenses'!AY95</f>
        <v>0</v>
      </c>
      <c r="AY163" s="313">
        <f>'Data - expenses'!AZ95</f>
        <v>0</v>
      </c>
      <c r="AZ163" s="313">
        <f>'Data - expenses'!BA95</f>
        <v>0</v>
      </c>
      <c r="BA163" s="313">
        <f>'Data - expenses'!BB95</f>
        <v>0</v>
      </c>
      <c r="BB163" s="313">
        <f>'Data - expenses'!BC95</f>
        <v>0</v>
      </c>
      <c r="BC163" s="313">
        <f>'Data - expenses'!BD95</f>
        <v>2500</v>
      </c>
      <c r="BD163" s="313">
        <f>'Data - expenses'!BE95</f>
        <v>0</v>
      </c>
      <c r="BE163" s="313">
        <f>'Data - expenses'!BF95</f>
        <v>2500</v>
      </c>
      <c r="BF163" s="313">
        <f>'Data - expenses'!BG95</f>
        <v>0</v>
      </c>
      <c r="BG163" s="313">
        <f>'Data - expenses'!BH95</f>
        <v>0</v>
      </c>
      <c r="BH163" s="313">
        <f>'Data - expenses'!BI95</f>
        <v>0</v>
      </c>
      <c r="BI163" s="313">
        <f>'Data - expenses'!BJ95</f>
        <v>0</v>
      </c>
      <c r="BJ163" s="313">
        <f>'Data - expenses'!BK95</f>
        <v>0</v>
      </c>
      <c r="BK163" s="313">
        <f>'Data - expenses'!BL95</f>
        <v>0</v>
      </c>
      <c r="BL163" s="313">
        <f>'Data - expenses'!BM95</f>
        <v>0</v>
      </c>
      <c r="BM163" s="313">
        <f>'Data - expenses'!BN95</f>
        <v>0</v>
      </c>
      <c r="BN163" s="313">
        <f>'Data - expenses'!BO95</f>
        <v>0</v>
      </c>
      <c r="BO163" s="313">
        <f>'Data - expenses'!BP95</f>
        <v>2500</v>
      </c>
      <c r="BP163" s="314">
        <f>'Data - expenses'!BQ95</f>
        <v>0</v>
      </c>
    </row>
    <row r="164" spans="5:68" hidden="1" outlineLevel="5">
      <c r="H164" s="327" t="s">
        <v>257</v>
      </c>
      <c r="I164" s="312">
        <f>'Data - expenses'!J96</f>
        <v>0</v>
      </c>
      <c r="J164" s="313">
        <f>'Data - expenses'!K96</f>
        <v>0</v>
      </c>
      <c r="K164" s="313">
        <f>'Data - expenses'!L96</f>
        <v>0</v>
      </c>
      <c r="L164" s="313">
        <f>'Data - expenses'!M96</f>
        <v>0</v>
      </c>
      <c r="M164" s="313">
        <f>'Data - expenses'!N96</f>
        <v>0</v>
      </c>
      <c r="N164" s="313">
        <f>'Data - expenses'!O96</f>
        <v>0</v>
      </c>
      <c r="O164" s="313">
        <f>'Data - expenses'!P96</f>
        <v>0</v>
      </c>
      <c r="P164" s="313">
        <f>'Data - expenses'!Q96</f>
        <v>0</v>
      </c>
      <c r="Q164" s="313">
        <f>'Data - expenses'!R96</f>
        <v>0</v>
      </c>
      <c r="R164" s="313">
        <f>'Data - expenses'!S96</f>
        <v>0</v>
      </c>
      <c r="S164" s="313">
        <f>'Data - expenses'!T96</f>
        <v>0</v>
      </c>
      <c r="T164" s="313">
        <f>'Data - expenses'!U96</f>
        <v>0</v>
      </c>
      <c r="U164" s="313">
        <f>'Data - expenses'!V96</f>
        <v>0</v>
      </c>
      <c r="V164" s="313">
        <f>'Data - expenses'!W96</f>
        <v>0</v>
      </c>
      <c r="W164" s="313">
        <f>'Data - expenses'!X96</f>
        <v>0</v>
      </c>
      <c r="X164" s="313">
        <f>'Data - expenses'!Y96</f>
        <v>0</v>
      </c>
      <c r="Y164" s="313">
        <f>'Data - expenses'!Z96</f>
        <v>0</v>
      </c>
      <c r="Z164" s="313">
        <f>'Data - expenses'!AA96</f>
        <v>0</v>
      </c>
      <c r="AA164" s="313">
        <f>'Data - expenses'!AB96</f>
        <v>0</v>
      </c>
      <c r="AB164" s="313">
        <f>'Data - expenses'!AC96</f>
        <v>2500</v>
      </c>
      <c r="AC164" s="313">
        <f>'Data - expenses'!AD96</f>
        <v>0</v>
      </c>
      <c r="AD164" s="313">
        <f>'Data - expenses'!AE96</f>
        <v>0</v>
      </c>
      <c r="AE164" s="313">
        <f>'Data - expenses'!AF96</f>
        <v>0</v>
      </c>
      <c r="AF164" s="313">
        <f>'Data - expenses'!AG96</f>
        <v>0</v>
      </c>
      <c r="AG164" s="313">
        <f>'Data - expenses'!AH96</f>
        <v>0</v>
      </c>
      <c r="AH164" s="313">
        <f>'Data - expenses'!AI96</f>
        <v>0</v>
      </c>
      <c r="AI164" s="313">
        <f>'Data - expenses'!AJ96</f>
        <v>0</v>
      </c>
      <c r="AJ164" s="313">
        <f>'Data - expenses'!AK96</f>
        <v>0</v>
      </c>
      <c r="AK164" s="313">
        <f>'Data - expenses'!AL96</f>
        <v>0</v>
      </c>
      <c r="AL164" s="313">
        <f>'Data - expenses'!AM96</f>
        <v>0</v>
      </c>
      <c r="AM164" s="313">
        <f>'Data - expenses'!AN96</f>
        <v>0</v>
      </c>
      <c r="AN164" s="313">
        <f>'Data - expenses'!AO96</f>
        <v>0</v>
      </c>
      <c r="AO164" s="313">
        <f>'Data - expenses'!AP96</f>
        <v>0</v>
      </c>
      <c r="AP164" s="313">
        <f>'Data - expenses'!AQ96</f>
        <v>0</v>
      </c>
      <c r="AQ164" s="313">
        <f>'Data - expenses'!AR96</f>
        <v>0</v>
      </c>
      <c r="AR164" s="313">
        <f>'Data - expenses'!AS96</f>
        <v>0</v>
      </c>
      <c r="AS164" s="313">
        <f>'Data - expenses'!AT96</f>
        <v>0</v>
      </c>
      <c r="AT164" s="313">
        <f>'Data - expenses'!AU96</f>
        <v>0</v>
      </c>
      <c r="AU164" s="313">
        <f>'Data - expenses'!AV96</f>
        <v>0</v>
      </c>
      <c r="AV164" s="313">
        <f>'Data - expenses'!AW96</f>
        <v>0</v>
      </c>
      <c r="AW164" s="313">
        <f>'Data - expenses'!AX96</f>
        <v>0</v>
      </c>
      <c r="AX164" s="313">
        <f>'Data - expenses'!AY96</f>
        <v>0</v>
      </c>
      <c r="AY164" s="313">
        <f>'Data - expenses'!AZ96</f>
        <v>0</v>
      </c>
      <c r="AZ164" s="313">
        <f>'Data - expenses'!BA96</f>
        <v>0</v>
      </c>
      <c r="BA164" s="313">
        <f>'Data - expenses'!BB96</f>
        <v>0</v>
      </c>
      <c r="BB164" s="313">
        <f>'Data - expenses'!BC96</f>
        <v>0</v>
      </c>
      <c r="BC164" s="313">
        <f>'Data - expenses'!BD96</f>
        <v>0</v>
      </c>
      <c r="BD164" s="313">
        <f>'Data - expenses'!BE96</f>
        <v>0</v>
      </c>
      <c r="BE164" s="313">
        <f>'Data - expenses'!BF96</f>
        <v>0</v>
      </c>
      <c r="BF164" s="313">
        <f>'Data - expenses'!BG96</f>
        <v>0</v>
      </c>
      <c r="BG164" s="313">
        <f>'Data - expenses'!BH96</f>
        <v>0</v>
      </c>
      <c r="BH164" s="313">
        <f>'Data - expenses'!BI96</f>
        <v>0</v>
      </c>
      <c r="BI164" s="313">
        <f>'Data - expenses'!BJ96</f>
        <v>2500</v>
      </c>
      <c r="BJ164" s="313">
        <f>'Data - expenses'!BK96</f>
        <v>0</v>
      </c>
      <c r="BK164" s="313">
        <f>'Data - expenses'!BL96</f>
        <v>0</v>
      </c>
      <c r="BL164" s="313">
        <f>'Data - expenses'!BM96</f>
        <v>2500</v>
      </c>
      <c r="BM164" s="313">
        <f>'Data - expenses'!BN96</f>
        <v>0</v>
      </c>
      <c r="BN164" s="313">
        <f>'Data - expenses'!BO96</f>
        <v>0</v>
      </c>
      <c r="BO164" s="313">
        <f>'Data - expenses'!BP96</f>
        <v>0</v>
      </c>
      <c r="BP164" s="314">
        <f>'Data - expenses'!BQ96</f>
        <v>0</v>
      </c>
    </row>
    <row r="165" spans="5:68" hidden="1" outlineLevel="5">
      <c r="H165" s="327" t="s">
        <v>258</v>
      </c>
      <c r="I165" s="312">
        <f>'Data - expenses'!J97</f>
        <v>0</v>
      </c>
      <c r="J165" s="313">
        <f>'Data - expenses'!K97</f>
        <v>0</v>
      </c>
      <c r="K165" s="313">
        <f>'Data - expenses'!L97</f>
        <v>0</v>
      </c>
      <c r="L165" s="313">
        <f>'Data - expenses'!M97</f>
        <v>0</v>
      </c>
      <c r="M165" s="313">
        <f>'Data - expenses'!N97</f>
        <v>0</v>
      </c>
      <c r="N165" s="313">
        <f>'Data - expenses'!O97</f>
        <v>0</v>
      </c>
      <c r="O165" s="313">
        <f>'Data - expenses'!P97</f>
        <v>0</v>
      </c>
      <c r="P165" s="313">
        <f>'Data - expenses'!Q97</f>
        <v>0</v>
      </c>
      <c r="Q165" s="313">
        <f>'Data - expenses'!R97</f>
        <v>0</v>
      </c>
      <c r="R165" s="313">
        <f>'Data - expenses'!S97</f>
        <v>0</v>
      </c>
      <c r="S165" s="313">
        <f>'Data - expenses'!T97</f>
        <v>0</v>
      </c>
      <c r="T165" s="313">
        <f>'Data - expenses'!U97</f>
        <v>0</v>
      </c>
      <c r="U165" s="313">
        <f>'Data - expenses'!V97</f>
        <v>0</v>
      </c>
      <c r="V165" s="313">
        <f>'Data - expenses'!W97</f>
        <v>0</v>
      </c>
      <c r="W165" s="313">
        <f>'Data - expenses'!X97</f>
        <v>0</v>
      </c>
      <c r="X165" s="313">
        <f>'Data - expenses'!Y97</f>
        <v>0</v>
      </c>
      <c r="Y165" s="313">
        <f>'Data - expenses'!Z97</f>
        <v>0</v>
      </c>
      <c r="Z165" s="313">
        <f>'Data - expenses'!AA97</f>
        <v>0</v>
      </c>
      <c r="AA165" s="313">
        <f>'Data - expenses'!AB97</f>
        <v>0</v>
      </c>
      <c r="AB165" s="313">
        <f>'Data - expenses'!AC97</f>
        <v>0</v>
      </c>
      <c r="AC165" s="313">
        <f>'Data - expenses'!AD97</f>
        <v>0</v>
      </c>
      <c r="AD165" s="313">
        <f>'Data - expenses'!AE97</f>
        <v>0</v>
      </c>
      <c r="AE165" s="313">
        <f>'Data - expenses'!AF97</f>
        <v>0</v>
      </c>
      <c r="AF165" s="313">
        <f>'Data - expenses'!AG97</f>
        <v>0</v>
      </c>
      <c r="AG165" s="313">
        <f>'Data - expenses'!AH97</f>
        <v>0</v>
      </c>
      <c r="AH165" s="313">
        <f>'Data - expenses'!AI97</f>
        <v>0</v>
      </c>
      <c r="AI165" s="313">
        <f>'Data - expenses'!AJ97</f>
        <v>0</v>
      </c>
      <c r="AJ165" s="313">
        <f>'Data - expenses'!AK97</f>
        <v>0</v>
      </c>
      <c r="AK165" s="313">
        <f>'Data - expenses'!AL97</f>
        <v>0</v>
      </c>
      <c r="AL165" s="313">
        <f>'Data - expenses'!AM97</f>
        <v>0</v>
      </c>
      <c r="AM165" s="313">
        <f>'Data - expenses'!AN97</f>
        <v>0</v>
      </c>
      <c r="AN165" s="313">
        <f>'Data - expenses'!AO97</f>
        <v>0</v>
      </c>
      <c r="AO165" s="313">
        <f>'Data - expenses'!AP97</f>
        <v>2500</v>
      </c>
      <c r="AP165" s="313">
        <f>'Data - expenses'!AQ97</f>
        <v>0</v>
      </c>
      <c r="AQ165" s="313">
        <f>'Data - expenses'!AR97</f>
        <v>0</v>
      </c>
      <c r="AR165" s="313">
        <f>'Data - expenses'!AS97</f>
        <v>0</v>
      </c>
      <c r="AS165" s="313">
        <f>'Data - expenses'!AT97</f>
        <v>0</v>
      </c>
      <c r="AT165" s="313">
        <f>'Data - expenses'!AU97</f>
        <v>0</v>
      </c>
      <c r="AU165" s="313">
        <f>'Data - expenses'!AV97</f>
        <v>0</v>
      </c>
      <c r="AV165" s="313">
        <f>'Data - expenses'!AW97</f>
        <v>0</v>
      </c>
      <c r="AW165" s="313">
        <f>'Data - expenses'!AX97</f>
        <v>0</v>
      </c>
      <c r="AX165" s="313">
        <f>'Data - expenses'!AY97</f>
        <v>0</v>
      </c>
      <c r="AY165" s="313">
        <f>'Data - expenses'!AZ97</f>
        <v>0</v>
      </c>
      <c r="AZ165" s="313">
        <f>'Data - expenses'!BA97</f>
        <v>0</v>
      </c>
      <c r="BA165" s="313">
        <f>'Data - expenses'!BB97</f>
        <v>0</v>
      </c>
      <c r="BB165" s="313">
        <f>'Data - expenses'!BC97</f>
        <v>0</v>
      </c>
      <c r="BC165" s="313">
        <f>'Data - expenses'!BD97</f>
        <v>0</v>
      </c>
      <c r="BD165" s="313">
        <f>'Data - expenses'!BE97</f>
        <v>0</v>
      </c>
      <c r="BE165" s="313">
        <f>'Data - expenses'!BF97</f>
        <v>0</v>
      </c>
      <c r="BF165" s="313">
        <f>'Data - expenses'!BG97</f>
        <v>0</v>
      </c>
      <c r="BG165" s="313">
        <f>'Data - expenses'!BH97</f>
        <v>0</v>
      </c>
      <c r="BH165" s="313">
        <f>'Data - expenses'!BI97</f>
        <v>0</v>
      </c>
      <c r="BI165" s="313">
        <f>'Data - expenses'!BJ97</f>
        <v>0</v>
      </c>
      <c r="BJ165" s="313">
        <f>'Data - expenses'!BK97</f>
        <v>0</v>
      </c>
      <c r="BK165" s="313">
        <f>'Data - expenses'!BL97</f>
        <v>0</v>
      </c>
      <c r="BL165" s="313">
        <f>'Data - expenses'!BM97</f>
        <v>0</v>
      </c>
      <c r="BM165" s="313">
        <f>'Data - expenses'!BN97</f>
        <v>0</v>
      </c>
      <c r="BN165" s="313">
        <f>'Data - expenses'!BO97</f>
        <v>0</v>
      </c>
      <c r="BO165" s="313">
        <f>'Data - expenses'!BP97</f>
        <v>0</v>
      </c>
      <c r="BP165" s="314">
        <f>'Data - expenses'!BQ97</f>
        <v>0</v>
      </c>
    </row>
    <row r="166" spans="5:68" hidden="1" outlineLevel="2">
      <c r="E166" s="502" t="s">
        <v>91</v>
      </c>
      <c r="F166" s="505"/>
      <c r="G166" s="505"/>
      <c r="H166" s="503"/>
      <c r="I166" s="324">
        <f t="shared" ref="I166:AN166" si="128">SUM(I167)</f>
        <v>750</v>
      </c>
      <c r="J166" s="325">
        <f t="shared" si="128"/>
        <v>916.66666666666674</v>
      </c>
      <c r="K166" s="325">
        <f t="shared" si="128"/>
        <v>916.66666666666674</v>
      </c>
      <c r="L166" s="325">
        <f t="shared" si="128"/>
        <v>916.66666666666674</v>
      </c>
      <c r="M166" s="325">
        <f t="shared" si="128"/>
        <v>916.66666666666674</v>
      </c>
      <c r="N166" s="325">
        <f t="shared" si="128"/>
        <v>1083.3333333333335</v>
      </c>
      <c r="O166" s="325">
        <f t="shared" si="128"/>
        <v>1083.3333333333335</v>
      </c>
      <c r="P166" s="325">
        <f t="shared" si="128"/>
        <v>1083.3333333333335</v>
      </c>
      <c r="Q166" s="325">
        <f t="shared" si="128"/>
        <v>1083.3333333333335</v>
      </c>
      <c r="R166" s="325">
        <f t="shared" si="128"/>
        <v>1083.3333333333335</v>
      </c>
      <c r="S166" s="325">
        <f t="shared" si="128"/>
        <v>1250</v>
      </c>
      <c r="T166" s="325">
        <f t="shared" si="128"/>
        <v>1250</v>
      </c>
      <c r="U166" s="325">
        <f t="shared" si="128"/>
        <v>1583.3333333333333</v>
      </c>
      <c r="V166" s="325">
        <f t="shared" si="128"/>
        <v>1583.3333333333333</v>
      </c>
      <c r="W166" s="325">
        <f t="shared" si="128"/>
        <v>1749.9999999999998</v>
      </c>
      <c r="X166" s="325">
        <f t="shared" si="128"/>
        <v>1749.9999999999998</v>
      </c>
      <c r="Y166" s="325">
        <f t="shared" si="128"/>
        <v>1999.9999999999998</v>
      </c>
      <c r="Z166" s="325">
        <f t="shared" si="128"/>
        <v>2166.6666666666665</v>
      </c>
      <c r="AA166" s="325">
        <f t="shared" si="128"/>
        <v>2166.6666666666665</v>
      </c>
      <c r="AB166" s="325">
        <f t="shared" si="128"/>
        <v>2333.333333333333</v>
      </c>
      <c r="AC166" s="325">
        <f t="shared" si="128"/>
        <v>2500</v>
      </c>
      <c r="AD166" s="325">
        <f t="shared" si="128"/>
        <v>2500</v>
      </c>
      <c r="AE166" s="325">
        <f t="shared" si="128"/>
        <v>2750</v>
      </c>
      <c r="AF166" s="325">
        <f t="shared" si="128"/>
        <v>2750</v>
      </c>
      <c r="AG166" s="325">
        <f t="shared" si="128"/>
        <v>2750</v>
      </c>
      <c r="AH166" s="325">
        <f t="shared" si="128"/>
        <v>2916.6666666666665</v>
      </c>
      <c r="AI166" s="325">
        <f t="shared" si="128"/>
        <v>2916.6666666666665</v>
      </c>
      <c r="AJ166" s="325">
        <f t="shared" si="128"/>
        <v>2916.6666666666665</v>
      </c>
      <c r="AK166" s="325">
        <f t="shared" si="128"/>
        <v>3083.333333333333</v>
      </c>
      <c r="AL166" s="325">
        <f t="shared" si="128"/>
        <v>3250</v>
      </c>
      <c r="AM166" s="325">
        <f t="shared" si="128"/>
        <v>3250</v>
      </c>
      <c r="AN166" s="325">
        <f t="shared" si="128"/>
        <v>3250</v>
      </c>
      <c r="AO166" s="325">
        <f t="shared" ref="AO166:BP166" si="129">SUM(AO167)</f>
        <v>3583.3333333333335</v>
      </c>
      <c r="AP166" s="325">
        <f t="shared" si="129"/>
        <v>3583.3333333333335</v>
      </c>
      <c r="AQ166" s="325">
        <f t="shared" si="129"/>
        <v>3583.3333333333335</v>
      </c>
      <c r="AR166" s="325">
        <f t="shared" si="129"/>
        <v>3583.3333333333335</v>
      </c>
      <c r="AS166" s="325">
        <f t="shared" si="129"/>
        <v>4250</v>
      </c>
      <c r="AT166" s="325">
        <f t="shared" si="129"/>
        <v>4416.666666666667</v>
      </c>
      <c r="AU166" s="325">
        <f t="shared" si="129"/>
        <v>4583.3333333333339</v>
      </c>
      <c r="AV166" s="325">
        <f t="shared" si="129"/>
        <v>4583.3333333333339</v>
      </c>
      <c r="AW166" s="325">
        <f t="shared" si="129"/>
        <v>4583.3333333333339</v>
      </c>
      <c r="AX166" s="325">
        <f t="shared" si="129"/>
        <v>4583.3333333333339</v>
      </c>
      <c r="AY166" s="325">
        <f t="shared" si="129"/>
        <v>4750</v>
      </c>
      <c r="AZ166" s="325">
        <f t="shared" si="129"/>
        <v>4916.666666666667</v>
      </c>
      <c r="BA166" s="325">
        <f t="shared" si="129"/>
        <v>5250</v>
      </c>
      <c r="BB166" s="325">
        <f t="shared" si="129"/>
        <v>5250</v>
      </c>
      <c r="BC166" s="325">
        <f t="shared" si="129"/>
        <v>5416.6666666666661</v>
      </c>
      <c r="BD166" s="325">
        <f t="shared" si="129"/>
        <v>5583.333333333333</v>
      </c>
      <c r="BE166" s="325">
        <f t="shared" si="129"/>
        <v>7000</v>
      </c>
      <c r="BF166" s="325">
        <f t="shared" si="129"/>
        <v>7333.3333333333339</v>
      </c>
      <c r="BG166" s="325">
        <f t="shared" si="129"/>
        <v>7500</v>
      </c>
      <c r="BH166" s="325">
        <f t="shared" si="129"/>
        <v>7833.333333333333</v>
      </c>
      <c r="BI166" s="325">
        <f t="shared" si="129"/>
        <v>8333.3333333333321</v>
      </c>
      <c r="BJ166" s="325">
        <f t="shared" si="129"/>
        <v>8333.3333333333321</v>
      </c>
      <c r="BK166" s="325">
        <f t="shared" si="129"/>
        <v>8666.6666666666679</v>
      </c>
      <c r="BL166" s="325">
        <f t="shared" si="129"/>
        <v>9166.6666666666679</v>
      </c>
      <c r="BM166" s="325">
        <f t="shared" si="129"/>
        <v>9166.6666666666679</v>
      </c>
      <c r="BN166" s="325">
        <f t="shared" si="129"/>
        <v>9500</v>
      </c>
      <c r="BO166" s="325">
        <f t="shared" si="129"/>
        <v>10000</v>
      </c>
      <c r="BP166" s="326">
        <f t="shared" si="129"/>
        <v>10000</v>
      </c>
    </row>
    <row r="167" spans="5:68" hidden="1" outlineLevel="3">
      <c r="F167" s="488" t="s">
        <v>91</v>
      </c>
      <c r="G167" s="504"/>
      <c r="H167" s="489"/>
      <c r="I167" s="321">
        <f t="shared" ref="I167:AN167" si="130">SUM(I168,I170,I176,I180)</f>
        <v>750</v>
      </c>
      <c r="J167" s="322">
        <f t="shared" si="130"/>
        <v>916.66666666666674</v>
      </c>
      <c r="K167" s="322">
        <f t="shared" si="130"/>
        <v>916.66666666666674</v>
      </c>
      <c r="L167" s="322">
        <f t="shared" si="130"/>
        <v>916.66666666666674</v>
      </c>
      <c r="M167" s="322">
        <f t="shared" si="130"/>
        <v>916.66666666666674</v>
      </c>
      <c r="N167" s="322">
        <f t="shared" si="130"/>
        <v>1083.3333333333335</v>
      </c>
      <c r="O167" s="322">
        <f t="shared" si="130"/>
        <v>1083.3333333333335</v>
      </c>
      <c r="P167" s="322">
        <f t="shared" si="130"/>
        <v>1083.3333333333335</v>
      </c>
      <c r="Q167" s="322">
        <f t="shared" si="130"/>
        <v>1083.3333333333335</v>
      </c>
      <c r="R167" s="322">
        <f t="shared" si="130"/>
        <v>1083.3333333333335</v>
      </c>
      <c r="S167" s="322">
        <f t="shared" si="130"/>
        <v>1250</v>
      </c>
      <c r="T167" s="322">
        <f t="shared" si="130"/>
        <v>1250</v>
      </c>
      <c r="U167" s="322">
        <f t="shared" si="130"/>
        <v>1583.3333333333333</v>
      </c>
      <c r="V167" s="322">
        <f t="shared" si="130"/>
        <v>1583.3333333333333</v>
      </c>
      <c r="W167" s="322">
        <f t="shared" si="130"/>
        <v>1749.9999999999998</v>
      </c>
      <c r="X167" s="322">
        <f t="shared" si="130"/>
        <v>1749.9999999999998</v>
      </c>
      <c r="Y167" s="322">
        <f t="shared" si="130"/>
        <v>1999.9999999999998</v>
      </c>
      <c r="Z167" s="322">
        <f t="shared" si="130"/>
        <v>2166.6666666666665</v>
      </c>
      <c r="AA167" s="322">
        <f t="shared" si="130"/>
        <v>2166.6666666666665</v>
      </c>
      <c r="AB167" s="322">
        <f t="shared" si="130"/>
        <v>2333.333333333333</v>
      </c>
      <c r="AC167" s="322">
        <f t="shared" si="130"/>
        <v>2500</v>
      </c>
      <c r="AD167" s="322">
        <f t="shared" si="130"/>
        <v>2500</v>
      </c>
      <c r="AE167" s="322">
        <f t="shared" si="130"/>
        <v>2750</v>
      </c>
      <c r="AF167" s="322">
        <f t="shared" si="130"/>
        <v>2750</v>
      </c>
      <c r="AG167" s="322">
        <f t="shared" si="130"/>
        <v>2750</v>
      </c>
      <c r="AH167" s="322">
        <f t="shared" si="130"/>
        <v>2916.6666666666665</v>
      </c>
      <c r="AI167" s="322">
        <f t="shared" si="130"/>
        <v>2916.6666666666665</v>
      </c>
      <c r="AJ167" s="322">
        <f t="shared" si="130"/>
        <v>2916.6666666666665</v>
      </c>
      <c r="AK167" s="322">
        <f t="shared" si="130"/>
        <v>3083.333333333333</v>
      </c>
      <c r="AL167" s="322">
        <f t="shared" si="130"/>
        <v>3250</v>
      </c>
      <c r="AM167" s="322">
        <f t="shared" si="130"/>
        <v>3250</v>
      </c>
      <c r="AN167" s="322">
        <f t="shared" si="130"/>
        <v>3250</v>
      </c>
      <c r="AO167" s="322">
        <f t="shared" ref="AO167:BP167" si="131">SUM(AO168,AO170,AO176,AO180)</f>
        <v>3583.3333333333335</v>
      </c>
      <c r="AP167" s="322">
        <f t="shared" si="131"/>
        <v>3583.3333333333335</v>
      </c>
      <c r="AQ167" s="322">
        <f t="shared" si="131"/>
        <v>3583.3333333333335</v>
      </c>
      <c r="AR167" s="322">
        <f t="shared" si="131"/>
        <v>3583.3333333333335</v>
      </c>
      <c r="AS167" s="322">
        <f t="shared" si="131"/>
        <v>4250</v>
      </c>
      <c r="AT167" s="322">
        <f t="shared" si="131"/>
        <v>4416.666666666667</v>
      </c>
      <c r="AU167" s="322">
        <f t="shared" si="131"/>
        <v>4583.3333333333339</v>
      </c>
      <c r="AV167" s="322">
        <f t="shared" si="131"/>
        <v>4583.3333333333339</v>
      </c>
      <c r="AW167" s="322">
        <f t="shared" si="131"/>
        <v>4583.3333333333339</v>
      </c>
      <c r="AX167" s="322">
        <f t="shared" si="131"/>
        <v>4583.3333333333339</v>
      </c>
      <c r="AY167" s="322">
        <f t="shared" si="131"/>
        <v>4750</v>
      </c>
      <c r="AZ167" s="322">
        <f t="shared" si="131"/>
        <v>4916.666666666667</v>
      </c>
      <c r="BA167" s="322">
        <f t="shared" si="131"/>
        <v>5250</v>
      </c>
      <c r="BB167" s="322">
        <f t="shared" si="131"/>
        <v>5250</v>
      </c>
      <c r="BC167" s="322">
        <f t="shared" si="131"/>
        <v>5416.6666666666661</v>
      </c>
      <c r="BD167" s="322">
        <f t="shared" si="131"/>
        <v>5583.333333333333</v>
      </c>
      <c r="BE167" s="322">
        <f t="shared" si="131"/>
        <v>7000</v>
      </c>
      <c r="BF167" s="322">
        <f t="shared" si="131"/>
        <v>7333.3333333333339</v>
      </c>
      <c r="BG167" s="322">
        <f t="shared" si="131"/>
        <v>7500</v>
      </c>
      <c r="BH167" s="322">
        <f t="shared" si="131"/>
        <v>7833.333333333333</v>
      </c>
      <c r="BI167" s="322">
        <f t="shared" si="131"/>
        <v>8333.3333333333321</v>
      </c>
      <c r="BJ167" s="322">
        <f t="shared" si="131"/>
        <v>8333.3333333333321</v>
      </c>
      <c r="BK167" s="322">
        <f t="shared" si="131"/>
        <v>8666.6666666666679</v>
      </c>
      <c r="BL167" s="322">
        <f t="shared" si="131"/>
        <v>9166.6666666666679</v>
      </c>
      <c r="BM167" s="322">
        <f t="shared" si="131"/>
        <v>9166.6666666666679</v>
      </c>
      <c r="BN167" s="322">
        <f t="shared" si="131"/>
        <v>9500</v>
      </c>
      <c r="BO167" s="322">
        <f t="shared" si="131"/>
        <v>10000</v>
      </c>
      <c r="BP167" s="323">
        <f t="shared" si="131"/>
        <v>10000</v>
      </c>
    </row>
    <row r="168" spans="5:68" hidden="1" outlineLevel="4">
      <c r="G168" s="502" t="s">
        <v>0</v>
      </c>
      <c r="H168" s="503"/>
      <c r="I168" s="324">
        <f t="shared" ref="I168:AN168" si="132">SUM(I169)</f>
        <v>416.66666666666669</v>
      </c>
      <c r="J168" s="325">
        <f t="shared" si="132"/>
        <v>416.66666666666669</v>
      </c>
      <c r="K168" s="325">
        <f t="shared" si="132"/>
        <v>416.66666666666669</v>
      </c>
      <c r="L168" s="325">
        <f t="shared" si="132"/>
        <v>416.66666666666669</v>
      </c>
      <c r="M168" s="325">
        <f t="shared" si="132"/>
        <v>416.66666666666669</v>
      </c>
      <c r="N168" s="325">
        <f t="shared" si="132"/>
        <v>416.66666666666669</v>
      </c>
      <c r="O168" s="325">
        <f t="shared" si="132"/>
        <v>416.66666666666669</v>
      </c>
      <c r="P168" s="325">
        <f t="shared" si="132"/>
        <v>416.66666666666669</v>
      </c>
      <c r="Q168" s="325">
        <f t="shared" si="132"/>
        <v>416.66666666666669</v>
      </c>
      <c r="R168" s="325">
        <f t="shared" si="132"/>
        <v>416.66666666666669</v>
      </c>
      <c r="S168" s="325">
        <f t="shared" si="132"/>
        <v>416.66666666666669</v>
      </c>
      <c r="T168" s="325">
        <f t="shared" si="132"/>
        <v>416.66666666666669</v>
      </c>
      <c r="U168" s="325">
        <f t="shared" si="132"/>
        <v>416.66666666666669</v>
      </c>
      <c r="V168" s="325">
        <f t="shared" si="132"/>
        <v>416.66666666666669</v>
      </c>
      <c r="W168" s="325">
        <f t="shared" si="132"/>
        <v>416.66666666666669</v>
      </c>
      <c r="X168" s="325">
        <f t="shared" si="132"/>
        <v>416.66666666666669</v>
      </c>
      <c r="Y168" s="325">
        <f t="shared" si="132"/>
        <v>416.66666666666669</v>
      </c>
      <c r="Z168" s="325">
        <f t="shared" si="132"/>
        <v>416.66666666666669</v>
      </c>
      <c r="AA168" s="325">
        <f t="shared" si="132"/>
        <v>416.66666666666669</v>
      </c>
      <c r="AB168" s="325">
        <f t="shared" si="132"/>
        <v>416.66666666666669</v>
      </c>
      <c r="AC168" s="325">
        <f t="shared" si="132"/>
        <v>416.66666666666669</v>
      </c>
      <c r="AD168" s="325">
        <f t="shared" si="132"/>
        <v>416.66666666666669</v>
      </c>
      <c r="AE168" s="325">
        <f t="shared" si="132"/>
        <v>416.66666666666669</v>
      </c>
      <c r="AF168" s="325">
        <f t="shared" si="132"/>
        <v>416.66666666666669</v>
      </c>
      <c r="AG168" s="325">
        <f t="shared" si="132"/>
        <v>416.66666666666669</v>
      </c>
      <c r="AH168" s="325">
        <f t="shared" si="132"/>
        <v>416.66666666666669</v>
      </c>
      <c r="AI168" s="325">
        <f t="shared" si="132"/>
        <v>416.66666666666669</v>
      </c>
      <c r="AJ168" s="325">
        <f t="shared" si="132"/>
        <v>416.66666666666669</v>
      </c>
      <c r="AK168" s="325">
        <f t="shared" si="132"/>
        <v>416.66666666666669</v>
      </c>
      <c r="AL168" s="325">
        <f t="shared" si="132"/>
        <v>416.66666666666669</v>
      </c>
      <c r="AM168" s="325">
        <f t="shared" si="132"/>
        <v>416.66666666666669</v>
      </c>
      <c r="AN168" s="325">
        <f t="shared" si="132"/>
        <v>416.66666666666669</v>
      </c>
      <c r="AO168" s="325">
        <f t="shared" ref="AO168:BP168" si="133">SUM(AO169)</f>
        <v>416.66666666666669</v>
      </c>
      <c r="AP168" s="325">
        <f t="shared" si="133"/>
        <v>416.66666666666669</v>
      </c>
      <c r="AQ168" s="325">
        <f t="shared" si="133"/>
        <v>416.66666666666669</v>
      </c>
      <c r="AR168" s="325">
        <f t="shared" si="133"/>
        <v>416.66666666666669</v>
      </c>
      <c r="AS168" s="325">
        <f t="shared" si="133"/>
        <v>416.66666666666669</v>
      </c>
      <c r="AT168" s="325">
        <f t="shared" si="133"/>
        <v>416.66666666666669</v>
      </c>
      <c r="AU168" s="325">
        <f t="shared" si="133"/>
        <v>416.66666666666669</v>
      </c>
      <c r="AV168" s="325">
        <f t="shared" si="133"/>
        <v>416.66666666666669</v>
      </c>
      <c r="AW168" s="325">
        <f t="shared" si="133"/>
        <v>416.66666666666669</v>
      </c>
      <c r="AX168" s="325">
        <f t="shared" si="133"/>
        <v>416.66666666666669</v>
      </c>
      <c r="AY168" s="325">
        <f t="shared" si="133"/>
        <v>416.66666666666669</v>
      </c>
      <c r="AZ168" s="325">
        <f t="shared" si="133"/>
        <v>416.66666666666669</v>
      </c>
      <c r="BA168" s="325">
        <f t="shared" si="133"/>
        <v>416.66666666666669</v>
      </c>
      <c r="BB168" s="325">
        <f t="shared" si="133"/>
        <v>416.66666666666669</v>
      </c>
      <c r="BC168" s="325">
        <f t="shared" si="133"/>
        <v>416.66666666666669</v>
      </c>
      <c r="BD168" s="325">
        <f t="shared" si="133"/>
        <v>416.66666666666669</v>
      </c>
      <c r="BE168" s="325">
        <f t="shared" si="133"/>
        <v>416.66666666666669</v>
      </c>
      <c r="BF168" s="325">
        <f t="shared" si="133"/>
        <v>416.66666666666669</v>
      </c>
      <c r="BG168" s="325">
        <f t="shared" si="133"/>
        <v>416.66666666666669</v>
      </c>
      <c r="BH168" s="325">
        <f t="shared" si="133"/>
        <v>416.66666666666669</v>
      </c>
      <c r="BI168" s="325">
        <f t="shared" si="133"/>
        <v>416.66666666666669</v>
      </c>
      <c r="BJ168" s="325">
        <f t="shared" si="133"/>
        <v>416.66666666666669</v>
      </c>
      <c r="BK168" s="325">
        <f t="shared" si="133"/>
        <v>416.66666666666669</v>
      </c>
      <c r="BL168" s="325">
        <f t="shared" si="133"/>
        <v>416.66666666666669</v>
      </c>
      <c r="BM168" s="325">
        <f t="shared" si="133"/>
        <v>416.66666666666669</v>
      </c>
      <c r="BN168" s="325">
        <f t="shared" si="133"/>
        <v>416.66666666666669</v>
      </c>
      <c r="BO168" s="325">
        <f t="shared" si="133"/>
        <v>416.66666666666669</v>
      </c>
      <c r="BP168" s="326">
        <f t="shared" si="133"/>
        <v>416.66666666666669</v>
      </c>
    </row>
    <row r="169" spans="5:68" hidden="1" outlineLevel="5">
      <c r="H169" s="327" t="s">
        <v>248</v>
      </c>
      <c r="I169" s="312">
        <f>'Data - expenses'!J98</f>
        <v>416.66666666666669</v>
      </c>
      <c r="J169" s="313">
        <f>'Data - expenses'!K98</f>
        <v>416.66666666666669</v>
      </c>
      <c r="K169" s="313">
        <f>'Data - expenses'!L98</f>
        <v>416.66666666666669</v>
      </c>
      <c r="L169" s="313">
        <f>'Data - expenses'!M98</f>
        <v>416.66666666666669</v>
      </c>
      <c r="M169" s="313">
        <f>'Data - expenses'!N98</f>
        <v>416.66666666666669</v>
      </c>
      <c r="N169" s="313">
        <f>'Data - expenses'!O98</f>
        <v>416.66666666666669</v>
      </c>
      <c r="O169" s="313">
        <f>'Data - expenses'!P98</f>
        <v>416.66666666666669</v>
      </c>
      <c r="P169" s="313">
        <f>'Data - expenses'!Q98</f>
        <v>416.66666666666669</v>
      </c>
      <c r="Q169" s="313">
        <f>'Data - expenses'!R98</f>
        <v>416.66666666666669</v>
      </c>
      <c r="R169" s="313">
        <f>'Data - expenses'!S98</f>
        <v>416.66666666666669</v>
      </c>
      <c r="S169" s="313">
        <f>'Data - expenses'!T98</f>
        <v>416.66666666666669</v>
      </c>
      <c r="T169" s="313">
        <f>'Data - expenses'!U98</f>
        <v>416.66666666666669</v>
      </c>
      <c r="U169" s="313">
        <f>'Data - expenses'!V98</f>
        <v>416.66666666666669</v>
      </c>
      <c r="V169" s="313">
        <f>'Data - expenses'!W98</f>
        <v>416.66666666666669</v>
      </c>
      <c r="W169" s="313">
        <f>'Data - expenses'!X98</f>
        <v>416.66666666666669</v>
      </c>
      <c r="X169" s="313">
        <f>'Data - expenses'!Y98</f>
        <v>416.66666666666669</v>
      </c>
      <c r="Y169" s="313">
        <f>'Data - expenses'!Z98</f>
        <v>416.66666666666669</v>
      </c>
      <c r="Z169" s="313">
        <f>'Data - expenses'!AA98</f>
        <v>416.66666666666669</v>
      </c>
      <c r="AA169" s="313">
        <f>'Data - expenses'!AB98</f>
        <v>416.66666666666669</v>
      </c>
      <c r="AB169" s="313">
        <f>'Data - expenses'!AC98</f>
        <v>416.66666666666669</v>
      </c>
      <c r="AC169" s="313">
        <f>'Data - expenses'!AD98</f>
        <v>416.66666666666669</v>
      </c>
      <c r="AD169" s="313">
        <f>'Data - expenses'!AE98</f>
        <v>416.66666666666669</v>
      </c>
      <c r="AE169" s="313">
        <f>'Data - expenses'!AF98</f>
        <v>416.66666666666669</v>
      </c>
      <c r="AF169" s="313">
        <f>'Data - expenses'!AG98</f>
        <v>416.66666666666669</v>
      </c>
      <c r="AG169" s="313">
        <f>'Data - expenses'!AH98</f>
        <v>416.66666666666669</v>
      </c>
      <c r="AH169" s="313">
        <f>'Data - expenses'!AI98</f>
        <v>416.66666666666669</v>
      </c>
      <c r="AI169" s="313">
        <f>'Data - expenses'!AJ98</f>
        <v>416.66666666666669</v>
      </c>
      <c r="AJ169" s="313">
        <f>'Data - expenses'!AK98</f>
        <v>416.66666666666669</v>
      </c>
      <c r="AK169" s="313">
        <f>'Data - expenses'!AL98</f>
        <v>416.66666666666669</v>
      </c>
      <c r="AL169" s="313">
        <f>'Data - expenses'!AM98</f>
        <v>416.66666666666669</v>
      </c>
      <c r="AM169" s="313">
        <f>'Data - expenses'!AN98</f>
        <v>416.66666666666669</v>
      </c>
      <c r="AN169" s="313">
        <f>'Data - expenses'!AO98</f>
        <v>416.66666666666669</v>
      </c>
      <c r="AO169" s="313">
        <f>'Data - expenses'!AP98</f>
        <v>416.66666666666669</v>
      </c>
      <c r="AP169" s="313">
        <f>'Data - expenses'!AQ98</f>
        <v>416.66666666666669</v>
      </c>
      <c r="AQ169" s="313">
        <f>'Data - expenses'!AR98</f>
        <v>416.66666666666669</v>
      </c>
      <c r="AR169" s="313">
        <f>'Data - expenses'!AS98</f>
        <v>416.66666666666669</v>
      </c>
      <c r="AS169" s="313">
        <f>'Data - expenses'!AT98</f>
        <v>416.66666666666669</v>
      </c>
      <c r="AT169" s="313">
        <f>'Data - expenses'!AU98</f>
        <v>416.66666666666669</v>
      </c>
      <c r="AU169" s="313">
        <f>'Data - expenses'!AV98</f>
        <v>416.66666666666669</v>
      </c>
      <c r="AV169" s="313">
        <f>'Data - expenses'!AW98</f>
        <v>416.66666666666669</v>
      </c>
      <c r="AW169" s="313">
        <f>'Data - expenses'!AX98</f>
        <v>416.66666666666669</v>
      </c>
      <c r="AX169" s="313">
        <f>'Data - expenses'!AY98</f>
        <v>416.66666666666669</v>
      </c>
      <c r="AY169" s="313">
        <f>'Data - expenses'!AZ98</f>
        <v>416.66666666666669</v>
      </c>
      <c r="AZ169" s="313">
        <f>'Data - expenses'!BA98</f>
        <v>416.66666666666669</v>
      </c>
      <c r="BA169" s="313">
        <f>'Data - expenses'!BB98</f>
        <v>416.66666666666669</v>
      </c>
      <c r="BB169" s="313">
        <f>'Data - expenses'!BC98</f>
        <v>416.66666666666669</v>
      </c>
      <c r="BC169" s="313">
        <f>'Data - expenses'!BD98</f>
        <v>416.66666666666669</v>
      </c>
      <c r="BD169" s="313">
        <f>'Data - expenses'!BE98</f>
        <v>416.66666666666669</v>
      </c>
      <c r="BE169" s="313">
        <f>'Data - expenses'!BF98</f>
        <v>416.66666666666669</v>
      </c>
      <c r="BF169" s="313">
        <f>'Data - expenses'!BG98</f>
        <v>416.66666666666669</v>
      </c>
      <c r="BG169" s="313">
        <f>'Data - expenses'!BH98</f>
        <v>416.66666666666669</v>
      </c>
      <c r="BH169" s="313">
        <f>'Data - expenses'!BI98</f>
        <v>416.66666666666669</v>
      </c>
      <c r="BI169" s="313">
        <f>'Data - expenses'!BJ98</f>
        <v>416.66666666666669</v>
      </c>
      <c r="BJ169" s="313">
        <f>'Data - expenses'!BK98</f>
        <v>416.66666666666669</v>
      </c>
      <c r="BK169" s="313">
        <f>'Data - expenses'!BL98</f>
        <v>416.66666666666669</v>
      </c>
      <c r="BL169" s="313">
        <f>'Data - expenses'!BM98</f>
        <v>416.66666666666669</v>
      </c>
      <c r="BM169" s="313">
        <f>'Data - expenses'!BN98</f>
        <v>416.66666666666669</v>
      </c>
      <c r="BN169" s="313">
        <f>'Data - expenses'!BO98</f>
        <v>416.66666666666669</v>
      </c>
      <c r="BO169" s="313">
        <f>'Data - expenses'!BP98</f>
        <v>416.66666666666669</v>
      </c>
      <c r="BP169" s="314">
        <f>'Data - expenses'!BQ98</f>
        <v>416.66666666666669</v>
      </c>
    </row>
    <row r="170" spans="5:68" hidden="1" outlineLevel="4">
      <c r="G170" s="502" t="s">
        <v>36</v>
      </c>
      <c r="H170" s="503"/>
      <c r="I170" s="324">
        <f t="shared" ref="I170:AN170" si="134">SUM(I171,I172,I173,I174,I175)</f>
        <v>0</v>
      </c>
      <c r="J170" s="325">
        <f t="shared" si="134"/>
        <v>166.66666666666666</v>
      </c>
      <c r="K170" s="325">
        <f t="shared" si="134"/>
        <v>166.66666666666666</v>
      </c>
      <c r="L170" s="325">
        <f t="shared" si="134"/>
        <v>166.66666666666666</v>
      </c>
      <c r="M170" s="325">
        <f t="shared" si="134"/>
        <v>166.66666666666666</v>
      </c>
      <c r="N170" s="325">
        <f t="shared" si="134"/>
        <v>166.66666666666666</v>
      </c>
      <c r="O170" s="325">
        <f t="shared" si="134"/>
        <v>166.66666666666666</v>
      </c>
      <c r="P170" s="325">
        <f t="shared" si="134"/>
        <v>166.66666666666666</v>
      </c>
      <c r="Q170" s="325">
        <f t="shared" si="134"/>
        <v>166.66666666666666</v>
      </c>
      <c r="R170" s="325">
        <f t="shared" si="134"/>
        <v>166.66666666666666</v>
      </c>
      <c r="S170" s="325">
        <f t="shared" si="134"/>
        <v>333.33333333333331</v>
      </c>
      <c r="T170" s="325">
        <f t="shared" si="134"/>
        <v>333.33333333333331</v>
      </c>
      <c r="U170" s="325">
        <f t="shared" si="134"/>
        <v>333.33333333333331</v>
      </c>
      <c r="V170" s="325">
        <f t="shared" si="134"/>
        <v>333.33333333333331</v>
      </c>
      <c r="W170" s="325">
        <f t="shared" si="134"/>
        <v>333.33333333333331</v>
      </c>
      <c r="X170" s="325">
        <f t="shared" si="134"/>
        <v>333.33333333333331</v>
      </c>
      <c r="Y170" s="325">
        <f t="shared" si="134"/>
        <v>583.33333333333326</v>
      </c>
      <c r="Z170" s="325">
        <f t="shared" si="134"/>
        <v>749.99999999999989</v>
      </c>
      <c r="AA170" s="325">
        <f t="shared" si="134"/>
        <v>749.99999999999989</v>
      </c>
      <c r="AB170" s="325">
        <f t="shared" si="134"/>
        <v>749.99999999999989</v>
      </c>
      <c r="AC170" s="325">
        <f t="shared" si="134"/>
        <v>916.66666666666663</v>
      </c>
      <c r="AD170" s="325">
        <f t="shared" si="134"/>
        <v>916.66666666666663</v>
      </c>
      <c r="AE170" s="325">
        <f t="shared" si="134"/>
        <v>916.66666666666663</v>
      </c>
      <c r="AF170" s="325">
        <f t="shared" si="134"/>
        <v>916.66666666666663</v>
      </c>
      <c r="AG170" s="325">
        <f t="shared" si="134"/>
        <v>916.66666666666663</v>
      </c>
      <c r="AH170" s="325">
        <f t="shared" si="134"/>
        <v>1083.3333333333333</v>
      </c>
      <c r="AI170" s="325">
        <f t="shared" si="134"/>
        <v>1083.3333333333333</v>
      </c>
      <c r="AJ170" s="325">
        <f t="shared" si="134"/>
        <v>1083.3333333333333</v>
      </c>
      <c r="AK170" s="325">
        <f t="shared" si="134"/>
        <v>1083.3333333333333</v>
      </c>
      <c r="AL170" s="325">
        <f t="shared" si="134"/>
        <v>1250</v>
      </c>
      <c r="AM170" s="325">
        <f t="shared" si="134"/>
        <v>1250</v>
      </c>
      <c r="AN170" s="325">
        <f t="shared" si="134"/>
        <v>1250</v>
      </c>
      <c r="AO170" s="325">
        <f t="shared" ref="AO170:BP170" si="135">SUM(AO171,AO172,AO173,AO174,AO175)</f>
        <v>1250</v>
      </c>
      <c r="AP170" s="325">
        <f t="shared" si="135"/>
        <v>1250</v>
      </c>
      <c r="AQ170" s="325">
        <f t="shared" si="135"/>
        <v>1250</v>
      </c>
      <c r="AR170" s="325">
        <f t="shared" si="135"/>
        <v>1250</v>
      </c>
      <c r="AS170" s="325">
        <f t="shared" si="135"/>
        <v>1416.6666666666667</v>
      </c>
      <c r="AT170" s="325">
        <f t="shared" si="135"/>
        <v>1583.3333333333333</v>
      </c>
      <c r="AU170" s="325">
        <f t="shared" si="135"/>
        <v>1583.3333333333333</v>
      </c>
      <c r="AV170" s="325">
        <f t="shared" si="135"/>
        <v>1583.3333333333333</v>
      </c>
      <c r="AW170" s="325">
        <f t="shared" si="135"/>
        <v>1583.3333333333333</v>
      </c>
      <c r="AX170" s="325">
        <f t="shared" si="135"/>
        <v>1583.3333333333333</v>
      </c>
      <c r="AY170" s="325">
        <f t="shared" si="135"/>
        <v>1750</v>
      </c>
      <c r="AZ170" s="325">
        <f t="shared" si="135"/>
        <v>1916.6666666666667</v>
      </c>
      <c r="BA170" s="325">
        <f t="shared" si="135"/>
        <v>2083.333333333333</v>
      </c>
      <c r="BB170" s="325">
        <f t="shared" si="135"/>
        <v>2083.333333333333</v>
      </c>
      <c r="BC170" s="325">
        <f t="shared" si="135"/>
        <v>2083.333333333333</v>
      </c>
      <c r="BD170" s="325">
        <f t="shared" si="135"/>
        <v>2249.9999999999995</v>
      </c>
      <c r="BE170" s="325">
        <f t="shared" si="135"/>
        <v>2999.9999999999995</v>
      </c>
      <c r="BF170" s="325">
        <f t="shared" si="135"/>
        <v>3333.333333333333</v>
      </c>
      <c r="BG170" s="325">
        <f t="shared" si="135"/>
        <v>3333.333333333333</v>
      </c>
      <c r="BH170" s="325">
        <f t="shared" si="135"/>
        <v>3666.6666666666665</v>
      </c>
      <c r="BI170" s="325">
        <f t="shared" si="135"/>
        <v>3999.9999999999995</v>
      </c>
      <c r="BJ170" s="325">
        <f t="shared" si="135"/>
        <v>3999.9999999999995</v>
      </c>
      <c r="BK170" s="325">
        <f t="shared" si="135"/>
        <v>4333.3333333333339</v>
      </c>
      <c r="BL170" s="325">
        <f t="shared" si="135"/>
        <v>4666.666666666667</v>
      </c>
      <c r="BM170" s="325">
        <f t="shared" si="135"/>
        <v>4666.666666666667</v>
      </c>
      <c r="BN170" s="325">
        <f t="shared" si="135"/>
        <v>5000</v>
      </c>
      <c r="BO170" s="325">
        <f t="shared" si="135"/>
        <v>5333.333333333333</v>
      </c>
      <c r="BP170" s="326">
        <f t="shared" si="135"/>
        <v>5333.333333333333</v>
      </c>
    </row>
    <row r="171" spans="5:68" hidden="1" outlineLevel="5">
      <c r="H171" s="327" t="s">
        <v>249</v>
      </c>
      <c r="I171" s="312">
        <f>'Data - expenses'!J99</f>
        <v>0</v>
      </c>
      <c r="J171" s="313">
        <f>'Data - expenses'!K99</f>
        <v>0</v>
      </c>
      <c r="K171" s="313">
        <f>'Data - expenses'!L99</f>
        <v>0</v>
      </c>
      <c r="L171" s="313">
        <f>'Data - expenses'!M99</f>
        <v>0</v>
      </c>
      <c r="M171" s="313">
        <f>'Data - expenses'!N99</f>
        <v>0</v>
      </c>
      <c r="N171" s="313">
        <f>'Data - expenses'!O99</f>
        <v>0</v>
      </c>
      <c r="O171" s="313">
        <f>'Data - expenses'!P99</f>
        <v>0</v>
      </c>
      <c r="P171" s="313">
        <f>'Data - expenses'!Q99</f>
        <v>0</v>
      </c>
      <c r="Q171" s="313">
        <f>'Data - expenses'!R99</f>
        <v>0</v>
      </c>
      <c r="R171" s="313">
        <f>'Data - expenses'!S99</f>
        <v>0</v>
      </c>
      <c r="S171" s="313">
        <f>'Data - expenses'!T99</f>
        <v>0</v>
      </c>
      <c r="T171" s="313">
        <f>'Data - expenses'!U99</f>
        <v>0</v>
      </c>
      <c r="U171" s="313">
        <f>'Data - expenses'!V99</f>
        <v>0</v>
      </c>
      <c r="V171" s="313">
        <f>'Data - expenses'!W99</f>
        <v>0</v>
      </c>
      <c r="W171" s="313">
        <f>'Data - expenses'!X99</f>
        <v>0</v>
      </c>
      <c r="X171" s="313">
        <f>'Data - expenses'!Y99</f>
        <v>0</v>
      </c>
      <c r="Y171" s="313">
        <f>'Data - expenses'!Z99</f>
        <v>0</v>
      </c>
      <c r="Z171" s="313">
        <f>'Data - expenses'!AA99</f>
        <v>0</v>
      </c>
      <c r="AA171" s="313">
        <f>'Data - expenses'!AB99</f>
        <v>0</v>
      </c>
      <c r="AB171" s="313">
        <f>'Data - expenses'!AC99</f>
        <v>0</v>
      </c>
      <c r="AC171" s="313">
        <f>'Data - expenses'!AD99</f>
        <v>0</v>
      </c>
      <c r="AD171" s="313">
        <f>'Data - expenses'!AE99</f>
        <v>0</v>
      </c>
      <c r="AE171" s="313">
        <f>'Data - expenses'!AF99</f>
        <v>0</v>
      </c>
      <c r="AF171" s="313">
        <f>'Data - expenses'!AG99</f>
        <v>0</v>
      </c>
      <c r="AG171" s="313">
        <f>'Data - expenses'!AH99</f>
        <v>0</v>
      </c>
      <c r="AH171" s="313">
        <f>'Data - expenses'!AI99</f>
        <v>166.66666666666666</v>
      </c>
      <c r="AI171" s="313">
        <f>'Data - expenses'!AJ99</f>
        <v>166.66666666666666</v>
      </c>
      <c r="AJ171" s="313">
        <f>'Data - expenses'!AK99</f>
        <v>166.66666666666666</v>
      </c>
      <c r="AK171" s="313">
        <f>'Data - expenses'!AL99</f>
        <v>166.66666666666666</v>
      </c>
      <c r="AL171" s="313">
        <f>'Data - expenses'!AM99</f>
        <v>166.66666666666666</v>
      </c>
      <c r="AM171" s="313">
        <f>'Data - expenses'!AN99</f>
        <v>166.66666666666666</v>
      </c>
      <c r="AN171" s="313">
        <f>'Data - expenses'!AO99</f>
        <v>166.66666666666666</v>
      </c>
      <c r="AO171" s="313">
        <f>'Data - expenses'!AP99</f>
        <v>166.66666666666666</v>
      </c>
      <c r="AP171" s="313">
        <f>'Data - expenses'!AQ99</f>
        <v>166.66666666666666</v>
      </c>
      <c r="AQ171" s="313">
        <f>'Data - expenses'!AR99</f>
        <v>166.66666666666666</v>
      </c>
      <c r="AR171" s="313">
        <f>'Data - expenses'!AS99</f>
        <v>166.66666666666666</v>
      </c>
      <c r="AS171" s="313">
        <f>'Data - expenses'!AT99</f>
        <v>166.66666666666666</v>
      </c>
      <c r="AT171" s="313">
        <f>'Data - expenses'!AU99</f>
        <v>166.66666666666666</v>
      </c>
      <c r="AU171" s="313">
        <f>'Data - expenses'!AV99</f>
        <v>166.66666666666666</v>
      </c>
      <c r="AV171" s="313">
        <f>'Data - expenses'!AW99</f>
        <v>166.66666666666666</v>
      </c>
      <c r="AW171" s="313">
        <f>'Data - expenses'!AX99</f>
        <v>166.66666666666666</v>
      </c>
      <c r="AX171" s="313">
        <f>'Data - expenses'!AY99</f>
        <v>166.66666666666666</v>
      </c>
      <c r="AY171" s="313">
        <f>'Data - expenses'!AZ99</f>
        <v>166.66666666666666</v>
      </c>
      <c r="AZ171" s="313">
        <f>'Data - expenses'!BA99</f>
        <v>166.66666666666666</v>
      </c>
      <c r="BA171" s="313">
        <f>'Data - expenses'!BB99</f>
        <v>166.66666666666666</v>
      </c>
      <c r="BB171" s="313">
        <f>'Data - expenses'!BC99</f>
        <v>166.66666666666666</v>
      </c>
      <c r="BC171" s="313">
        <f>'Data - expenses'!BD99</f>
        <v>166.66666666666666</v>
      </c>
      <c r="BD171" s="313">
        <f>'Data - expenses'!BE99</f>
        <v>166.66666666666666</v>
      </c>
      <c r="BE171" s="313">
        <f>'Data - expenses'!BF99</f>
        <v>333.33333333333331</v>
      </c>
      <c r="BF171" s="313">
        <f>'Data - expenses'!BG99</f>
        <v>333.33333333333331</v>
      </c>
      <c r="BG171" s="313">
        <f>'Data - expenses'!BH99</f>
        <v>333.33333333333331</v>
      </c>
      <c r="BH171" s="313">
        <f>'Data - expenses'!BI99</f>
        <v>333.33333333333331</v>
      </c>
      <c r="BI171" s="313">
        <f>'Data - expenses'!BJ99</f>
        <v>333.33333333333331</v>
      </c>
      <c r="BJ171" s="313">
        <f>'Data - expenses'!BK99</f>
        <v>333.33333333333331</v>
      </c>
      <c r="BK171" s="313">
        <f>'Data - expenses'!BL99</f>
        <v>333.33333333333331</v>
      </c>
      <c r="BL171" s="313">
        <f>'Data - expenses'!BM99</f>
        <v>333.33333333333331</v>
      </c>
      <c r="BM171" s="313">
        <f>'Data - expenses'!BN99</f>
        <v>333.33333333333331</v>
      </c>
      <c r="BN171" s="313">
        <f>'Data - expenses'!BO99</f>
        <v>333.33333333333331</v>
      </c>
      <c r="BO171" s="313">
        <f>'Data - expenses'!BP99</f>
        <v>333.33333333333331</v>
      </c>
      <c r="BP171" s="314">
        <f>'Data - expenses'!BQ99</f>
        <v>333.33333333333331</v>
      </c>
    </row>
    <row r="172" spans="5:68" hidden="1" outlineLevel="5">
      <c r="H172" s="327" t="s">
        <v>250</v>
      </c>
      <c r="I172" s="312">
        <f>'Data - expenses'!J100</f>
        <v>0</v>
      </c>
      <c r="J172" s="313">
        <f>'Data - expenses'!K100</f>
        <v>0</v>
      </c>
      <c r="K172" s="313">
        <f>'Data - expenses'!L100</f>
        <v>0</v>
      </c>
      <c r="L172" s="313">
        <f>'Data - expenses'!M100</f>
        <v>0</v>
      </c>
      <c r="M172" s="313">
        <f>'Data - expenses'!N100</f>
        <v>0</v>
      </c>
      <c r="N172" s="313">
        <f>'Data - expenses'!O100</f>
        <v>0</v>
      </c>
      <c r="O172" s="313">
        <f>'Data - expenses'!P100</f>
        <v>0</v>
      </c>
      <c r="P172" s="313">
        <f>'Data - expenses'!Q100</f>
        <v>0</v>
      </c>
      <c r="Q172" s="313">
        <f>'Data - expenses'!R100</f>
        <v>0</v>
      </c>
      <c r="R172" s="313">
        <f>'Data - expenses'!S100</f>
        <v>0</v>
      </c>
      <c r="S172" s="313">
        <f>'Data - expenses'!T100</f>
        <v>0</v>
      </c>
      <c r="T172" s="313">
        <f>'Data - expenses'!U100</f>
        <v>0</v>
      </c>
      <c r="U172" s="313">
        <f>'Data - expenses'!V100</f>
        <v>0</v>
      </c>
      <c r="V172" s="313">
        <f>'Data - expenses'!W100</f>
        <v>0</v>
      </c>
      <c r="W172" s="313">
        <f>'Data - expenses'!X100</f>
        <v>0</v>
      </c>
      <c r="X172" s="313">
        <f>'Data - expenses'!Y100</f>
        <v>0</v>
      </c>
      <c r="Y172" s="313">
        <f>'Data - expenses'!Z100</f>
        <v>250</v>
      </c>
      <c r="Z172" s="313">
        <f>'Data - expenses'!AA100</f>
        <v>250</v>
      </c>
      <c r="AA172" s="313">
        <f>'Data - expenses'!AB100</f>
        <v>250</v>
      </c>
      <c r="AB172" s="313">
        <f>'Data - expenses'!AC100</f>
        <v>250</v>
      </c>
      <c r="AC172" s="313">
        <f>'Data - expenses'!AD100</f>
        <v>250</v>
      </c>
      <c r="AD172" s="313">
        <f>'Data - expenses'!AE100</f>
        <v>250</v>
      </c>
      <c r="AE172" s="313">
        <f>'Data - expenses'!AF100</f>
        <v>250</v>
      </c>
      <c r="AF172" s="313">
        <f>'Data - expenses'!AG100</f>
        <v>250</v>
      </c>
      <c r="AG172" s="313">
        <f>'Data - expenses'!AH100</f>
        <v>250</v>
      </c>
      <c r="AH172" s="313">
        <f>'Data - expenses'!AI100</f>
        <v>250</v>
      </c>
      <c r="AI172" s="313">
        <f>'Data - expenses'!AJ100</f>
        <v>250</v>
      </c>
      <c r="AJ172" s="313">
        <f>'Data - expenses'!AK100</f>
        <v>250</v>
      </c>
      <c r="AK172" s="313">
        <f>'Data - expenses'!AL100</f>
        <v>250</v>
      </c>
      <c r="AL172" s="313">
        <f>'Data - expenses'!AM100</f>
        <v>250</v>
      </c>
      <c r="AM172" s="313">
        <f>'Data - expenses'!AN100</f>
        <v>250</v>
      </c>
      <c r="AN172" s="313">
        <f>'Data - expenses'!AO100</f>
        <v>250</v>
      </c>
      <c r="AO172" s="313">
        <f>'Data - expenses'!AP100</f>
        <v>250</v>
      </c>
      <c r="AP172" s="313">
        <f>'Data - expenses'!AQ100</f>
        <v>250</v>
      </c>
      <c r="AQ172" s="313">
        <f>'Data - expenses'!AR100</f>
        <v>250</v>
      </c>
      <c r="AR172" s="313">
        <f>'Data - expenses'!AS100</f>
        <v>250</v>
      </c>
      <c r="AS172" s="313">
        <f>'Data - expenses'!AT100</f>
        <v>250</v>
      </c>
      <c r="AT172" s="313">
        <f>'Data - expenses'!AU100</f>
        <v>250</v>
      </c>
      <c r="AU172" s="313">
        <f>'Data - expenses'!AV100</f>
        <v>250</v>
      </c>
      <c r="AV172" s="313">
        <f>'Data - expenses'!AW100</f>
        <v>250</v>
      </c>
      <c r="AW172" s="313">
        <f>'Data - expenses'!AX100</f>
        <v>250</v>
      </c>
      <c r="AX172" s="313">
        <f>'Data - expenses'!AY100</f>
        <v>250</v>
      </c>
      <c r="AY172" s="313">
        <f>'Data - expenses'!AZ100</f>
        <v>250</v>
      </c>
      <c r="AZ172" s="313">
        <f>'Data - expenses'!BA100</f>
        <v>250</v>
      </c>
      <c r="BA172" s="313">
        <f>'Data - expenses'!BB100</f>
        <v>250</v>
      </c>
      <c r="BB172" s="313">
        <f>'Data - expenses'!BC100</f>
        <v>250</v>
      </c>
      <c r="BC172" s="313">
        <f>'Data - expenses'!BD100</f>
        <v>250</v>
      </c>
      <c r="BD172" s="313">
        <f>'Data - expenses'!BE100</f>
        <v>250</v>
      </c>
      <c r="BE172" s="313">
        <f>'Data - expenses'!BF100</f>
        <v>500</v>
      </c>
      <c r="BF172" s="313">
        <f>'Data - expenses'!BG100</f>
        <v>500</v>
      </c>
      <c r="BG172" s="313">
        <f>'Data - expenses'!BH100</f>
        <v>500</v>
      </c>
      <c r="BH172" s="313">
        <f>'Data - expenses'!BI100</f>
        <v>500</v>
      </c>
      <c r="BI172" s="313">
        <f>'Data - expenses'!BJ100</f>
        <v>500</v>
      </c>
      <c r="BJ172" s="313">
        <f>'Data - expenses'!BK100</f>
        <v>500</v>
      </c>
      <c r="BK172" s="313">
        <f>'Data - expenses'!BL100</f>
        <v>500</v>
      </c>
      <c r="BL172" s="313">
        <f>'Data - expenses'!BM100</f>
        <v>500</v>
      </c>
      <c r="BM172" s="313">
        <f>'Data - expenses'!BN100</f>
        <v>500</v>
      </c>
      <c r="BN172" s="313">
        <f>'Data - expenses'!BO100</f>
        <v>500</v>
      </c>
      <c r="BO172" s="313">
        <f>'Data - expenses'!BP100</f>
        <v>500</v>
      </c>
      <c r="BP172" s="314">
        <f>'Data - expenses'!BQ100</f>
        <v>500</v>
      </c>
    </row>
    <row r="173" spans="5:68" hidden="1" outlineLevel="5">
      <c r="H173" s="327" t="s">
        <v>251</v>
      </c>
      <c r="I173" s="312">
        <f>'Data - expenses'!J101</f>
        <v>0</v>
      </c>
      <c r="J173" s="313">
        <f>'Data - expenses'!K101</f>
        <v>166.66666666666666</v>
      </c>
      <c r="K173" s="313">
        <f>'Data - expenses'!L101</f>
        <v>166.66666666666666</v>
      </c>
      <c r="L173" s="313">
        <f>'Data - expenses'!M101</f>
        <v>166.66666666666666</v>
      </c>
      <c r="M173" s="313">
        <f>'Data - expenses'!N101</f>
        <v>166.66666666666666</v>
      </c>
      <c r="N173" s="313">
        <f>'Data - expenses'!O101</f>
        <v>166.66666666666666</v>
      </c>
      <c r="O173" s="313">
        <f>'Data - expenses'!P101</f>
        <v>166.66666666666666</v>
      </c>
      <c r="P173" s="313">
        <f>'Data - expenses'!Q101</f>
        <v>166.66666666666666</v>
      </c>
      <c r="Q173" s="313">
        <f>'Data - expenses'!R101</f>
        <v>166.66666666666666</v>
      </c>
      <c r="R173" s="313">
        <f>'Data - expenses'!S101</f>
        <v>166.66666666666666</v>
      </c>
      <c r="S173" s="313">
        <f>'Data - expenses'!T101</f>
        <v>166.66666666666666</v>
      </c>
      <c r="T173" s="313">
        <f>'Data - expenses'!U101</f>
        <v>166.66666666666666</v>
      </c>
      <c r="U173" s="313">
        <f>'Data - expenses'!V101</f>
        <v>166.66666666666666</v>
      </c>
      <c r="V173" s="313">
        <f>'Data - expenses'!W101</f>
        <v>166.66666666666666</v>
      </c>
      <c r="W173" s="313">
        <f>'Data - expenses'!X101</f>
        <v>166.66666666666666</v>
      </c>
      <c r="X173" s="313">
        <f>'Data - expenses'!Y101</f>
        <v>166.66666666666666</v>
      </c>
      <c r="Y173" s="313">
        <f>'Data - expenses'!Z101</f>
        <v>166.66666666666666</v>
      </c>
      <c r="Z173" s="313">
        <f>'Data - expenses'!AA101</f>
        <v>166.66666666666666</v>
      </c>
      <c r="AA173" s="313">
        <f>'Data - expenses'!AB101</f>
        <v>166.66666666666666</v>
      </c>
      <c r="AB173" s="313">
        <f>'Data - expenses'!AC101</f>
        <v>166.66666666666666</v>
      </c>
      <c r="AC173" s="313">
        <f>'Data - expenses'!AD101</f>
        <v>166.66666666666666</v>
      </c>
      <c r="AD173" s="313">
        <f>'Data - expenses'!AE101</f>
        <v>166.66666666666666</v>
      </c>
      <c r="AE173" s="313">
        <f>'Data - expenses'!AF101</f>
        <v>166.66666666666666</v>
      </c>
      <c r="AF173" s="313">
        <f>'Data - expenses'!AG101</f>
        <v>166.66666666666666</v>
      </c>
      <c r="AG173" s="313">
        <f>'Data - expenses'!AH101</f>
        <v>166.66666666666666</v>
      </c>
      <c r="AH173" s="313">
        <f>'Data - expenses'!AI101</f>
        <v>166.66666666666666</v>
      </c>
      <c r="AI173" s="313">
        <f>'Data - expenses'!AJ101</f>
        <v>166.66666666666666</v>
      </c>
      <c r="AJ173" s="313">
        <f>'Data - expenses'!AK101</f>
        <v>166.66666666666666</v>
      </c>
      <c r="AK173" s="313">
        <f>'Data - expenses'!AL101</f>
        <v>166.66666666666666</v>
      </c>
      <c r="AL173" s="313">
        <f>'Data - expenses'!AM101</f>
        <v>166.66666666666666</v>
      </c>
      <c r="AM173" s="313">
        <f>'Data - expenses'!AN101</f>
        <v>166.66666666666666</v>
      </c>
      <c r="AN173" s="313">
        <f>'Data - expenses'!AO101</f>
        <v>166.66666666666666</v>
      </c>
      <c r="AO173" s="313">
        <f>'Data - expenses'!AP101</f>
        <v>166.66666666666666</v>
      </c>
      <c r="AP173" s="313">
        <f>'Data - expenses'!AQ101</f>
        <v>166.66666666666666</v>
      </c>
      <c r="AQ173" s="313">
        <f>'Data - expenses'!AR101</f>
        <v>166.66666666666666</v>
      </c>
      <c r="AR173" s="313">
        <f>'Data - expenses'!AS101</f>
        <v>166.66666666666666</v>
      </c>
      <c r="AS173" s="313">
        <f>'Data - expenses'!AT101</f>
        <v>333.33333333333331</v>
      </c>
      <c r="AT173" s="313">
        <f>'Data - expenses'!AU101</f>
        <v>333.33333333333331</v>
      </c>
      <c r="AU173" s="313">
        <f>'Data - expenses'!AV101</f>
        <v>333.33333333333331</v>
      </c>
      <c r="AV173" s="313">
        <f>'Data - expenses'!AW101</f>
        <v>333.33333333333331</v>
      </c>
      <c r="AW173" s="313">
        <f>'Data - expenses'!AX101</f>
        <v>333.33333333333331</v>
      </c>
      <c r="AX173" s="313">
        <f>'Data - expenses'!AY101</f>
        <v>333.33333333333331</v>
      </c>
      <c r="AY173" s="313">
        <f>'Data - expenses'!AZ101</f>
        <v>500</v>
      </c>
      <c r="AZ173" s="313">
        <f>'Data - expenses'!BA101</f>
        <v>500</v>
      </c>
      <c r="BA173" s="313">
        <f>'Data - expenses'!BB101</f>
        <v>666.66666666666663</v>
      </c>
      <c r="BB173" s="313">
        <f>'Data - expenses'!BC101</f>
        <v>666.66666666666663</v>
      </c>
      <c r="BC173" s="313">
        <f>'Data - expenses'!BD101</f>
        <v>666.66666666666663</v>
      </c>
      <c r="BD173" s="313">
        <f>'Data - expenses'!BE101</f>
        <v>666.66666666666663</v>
      </c>
      <c r="BE173" s="313">
        <f>'Data - expenses'!BF101</f>
        <v>1000</v>
      </c>
      <c r="BF173" s="313">
        <f>'Data - expenses'!BG101</f>
        <v>1000</v>
      </c>
      <c r="BG173" s="313">
        <f>'Data - expenses'!BH101</f>
        <v>1000</v>
      </c>
      <c r="BH173" s="313">
        <f>'Data - expenses'!BI101</f>
        <v>1333.3333333333333</v>
      </c>
      <c r="BI173" s="313">
        <f>'Data - expenses'!BJ101</f>
        <v>1333.3333333333333</v>
      </c>
      <c r="BJ173" s="313">
        <f>'Data - expenses'!BK101</f>
        <v>1333.3333333333333</v>
      </c>
      <c r="BK173" s="313">
        <f>'Data - expenses'!BL101</f>
        <v>1666.6666666666667</v>
      </c>
      <c r="BL173" s="313">
        <f>'Data - expenses'!BM101</f>
        <v>1666.6666666666667</v>
      </c>
      <c r="BM173" s="313">
        <f>'Data - expenses'!BN101</f>
        <v>1666.6666666666667</v>
      </c>
      <c r="BN173" s="313">
        <f>'Data - expenses'!BO101</f>
        <v>2000</v>
      </c>
      <c r="BO173" s="313">
        <f>'Data - expenses'!BP101</f>
        <v>2000</v>
      </c>
      <c r="BP173" s="314">
        <f>'Data - expenses'!BQ101</f>
        <v>2000</v>
      </c>
    </row>
    <row r="174" spans="5:68" hidden="1" outlineLevel="5">
      <c r="H174" s="327" t="s">
        <v>252</v>
      </c>
      <c r="I174" s="312">
        <f>'Data - expenses'!J102</f>
        <v>0</v>
      </c>
      <c r="J174" s="313">
        <f>'Data - expenses'!K102</f>
        <v>0</v>
      </c>
      <c r="K174" s="313">
        <f>'Data - expenses'!L102</f>
        <v>0</v>
      </c>
      <c r="L174" s="313">
        <f>'Data - expenses'!M102</f>
        <v>0</v>
      </c>
      <c r="M174" s="313">
        <f>'Data - expenses'!N102</f>
        <v>0</v>
      </c>
      <c r="N174" s="313">
        <f>'Data - expenses'!O102</f>
        <v>0</v>
      </c>
      <c r="O174" s="313">
        <f>'Data - expenses'!P102</f>
        <v>0</v>
      </c>
      <c r="P174" s="313">
        <f>'Data - expenses'!Q102</f>
        <v>0</v>
      </c>
      <c r="Q174" s="313">
        <f>'Data - expenses'!R102</f>
        <v>0</v>
      </c>
      <c r="R174" s="313">
        <f>'Data - expenses'!S102</f>
        <v>0</v>
      </c>
      <c r="S174" s="313">
        <f>'Data - expenses'!T102</f>
        <v>166.66666666666666</v>
      </c>
      <c r="T174" s="313">
        <f>'Data - expenses'!U102</f>
        <v>166.66666666666666</v>
      </c>
      <c r="U174" s="313">
        <f>'Data - expenses'!V102</f>
        <v>166.66666666666666</v>
      </c>
      <c r="V174" s="313">
        <f>'Data - expenses'!W102</f>
        <v>166.66666666666666</v>
      </c>
      <c r="W174" s="313">
        <f>'Data - expenses'!X102</f>
        <v>166.66666666666666</v>
      </c>
      <c r="X174" s="313">
        <f>'Data - expenses'!Y102</f>
        <v>166.66666666666666</v>
      </c>
      <c r="Y174" s="313">
        <f>'Data - expenses'!Z102</f>
        <v>166.66666666666666</v>
      </c>
      <c r="Z174" s="313">
        <f>'Data - expenses'!AA102</f>
        <v>166.66666666666666</v>
      </c>
      <c r="AA174" s="313">
        <f>'Data - expenses'!AB102</f>
        <v>166.66666666666666</v>
      </c>
      <c r="AB174" s="313">
        <f>'Data - expenses'!AC102</f>
        <v>166.66666666666666</v>
      </c>
      <c r="AC174" s="313">
        <f>'Data - expenses'!AD102</f>
        <v>333.33333333333331</v>
      </c>
      <c r="AD174" s="313">
        <f>'Data - expenses'!AE102</f>
        <v>333.33333333333331</v>
      </c>
      <c r="AE174" s="313">
        <f>'Data - expenses'!AF102</f>
        <v>333.33333333333331</v>
      </c>
      <c r="AF174" s="313">
        <f>'Data - expenses'!AG102</f>
        <v>333.33333333333331</v>
      </c>
      <c r="AG174" s="313">
        <f>'Data - expenses'!AH102</f>
        <v>333.33333333333331</v>
      </c>
      <c r="AH174" s="313">
        <f>'Data - expenses'!AI102</f>
        <v>333.33333333333331</v>
      </c>
      <c r="AI174" s="313">
        <f>'Data - expenses'!AJ102</f>
        <v>333.33333333333331</v>
      </c>
      <c r="AJ174" s="313">
        <f>'Data - expenses'!AK102</f>
        <v>333.33333333333331</v>
      </c>
      <c r="AK174" s="313">
        <f>'Data - expenses'!AL102</f>
        <v>333.33333333333331</v>
      </c>
      <c r="AL174" s="313">
        <f>'Data - expenses'!AM102</f>
        <v>500</v>
      </c>
      <c r="AM174" s="313">
        <f>'Data - expenses'!AN102</f>
        <v>500</v>
      </c>
      <c r="AN174" s="313">
        <f>'Data - expenses'!AO102</f>
        <v>500</v>
      </c>
      <c r="AO174" s="313">
        <f>'Data - expenses'!AP102</f>
        <v>500</v>
      </c>
      <c r="AP174" s="313">
        <f>'Data - expenses'!AQ102</f>
        <v>500</v>
      </c>
      <c r="AQ174" s="313">
        <f>'Data - expenses'!AR102</f>
        <v>500</v>
      </c>
      <c r="AR174" s="313">
        <f>'Data - expenses'!AS102</f>
        <v>500</v>
      </c>
      <c r="AS174" s="313">
        <f>'Data - expenses'!AT102</f>
        <v>500</v>
      </c>
      <c r="AT174" s="313">
        <f>'Data - expenses'!AU102</f>
        <v>666.66666666666663</v>
      </c>
      <c r="AU174" s="313">
        <f>'Data - expenses'!AV102</f>
        <v>666.66666666666663</v>
      </c>
      <c r="AV174" s="313">
        <f>'Data - expenses'!AW102</f>
        <v>666.66666666666663</v>
      </c>
      <c r="AW174" s="313">
        <f>'Data - expenses'!AX102</f>
        <v>666.66666666666663</v>
      </c>
      <c r="AX174" s="313">
        <f>'Data - expenses'!AY102</f>
        <v>666.66666666666663</v>
      </c>
      <c r="AY174" s="313">
        <f>'Data - expenses'!AZ102</f>
        <v>666.66666666666663</v>
      </c>
      <c r="AZ174" s="313">
        <f>'Data - expenses'!BA102</f>
        <v>833.33333333333337</v>
      </c>
      <c r="BA174" s="313">
        <f>'Data - expenses'!BB102</f>
        <v>833.33333333333337</v>
      </c>
      <c r="BB174" s="313">
        <f>'Data - expenses'!BC102</f>
        <v>833.33333333333337</v>
      </c>
      <c r="BC174" s="313">
        <f>'Data - expenses'!BD102</f>
        <v>833.33333333333337</v>
      </c>
      <c r="BD174" s="313">
        <f>'Data - expenses'!BE102</f>
        <v>1000</v>
      </c>
      <c r="BE174" s="313">
        <f>'Data - expenses'!BF102</f>
        <v>1000</v>
      </c>
      <c r="BF174" s="313">
        <f>'Data - expenses'!BG102</f>
        <v>1333.3333333333333</v>
      </c>
      <c r="BG174" s="313">
        <f>'Data - expenses'!BH102</f>
        <v>1333.3333333333333</v>
      </c>
      <c r="BH174" s="313">
        <f>'Data - expenses'!BI102</f>
        <v>1333.3333333333333</v>
      </c>
      <c r="BI174" s="313">
        <f>'Data - expenses'!BJ102</f>
        <v>1666.6666666666667</v>
      </c>
      <c r="BJ174" s="313">
        <f>'Data - expenses'!BK102</f>
        <v>1666.6666666666667</v>
      </c>
      <c r="BK174" s="313">
        <f>'Data - expenses'!BL102</f>
        <v>1666.6666666666667</v>
      </c>
      <c r="BL174" s="313">
        <f>'Data - expenses'!BM102</f>
        <v>2000</v>
      </c>
      <c r="BM174" s="313">
        <f>'Data - expenses'!BN102</f>
        <v>2000</v>
      </c>
      <c r="BN174" s="313">
        <f>'Data - expenses'!BO102</f>
        <v>2000</v>
      </c>
      <c r="BO174" s="313">
        <f>'Data - expenses'!BP102</f>
        <v>2333.3333333333335</v>
      </c>
      <c r="BP174" s="314">
        <f>'Data - expenses'!BQ102</f>
        <v>2333.3333333333335</v>
      </c>
    </row>
    <row r="175" spans="5:68" hidden="1" outlineLevel="5">
      <c r="H175" s="327" t="s">
        <v>253</v>
      </c>
      <c r="I175" s="312">
        <f>'Data - expenses'!J103</f>
        <v>0</v>
      </c>
      <c r="J175" s="313">
        <f>'Data - expenses'!K103</f>
        <v>0</v>
      </c>
      <c r="K175" s="313">
        <f>'Data - expenses'!L103</f>
        <v>0</v>
      </c>
      <c r="L175" s="313">
        <f>'Data - expenses'!M103</f>
        <v>0</v>
      </c>
      <c r="M175" s="313">
        <f>'Data - expenses'!N103</f>
        <v>0</v>
      </c>
      <c r="N175" s="313">
        <f>'Data - expenses'!O103</f>
        <v>0</v>
      </c>
      <c r="O175" s="313">
        <f>'Data - expenses'!P103</f>
        <v>0</v>
      </c>
      <c r="P175" s="313">
        <f>'Data - expenses'!Q103</f>
        <v>0</v>
      </c>
      <c r="Q175" s="313">
        <f>'Data - expenses'!R103</f>
        <v>0</v>
      </c>
      <c r="R175" s="313">
        <f>'Data - expenses'!S103</f>
        <v>0</v>
      </c>
      <c r="S175" s="313">
        <f>'Data - expenses'!T103</f>
        <v>0</v>
      </c>
      <c r="T175" s="313">
        <f>'Data - expenses'!U103</f>
        <v>0</v>
      </c>
      <c r="U175" s="313">
        <f>'Data - expenses'!V103</f>
        <v>0</v>
      </c>
      <c r="V175" s="313">
        <f>'Data - expenses'!W103</f>
        <v>0</v>
      </c>
      <c r="W175" s="313">
        <f>'Data - expenses'!X103</f>
        <v>0</v>
      </c>
      <c r="X175" s="313">
        <f>'Data - expenses'!Y103</f>
        <v>0</v>
      </c>
      <c r="Y175" s="313">
        <f>'Data - expenses'!Z103</f>
        <v>0</v>
      </c>
      <c r="Z175" s="313">
        <f>'Data - expenses'!AA103</f>
        <v>166.66666666666666</v>
      </c>
      <c r="AA175" s="313">
        <f>'Data - expenses'!AB103</f>
        <v>166.66666666666666</v>
      </c>
      <c r="AB175" s="313">
        <f>'Data - expenses'!AC103</f>
        <v>166.66666666666666</v>
      </c>
      <c r="AC175" s="313">
        <f>'Data - expenses'!AD103</f>
        <v>166.66666666666666</v>
      </c>
      <c r="AD175" s="313">
        <f>'Data - expenses'!AE103</f>
        <v>166.66666666666666</v>
      </c>
      <c r="AE175" s="313">
        <f>'Data - expenses'!AF103</f>
        <v>166.66666666666666</v>
      </c>
      <c r="AF175" s="313">
        <f>'Data - expenses'!AG103</f>
        <v>166.66666666666666</v>
      </c>
      <c r="AG175" s="313">
        <f>'Data - expenses'!AH103</f>
        <v>166.66666666666666</v>
      </c>
      <c r="AH175" s="313">
        <f>'Data - expenses'!AI103</f>
        <v>166.66666666666666</v>
      </c>
      <c r="AI175" s="313">
        <f>'Data - expenses'!AJ103</f>
        <v>166.66666666666666</v>
      </c>
      <c r="AJ175" s="313">
        <f>'Data - expenses'!AK103</f>
        <v>166.66666666666666</v>
      </c>
      <c r="AK175" s="313">
        <f>'Data - expenses'!AL103</f>
        <v>166.66666666666666</v>
      </c>
      <c r="AL175" s="313">
        <f>'Data - expenses'!AM103</f>
        <v>166.66666666666666</v>
      </c>
      <c r="AM175" s="313">
        <f>'Data - expenses'!AN103</f>
        <v>166.66666666666666</v>
      </c>
      <c r="AN175" s="313">
        <f>'Data - expenses'!AO103</f>
        <v>166.66666666666666</v>
      </c>
      <c r="AO175" s="313">
        <f>'Data - expenses'!AP103</f>
        <v>166.66666666666666</v>
      </c>
      <c r="AP175" s="313">
        <f>'Data - expenses'!AQ103</f>
        <v>166.66666666666666</v>
      </c>
      <c r="AQ175" s="313">
        <f>'Data - expenses'!AR103</f>
        <v>166.66666666666666</v>
      </c>
      <c r="AR175" s="313">
        <f>'Data - expenses'!AS103</f>
        <v>166.66666666666666</v>
      </c>
      <c r="AS175" s="313">
        <f>'Data - expenses'!AT103</f>
        <v>166.66666666666666</v>
      </c>
      <c r="AT175" s="313">
        <f>'Data - expenses'!AU103</f>
        <v>166.66666666666666</v>
      </c>
      <c r="AU175" s="313">
        <f>'Data - expenses'!AV103</f>
        <v>166.66666666666666</v>
      </c>
      <c r="AV175" s="313">
        <f>'Data - expenses'!AW103</f>
        <v>166.66666666666666</v>
      </c>
      <c r="AW175" s="313">
        <f>'Data - expenses'!AX103</f>
        <v>166.66666666666666</v>
      </c>
      <c r="AX175" s="313">
        <f>'Data - expenses'!AY103</f>
        <v>166.66666666666666</v>
      </c>
      <c r="AY175" s="313">
        <f>'Data - expenses'!AZ103</f>
        <v>166.66666666666666</v>
      </c>
      <c r="AZ175" s="313">
        <f>'Data - expenses'!BA103</f>
        <v>166.66666666666666</v>
      </c>
      <c r="BA175" s="313">
        <f>'Data - expenses'!BB103</f>
        <v>166.66666666666666</v>
      </c>
      <c r="BB175" s="313">
        <f>'Data - expenses'!BC103</f>
        <v>166.66666666666666</v>
      </c>
      <c r="BC175" s="313">
        <f>'Data - expenses'!BD103</f>
        <v>166.66666666666666</v>
      </c>
      <c r="BD175" s="313">
        <f>'Data - expenses'!BE103</f>
        <v>166.66666666666666</v>
      </c>
      <c r="BE175" s="313">
        <f>'Data - expenses'!BF103</f>
        <v>166.66666666666666</v>
      </c>
      <c r="BF175" s="313">
        <f>'Data - expenses'!BG103</f>
        <v>166.66666666666666</v>
      </c>
      <c r="BG175" s="313">
        <f>'Data - expenses'!BH103</f>
        <v>166.66666666666666</v>
      </c>
      <c r="BH175" s="313">
        <f>'Data - expenses'!BI103</f>
        <v>166.66666666666666</v>
      </c>
      <c r="BI175" s="313">
        <f>'Data - expenses'!BJ103</f>
        <v>166.66666666666666</v>
      </c>
      <c r="BJ175" s="313">
        <f>'Data - expenses'!BK103</f>
        <v>166.66666666666666</v>
      </c>
      <c r="BK175" s="313">
        <f>'Data - expenses'!BL103</f>
        <v>166.66666666666666</v>
      </c>
      <c r="BL175" s="313">
        <f>'Data - expenses'!BM103</f>
        <v>166.66666666666666</v>
      </c>
      <c r="BM175" s="313">
        <f>'Data - expenses'!BN103</f>
        <v>166.66666666666666</v>
      </c>
      <c r="BN175" s="313">
        <f>'Data - expenses'!BO103</f>
        <v>166.66666666666666</v>
      </c>
      <c r="BO175" s="313">
        <f>'Data - expenses'!BP103</f>
        <v>166.66666666666666</v>
      </c>
      <c r="BP175" s="314">
        <f>'Data - expenses'!BQ103</f>
        <v>166.66666666666666</v>
      </c>
    </row>
    <row r="176" spans="5:68" hidden="1" outlineLevel="4">
      <c r="G176" s="502" t="s">
        <v>37</v>
      </c>
      <c r="H176" s="503"/>
      <c r="I176" s="324">
        <f t="shared" ref="I176:AN176" si="136">SUM(I177,I178,I179)</f>
        <v>333.33333333333331</v>
      </c>
      <c r="J176" s="325">
        <f t="shared" si="136"/>
        <v>333.33333333333331</v>
      </c>
      <c r="K176" s="325">
        <f t="shared" si="136"/>
        <v>333.33333333333331</v>
      </c>
      <c r="L176" s="325">
        <f t="shared" si="136"/>
        <v>333.33333333333331</v>
      </c>
      <c r="M176" s="325">
        <f t="shared" si="136"/>
        <v>333.33333333333331</v>
      </c>
      <c r="N176" s="325">
        <f t="shared" si="136"/>
        <v>333.33333333333331</v>
      </c>
      <c r="O176" s="325">
        <f t="shared" si="136"/>
        <v>333.33333333333331</v>
      </c>
      <c r="P176" s="325">
        <f t="shared" si="136"/>
        <v>333.33333333333331</v>
      </c>
      <c r="Q176" s="325">
        <f t="shared" si="136"/>
        <v>333.33333333333331</v>
      </c>
      <c r="R176" s="325">
        <f t="shared" si="136"/>
        <v>333.33333333333331</v>
      </c>
      <c r="S176" s="325">
        <f t="shared" si="136"/>
        <v>333.33333333333331</v>
      </c>
      <c r="T176" s="325">
        <f t="shared" si="136"/>
        <v>333.33333333333331</v>
      </c>
      <c r="U176" s="325">
        <f t="shared" si="136"/>
        <v>666.66666666666663</v>
      </c>
      <c r="V176" s="325">
        <f t="shared" si="136"/>
        <v>666.66666666666663</v>
      </c>
      <c r="W176" s="325">
        <f t="shared" si="136"/>
        <v>666.66666666666663</v>
      </c>
      <c r="X176" s="325">
        <f t="shared" si="136"/>
        <v>666.66666666666663</v>
      </c>
      <c r="Y176" s="325">
        <f t="shared" si="136"/>
        <v>666.66666666666663</v>
      </c>
      <c r="Z176" s="325">
        <f t="shared" si="136"/>
        <v>666.66666666666663</v>
      </c>
      <c r="AA176" s="325">
        <f t="shared" si="136"/>
        <v>666.66666666666663</v>
      </c>
      <c r="AB176" s="325">
        <f t="shared" si="136"/>
        <v>666.66666666666663</v>
      </c>
      <c r="AC176" s="325">
        <f t="shared" si="136"/>
        <v>666.66666666666663</v>
      </c>
      <c r="AD176" s="325">
        <f t="shared" si="136"/>
        <v>666.66666666666663</v>
      </c>
      <c r="AE176" s="325">
        <f t="shared" si="136"/>
        <v>666.66666666666663</v>
      </c>
      <c r="AF176" s="325">
        <f t="shared" si="136"/>
        <v>666.66666666666663</v>
      </c>
      <c r="AG176" s="325">
        <f t="shared" si="136"/>
        <v>666.66666666666663</v>
      </c>
      <c r="AH176" s="325">
        <f t="shared" si="136"/>
        <v>666.66666666666663</v>
      </c>
      <c r="AI176" s="325">
        <f t="shared" si="136"/>
        <v>666.66666666666663</v>
      </c>
      <c r="AJ176" s="325">
        <f t="shared" si="136"/>
        <v>666.66666666666663</v>
      </c>
      <c r="AK176" s="325">
        <f t="shared" si="136"/>
        <v>666.66666666666663</v>
      </c>
      <c r="AL176" s="325">
        <f t="shared" si="136"/>
        <v>666.66666666666663</v>
      </c>
      <c r="AM176" s="325">
        <f t="shared" si="136"/>
        <v>666.66666666666663</v>
      </c>
      <c r="AN176" s="325">
        <f t="shared" si="136"/>
        <v>666.66666666666663</v>
      </c>
      <c r="AO176" s="325">
        <f t="shared" ref="AO176:BP176" si="137">SUM(AO177,AO178,AO179)</f>
        <v>666.66666666666663</v>
      </c>
      <c r="AP176" s="325">
        <f t="shared" si="137"/>
        <v>666.66666666666663</v>
      </c>
      <c r="AQ176" s="325">
        <f t="shared" si="137"/>
        <v>666.66666666666663</v>
      </c>
      <c r="AR176" s="325">
        <f t="shared" si="137"/>
        <v>666.66666666666663</v>
      </c>
      <c r="AS176" s="325">
        <f t="shared" si="137"/>
        <v>1000</v>
      </c>
      <c r="AT176" s="325">
        <f t="shared" si="137"/>
        <v>1000</v>
      </c>
      <c r="AU176" s="325">
        <f t="shared" si="137"/>
        <v>1000</v>
      </c>
      <c r="AV176" s="325">
        <f t="shared" si="137"/>
        <v>1000</v>
      </c>
      <c r="AW176" s="325">
        <f t="shared" si="137"/>
        <v>1000</v>
      </c>
      <c r="AX176" s="325">
        <f t="shared" si="137"/>
        <v>1000</v>
      </c>
      <c r="AY176" s="325">
        <f t="shared" si="137"/>
        <v>1000</v>
      </c>
      <c r="AZ176" s="325">
        <f t="shared" si="137"/>
        <v>1000</v>
      </c>
      <c r="BA176" s="325">
        <f t="shared" si="137"/>
        <v>1000</v>
      </c>
      <c r="BB176" s="325">
        <f t="shared" si="137"/>
        <v>1000</v>
      </c>
      <c r="BC176" s="325">
        <f t="shared" si="137"/>
        <v>1000</v>
      </c>
      <c r="BD176" s="325">
        <f t="shared" si="137"/>
        <v>1000</v>
      </c>
      <c r="BE176" s="325">
        <f t="shared" si="137"/>
        <v>1500</v>
      </c>
      <c r="BF176" s="325">
        <f t="shared" si="137"/>
        <v>1500</v>
      </c>
      <c r="BG176" s="325">
        <f t="shared" si="137"/>
        <v>1500</v>
      </c>
      <c r="BH176" s="325">
        <f t="shared" si="137"/>
        <v>1500</v>
      </c>
      <c r="BI176" s="325">
        <f t="shared" si="137"/>
        <v>1500</v>
      </c>
      <c r="BJ176" s="325">
        <f t="shared" si="137"/>
        <v>1500</v>
      </c>
      <c r="BK176" s="325">
        <f t="shared" si="137"/>
        <v>1500</v>
      </c>
      <c r="BL176" s="325">
        <f t="shared" si="137"/>
        <v>1500</v>
      </c>
      <c r="BM176" s="325">
        <f t="shared" si="137"/>
        <v>1500</v>
      </c>
      <c r="BN176" s="325">
        <f t="shared" si="137"/>
        <v>1500</v>
      </c>
      <c r="BO176" s="325">
        <f t="shared" si="137"/>
        <v>1500</v>
      </c>
      <c r="BP176" s="326">
        <f t="shared" si="137"/>
        <v>1500</v>
      </c>
    </row>
    <row r="177" spans="5:68" hidden="1" outlineLevel="5">
      <c r="H177" s="327" t="s">
        <v>249</v>
      </c>
      <c r="I177" s="312">
        <f>'Data - expenses'!J104</f>
        <v>0</v>
      </c>
      <c r="J177" s="313">
        <f>'Data - expenses'!K104</f>
        <v>0</v>
      </c>
      <c r="K177" s="313">
        <f>'Data - expenses'!L104</f>
        <v>0</v>
      </c>
      <c r="L177" s="313">
        <f>'Data - expenses'!M104</f>
        <v>0</v>
      </c>
      <c r="M177" s="313">
        <f>'Data - expenses'!N104</f>
        <v>0</v>
      </c>
      <c r="N177" s="313">
        <f>'Data - expenses'!O104</f>
        <v>0</v>
      </c>
      <c r="O177" s="313">
        <f>'Data - expenses'!P104</f>
        <v>0</v>
      </c>
      <c r="P177" s="313">
        <f>'Data - expenses'!Q104</f>
        <v>0</v>
      </c>
      <c r="Q177" s="313">
        <f>'Data - expenses'!R104</f>
        <v>0</v>
      </c>
      <c r="R177" s="313">
        <f>'Data - expenses'!S104</f>
        <v>0</v>
      </c>
      <c r="S177" s="313">
        <f>'Data - expenses'!T104</f>
        <v>0</v>
      </c>
      <c r="T177" s="313">
        <f>'Data - expenses'!U104</f>
        <v>0</v>
      </c>
      <c r="U177" s="313">
        <f>'Data - expenses'!V104</f>
        <v>0</v>
      </c>
      <c r="V177" s="313">
        <f>'Data - expenses'!W104</f>
        <v>0</v>
      </c>
      <c r="W177" s="313">
        <f>'Data - expenses'!X104</f>
        <v>0</v>
      </c>
      <c r="X177" s="313">
        <f>'Data - expenses'!Y104</f>
        <v>0</v>
      </c>
      <c r="Y177" s="313">
        <f>'Data - expenses'!Z104</f>
        <v>0</v>
      </c>
      <c r="Z177" s="313">
        <f>'Data - expenses'!AA104</f>
        <v>0</v>
      </c>
      <c r="AA177" s="313">
        <f>'Data - expenses'!AB104</f>
        <v>0</v>
      </c>
      <c r="AB177" s="313">
        <f>'Data - expenses'!AC104</f>
        <v>0</v>
      </c>
      <c r="AC177" s="313">
        <f>'Data - expenses'!AD104</f>
        <v>0</v>
      </c>
      <c r="AD177" s="313">
        <f>'Data - expenses'!AE104</f>
        <v>0</v>
      </c>
      <c r="AE177" s="313">
        <f>'Data - expenses'!AF104</f>
        <v>0</v>
      </c>
      <c r="AF177" s="313">
        <f>'Data - expenses'!AG104</f>
        <v>0</v>
      </c>
      <c r="AG177" s="313">
        <f>'Data - expenses'!AH104</f>
        <v>0</v>
      </c>
      <c r="AH177" s="313">
        <f>'Data - expenses'!AI104</f>
        <v>0</v>
      </c>
      <c r="AI177" s="313">
        <f>'Data - expenses'!AJ104</f>
        <v>0</v>
      </c>
      <c r="AJ177" s="313">
        <f>'Data - expenses'!AK104</f>
        <v>0</v>
      </c>
      <c r="AK177" s="313">
        <f>'Data - expenses'!AL104</f>
        <v>0</v>
      </c>
      <c r="AL177" s="313">
        <f>'Data - expenses'!AM104</f>
        <v>0</v>
      </c>
      <c r="AM177" s="313">
        <f>'Data - expenses'!AN104</f>
        <v>0</v>
      </c>
      <c r="AN177" s="313">
        <f>'Data - expenses'!AO104</f>
        <v>0</v>
      </c>
      <c r="AO177" s="313">
        <f>'Data - expenses'!AP104</f>
        <v>0</v>
      </c>
      <c r="AP177" s="313">
        <f>'Data - expenses'!AQ104</f>
        <v>0</v>
      </c>
      <c r="AQ177" s="313">
        <f>'Data - expenses'!AR104</f>
        <v>0</v>
      </c>
      <c r="AR177" s="313">
        <f>'Data - expenses'!AS104</f>
        <v>0</v>
      </c>
      <c r="AS177" s="313">
        <f>'Data - expenses'!AT104</f>
        <v>0</v>
      </c>
      <c r="AT177" s="313">
        <f>'Data - expenses'!AU104</f>
        <v>0</v>
      </c>
      <c r="AU177" s="313">
        <f>'Data - expenses'!AV104</f>
        <v>0</v>
      </c>
      <c r="AV177" s="313">
        <f>'Data - expenses'!AW104</f>
        <v>0</v>
      </c>
      <c r="AW177" s="313">
        <f>'Data - expenses'!AX104</f>
        <v>0</v>
      </c>
      <c r="AX177" s="313">
        <f>'Data - expenses'!AY104</f>
        <v>0</v>
      </c>
      <c r="AY177" s="313">
        <f>'Data - expenses'!AZ104</f>
        <v>0</v>
      </c>
      <c r="AZ177" s="313">
        <f>'Data - expenses'!BA104</f>
        <v>0</v>
      </c>
      <c r="BA177" s="313">
        <f>'Data - expenses'!BB104</f>
        <v>0</v>
      </c>
      <c r="BB177" s="313">
        <f>'Data - expenses'!BC104</f>
        <v>0</v>
      </c>
      <c r="BC177" s="313">
        <f>'Data - expenses'!BD104</f>
        <v>0</v>
      </c>
      <c r="BD177" s="313">
        <f>'Data - expenses'!BE104</f>
        <v>0</v>
      </c>
      <c r="BE177" s="313">
        <f>'Data - expenses'!BF104</f>
        <v>166.66666666666666</v>
      </c>
      <c r="BF177" s="313">
        <f>'Data - expenses'!BG104</f>
        <v>166.66666666666666</v>
      </c>
      <c r="BG177" s="313">
        <f>'Data - expenses'!BH104</f>
        <v>166.66666666666666</v>
      </c>
      <c r="BH177" s="313">
        <f>'Data - expenses'!BI104</f>
        <v>166.66666666666666</v>
      </c>
      <c r="BI177" s="313">
        <f>'Data - expenses'!BJ104</f>
        <v>166.66666666666666</v>
      </c>
      <c r="BJ177" s="313">
        <f>'Data - expenses'!BK104</f>
        <v>166.66666666666666</v>
      </c>
      <c r="BK177" s="313">
        <f>'Data - expenses'!BL104</f>
        <v>166.66666666666666</v>
      </c>
      <c r="BL177" s="313">
        <f>'Data - expenses'!BM104</f>
        <v>166.66666666666666</v>
      </c>
      <c r="BM177" s="313">
        <f>'Data - expenses'!BN104</f>
        <v>166.66666666666666</v>
      </c>
      <c r="BN177" s="313">
        <f>'Data - expenses'!BO104</f>
        <v>166.66666666666666</v>
      </c>
      <c r="BO177" s="313">
        <f>'Data - expenses'!BP104</f>
        <v>166.66666666666666</v>
      </c>
      <c r="BP177" s="314">
        <f>'Data - expenses'!BQ104</f>
        <v>166.66666666666666</v>
      </c>
    </row>
    <row r="178" spans="5:68" hidden="1" outlineLevel="5">
      <c r="H178" s="327" t="s">
        <v>251</v>
      </c>
      <c r="I178" s="312">
        <f>'Data - expenses'!J105</f>
        <v>166.66666666666666</v>
      </c>
      <c r="J178" s="313">
        <f>'Data - expenses'!K105</f>
        <v>166.66666666666666</v>
      </c>
      <c r="K178" s="313">
        <f>'Data - expenses'!L105</f>
        <v>166.66666666666666</v>
      </c>
      <c r="L178" s="313">
        <f>'Data - expenses'!M105</f>
        <v>166.66666666666666</v>
      </c>
      <c r="M178" s="313">
        <f>'Data - expenses'!N105</f>
        <v>166.66666666666666</v>
      </c>
      <c r="N178" s="313">
        <f>'Data - expenses'!O105</f>
        <v>166.66666666666666</v>
      </c>
      <c r="O178" s="313">
        <f>'Data - expenses'!P105</f>
        <v>166.66666666666666</v>
      </c>
      <c r="P178" s="313">
        <f>'Data - expenses'!Q105</f>
        <v>166.66666666666666</v>
      </c>
      <c r="Q178" s="313">
        <f>'Data - expenses'!R105</f>
        <v>166.66666666666666</v>
      </c>
      <c r="R178" s="313">
        <f>'Data - expenses'!S105</f>
        <v>166.66666666666666</v>
      </c>
      <c r="S178" s="313">
        <f>'Data - expenses'!T105</f>
        <v>166.66666666666666</v>
      </c>
      <c r="T178" s="313">
        <f>'Data - expenses'!U105</f>
        <v>166.66666666666666</v>
      </c>
      <c r="U178" s="313">
        <f>'Data - expenses'!V105</f>
        <v>333.33333333333331</v>
      </c>
      <c r="V178" s="313">
        <f>'Data - expenses'!W105</f>
        <v>333.33333333333331</v>
      </c>
      <c r="W178" s="313">
        <f>'Data - expenses'!X105</f>
        <v>333.33333333333331</v>
      </c>
      <c r="X178" s="313">
        <f>'Data - expenses'!Y105</f>
        <v>333.33333333333331</v>
      </c>
      <c r="Y178" s="313">
        <f>'Data - expenses'!Z105</f>
        <v>333.33333333333331</v>
      </c>
      <c r="Z178" s="313">
        <f>'Data - expenses'!AA105</f>
        <v>333.33333333333331</v>
      </c>
      <c r="AA178" s="313">
        <f>'Data - expenses'!AB105</f>
        <v>333.33333333333331</v>
      </c>
      <c r="AB178" s="313">
        <f>'Data - expenses'!AC105</f>
        <v>333.33333333333331</v>
      </c>
      <c r="AC178" s="313">
        <f>'Data - expenses'!AD105</f>
        <v>333.33333333333331</v>
      </c>
      <c r="AD178" s="313">
        <f>'Data - expenses'!AE105</f>
        <v>333.33333333333331</v>
      </c>
      <c r="AE178" s="313">
        <f>'Data - expenses'!AF105</f>
        <v>333.33333333333331</v>
      </c>
      <c r="AF178" s="313">
        <f>'Data - expenses'!AG105</f>
        <v>333.33333333333331</v>
      </c>
      <c r="AG178" s="313">
        <f>'Data - expenses'!AH105</f>
        <v>333.33333333333331</v>
      </c>
      <c r="AH178" s="313">
        <f>'Data - expenses'!AI105</f>
        <v>333.33333333333331</v>
      </c>
      <c r="AI178" s="313">
        <f>'Data - expenses'!AJ105</f>
        <v>333.33333333333331</v>
      </c>
      <c r="AJ178" s="313">
        <f>'Data - expenses'!AK105</f>
        <v>333.33333333333331</v>
      </c>
      <c r="AK178" s="313">
        <f>'Data - expenses'!AL105</f>
        <v>333.33333333333331</v>
      </c>
      <c r="AL178" s="313">
        <f>'Data - expenses'!AM105</f>
        <v>333.33333333333331</v>
      </c>
      <c r="AM178" s="313">
        <f>'Data - expenses'!AN105</f>
        <v>333.33333333333331</v>
      </c>
      <c r="AN178" s="313">
        <f>'Data - expenses'!AO105</f>
        <v>333.33333333333331</v>
      </c>
      <c r="AO178" s="313">
        <f>'Data - expenses'!AP105</f>
        <v>333.33333333333331</v>
      </c>
      <c r="AP178" s="313">
        <f>'Data - expenses'!AQ105</f>
        <v>333.33333333333331</v>
      </c>
      <c r="AQ178" s="313">
        <f>'Data - expenses'!AR105</f>
        <v>333.33333333333331</v>
      </c>
      <c r="AR178" s="313">
        <f>'Data - expenses'!AS105</f>
        <v>333.33333333333331</v>
      </c>
      <c r="AS178" s="313">
        <f>'Data - expenses'!AT105</f>
        <v>500</v>
      </c>
      <c r="AT178" s="313">
        <f>'Data - expenses'!AU105</f>
        <v>500</v>
      </c>
      <c r="AU178" s="313">
        <f>'Data - expenses'!AV105</f>
        <v>500</v>
      </c>
      <c r="AV178" s="313">
        <f>'Data - expenses'!AW105</f>
        <v>500</v>
      </c>
      <c r="AW178" s="313">
        <f>'Data - expenses'!AX105</f>
        <v>500</v>
      </c>
      <c r="AX178" s="313">
        <f>'Data - expenses'!AY105</f>
        <v>500</v>
      </c>
      <c r="AY178" s="313">
        <f>'Data - expenses'!AZ105</f>
        <v>500</v>
      </c>
      <c r="AZ178" s="313">
        <f>'Data - expenses'!BA105</f>
        <v>500</v>
      </c>
      <c r="BA178" s="313">
        <f>'Data - expenses'!BB105</f>
        <v>500</v>
      </c>
      <c r="BB178" s="313">
        <f>'Data - expenses'!BC105</f>
        <v>500</v>
      </c>
      <c r="BC178" s="313">
        <f>'Data - expenses'!BD105</f>
        <v>500</v>
      </c>
      <c r="BD178" s="313">
        <f>'Data - expenses'!BE105</f>
        <v>500</v>
      </c>
      <c r="BE178" s="313">
        <f>'Data - expenses'!BF105</f>
        <v>666.66666666666663</v>
      </c>
      <c r="BF178" s="313">
        <f>'Data - expenses'!BG105</f>
        <v>666.66666666666663</v>
      </c>
      <c r="BG178" s="313">
        <f>'Data - expenses'!BH105</f>
        <v>666.66666666666663</v>
      </c>
      <c r="BH178" s="313">
        <f>'Data - expenses'!BI105</f>
        <v>666.66666666666663</v>
      </c>
      <c r="BI178" s="313">
        <f>'Data - expenses'!BJ105</f>
        <v>666.66666666666663</v>
      </c>
      <c r="BJ178" s="313">
        <f>'Data - expenses'!BK105</f>
        <v>666.66666666666663</v>
      </c>
      <c r="BK178" s="313">
        <f>'Data - expenses'!BL105</f>
        <v>666.66666666666663</v>
      </c>
      <c r="BL178" s="313">
        <f>'Data - expenses'!BM105</f>
        <v>666.66666666666663</v>
      </c>
      <c r="BM178" s="313">
        <f>'Data - expenses'!BN105</f>
        <v>666.66666666666663</v>
      </c>
      <c r="BN178" s="313">
        <f>'Data - expenses'!BO105</f>
        <v>666.66666666666663</v>
      </c>
      <c r="BO178" s="313">
        <f>'Data - expenses'!BP105</f>
        <v>666.66666666666663</v>
      </c>
      <c r="BP178" s="314">
        <f>'Data - expenses'!BQ105</f>
        <v>666.66666666666663</v>
      </c>
    </row>
    <row r="179" spans="5:68" hidden="1" outlineLevel="5">
      <c r="H179" s="327" t="s">
        <v>252</v>
      </c>
      <c r="I179" s="312">
        <f>'Data - expenses'!J106</f>
        <v>166.66666666666666</v>
      </c>
      <c r="J179" s="313">
        <f>'Data - expenses'!K106</f>
        <v>166.66666666666666</v>
      </c>
      <c r="K179" s="313">
        <f>'Data - expenses'!L106</f>
        <v>166.66666666666666</v>
      </c>
      <c r="L179" s="313">
        <f>'Data - expenses'!M106</f>
        <v>166.66666666666666</v>
      </c>
      <c r="M179" s="313">
        <f>'Data - expenses'!N106</f>
        <v>166.66666666666666</v>
      </c>
      <c r="N179" s="313">
        <f>'Data - expenses'!O106</f>
        <v>166.66666666666666</v>
      </c>
      <c r="O179" s="313">
        <f>'Data - expenses'!P106</f>
        <v>166.66666666666666</v>
      </c>
      <c r="P179" s="313">
        <f>'Data - expenses'!Q106</f>
        <v>166.66666666666666</v>
      </c>
      <c r="Q179" s="313">
        <f>'Data - expenses'!R106</f>
        <v>166.66666666666666</v>
      </c>
      <c r="R179" s="313">
        <f>'Data - expenses'!S106</f>
        <v>166.66666666666666</v>
      </c>
      <c r="S179" s="313">
        <f>'Data - expenses'!T106</f>
        <v>166.66666666666666</v>
      </c>
      <c r="T179" s="313">
        <f>'Data - expenses'!U106</f>
        <v>166.66666666666666</v>
      </c>
      <c r="U179" s="313">
        <f>'Data - expenses'!V106</f>
        <v>333.33333333333331</v>
      </c>
      <c r="V179" s="313">
        <f>'Data - expenses'!W106</f>
        <v>333.33333333333331</v>
      </c>
      <c r="W179" s="313">
        <f>'Data - expenses'!X106</f>
        <v>333.33333333333331</v>
      </c>
      <c r="X179" s="313">
        <f>'Data - expenses'!Y106</f>
        <v>333.33333333333331</v>
      </c>
      <c r="Y179" s="313">
        <f>'Data - expenses'!Z106</f>
        <v>333.33333333333331</v>
      </c>
      <c r="Z179" s="313">
        <f>'Data - expenses'!AA106</f>
        <v>333.33333333333331</v>
      </c>
      <c r="AA179" s="313">
        <f>'Data - expenses'!AB106</f>
        <v>333.33333333333331</v>
      </c>
      <c r="AB179" s="313">
        <f>'Data - expenses'!AC106</f>
        <v>333.33333333333331</v>
      </c>
      <c r="AC179" s="313">
        <f>'Data - expenses'!AD106</f>
        <v>333.33333333333331</v>
      </c>
      <c r="AD179" s="313">
        <f>'Data - expenses'!AE106</f>
        <v>333.33333333333331</v>
      </c>
      <c r="AE179" s="313">
        <f>'Data - expenses'!AF106</f>
        <v>333.33333333333331</v>
      </c>
      <c r="AF179" s="313">
        <f>'Data - expenses'!AG106</f>
        <v>333.33333333333331</v>
      </c>
      <c r="AG179" s="313">
        <f>'Data - expenses'!AH106</f>
        <v>333.33333333333331</v>
      </c>
      <c r="AH179" s="313">
        <f>'Data - expenses'!AI106</f>
        <v>333.33333333333331</v>
      </c>
      <c r="AI179" s="313">
        <f>'Data - expenses'!AJ106</f>
        <v>333.33333333333331</v>
      </c>
      <c r="AJ179" s="313">
        <f>'Data - expenses'!AK106</f>
        <v>333.33333333333331</v>
      </c>
      <c r="AK179" s="313">
        <f>'Data - expenses'!AL106</f>
        <v>333.33333333333331</v>
      </c>
      <c r="AL179" s="313">
        <f>'Data - expenses'!AM106</f>
        <v>333.33333333333331</v>
      </c>
      <c r="AM179" s="313">
        <f>'Data - expenses'!AN106</f>
        <v>333.33333333333331</v>
      </c>
      <c r="AN179" s="313">
        <f>'Data - expenses'!AO106</f>
        <v>333.33333333333331</v>
      </c>
      <c r="AO179" s="313">
        <f>'Data - expenses'!AP106</f>
        <v>333.33333333333331</v>
      </c>
      <c r="AP179" s="313">
        <f>'Data - expenses'!AQ106</f>
        <v>333.33333333333331</v>
      </c>
      <c r="AQ179" s="313">
        <f>'Data - expenses'!AR106</f>
        <v>333.33333333333331</v>
      </c>
      <c r="AR179" s="313">
        <f>'Data - expenses'!AS106</f>
        <v>333.33333333333331</v>
      </c>
      <c r="AS179" s="313">
        <f>'Data - expenses'!AT106</f>
        <v>500</v>
      </c>
      <c r="AT179" s="313">
        <f>'Data - expenses'!AU106</f>
        <v>500</v>
      </c>
      <c r="AU179" s="313">
        <f>'Data - expenses'!AV106</f>
        <v>500</v>
      </c>
      <c r="AV179" s="313">
        <f>'Data - expenses'!AW106</f>
        <v>500</v>
      </c>
      <c r="AW179" s="313">
        <f>'Data - expenses'!AX106</f>
        <v>500</v>
      </c>
      <c r="AX179" s="313">
        <f>'Data - expenses'!AY106</f>
        <v>500</v>
      </c>
      <c r="AY179" s="313">
        <f>'Data - expenses'!AZ106</f>
        <v>500</v>
      </c>
      <c r="AZ179" s="313">
        <f>'Data - expenses'!BA106</f>
        <v>500</v>
      </c>
      <c r="BA179" s="313">
        <f>'Data - expenses'!BB106</f>
        <v>500</v>
      </c>
      <c r="BB179" s="313">
        <f>'Data - expenses'!BC106</f>
        <v>500</v>
      </c>
      <c r="BC179" s="313">
        <f>'Data - expenses'!BD106</f>
        <v>500</v>
      </c>
      <c r="BD179" s="313">
        <f>'Data - expenses'!BE106</f>
        <v>500</v>
      </c>
      <c r="BE179" s="313">
        <f>'Data - expenses'!BF106</f>
        <v>666.66666666666663</v>
      </c>
      <c r="BF179" s="313">
        <f>'Data - expenses'!BG106</f>
        <v>666.66666666666663</v>
      </c>
      <c r="BG179" s="313">
        <f>'Data - expenses'!BH106</f>
        <v>666.66666666666663</v>
      </c>
      <c r="BH179" s="313">
        <f>'Data - expenses'!BI106</f>
        <v>666.66666666666663</v>
      </c>
      <c r="BI179" s="313">
        <f>'Data - expenses'!BJ106</f>
        <v>666.66666666666663</v>
      </c>
      <c r="BJ179" s="313">
        <f>'Data - expenses'!BK106</f>
        <v>666.66666666666663</v>
      </c>
      <c r="BK179" s="313">
        <f>'Data - expenses'!BL106</f>
        <v>666.66666666666663</v>
      </c>
      <c r="BL179" s="313">
        <f>'Data - expenses'!BM106</f>
        <v>666.66666666666663</v>
      </c>
      <c r="BM179" s="313">
        <f>'Data - expenses'!BN106</f>
        <v>666.66666666666663</v>
      </c>
      <c r="BN179" s="313">
        <f>'Data - expenses'!BO106</f>
        <v>666.66666666666663</v>
      </c>
      <c r="BO179" s="313">
        <f>'Data - expenses'!BP106</f>
        <v>666.66666666666663</v>
      </c>
      <c r="BP179" s="314">
        <f>'Data - expenses'!BQ106</f>
        <v>666.66666666666663</v>
      </c>
    </row>
    <row r="180" spans="5:68" hidden="1" outlineLevel="4">
      <c r="G180" s="502" t="s">
        <v>45</v>
      </c>
      <c r="H180" s="503"/>
      <c r="I180" s="324">
        <f t="shared" ref="I180:AN180" si="138">SUM(I181,I182,I183,I184,I185)</f>
        <v>0</v>
      </c>
      <c r="J180" s="325">
        <f t="shared" si="138"/>
        <v>0</v>
      </c>
      <c r="K180" s="325">
        <f t="shared" si="138"/>
        <v>0</v>
      </c>
      <c r="L180" s="325">
        <f t="shared" si="138"/>
        <v>0</v>
      </c>
      <c r="M180" s="325">
        <f t="shared" si="138"/>
        <v>0</v>
      </c>
      <c r="N180" s="325">
        <f t="shared" si="138"/>
        <v>166.66666666666666</v>
      </c>
      <c r="O180" s="325">
        <f t="shared" si="138"/>
        <v>166.66666666666666</v>
      </c>
      <c r="P180" s="325">
        <f t="shared" si="138"/>
        <v>166.66666666666666</v>
      </c>
      <c r="Q180" s="325">
        <f t="shared" si="138"/>
        <v>166.66666666666666</v>
      </c>
      <c r="R180" s="325">
        <f t="shared" si="138"/>
        <v>166.66666666666666</v>
      </c>
      <c r="S180" s="325">
        <f t="shared" si="138"/>
        <v>166.66666666666666</v>
      </c>
      <c r="T180" s="325">
        <f t="shared" si="138"/>
        <v>166.66666666666666</v>
      </c>
      <c r="U180" s="325">
        <f t="shared" si="138"/>
        <v>166.66666666666666</v>
      </c>
      <c r="V180" s="325">
        <f t="shared" si="138"/>
        <v>166.66666666666666</v>
      </c>
      <c r="W180" s="325">
        <f t="shared" si="138"/>
        <v>333.33333333333331</v>
      </c>
      <c r="X180" s="325">
        <f t="shared" si="138"/>
        <v>333.33333333333331</v>
      </c>
      <c r="Y180" s="325">
        <f t="shared" si="138"/>
        <v>333.33333333333331</v>
      </c>
      <c r="Z180" s="325">
        <f t="shared" si="138"/>
        <v>333.33333333333331</v>
      </c>
      <c r="AA180" s="325">
        <f t="shared" si="138"/>
        <v>333.33333333333331</v>
      </c>
      <c r="AB180" s="325">
        <f t="shared" si="138"/>
        <v>500</v>
      </c>
      <c r="AC180" s="325">
        <f t="shared" si="138"/>
        <v>500</v>
      </c>
      <c r="AD180" s="325">
        <f t="shared" si="138"/>
        <v>500</v>
      </c>
      <c r="AE180" s="325">
        <f t="shared" si="138"/>
        <v>749.99999999999989</v>
      </c>
      <c r="AF180" s="325">
        <f t="shared" si="138"/>
        <v>749.99999999999989</v>
      </c>
      <c r="AG180" s="325">
        <f t="shared" si="138"/>
        <v>749.99999999999989</v>
      </c>
      <c r="AH180" s="325">
        <f t="shared" si="138"/>
        <v>749.99999999999989</v>
      </c>
      <c r="AI180" s="325">
        <f t="shared" si="138"/>
        <v>749.99999999999989</v>
      </c>
      <c r="AJ180" s="325">
        <f t="shared" si="138"/>
        <v>749.99999999999989</v>
      </c>
      <c r="AK180" s="325">
        <f t="shared" si="138"/>
        <v>916.66666666666663</v>
      </c>
      <c r="AL180" s="325">
        <f t="shared" si="138"/>
        <v>916.66666666666663</v>
      </c>
      <c r="AM180" s="325">
        <f t="shared" si="138"/>
        <v>916.66666666666663</v>
      </c>
      <c r="AN180" s="325">
        <f t="shared" si="138"/>
        <v>916.66666666666663</v>
      </c>
      <c r="AO180" s="325">
        <f t="shared" ref="AO180:BP180" si="139">SUM(AO181,AO182,AO183,AO184,AO185)</f>
        <v>1250</v>
      </c>
      <c r="AP180" s="325">
        <f t="shared" si="139"/>
        <v>1250</v>
      </c>
      <c r="AQ180" s="325">
        <f t="shared" si="139"/>
        <v>1250</v>
      </c>
      <c r="AR180" s="325">
        <f t="shared" si="139"/>
        <v>1250</v>
      </c>
      <c r="AS180" s="325">
        <f t="shared" si="139"/>
        <v>1416.6666666666667</v>
      </c>
      <c r="AT180" s="325">
        <f t="shared" si="139"/>
        <v>1416.6666666666667</v>
      </c>
      <c r="AU180" s="325">
        <f t="shared" si="139"/>
        <v>1583.3333333333335</v>
      </c>
      <c r="AV180" s="325">
        <f t="shared" si="139"/>
        <v>1583.3333333333335</v>
      </c>
      <c r="AW180" s="325">
        <f t="shared" si="139"/>
        <v>1583.3333333333335</v>
      </c>
      <c r="AX180" s="325">
        <f t="shared" si="139"/>
        <v>1583.3333333333335</v>
      </c>
      <c r="AY180" s="325">
        <f t="shared" si="139"/>
        <v>1583.3333333333335</v>
      </c>
      <c r="AZ180" s="325">
        <f t="shared" si="139"/>
        <v>1583.3333333333335</v>
      </c>
      <c r="BA180" s="325">
        <f t="shared" si="139"/>
        <v>1750</v>
      </c>
      <c r="BB180" s="325">
        <f t="shared" si="139"/>
        <v>1750</v>
      </c>
      <c r="BC180" s="325">
        <f t="shared" si="139"/>
        <v>1916.6666666666667</v>
      </c>
      <c r="BD180" s="325">
        <f t="shared" si="139"/>
        <v>1916.6666666666667</v>
      </c>
      <c r="BE180" s="325">
        <f t="shared" si="139"/>
        <v>2083.3333333333335</v>
      </c>
      <c r="BF180" s="325">
        <f t="shared" si="139"/>
        <v>2083.3333333333335</v>
      </c>
      <c r="BG180" s="325">
        <f t="shared" si="139"/>
        <v>2250</v>
      </c>
      <c r="BH180" s="325">
        <f t="shared" si="139"/>
        <v>2250</v>
      </c>
      <c r="BI180" s="325">
        <f t="shared" si="139"/>
        <v>2416.666666666667</v>
      </c>
      <c r="BJ180" s="325">
        <f t="shared" si="139"/>
        <v>2416.666666666667</v>
      </c>
      <c r="BK180" s="325">
        <f t="shared" si="139"/>
        <v>2416.666666666667</v>
      </c>
      <c r="BL180" s="325">
        <f t="shared" si="139"/>
        <v>2583.3333333333335</v>
      </c>
      <c r="BM180" s="325">
        <f t="shared" si="139"/>
        <v>2583.3333333333335</v>
      </c>
      <c r="BN180" s="325">
        <f t="shared" si="139"/>
        <v>2583.3333333333335</v>
      </c>
      <c r="BO180" s="325">
        <f t="shared" si="139"/>
        <v>2750</v>
      </c>
      <c r="BP180" s="326">
        <f t="shared" si="139"/>
        <v>2750</v>
      </c>
    </row>
    <row r="181" spans="5:68" hidden="1" outlineLevel="5">
      <c r="H181" s="327" t="s">
        <v>254</v>
      </c>
      <c r="I181" s="312">
        <f>'Data - expenses'!J107</f>
        <v>0</v>
      </c>
      <c r="J181" s="313">
        <f>'Data - expenses'!K107</f>
        <v>0</v>
      </c>
      <c r="K181" s="313">
        <f>'Data - expenses'!L107</f>
        <v>0</v>
      </c>
      <c r="L181" s="313">
        <f>'Data - expenses'!M107</f>
        <v>0</v>
      </c>
      <c r="M181" s="313">
        <f>'Data - expenses'!N107</f>
        <v>0</v>
      </c>
      <c r="N181" s="313">
        <f>'Data - expenses'!O107</f>
        <v>0</v>
      </c>
      <c r="O181" s="313">
        <f>'Data - expenses'!P107</f>
        <v>0</v>
      </c>
      <c r="P181" s="313">
        <f>'Data - expenses'!Q107</f>
        <v>0</v>
      </c>
      <c r="Q181" s="313">
        <f>'Data - expenses'!R107</f>
        <v>0</v>
      </c>
      <c r="R181" s="313">
        <f>'Data - expenses'!S107</f>
        <v>0</v>
      </c>
      <c r="S181" s="313">
        <f>'Data - expenses'!T107</f>
        <v>0</v>
      </c>
      <c r="T181" s="313">
        <f>'Data - expenses'!U107</f>
        <v>0</v>
      </c>
      <c r="U181" s="313">
        <f>'Data - expenses'!V107</f>
        <v>0</v>
      </c>
      <c r="V181" s="313">
        <f>'Data - expenses'!W107</f>
        <v>0</v>
      </c>
      <c r="W181" s="313">
        <f>'Data - expenses'!X107</f>
        <v>0</v>
      </c>
      <c r="X181" s="313">
        <f>'Data - expenses'!Y107</f>
        <v>0</v>
      </c>
      <c r="Y181" s="313">
        <f>'Data - expenses'!Z107</f>
        <v>0</v>
      </c>
      <c r="Z181" s="313">
        <f>'Data - expenses'!AA107</f>
        <v>0</v>
      </c>
      <c r="AA181" s="313">
        <f>'Data - expenses'!AB107</f>
        <v>0</v>
      </c>
      <c r="AB181" s="313">
        <f>'Data - expenses'!AC107</f>
        <v>0</v>
      </c>
      <c r="AC181" s="313">
        <f>'Data - expenses'!AD107</f>
        <v>0</v>
      </c>
      <c r="AD181" s="313">
        <f>'Data - expenses'!AE107</f>
        <v>0</v>
      </c>
      <c r="AE181" s="313">
        <f>'Data - expenses'!AF107</f>
        <v>250</v>
      </c>
      <c r="AF181" s="313">
        <f>'Data - expenses'!AG107</f>
        <v>250</v>
      </c>
      <c r="AG181" s="313">
        <f>'Data - expenses'!AH107</f>
        <v>250</v>
      </c>
      <c r="AH181" s="313">
        <f>'Data - expenses'!AI107</f>
        <v>250</v>
      </c>
      <c r="AI181" s="313">
        <f>'Data - expenses'!AJ107</f>
        <v>250</v>
      </c>
      <c r="AJ181" s="313">
        <f>'Data - expenses'!AK107</f>
        <v>250</v>
      </c>
      <c r="AK181" s="313">
        <f>'Data - expenses'!AL107</f>
        <v>250</v>
      </c>
      <c r="AL181" s="313">
        <f>'Data - expenses'!AM107</f>
        <v>250</v>
      </c>
      <c r="AM181" s="313">
        <f>'Data - expenses'!AN107</f>
        <v>250</v>
      </c>
      <c r="AN181" s="313">
        <f>'Data - expenses'!AO107</f>
        <v>250</v>
      </c>
      <c r="AO181" s="313">
        <f>'Data - expenses'!AP107</f>
        <v>250</v>
      </c>
      <c r="AP181" s="313">
        <f>'Data - expenses'!AQ107</f>
        <v>250</v>
      </c>
      <c r="AQ181" s="313">
        <f>'Data - expenses'!AR107</f>
        <v>250</v>
      </c>
      <c r="AR181" s="313">
        <f>'Data - expenses'!AS107</f>
        <v>250</v>
      </c>
      <c r="AS181" s="313">
        <f>'Data - expenses'!AT107</f>
        <v>250</v>
      </c>
      <c r="AT181" s="313">
        <f>'Data - expenses'!AU107</f>
        <v>250</v>
      </c>
      <c r="AU181" s="313">
        <f>'Data - expenses'!AV107</f>
        <v>250</v>
      </c>
      <c r="AV181" s="313">
        <f>'Data - expenses'!AW107</f>
        <v>250</v>
      </c>
      <c r="AW181" s="313">
        <f>'Data - expenses'!AX107</f>
        <v>250</v>
      </c>
      <c r="AX181" s="313">
        <f>'Data - expenses'!AY107</f>
        <v>250</v>
      </c>
      <c r="AY181" s="313">
        <f>'Data - expenses'!AZ107</f>
        <v>250</v>
      </c>
      <c r="AZ181" s="313">
        <f>'Data - expenses'!BA107</f>
        <v>250</v>
      </c>
      <c r="BA181" s="313">
        <f>'Data - expenses'!BB107</f>
        <v>250</v>
      </c>
      <c r="BB181" s="313">
        <f>'Data - expenses'!BC107</f>
        <v>250</v>
      </c>
      <c r="BC181" s="313">
        <f>'Data - expenses'!BD107</f>
        <v>250</v>
      </c>
      <c r="BD181" s="313">
        <f>'Data - expenses'!BE107</f>
        <v>250</v>
      </c>
      <c r="BE181" s="313">
        <f>'Data - expenses'!BF107</f>
        <v>250</v>
      </c>
      <c r="BF181" s="313">
        <f>'Data - expenses'!BG107</f>
        <v>250</v>
      </c>
      <c r="BG181" s="313">
        <f>'Data - expenses'!BH107</f>
        <v>250</v>
      </c>
      <c r="BH181" s="313">
        <f>'Data - expenses'!BI107</f>
        <v>250</v>
      </c>
      <c r="BI181" s="313">
        <f>'Data - expenses'!BJ107</f>
        <v>250</v>
      </c>
      <c r="BJ181" s="313">
        <f>'Data - expenses'!BK107</f>
        <v>250</v>
      </c>
      <c r="BK181" s="313">
        <f>'Data - expenses'!BL107</f>
        <v>250</v>
      </c>
      <c r="BL181" s="313">
        <f>'Data - expenses'!BM107</f>
        <v>250</v>
      </c>
      <c r="BM181" s="313">
        <f>'Data - expenses'!BN107</f>
        <v>250</v>
      </c>
      <c r="BN181" s="313">
        <f>'Data - expenses'!BO107</f>
        <v>250</v>
      </c>
      <c r="BO181" s="313">
        <f>'Data - expenses'!BP107</f>
        <v>250</v>
      </c>
      <c r="BP181" s="314">
        <f>'Data - expenses'!BQ107</f>
        <v>250</v>
      </c>
    </row>
    <row r="182" spans="5:68" hidden="1" outlineLevel="5">
      <c r="H182" s="327" t="s">
        <v>255</v>
      </c>
      <c r="I182" s="312">
        <f>'Data - expenses'!J108</f>
        <v>0</v>
      </c>
      <c r="J182" s="313">
        <f>'Data - expenses'!K108</f>
        <v>0</v>
      </c>
      <c r="K182" s="313">
        <f>'Data - expenses'!L108</f>
        <v>0</v>
      </c>
      <c r="L182" s="313">
        <f>'Data - expenses'!M108</f>
        <v>0</v>
      </c>
      <c r="M182" s="313">
        <f>'Data - expenses'!N108</f>
        <v>0</v>
      </c>
      <c r="N182" s="313">
        <f>'Data - expenses'!O108</f>
        <v>166.66666666666666</v>
      </c>
      <c r="O182" s="313">
        <f>'Data - expenses'!P108</f>
        <v>166.66666666666666</v>
      </c>
      <c r="P182" s="313">
        <f>'Data - expenses'!Q108</f>
        <v>166.66666666666666</v>
      </c>
      <c r="Q182" s="313">
        <f>'Data - expenses'!R108</f>
        <v>166.66666666666666</v>
      </c>
      <c r="R182" s="313">
        <f>'Data - expenses'!S108</f>
        <v>166.66666666666666</v>
      </c>
      <c r="S182" s="313">
        <f>'Data - expenses'!T108</f>
        <v>166.66666666666666</v>
      </c>
      <c r="T182" s="313">
        <f>'Data - expenses'!U108</f>
        <v>166.66666666666666</v>
      </c>
      <c r="U182" s="313">
        <f>'Data - expenses'!V108</f>
        <v>166.66666666666666</v>
      </c>
      <c r="V182" s="313">
        <f>'Data - expenses'!W108</f>
        <v>166.66666666666666</v>
      </c>
      <c r="W182" s="313">
        <f>'Data - expenses'!X108</f>
        <v>166.66666666666666</v>
      </c>
      <c r="X182" s="313">
        <f>'Data - expenses'!Y108</f>
        <v>166.66666666666666</v>
      </c>
      <c r="Y182" s="313">
        <f>'Data - expenses'!Z108</f>
        <v>166.66666666666666</v>
      </c>
      <c r="Z182" s="313">
        <f>'Data - expenses'!AA108</f>
        <v>166.66666666666666</v>
      </c>
      <c r="AA182" s="313">
        <f>'Data - expenses'!AB108</f>
        <v>166.66666666666666</v>
      </c>
      <c r="AB182" s="313">
        <f>'Data - expenses'!AC108</f>
        <v>166.66666666666666</v>
      </c>
      <c r="AC182" s="313">
        <f>'Data - expenses'!AD108</f>
        <v>166.66666666666666</v>
      </c>
      <c r="AD182" s="313">
        <f>'Data - expenses'!AE108</f>
        <v>166.66666666666666</v>
      </c>
      <c r="AE182" s="313">
        <f>'Data - expenses'!AF108</f>
        <v>166.66666666666666</v>
      </c>
      <c r="AF182" s="313">
        <f>'Data - expenses'!AG108</f>
        <v>166.66666666666666</v>
      </c>
      <c r="AG182" s="313">
        <f>'Data - expenses'!AH108</f>
        <v>166.66666666666666</v>
      </c>
      <c r="AH182" s="313">
        <f>'Data - expenses'!AI108</f>
        <v>166.66666666666666</v>
      </c>
      <c r="AI182" s="313">
        <f>'Data - expenses'!AJ108</f>
        <v>166.66666666666666</v>
      </c>
      <c r="AJ182" s="313">
        <f>'Data - expenses'!AK108</f>
        <v>166.66666666666666</v>
      </c>
      <c r="AK182" s="313">
        <f>'Data - expenses'!AL108</f>
        <v>166.66666666666666</v>
      </c>
      <c r="AL182" s="313">
        <f>'Data - expenses'!AM108</f>
        <v>166.66666666666666</v>
      </c>
      <c r="AM182" s="313">
        <f>'Data - expenses'!AN108</f>
        <v>166.66666666666666</v>
      </c>
      <c r="AN182" s="313">
        <f>'Data - expenses'!AO108</f>
        <v>166.66666666666666</v>
      </c>
      <c r="AO182" s="313">
        <f>'Data - expenses'!AP108</f>
        <v>333.33333333333331</v>
      </c>
      <c r="AP182" s="313">
        <f>'Data - expenses'!AQ108</f>
        <v>333.33333333333331</v>
      </c>
      <c r="AQ182" s="313">
        <f>'Data - expenses'!AR108</f>
        <v>333.33333333333331</v>
      </c>
      <c r="AR182" s="313">
        <f>'Data - expenses'!AS108</f>
        <v>333.33333333333331</v>
      </c>
      <c r="AS182" s="313">
        <f>'Data - expenses'!AT108</f>
        <v>333.33333333333331</v>
      </c>
      <c r="AT182" s="313">
        <f>'Data - expenses'!AU108</f>
        <v>333.33333333333331</v>
      </c>
      <c r="AU182" s="313">
        <f>'Data - expenses'!AV108</f>
        <v>500</v>
      </c>
      <c r="AV182" s="313">
        <f>'Data - expenses'!AW108</f>
        <v>500</v>
      </c>
      <c r="AW182" s="313">
        <f>'Data - expenses'!AX108</f>
        <v>500</v>
      </c>
      <c r="AX182" s="313">
        <f>'Data - expenses'!AY108</f>
        <v>500</v>
      </c>
      <c r="AY182" s="313">
        <f>'Data - expenses'!AZ108</f>
        <v>500</v>
      </c>
      <c r="AZ182" s="313">
        <f>'Data - expenses'!BA108</f>
        <v>500</v>
      </c>
      <c r="BA182" s="313">
        <f>'Data - expenses'!BB108</f>
        <v>666.66666666666663</v>
      </c>
      <c r="BB182" s="313">
        <f>'Data - expenses'!BC108</f>
        <v>666.66666666666663</v>
      </c>
      <c r="BC182" s="313">
        <f>'Data - expenses'!BD108</f>
        <v>666.66666666666663</v>
      </c>
      <c r="BD182" s="313">
        <f>'Data - expenses'!BE108</f>
        <v>666.66666666666663</v>
      </c>
      <c r="BE182" s="313">
        <f>'Data - expenses'!BF108</f>
        <v>666.66666666666663</v>
      </c>
      <c r="BF182" s="313">
        <f>'Data - expenses'!BG108</f>
        <v>666.66666666666663</v>
      </c>
      <c r="BG182" s="313">
        <f>'Data - expenses'!BH108</f>
        <v>833.33333333333337</v>
      </c>
      <c r="BH182" s="313">
        <f>'Data - expenses'!BI108</f>
        <v>833.33333333333337</v>
      </c>
      <c r="BI182" s="313">
        <f>'Data - expenses'!BJ108</f>
        <v>833.33333333333337</v>
      </c>
      <c r="BJ182" s="313">
        <f>'Data - expenses'!BK108</f>
        <v>833.33333333333337</v>
      </c>
      <c r="BK182" s="313">
        <f>'Data - expenses'!BL108</f>
        <v>833.33333333333337</v>
      </c>
      <c r="BL182" s="313">
        <f>'Data - expenses'!BM108</f>
        <v>833.33333333333337</v>
      </c>
      <c r="BM182" s="313">
        <f>'Data - expenses'!BN108</f>
        <v>833.33333333333337</v>
      </c>
      <c r="BN182" s="313">
        <f>'Data - expenses'!BO108</f>
        <v>833.33333333333337</v>
      </c>
      <c r="BO182" s="313">
        <f>'Data - expenses'!BP108</f>
        <v>833.33333333333337</v>
      </c>
      <c r="BP182" s="314">
        <f>'Data - expenses'!BQ108</f>
        <v>833.33333333333337</v>
      </c>
    </row>
    <row r="183" spans="5:68" hidden="1" outlineLevel="5">
      <c r="H183" s="327" t="s">
        <v>256</v>
      </c>
      <c r="I183" s="312">
        <f>'Data - expenses'!J109</f>
        <v>0</v>
      </c>
      <c r="J183" s="313">
        <f>'Data - expenses'!K109</f>
        <v>0</v>
      </c>
      <c r="K183" s="313">
        <f>'Data - expenses'!L109</f>
        <v>0</v>
      </c>
      <c r="L183" s="313">
        <f>'Data - expenses'!M109</f>
        <v>0</v>
      </c>
      <c r="M183" s="313">
        <f>'Data - expenses'!N109</f>
        <v>0</v>
      </c>
      <c r="N183" s="313">
        <f>'Data - expenses'!O109</f>
        <v>0</v>
      </c>
      <c r="O183" s="313">
        <f>'Data - expenses'!P109</f>
        <v>0</v>
      </c>
      <c r="P183" s="313">
        <f>'Data - expenses'!Q109</f>
        <v>0</v>
      </c>
      <c r="Q183" s="313">
        <f>'Data - expenses'!R109</f>
        <v>0</v>
      </c>
      <c r="R183" s="313">
        <f>'Data - expenses'!S109</f>
        <v>0</v>
      </c>
      <c r="S183" s="313">
        <f>'Data - expenses'!T109</f>
        <v>0</v>
      </c>
      <c r="T183" s="313">
        <f>'Data - expenses'!U109</f>
        <v>0</v>
      </c>
      <c r="U183" s="313">
        <f>'Data - expenses'!V109</f>
        <v>0</v>
      </c>
      <c r="V183" s="313">
        <f>'Data - expenses'!W109</f>
        <v>0</v>
      </c>
      <c r="W183" s="313">
        <f>'Data - expenses'!X109</f>
        <v>166.66666666666666</v>
      </c>
      <c r="X183" s="313">
        <f>'Data - expenses'!Y109</f>
        <v>166.66666666666666</v>
      </c>
      <c r="Y183" s="313">
        <f>'Data - expenses'!Z109</f>
        <v>166.66666666666666</v>
      </c>
      <c r="Z183" s="313">
        <f>'Data - expenses'!AA109</f>
        <v>166.66666666666666</v>
      </c>
      <c r="AA183" s="313">
        <f>'Data - expenses'!AB109</f>
        <v>166.66666666666666</v>
      </c>
      <c r="AB183" s="313">
        <f>'Data - expenses'!AC109</f>
        <v>166.66666666666666</v>
      </c>
      <c r="AC183" s="313">
        <f>'Data - expenses'!AD109</f>
        <v>166.66666666666666</v>
      </c>
      <c r="AD183" s="313">
        <f>'Data - expenses'!AE109</f>
        <v>166.66666666666666</v>
      </c>
      <c r="AE183" s="313">
        <f>'Data - expenses'!AF109</f>
        <v>166.66666666666666</v>
      </c>
      <c r="AF183" s="313">
        <f>'Data - expenses'!AG109</f>
        <v>166.66666666666666</v>
      </c>
      <c r="AG183" s="313">
        <f>'Data - expenses'!AH109</f>
        <v>166.66666666666666</v>
      </c>
      <c r="AH183" s="313">
        <f>'Data - expenses'!AI109</f>
        <v>166.66666666666666</v>
      </c>
      <c r="AI183" s="313">
        <f>'Data - expenses'!AJ109</f>
        <v>166.66666666666666</v>
      </c>
      <c r="AJ183" s="313">
        <f>'Data - expenses'!AK109</f>
        <v>166.66666666666666</v>
      </c>
      <c r="AK183" s="313">
        <f>'Data - expenses'!AL109</f>
        <v>333.33333333333331</v>
      </c>
      <c r="AL183" s="313">
        <f>'Data - expenses'!AM109</f>
        <v>333.33333333333331</v>
      </c>
      <c r="AM183" s="313">
        <f>'Data - expenses'!AN109</f>
        <v>333.33333333333331</v>
      </c>
      <c r="AN183" s="313">
        <f>'Data - expenses'!AO109</f>
        <v>333.33333333333331</v>
      </c>
      <c r="AO183" s="313">
        <f>'Data - expenses'!AP109</f>
        <v>333.33333333333331</v>
      </c>
      <c r="AP183" s="313">
        <f>'Data - expenses'!AQ109</f>
        <v>333.33333333333331</v>
      </c>
      <c r="AQ183" s="313">
        <f>'Data - expenses'!AR109</f>
        <v>333.33333333333331</v>
      </c>
      <c r="AR183" s="313">
        <f>'Data - expenses'!AS109</f>
        <v>333.33333333333331</v>
      </c>
      <c r="AS183" s="313">
        <f>'Data - expenses'!AT109</f>
        <v>500</v>
      </c>
      <c r="AT183" s="313">
        <f>'Data - expenses'!AU109</f>
        <v>500</v>
      </c>
      <c r="AU183" s="313">
        <f>'Data - expenses'!AV109</f>
        <v>500</v>
      </c>
      <c r="AV183" s="313">
        <f>'Data - expenses'!AW109</f>
        <v>500</v>
      </c>
      <c r="AW183" s="313">
        <f>'Data - expenses'!AX109</f>
        <v>500</v>
      </c>
      <c r="AX183" s="313">
        <f>'Data - expenses'!AY109</f>
        <v>500</v>
      </c>
      <c r="AY183" s="313">
        <f>'Data - expenses'!AZ109</f>
        <v>500</v>
      </c>
      <c r="AZ183" s="313">
        <f>'Data - expenses'!BA109</f>
        <v>500</v>
      </c>
      <c r="BA183" s="313">
        <f>'Data - expenses'!BB109</f>
        <v>500</v>
      </c>
      <c r="BB183" s="313">
        <f>'Data - expenses'!BC109</f>
        <v>500</v>
      </c>
      <c r="BC183" s="313">
        <f>'Data - expenses'!BD109</f>
        <v>666.66666666666663</v>
      </c>
      <c r="BD183" s="313">
        <f>'Data - expenses'!BE109</f>
        <v>666.66666666666663</v>
      </c>
      <c r="BE183" s="313">
        <f>'Data - expenses'!BF109</f>
        <v>833.33333333333337</v>
      </c>
      <c r="BF183" s="313">
        <f>'Data - expenses'!BG109</f>
        <v>833.33333333333337</v>
      </c>
      <c r="BG183" s="313">
        <f>'Data - expenses'!BH109</f>
        <v>833.33333333333337</v>
      </c>
      <c r="BH183" s="313">
        <f>'Data - expenses'!BI109</f>
        <v>833.33333333333337</v>
      </c>
      <c r="BI183" s="313">
        <f>'Data - expenses'!BJ109</f>
        <v>833.33333333333337</v>
      </c>
      <c r="BJ183" s="313">
        <f>'Data - expenses'!BK109</f>
        <v>833.33333333333337</v>
      </c>
      <c r="BK183" s="313">
        <f>'Data - expenses'!BL109</f>
        <v>833.33333333333337</v>
      </c>
      <c r="BL183" s="313">
        <f>'Data - expenses'!BM109</f>
        <v>833.33333333333337</v>
      </c>
      <c r="BM183" s="313">
        <f>'Data - expenses'!BN109</f>
        <v>833.33333333333337</v>
      </c>
      <c r="BN183" s="313">
        <f>'Data - expenses'!BO109</f>
        <v>833.33333333333337</v>
      </c>
      <c r="BO183" s="313">
        <f>'Data - expenses'!BP109</f>
        <v>1000</v>
      </c>
      <c r="BP183" s="314">
        <f>'Data - expenses'!BQ109</f>
        <v>1000</v>
      </c>
    </row>
    <row r="184" spans="5:68" hidden="1" outlineLevel="5">
      <c r="H184" s="327" t="s">
        <v>257</v>
      </c>
      <c r="I184" s="312">
        <f>'Data - expenses'!J110</f>
        <v>0</v>
      </c>
      <c r="J184" s="313">
        <f>'Data - expenses'!K110</f>
        <v>0</v>
      </c>
      <c r="K184" s="313">
        <f>'Data - expenses'!L110</f>
        <v>0</v>
      </c>
      <c r="L184" s="313">
        <f>'Data - expenses'!M110</f>
        <v>0</v>
      </c>
      <c r="M184" s="313">
        <f>'Data - expenses'!N110</f>
        <v>0</v>
      </c>
      <c r="N184" s="313">
        <f>'Data - expenses'!O110</f>
        <v>0</v>
      </c>
      <c r="O184" s="313">
        <f>'Data - expenses'!P110</f>
        <v>0</v>
      </c>
      <c r="P184" s="313">
        <f>'Data - expenses'!Q110</f>
        <v>0</v>
      </c>
      <c r="Q184" s="313">
        <f>'Data - expenses'!R110</f>
        <v>0</v>
      </c>
      <c r="R184" s="313">
        <f>'Data - expenses'!S110</f>
        <v>0</v>
      </c>
      <c r="S184" s="313">
        <f>'Data - expenses'!T110</f>
        <v>0</v>
      </c>
      <c r="T184" s="313">
        <f>'Data - expenses'!U110</f>
        <v>0</v>
      </c>
      <c r="U184" s="313">
        <f>'Data - expenses'!V110</f>
        <v>0</v>
      </c>
      <c r="V184" s="313">
        <f>'Data - expenses'!W110</f>
        <v>0</v>
      </c>
      <c r="W184" s="313">
        <f>'Data - expenses'!X110</f>
        <v>0</v>
      </c>
      <c r="X184" s="313">
        <f>'Data - expenses'!Y110</f>
        <v>0</v>
      </c>
      <c r="Y184" s="313">
        <f>'Data - expenses'!Z110</f>
        <v>0</v>
      </c>
      <c r="Z184" s="313">
        <f>'Data - expenses'!AA110</f>
        <v>0</v>
      </c>
      <c r="AA184" s="313">
        <f>'Data - expenses'!AB110</f>
        <v>0</v>
      </c>
      <c r="AB184" s="313">
        <f>'Data - expenses'!AC110</f>
        <v>166.66666666666666</v>
      </c>
      <c r="AC184" s="313">
        <f>'Data - expenses'!AD110</f>
        <v>166.66666666666666</v>
      </c>
      <c r="AD184" s="313">
        <f>'Data - expenses'!AE110</f>
        <v>166.66666666666666</v>
      </c>
      <c r="AE184" s="313">
        <f>'Data - expenses'!AF110</f>
        <v>166.66666666666666</v>
      </c>
      <c r="AF184" s="313">
        <f>'Data - expenses'!AG110</f>
        <v>166.66666666666666</v>
      </c>
      <c r="AG184" s="313">
        <f>'Data - expenses'!AH110</f>
        <v>166.66666666666666</v>
      </c>
      <c r="AH184" s="313">
        <f>'Data - expenses'!AI110</f>
        <v>166.66666666666666</v>
      </c>
      <c r="AI184" s="313">
        <f>'Data - expenses'!AJ110</f>
        <v>166.66666666666666</v>
      </c>
      <c r="AJ184" s="313">
        <f>'Data - expenses'!AK110</f>
        <v>166.66666666666666</v>
      </c>
      <c r="AK184" s="313">
        <f>'Data - expenses'!AL110</f>
        <v>166.66666666666666</v>
      </c>
      <c r="AL184" s="313">
        <f>'Data - expenses'!AM110</f>
        <v>166.66666666666666</v>
      </c>
      <c r="AM184" s="313">
        <f>'Data - expenses'!AN110</f>
        <v>166.66666666666666</v>
      </c>
      <c r="AN184" s="313">
        <f>'Data - expenses'!AO110</f>
        <v>166.66666666666666</v>
      </c>
      <c r="AO184" s="313">
        <f>'Data - expenses'!AP110</f>
        <v>166.66666666666666</v>
      </c>
      <c r="AP184" s="313">
        <f>'Data - expenses'!AQ110</f>
        <v>166.66666666666666</v>
      </c>
      <c r="AQ184" s="313">
        <f>'Data - expenses'!AR110</f>
        <v>166.66666666666666</v>
      </c>
      <c r="AR184" s="313">
        <f>'Data - expenses'!AS110</f>
        <v>166.66666666666666</v>
      </c>
      <c r="AS184" s="313">
        <f>'Data - expenses'!AT110</f>
        <v>166.66666666666666</v>
      </c>
      <c r="AT184" s="313">
        <f>'Data - expenses'!AU110</f>
        <v>166.66666666666666</v>
      </c>
      <c r="AU184" s="313">
        <f>'Data - expenses'!AV110</f>
        <v>166.66666666666666</v>
      </c>
      <c r="AV184" s="313">
        <f>'Data - expenses'!AW110</f>
        <v>166.66666666666666</v>
      </c>
      <c r="AW184" s="313">
        <f>'Data - expenses'!AX110</f>
        <v>166.66666666666666</v>
      </c>
      <c r="AX184" s="313">
        <f>'Data - expenses'!AY110</f>
        <v>166.66666666666666</v>
      </c>
      <c r="AY184" s="313">
        <f>'Data - expenses'!AZ110</f>
        <v>166.66666666666666</v>
      </c>
      <c r="AZ184" s="313">
        <f>'Data - expenses'!BA110</f>
        <v>166.66666666666666</v>
      </c>
      <c r="BA184" s="313">
        <f>'Data - expenses'!BB110</f>
        <v>166.66666666666666</v>
      </c>
      <c r="BB184" s="313">
        <f>'Data - expenses'!BC110</f>
        <v>166.66666666666666</v>
      </c>
      <c r="BC184" s="313">
        <f>'Data - expenses'!BD110</f>
        <v>166.66666666666666</v>
      </c>
      <c r="BD184" s="313">
        <f>'Data - expenses'!BE110</f>
        <v>166.66666666666666</v>
      </c>
      <c r="BE184" s="313">
        <f>'Data - expenses'!BF110</f>
        <v>166.66666666666666</v>
      </c>
      <c r="BF184" s="313">
        <f>'Data - expenses'!BG110</f>
        <v>166.66666666666666</v>
      </c>
      <c r="BG184" s="313">
        <f>'Data - expenses'!BH110</f>
        <v>166.66666666666666</v>
      </c>
      <c r="BH184" s="313">
        <f>'Data - expenses'!BI110</f>
        <v>166.66666666666666</v>
      </c>
      <c r="BI184" s="313">
        <f>'Data - expenses'!BJ110</f>
        <v>333.33333333333331</v>
      </c>
      <c r="BJ184" s="313">
        <f>'Data - expenses'!BK110</f>
        <v>333.33333333333331</v>
      </c>
      <c r="BK184" s="313">
        <f>'Data - expenses'!BL110</f>
        <v>333.33333333333331</v>
      </c>
      <c r="BL184" s="313">
        <f>'Data - expenses'!BM110</f>
        <v>500</v>
      </c>
      <c r="BM184" s="313">
        <f>'Data - expenses'!BN110</f>
        <v>500</v>
      </c>
      <c r="BN184" s="313">
        <f>'Data - expenses'!BO110</f>
        <v>500</v>
      </c>
      <c r="BO184" s="313">
        <f>'Data - expenses'!BP110</f>
        <v>500</v>
      </c>
      <c r="BP184" s="314">
        <f>'Data - expenses'!BQ110</f>
        <v>500</v>
      </c>
    </row>
    <row r="185" spans="5:68" hidden="1" outlineLevel="5">
      <c r="H185" s="327" t="s">
        <v>258</v>
      </c>
      <c r="I185" s="312">
        <f>'Data - expenses'!J111</f>
        <v>0</v>
      </c>
      <c r="J185" s="313">
        <f>'Data - expenses'!K111</f>
        <v>0</v>
      </c>
      <c r="K185" s="313">
        <f>'Data - expenses'!L111</f>
        <v>0</v>
      </c>
      <c r="L185" s="313">
        <f>'Data - expenses'!M111</f>
        <v>0</v>
      </c>
      <c r="M185" s="313">
        <f>'Data - expenses'!N111</f>
        <v>0</v>
      </c>
      <c r="N185" s="313">
        <f>'Data - expenses'!O111</f>
        <v>0</v>
      </c>
      <c r="O185" s="313">
        <f>'Data - expenses'!P111</f>
        <v>0</v>
      </c>
      <c r="P185" s="313">
        <f>'Data - expenses'!Q111</f>
        <v>0</v>
      </c>
      <c r="Q185" s="313">
        <f>'Data - expenses'!R111</f>
        <v>0</v>
      </c>
      <c r="R185" s="313">
        <f>'Data - expenses'!S111</f>
        <v>0</v>
      </c>
      <c r="S185" s="313">
        <f>'Data - expenses'!T111</f>
        <v>0</v>
      </c>
      <c r="T185" s="313">
        <f>'Data - expenses'!U111</f>
        <v>0</v>
      </c>
      <c r="U185" s="313">
        <f>'Data - expenses'!V111</f>
        <v>0</v>
      </c>
      <c r="V185" s="313">
        <f>'Data - expenses'!W111</f>
        <v>0</v>
      </c>
      <c r="W185" s="313">
        <f>'Data - expenses'!X111</f>
        <v>0</v>
      </c>
      <c r="X185" s="313">
        <f>'Data - expenses'!Y111</f>
        <v>0</v>
      </c>
      <c r="Y185" s="313">
        <f>'Data - expenses'!Z111</f>
        <v>0</v>
      </c>
      <c r="Z185" s="313">
        <f>'Data - expenses'!AA111</f>
        <v>0</v>
      </c>
      <c r="AA185" s="313">
        <f>'Data - expenses'!AB111</f>
        <v>0</v>
      </c>
      <c r="AB185" s="313">
        <f>'Data - expenses'!AC111</f>
        <v>0</v>
      </c>
      <c r="AC185" s="313">
        <f>'Data - expenses'!AD111</f>
        <v>0</v>
      </c>
      <c r="AD185" s="313">
        <f>'Data - expenses'!AE111</f>
        <v>0</v>
      </c>
      <c r="AE185" s="313">
        <f>'Data - expenses'!AF111</f>
        <v>0</v>
      </c>
      <c r="AF185" s="313">
        <f>'Data - expenses'!AG111</f>
        <v>0</v>
      </c>
      <c r="AG185" s="313">
        <f>'Data - expenses'!AH111</f>
        <v>0</v>
      </c>
      <c r="AH185" s="313">
        <f>'Data - expenses'!AI111</f>
        <v>0</v>
      </c>
      <c r="AI185" s="313">
        <f>'Data - expenses'!AJ111</f>
        <v>0</v>
      </c>
      <c r="AJ185" s="313">
        <f>'Data - expenses'!AK111</f>
        <v>0</v>
      </c>
      <c r="AK185" s="313">
        <f>'Data - expenses'!AL111</f>
        <v>0</v>
      </c>
      <c r="AL185" s="313">
        <f>'Data - expenses'!AM111</f>
        <v>0</v>
      </c>
      <c r="AM185" s="313">
        <f>'Data - expenses'!AN111</f>
        <v>0</v>
      </c>
      <c r="AN185" s="313">
        <f>'Data - expenses'!AO111</f>
        <v>0</v>
      </c>
      <c r="AO185" s="313">
        <f>'Data - expenses'!AP111</f>
        <v>166.66666666666666</v>
      </c>
      <c r="AP185" s="313">
        <f>'Data - expenses'!AQ111</f>
        <v>166.66666666666666</v>
      </c>
      <c r="AQ185" s="313">
        <f>'Data - expenses'!AR111</f>
        <v>166.66666666666666</v>
      </c>
      <c r="AR185" s="313">
        <f>'Data - expenses'!AS111</f>
        <v>166.66666666666666</v>
      </c>
      <c r="AS185" s="313">
        <f>'Data - expenses'!AT111</f>
        <v>166.66666666666666</v>
      </c>
      <c r="AT185" s="313">
        <f>'Data - expenses'!AU111</f>
        <v>166.66666666666666</v>
      </c>
      <c r="AU185" s="313">
        <f>'Data - expenses'!AV111</f>
        <v>166.66666666666666</v>
      </c>
      <c r="AV185" s="313">
        <f>'Data - expenses'!AW111</f>
        <v>166.66666666666666</v>
      </c>
      <c r="AW185" s="313">
        <f>'Data - expenses'!AX111</f>
        <v>166.66666666666666</v>
      </c>
      <c r="AX185" s="313">
        <f>'Data - expenses'!AY111</f>
        <v>166.66666666666666</v>
      </c>
      <c r="AY185" s="313">
        <f>'Data - expenses'!AZ111</f>
        <v>166.66666666666666</v>
      </c>
      <c r="AZ185" s="313">
        <f>'Data - expenses'!BA111</f>
        <v>166.66666666666666</v>
      </c>
      <c r="BA185" s="313">
        <f>'Data - expenses'!BB111</f>
        <v>166.66666666666666</v>
      </c>
      <c r="BB185" s="313">
        <f>'Data - expenses'!BC111</f>
        <v>166.66666666666666</v>
      </c>
      <c r="BC185" s="313">
        <f>'Data - expenses'!BD111</f>
        <v>166.66666666666666</v>
      </c>
      <c r="BD185" s="313">
        <f>'Data - expenses'!BE111</f>
        <v>166.66666666666666</v>
      </c>
      <c r="BE185" s="313">
        <f>'Data - expenses'!BF111</f>
        <v>166.66666666666666</v>
      </c>
      <c r="BF185" s="313">
        <f>'Data - expenses'!BG111</f>
        <v>166.66666666666666</v>
      </c>
      <c r="BG185" s="313">
        <f>'Data - expenses'!BH111</f>
        <v>166.66666666666666</v>
      </c>
      <c r="BH185" s="313">
        <f>'Data - expenses'!BI111</f>
        <v>166.66666666666666</v>
      </c>
      <c r="BI185" s="313">
        <f>'Data - expenses'!BJ111</f>
        <v>166.66666666666666</v>
      </c>
      <c r="BJ185" s="313">
        <f>'Data - expenses'!BK111</f>
        <v>166.66666666666666</v>
      </c>
      <c r="BK185" s="313">
        <f>'Data - expenses'!BL111</f>
        <v>166.66666666666666</v>
      </c>
      <c r="BL185" s="313">
        <f>'Data - expenses'!BM111</f>
        <v>166.66666666666666</v>
      </c>
      <c r="BM185" s="313">
        <f>'Data - expenses'!BN111</f>
        <v>166.66666666666666</v>
      </c>
      <c r="BN185" s="313">
        <f>'Data - expenses'!BO111</f>
        <v>166.66666666666666</v>
      </c>
      <c r="BO185" s="313">
        <f>'Data - expenses'!BP111</f>
        <v>166.66666666666666</v>
      </c>
      <c r="BP185" s="314">
        <f>'Data - expenses'!BQ111</f>
        <v>166.66666666666666</v>
      </c>
    </row>
    <row r="186" spans="5:68" hidden="1" outlineLevel="2">
      <c r="E186" s="502" t="s">
        <v>92</v>
      </c>
      <c r="F186" s="505"/>
      <c r="G186" s="505"/>
      <c r="H186" s="503"/>
      <c r="I186" s="324">
        <f t="shared" ref="I186:AN186" si="140">SUM(I187)</f>
        <v>3600</v>
      </c>
      <c r="J186" s="325">
        <f t="shared" si="140"/>
        <v>4800</v>
      </c>
      <c r="K186" s="325">
        <f t="shared" si="140"/>
        <v>4800</v>
      </c>
      <c r="L186" s="325">
        <f t="shared" si="140"/>
        <v>4800</v>
      </c>
      <c r="M186" s="325">
        <f t="shared" si="140"/>
        <v>4800</v>
      </c>
      <c r="N186" s="325">
        <f t="shared" si="140"/>
        <v>6000</v>
      </c>
      <c r="O186" s="325">
        <f t="shared" si="140"/>
        <v>6000</v>
      </c>
      <c r="P186" s="325">
        <f t="shared" si="140"/>
        <v>6000</v>
      </c>
      <c r="Q186" s="325">
        <f t="shared" si="140"/>
        <v>6000</v>
      </c>
      <c r="R186" s="325">
        <f t="shared" si="140"/>
        <v>6000</v>
      </c>
      <c r="S186" s="325">
        <f t="shared" si="140"/>
        <v>7200</v>
      </c>
      <c r="T186" s="325">
        <f t="shared" si="140"/>
        <v>7200</v>
      </c>
      <c r="U186" s="325">
        <f t="shared" si="140"/>
        <v>9600</v>
      </c>
      <c r="V186" s="325">
        <f t="shared" si="140"/>
        <v>9600</v>
      </c>
      <c r="W186" s="325">
        <f t="shared" si="140"/>
        <v>10800</v>
      </c>
      <c r="X186" s="325">
        <f t="shared" si="140"/>
        <v>10800</v>
      </c>
      <c r="Y186" s="325">
        <f t="shared" si="140"/>
        <v>12000</v>
      </c>
      <c r="Z186" s="325">
        <f t="shared" si="140"/>
        <v>13200</v>
      </c>
      <c r="AA186" s="325">
        <f t="shared" si="140"/>
        <v>13200</v>
      </c>
      <c r="AB186" s="325">
        <f t="shared" si="140"/>
        <v>14400</v>
      </c>
      <c r="AC186" s="325">
        <f t="shared" si="140"/>
        <v>15600</v>
      </c>
      <c r="AD186" s="325">
        <f t="shared" si="140"/>
        <v>15600</v>
      </c>
      <c r="AE186" s="325">
        <f t="shared" si="140"/>
        <v>16800</v>
      </c>
      <c r="AF186" s="325">
        <f t="shared" si="140"/>
        <v>16800</v>
      </c>
      <c r="AG186" s="325">
        <f t="shared" si="140"/>
        <v>16800</v>
      </c>
      <c r="AH186" s="325">
        <f t="shared" si="140"/>
        <v>18000</v>
      </c>
      <c r="AI186" s="325">
        <f t="shared" si="140"/>
        <v>18000</v>
      </c>
      <c r="AJ186" s="325">
        <f t="shared" si="140"/>
        <v>18000</v>
      </c>
      <c r="AK186" s="325">
        <f t="shared" si="140"/>
        <v>19200</v>
      </c>
      <c r="AL186" s="325">
        <f t="shared" si="140"/>
        <v>20400</v>
      </c>
      <c r="AM186" s="325">
        <f t="shared" si="140"/>
        <v>20400</v>
      </c>
      <c r="AN186" s="325">
        <f t="shared" si="140"/>
        <v>20400</v>
      </c>
      <c r="AO186" s="325">
        <f t="shared" ref="AO186:BP186" si="141">SUM(AO187)</f>
        <v>22800</v>
      </c>
      <c r="AP186" s="325">
        <f t="shared" si="141"/>
        <v>22800</v>
      </c>
      <c r="AQ186" s="325">
        <f t="shared" si="141"/>
        <v>22800</v>
      </c>
      <c r="AR186" s="325">
        <f t="shared" si="141"/>
        <v>22800</v>
      </c>
      <c r="AS186" s="325">
        <f t="shared" si="141"/>
        <v>27600</v>
      </c>
      <c r="AT186" s="325">
        <f t="shared" si="141"/>
        <v>28800</v>
      </c>
      <c r="AU186" s="325">
        <f t="shared" si="141"/>
        <v>30000</v>
      </c>
      <c r="AV186" s="325">
        <f t="shared" si="141"/>
        <v>30000</v>
      </c>
      <c r="AW186" s="325">
        <f t="shared" si="141"/>
        <v>30000</v>
      </c>
      <c r="AX186" s="325">
        <f t="shared" si="141"/>
        <v>30000</v>
      </c>
      <c r="AY186" s="325">
        <f t="shared" si="141"/>
        <v>31200</v>
      </c>
      <c r="AZ186" s="325">
        <f t="shared" si="141"/>
        <v>32400</v>
      </c>
      <c r="BA186" s="325">
        <f t="shared" si="141"/>
        <v>34800</v>
      </c>
      <c r="BB186" s="325">
        <f t="shared" si="141"/>
        <v>34800</v>
      </c>
      <c r="BC186" s="325">
        <f t="shared" si="141"/>
        <v>36000</v>
      </c>
      <c r="BD186" s="325">
        <f t="shared" si="141"/>
        <v>37200</v>
      </c>
      <c r="BE186" s="325">
        <f t="shared" si="141"/>
        <v>46800</v>
      </c>
      <c r="BF186" s="325">
        <f t="shared" si="141"/>
        <v>49200</v>
      </c>
      <c r="BG186" s="325">
        <f t="shared" si="141"/>
        <v>50400</v>
      </c>
      <c r="BH186" s="325">
        <f t="shared" si="141"/>
        <v>52800</v>
      </c>
      <c r="BI186" s="325">
        <f t="shared" si="141"/>
        <v>56400</v>
      </c>
      <c r="BJ186" s="325">
        <f t="shared" si="141"/>
        <v>56400</v>
      </c>
      <c r="BK186" s="325">
        <f t="shared" si="141"/>
        <v>58800</v>
      </c>
      <c r="BL186" s="325">
        <f t="shared" si="141"/>
        <v>62400</v>
      </c>
      <c r="BM186" s="325">
        <f t="shared" si="141"/>
        <v>62400</v>
      </c>
      <c r="BN186" s="325">
        <f t="shared" si="141"/>
        <v>64800</v>
      </c>
      <c r="BO186" s="325">
        <f t="shared" si="141"/>
        <v>68400</v>
      </c>
      <c r="BP186" s="326">
        <f t="shared" si="141"/>
        <v>68400</v>
      </c>
    </row>
    <row r="187" spans="5:68" hidden="1" outlineLevel="3">
      <c r="F187" s="488" t="s">
        <v>92</v>
      </c>
      <c r="G187" s="504"/>
      <c r="H187" s="489"/>
      <c r="I187" s="321">
        <f t="shared" ref="I187:AN187" si="142">SUM(I188,I190,I196,I200)</f>
        <v>3600</v>
      </c>
      <c r="J187" s="322">
        <f t="shared" si="142"/>
        <v>4800</v>
      </c>
      <c r="K187" s="322">
        <f t="shared" si="142"/>
        <v>4800</v>
      </c>
      <c r="L187" s="322">
        <f t="shared" si="142"/>
        <v>4800</v>
      </c>
      <c r="M187" s="322">
        <f t="shared" si="142"/>
        <v>4800</v>
      </c>
      <c r="N187" s="322">
        <f t="shared" si="142"/>
        <v>6000</v>
      </c>
      <c r="O187" s="322">
        <f t="shared" si="142"/>
        <v>6000</v>
      </c>
      <c r="P187" s="322">
        <f t="shared" si="142"/>
        <v>6000</v>
      </c>
      <c r="Q187" s="322">
        <f t="shared" si="142"/>
        <v>6000</v>
      </c>
      <c r="R187" s="322">
        <f t="shared" si="142"/>
        <v>6000</v>
      </c>
      <c r="S187" s="322">
        <f t="shared" si="142"/>
        <v>7200</v>
      </c>
      <c r="T187" s="322">
        <f t="shared" si="142"/>
        <v>7200</v>
      </c>
      <c r="U187" s="322">
        <f t="shared" si="142"/>
        <v>9600</v>
      </c>
      <c r="V187" s="322">
        <f t="shared" si="142"/>
        <v>9600</v>
      </c>
      <c r="W187" s="322">
        <f t="shared" si="142"/>
        <v>10800</v>
      </c>
      <c r="X187" s="322">
        <f t="shared" si="142"/>
        <v>10800</v>
      </c>
      <c r="Y187" s="322">
        <f t="shared" si="142"/>
        <v>12000</v>
      </c>
      <c r="Z187" s="322">
        <f t="shared" si="142"/>
        <v>13200</v>
      </c>
      <c r="AA187" s="322">
        <f t="shared" si="142"/>
        <v>13200</v>
      </c>
      <c r="AB187" s="322">
        <f t="shared" si="142"/>
        <v>14400</v>
      </c>
      <c r="AC187" s="322">
        <f t="shared" si="142"/>
        <v>15600</v>
      </c>
      <c r="AD187" s="322">
        <f t="shared" si="142"/>
        <v>15600</v>
      </c>
      <c r="AE187" s="322">
        <f t="shared" si="142"/>
        <v>16800</v>
      </c>
      <c r="AF187" s="322">
        <f t="shared" si="142"/>
        <v>16800</v>
      </c>
      <c r="AG187" s="322">
        <f t="shared" si="142"/>
        <v>16800</v>
      </c>
      <c r="AH187" s="322">
        <f t="shared" si="142"/>
        <v>18000</v>
      </c>
      <c r="AI187" s="322">
        <f t="shared" si="142"/>
        <v>18000</v>
      </c>
      <c r="AJ187" s="322">
        <f t="shared" si="142"/>
        <v>18000</v>
      </c>
      <c r="AK187" s="322">
        <f t="shared" si="142"/>
        <v>19200</v>
      </c>
      <c r="AL187" s="322">
        <f t="shared" si="142"/>
        <v>20400</v>
      </c>
      <c r="AM187" s="322">
        <f t="shared" si="142"/>
        <v>20400</v>
      </c>
      <c r="AN187" s="322">
        <f t="shared" si="142"/>
        <v>20400</v>
      </c>
      <c r="AO187" s="322">
        <f t="shared" ref="AO187:BP187" si="143">SUM(AO188,AO190,AO196,AO200)</f>
        <v>22800</v>
      </c>
      <c r="AP187" s="322">
        <f t="shared" si="143"/>
        <v>22800</v>
      </c>
      <c r="AQ187" s="322">
        <f t="shared" si="143"/>
        <v>22800</v>
      </c>
      <c r="AR187" s="322">
        <f t="shared" si="143"/>
        <v>22800</v>
      </c>
      <c r="AS187" s="322">
        <f t="shared" si="143"/>
        <v>27600</v>
      </c>
      <c r="AT187" s="322">
        <f t="shared" si="143"/>
        <v>28800</v>
      </c>
      <c r="AU187" s="322">
        <f t="shared" si="143"/>
        <v>30000</v>
      </c>
      <c r="AV187" s="322">
        <f t="shared" si="143"/>
        <v>30000</v>
      </c>
      <c r="AW187" s="322">
        <f t="shared" si="143"/>
        <v>30000</v>
      </c>
      <c r="AX187" s="322">
        <f t="shared" si="143"/>
        <v>30000</v>
      </c>
      <c r="AY187" s="322">
        <f t="shared" si="143"/>
        <v>31200</v>
      </c>
      <c r="AZ187" s="322">
        <f t="shared" si="143"/>
        <v>32400</v>
      </c>
      <c r="BA187" s="322">
        <f t="shared" si="143"/>
        <v>34800</v>
      </c>
      <c r="BB187" s="322">
        <f t="shared" si="143"/>
        <v>34800</v>
      </c>
      <c r="BC187" s="322">
        <f t="shared" si="143"/>
        <v>36000</v>
      </c>
      <c r="BD187" s="322">
        <f t="shared" si="143"/>
        <v>37200</v>
      </c>
      <c r="BE187" s="322">
        <f t="shared" si="143"/>
        <v>46800</v>
      </c>
      <c r="BF187" s="322">
        <f t="shared" si="143"/>
        <v>49200</v>
      </c>
      <c r="BG187" s="322">
        <f t="shared" si="143"/>
        <v>50400</v>
      </c>
      <c r="BH187" s="322">
        <f t="shared" si="143"/>
        <v>52800</v>
      </c>
      <c r="BI187" s="322">
        <f t="shared" si="143"/>
        <v>56400</v>
      </c>
      <c r="BJ187" s="322">
        <f t="shared" si="143"/>
        <v>56400</v>
      </c>
      <c r="BK187" s="322">
        <f t="shared" si="143"/>
        <v>58800</v>
      </c>
      <c r="BL187" s="322">
        <f t="shared" si="143"/>
        <v>62400</v>
      </c>
      <c r="BM187" s="322">
        <f t="shared" si="143"/>
        <v>62400</v>
      </c>
      <c r="BN187" s="322">
        <f t="shared" si="143"/>
        <v>64800</v>
      </c>
      <c r="BO187" s="322">
        <f t="shared" si="143"/>
        <v>68400</v>
      </c>
      <c r="BP187" s="323">
        <f t="shared" si="143"/>
        <v>68400</v>
      </c>
    </row>
    <row r="188" spans="5:68" hidden="1" outlineLevel="4">
      <c r="G188" s="502" t="s">
        <v>0</v>
      </c>
      <c r="H188" s="503"/>
      <c r="I188" s="324">
        <f t="shared" ref="I188:AN188" si="144">SUM(I189)</f>
        <v>1200</v>
      </c>
      <c r="J188" s="325">
        <f t="shared" si="144"/>
        <v>1200</v>
      </c>
      <c r="K188" s="325">
        <f t="shared" si="144"/>
        <v>1200</v>
      </c>
      <c r="L188" s="325">
        <f t="shared" si="144"/>
        <v>1200</v>
      </c>
      <c r="M188" s="325">
        <f t="shared" si="144"/>
        <v>1200</v>
      </c>
      <c r="N188" s="325">
        <f t="shared" si="144"/>
        <v>1200</v>
      </c>
      <c r="O188" s="325">
        <f t="shared" si="144"/>
        <v>1200</v>
      </c>
      <c r="P188" s="325">
        <f t="shared" si="144"/>
        <v>1200</v>
      </c>
      <c r="Q188" s="325">
        <f t="shared" si="144"/>
        <v>1200</v>
      </c>
      <c r="R188" s="325">
        <f t="shared" si="144"/>
        <v>1200</v>
      </c>
      <c r="S188" s="325">
        <f t="shared" si="144"/>
        <v>1200</v>
      </c>
      <c r="T188" s="325">
        <f t="shared" si="144"/>
        <v>1200</v>
      </c>
      <c r="U188" s="325">
        <f t="shared" si="144"/>
        <v>1200</v>
      </c>
      <c r="V188" s="325">
        <f t="shared" si="144"/>
        <v>1200</v>
      </c>
      <c r="W188" s="325">
        <f t="shared" si="144"/>
        <v>1200</v>
      </c>
      <c r="X188" s="325">
        <f t="shared" si="144"/>
        <v>1200</v>
      </c>
      <c r="Y188" s="325">
        <f t="shared" si="144"/>
        <v>1200</v>
      </c>
      <c r="Z188" s="325">
        <f t="shared" si="144"/>
        <v>1200</v>
      </c>
      <c r="AA188" s="325">
        <f t="shared" si="144"/>
        <v>1200</v>
      </c>
      <c r="AB188" s="325">
        <f t="shared" si="144"/>
        <v>1200</v>
      </c>
      <c r="AC188" s="325">
        <f t="shared" si="144"/>
        <v>1200</v>
      </c>
      <c r="AD188" s="325">
        <f t="shared" si="144"/>
        <v>1200</v>
      </c>
      <c r="AE188" s="325">
        <f t="shared" si="144"/>
        <v>1200</v>
      </c>
      <c r="AF188" s="325">
        <f t="shared" si="144"/>
        <v>1200</v>
      </c>
      <c r="AG188" s="325">
        <f t="shared" si="144"/>
        <v>1200</v>
      </c>
      <c r="AH188" s="325">
        <f t="shared" si="144"/>
        <v>1200</v>
      </c>
      <c r="AI188" s="325">
        <f t="shared" si="144"/>
        <v>1200</v>
      </c>
      <c r="AJ188" s="325">
        <f t="shared" si="144"/>
        <v>1200</v>
      </c>
      <c r="AK188" s="325">
        <f t="shared" si="144"/>
        <v>1200</v>
      </c>
      <c r="AL188" s="325">
        <f t="shared" si="144"/>
        <v>1200</v>
      </c>
      <c r="AM188" s="325">
        <f t="shared" si="144"/>
        <v>1200</v>
      </c>
      <c r="AN188" s="325">
        <f t="shared" si="144"/>
        <v>1200</v>
      </c>
      <c r="AO188" s="325">
        <f t="shared" ref="AO188:BP188" si="145">SUM(AO189)</f>
        <v>1200</v>
      </c>
      <c r="AP188" s="325">
        <f t="shared" si="145"/>
        <v>1200</v>
      </c>
      <c r="AQ188" s="325">
        <f t="shared" si="145"/>
        <v>1200</v>
      </c>
      <c r="AR188" s="325">
        <f t="shared" si="145"/>
        <v>1200</v>
      </c>
      <c r="AS188" s="325">
        <f t="shared" si="145"/>
        <v>1200</v>
      </c>
      <c r="AT188" s="325">
        <f t="shared" si="145"/>
        <v>1200</v>
      </c>
      <c r="AU188" s="325">
        <f t="shared" si="145"/>
        <v>1200</v>
      </c>
      <c r="AV188" s="325">
        <f t="shared" si="145"/>
        <v>1200</v>
      </c>
      <c r="AW188" s="325">
        <f t="shared" si="145"/>
        <v>1200</v>
      </c>
      <c r="AX188" s="325">
        <f t="shared" si="145"/>
        <v>1200</v>
      </c>
      <c r="AY188" s="325">
        <f t="shared" si="145"/>
        <v>1200</v>
      </c>
      <c r="AZ188" s="325">
        <f t="shared" si="145"/>
        <v>1200</v>
      </c>
      <c r="BA188" s="325">
        <f t="shared" si="145"/>
        <v>1200</v>
      </c>
      <c r="BB188" s="325">
        <f t="shared" si="145"/>
        <v>1200</v>
      </c>
      <c r="BC188" s="325">
        <f t="shared" si="145"/>
        <v>1200</v>
      </c>
      <c r="BD188" s="325">
        <f t="shared" si="145"/>
        <v>1200</v>
      </c>
      <c r="BE188" s="325">
        <f t="shared" si="145"/>
        <v>1200</v>
      </c>
      <c r="BF188" s="325">
        <f t="shared" si="145"/>
        <v>1200</v>
      </c>
      <c r="BG188" s="325">
        <f t="shared" si="145"/>
        <v>1200</v>
      </c>
      <c r="BH188" s="325">
        <f t="shared" si="145"/>
        <v>1200</v>
      </c>
      <c r="BI188" s="325">
        <f t="shared" si="145"/>
        <v>1200</v>
      </c>
      <c r="BJ188" s="325">
        <f t="shared" si="145"/>
        <v>1200</v>
      </c>
      <c r="BK188" s="325">
        <f t="shared" si="145"/>
        <v>1200</v>
      </c>
      <c r="BL188" s="325">
        <f t="shared" si="145"/>
        <v>1200</v>
      </c>
      <c r="BM188" s="325">
        <f t="shared" si="145"/>
        <v>1200</v>
      </c>
      <c r="BN188" s="325">
        <f t="shared" si="145"/>
        <v>1200</v>
      </c>
      <c r="BO188" s="325">
        <f t="shared" si="145"/>
        <v>1200</v>
      </c>
      <c r="BP188" s="326">
        <f t="shared" si="145"/>
        <v>1200</v>
      </c>
    </row>
    <row r="189" spans="5:68" hidden="1" outlineLevel="5">
      <c r="H189" s="327" t="s">
        <v>248</v>
      </c>
      <c r="I189" s="312">
        <f>'Data - expenses'!J112</f>
        <v>1200</v>
      </c>
      <c r="J189" s="313">
        <f>'Data - expenses'!K112</f>
        <v>1200</v>
      </c>
      <c r="K189" s="313">
        <f>'Data - expenses'!L112</f>
        <v>1200</v>
      </c>
      <c r="L189" s="313">
        <f>'Data - expenses'!M112</f>
        <v>1200</v>
      </c>
      <c r="M189" s="313">
        <f>'Data - expenses'!N112</f>
        <v>1200</v>
      </c>
      <c r="N189" s="313">
        <f>'Data - expenses'!O112</f>
        <v>1200</v>
      </c>
      <c r="O189" s="313">
        <f>'Data - expenses'!P112</f>
        <v>1200</v>
      </c>
      <c r="P189" s="313">
        <f>'Data - expenses'!Q112</f>
        <v>1200</v>
      </c>
      <c r="Q189" s="313">
        <f>'Data - expenses'!R112</f>
        <v>1200</v>
      </c>
      <c r="R189" s="313">
        <f>'Data - expenses'!S112</f>
        <v>1200</v>
      </c>
      <c r="S189" s="313">
        <f>'Data - expenses'!T112</f>
        <v>1200</v>
      </c>
      <c r="T189" s="313">
        <f>'Data - expenses'!U112</f>
        <v>1200</v>
      </c>
      <c r="U189" s="313">
        <f>'Data - expenses'!V112</f>
        <v>1200</v>
      </c>
      <c r="V189" s="313">
        <f>'Data - expenses'!W112</f>
        <v>1200</v>
      </c>
      <c r="W189" s="313">
        <f>'Data - expenses'!X112</f>
        <v>1200</v>
      </c>
      <c r="X189" s="313">
        <f>'Data - expenses'!Y112</f>
        <v>1200</v>
      </c>
      <c r="Y189" s="313">
        <f>'Data - expenses'!Z112</f>
        <v>1200</v>
      </c>
      <c r="Z189" s="313">
        <f>'Data - expenses'!AA112</f>
        <v>1200</v>
      </c>
      <c r="AA189" s="313">
        <f>'Data - expenses'!AB112</f>
        <v>1200</v>
      </c>
      <c r="AB189" s="313">
        <f>'Data - expenses'!AC112</f>
        <v>1200</v>
      </c>
      <c r="AC189" s="313">
        <f>'Data - expenses'!AD112</f>
        <v>1200</v>
      </c>
      <c r="AD189" s="313">
        <f>'Data - expenses'!AE112</f>
        <v>1200</v>
      </c>
      <c r="AE189" s="313">
        <f>'Data - expenses'!AF112</f>
        <v>1200</v>
      </c>
      <c r="AF189" s="313">
        <f>'Data - expenses'!AG112</f>
        <v>1200</v>
      </c>
      <c r="AG189" s="313">
        <f>'Data - expenses'!AH112</f>
        <v>1200</v>
      </c>
      <c r="AH189" s="313">
        <f>'Data - expenses'!AI112</f>
        <v>1200</v>
      </c>
      <c r="AI189" s="313">
        <f>'Data - expenses'!AJ112</f>
        <v>1200</v>
      </c>
      <c r="AJ189" s="313">
        <f>'Data - expenses'!AK112</f>
        <v>1200</v>
      </c>
      <c r="AK189" s="313">
        <f>'Data - expenses'!AL112</f>
        <v>1200</v>
      </c>
      <c r="AL189" s="313">
        <f>'Data - expenses'!AM112</f>
        <v>1200</v>
      </c>
      <c r="AM189" s="313">
        <f>'Data - expenses'!AN112</f>
        <v>1200</v>
      </c>
      <c r="AN189" s="313">
        <f>'Data - expenses'!AO112</f>
        <v>1200</v>
      </c>
      <c r="AO189" s="313">
        <f>'Data - expenses'!AP112</f>
        <v>1200</v>
      </c>
      <c r="AP189" s="313">
        <f>'Data - expenses'!AQ112</f>
        <v>1200</v>
      </c>
      <c r="AQ189" s="313">
        <f>'Data - expenses'!AR112</f>
        <v>1200</v>
      </c>
      <c r="AR189" s="313">
        <f>'Data - expenses'!AS112</f>
        <v>1200</v>
      </c>
      <c r="AS189" s="313">
        <f>'Data - expenses'!AT112</f>
        <v>1200</v>
      </c>
      <c r="AT189" s="313">
        <f>'Data - expenses'!AU112</f>
        <v>1200</v>
      </c>
      <c r="AU189" s="313">
        <f>'Data - expenses'!AV112</f>
        <v>1200</v>
      </c>
      <c r="AV189" s="313">
        <f>'Data - expenses'!AW112</f>
        <v>1200</v>
      </c>
      <c r="AW189" s="313">
        <f>'Data - expenses'!AX112</f>
        <v>1200</v>
      </c>
      <c r="AX189" s="313">
        <f>'Data - expenses'!AY112</f>
        <v>1200</v>
      </c>
      <c r="AY189" s="313">
        <f>'Data - expenses'!AZ112</f>
        <v>1200</v>
      </c>
      <c r="AZ189" s="313">
        <f>'Data - expenses'!BA112</f>
        <v>1200</v>
      </c>
      <c r="BA189" s="313">
        <f>'Data - expenses'!BB112</f>
        <v>1200</v>
      </c>
      <c r="BB189" s="313">
        <f>'Data - expenses'!BC112</f>
        <v>1200</v>
      </c>
      <c r="BC189" s="313">
        <f>'Data - expenses'!BD112</f>
        <v>1200</v>
      </c>
      <c r="BD189" s="313">
        <f>'Data - expenses'!BE112</f>
        <v>1200</v>
      </c>
      <c r="BE189" s="313">
        <f>'Data - expenses'!BF112</f>
        <v>1200</v>
      </c>
      <c r="BF189" s="313">
        <f>'Data - expenses'!BG112</f>
        <v>1200</v>
      </c>
      <c r="BG189" s="313">
        <f>'Data - expenses'!BH112</f>
        <v>1200</v>
      </c>
      <c r="BH189" s="313">
        <f>'Data - expenses'!BI112</f>
        <v>1200</v>
      </c>
      <c r="BI189" s="313">
        <f>'Data - expenses'!BJ112</f>
        <v>1200</v>
      </c>
      <c r="BJ189" s="313">
        <f>'Data - expenses'!BK112</f>
        <v>1200</v>
      </c>
      <c r="BK189" s="313">
        <f>'Data - expenses'!BL112</f>
        <v>1200</v>
      </c>
      <c r="BL189" s="313">
        <f>'Data - expenses'!BM112</f>
        <v>1200</v>
      </c>
      <c r="BM189" s="313">
        <f>'Data - expenses'!BN112</f>
        <v>1200</v>
      </c>
      <c r="BN189" s="313">
        <f>'Data - expenses'!BO112</f>
        <v>1200</v>
      </c>
      <c r="BO189" s="313">
        <f>'Data - expenses'!BP112</f>
        <v>1200</v>
      </c>
      <c r="BP189" s="314">
        <f>'Data - expenses'!BQ112</f>
        <v>1200</v>
      </c>
    </row>
    <row r="190" spans="5:68" hidden="1" outlineLevel="4">
      <c r="G190" s="502" t="s">
        <v>36</v>
      </c>
      <c r="H190" s="503"/>
      <c r="I190" s="324">
        <f t="shared" ref="I190:AN190" si="146">SUM(I191,I192,I193,I194,I195)</f>
        <v>0</v>
      </c>
      <c r="J190" s="325">
        <f t="shared" si="146"/>
        <v>1200</v>
      </c>
      <c r="K190" s="325">
        <f t="shared" si="146"/>
        <v>1200</v>
      </c>
      <c r="L190" s="325">
        <f t="shared" si="146"/>
        <v>1200</v>
      </c>
      <c r="M190" s="325">
        <f t="shared" si="146"/>
        <v>1200</v>
      </c>
      <c r="N190" s="325">
        <f t="shared" si="146"/>
        <v>1200</v>
      </c>
      <c r="O190" s="325">
        <f t="shared" si="146"/>
        <v>1200</v>
      </c>
      <c r="P190" s="325">
        <f t="shared" si="146"/>
        <v>1200</v>
      </c>
      <c r="Q190" s="325">
        <f t="shared" si="146"/>
        <v>1200</v>
      </c>
      <c r="R190" s="325">
        <f t="shared" si="146"/>
        <v>1200</v>
      </c>
      <c r="S190" s="325">
        <f t="shared" si="146"/>
        <v>2400</v>
      </c>
      <c r="T190" s="325">
        <f t="shared" si="146"/>
        <v>2400</v>
      </c>
      <c r="U190" s="325">
        <f t="shared" si="146"/>
        <v>2400</v>
      </c>
      <c r="V190" s="325">
        <f t="shared" si="146"/>
        <v>2400</v>
      </c>
      <c r="W190" s="325">
        <f t="shared" si="146"/>
        <v>2400</v>
      </c>
      <c r="X190" s="325">
        <f t="shared" si="146"/>
        <v>2400</v>
      </c>
      <c r="Y190" s="325">
        <f t="shared" si="146"/>
        <v>3600</v>
      </c>
      <c r="Z190" s="325">
        <f t="shared" si="146"/>
        <v>4800</v>
      </c>
      <c r="AA190" s="325">
        <f t="shared" si="146"/>
        <v>4800</v>
      </c>
      <c r="AB190" s="325">
        <f t="shared" si="146"/>
        <v>4800</v>
      </c>
      <c r="AC190" s="325">
        <f t="shared" si="146"/>
        <v>6000</v>
      </c>
      <c r="AD190" s="325">
        <f t="shared" si="146"/>
        <v>6000</v>
      </c>
      <c r="AE190" s="325">
        <f t="shared" si="146"/>
        <v>6000</v>
      </c>
      <c r="AF190" s="325">
        <f t="shared" si="146"/>
        <v>6000</v>
      </c>
      <c r="AG190" s="325">
        <f t="shared" si="146"/>
        <v>6000</v>
      </c>
      <c r="AH190" s="325">
        <f t="shared" si="146"/>
        <v>7200</v>
      </c>
      <c r="AI190" s="325">
        <f t="shared" si="146"/>
        <v>7200</v>
      </c>
      <c r="AJ190" s="325">
        <f t="shared" si="146"/>
        <v>7200</v>
      </c>
      <c r="AK190" s="325">
        <f t="shared" si="146"/>
        <v>7200</v>
      </c>
      <c r="AL190" s="325">
        <f t="shared" si="146"/>
        <v>8400</v>
      </c>
      <c r="AM190" s="325">
        <f t="shared" si="146"/>
        <v>8400</v>
      </c>
      <c r="AN190" s="325">
        <f t="shared" si="146"/>
        <v>8400</v>
      </c>
      <c r="AO190" s="325">
        <f t="shared" ref="AO190:BP190" si="147">SUM(AO191,AO192,AO193,AO194,AO195)</f>
        <v>8400</v>
      </c>
      <c r="AP190" s="325">
        <f t="shared" si="147"/>
        <v>8400</v>
      </c>
      <c r="AQ190" s="325">
        <f t="shared" si="147"/>
        <v>8400</v>
      </c>
      <c r="AR190" s="325">
        <f t="shared" si="147"/>
        <v>8400</v>
      </c>
      <c r="AS190" s="325">
        <f t="shared" si="147"/>
        <v>9600</v>
      </c>
      <c r="AT190" s="325">
        <f t="shared" si="147"/>
        <v>10800</v>
      </c>
      <c r="AU190" s="325">
        <f t="shared" si="147"/>
        <v>10800</v>
      </c>
      <c r="AV190" s="325">
        <f t="shared" si="147"/>
        <v>10800</v>
      </c>
      <c r="AW190" s="325">
        <f t="shared" si="147"/>
        <v>10800</v>
      </c>
      <c r="AX190" s="325">
        <f t="shared" si="147"/>
        <v>10800</v>
      </c>
      <c r="AY190" s="325">
        <f t="shared" si="147"/>
        <v>12000</v>
      </c>
      <c r="AZ190" s="325">
        <f t="shared" si="147"/>
        <v>13200</v>
      </c>
      <c r="BA190" s="325">
        <f t="shared" si="147"/>
        <v>14400</v>
      </c>
      <c r="BB190" s="325">
        <f t="shared" si="147"/>
        <v>14400</v>
      </c>
      <c r="BC190" s="325">
        <f t="shared" si="147"/>
        <v>14400</v>
      </c>
      <c r="BD190" s="325">
        <f t="shared" si="147"/>
        <v>15600</v>
      </c>
      <c r="BE190" s="325">
        <f t="shared" si="147"/>
        <v>20400</v>
      </c>
      <c r="BF190" s="325">
        <f t="shared" si="147"/>
        <v>22800</v>
      </c>
      <c r="BG190" s="325">
        <f t="shared" si="147"/>
        <v>22800</v>
      </c>
      <c r="BH190" s="325">
        <f t="shared" si="147"/>
        <v>25200</v>
      </c>
      <c r="BI190" s="325">
        <f t="shared" si="147"/>
        <v>27600</v>
      </c>
      <c r="BJ190" s="325">
        <f t="shared" si="147"/>
        <v>27600</v>
      </c>
      <c r="BK190" s="325">
        <f t="shared" si="147"/>
        <v>30000</v>
      </c>
      <c r="BL190" s="325">
        <f t="shared" si="147"/>
        <v>32400</v>
      </c>
      <c r="BM190" s="325">
        <f t="shared" si="147"/>
        <v>32400</v>
      </c>
      <c r="BN190" s="325">
        <f t="shared" si="147"/>
        <v>34800</v>
      </c>
      <c r="BO190" s="325">
        <f t="shared" si="147"/>
        <v>37200</v>
      </c>
      <c r="BP190" s="326">
        <f t="shared" si="147"/>
        <v>37200</v>
      </c>
    </row>
    <row r="191" spans="5:68" hidden="1" outlineLevel="5">
      <c r="H191" s="327" t="s">
        <v>249</v>
      </c>
      <c r="I191" s="312">
        <f>'Data - expenses'!J113</f>
        <v>0</v>
      </c>
      <c r="J191" s="313">
        <f>'Data - expenses'!K113</f>
        <v>0</v>
      </c>
      <c r="K191" s="313">
        <f>'Data - expenses'!L113</f>
        <v>0</v>
      </c>
      <c r="L191" s="313">
        <f>'Data - expenses'!M113</f>
        <v>0</v>
      </c>
      <c r="M191" s="313">
        <f>'Data - expenses'!N113</f>
        <v>0</v>
      </c>
      <c r="N191" s="313">
        <f>'Data - expenses'!O113</f>
        <v>0</v>
      </c>
      <c r="O191" s="313">
        <f>'Data - expenses'!P113</f>
        <v>0</v>
      </c>
      <c r="P191" s="313">
        <f>'Data - expenses'!Q113</f>
        <v>0</v>
      </c>
      <c r="Q191" s="313">
        <f>'Data - expenses'!R113</f>
        <v>0</v>
      </c>
      <c r="R191" s="313">
        <f>'Data - expenses'!S113</f>
        <v>0</v>
      </c>
      <c r="S191" s="313">
        <f>'Data - expenses'!T113</f>
        <v>0</v>
      </c>
      <c r="T191" s="313">
        <f>'Data - expenses'!U113</f>
        <v>0</v>
      </c>
      <c r="U191" s="313">
        <f>'Data - expenses'!V113</f>
        <v>0</v>
      </c>
      <c r="V191" s="313">
        <f>'Data - expenses'!W113</f>
        <v>0</v>
      </c>
      <c r="W191" s="313">
        <f>'Data - expenses'!X113</f>
        <v>0</v>
      </c>
      <c r="X191" s="313">
        <f>'Data - expenses'!Y113</f>
        <v>0</v>
      </c>
      <c r="Y191" s="313">
        <f>'Data - expenses'!Z113</f>
        <v>0</v>
      </c>
      <c r="Z191" s="313">
        <f>'Data - expenses'!AA113</f>
        <v>0</v>
      </c>
      <c r="AA191" s="313">
        <f>'Data - expenses'!AB113</f>
        <v>0</v>
      </c>
      <c r="AB191" s="313">
        <f>'Data - expenses'!AC113</f>
        <v>0</v>
      </c>
      <c r="AC191" s="313">
        <f>'Data - expenses'!AD113</f>
        <v>0</v>
      </c>
      <c r="AD191" s="313">
        <f>'Data - expenses'!AE113</f>
        <v>0</v>
      </c>
      <c r="AE191" s="313">
        <f>'Data - expenses'!AF113</f>
        <v>0</v>
      </c>
      <c r="AF191" s="313">
        <f>'Data - expenses'!AG113</f>
        <v>0</v>
      </c>
      <c r="AG191" s="313">
        <f>'Data - expenses'!AH113</f>
        <v>0</v>
      </c>
      <c r="AH191" s="313">
        <f>'Data - expenses'!AI113</f>
        <v>1200</v>
      </c>
      <c r="AI191" s="313">
        <f>'Data - expenses'!AJ113</f>
        <v>1200</v>
      </c>
      <c r="AJ191" s="313">
        <f>'Data - expenses'!AK113</f>
        <v>1200</v>
      </c>
      <c r="AK191" s="313">
        <f>'Data - expenses'!AL113</f>
        <v>1200</v>
      </c>
      <c r="AL191" s="313">
        <f>'Data - expenses'!AM113</f>
        <v>1200</v>
      </c>
      <c r="AM191" s="313">
        <f>'Data - expenses'!AN113</f>
        <v>1200</v>
      </c>
      <c r="AN191" s="313">
        <f>'Data - expenses'!AO113</f>
        <v>1200</v>
      </c>
      <c r="AO191" s="313">
        <f>'Data - expenses'!AP113</f>
        <v>1200</v>
      </c>
      <c r="AP191" s="313">
        <f>'Data - expenses'!AQ113</f>
        <v>1200</v>
      </c>
      <c r="AQ191" s="313">
        <f>'Data - expenses'!AR113</f>
        <v>1200</v>
      </c>
      <c r="AR191" s="313">
        <f>'Data - expenses'!AS113</f>
        <v>1200</v>
      </c>
      <c r="AS191" s="313">
        <f>'Data - expenses'!AT113</f>
        <v>1200</v>
      </c>
      <c r="AT191" s="313">
        <f>'Data - expenses'!AU113</f>
        <v>1200</v>
      </c>
      <c r="AU191" s="313">
        <f>'Data - expenses'!AV113</f>
        <v>1200</v>
      </c>
      <c r="AV191" s="313">
        <f>'Data - expenses'!AW113</f>
        <v>1200</v>
      </c>
      <c r="AW191" s="313">
        <f>'Data - expenses'!AX113</f>
        <v>1200</v>
      </c>
      <c r="AX191" s="313">
        <f>'Data - expenses'!AY113</f>
        <v>1200</v>
      </c>
      <c r="AY191" s="313">
        <f>'Data - expenses'!AZ113</f>
        <v>1200</v>
      </c>
      <c r="AZ191" s="313">
        <f>'Data - expenses'!BA113</f>
        <v>1200</v>
      </c>
      <c r="BA191" s="313">
        <f>'Data - expenses'!BB113</f>
        <v>1200</v>
      </c>
      <c r="BB191" s="313">
        <f>'Data - expenses'!BC113</f>
        <v>1200</v>
      </c>
      <c r="BC191" s="313">
        <f>'Data - expenses'!BD113</f>
        <v>1200</v>
      </c>
      <c r="BD191" s="313">
        <f>'Data - expenses'!BE113</f>
        <v>1200</v>
      </c>
      <c r="BE191" s="313">
        <f>'Data - expenses'!BF113</f>
        <v>2400</v>
      </c>
      <c r="BF191" s="313">
        <f>'Data - expenses'!BG113</f>
        <v>2400</v>
      </c>
      <c r="BG191" s="313">
        <f>'Data - expenses'!BH113</f>
        <v>2400</v>
      </c>
      <c r="BH191" s="313">
        <f>'Data - expenses'!BI113</f>
        <v>2400</v>
      </c>
      <c r="BI191" s="313">
        <f>'Data - expenses'!BJ113</f>
        <v>2400</v>
      </c>
      <c r="BJ191" s="313">
        <f>'Data - expenses'!BK113</f>
        <v>2400</v>
      </c>
      <c r="BK191" s="313">
        <f>'Data - expenses'!BL113</f>
        <v>2400</v>
      </c>
      <c r="BL191" s="313">
        <f>'Data - expenses'!BM113</f>
        <v>2400</v>
      </c>
      <c r="BM191" s="313">
        <f>'Data - expenses'!BN113</f>
        <v>2400</v>
      </c>
      <c r="BN191" s="313">
        <f>'Data - expenses'!BO113</f>
        <v>2400</v>
      </c>
      <c r="BO191" s="313">
        <f>'Data - expenses'!BP113</f>
        <v>2400</v>
      </c>
      <c r="BP191" s="314">
        <f>'Data - expenses'!BQ113</f>
        <v>2400</v>
      </c>
    </row>
    <row r="192" spans="5:68" hidden="1" outlineLevel="5">
      <c r="H192" s="327" t="s">
        <v>250</v>
      </c>
      <c r="I192" s="312">
        <f>'Data - expenses'!J114</f>
        <v>0</v>
      </c>
      <c r="J192" s="313">
        <f>'Data - expenses'!K114</f>
        <v>0</v>
      </c>
      <c r="K192" s="313">
        <f>'Data - expenses'!L114</f>
        <v>0</v>
      </c>
      <c r="L192" s="313">
        <f>'Data - expenses'!M114</f>
        <v>0</v>
      </c>
      <c r="M192" s="313">
        <f>'Data - expenses'!N114</f>
        <v>0</v>
      </c>
      <c r="N192" s="313">
        <f>'Data - expenses'!O114</f>
        <v>0</v>
      </c>
      <c r="O192" s="313">
        <f>'Data - expenses'!P114</f>
        <v>0</v>
      </c>
      <c r="P192" s="313">
        <f>'Data - expenses'!Q114</f>
        <v>0</v>
      </c>
      <c r="Q192" s="313">
        <f>'Data - expenses'!R114</f>
        <v>0</v>
      </c>
      <c r="R192" s="313">
        <f>'Data - expenses'!S114</f>
        <v>0</v>
      </c>
      <c r="S192" s="313">
        <f>'Data - expenses'!T114</f>
        <v>0</v>
      </c>
      <c r="T192" s="313">
        <f>'Data - expenses'!U114</f>
        <v>0</v>
      </c>
      <c r="U192" s="313">
        <f>'Data - expenses'!V114</f>
        <v>0</v>
      </c>
      <c r="V192" s="313">
        <f>'Data - expenses'!W114</f>
        <v>0</v>
      </c>
      <c r="W192" s="313">
        <f>'Data - expenses'!X114</f>
        <v>0</v>
      </c>
      <c r="X192" s="313">
        <f>'Data - expenses'!Y114</f>
        <v>0</v>
      </c>
      <c r="Y192" s="313">
        <f>'Data - expenses'!Z114</f>
        <v>1200</v>
      </c>
      <c r="Z192" s="313">
        <f>'Data - expenses'!AA114</f>
        <v>1200</v>
      </c>
      <c r="AA192" s="313">
        <f>'Data - expenses'!AB114</f>
        <v>1200</v>
      </c>
      <c r="AB192" s="313">
        <f>'Data - expenses'!AC114</f>
        <v>1200</v>
      </c>
      <c r="AC192" s="313">
        <f>'Data - expenses'!AD114</f>
        <v>1200</v>
      </c>
      <c r="AD192" s="313">
        <f>'Data - expenses'!AE114</f>
        <v>1200</v>
      </c>
      <c r="AE192" s="313">
        <f>'Data - expenses'!AF114</f>
        <v>1200</v>
      </c>
      <c r="AF192" s="313">
        <f>'Data - expenses'!AG114</f>
        <v>1200</v>
      </c>
      <c r="AG192" s="313">
        <f>'Data - expenses'!AH114</f>
        <v>1200</v>
      </c>
      <c r="AH192" s="313">
        <f>'Data - expenses'!AI114</f>
        <v>1200</v>
      </c>
      <c r="AI192" s="313">
        <f>'Data - expenses'!AJ114</f>
        <v>1200</v>
      </c>
      <c r="AJ192" s="313">
        <f>'Data - expenses'!AK114</f>
        <v>1200</v>
      </c>
      <c r="AK192" s="313">
        <f>'Data - expenses'!AL114</f>
        <v>1200</v>
      </c>
      <c r="AL192" s="313">
        <f>'Data - expenses'!AM114</f>
        <v>1200</v>
      </c>
      <c r="AM192" s="313">
        <f>'Data - expenses'!AN114</f>
        <v>1200</v>
      </c>
      <c r="AN192" s="313">
        <f>'Data - expenses'!AO114</f>
        <v>1200</v>
      </c>
      <c r="AO192" s="313">
        <f>'Data - expenses'!AP114</f>
        <v>1200</v>
      </c>
      <c r="AP192" s="313">
        <f>'Data - expenses'!AQ114</f>
        <v>1200</v>
      </c>
      <c r="AQ192" s="313">
        <f>'Data - expenses'!AR114</f>
        <v>1200</v>
      </c>
      <c r="AR192" s="313">
        <f>'Data - expenses'!AS114</f>
        <v>1200</v>
      </c>
      <c r="AS192" s="313">
        <f>'Data - expenses'!AT114</f>
        <v>1200</v>
      </c>
      <c r="AT192" s="313">
        <f>'Data - expenses'!AU114</f>
        <v>1200</v>
      </c>
      <c r="AU192" s="313">
        <f>'Data - expenses'!AV114</f>
        <v>1200</v>
      </c>
      <c r="AV192" s="313">
        <f>'Data - expenses'!AW114</f>
        <v>1200</v>
      </c>
      <c r="AW192" s="313">
        <f>'Data - expenses'!AX114</f>
        <v>1200</v>
      </c>
      <c r="AX192" s="313">
        <f>'Data - expenses'!AY114</f>
        <v>1200</v>
      </c>
      <c r="AY192" s="313">
        <f>'Data - expenses'!AZ114</f>
        <v>1200</v>
      </c>
      <c r="AZ192" s="313">
        <f>'Data - expenses'!BA114</f>
        <v>1200</v>
      </c>
      <c r="BA192" s="313">
        <f>'Data - expenses'!BB114</f>
        <v>1200</v>
      </c>
      <c r="BB192" s="313">
        <f>'Data - expenses'!BC114</f>
        <v>1200</v>
      </c>
      <c r="BC192" s="313">
        <f>'Data - expenses'!BD114</f>
        <v>1200</v>
      </c>
      <c r="BD192" s="313">
        <f>'Data - expenses'!BE114</f>
        <v>1200</v>
      </c>
      <c r="BE192" s="313">
        <f>'Data - expenses'!BF114</f>
        <v>2400</v>
      </c>
      <c r="BF192" s="313">
        <f>'Data - expenses'!BG114</f>
        <v>2400</v>
      </c>
      <c r="BG192" s="313">
        <f>'Data - expenses'!BH114</f>
        <v>2400</v>
      </c>
      <c r="BH192" s="313">
        <f>'Data - expenses'!BI114</f>
        <v>2400</v>
      </c>
      <c r="BI192" s="313">
        <f>'Data - expenses'!BJ114</f>
        <v>2400</v>
      </c>
      <c r="BJ192" s="313">
        <f>'Data - expenses'!BK114</f>
        <v>2400</v>
      </c>
      <c r="BK192" s="313">
        <f>'Data - expenses'!BL114</f>
        <v>2400</v>
      </c>
      <c r="BL192" s="313">
        <f>'Data - expenses'!BM114</f>
        <v>2400</v>
      </c>
      <c r="BM192" s="313">
        <f>'Data - expenses'!BN114</f>
        <v>2400</v>
      </c>
      <c r="BN192" s="313">
        <f>'Data - expenses'!BO114</f>
        <v>2400</v>
      </c>
      <c r="BO192" s="313">
        <f>'Data - expenses'!BP114</f>
        <v>2400</v>
      </c>
      <c r="BP192" s="314">
        <f>'Data - expenses'!BQ114</f>
        <v>2400</v>
      </c>
    </row>
    <row r="193" spans="5:68" hidden="1" outlineLevel="5">
      <c r="H193" s="327" t="s">
        <v>251</v>
      </c>
      <c r="I193" s="312">
        <f>'Data - expenses'!J115</f>
        <v>0</v>
      </c>
      <c r="J193" s="313">
        <f>'Data - expenses'!K115</f>
        <v>1200</v>
      </c>
      <c r="K193" s="313">
        <f>'Data - expenses'!L115</f>
        <v>1200</v>
      </c>
      <c r="L193" s="313">
        <f>'Data - expenses'!M115</f>
        <v>1200</v>
      </c>
      <c r="M193" s="313">
        <f>'Data - expenses'!N115</f>
        <v>1200</v>
      </c>
      <c r="N193" s="313">
        <f>'Data - expenses'!O115</f>
        <v>1200</v>
      </c>
      <c r="O193" s="313">
        <f>'Data - expenses'!P115</f>
        <v>1200</v>
      </c>
      <c r="P193" s="313">
        <f>'Data - expenses'!Q115</f>
        <v>1200</v>
      </c>
      <c r="Q193" s="313">
        <f>'Data - expenses'!R115</f>
        <v>1200</v>
      </c>
      <c r="R193" s="313">
        <f>'Data - expenses'!S115</f>
        <v>1200</v>
      </c>
      <c r="S193" s="313">
        <f>'Data - expenses'!T115</f>
        <v>1200</v>
      </c>
      <c r="T193" s="313">
        <f>'Data - expenses'!U115</f>
        <v>1200</v>
      </c>
      <c r="U193" s="313">
        <f>'Data - expenses'!V115</f>
        <v>1200</v>
      </c>
      <c r="V193" s="313">
        <f>'Data - expenses'!W115</f>
        <v>1200</v>
      </c>
      <c r="W193" s="313">
        <f>'Data - expenses'!X115</f>
        <v>1200</v>
      </c>
      <c r="X193" s="313">
        <f>'Data - expenses'!Y115</f>
        <v>1200</v>
      </c>
      <c r="Y193" s="313">
        <f>'Data - expenses'!Z115</f>
        <v>1200</v>
      </c>
      <c r="Z193" s="313">
        <f>'Data - expenses'!AA115</f>
        <v>1200</v>
      </c>
      <c r="AA193" s="313">
        <f>'Data - expenses'!AB115</f>
        <v>1200</v>
      </c>
      <c r="AB193" s="313">
        <f>'Data - expenses'!AC115</f>
        <v>1200</v>
      </c>
      <c r="AC193" s="313">
        <f>'Data - expenses'!AD115</f>
        <v>1200</v>
      </c>
      <c r="AD193" s="313">
        <f>'Data - expenses'!AE115</f>
        <v>1200</v>
      </c>
      <c r="AE193" s="313">
        <f>'Data - expenses'!AF115</f>
        <v>1200</v>
      </c>
      <c r="AF193" s="313">
        <f>'Data - expenses'!AG115</f>
        <v>1200</v>
      </c>
      <c r="AG193" s="313">
        <f>'Data - expenses'!AH115</f>
        <v>1200</v>
      </c>
      <c r="AH193" s="313">
        <f>'Data - expenses'!AI115</f>
        <v>1200</v>
      </c>
      <c r="AI193" s="313">
        <f>'Data - expenses'!AJ115</f>
        <v>1200</v>
      </c>
      <c r="AJ193" s="313">
        <f>'Data - expenses'!AK115</f>
        <v>1200</v>
      </c>
      <c r="AK193" s="313">
        <f>'Data - expenses'!AL115</f>
        <v>1200</v>
      </c>
      <c r="AL193" s="313">
        <f>'Data - expenses'!AM115</f>
        <v>1200</v>
      </c>
      <c r="AM193" s="313">
        <f>'Data - expenses'!AN115</f>
        <v>1200</v>
      </c>
      <c r="AN193" s="313">
        <f>'Data - expenses'!AO115</f>
        <v>1200</v>
      </c>
      <c r="AO193" s="313">
        <f>'Data - expenses'!AP115</f>
        <v>1200</v>
      </c>
      <c r="AP193" s="313">
        <f>'Data - expenses'!AQ115</f>
        <v>1200</v>
      </c>
      <c r="AQ193" s="313">
        <f>'Data - expenses'!AR115</f>
        <v>1200</v>
      </c>
      <c r="AR193" s="313">
        <f>'Data - expenses'!AS115</f>
        <v>1200</v>
      </c>
      <c r="AS193" s="313">
        <f>'Data - expenses'!AT115</f>
        <v>2400</v>
      </c>
      <c r="AT193" s="313">
        <f>'Data - expenses'!AU115</f>
        <v>2400</v>
      </c>
      <c r="AU193" s="313">
        <f>'Data - expenses'!AV115</f>
        <v>2400</v>
      </c>
      <c r="AV193" s="313">
        <f>'Data - expenses'!AW115</f>
        <v>2400</v>
      </c>
      <c r="AW193" s="313">
        <f>'Data - expenses'!AX115</f>
        <v>2400</v>
      </c>
      <c r="AX193" s="313">
        <f>'Data - expenses'!AY115</f>
        <v>2400</v>
      </c>
      <c r="AY193" s="313">
        <f>'Data - expenses'!AZ115</f>
        <v>3600</v>
      </c>
      <c r="AZ193" s="313">
        <f>'Data - expenses'!BA115</f>
        <v>3600</v>
      </c>
      <c r="BA193" s="313">
        <f>'Data - expenses'!BB115</f>
        <v>4800</v>
      </c>
      <c r="BB193" s="313">
        <f>'Data - expenses'!BC115</f>
        <v>4800</v>
      </c>
      <c r="BC193" s="313">
        <f>'Data - expenses'!BD115</f>
        <v>4800</v>
      </c>
      <c r="BD193" s="313">
        <f>'Data - expenses'!BE115</f>
        <v>4800</v>
      </c>
      <c r="BE193" s="313">
        <f>'Data - expenses'!BF115</f>
        <v>7200</v>
      </c>
      <c r="BF193" s="313">
        <f>'Data - expenses'!BG115</f>
        <v>7200</v>
      </c>
      <c r="BG193" s="313">
        <f>'Data - expenses'!BH115</f>
        <v>7200</v>
      </c>
      <c r="BH193" s="313">
        <f>'Data - expenses'!BI115</f>
        <v>9600</v>
      </c>
      <c r="BI193" s="313">
        <f>'Data - expenses'!BJ115</f>
        <v>9600</v>
      </c>
      <c r="BJ193" s="313">
        <f>'Data - expenses'!BK115</f>
        <v>9600</v>
      </c>
      <c r="BK193" s="313">
        <f>'Data - expenses'!BL115</f>
        <v>12000</v>
      </c>
      <c r="BL193" s="313">
        <f>'Data - expenses'!BM115</f>
        <v>12000</v>
      </c>
      <c r="BM193" s="313">
        <f>'Data - expenses'!BN115</f>
        <v>12000</v>
      </c>
      <c r="BN193" s="313">
        <f>'Data - expenses'!BO115</f>
        <v>14400</v>
      </c>
      <c r="BO193" s="313">
        <f>'Data - expenses'!BP115</f>
        <v>14400</v>
      </c>
      <c r="BP193" s="314">
        <f>'Data - expenses'!BQ115</f>
        <v>14400</v>
      </c>
    </row>
    <row r="194" spans="5:68" hidden="1" outlineLevel="5">
      <c r="H194" s="327" t="s">
        <v>252</v>
      </c>
      <c r="I194" s="312">
        <f>'Data - expenses'!J116</f>
        <v>0</v>
      </c>
      <c r="J194" s="313">
        <f>'Data - expenses'!K116</f>
        <v>0</v>
      </c>
      <c r="K194" s="313">
        <f>'Data - expenses'!L116</f>
        <v>0</v>
      </c>
      <c r="L194" s="313">
        <f>'Data - expenses'!M116</f>
        <v>0</v>
      </c>
      <c r="M194" s="313">
        <f>'Data - expenses'!N116</f>
        <v>0</v>
      </c>
      <c r="N194" s="313">
        <f>'Data - expenses'!O116</f>
        <v>0</v>
      </c>
      <c r="O194" s="313">
        <f>'Data - expenses'!P116</f>
        <v>0</v>
      </c>
      <c r="P194" s="313">
        <f>'Data - expenses'!Q116</f>
        <v>0</v>
      </c>
      <c r="Q194" s="313">
        <f>'Data - expenses'!R116</f>
        <v>0</v>
      </c>
      <c r="R194" s="313">
        <f>'Data - expenses'!S116</f>
        <v>0</v>
      </c>
      <c r="S194" s="313">
        <f>'Data - expenses'!T116</f>
        <v>1200</v>
      </c>
      <c r="T194" s="313">
        <f>'Data - expenses'!U116</f>
        <v>1200</v>
      </c>
      <c r="U194" s="313">
        <f>'Data - expenses'!V116</f>
        <v>1200</v>
      </c>
      <c r="V194" s="313">
        <f>'Data - expenses'!W116</f>
        <v>1200</v>
      </c>
      <c r="W194" s="313">
        <f>'Data - expenses'!X116</f>
        <v>1200</v>
      </c>
      <c r="X194" s="313">
        <f>'Data - expenses'!Y116</f>
        <v>1200</v>
      </c>
      <c r="Y194" s="313">
        <f>'Data - expenses'!Z116</f>
        <v>1200</v>
      </c>
      <c r="Z194" s="313">
        <f>'Data - expenses'!AA116</f>
        <v>1200</v>
      </c>
      <c r="AA194" s="313">
        <f>'Data - expenses'!AB116</f>
        <v>1200</v>
      </c>
      <c r="AB194" s="313">
        <f>'Data - expenses'!AC116</f>
        <v>1200</v>
      </c>
      <c r="AC194" s="313">
        <f>'Data - expenses'!AD116</f>
        <v>2400</v>
      </c>
      <c r="AD194" s="313">
        <f>'Data - expenses'!AE116</f>
        <v>2400</v>
      </c>
      <c r="AE194" s="313">
        <f>'Data - expenses'!AF116</f>
        <v>2400</v>
      </c>
      <c r="AF194" s="313">
        <f>'Data - expenses'!AG116</f>
        <v>2400</v>
      </c>
      <c r="AG194" s="313">
        <f>'Data - expenses'!AH116</f>
        <v>2400</v>
      </c>
      <c r="AH194" s="313">
        <f>'Data - expenses'!AI116</f>
        <v>2400</v>
      </c>
      <c r="AI194" s="313">
        <f>'Data - expenses'!AJ116</f>
        <v>2400</v>
      </c>
      <c r="AJ194" s="313">
        <f>'Data - expenses'!AK116</f>
        <v>2400</v>
      </c>
      <c r="AK194" s="313">
        <f>'Data - expenses'!AL116</f>
        <v>2400</v>
      </c>
      <c r="AL194" s="313">
        <f>'Data - expenses'!AM116</f>
        <v>3600</v>
      </c>
      <c r="AM194" s="313">
        <f>'Data - expenses'!AN116</f>
        <v>3600</v>
      </c>
      <c r="AN194" s="313">
        <f>'Data - expenses'!AO116</f>
        <v>3600</v>
      </c>
      <c r="AO194" s="313">
        <f>'Data - expenses'!AP116</f>
        <v>3600</v>
      </c>
      <c r="AP194" s="313">
        <f>'Data - expenses'!AQ116</f>
        <v>3600</v>
      </c>
      <c r="AQ194" s="313">
        <f>'Data - expenses'!AR116</f>
        <v>3600</v>
      </c>
      <c r="AR194" s="313">
        <f>'Data - expenses'!AS116</f>
        <v>3600</v>
      </c>
      <c r="AS194" s="313">
        <f>'Data - expenses'!AT116</f>
        <v>3600</v>
      </c>
      <c r="AT194" s="313">
        <f>'Data - expenses'!AU116</f>
        <v>4800</v>
      </c>
      <c r="AU194" s="313">
        <f>'Data - expenses'!AV116</f>
        <v>4800</v>
      </c>
      <c r="AV194" s="313">
        <f>'Data - expenses'!AW116</f>
        <v>4800</v>
      </c>
      <c r="AW194" s="313">
        <f>'Data - expenses'!AX116</f>
        <v>4800</v>
      </c>
      <c r="AX194" s="313">
        <f>'Data - expenses'!AY116</f>
        <v>4800</v>
      </c>
      <c r="AY194" s="313">
        <f>'Data - expenses'!AZ116</f>
        <v>4800</v>
      </c>
      <c r="AZ194" s="313">
        <f>'Data - expenses'!BA116</f>
        <v>6000</v>
      </c>
      <c r="BA194" s="313">
        <f>'Data - expenses'!BB116</f>
        <v>6000</v>
      </c>
      <c r="BB194" s="313">
        <f>'Data - expenses'!BC116</f>
        <v>6000</v>
      </c>
      <c r="BC194" s="313">
        <f>'Data - expenses'!BD116</f>
        <v>6000</v>
      </c>
      <c r="BD194" s="313">
        <f>'Data - expenses'!BE116</f>
        <v>7200</v>
      </c>
      <c r="BE194" s="313">
        <f>'Data - expenses'!BF116</f>
        <v>7200</v>
      </c>
      <c r="BF194" s="313">
        <f>'Data - expenses'!BG116</f>
        <v>9600</v>
      </c>
      <c r="BG194" s="313">
        <f>'Data - expenses'!BH116</f>
        <v>9600</v>
      </c>
      <c r="BH194" s="313">
        <f>'Data - expenses'!BI116</f>
        <v>9600</v>
      </c>
      <c r="BI194" s="313">
        <f>'Data - expenses'!BJ116</f>
        <v>12000</v>
      </c>
      <c r="BJ194" s="313">
        <f>'Data - expenses'!BK116</f>
        <v>12000</v>
      </c>
      <c r="BK194" s="313">
        <f>'Data - expenses'!BL116</f>
        <v>12000</v>
      </c>
      <c r="BL194" s="313">
        <f>'Data - expenses'!BM116</f>
        <v>14400</v>
      </c>
      <c r="BM194" s="313">
        <f>'Data - expenses'!BN116</f>
        <v>14400</v>
      </c>
      <c r="BN194" s="313">
        <f>'Data - expenses'!BO116</f>
        <v>14400</v>
      </c>
      <c r="BO194" s="313">
        <f>'Data - expenses'!BP116</f>
        <v>16800</v>
      </c>
      <c r="BP194" s="314">
        <f>'Data - expenses'!BQ116</f>
        <v>16800</v>
      </c>
    </row>
    <row r="195" spans="5:68" hidden="1" outlineLevel="5">
      <c r="H195" s="327" t="s">
        <v>253</v>
      </c>
      <c r="I195" s="312">
        <f>'Data - expenses'!J117</f>
        <v>0</v>
      </c>
      <c r="J195" s="313">
        <f>'Data - expenses'!K117</f>
        <v>0</v>
      </c>
      <c r="K195" s="313">
        <f>'Data - expenses'!L117</f>
        <v>0</v>
      </c>
      <c r="L195" s="313">
        <f>'Data - expenses'!M117</f>
        <v>0</v>
      </c>
      <c r="M195" s="313">
        <f>'Data - expenses'!N117</f>
        <v>0</v>
      </c>
      <c r="N195" s="313">
        <f>'Data - expenses'!O117</f>
        <v>0</v>
      </c>
      <c r="O195" s="313">
        <f>'Data - expenses'!P117</f>
        <v>0</v>
      </c>
      <c r="P195" s="313">
        <f>'Data - expenses'!Q117</f>
        <v>0</v>
      </c>
      <c r="Q195" s="313">
        <f>'Data - expenses'!R117</f>
        <v>0</v>
      </c>
      <c r="R195" s="313">
        <f>'Data - expenses'!S117</f>
        <v>0</v>
      </c>
      <c r="S195" s="313">
        <f>'Data - expenses'!T117</f>
        <v>0</v>
      </c>
      <c r="T195" s="313">
        <f>'Data - expenses'!U117</f>
        <v>0</v>
      </c>
      <c r="U195" s="313">
        <f>'Data - expenses'!V117</f>
        <v>0</v>
      </c>
      <c r="V195" s="313">
        <f>'Data - expenses'!W117</f>
        <v>0</v>
      </c>
      <c r="W195" s="313">
        <f>'Data - expenses'!X117</f>
        <v>0</v>
      </c>
      <c r="X195" s="313">
        <f>'Data - expenses'!Y117</f>
        <v>0</v>
      </c>
      <c r="Y195" s="313">
        <f>'Data - expenses'!Z117</f>
        <v>0</v>
      </c>
      <c r="Z195" s="313">
        <f>'Data - expenses'!AA117</f>
        <v>1200</v>
      </c>
      <c r="AA195" s="313">
        <f>'Data - expenses'!AB117</f>
        <v>1200</v>
      </c>
      <c r="AB195" s="313">
        <f>'Data - expenses'!AC117</f>
        <v>1200</v>
      </c>
      <c r="AC195" s="313">
        <f>'Data - expenses'!AD117</f>
        <v>1200</v>
      </c>
      <c r="AD195" s="313">
        <f>'Data - expenses'!AE117</f>
        <v>1200</v>
      </c>
      <c r="AE195" s="313">
        <f>'Data - expenses'!AF117</f>
        <v>1200</v>
      </c>
      <c r="AF195" s="313">
        <f>'Data - expenses'!AG117</f>
        <v>1200</v>
      </c>
      <c r="AG195" s="313">
        <f>'Data - expenses'!AH117</f>
        <v>1200</v>
      </c>
      <c r="AH195" s="313">
        <f>'Data - expenses'!AI117</f>
        <v>1200</v>
      </c>
      <c r="AI195" s="313">
        <f>'Data - expenses'!AJ117</f>
        <v>1200</v>
      </c>
      <c r="AJ195" s="313">
        <f>'Data - expenses'!AK117</f>
        <v>1200</v>
      </c>
      <c r="AK195" s="313">
        <f>'Data - expenses'!AL117</f>
        <v>1200</v>
      </c>
      <c r="AL195" s="313">
        <f>'Data - expenses'!AM117</f>
        <v>1200</v>
      </c>
      <c r="AM195" s="313">
        <f>'Data - expenses'!AN117</f>
        <v>1200</v>
      </c>
      <c r="AN195" s="313">
        <f>'Data - expenses'!AO117</f>
        <v>1200</v>
      </c>
      <c r="AO195" s="313">
        <f>'Data - expenses'!AP117</f>
        <v>1200</v>
      </c>
      <c r="AP195" s="313">
        <f>'Data - expenses'!AQ117</f>
        <v>1200</v>
      </c>
      <c r="AQ195" s="313">
        <f>'Data - expenses'!AR117</f>
        <v>1200</v>
      </c>
      <c r="AR195" s="313">
        <f>'Data - expenses'!AS117</f>
        <v>1200</v>
      </c>
      <c r="AS195" s="313">
        <f>'Data - expenses'!AT117</f>
        <v>1200</v>
      </c>
      <c r="AT195" s="313">
        <f>'Data - expenses'!AU117</f>
        <v>1200</v>
      </c>
      <c r="AU195" s="313">
        <f>'Data - expenses'!AV117</f>
        <v>1200</v>
      </c>
      <c r="AV195" s="313">
        <f>'Data - expenses'!AW117</f>
        <v>1200</v>
      </c>
      <c r="AW195" s="313">
        <f>'Data - expenses'!AX117</f>
        <v>1200</v>
      </c>
      <c r="AX195" s="313">
        <f>'Data - expenses'!AY117</f>
        <v>1200</v>
      </c>
      <c r="AY195" s="313">
        <f>'Data - expenses'!AZ117</f>
        <v>1200</v>
      </c>
      <c r="AZ195" s="313">
        <f>'Data - expenses'!BA117</f>
        <v>1200</v>
      </c>
      <c r="BA195" s="313">
        <f>'Data - expenses'!BB117</f>
        <v>1200</v>
      </c>
      <c r="BB195" s="313">
        <f>'Data - expenses'!BC117</f>
        <v>1200</v>
      </c>
      <c r="BC195" s="313">
        <f>'Data - expenses'!BD117</f>
        <v>1200</v>
      </c>
      <c r="BD195" s="313">
        <f>'Data - expenses'!BE117</f>
        <v>1200</v>
      </c>
      <c r="BE195" s="313">
        <f>'Data - expenses'!BF117</f>
        <v>1200</v>
      </c>
      <c r="BF195" s="313">
        <f>'Data - expenses'!BG117</f>
        <v>1200</v>
      </c>
      <c r="BG195" s="313">
        <f>'Data - expenses'!BH117</f>
        <v>1200</v>
      </c>
      <c r="BH195" s="313">
        <f>'Data - expenses'!BI117</f>
        <v>1200</v>
      </c>
      <c r="BI195" s="313">
        <f>'Data - expenses'!BJ117</f>
        <v>1200</v>
      </c>
      <c r="BJ195" s="313">
        <f>'Data - expenses'!BK117</f>
        <v>1200</v>
      </c>
      <c r="BK195" s="313">
        <f>'Data - expenses'!BL117</f>
        <v>1200</v>
      </c>
      <c r="BL195" s="313">
        <f>'Data - expenses'!BM117</f>
        <v>1200</v>
      </c>
      <c r="BM195" s="313">
        <f>'Data - expenses'!BN117</f>
        <v>1200</v>
      </c>
      <c r="BN195" s="313">
        <f>'Data - expenses'!BO117</f>
        <v>1200</v>
      </c>
      <c r="BO195" s="313">
        <f>'Data - expenses'!BP117</f>
        <v>1200</v>
      </c>
      <c r="BP195" s="314">
        <f>'Data - expenses'!BQ117</f>
        <v>1200</v>
      </c>
    </row>
    <row r="196" spans="5:68" hidden="1" outlineLevel="4">
      <c r="G196" s="502" t="s">
        <v>37</v>
      </c>
      <c r="H196" s="503"/>
      <c r="I196" s="324">
        <f t="shared" ref="I196:AN196" si="148">SUM(I197,I198,I199)</f>
        <v>2400</v>
      </c>
      <c r="J196" s="325">
        <f t="shared" si="148"/>
        <v>2400</v>
      </c>
      <c r="K196" s="325">
        <f t="shared" si="148"/>
        <v>2400</v>
      </c>
      <c r="L196" s="325">
        <f t="shared" si="148"/>
        <v>2400</v>
      </c>
      <c r="M196" s="325">
        <f t="shared" si="148"/>
        <v>2400</v>
      </c>
      <c r="N196" s="325">
        <f t="shared" si="148"/>
        <v>2400</v>
      </c>
      <c r="O196" s="325">
        <f t="shared" si="148"/>
        <v>2400</v>
      </c>
      <c r="P196" s="325">
        <f t="shared" si="148"/>
        <v>2400</v>
      </c>
      <c r="Q196" s="325">
        <f t="shared" si="148"/>
        <v>2400</v>
      </c>
      <c r="R196" s="325">
        <f t="shared" si="148"/>
        <v>2400</v>
      </c>
      <c r="S196" s="325">
        <f t="shared" si="148"/>
        <v>2400</v>
      </c>
      <c r="T196" s="325">
        <f t="shared" si="148"/>
        <v>2400</v>
      </c>
      <c r="U196" s="325">
        <f t="shared" si="148"/>
        <v>4800</v>
      </c>
      <c r="V196" s="325">
        <f t="shared" si="148"/>
        <v>4800</v>
      </c>
      <c r="W196" s="325">
        <f t="shared" si="148"/>
        <v>4800</v>
      </c>
      <c r="X196" s="325">
        <f t="shared" si="148"/>
        <v>4800</v>
      </c>
      <c r="Y196" s="325">
        <f t="shared" si="148"/>
        <v>4800</v>
      </c>
      <c r="Z196" s="325">
        <f t="shared" si="148"/>
        <v>4800</v>
      </c>
      <c r="AA196" s="325">
        <f t="shared" si="148"/>
        <v>4800</v>
      </c>
      <c r="AB196" s="325">
        <f t="shared" si="148"/>
        <v>4800</v>
      </c>
      <c r="AC196" s="325">
        <f t="shared" si="148"/>
        <v>4800</v>
      </c>
      <c r="AD196" s="325">
        <f t="shared" si="148"/>
        <v>4800</v>
      </c>
      <c r="AE196" s="325">
        <f t="shared" si="148"/>
        <v>4800</v>
      </c>
      <c r="AF196" s="325">
        <f t="shared" si="148"/>
        <v>4800</v>
      </c>
      <c r="AG196" s="325">
        <f t="shared" si="148"/>
        <v>4800</v>
      </c>
      <c r="AH196" s="325">
        <f t="shared" si="148"/>
        <v>4800</v>
      </c>
      <c r="AI196" s="325">
        <f t="shared" si="148"/>
        <v>4800</v>
      </c>
      <c r="AJ196" s="325">
        <f t="shared" si="148"/>
        <v>4800</v>
      </c>
      <c r="AK196" s="325">
        <f t="shared" si="148"/>
        <v>4800</v>
      </c>
      <c r="AL196" s="325">
        <f t="shared" si="148"/>
        <v>4800</v>
      </c>
      <c r="AM196" s="325">
        <f t="shared" si="148"/>
        <v>4800</v>
      </c>
      <c r="AN196" s="325">
        <f t="shared" si="148"/>
        <v>4800</v>
      </c>
      <c r="AO196" s="325">
        <f t="shared" ref="AO196:BP196" si="149">SUM(AO197,AO198,AO199)</f>
        <v>4800</v>
      </c>
      <c r="AP196" s="325">
        <f t="shared" si="149"/>
        <v>4800</v>
      </c>
      <c r="AQ196" s="325">
        <f t="shared" si="149"/>
        <v>4800</v>
      </c>
      <c r="AR196" s="325">
        <f t="shared" si="149"/>
        <v>4800</v>
      </c>
      <c r="AS196" s="325">
        <f t="shared" si="149"/>
        <v>7200</v>
      </c>
      <c r="AT196" s="325">
        <f t="shared" si="149"/>
        <v>7200</v>
      </c>
      <c r="AU196" s="325">
        <f t="shared" si="149"/>
        <v>7200</v>
      </c>
      <c r="AV196" s="325">
        <f t="shared" si="149"/>
        <v>7200</v>
      </c>
      <c r="AW196" s="325">
        <f t="shared" si="149"/>
        <v>7200</v>
      </c>
      <c r="AX196" s="325">
        <f t="shared" si="149"/>
        <v>7200</v>
      </c>
      <c r="AY196" s="325">
        <f t="shared" si="149"/>
        <v>7200</v>
      </c>
      <c r="AZ196" s="325">
        <f t="shared" si="149"/>
        <v>7200</v>
      </c>
      <c r="BA196" s="325">
        <f t="shared" si="149"/>
        <v>7200</v>
      </c>
      <c r="BB196" s="325">
        <f t="shared" si="149"/>
        <v>7200</v>
      </c>
      <c r="BC196" s="325">
        <f t="shared" si="149"/>
        <v>7200</v>
      </c>
      <c r="BD196" s="325">
        <f t="shared" si="149"/>
        <v>7200</v>
      </c>
      <c r="BE196" s="325">
        <f t="shared" si="149"/>
        <v>10800</v>
      </c>
      <c r="BF196" s="325">
        <f t="shared" si="149"/>
        <v>10800</v>
      </c>
      <c r="BG196" s="325">
        <f t="shared" si="149"/>
        <v>10800</v>
      </c>
      <c r="BH196" s="325">
        <f t="shared" si="149"/>
        <v>10800</v>
      </c>
      <c r="BI196" s="325">
        <f t="shared" si="149"/>
        <v>10800</v>
      </c>
      <c r="BJ196" s="325">
        <f t="shared" si="149"/>
        <v>10800</v>
      </c>
      <c r="BK196" s="325">
        <f t="shared" si="149"/>
        <v>10800</v>
      </c>
      <c r="BL196" s="325">
        <f t="shared" si="149"/>
        <v>10800</v>
      </c>
      <c r="BM196" s="325">
        <f t="shared" si="149"/>
        <v>10800</v>
      </c>
      <c r="BN196" s="325">
        <f t="shared" si="149"/>
        <v>10800</v>
      </c>
      <c r="BO196" s="325">
        <f t="shared" si="149"/>
        <v>10800</v>
      </c>
      <c r="BP196" s="326">
        <f t="shared" si="149"/>
        <v>10800</v>
      </c>
    </row>
    <row r="197" spans="5:68" hidden="1" outlineLevel="5">
      <c r="H197" s="327" t="s">
        <v>249</v>
      </c>
      <c r="I197" s="312">
        <f>'Data - expenses'!J118</f>
        <v>0</v>
      </c>
      <c r="J197" s="313">
        <f>'Data - expenses'!K118</f>
        <v>0</v>
      </c>
      <c r="K197" s="313">
        <f>'Data - expenses'!L118</f>
        <v>0</v>
      </c>
      <c r="L197" s="313">
        <f>'Data - expenses'!M118</f>
        <v>0</v>
      </c>
      <c r="M197" s="313">
        <f>'Data - expenses'!N118</f>
        <v>0</v>
      </c>
      <c r="N197" s="313">
        <f>'Data - expenses'!O118</f>
        <v>0</v>
      </c>
      <c r="O197" s="313">
        <f>'Data - expenses'!P118</f>
        <v>0</v>
      </c>
      <c r="P197" s="313">
        <f>'Data - expenses'!Q118</f>
        <v>0</v>
      </c>
      <c r="Q197" s="313">
        <f>'Data - expenses'!R118</f>
        <v>0</v>
      </c>
      <c r="R197" s="313">
        <f>'Data - expenses'!S118</f>
        <v>0</v>
      </c>
      <c r="S197" s="313">
        <f>'Data - expenses'!T118</f>
        <v>0</v>
      </c>
      <c r="T197" s="313">
        <f>'Data - expenses'!U118</f>
        <v>0</v>
      </c>
      <c r="U197" s="313">
        <f>'Data - expenses'!V118</f>
        <v>0</v>
      </c>
      <c r="V197" s="313">
        <f>'Data - expenses'!W118</f>
        <v>0</v>
      </c>
      <c r="W197" s="313">
        <f>'Data - expenses'!X118</f>
        <v>0</v>
      </c>
      <c r="X197" s="313">
        <f>'Data - expenses'!Y118</f>
        <v>0</v>
      </c>
      <c r="Y197" s="313">
        <f>'Data - expenses'!Z118</f>
        <v>0</v>
      </c>
      <c r="Z197" s="313">
        <f>'Data - expenses'!AA118</f>
        <v>0</v>
      </c>
      <c r="AA197" s="313">
        <f>'Data - expenses'!AB118</f>
        <v>0</v>
      </c>
      <c r="AB197" s="313">
        <f>'Data - expenses'!AC118</f>
        <v>0</v>
      </c>
      <c r="AC197" s="313">
        <f>'Data - expenses'!AD118</f>
        <v>0</v>
      </c>
      <c r="AD197" s="313">
        <f>'Data - expenses'!AE118</f>
        <v>0</v>
      </c>
      <c r="AE197" s="313">
        <f>'Data - expenses'!AF118</f>
        <v>0</v>
      </c>
      <c r="AF197" s="313">
        <f>'Data - expenses'!AG118</f>
        <v>0</v>
      </c>
      <c r="AG197" s="313">
        <f>'Data - expenses'!AH118</f>
        <v>0</v>
      </c>
      <c r="AH197" s="313">
        <f>'Data - expenses'!AI118</f>
        <v>0</v>
      </c>
      <c r="AI197" s="313">
        <f>'Data - expenses'!AJ118</f>
        <v>0</v>
      </c>
      <c r="AJ197" s="313">
        <f>'Data - expenses'!AK118</f>
        <v>0</v>
      </c>
      <c r="AK197" s="313">
        <f>'Data - expenses'!AL118</f>
        <v>0</v>
      </c>
      <c r="AL197" s="313">
        <f>'Data - expenses'!AM118</f>
        <v>0</v>
      </c>
      <c r="AM197" s="313">
        <f>'Data - expenses'!AN118</f>
        <v>0</v>
      </c>
      <c r="AN197" s="313">
        <f>'Data - expenses'!AO118</f>
        <v>0</v>
      </c>
      <c r="AO197" s="313">
        <f>'Data - expenses'!AP118</f>
        <v>0</v>
      </c>
      <c r="AP197" s="313">
        <f>'Data - expenses'!AQ118</f>
        <v>0</v>
      </c>
      <c r="AQ197" s="313">
        <f>'Data - expenses'!AR118</f>
        <v>0</v>
      </c>
      <c r="AR197" s="313">
        <f>'Data - expenses'!AS118</f>
        <v>0</v>
      </c>
      <c r="AS197" s="313">
        <f>'Data - expenses'!AT118</f>
        <v>0</v>
      </c>
      <c r="AT197" s="313">
        <f>'Data - expenses'!AU118</f>
        <v>0</v>
      </c>
      <c r="AU197" s="313">
        <f>'Data - expenses'!AV118</f>
        <v>0</v>
      </c>
      <c r="AV197" s="313">
        <f>'Data - expenses'!AW118</f>
        <v>0</v>
      </c>
      <c r="AW197" s="313">
        <f>'Data - expenses'!AX118</f>
        <v>0</v>
      </c>
      <c r="AX197" s="313">
        <f>'Data - expenses'!AY118</f>
        <v>0</v>
      </c>
      <c r="AY197" s="313">
        <f>'Data - expenses'!AZ118</f>
        <v>0</v>
      </c>
      <c r="AZ197" s="313">
        <f>'Data - expenses'!BA118</f>
        <v>0</v>
      </c>
      <c r="BA197" s="313">
        <f>'Data - expenses'!BB118</f>
        <v>0</v>
      </c>
      <c r="BB197" s="313">
        <f>'Data - expenses'!BC118</f>
        <v>0</v>
      </c>
      <c r="BC197" s="313">
        <f>'Data - expenses'!BD118</f>
        <v>0</v>
      </c>
      <c r="BD197" s="313">
        <f>'Data - expenses'!BE118</f>
        <v>0</v>
      </c>
      <c r="BE197" s="313">
        <f>'Data - expenses'!BF118</f>
        <v>1200</v>
      </c>
      <c r="BF197" s="313">
        <f>'Data - expenses'!BG118</f>
        <v>1200</v>
      </c>
      <c r="BG197" s="313">
        <f>'Data - expenses'!BH118</f>
        <v>1200</v>
      </c>
      <c r="BH197" s="313">
        <f>'Data - expenses'!BI118</f>
        <v>1200</v>
      </c>
      <c r="BI197" s="313">
        <f>'Data - expenses'!BJ118</f>
        <v>1200</v>
      </c>
      <c r="BJ197" s="313">
        <f>'Data - expenses'!BK118</f>
        <v>1200</v>
      </c>
      <c r="BK197" s="313">
        <f>'Data - expenses'!BL118</f>
        <v>1200</v>
      </c>
      <c r="BL197" s="313">
        <f>'Data - expenses'!BM118</f>
        <v>1200</v>
      </c>
      <c r="BM197" s="313">
        <f>'Data - expenses'!BN118</f>
        <v>1200</v>
      </c>
      <c r="BN197" s="313">
        <f>'Data - expenses'!BO118</f>
        <v>1200</v>
      </c>
      <c r="BO197" s="313">
        <f>'Data - expenses'!BP118</f>
        <v>1200</v>
      </c>
      <c r="BP197" s="314">
        <f>'Data - expenses'!BQ118</f>
        <v>1200</v>
      </c>
    </row>
    <row r="198" spans="5:68" hidden="1" outlineLevel="5">
      <c r="H198" s="327" t="s">
        <v>251</v>
      </c>
      <c r="I198" s="312">
        <f>'Data - expenses'!J119</f>
        <v>1200</v>
      </c>
      <c r="J198" s="313">
        <f>'Data - expenses'!K119</f>
        <v>1200</v>
      </c>
      <c r="K198" s="313">
        <f>'Data - expenses'!L119</f>
        <v>1200</v>
      </c>
      <c r="L198" s="313">
        <f>'Data - expenses'!M119</f>
        <v>1200</v>
      </c>
      <c r="M198" s="313">
        <f>'Data - expenses'!N119</f>
        <v>1200</v>
      </c>
      <c r="N198" s="313">
        <f>'Data - expenses'!O119</f>
        <v>1200</v>
      </c>
      <c r="O198" s="313">
        <f>'Data - expenses'!P119</f>
        <v>1200</v>
      </c>
      <c r="P198" s="313">
        <f>'Data - expenses'!Q119</f>
        <v>1200</v>
      </c>
      <c r="Q198" s="313">
        <f>'Data - expenses'!R119</f>
        <v>1200</v>
      </c>
      <c r="R198" s="313">
        <f>'Data - expenses'!S119</f>
        <v>1200</v>
      </c>
      <c r="S198" s="313">
        <f>'Data - expenses'!T119</f>
        <v>1200</v>
      </c>
      <c r="T198" s="313">
        <f>'Data - expenses'!U119</f>
        <v>1200</v>
      </c>
      <c r="U198" s="313">
        <f>'Data - expenses'!V119</f>
        <v>2400</v>
      </c>
      <c r="V198" s="313">
        <f>'Data - expenses'!W119</f>
        <v>2400</v>
      </c>
      <c r="W198" s="313">
        <f>'Data - expenses'!X119</f>
        <v>2400</v>
      </c>
      <c r="X198" s="313">
        <f>'Data - expenses'!Y119</f>
        <v>2400</v>
      </c>
      <c r="Y198" s="313">
        <f>'Data - expenses'!Z119</f>
        <v>2400</v>
      </c>
      <c r="Z198" s="313">
        <f>'Data - expenses'!AA119</f>
        <v>2400</v>
      </c>
      <c r="AA198" s="313">
        <f>'Data - expenses'!AB119</f>
        <v>2400</v>
      </c>
      <c r="AB198" s="313">
        <f>'Data - expenses'!AC119</f>
        <v>2400</v>
      </c>
      <c r="AC198" s="313">
        <f>'Data - expenses'!AD119</f>
        <v>2400</v>
      </c>
      <c r="AD198" s="313">
        <f>'Data - expenses'!AE119</f>
        <v>2400</v>
      </c>
      <c r="AE198" s="313">
        <f>'Data - expenses'!AF119</f>
        <v>2400</v>
      </c>
      <c r="AF198" s="313">
        <f>'Data - expenses'!AG119</f>
        <v>2400</v>
      </c>
      <c r="AG198" s="313">
        <f>'Data - expenses'!AH119</f>
        <v>2400</v>
      </c>
      <c r="AH198" s="313">
        <f>'Data - expenses'!AI119</f>
        <v>2400</v>
      </c>
      <c r="AI198" s="313">
        <f>'Data - expenses'!AJ119</f>
        <v>2400</v>
      </c>
      <c r="AJ198" s="313">
        <f>'Data - expenses'!AK119</f>
        <v>2400</v>
      </c>
      <c r="AK198" s="313">
        <f>'Data - expenses'!AL119</f>
        <v>2400</v>
      </c>
      <c r="AL198" s="313">
        <f>'Data - expenses'!AM119</f>
        <v>2400</v>
      </c>
      <c r="AM198" s="313">
        <f>'Data - expenses'!AN119</f>
        <v>2400</v>
      </c>
      <c r="AN198" s="313">
        <f>'Data - expenses'!AO119</f>
        <v>2400</v>
      </c>
      <c r="AO198" s="313">
        <f>'Data - expenses'!AP119</f>
        <v>2400</v>
      </c>
      <c r="AP198" s="313">
        <f>'Data - expenses'!AQ119</f>
        <v>2400</v>
      </c>
      <c r="AQ198" s="313">
        <f>'Data - expenses'!AR119</f>
        <v>2400</v>
      </c>
      <c r="AR198" s="313">
        <f>'Data - expenses'!AS119</f>
        <v>2400</v>
      </c>
      <c r="AS198" s="313">
        <f>'Data - expenses'!AT119</f>
        <v>3600</v>
      </c>
      <c r="AT198" s="313">
        <f>'Data - expenses'!AU119</f>
        <v>3600</v>
      </c>
      <c r="AU198" s="313">
        <f>'Data - expenses'!AV119</f>
        <v>3600</v>
      </c>
      <c r="AV198" s="313">
        <f>'Data - expenses'!AW119</f>
        <v>3600</v>
      </c>
      <c r="AW198" s="313">
        <f>'Data - expenses'!AX119</f>
        <v>3600</v>
      </c>
      <c r="AX198" s="313">
        <f>'Data - expenses'!AY119</f>
        <v>3600</v>
      </c>
      <c r="AY198" s="313">
        <f>'Data - expenses'!AZ119</f>
        <v>3600</v>
      </c>
      <c r="AZ198" s="313">
        <f>'Data - expenses'!BA119</f>
        <v>3600</v>
      </c>
      <c r="BA198" s="313">
        <f>'Data - expenses'!BB119</f>
        <v>3600</v>
      </c>
      <c r="BB198" s="313">
        <f>'Data - expenses'!BC119</f>
        <v>3600</v>
      </c>
      <c r="BC198" s="313">
        <f>'Data - expenses'!BD119</f>
        <v>3600</v>
      </c>
      <c r="BD198" s="313">
        <f>'Data - expenses'!BE119</f>
        <v>3600</v>
      </c>
      <c r="BE198" s="313">
        <f>'Data - expenses'!BF119</f>
        <v>4800</v>
      </c>
      <c r="BF198" s="313">
        <f>'Data - expenses'!BG119</f>
        <v>4800</v>
      </c>
      <c r="BG198" s="313">
        <f>'Data - expenses'!BH119</f>
        <v>4800</v>
      </c>
      <c r="BH198" s="313">
        <f>'Data - expenses'!BI119</f>
        <v>4800</v>
      </c>
      <c r="BI198" s="313">
        <f>'Data - expenses'!BJ119</f>
        <v>4800</v>
      </c>
      <c r="BJ198" s="313">
        <f>'Data - expenses'!BK119</f>
        <v>4800</v>
      </c>
      <c r="BK198" s="313">
        <f>'Data - expenses'!BL119</f>
        <v>4800</v>
      </c>
      <c r="BL198" s="313">
        <f>'Data - expenses'!BM119</f>
        <v>4800</v>
      </c>
      <c r="BM198" s="313">
        <f>'Data - expenses'!BN119</f>
        <v>4800</v>
      </c>
      <c r="BN198" s="313">
        <f>'Data - expenses'!BO119</f>
        <v>4800</v>
      </c>
      <c r="BO198" s="313">
        <f>'Data - expenses'!BP119</f>
        <v>4800</v>
      </c>
      <c r="BP198" s="314">
        <f>'Data - expenses'!BQ119</f>
        <v>4800</v>
      </c>
    </row>
    <row r="199" spans="5:68" hidden="1" outlineLevel="5">
      <c r="H199" s="327" t="s">
        <v>252</v>
      </c>
      <c r="I199" s="312">
        <f>'Data - expenses'!J120</f>
        <v>1200</v>
      </c>
      <c r="J199" s="313">
        <f>'Data - expenses'!K120</f>
        <v>1200</v>
      </c>
      <c r="K199" s="313">
        <f>'Data - expenses'!L120</f>
        <v>1200</v>
      </c>
      <c r="L199" s="313">
        <f>'Data - expenses'!M120</f>
        <v>1200</v>
      </c>
      <c r="M199" s="313">
        <f>'Data - expenses'!N120</f>
        <v>1200</v>
      </c>
      <c r="N199" s="313">
        <f>'Data - expenses'!O120</f>
        <v>1200</v>
      </c>
      <c r="O199" s="313">
        <f>'Data - expenses'!P120</f>
        <v>1200</v>
      </c>
      <c r="P199" s="313">
        <f>'Data - expenses'!Q120</f>
        <v>1200</v>
      </c>
      <c r="Q199" s="313">
        <f>'Data - expenses'!R120</f>
        <v>1200</v>
      </c>
      <c r="R199" s="313">
        <f>'Data - expenses'!S120</f>
        <v>1200</v>
      </c>
      <c r="S199" s="313">
        <f>'Data - expenses'!T120</f>
        <v>1200</v>
      </c>
      <c r="T199" s="313">
        <f>'Data - expenses'!U120</f>
        <v>1200</v>
      </c>
      <c r="U199" s="313">
        <f>'Data - expenses'!V120</f>
        <v>2400</v>
      </c>
      <c r="V199" s="313">
        <f>'Data - expenses'!W120</f>
        <v>2400</v>
      </c>
      <c r="W199" s="313">
        <f>'Data - expenses'!X120</f>
        <v>2400</v>
      </c>
      <c r="X199" s="313">
        <f>'Data - expenses'!Y120</f>
        <v>2400</v>
      </c>
      <c r="Y199" s="313">
        <f>'Data - expenses'!Z120</f>
        <v>2400</v>
      </c>
      <c r="Z199" s="313">
        <f>'Data - expenses'!AA120</f>
        <v>2400</v>
      </c>
      <c r="AA199" s="313">
        <f>'Data - expenses'!AB120</f>
        <v>2400</v>
      </c>
      <c r="AB199" s="313">
        <f>'Data - expenses'!AC120</f>
        <v>2400</v>
      </c>
      <c r="AC199" s="313">
        <f>'Data - expenses'!AD120</f>
        <v>2400</v>
      </c>
      <c r="AD199" s="313">
        <f>'Data - expenses'!AE120</f>
        <v>2400</v>
      </c>
      <c r="AE199" s="313">
        <f>'Data - expenses'!AF120</f>
        <v>2400</v>
      </c>
      <c r="AF199" s="313">
        <f>'Data - expenses'!AG120</f>
        <v>2400</v>
      </c>
      <c r="AG199" s="313">
        <f>'Data - expenses'!AH120</f>
        <v>2400</v>
      </c>
      <c r="AH199" s="313">
        <f>'Data - expenses'!AI120</f>
        <v>2400</v>
      </c>
      <c r="AI199" s="313">
        <f>'Data - expenses'!AJ120</f>
        <v>2400</v>
      </c>
      <c r="AJ199" s="313">
        <f>'Data - expenses'!AK120</f>
        <v>2400</v>
      </c>
      <c r="AK199" s="313">
        <f>'Data - expenses'!AL120</f>
        <v>2400</v>
      </c>
      <c r="AL199" s="313">
        <f>'Data - expenses'!AM120</f>
        <v>2400</v>
      </c>
      <c r="AM199" s="313">
        <f>'Data - expenses'!AN120</f>
        <v>2400</v>
      </c>
      <c r="AN199" s="313">
        <f>'Data - expenses'!AO120</f>
        <v>2400</v>
      </c>
      <c r="AO199" s="313">
        <f>'Data - expenses'!AP120</f>
        <v>2400</v>
      </c>
      <c r="AP199" s="313">
        <f>'Data - expenses'!AQ120</f>
        <v>2400</v>
      </c>
      <c r="AQ199" s="313">
        <f>'Data - expenses'!AR120</f>
        <v>2400</v>
      </c>
      <c r="AR199" s="313">
        <f>'Data - expenses'!AS120</f>
        <v>2400</v>
      </c>
      <c r="AS199" s="313">
        <f>'Data - expenses'!AT120</f>
        <v>3600</v>
      </c>
      <c r="AT199" s="313">
        <f>'Data - expenses'!AU120</f>
        <v>3600</v>
      </c>
      <c r="AU199" s="313">
        <f>'Data - expenses'!AV120</f>
        <v>3600</v>
      </c>
      <c r="AV199" s="313">
        <f>'Data - expenses'!AW120</f>
        <v>3600</v>
      </c>
      <c r="AW199" s="313">
        <f>'Data - expenses'!AX120</f>
        <v>3600</v>
      </c>
      <c r="AX199" s="313">
        <f>'Data - expenses'!AY120</f>
        <v>3600</v>
      </c>
      <c r="AY199" s="313">
        <f>'Data - expenses'!AZ120</f>
        <v>3600</v>
      </c>
      <c r="AZ199" s="313">
        <f>'Data - expenses'!BA120</f>
        <v>3600</v>
      </c>
      <c r="BA199" s="313">
        <f>'Data - expenses'!BB120</f>
        <v>3600</v>
      </c>
      <c r="BB199" s="313">
        <f>'Data - expenses'!BC120</f>
        <v>3600</v>
      </c>
      <c r="BC199" s="313">
        <f>'Data - expenses'!BD120</f>
        <v>3600</v>
      </c>
      <c r="BD199" s="313">
        <f>'Data - expenses'!BE120</f>
        <v>3600</v>
      </c>
      <c r="BE199" s="313">
        <f>'Data - expenses'!BF120</f>
        <v>4800</v>
      </c>
      <c r="BF199" s="313">
        <f>'Data - expenses'!BG120</f>
        <v>4800</v>
      </c>
      <c r="BG199" s="313">
        <f>'Data - expenses'!BH120</f>
        <v>4800</v>
      </c>
      <c r="BH199" s="313">
        <f>'Data - expenses'!BI120</f>
        <v>4800</v>
      </c>
      <c r="BI199" s="313">
        <f>'Data - expenses'!BJ120</f>
        <v>4800</v>
      </c>
      <c r="BJ199" s="313">
        <f>'Data - expenses'!BK120</f>
        <v>4800</v>
      </c>
      <c r="BK199" s="313">
        <f>'Data - expenses'!BL120</f>
        <v>4800</v>
      </c>
      <c r="BL199" s="313">
        <f>'Data - expenses'!BM120</f>
        <v>4800</v>
      </c>
      <c r="BM199" s="313">
        <f>'Data - expenses'!BN120</f>
        <v>4800</v>
      </c>
      <c r="BN199" s="313">
        <f>'Data - expenses'!BO120</f>
        <v>4800</v>
      </c>
      <c r="BO199" s="313">
        <f>'Data - expenses'!BP120</f>
        <v>4800</v>
      </c>
      <c r="BP199" s="314">
        <f>'Data - expenses'!BQ120</f>
        <v>4800</v>
      </c>
    </row>
    <row r="200" spans="5:68" hidden="1" outlineLevel="4">
      <c r="G200" s="502" t="s">
        <v>45</v>
      </c>
      <c r="H200" s="503"/>
      <c r="I200" s="324">
        <f t="shared" ref="I200:AN200" si="150">SUM(I201,I202,I203,I204,I205)</f>
        <v>0</v>
      </c>
      <c r="J200" s="325">
        <f t="shared" si="150"/>
        <v>0</v>
      </c>
      <c r="K200" s="325">
        <f t="shared" si="150"/>
        <v>0</v>
      </c>
      <c r="L200" s="325">
        <f t="shared" si="150"/>
        <v>0</v>
      </c>
      <c r="M200" s="325">
        <f t="shared" si="150"/>
        <v>0</v>
      </c>
      <c r="N200" s="325">
        <f t="shared" si="150"/>
        <v>1200</v>
      </c>
      <c r="O200" s="325">
        <f t="shared" si="150"/>
        <v>1200</v>
      </c>
      <c r="P200" s="325">
        <f t="shared" si="150"/>
        <v>1200</v>
      </c>
      <c r="Q200" s="325">
        <f t="shared" si="150"/>
        <v>1200</v>
      </c>
      <c r="R200" s="325">
        <f t="shared" si="150"/>
        <v>1200</v>
      </c>
      <c r="S200" s="325">
        <f t="shared" si="150"/>
        <v>1200</v>
      </c>
      <c r="T200" s="325">
        <f t="shared" si="150"/>
        <v>1200</v>
      </c>
      <c r="U200" s="325">
        <f t="shared" si="150"/>
        <v>1200</v>
      </c>
      <c r="V200" s="325">
        <f t="shared" si="150"/>
        <v>1200</v>
      </c>
      <c r="W200" s="325">
        <f t="shared" si="150"/>
        <v>2400</v>
      </c>
      <c r="X200" s="325">
        <f t="shared" si="150"/>
        <v>2400</v>
      </c>
      <c r="Y200" s="325">
        <f t="shared" si="150"/>
        <v>2400</v>
      </c>
      <c r="Z200" s="325">
        <f t="shared" si="150"/>
        <v>2400</v>
      </c>
      <c r="AA200" s="325">
        <f t="shared" si="150"/>
        <v>2400</v>
      </c>
      <c r="AB200" s="325">
        <f t="shared" si="150"/>
        <v>3600</v>
      </c>
      <c r="AC200" s="325">
        <f t="shared" si="150"/>
        <v>3600</v>
      </c>
      <c r="AD200" s="325">
        <f t="shared" si="150"/>
        <v>3600</v>
      </c>
      <c r="AE200" s="325">
        <f t="shared" si="150"/>
        <v>4800</v>
      </c>
      <c r="AF200" s="325">
        <f t="shared" si="150"/>
        <v>4800</v>
      </c>
      <c r="AG200" s="325">
        <f t="shared" si="150"/>
        <v>4800</v>
      </c>
      <c r="AH200" s="325">
        <f t="shared" si="150"/>
        <v>4800</v>
      </c>
      <c r="AI200" s="325">
        <f t="shared" si="150"/>
        <v>4800</v>
      </c>
      <c r="AJ200" s="325">
        <f t="shared" si="150"/>
        <v>4800</v>
      </c>
      <c r="AK200" s="325">
        <f t="shared" si="150"/>
        <v>6000</v>
      </c>
      <c r="AL200" s="325">
        <f t="shared" si="150"/>
        <v>6000</v>
      </c>
      <c r="AM200" s="325">
        <f t="shared" si="150"/>
        <v>6000</v>
      </c>
      <c r="AN200" s="325">
        <f t="shared" si="150"/>
        <v>6000</v>
      </c>
      <c r="AO200" s="325">
        <f t="shared" ref="AO200:BP200" si="151">SUM(AO201,AO202,AO203,AO204,AO205)</f>
        <v>8400</v>
      </c>
      <c r="AP200" s="325">
        <f t="shared" si="151"/>
        <v>8400</v>
      </c>
      <c r="AQ200" s="325">
        <f t="shared" si="151"/>
        <v>8400</v>
      </c>
      <c r="AR200" s="325">
        <f t="shared" si="151"/>
        <v>8400</v>
      </c>
      <c r="AS200" s="325">
        <f t="shared" si="151"/>
        <v>9600</v>
      </c>
      <c r="AT200" s="325">
        <f t="shared" si="151"/>
        <v>9600</v>
      </c>
      <c r="AU200" s="325">
        <f t="shared" si="151"/>
        <v>10800</v>
      </c>
      <c r="AV200" s="325">
        <f t="shared" si="151"/>
        <v>10800</v>
      </c>
      <c r="AW200" s="325">
        <f t="shared" si="151"/>
        <v>10800</v>
      </c>
      <c r="AX200" s="325">
        <f t="shared" si="151"/>
        <v>10800</v>
      </c>
      <c r="AY200" s="325">
        <f t="shared" si="151"/>
        <v>10800</v>
      </c>
      <c r="AZ200" s="325">
        <f t="shared" si="151"/>
        <v>10800</v>
      </c>
      <c r="BA200" s="325">
        <f t="shared" si="151"/>
        <v>12000</v>
      </c>
      <c r="BB200" s="325">
        <f t="shared" si="151"/>
        <v>12000</v>
      </c>
      <c r="BC200" s="325">
        <f t="shared" si="151"/>
        <v>13200</v>
      </c>
      <c r="BD200" s="325">
        <f t="shared" si="151"/>
        <v>13200</v>
      </c>
      <c r="BE200" s="325">
        <f t="shared" si="151"/>
        <v>14400</v>
      </c>
      <c r="BF200" s="325">
        <f t="shared" si="151"/>
        <v>14400</v>
      </c>
      <c r="BG200" s="325">
        <f t="shared" si="151"/>
        <v>15600</v>
      </c>
      <c r="BH200" s="325">
        <f t="shared" si="151"/>
        <v>15600</v>
      </c>
      <c r="BI200" s="325">
        <f t="shared" si="151"/>
        <v>16800</v>
      </c>
      <c r="BJ200" s="325">
        <f t="shared" si="151"/>
        <v>16800</v>
      </c>
      <c r="BK200" s="325">
        <f t="shared" si="151"/>
        <v>16800</v>
      </c>
      <c r="BL200" s="325">
        <f t="shared" si="151"/>
        <v>18000</v>
      </c>
      <c r="BM200" s="325">
        <f t="shared" si="151"/>
        <v>18000</v>
      </c>
      <c r="BN200" s="325">
        <f t="shared" si="151"/>
        <v>18000</v>
      </c>
      <c r="BO200" s="325">
        <f t="shared" si="151"/>
        <v>19200</v>
      </c>
      <c r="BP200" s="326">
        <f t="shared" si="151"/>
        <v>19200</v>
      </c>
    </row>
    <row r="201" spans="5:68" hidden="1" outlineLevel="5">
      <c r="H201" s="327" t="s">
        <v>254</v>
      </c>
      <c r="I201" s="312">
        <f>'Data - expenses'!J121</f>
        <v>0</v>
      </c>
      <c r="J201" s="313">
        <f>'Data - expenses'!K121</f>
        <v>0</v>
      </c>
      <c r="K201" s="313">
        <f>'Data - expenses'!L121</f>
        <v>0</v>
      </c>
      <c r="L201" s="313">
        <f>'Data - expenses'!M121</f>
        <v>0</v>
      </c>
      <c r="M201" s="313">
        <f>'Data - expenses'!N121</f>
        <v>0</v>
      </c>
      <c r="N201" s="313">
        <f>'Data - expenses'!O121</f>
        <v>0</v>
      </c>
      <c r="O201" s="313">
        <f>'Data - expenses'!P121</f>
        <v>0</v>
      </c>
      <c r="P201" s="313">
        <f>'Data - expenses'!Q121</f>
        <v>0</v>
      </c>
      <c r="Q201" s="313">
        <f>'Data - expenses'!R121</f>
        <v>0</v>
      </c>
      <c r="R201" s="313">
        <f>'Data - expenses'!S121</f>
        <v>0</v>
      </c>
      <c r="S201" s="313">
        <f>'Data - expenses'!T121</f>
        <v>0</v>
      </c>
      <c r="T201" s="313">
        <f>'Data - expenses'!U121</f>
        <v>0</v>
      </c>
      <c r="U201" s="313">
        <f>'Data - expenses'!V121</f>
        <v>0</v>
      </c>
      <c r="V201" s="313">
        <f>'Data - expenses'!W121</f>
        <v>0</v>
      </c>
      <c r="W201" s="313">
        <f>'Data - expenses'!X121</f>
        <v>0</v>
      </c>
      <c r="X201" s="313">
        <f>'Data - expenses'!Y121</f>
        <v>0</v>
      </c>
      <c r="Y201" s="313">
        <f>'Data - expenses'!Z121</f>
        <v>0</v>
      </c>
      <c r="Z201" s="313">
        <f>'Data - expenses'!AA121</f>
        <v>0</v>
      </c>
      <c r="AA201" s="313">
        <f>'Data - expenses'!AB121</f>
        <v>0</v>
      </c>
      <c r="AB201" s="313">
        <f>'Data - expenses'!AC121</f>
        <v>0</v>
      </c>
      <c r="AC201" s="313">
        <f>'Data - expenses'!AD121</f>
        <v>0</v>
      </c>
      <c r="AD201" s="313">
        <f>'Data - expenses'!AE121</f>
        <v>0</v>
      </c>
      <c r="AE201" s="313">
        <f>'Data - expenses'!AF121</f>
        <v>1200</v>
      </c>
      <c r="AF201" s="313">
        <f>'Data - expenses'!AG121</f>
        <v>1200</v>
      </c>
      <c r="AG201" s="313">
        <f>'Data - expenses'!AH121</f>
        <v>1200</v>
      </c>
      <c r="AH201" s="313">
        <f>'Data - expenses'!AI121</f>
        <v>1200</v>
      </c>
      <c r="AI201" s="313">
        <f>'Data - expenses'!AJ121</f>
        <v>1200</v>
      </c>
      <c r="AJ201" s="313">
        <f>'Data - expenses'!AK121</f>
        <v>1200</v>
      </c>
      <c r="AK201" s="313">
        <f>'Data - expenses'!AL121</f>
        <v>1200</v>
      </c>
      <c r="AL201" s="313">
        <f>'Data - expenses'!AM121</f>
        <v>1200</v>
      </c>
      <c r="AM201" s="313">
        <f>'Data - expenses'!AN121</f>
        <v>1200</v>
      </c>
      <c r="AN201" s="313">
        <f>'Data - expenses'!AO121</f>
        <v>1200</v>
      </c>
      <c r="AO201" s="313">
        <f>'Data - expenses'!AP121</f>
        <v>1200</v>
      </c>
      <c r="AP201" s="313">
        <f>'Data - expenses'!AQ121</f>
        <v>1200</v>
      </c>
      <c r="AQ201" s="313">
        <f>'Data - expenses'!AR121</f>
        <v>1200</v>
      </c>
      <c r="AR201" s="313">
        <f>'Data - expenses'!AS121</f>
        <v>1200</v>
      </c>
      <c r="AS201" s="313">
        <f>'Data - expenses'!AT121</f>
        <v>1200</v>
      </c>
      <c r="AT201" s="313">
        <f>'Data - expenses'!AU121</f>
        <v>1200</v>
      </c>
      <c r="AU201" s="313">
        <f>'Data - expenses'!AV121</f>
        <v>1200</v>
      </c>
      <c r="AV201" s="313">
        <f>'Data - expenses'!AW121</f>
        <v>1200</v>
      </c>
      <c r="AW201" s="313">
        <f>'Data - expenses'!AX121</f>
        <v>1200</v>
      </c>
      <c r="AX201" s="313">
        <f>'Data - expenses'!AY121</f>
        <v>1200</v>
      </c>
      <c r="AY201" s="313">
        <f>'Data - expenses'!AZ121</f>
        <v>1200</v>
      </c>
      <c r="AZ201" s="313">
        <f>'Data - expenses'!BA121</f>
        <v>1200</v>
      </c>
      <c r="BA201" s="313">
        <f>'Data - expenses'!BB121</f>
        <v>1200</v>
      </c>
      <c r="BB201" s="313">
        <f>'Data - expenses'!BC121</f>
        <v>1200</v>
      </c>
      <c r="BC201" s="313">
        <f>'Data - expenses'!BD121</f>
        <v>1200</v>
      </c>
      <c r="BD201" s="313">
        <f>'Data - expenses'!BE121</f>
        <v>1200</v>
      </c>
      <c r="BE201" s="313">
        <f>'Data - expenses'!BF121</f>
        <v>1200</v>
      </c>
      <c r="BF201" s="313">
        <f>'Data - expenses'!BG121</f>
        <v>1200</v>
      </c>
      <c r="BG201" s="313">
        <f>'Data - expenses'!BH121</f>
        <v>1200</v>
      </c>
      <c r="BH201" s="313">
        <f>'Data - expenses'!BI121</f>
        <v>1200</v>
      </c>
      <c r="BI201" s="313">
        <f>'Data - expenses'!BJ121</f>
        <v>1200</v>
      </c>
      <c r="BJ201" s="313">
        <f>'Data - expenses'!BK121</f>
        <v>1200</v>
      </c>
      <c r="BK201" s="313">
        <f>'Data - expenses'!BL121</f>
        <v>1200</v>
      </c>
      <c r="BL201" s="313">
        <f>'Data - expenses'!BM121</f>
        <v>1200</v>
      </c>
      <c r="BM201" s="313">
        <f>'Data - expenses'!BN121</f>
        <v>1200</v>
      </c>
      <c r="BN201" s="313">
        <f>'Data - expenses'!BO121</f>
        <v>1200</v>
      </c>
      <c r="BO201" s="313">
        <f>'Data - expenses'!BP121</f>
        <v>1200</v>
      </c>
      <c r="BP201" s="314">
        <f>'Data - expenses'!BQ121</f>
        <v>1200</v>
      </c>
    </row>
    <row r="202" spans="5:68" hidden="1" outlineLevel="5">
      <c r="H202" s="327" t="s">
        <v>255</v>
      </c>
      <c r="I202" s="312">
        <f>'Data - expenses'!J122</f>
        <v>0</v>
      </c>
      <c r="J202" s="313">
        <f>'Data - expenses'!K122</f>
        <v>0</v>
      </c>
      <c r="K202" s="313">
        <f>'Data - expenses'!L122</f>
        <v>0</v>
      </c>
      <c r="L202" s="313">
        <f>'Data - expenses'!M122</f>
        <v>0</v>
      </c>
      <c r="M202" s="313">
        <f>'Data - expenses'!N122</f>
        <v>0</v>
      </c>
      <c r="N202" s="313">
        <f>'Data - expenses'!O122</f>
        <v>1200</v>
      </c>
      <c r="O202" s="313">
        <f>'Data - expenses'!P122</f>
        <v>1200</v>
      </c>
      <c r="P202" s="313">
        <f>'Data - expenses'!Q122</f>
        <v>1200</v>
      </c>
      <c r="Q202" s="313">
        <f>'Data - expenses'!R122</f>
        <v>1200</v>
      </c>
      <c r="R202" s="313">
        <f>'Data - expenses'!S122</f>
        <v>1200</v>
      </c>
      <c r="S202" s="313">
        <f>'Data - expenses'!T122</f>
        <v>1200</v>
      </c>
      <c r="T202" s="313">
        <f>'Data - expenses'!U122</f>
        <v>1200</v>
      </c>
      <c r="U202" s="313">
        <f>'Data - expenses'!V122</f>
        <v>1200</v>
      </c>
      <c r="V202" s="313">
        <f>'Data - expenses'!W122</f>
        <v>1200</v>
      </c>
      <c r="W202" s="313">
        <f>'Data - expenses'!X122</f>
        <v>1200</v>
      </c>
      <c r="X202" s="313">
        <f>'Data - expenses'!Y122</f>
        <v>1200</v>
      </c>
      <c r="Y202" s="313">
        <f>'Data - expenses'!Z122</f>
        <v>1200</v>
      </c>
      <c r="Z202" s="313">
        <f>'Data - expenses'!AA122</f>
        <v>1200</v>
      </c>
      <c r="AA202" s="313">
        <f>'Data - expenses'!AB122</f>
        <v>1200</v>
      </c>
      <c r="AB202" s="313">
        <f>'Data - expenses'!AC122</f>
        <v>1200</v>
      </c>
      <c r="AC202" s="313">
        <f>'Data - expenses'!AD122</f>
        <v>1200</v>
      </c>
      <c r="AD202" s="313">
        <f>'Data - expenses'!AE122</f>
        <v>1200</v>
      </c>
      <c r="AE202" s="313">
        <f>'Data - expenses'!AF122</f>
        <v>1200</v>
      </c>
      <c r="AF202" s="313">
        <f>'Data - expenses'!AG122</f>
        <v>1200</v>
      </c>
      <c r="AG202" s="313">
        <f>'Data - expenses'!AH122</f>
        <v>1200</v>
      </c>
      <c r="AH202" s="313">
        <f>'Data - expenses'!AI122</f>
        <v>1200</v>
      </c>
      <c r="AI202" s="313">
        <f>'Data - expenses'!AJ122</f>
        <v>1200</v>
      </c>
      <c r="AJ202" s="313">
        <f>'Data - expenses'!AK122</f>
        <v>1200</v>
      </c>
      <c r="AK202" s="313">
        <f>'Data - expenses'!AL122</f>
        <v>1200</v>
      </c>
      <c r="AL202" s="313">
        <f>'Data - expenses'!AM122</f>
        <v>1200</v>
      </c>
      <c r="AM202" s="313">
        <f>'Data - expenses'!AN122</f>
        <v>1200</v>
      </c>
      <c r="AN202" s="313">
        <f>'Data - expenses'!AO122</f>
        <v>1200</v>
      </c>
      <c r="AO202" s="313">
        <f>'Data - expenses'!AP122</f>
        <v>2400</v>
      </c>
      <c r="AP202" s="313">
        <f>'Data - expenses'!AQ122</f>
        <v>2400</v>
      </c>
      <c r="AQ202" s="313">
        <f>'Data - expenses'!AR122</f>
        <v>2400</v>
      </c>
      <c r="AR202" s="313">
        <f>'Data - expenses'!AS122</f>
        <v>2400</v>
      </c>
      <c r="AS202" s="313">
        <f>'Data - expenses'!AT122</f>
        <v>2400</v>
      </c>
      <c r="AT202" s="313">
        <f>'Data - expenses'!AU122</f>
        <v>2400</v>
      </c>
      <c r="AU202" s="313">
        <f>'Data - expenses'!AV122</f>
        <v>3600</v>
      </c>
      <c r="AV202" s="313">
        <f>'Data - expenses'!AW122</f>
        <v>3600</v>
      </c>
      <c r="AW202" s="313">
        <f>'Data - expenses'!AX122</f>
        <v>3600</v>
      </c>
      <c r="AX202" s="313">
        <f>'Data - expenses'!AY122</f>
        <v>3600</v>
      </c>
      <c r="AY202" s="313">
        <f>'Data - expenses'!AZ122</f>
        <v>3600</v>
      </c>
      <c r="AZ202" s="313">
        <f>'Data - expenses'!BA122</f>
        <v>3600</v>
      </c>
      <c r="BA202" s="313">
        <f>'Data - expenses'!BB122</f>
        <v>4800</v>
      </c>
      <c r="BB202" s="313">
        <f>'Data - expenses'!BC122</f>
        <v>4800</v>
      </c>
      <c r="BC202" s="313">
        <f>'Data - expenses'!BD122</f>
        <v>4800</v>
      </c>
      <c r="BD202" s="313">
        <f>'Data - expenses'!BE122</f>
        <v>4800</v>
      </c>
      <c r="BE202" s="313">
        <f>'Data - expenses'!BF122</f>
        <v>4800</v>
      </c>
      <c r="BF202" s="313">
        <f>'Data - expenses'!BG122</f>
        <v>4800</v>
      </c>
      <c r="BG202" s="313">
        <f>'Data - expenses'!BH122</f>
        <v>6000</v>
      </c>
      <c r="BH202" s="313">
        <f>'Data - expenses'!BI122</f>
        <v>6000</v>
      </c>
      <c r="BI202" s="313">
        <f>'Data - expenses'!BJ122</f>
        <v>6000</v>
      </c>
      <c r="BJ202" s="313">
        <f>'Data - expenses'!BK122</f>
        <v>6000</v>
      </c>
      <c r="BK202" s="313">
        <f>'Data - expenses'!BL122</f>
        <v>6000</v>
      </c>
      <c r="BL202" s="313">
        <f>'Data - expenses'!BM122</f>
        <v>6000</v>
      </c>
      <c r="BM202" s="313">
        <f>'Data - expenses'!BN122</f>
        <v>6000</v>
      </c>
      <c r="BN202" s="313">
        <f>'Data - expenses'!BO122</f>
        <v>6000</v>
      </c>
      <c r="BO202" s="313">
        <f>'Data - expenses'!BP122</f>
        <v>6000</v>
      </c>
      <c r="BP202" s="314">
        <f>'Data - expenses'!BQ122</f>
        <v>6000</v>
      </c>
    </row>
    <row r="203" spans="5:68" hidden="1" outlineLevel="5">
      <c r="H203" s="327" t="s">
        <v>256</v>
      </c>
      <c r="I203" s="312">
        <f>'Data - expenses'!J123</f>
        <v>0</v>
      </c>
      <c r="J203" s="313">
        <f>'Data - expenses'!K123</f>
        <v>0</v>
      </c>
      <c r="K203" s="313">
        <f>'Data - expenses'!L123</f>
        <v>0</v>
      </c>
      <c r="L203" s="313">
        <f>'Data - expenses'!M123</f>
        <v>0</v>
      </c>
      <c r="M203" s="313">
        <f>'Data - expenses'!N123</f>
        <v>0</v>
      </c>
      <c r="N203" s="313">
        <f>'Data - expenses'!O123</f>
        <v>0</v>
      </c>
      <c r="O203" s="313">
        <f>'Data - expenses'!P123</f>
        <v>0</v>
      </c>
      <c r="P203" s="313">
        <f>'Data - expenses'!Q123</f>
        <v>0</v>
      </c>
      <c r="Q203" s="313">
        <f>'Data - expenses'!R123</f>
        <v>0</v>
      </c>
      <c r="R203" s="313">
        <f>'Data - expenses'!S123</f>
        <v>0</v>
      </c>
      <c r="S203" s="313">
        <f>'Data - expenses'!T123</f>
        <v>0</v>
      </c>
      <c r="T203" s="313">
        <f>'Data - expenses'!U123</f>
        <v>0</v>
      </c>
      <c r="U203" s="313">
        <f>'Data - expenses'!V123</f>
        <v>0</v>
      </c>
      <c r="V203" s="313">
        <f>'Data - expenses'!W123</f>
        <v>0</v>
      </c>
      <c r="W203" s="313">
        <f>'Data - expenses'!X123</f>
        <v>1200</v>
      </c>
      <c r="X203" s="313">
        <f>'Data - expenses'!Y123</f>
        <v>1200</v>
      </c>
      <c r="Y203" s="313">
        <f>'Data - expenses'!Z123</f>
        <v>1200</v>
      </c>
      <c r="Z203" s="313">
        <f>'Data - expenses'!AA123</f>
        <v>1200</v>
      </c>
      <c r="AA203" s="313">
        <f>'Data - expenses'!AB123</f>
        <v>1200</v>
      </c>
      <c r="AB203" s="313">
        <f>'Data - expenses'!AC123</f>
        <v>1200</v>
      </c>
      <c r="AC203" s="313">
        <f>'Data - expenses'!AD123</f>
        <v>1200</v>
      </c>
      <c r="AD203" s="313">
        <f>'Data - expenses'!AE123</f>
        <v>1200</v>
      </c>
      <c r="AE203" s="313">
        <f>'Data - expenses'!AF123</f>
        <v>1200</v>
      </c>
      <c r="AF203" s="313">
        <f>'Data - expenses'!AG123</f>
        <v>1200</v>
      </c>
      <c r="AG203" s="313">
        <f>'Data - expenses'!AH123</f>
        <v>1200</v>
      </c>
      <c r="AH203" s="313">
        <f>'Data - expenses'!AI123</f>
        <v>1200</v>
      </c>
      <c r="AI203" s="313">
        <f>'Data - expenses'!AJ123</f>
        <v>1200</v>
      </c>
      <c r="AJ203" s="313">
        <f>'Data - expenses'!AK123</f>
        <v>1200</v>
      </c>
      <c r="AK203" s="313">
        <f>'Data - expenses'!AL123</f>
        <v>2400</v>
      </c>
      <c r="AL203" s="313">
        <f>'Data - expenses'!AM123</f>
        <v>2400</v>
      </c>
      <c r="AM203" s="313">
        <f>'Data - expenses'!AN123</f>
        <v>2400</v>
      </c>
      <c r="AN203" s="313">
        <f>'Data - expenses'!AO123</f>
        <v>2400</v>
      </c>
      <c r="AO203" s="313">
        <f>'Data - expenses'!AP123</f>
        <v>2400</v>
      </c>
      <c r="AP203" s="313">
        <f>'Data - expenses'!AQ123</f>
        <v>2400</v>
      </c>
      <c r="AQ203" s="313">
        <f>'Data - expenses'!AR123</f>
        <v>2400</v>
      </c>
      <c r="AR203" s="313">
        <f>'Data - expenses'!AS123</f>
        <v>2400</v>
      </c>
      <c r="AS203" s="313">
        <f>'Data - expenses'!AT123</f>
        <v>3600</v>
      </c>
      <c r="AT203" s="313">
        <f>'Data - expenses'!AU123</f>
        <v>3600</v>
      </c>
      <c r="AU203" s="313">
        <f>'Data - expenses'!AV123</f>
        <v>3600</v>
      </c>
      <c r="AV203" s="313">
        <f>'Data - expenses'!AW123</f>
        <v>3600</v>
      </c>
      <c r="AW203" s="313">
        <f>'Data - expenses'!AX123</f>
        <v>3600</v>
      </c>
      <c r="AX203" s="313">
        <f>'Data - expenses'!AY123</f>
        <v>3600</v>
      </c>
      <c r="AY203" s="313">
        <f>'Data - expenses'!AZ123</f>
        <v>3600</v>
      </c>
      <c r="AZ203" s="313">
        <f>'Data - expenses'!BA123</f>
        <v>3600</v>
      </c>
      <c r="BA203" s="313">
        <f>'Data - expenses'!BB123</f>
        <v>3600</v>
      </c>
      <c r="BB203" s="313">
        <f>'Data - expenses'!BC123</f>
        <v>3600</v>
      </c>
      <c r="BC203" s="313">
        <f>'Data - expenses'!BD123</f>
        <v>4800</v>
      </c>
      <c r="BD203" s="313">
        <f>'Data - expenses'!BE123</f>
        <v>4800</v>
      </c>
      <c r="BE203" s="313">
        <f>'Data - expenses'!BF123</f>
        <v>6000</v>
      </c>
      <c r="BF203" s="313">
        <f>'Data - expenses'!BG123</f>
        <v>6000</v>
      </c>
      <c r="BG203" s="313">
        <f>'Data - expenses'!BH123</f>
        <v>6000</v>
      </c>
      <c r="BH203" s="313">
        <f>'Data - expenses'!BI123</f>
        <v>6000</v>
      </c>
      <c r="BI203" s="313">
        <f>'Data - expenses'!BJ123</f>
        <v>6000</v>
      </c>
      <c r="BJ203" s="313">
        <f>'Data - expenses'!BK123</f>
        <v>6000</v>
      </c>
      <c r="BK203" s="313">
        <f>'Data - expenses'!BL123</f>
        <v>6000</v>
      </c>
      <c r="BL203" s="313">
        <f>'Data - expenses'!BM123</f>
        <v>6000</v>
      </c>
      <c r="BM203" s="313">
        <f>'Data - expenses'!BN123</f>
        <v>6000</v>
      </c>
      <c r="BN203" s="313">
        <f>'Data - expenses'!BO123</f>
        <v>6000</v>
      </c>
      <c r="BO203" s="313">
        <f>'Data - expenses'!BP123</f>
        <v>7200</v>
      </c>
      <c r="BP203" s="314">
        <f>'Data - expenses'!BQ123</f>
        <v>7200</v>
      </c>
    </row>
    <row r="204" spans="5:68" hidden="1" outlineLevel="5">
      <c r="H204" s="327" t="s">
        <v>257</v>
      </c>
      <c r="I204" s="312">
        <f>'Data - expenses'!J124</f>
        <v>0</v>
      </c>
      <c r="J204" s="313">
        <f>'Data - expenses'!K124</f>
        <v>0</v>
      </c>
      <c r="K204" s="313">
        <f>'Data - expenses'!L124</f>
        <v>0</v>
      </c>
      <c r="L204" s="313">
        <f>'Data - expenses'!M124</f>
        <v>0</v>
      </c>
      <c r="M204" s="313">
        <f>'Data - expenses'!N124</f>
        <v>0</v>
      </c>
      <c r="N204" s="313">
        <f>'Data - expenses'!O124</f>
        <v>0</v>
      </c>
      <c r="O204" s="313">
        <f>'Data - expenses'!P124</f>
        <v>0</v>
      </c>
      <c r="P204" s="313">
        <f>'Data - expenses'!Q124</f>
        <v>0</v>
      </c>
      <c r="Q204" s="313">
        <f>'Data - expenses'!R124</f>
        <v>0</v>
      </c>
      <c r="R204" s="313">
        <f>'Data - expenses'!S124</f>
        <v>0</v>
      </c>
      <c r="S204" s="313">
        <f>'Data - expenses'!T124</f>
        <v>0</v>
      </c>
      <c r="T204" s="313">
        <f>'Data - expenses'!U124</f>
        <v>0</v>
      </c>
      <c r="U204" s="313">
        <f>'Data - expenses'!V124</f>
        <v>0</v>
      </c>
      <c r="V204" s="313">
        <f>'Data - expenses'!W124</f>
        <v>0</v>
      </c>
      <c r="W204" s="313">
        <f>'Data - expenses'!X124</f>
        <v>0</v>
      </c>
      <c r="X204" s="313">
        <f>'Data - expenses'!Y124</f>
        <v>0</v>
      </c>
      <c r="Y204" s="313">
        <f>'Data - expenses'!Z124</f>
        <v>0</v>
      </c>
      <c r="Z204" s="313">
        <f>'Data - expenses'!AA124</f>
        <v>0</v>
      </c>
      <c r="AA204" s="313">
        <f>'Data - expenses'!AB124</f>
        <v>0</v>
      </c>
      <c r="AB204" s="313">
        <f>'Data - expenses'!AC124</f>
        <v>1200</v>
      </c>
      <c r="AC204" s="313">
        <f>'Data - expenses'!AD124</f>
        <v>1200</v>
      </c>
      <c r="AD204" s="313">
        <f>'Data - expenses'!AE124</f>
        <v>1200</v>
      </c>
      <c r="AE204" s="313">
        <f>'Data - expenses'!AF124</f>
        <v>1200</v>
      </c>
      <c r="AF204" s="313">
        <f>'Data - expenses'!AG124</f>
        <v>1200</v>
      </c>
      <c r="AG204" s="313">
        <f>'Data - expenses'!AH124</f>
        <v>1200</v>
      </c>
      <c r="AH204" s="313">
        <f>'Data - expenses'!AI124</f>
        <v>1200</v>
      </c>
      <c r="AI204" s="313">
        <f>'Data - expenses'!AJ124</f>
        <v>1200</v>
      </c>
      <c r="AJ204" s="313">
        <f>'Data - expenses'!AK124</f>
        <v>1200</v>
      </c>
      <c r="AK204" s="313">
        <f>'Data - expenses'!AL124</f>
        <v>1200</v>
      </c>
      <c r="AL204" s="313">
        <f>'Data - expenses'!AM124</f>
        <v>1200</v>
      </c>
      <c r="AM204" s="313">
        <f>'Data - expenses'!AN124</f>
        <v>1200</v>
      </c>
      <c r="AN204" s="313">
        <f>'Data - expenses'!AO124</f>
        <v>1200</v>
      </c>
      <c r="AO204" s="313">
        <f>'Data - expenses'!AP124</f>
        <v>1200</v>
      </c>
      <c r="AP204" s="313">
        <f>'Data - expenses'!AQ124</f>
        <v>1200</v>
      </c>
      <c r="AQ204" s="313">
        <f>'Data - expenses'!AR124</f>
        <v>1200</v>
      </c>
      <c r="AR204" s="313">
        <f>'Data - expenses'!AS124</f>
        <v>1200</v>
      </c>
      <c r="AS204" s="313">
        <f>'Data - expenses'!AT124</f>
        <v>1200</v>
      </c>
      <c r="AT204" s="313">
        <f>'Data - expenses'!AU124</f>
        <v>1200</v>
      </c>
      <c r="AU204" s="313">
        <f>'Data - expenses'!AV124</f>
        <v>1200</v>
      </c>
      <c r="AV204" s="313">
        <f>'Data - expenses'!AW124</f>
        <v>1200</v>
      </c>
      <c r="AW204" s="313">
        <f>'Data - expenses'!AX124</f>
        <v>1200</v>
      </c>
      <c r="AX204" s="313">
        <f>'Data - expenses'!AY124</f>
        <v>1200</v>
      </c>
      <c r="AY204" s="313">
        <f>'Data - expenses'!AZ124</f>
        <v>1200</v>
      </c>
      <c r="AZ204" s="313">
        <f>'Data - expenses'!BA124</f>
        <v>1200</v>
      </c>
      <c r="BA204" s="313">
        <f>'Data - expenses'!BB124</f>
        <v>1200</v>
      </c>
      <c r="BB204" s="313">
        <f>'Data - expenses'!BC124</f>
        <v>1200</v>
      </c>
      <c r="BC204" s="313">
        <f>'Data - expenses'!BD124</f>
        <v>1200</v>
      </c>
      <c r="BD204" s="313">
        <f>'Data - expenses'!BE124</f>
        <v>1200</v>
      </c>
      <c r="BE204" s="313">
        <f>'Data - expenses'!BF124</f>
        <v>1200</v>
      </c>
      <c r="BF204" s="313">
        <f>'Data - expenses'!BG124</f>
        <v>1200</v>
      </c>
      <c r="BG204" s="313">
        <f>'Data - expenses'!BH124</f>
        <v>1200</v>
      </c>
      <c r="BH204" s="313">
        <f>'Data - expenses'!BI124</f>
        <v>1200</v>
      </c>
      <c r="BI204" s="313">
        <f>'Data - expenses'!BJ124</f>
        <v>2400</v>
      </c>
      <c r="BJ204" s="313">
        <f>'Data - expenses'!BK124</f>
        <v>2400</v>
      </c>
      <c r="BK204" s="313">
        <f>'Data - expenses'!BL124</f>
        <v>2400</v>
      </c>
      <c r="BL204" s="313">
        <f>'Data - expenses'!BM124</f>
        <v>3600</v>
      </c>
      <c r="BM204" s="313">
        <f>'Data - expenses'!BN124</f>
        <v>3600</v>
      </c>
      <c r="BN204" s="313">
        <f>'Data - expenses'!BO124</f>
        <v>3600</v>
      </c>
      <c r="BO204" s="313">
        <f>'Data - expenses'!BP124</f>
        <v>3600</v>
      </c>
      <c r="BP204" s="314">
        <f>'Data - expenses'!BQ124</f>
        <v>3600</v>
      </c>
    </row>
    <row r="205" spans="5:68" hidden="1" outlineLevel="5">
      <c r="H205" s="327" t="s">
        <v>258</v>
      </c>
      <c r="I205" s="312">
        <f>'Data - expenses'!J125</f>
        <v>0</v>
      </c>
      <c r="J205" s="313">
        <f>'Data - expenses'!K125</f>
        <v>0</v>
      </c>
      <c r="K205" s="313">
        <f>'Data - expenses'!L125</f>
        <v>0</v>
      </c>
      <c r="L205" s="313">
        <f>'Data - expenses'!M125</f>
        <v>0</v>
      </c>
      <c r="M205" s="313">
        <f>'Data - expenses'!N125</f>
        <v>0</v>
      </c>
      <c r="N205" s="313">
        <f>'Data - expenses'!O125</f>
        <v>0</v>
      </c>
      <c r="O205" s="313">
        <f>'Data - expenses'!P125</f>
        <v>0</v>
      </c>
      <c r="P205" s="313">
        <f>'Data - expenses'!Q125</f>
        <v>0</v>
      </c>
      <c r="Q205" s="313">
        <f>'Data - expenses'!R125</f>
        <v>0</v>
      </c>
      <c r="R205" s="313">
        <f>'Data - expenses'!S125</f>
        <v>0</v>
      </c>
      <c r="S205" s="313">
        <f>'Data - expenses'!T125</f>
        <v>0</v>
      </c>
      <c r="T205" s="313">
        <f>'Data - expenses'!U125</f>
        <v>0</v>
      </c>
      <c r="U205" s="313">
        <f>'Data - expenses'!V125</f>
        <v>0</v>
      </c>
      <c r="V205" s="313">
        <f>'Data - expenses'!W125</f>
        <v>0</v>
      </c>
      <c r="W205" s="313">
        <f>'Data - expenses'!X125</f>
        <v>0</v>
      </c>
      <c r="X205" s="313">
        <f>'Data - expenses'!Y125</f>
        <v>0</v>
      </c>
      <c r="Y205" s="313">
        <f>'Data - expenses'!Z125</f>
        <v>0</v>
      </c>
      <c r="Z205" s="313">
        <f>'Data - expenses'!AA125</f>
        <v>0</v>
      </c>
      <c r="AA205" s="313">
        <f>'Data - expenses'!AB125</f>
        <v>0</v>
      </c>
      <c r="AB205" s="313">
        <f>'Data - expenses'!AC125</f>
        <v>0</v>
      </c>
      <c r="AC205" s="313">
        <f>'Data - expenses'!AD125</f>
        <v>0</v>
      </c>
      <c r="AD205" s="313">
        <f>'Data - expenses'!AE125</f>
        <v>0</v>
      </c>
      <c r="AE205" s="313">
        <f>'Data - expenses'!AF125</f>
        <v>0</v>
      </c>
      <c r="AF205" s="313">
        <f>'Data - expenses'!AG125</f>
        <v>0</v>
      </c>
      <c r="AG205" s="313">
        <f>'Data - expenses'!AH125</f>
        <v>0</v>
      </c>
      <c r="AH205" s="313">
        <f>'Data - expenses'!AI125</f>
        <v>0</v>
      </c>
      <c r="AI205" s="313">
        <f>'Data - expenses'!AJ125</f>
        <v>0</v>
      </c>
      <c r="AJ205" s="313">
        <f>'Data - expenses'!AK125</f>
        <v>0</v>
      </c>
      <c r="AK205" s="313">
        <f>'Data - expenses'!AL125</f>
        <v>0</v>
      </c>
      <c r="AL205" s="313">
        <f>'Data - expenses'!AM125</f>
        <v>0</v>
      </c>
      <c r="AM205" s="313">
        <f>'Data - expenses'!AN125</f>
        <v>0</v>
      </c>
      <c r="AN205" s="313">
        <f>'Data - expenses'!AO125</f>
        <v>0</v>
      </c>
      <c r="AO205" s="313">
        <f>'Data - expenses'!AP125</f>
        <v>1200</v>
      </c>
      <c r="AP205" s="313">
        <f>'Data - expenses'!AQ125</f>
        <v>1200</v>
      </c>
      <c r="AQ205" s="313">
        <f>'Data - expenses'!AR125</f>
        <v>1200</v>
      </c>
      <c r="AR205" s="313">
        <f>'Data - expenses'!AS125</f>
        <v>1200</v>
      </c>
      <c r="AS205" s="313">
        <f>'Data - expenses'!AT125</f>
        <v>1200</v>
      </c>
      <c r="AT205" s="313">
        <f>'Data - expenses'!AU125</f>
        <v>1200</v>
      </c>
      <c r="AU205" s="313">
        <f>'Data - expenses'!AV125</f>
        <v>1200</v>
      </c>
      <c r="AV205" s="313">
        <f>'Data - expenses'!AW125</f>
        <v>1200</v>
      </c>
      <c r="AW205" s="313">
        <f>'Data - expenses'!AX125</f>
        <v>1200</v>
      </c>
      <c r="AX205" s="313">
        <f>'Data - expenses'!AY125</f>
        <v>1200</v>
      </c>
      <c r="AY205" s="313">
        <f>'Data - expenses'!AZ125</f>
        <v>1200</v>
      </c>
      <c r="AZ205" s="313">
        <f>'Data - expenses'!BA125</f>
        <v>1200</v>
      </c>
      <c r="BA205" s="313">
        <f>'Data - expenses'!BB125</f>
        <v>1200</v>
      </c>
      <c r="BB205" s="313">
        <f>'Data - expenses'!BC125</f>
        <v>1200</v>
      </c>
      <c r="BC205" s="313">
        <f>'Data - expenses'!BD125</f>
        <v>1200</v>
      </c>
      <c r="BD205" s="313">
        <f>'Data - expenses'!BE125</f>
        <v>1200</v>
      </c>
      <c r="BE205" s="313">
        <f>'Data - expenses'!BF125</f>
        <v>1200</v>
      </c>
      <c r="BF205" s="313">
        <f>'Data - expenses'!BG125</f>
        <v>1200</v>
      </c>
      <c r="BG205" s="313">
        <f>'Data - expenses'!BH125</f>
        <v>1200</v>
      </c>
      <c r="BH205" s="313">
        <f>'Data - expenses'!BI125</f>
        <v>1200</v>
      </c>
      <c r="BI205" s="313">
        <f>'Data - expenses'!BJ125</f>
        <v>1200</v>
      </c>
      <c r="BJ205" s="313">
        <f>'Data - expenses'!BK125</f>
        <v>1200</v>
      </c>
      <c r="BK205" s="313">
        <f>'Data - expenses'!BL125</f>
        <v>1200</v>
      </c>
      <c r="BL205" s="313">
        <f>'Data - expenses'!BM125</f>
        <v>1200</v>
      </c>
      <c r="BM205" s="313">
        <f>'Data - expenses'!BN125</f>
        <v>1200</v>
      </c>
      <c r="BN205" s="313">
        <f>'Data - expenses'!BO125</f>
        <v>1200</v>
      </c>
      <c r="BO205" s="313">
        <f>'Data - expenses'!BP125</f>
        <v>1200</v>
      </c>
      <c r="BP205" s="314">
        <f>'Data - expenses'!BQ125</f>
        <v>1200</v>
      </c>
    </row>
    <row r="206" spans="5:68" hidden="1" outlineLevel="2">
      <c r="E206" s="502" t="s">
        <v>93</v>
      </c>
      <c r="F206" s="505"/>
      <c r="G206" s="505"/>
      <c r="H206" s="503"/>
      <c r="I206" s="324">
        <f t="shared" ref="I206:AN206" si="152">SUM(I207)</f>
        <v>225</v>
      </c>
      <c r="J206" s="325">
        <f t="shared" si="152"/>
        <v>300</v>
      </c>
      <c r="K206" s="325">
        <f t="shared" si="152"/>
        <v>300</v>
      </c>
      <c r="L206" s="325">
        <f t="shared" si="152"/>
        <v>300</v>
      </c>
      <c r="M206" s="325">
        <f t="shared" si="152"/>
        <v>300</v>
      </c>
      <c r="N206" s="325">
        <f t="shared" si="152"/>
        <v>375</v>
      </c>
      <c r="O206" s="325">
        <f t="shared" si="152"/>
        <v>375</v>
      </c>
      <c r="P206" s="325">
        <f t="shared" si="152"/>
        <v>375</v>
      </c>
      <c r="Q206" s="325">
        <f t="shared" si="152"/>
        <v>375</v>
      </c>
      <c r="R206" s="325">
        <f t="shared" si="152"/>
        <v>375</v>
      </c>
      <c r="S206" s="325">
        <f t="shared" si="152"/>
        <v>450</v>
      </c>
      <c r="T206" s="325">
        <f t="shared" si="152"/>
        <v>450</v>
      </c>
      <c r="U206" s="325">
        <f t="shared" si="152"/>
        <v>600</v>
      </c>
      <c r="V206" s="325">
        <f t="shared" si="152"/>
        <v>600</v>
      </c>
      <c r="W206" s="325">
        <f t="shared" si="152"/>
        <v>675</v>
      </c>
      <c r="X206" s="325">
        <f t="shared" si="152"/>
        <v>675</v>
      </c>
      <c r="Y206" s="325">
        <f t="shared" si="152"/>
        <v>750</v>
      </c>
      <c r="Z206" s="325">
        <f t="shared" si="152"/>
        <v>825</v>
      </c>
      <c r="AA206" s="325">
        <f t="shared" si="152"/>
        <v>825</v>
      </c>
      <c r="AB206" s="325">
        <f t="shared" si="152"/>
        <v>900</v>
      </c>
      <c r="AC206" s="325">
        <f t="shared" si="152"/>
        <v>975</v>
      </c>
      <c r="AD206" s="325">
        <f t="shared" si="152"/>
        <v>975</v>
      </c>
      <c r="AE206" s="325">
        <f t="shared" si="152"/>
        <v>1050</v>
      </c>
      <c r="AF206" s="325">
        <f t="shared" si="152"/>
        <v>1050</v>
      </c>
      <c r="AG206" s="325">
        <f t="shared" si="152"/>
        <v>1050</v>
      </c>
      <c r="AH206" s="325">
        <f t="shared" si="152"/>
        <v>1125</v>
      </c>
      <c r="AI206" s="325">
        <f t="shared" si="152"/>
        <v>1125</v>
      </c>
      <c r="AJ206" s="325">
        <f t="shared" si="152"/>
        <v>1125</v>
      </c>
      <c r="AK206" s="325">
        <f t="shared" si="152"/>
        <v>1200</v>
      </c>
      <c r="AL206" s="325">
        <f t="shared" si="152"/>
        <v>1275</v>
      </c>
      <c r="AM206" s="325">
        <f t="shared" si="152"/>
        <v>1275</v>
      </c>
      <c r="AN206" s="325">
        <f t="shared" si="152"/>
        <v>1275</v>
      </c>
      <c r="AO206" s="325">
        <f t="shared" ref="AO206:BP206" si="153">SUM(AO207)</f>
        <v>1425</v>
      </c>
      <c r="AP206" s="325">
        <f t="shared" si="153"/>
        <v>1425</v>
      </c>
      <c r="AQ206" s="325">
        <f t="shared" si="153"/>
        <v>1425</v>
      </c>
      <c r="AR206" s="325">
        <f t="shared" si="153"/>
        <v>1425</v>
      </c>
      <c r="AS206" s="325">
        <f t="shared" si="153"/>
        <v>1725</v>
      </c>
      <c r="AT206" s="325">
        <f t="shared" si="153"/>
        <v>1800</v>
      </c>
      <c r="AU206" s="325">
        <f t="shared" si="153"/>
        <v>1875</v>
      </c>
      <c r="AV206" s="325">
        <f t="shared" si="153"/>
        <v>1875</v>
      </c>
      <c r="AW206" s="325">
        <f t="shared" si="153"/>
        <v>1875</v>
      </c>
      <c r="AX206" s="325">
        <f t="shared" si="153"/>
        <v>1875</v>
      </c>
      <c r="AY206" s="325">
        <f t="shared" si="153"/>
        <v>1950</v>
      </c>
      <c r="AZ206" s="325">
        <f t="shared" si="153"/>
        <v>2025</v>
      </c>
      <c r="BA206" s="325">
        <f t="shared" si="153"/>
        <v>2175</v>
      </c>
      <c r="BB206" s="325">
        <f t="shared" si="153"/>
        <v>2175</v>
      </c>
      <c r="BC206" s="325">
        <f t="shared" si="153"/>
        <v>2250</v>
      </c>
      <c r="BD206" s="325">
        <f t="shared" si="153"/>
        <v>2325</v>
      </c>
      <c r="BE206" s="325">
        <f t="shared" si="153"/>
        <v>2925</v>
      </c>
      <c r="BF206" s="325">
        <f t="shared" si="153"/>
        <v>3075</v>
      </c>
      <c r="BG206" s="325">
        <f t="shared" si="153"/>
        <v>3150</v>
      </c>
      <c r="BH206" s="325">
        <f t="shared" si="153"/>
        <v>3300</v>
      </c>
      <c r="BI206" s="325">
        <f t="shared" si="153"/>
        <v>3525</v>
      </c>
      <c r="BJ206" s="325">
        <f t="shared" si="153"/>
        <v>3525</v>
      </c>
      <c r="BK206" s="325">
        <f t="shared" si="153"/>
        <v>3675</v>
      </c>
      <c r="BL206" s="325">
        <f t="shared" si="153"/>
        <v>3900</v>
      </c>
      <c r="BM206" s="325">
        <f t="shared" si="153"/>
        <v>3900</v>
      </c>
      <c r="BN206" s="325">
        <f t="shared" si="153"/>
        <v>4050</v>
      </c>
      <c r="BO206" s="325">
        <f t="shared" si="153"/>
        <v>4275</v>
      </c>
      <c r="BP206" s="326">
        <f t="shared" si="153"/>
        <v>4275</v>
      </c>
    </row>
    <row r="207" spans="5:68" hidden="1" outlineLevel="3">
      <c r="F207" s="488" t="s">
        <v>93</v>
      </c>
      <c r="G207" s="504"/>
      <c r="H207" s="489"/>
      <c r="I207" s="321">
        <f t="shared" ref="I207:AN207" si="154">SUM(I208,I210,I216,I220)</f>
        <v>225</v>
      </c>
      <c r="J207" s="322">
        <f t="shared" si="154"/>
        <v>300</v>
      </c>
      <c r="K207" s="322">
        <f t="shared" si="154"/>
        <v>300</v>
      </c>
      <c r="L207" s="322">
        <f t="shared" si="154"/>
        <v>300</v>
      </c>
      <c r="M207" s="322">
        <f t="shared" si="154"/>
        <v>300</v>
      </c>
      <c r="N207" s="322">
        <f t="shared" si="154"/>
        <v>375</v>
      </c>
      <c r="O207" s="322">
        <f t="shared" si="154"/>
        <v>375</v>
      </c>
      <c r="P207" s="322">
        <f t="shared" si="154"/>
        <v>375</v>
      </c>
      <c r="Q207" s="322">
        <f t="shared" si="154"/>
        <v>375</v>
      </c>
      <c r="R207" s="322">
        <f t="shared" si="154"/>
        <v>375</v>
      </c>
      <c r="S207" s="322">
        <f t="shared" si="154"/>
        <v>450</v>
      </c>
      <c r="T207" s="322">
        <f t="shared" si="154"/>
        <v>450</v>
      </c>
      <c r="U207" s="322">
        <f t="shared" si="154"/>
        <v>600</v>
      </c>
      <c r="V207" s="322">
        <f t="shared" si="154"/>
        <v>600</v>
      </c>
      <c r="W207" s="322">
        <f t="shared" si="154"/>
        <v>675</v>
      </c>
      <c r="X207" s="322">
        <f t="shared" si="154"/>
        <v>675</v>
      </c>
      <c r="Y207" s="322">
        <f t="shared" si="154"/>
        <v>750</v>
      </c>
      <c r="Z207" s="322">
        <f t="shared" si="154"/>
        <v>825</v>
      </c>
      <c r="AA207" s="322">
        <f t="shared" si="154"/>
        <v>825</v>
      </c>
      <c r="AB207" s="322">
        <f t="shared" si="154"/>
        <v>900</v>
      </c>
      <c r="AC207" s="322">
        <f t="shared" si="154"/>
        <v>975</v>
      </c>
      <c r="AD207" s="322">
        <f t="shared" si="154"/>
        <v>975</v>
      </c>
      <c r="AE207" s="322">
        <f t="shared" si="154"/>
        <v>1050</v>
      </c>
      <c r="AF207" s="322">
        <f t="shared" si="154"/>
        <v>1050</v>
      </c>
      <c r="AG207" s="322">
        <f t="shared" si="154"/>
        <v>1050</v>
      </c>
      <c r="AH207" s="322">
        <f t="shared" si="154"/>
        <v>1125</v>
      </c>
      <c r="AI207" s="322">
        <f t="shared" si="154"/>
        <v>1125</v>
      </c>
      <c r="AJ207" s="322">
        <f t="shared" si="154"/>
        <v>1125</v>
      </c>
      <c r="AK207" s="322">
        <f t="shared" si="154"/>
        <v>1200</v>
      </c>
      <c r="AL207" s="322">
        <f t="shared" si="154"/>
        <v>1275</v>
      </c>
      <c r="AM207" s="322">
        <f t="shared" si="154"/>
        <v>1275</v>
      </c>
      <c r="AN207" s="322">
        <f t="shared" si="154"/>
        <v>1275</v>
      </c>
      <c r="AO207" s="322">
        <f t="shared" ref="AO207:BP207" si="155">SUM(AO208,AO210,AO216,AO220)</f>
        <v>1425</v>
      </c>
      <c r="AP207" s="322">
        <f t="shared" si="155"/>
        <v>1425</v>
      </c>
      <c r="AQ207" s="322">
        <f t="shared" si="155"/>
        <v>1425</v>
      </c>
      <c r="AR207" s="322">
        <f t="shared" si="155"/>
        <v>1425</v>
      </c>
      <c r="AS207" s="322">
        <f t="shared" si="155"/>
        <v>1725</v>
      </c>
      <c r="AT207" s="322">
        <f t="shared" si="155"/>
        <v>1800</v>
      </c>
      <c r="AU207" s="322">
        <f t="shared" si="155"/>
        <v>1875</v>
      </c>
      <c r="AV207" s="322">
        <f t="shared" si="155"/>
        <v>1875</v>
      </c>
      <c r="AW207" s="322">
        <f t="shared" si="155"/>
        <v>1875</v>
      </c>
      <c r="AX207" s="322">
        <f t="shared" si="155"/>
        <v>1875</v>
      </c>
      <c r="AY207" s="322">
        <f t="shared" si="155"/>
        <v>1950</v>
      </c>
      <c r="AZ207" s="322">
        <f t="shared" si="155"/>
        <v>2025</v>
      </c>
      <c r="BA207" s="322">
        <f t="shared" si="155"/>
        <v>2175</v>
      </c>
      <c r="BB207" s="322">
        <f t="shared" si="155"/>
        <v>2175</v>
      </c>
      <c r="BC207" s="322">
        <f t="shared" si="155"/>
        <v>2250</v>
      </c>
      <c r="BD207" s="322">
        <f t="shared" si="155"/>
        <v>2325</v>
      </c>
      <c r="BE207" s="322">
        <f t="shared" si="155"/>
        <v>2925</v>
      </c>
      <c r="BF207" s="322">
        <f t="shared" si="155"/>
        <v>3075</v>
      </c>
      <c r="BG207" s="322">
        <f t="shared" si="155"/>
        <v>3150</v>
      </c>
      <c r="BH207" s="322">
        <f t="shared" si="155"/>
        <v>3300</v>
      </c>
      <c r="BI207" s="322">
        <f t="shared" si="155"/>
        <v>3525</v>
      </c>
      <c r="BJ207" s="322">
        <f t="shared" si="155"/>
        <v>3525</v>
      </c>
      <c r="BK207" s="322">
        <f t="shared" si="155"/>
        <v>3675</v>
      </c>
      <c r="BL207" s="322">
        <f t="shared" si="155"/>
        <v>3900</v>
      </c>
      <c r="BM207" s="322">
        <f t="shared" si="155"/>
        <v>3900</v>
      </c>
      <c r="BN207" s="322">
        <f t="shared" si="155"/>
        <v>4050</v>
      </c>
      <c r="BO207" s="322">
        <f t="shared" si="155"/>
        <v>4275</v>
      </c>
      <c r="BP207" s="323">
        <f t="shared" si="155"/>
        <v>4275</v>
      </c>
    </row>
    <row r="208" spans="5:68" hidden="1" outlineLevel="4">
      <c r="G208" s="502" t="s">
        <v>0</v>
      </c>
      <c r="H208" s="503"/>
      <c r="I208" s="324">
        <f t="shared" ref="I208:AN208" si="156">SUM(I209)</f>
        <v>75</v>
      </c>
      <c r="J208" s="325">
        <f t="shared" si="156"/>
        <v>75</v>
      </c>
      <c r="K208" s="325">
        <f t="shared" si="156"/>
        <v>75</v>
      </c>
      <c r="L208" s="325">
        <f t="shared" si="156"/>
        <v>75</v>
      </c>
      <c r="M208" s="325">
        <f t="shared" si="156"/>
        <v>75</v>
      </c>
      <c r="N208" s="325">
        <f t="shared" si="156"/>
        <v>75</v>
      </c>
      <c r="O208" s="325">
        <f t="shared" si="156"/>
        <v>75</v>
      </c>
      <c r="P208" s="325">
        <f t="shared" si="156"/>
        <v>75</v>
      </c>
      <c r="Q208" s="325">
        <f t="shared" si="156"/>
        <v>75</v>
      </c>
      <c r="R208" s="325">
        <f t="shared" si="156"/>
        <v>75</v>
      </c>
      <c r="S208" s="325">
        <f t="shared" si="156"/>
        <v>75</v>
      </c>
      <c r="T208" s="325">
        <f t="shared" si="156"/>
        <v>75</v>
      </c>
      <c r="U208" s="325">
        <f t="shared" si="156"/>
        <v>75</v>
      </c>
      <c r="V208" s="325">
        <f t="shared" si="156"/>
        <v>75</v>
      </c>
      <c r="W208" s="325">
        <f t="shared" si="156"/>
        <v>75</v>
      </c>
      <c r="X208" s="325">
        <f t="shared" si="156"/>
        <v>75</v>
      </c>
      <c r="Y208" s="325">
        <f t="shared" si="156"/>
        <v>75</v>
      </c>
      <c r="Z208" s="325">
        <f t="shared" si="156"/>
        <v>75</v>
      </c>
      <c r="AA208" s="325">
        <f t="shared" si="156"/>
        <v>75</v>
      </c>
      <c r="AB208" s="325">
        <f t="shared" si="156"/>
        <v>75</v>
      </c>
      <c r="AC208" s="325">
        <f t="shared" si="156"/>
        <v>75</v>
      </c>
      <c r="AD208" s="325">
        <f t="shared" si="156"/>
        <v>75</v>
      </c>
      <c r="AE208" s="325">
        <f t="shared" si="156"/>
        <v>75</v>
      </c>
      <c r="AF208" s="325">
        <f t="shared" si="156"/>
        <v>75</v>
      </c>
      <c r="AG208" s="325">
        <f t="shared" si="156"/>
        <v>75</v>
      </c>
      <c r="AH208" s="325">
        <f t="shared" si="156"/>
        <v>75</v>
      </c>
      <c r="AI208" s="325">
        <f t="shared" si="156"/>
        <v>75</v>
      </c>
      <c r="AJ208" s="325">
        <f t="shared" si="156"/>
        <v>75</v>
      </c>
      <c r="AK208" s="325">
        <f t="shared" si="156"/>
        <v>75</v>
      </c>
      <c r="AL208" s="325">
        <f t="shared" si="156"/>
        <v>75</v>
      </c>
      <c r="AM208" s="325">
        <f t="shared" si="156"/>
        <v>75</v>
      </c>
      <c r="AN208" s="325">
        <f t="shared" si="156"/>
        <v>75</v>
      </c>
      <c r="AO208" s="325">
        <f t="shared" ref="AO208:BP208" si="157">SUM(AO209)</f>
        <v>75</v>
      </c>
      <c r="AP208" s="325">
        <f t="shared" si="157"/>
        <v>75</v>
      </c>
      <c r="AQ208" s="325">
        <f t="shared" si="157"/>
        <v>75</v>
      </c>
      <c r="AR208" s="325">
        <f t="shared" si="157"/>
        <v>75</v>
      </c>
      <c r="AS208" s="325">
        <f t="shared" si="157"/>
        <v>75</v>
      </c>
      <c r="AT208" s="325">
        <f t="shared" si="157"/>
        <v>75</v>
      </c>
      <c r="AU208" s="325">
        <f t="shared" si="157"/>
        <v>75</v>
      </c>
      <c r="AV208" s="325">
        <f t="shared" si="157"/>
        <v>75</v>
      </c>
      <c r="AW208" s="325">
        <f t="shared" si="157"/>
        <v>75</v>
      </c>
      <c r="AX208" s="325">
        <f t="shared" si="157"/>
        <v>75</v>
      </c>
      <c r="AY208" s="325">
        <f t="shared" si="157"/>
        <v>75</v>
      </c>
      <c r="AZ208" s="325">
        <f t="shared" si="157"/>
        <v>75</v>
      </c>
      <c r="BA208" s="325">
        <f t="shared" si="157"/>
        <v>75</v>
      </c>
      <c r="BB208" s="325">
        <f t="shared" si="157"/>
        <v>75</v>
      </c>
      <c r="BC208" s="325">
        <f t="shared" si="157"/>
        <v>75</v>
      </c>
      <c r="BD208" s="325">
        <f t="shared" si="157"/>
        <v>75</v>
      </c>
      <c r="BE208" s="325">
        <f t="shared" si="157"/>
        <v>75</v>
      </c>
      <c r="BF208" s="325">
        <f t="shared" si="157"/>
        <v>75</v>
      </c>
      <c r="BG208" s="325">
        <f t="shared" si="157"/>
        <v>75</v>
      </c>
      <c r="BH208" s="325">
        <f t="shared" si="157"/>
        <v>75</v>
      </c>
      <c r="BI208" s="325">
        <f t="shared" si="157"/>
        <v>75</v>
      </c>
      <c r="BJ208" s="325">
        <f t="shared" si="157"/>
        <v>75</v>
      </c>
      <c r="BK208" s="325">
        <f t="shared" si="157"/>
        <v>75</v>
      </c>
      <c r="BL208" s="325">
        <f t="shared" si="157"/>
        <v>75</v>
      </c>
      <c r="BM208" s="325">
        <f t="shared" si="157"/>
        <v>75</v>
      </c>
      <c r="BN208" s="325">
        <f t="shared" si="157"/>
        <v>75</v>
      </c>
      <c r="BO208" s="325">
        <f t="shared" si="157"/>
        <v>75</v>
      </c>
      <c r="BP208" s="326">
        <f t="shared" si="157"/>
        <v>75</v>
      </c>
    </row>
    <row r="209" spans="7:68" hidden="1" outlineLevel="5">
      <c r="H209" s="327" t="s">
        <v>248</v>
      </c>
      <c r="I209" s="312">
        <f>'Data - expenses'!J126</f>
        <v>75</v>
      </c>
      <c r="J209" s="313">
        <f>'Data - expenses'!K126</f>
        <v>75</v>
      </c>
      <c r="K209" s="313">
        <f>'Data - expenses'!L126</f>
        <v>75</v>
      </c>
      <c r="L209" s="313">
        <f>'Data - expenses'!M126</f>
        <v>75</v>
      </c>
      <c r="M209" s="313">
        <f>'Data - expenses'!N126</f>
        <v>75</v>
      </c>
      <c r="N209" s="313">
        <f>'Data - expenses'!O126</f>
        <v>75</v>
      </c>
      <c r="O209" s="313">
        <f>'Data - expenses'!P126</f>
        <v>75</v>
      </c>
      <c r="P209" s="313">
        <f>'Data - expenses'!Q126</f>
        <v>75</v>
      </c>
      <c r="Q209" s="313">
        <f>'Data - expenses'!R126</f>
        <v>75</v>
      </c>
      <c r="R209" s="313">
        <f>'Data - expenses'!S126</f>
        <v>75</v>
      </c>
      <c r="S209" s="313">
        <f>'Data - expenses'!T126</f>
        <v>75</v>
      </c>
      <c r="T209" s="313">
        <f>'Data - expenses'!U126</f>
        <v>75</v>
      </c>
      <c r="U209" s="313">
        <f>'Data - expenses'!V126</f>
        <v>75</v>
      </c>
      <c r="V209" s="313">
        <f>'Data - expenses'!W126</f>
        <v>75</v>
      </c>
      <c r="W209" s="313">
        <f>'Data - expenses'!X126</f>
        <v>75</v>
      </c>
      <c r="X209" s="313">
        <f>'Data - expenses'!Y126</f>
        <v>75</v>
      </c>
      <c r="Y209" s="313">
        <f>'Data - expenses'!Z126</f>
        <v>75</v>
      </c>
      <c r="Z209" s="313">
        <f>'Data - expenses'!AA126</f>
        <v>75</v>
      </c>
      <c r="AA209" s="313">
        <f>'Data - expenses'!AB126</f>
        <v>75</v>
      </c>
      <c r="AB209" s="313">
        <f>'Data - expenses'!AC126</f>
        <v>75</v>
      </c>
      <c r="AC209" s="313">
        <f>'Data - expenses'!AD126</f>
        <v>75</v>
      </c>
      <c r="AD209" s="313">
        <f>'Data - expenses'!AE126</f>
        <v>75</v>
      </c>
      <c r="AE209" s="313">
        <f>'Data - expenses'!AF126</f>
        <v>75</v>
      </c>
      <c r="AF209" s="313">
        <f>'Data - expenses'!AG126</f>
        <v>75</v>
      </c>
      <c r="AG209" s="313">
        <f>'Data - expenses'!AH126</f>
        <v>75</v>
      </c>
      <c r="AH209" s="313">
        <f>'Data - expenses'!AI126</f>
        <v>75</v>
      </c>
      <c r="AI209" s="313">
        <f>'Data - expenses'!AJ126</f>
        <v>75</v>
      </c>
      <c r="AJ209" s="313">
        <f>'Data - expenses'!AK126</f>
        <v>75</v>
      </c>
      <c r="AK209" s="313">
        <f>'Data - expenses'!AL126</f>
        <v>75</v>
      </c>
      <c r="AL209" s="313">
        <f>'Data - expenses'!AM126</f>
        <v>75</v>
      </c>
      <c r="AM209" s="313">
        <f>'Data - expenses'!AN126</f>
        <v>75</v>
      </c>
      <c r="AN209" s="313">
        <f>'Data - expenses'!AO126</f>
        <v>75</v>
      </c>
      <c r="AO209" s="313">
        <f>'Data - expenses'!AP126</f>
        <v>75</v>
      </c>
      <c r="AP209" s="313">
        <f>'Data - expenses'!AQ126</f>
        <v>75</v>
      </c>
      <c r="AQ209" s="313">
        <f>'Data - expenses'!AR126</f>
        <v>75</v>
      </c>
      <c r="AR209" s="313">
        <f>'Data - expenses'!AS126</f>
        <v>75</v>
      </c>
      <c r="AS209" s="313">
        <f>'Data - expenses'!AT126</f>
        <v>75</v>
      </c>
      <c r="AT209" s="313">
        <f>'Data - expenses'!AU126</f>
        <v>75</v>
      </c>
      <c r="AU209" s="313">
        <f>'Data - expenses'!AV126</f>
        <v>75</v>
      </c>
      <c r="AV209" s="313">
        <f>'Data - expenses'!AW126</f>
        <v>75</v>
      </c>
      <c r="AW209" s="313">
        <f>'Data - expenses'!AX126</f>
        <v>75</v>
      </c>
      <c r="AX209" s="313">
        <f>'Data - expenses'!AY126</f>
        <v>75</v>
      </c>
      <c r="AY209" s="313">
        <f>'Data - expenses'!AZ126</f>
        <v>75</v>
      </c>
      <c r="AZ209" s="313">
        <f>'Data - expenses'!BA126</f>
        <v>75</v>
      </c>
      <c r="BA209" s="313">
        <f>'Data - expenses'!BB126</f>
        <v>75</v>
      </c>
      <c r="BB209" s="313">
        <f>'Data - expenses'!BC126</f>
        <v>75</v>
      </c>
      <c r="BC209" s="313">
        <f>'Data - expenses'!BD126</f>
        <v>75</v>
      </c>
      <c r="BD209" s="313">
        <f>'Data - expenses'!BE126</f>
        <v>75</v>
      </c>
      <c r="BE209" s="313">
        <f>'Data - expenses'!BF126</f>
        <v>75</v>
      </c>
      <c r="BF209" s="313">
        <f>'Data - expenses'!BG126</f>
        <v>75</v>
      </c>
      <c r="BG209" s="313">
        <f>'Data - expenses'!BH126</f>
        <v>75</v>
      </c>
      <c r="BH209" s="313">
        <f>'Data - expenses'!BI126</f>
        <v>75</v>
      </c>
      <c r="BI209" s="313">
        <f>'Data - expenses'!BJ126</f>
        <v>75</v>
      </c>
      <c r="BJ209" s="313">
        <f>'Data - expenses'!BK126</f>
        <v>75</v>
      </c>
      <c r="BK209" s="313">
        <f>'Data - expenses'!BL126</f>
        <v>75</v>
      </c>
      <c r="BL209" s="313">
        <f>'Data - expenses'!BM126</f>
        <v>75</v>
      </c>
      <c r="BM209" s="313">
        <f>'Data - expenses'!BN126</f>
        <v>75</v>
      </c>
      <c r="BN209" s="313">
        <f>'Data - expenses'!BO126</f>
        <v>75</v>
      </c>
      <c r="BO209" s="313">
        <f>'Data - expenses'!BP126</f>
        <v>75</v>
      </c>
      <c r="BP209" s="314">
        <f>'Data - expenses'!BQ126</f>
        <v>75</v>
      </c>
    </row>
    <row r="210" spans="7:68" hidden="1" outlineLevel="4">
      <c r="G210" s="502" t="s">
        <v>36</v>
      </c>
      <c r="H210" s="503"/>
      <c r="I210" s="324">
        <f t="shared" ref="I210:AN210" si="158">SUM(I211,I212,I213,I214,I215)</f>
        <v>0</v>
      </c>
      <c r="J210" s="325">
        <f t="shared" si="158"/>
        <v>75</v>
      </c>
      <c r="K210" s="325">
        <f t="shared" si="158"/>
        <v>75</v>
      </c>
      <c r="L210" s="325">
        <f t="shared" si="158"/>
        <v>75</v>
      </c>
      <c r="M210" s="325">
        <f t="shared" si="158"/>
        <v>75</v>
      </c>
      <c r="N210" s="325">
        <f t="shared" si="158"/>
        <v>75</v>
      </c>
      <c r="O210" s="325">
        <f t="shared" si="158"/>
        <v>75</v>
      </c>
      <c r="P210" s="325">
        <f t="shared" si="158"/>
        <v>75</v>
      </c>
      <c r="Q210" s="325">
        <f t="shared" si="158"/>
        <v>75</v>
      </c>
      <c r="R210" s="325">
        <f t="shared" si="158"/>
        <v>75</v>
      </c>
      <c r="S210" s="325">
        <f t="shared" si="158"/>
        <v>150</v>
      </c>
      <c r="T210" s="325">
        <f t="shared" si="158"/>
        <v>150</v>
      </c>
      <c r="U210" s="325">
        <f t="shared" si="158"/>
        <v>150</v>
      </c>
      <c r="V210" s="325">
        <f t="shared" si="158"/>
        <v>150</v>
      </c>
      <c r="W210" s="325">
        <f t="shared" si="158"/>
        <v>150</v>
      </c>
      <c r="X210" s="325">
        <f t="shared" si="158"/>
        <v>150</v>
      </c>
      <c r="Y210" s="325">
        <f t="shared" si="158"/>
        <v>225</v>
      </c>
      <c r="Z210" s="325">
        <f t="shared" si="158"/>
        <v>300</v>
      </c>
      <c r="AA210" s="325">
        <f t="shared" si="158"/>
        <v>300</v>
      </c>
      <c r="AB210" s="325">
        <f t="shared" si="158"/>
        <v>300</v>
      </c>
      <c r="AC210" s="325">
        <f t="shared" si="158"/>
        <v>375</v>
      </c>
      <c r="AD210" s="325">
        <f t="shared" si="158"/>
        <v>375</v>
      </c>
      <c r="AE210" s="325">
        <f t="shared" si="158"/>
        <v>375</v>
      </c>
      <c r="AF210" s="325">
        <f t="shared" si="158"/>
        <v>375</v>
      </c>
      <c r="AG210" s="325">
        <f t="shared" si="158"/>
        <v>375</v>
      </c>
      <c r="AH210" s="325">
        <f t="shared" si="158"/>
        <v>450</v>
      </c>
      <c r="AI210" s="325">
        <f t="shared" si="158"/>
        <v>450</v>
      </c>
      <c r="AJ210" s="325">
        <f t="shared" si="158"/>
        <v>450</v>
      </c>
      <c r="AK210" s="325">
        <f t="shared" si="158"/>
        <v>450</v>
      </c>
      <c r="AL210" s="325">
        <f t="shared" si="158"/>
        <v>525</v>
      </c>
      <c r="AM210" s="325">
        <f t="shared" si="158"/>
        <v>525</v>
      </c>
      <c r="AN210" s="325">
        <f t="shared" si="158"/>
        <v>525</v>
      </c>
      <c r="AO210" s="325">
        <f t="shared" ref="AO210:BP210" si="159">SUM(AO211,AO212,AO213,AO214,AO215)</f>
        <v>525</v>
      </c>
      <c r="AP210" s="325">
        <f t="shared" si="159"/>
        <v>525</v>
      </c>
      <c r="AQ210" s="325">
        <f t="shared" si="159"/>
        <v>525</v>
      </c>
      <c r="AR210" s="325">
        <f t="shared" si="159"/>
        <v>525</v>
      </c>
      <c r="AS210" s="325">
        <f t="shared" si="159"/>
        <v>600</v>
      </c>
      <c r="AT210" s="325">
        <f t="shared" si="159"/>
        <v>675</v>
      </c>
      <c r="AU210" s="325">
        <f t="shared" si="159"/>
        <v>675</v>
      </c>
      <c r="AV210" s="325">
        <f t="shared" si="159"/>
        <v>675</v>
      </c>
      <c r="AW210" s="325">
        <f t="shared" si="159"/>
        <v>675</v>
      </c>
      <c r="AX210" s="325">
        <f t="shared" si="159"/>
        <v>675</v>
      </c>
      <c r="AY210" s="325">
        <f t="shared" si="159"/>
        <v>750</v>
      </c>
      <c r="AZ210" s="325">
        <f t="shared" si="159"/>
        <v>825</v>
      </c>
      <c r="BA210" s="325">
        <f t="shared" si="159"/>
        <v>900</v>
      </c>
      <c r="BB210" s="325">
        <f t="shared" si="159"/>
        <v>900</v>
      </c>
      <c r="BC210" s="325">
        <f t="shared" si="159"/>
        <v>900</v>
      </c>
      <c r="BD210" s="325">
        <f t="shared" si="159"/>
        <v>975</v>
      </c>
      <c r="BE210" s="325">
        <f t="shared" si="159"/>
        <v>1275</v>
      </c>
      <c r="BF210" s="325">
        <f t="shared" si="159"/>
        <v>1425</v>
      </c>
      <c r="BG210" s="325">
        <f t="shared" si="159"/>
        <v>1425</v>
      </c>
      <c r="BH210" s="325">
        <f t="shared" si="159"/>
        <v>1575</v>
      </c>
      <c r="BI210" s="325">
        <f t="shared" si="159"/>
        <v>1725</v>
      </c>
      <c r="BJ210" s="325">
        <f t="shared" si="159"/>
        <v>1725</v>
      </c>
      <c r="BK210" s="325">
        <f t="shared" si="159"/>
        <v>1875</v>
      </c>
      <c r="BL210" s="325">
        <f t="shared" si="159"/>
        <v>2025</v>
      </c>
      <c r="BM210" s="325">
        <f t="shared" si="159"/>
        <v>2025</v>
      </c>
      <c r="BN210" s="325">
        <f t="shared" si="159"/>
        <v>2175</v>
      </c>
      <c r="BO210" s="325">
        <f t="shared" si="159"/>
        <v>2325</v>
      </c>
      <c r="BP210" s="326">
        <f t="shared" si="159"/>
        <v>2325</v>
      </c>
    </row>
    <row r="211" spans="7:68" hidden="1" outlineLevel="5">
      <c r="H211" s="327" t="s">
        <v>249</v>
      </c>
      <c r="I211" s="312">
        <f>'Data - expenses'!J127</f>
        <v>0</v>
      </c>
      <c r="J211" s="313">
        <f>'Data - expenses'!K127</f>
        <v>0</v>
      </c>
      <c r="K211" s="313">
        <f>'Data - expenses'!L127</f>
        <v>0</v>
      </c>
      <c r="L211" s="313">
        <f>'Data - expenses'!M127</f>
        <v>0</v>
      </c>
      <c r="M211" s="313">
        <f>'Data - expenses'!N127</f>
        <v>0</v>
      </c>
      <c r="N211" s="313">
        <f>'Data - expenses'!O127</f>
        <v>0</v>
      </c>
      <c r="O211" s="313">
        <f>'Data - expenses'!P127</f>
        <v>0</v>
      </c>
      <c r="P211" s="313">
        <f>'Data - expenses'!Q127</f>
        <v>0</v>
      </c>
      <c r="Q211" s="313">
        <f>'Data - expenses'!R127</f>
        <v>0</v>
      </c>
      <c r="R211" s="313">
        <f>'Data - expenses'!S127</f>
        <v>0</v>
      </c>
      <c r="S211" s="313">
        <f>'Data - expenses'!T127</f>
        <v>0</v>
      </c>
      <c r="T211" s="313">
        <f>'Data - expenses'!U127</f>
        <v>0</v>
      </c>
      <c r="U211" s="313">
        <f>'Data - expenses'!V127</f>
        <v>0</v>
      </c>
      <c r="V211" s="313">
        <f>'Data - expenses'!W127</f>
        <v>0</v>
      </c>
      <c r="W211" s="313">
        <f>'Data - expenses'!X127</f>
        <v>0</v>
      </c>
      <c r="X211" s="313">
        <f>'Data - expenses'!Y127</f>
        <v>0</v>
      </c>
      <c r="Y211" s="313">
        <f>'Data - expenses'!Z127</f>
        <v>0</v>
      </c>
      <c r="Z211" s="313">
        <f>'Data - expenses'!AA127</f>
        <v>0</v>
      </c>
      <c r="AA211" s="313">
        <f>'Data - expenses'!AB127</f>
        <v>0</v>
      </c>
      <c r="AB211" s="313">
        <f>'Data - expenses'!AC127</f>
        <v>0</v>
      </c>
      <c r="AC211" s="313">
        <f>'Data - expenses'!AD127</f>
        <v>0</v>
      </c>
      <c r="AD211" s="313">
        <f>'Data - expenses'!AE127</f>
        <v>0</v>
      </c>
      <c r="AE211" s="313">
        <f>'Data - expenses'!AF127</f>
        <v>0</v>
      </c>
      <c r="AF211" s="313">
        <f>'Data - expenses'!AG127</f>
        <v>0</v>
      </c>
      <c r="AG211" s="313">
        <f>'Data - expenses'!AH127</f>
        <v>0</v>
      </c>
      <c r="AH211" s="313">
        <f>'Data - expenses'!AI127</f>
        <v>75</v>
      </c>
      <c r="AI211" s="313">
        <f>'Data - expenses'!AJ127</f>
        <v>75</v>
      </c>
      <c r="AJ211" s="313">
        <f>'Data - expenses'!AK127</f>
        <v>75</v>
      </c>
      <c r="AK211" s="313">
        <f>'Data - expenses'!AL127</f>
        <v>75</v>
      </c>
      <c r="AL211" s="313">
        <f>'Data - expenses'!AM127</f>
        <v>75</v>
      </c>
      <c r="AM211" s="313">
        <f>'Data - expenses'!AN127</f>
        <v>75</v>
      </c>
      <c r="AN211" s="313">
        <f>'Data - expenses'!AO127</f>
        <v>75</v>
      </c>
      <c r="AO211" s="313">
        <f>'Data - expenses'!AP127</f>
        <v>75</v>
      </c>
      <c r="AP211" s="313">
        <f>'Data - expenses'!AQ127</f>
        <v>75</v>
      </c>
      <c r="AQ211" s="313">
        <f>'Data - expenses'!AR127</f>
        <v>75</v>
      </c>
      <c r="AR211" s="313">
        <f>'Data - expenses'!AS127</f>
        <v>75</v>
      </c>
      <c r="AS211" s="313">
        <f>'Data - expenses'!AT127</f>
        <v>75</v>
      </c>
      <c r="AT211" s="313">
        <f>'Data - expenses'!AU127</f>
        <v>75</v>
      </c>
      <c r="AU211" s="313">
        <f>'Data - expenses'!AV127</f>
        <v>75</v>
      </c>
      <c r="AV211" s="313">
        <f>'Data - expenses'!AW127</f>
        <v>75</v>
      </c>
      <c r="AW211" s="313">
        <f>'Data - expenses'!AX127</f>
        <v>75</v>
      </c>
      <c r="AX211" s="313">
        <f>'Data - expenses'!AY127</f>
        <v>75</v>
      </c>
      <c r="AY211" s="313">
        <f>'Data - expenses'!AZ127</f>
        <v>75</v>
      </c>
      <c r="AZ211" s="313">
        <f>'Data - expenses'!BA127</f>
        <v>75</v>
      </c>
      <c r="BA211" s="313">
        <f>'Data - expenses'!BB127</f>
        <v>75</v>
      </c>
      <c r="BB211" s="313">
        <f>'Data - expenses'!BC127</f>
        <v>75</v>
      </c>
      <c r="BC211" s="313">
        <f>'Data - expenses'!BD127</f>
        <v>75</v>
      </c>
      <c r="BD211" s="313">
        <f>'Data - expenses'!BE127</f>
        <v>75</v>
      </c>
      <c r="BE211" s="313">
        <f>'Data - expenses'!BF127</f>
        <v>150</v>
      </c>
      <c r="BF211" s="313">
        <f>'Data - expenses'!BG127</f>
        <v>150</v>
      </c>
      <c r="BG211" s="313">
        <f>'Data - expenses'!BH127</f>
        <v>150</v>
      </c>
      <c r="BH211" s="313">
        <f>'Data - expenses'!BI127</f>
        <v>150</v>
      </c>
      <c r="BI211" s="313">
        <f>'Data - expenses'!BJ127</f>
        <v>150</v>
      </c>
      <c r="BJ211" s="313">
        <f>'Data - expenses'!BK127</f>
        <v>150</v>
      </c>
      <c r="BK211" s="313">
        <f>'Data - expenses'!BL127</f>
        <v>150</v>
      </c>
      <c r="BL211" s="313">
        <f>'Data - expenses'!BM127</f>
        <v>150</v>
      </c>
      <c r="BM211" s="313">
        <f>'Data - expenses'!BN127</f>
        <v>150</v>
      </c>
      <c r="BN211" s="313">
        <f>'Data - expenses'!BO127</f>
        <v>150</v>
      </c>
      <c r="BO211" s="313">
        <f>'Data - expenses'!BP127</f>
        <v>150</v>
      </c>
      <c r="BP211" s="314">
        <f>'Data - expenses'!BQ127</f>
        <v>150</v>
      </c>
    </row>
    <row r="212" spans="7:68" hidden="1" outlineLevel="5">
      <c r="H212" s="327" t="s">
        <v>250</v>
      </c>
      <c r="I212" s="312">
        <f>'Data - expenses'!J128</f>
        <v>0</v>
      </c>
      <c r="J212" s="313">
        <f>'Data - expenses'!K128</f>
        <v>0</v>
      </c>
      <c r="K212" s="313">
        <f>'Data - expenses'!L128</f>
        <v>0</v>
      </c>
      <c r="L212" s="313">
        <f>'Data - expenses'!M128</f>
        <v>0</v>
      </c>
      <c r="M212" s="313">
        <f>'Data - expenses'!N128</f>
        <v>0</v>
      </c>
      <c r="N212" s="313">
        <f>'Data - expenses'!O128</f>
        <v>0</v>
      </c>
      <c r="O212" s="313">
        <f>'Data - expenses'!P128</f>
        <v>0</v>
      </c>
      <c r="P212" s="313">
        <f>'Data - expenses'!Q128</f>
        <v>0</v>
      </c>
      <c r="Q212" s="313">
        <f>'Data - expenses'!R128</f>
        <v>0</v>
      </c>
      <c r="R212" s="313">
        <f>'Data - expenses'!S128</f>
        <v>0</v>
      </c>
      <c r="S212" s="313">
        <f>'Data - expenses'!T128</f>
        <v>0</v>
      </c>
      <c r="T212" s="313">
        <f>'Data - expenses'!U128</f>
        <v>0</v>
      </c>
      <c r="U212" s="313">
        <f>'Data - expenses'!V128</f>
        <v>0</v>
      </c>
      <c r="V212" s="313">
        <f>'Data - expenses'!W128</f>
        <v>0</v>
      </c>
      <c r="W212" s="313">
        <f>'Data - expenses'!X128</f>
        <v>0</v>
      </c>
      <c r="X212" s="313">
        <f>'Data - expenses'!Y128</f>
        <v>0</v>
      </c>
      <c r="Y212" s="313">
        <f>'Data - expenses'!Z128</f>
        <v>75</v>
      </c>
      <c r="Z212" s="313">
        <f>'Data - expenses'!AA128</f>
        <v>75</v>
      </c>
      <c r="AA212" s="313">
        <f>'Data - expenses'!AB128</f>
        <v>75</v>
      </c>
      <c r="AB212" s="313">
        <f>'Data - expenses'!AC128</f>
        <v>75</v>
      </c>
      <c r="AC212" s="313">
        <f>'Data - expenses'!AD128</f>
        <v>75</v>
      </c>
      <c r="AD212" s="313">
        <f>'Data - expenses'!AE128</f>
        <v>75</v>
      </c>
      <c r="AE212" s="313">
        <f>'Data - expenses'!AF128</f>
        <v>75</v>
      </c>
      <c r="AF212" s="313">
        <f>'Data - expenses'!AG128</f>
        <v>75</v>
      </c>
      <c r="AG212" s="313">
        <f>'Data - expenses'!AH128</f>
        <v>75</v>
      </c>
      <c r="AH212" s="313">
        <f>'Data - expenses'!AI128</f>
        <v>75</v>
      </c>
      <c r="AI212" s="313">
        <f>'Data - expenses'!AJ128</f>
        <v>75</v>
      </c>
      <c r="AJ212" s="313">
        <f>'Data - expenses'!AK128</f>
        <v>75</v>
      </c>
      <c r="AK212" s="313">
        <f>'Data - expenses'!AL128</f>
        <v>75</v>
      </c>
      <c r="AL212" s="313">
        <f>'Data - expenses'!AM128</f>
        <v>75</v>
      </c>
      <c r="AM212" s="313">
        <f>'Data - expenses'!AN128</f>
        <v>75</v>
      </c>
      <c r="AN212" s="313">
        <f>'Data - expenses'!AO128</f>
        <v>75</v>
      </c>
      <c r="AO212" s="313">
        <f>'Data - expenses'!AP128</f>
        <v>75</v>
      </c>
      <c r="AP212" s="313">
        <f>'Data - expenses'!AQ128</f>
        <v>75</v>
      </c>
      <c r="AQ212" s="313">
        <f>'Data - expenses'!AR128</f>
        <v>75</v>
      </c>
      <c r="AR212" s="313">
        <f>'Data - expenses'!AS128</f>
        <v>75</v>
      </c>
      <c r="AS212" s="313">
        <f>'Data - expenses'!AT128</f>
        <v>75</v>
      </c>
      <c r="AT212" s="313">
        <f>'Data - expenses'!AU128</f>
        <v>75</v>
      </c>
      <c r="AU212" s="313">
        <f>'Data - expenses'!AV128</f>
        <v>75</v>
      </c>
      <c r="AV212" s="313">
        <f>'Data - expenses'!AW128</f>
        <v>75</v>
      </c>
      <c r="AW212" s="313">
        <f>'Data - expenses'!AX128</f>
        <v>75</v>
      </c>
      <c r="AX212" s="313">
        <f>'Data - expenses'!AY128</f>
        <v>75</v>
      </c>
      <c r="AY212" s="313">
        <f>'Data - expenses'!AZ128</f>
        <v>75</v>
      </c>
      <c r="AZ212" s="313">
        <f>'Data - expenses'!BA128</f>
        <v>75</v>
      </c>
      <c r="BA212" s="313">
        <f>'Data - expenses'!BB128</f>
        <v>75</v>
      </c>
      <c r="BB212" s="313">
        <f>'Data - expenses'!BC128</f>
        <v>75</v>
      </c>
      <c r="BC212" s="313">
        <f>'Data - expenses'!BD128</f>
        <v>75</v>
      </c>
      <c r="BD212" s="313">
        <f>'Data - expenses'!BE128</f>
        <v>75</v>
      </c>
      <c r="BE212" s="313">
        <f>'Data - expenses'!BF128</f>
        <v>150</v>
      </c>
      <c r="BF212" s="313">
        <f>'Data - expenses'!BG128</f>
        <v>150</v>
      </c>
      <c r="BG212" s="313">
        <f>'Data - expenses'!BH128</f>
        <v>150</v>
      </c>
      <c r="BH212" s="313">
        <f>'Data - expenses'!BI128</f>
        <v>150</v>
      </c>
      <c r="BI212" s="313">
        <f>'Data - expenses'!BJ128</f>
        <v>150</v>
      </c>
      <c r="BJ212" s="313">
        <f>'Data - expenses'!BK128</f>
        <v>150</v>
      </c>
      <c r="BK212" s="313">
        <f>'Data - expenses'!BL128</f>
        <v>150</v>
      </c>
      <c r="BL212" s="313">
        <f>'Data - expenses'!BM128</f>
        <v>150</v>
      </c>
      <c r="BM212" s="313">
        <f>'Data - expenses'!BN128</f>
        <v>150</v>
      </c>
      <c r="BN212" s="313">
        <f>'Data - expenses'!BO128</f>
        <v>150</v>
      </c>
      <c r="BO212" s="313">
        <f>'Data - expenses'!BP128</f>
        <v>150</v>
      </c>
      <c r="BP212" s="314">
        <f>'Data - expenses'!BQ128</f>
        <v>150</v>
      </c>
    </row>
    <row r="213" spans="7:68" hidden="1" outlineLevel="5">
      <c r="H213" s="327" t="s">
        <v>251</v>
      </c>
      <c r="I213" s="312">
        <f>'Data - expenses'!J129</f>
        <v>0</v>
      </c>
      <c r="J213" s="313">
        <f>'Data - expenses'!K129</f>
        <v>75</v>
      </c>
      <c r="K213" s="313">
        <f>'Data - expenses'!L129</f>
        <v>75</v>
      </c>
      <c r="L213" s="313">
        <f>'Data - expenses'!M129</f>
        <v>75</v>
      </c>
      <c r="M213" s="313">
        <f>'Data - expenses'!N129</f>
        <v>75</v>
      </c>
      <c r="N213" s="313">
        <f>'Data - expenses'!O129</f>
        <v>75</v>
      </c>
      <c r="O213" s="313">
        <f>'Data - expenses'!P129</f>
        <v>75</v>
      </c>
      <c r="P213" s="313">
        <f>'Data - expenses'!Q129</f>
        <v>75</v>
      </c>
      <c r="Q213" s="313">
        <f>'Data - expenses'!R129</f>
        <v>75</v>
      </c>
      <c r="R213" s="313">
        <f>'Data - expenses'!S129</f>
        <v>75</v>
      </c>
      <c r="S213" s="313">
        <f>'Data - expenses'!T129</f>
        <v>75</v>
      </c>
      <c r="T213" s="313">
        <f>'Data - expenses'!U129</f>
        <v>75</v>
      </c>
      <c r="U213" s="313">
        <f>'Data - expenses'!V129</f>
        <v>75</v>
      </c>
      <c r="V213" s="313">
        <f>'Data - expenses'!W129</f>
        <v>75</v>
      </c>
      <c r="W213" s="313">
        <f>'Data - expenses'!X129</f>
        <v>75</v>
      </c>
      <c r="X213" s="313">
        <f>'Data - expenses'!Y129</f>
        <v>75</v>
      </c>
      <c r="Y213" s="313">
        <f>'Data - expenses'!Z129</f>
        <v>75</v>
      </c>
      <c r="Z213" s="313">
        <f>'Data - expenses'!AA129</f>
        <v>75</v>
      </c>
      <c r="AA213" s="313">
        <f>'Data - expenses'!AB129</f>
        <v>75</v>
      </c>
      <c r="AB213" s="313">
        <f>'Data - expenses'!AC129</f>
        <v>75</v>
      </c>
      <c r="AC213" s="313">
        <f>'Data - expenses'!AD129</f>
        <v>75</v>
      </c>
      <c r="AD213" s="313">
        <f>'Data - expenses'!AE129</f>
        <v>75</v>
      </c>
      <c r="AE213" s="313">
        <f>'Data - expenses'!AF129</f>
        <v>75</v>
      </c>
      <c r="AF213" s="313">
        <f>'Data - expenses'!AG129</f>
        <v>75</v>
      </c>
      <c r="AG213" s="313">
        <f>'Data - expenses'!AH129</f>
        <v>75</v>
      </c>
      <c r="AH213" s="313">
        <f>'Data - expenses'!AI129</f>
        <v>75</v>
      </c>
      <c r="AI213" s="313">
        <f>'Data - expenses'!AJ129</f>
        <v>75</v>
      </c>
      <c r="AJ213" s="313">
        <f>'Data - expenses'!AK129</f>
        <v>75</v>
      </c>
      <c r="AK213" s="313">
        <f>'Data - expenses'!AL129</f>
        <v>75</v>
      </c>
      <c r="AL213" s="313">
        <f>'Data - expenses'!AM129</f>
        <v>75</v>
      </c>
      <c r="AM213" s="313">
        <f>'Data - expenses'!AN129</f>
        <v>75</v>
      </c>
      <c r="AN213" s="313">
        <f>'Data - expenses'!AO129</f>
        <v>75</v>
      </c>
      <c r="AO213" s="313">
        <f>'Data - expenses'!AP129</f>
        <v>75</v>
      </c>
      <c r="AP213" s="313">
        <f>'Data - expenses'!AQ129</f>
        <v>75</v>
      </c>
      <c r="AQ213" s="313">
        <f>'Data - expenses'!AR129</f>
        <v>75</v>
      </c>
      <c r="AR213" s="313">
        <f>'Data - expenses'!AS129</f>
        <v>75</v>
      </c>
      <c r="AS213" s="313">
        <f>'Data - expenses'!AT129</f>
        <v>150</v>
      </c>
      <c r="AT213" s="313">
        <f>'Data - expenses'!AU129</f>
        <v>150</v>
      </c>
      <c r="AU213" s="313">
        <f>'Data - expenses'!AV129</f>
        <v>150</v>
      </c>
      <c r="AV213" s="313">
        <f>'Data - expenses'!AW129</f>
        <v>150</v>
      </c>
      <c r="AW213" s="313">
        <f>'Data - expenses'!AX129</f>
        <v>150</v>
      </c>
      <c r="AX213" s="313">
        <f>'Data - expenses'!AY129</f>
        <v>150</v>
      </c>
      <c r="AY213" s="313">
        <f>'Data - expenses'!AZ129</f>
        <v>225</v>
      </c>
      <c r="AZ213" s="313">
        <f>'Data - expenses'!BA129</f>
        <v>225</v>
      </c>
      <c r="BA213" s="313">
        <f>'Data - expenses'!BB129</f>
        <v>300</v>
      </c>
      <c r="BB213" s="313">
        <f>'Data - expenses'!BC129</f>
        <v>300</v>
      </c>
      <c r="BC213" s="313">
        <f>'Data - expenses'!BD129</f>
        <v>300</v>
      </c>
      <c r="BD213" s="313">
        <f>'Data - expenses'!BE129</f>
        <v>300</v>
      </c>
      <c r="BE213" s="313">
        <f>'Data - expenses'!BF129</f>
        <v>450</v>
      </c>
      <c r="BF213" s="313">
        <f>'Data - expenses'!BG129</f>
        <v>450</v>
      </c>
      <c r="BG213" s="313">
        <f>'Data - expenses'!BH129</f>
        <v>450</v>
      </c>
      <c r="BH213" s="313">
        <f>'Data - expenses'!BI129</f>
        <v>600</v>
      </c>
      <c r="BI213" s="313">
        <f>'Data - expenses'!BJ129</f>
        <v>600</v>
      </c>
      <c r="BJ213" s="313">
        <f>'Data - expenses'!BK129</f>
        <v>600</v>
      </c>
      <c r="BK213" s="313">
        <f>'Data - expenses'!BL129</f>
        <v>750</v>
      </c>
      <c r="BL213" s="313">
        <f>'Data - expenses'!BM129</f>
        <v>750</v>
      </c>
      <c r="BM213" s="313">
        <f>'Data - expenses'!BN129</f>
        <v>750</v>
      </c>
      <c r="BN213" s="313">
        <f>'Data - expenses'!BO129</f>
        <v>900</v>
      </c>
      <c r="BO213" s="313">
        <f>'Data - expenses'!BP129</f>
        <v>900</v>
      </c>
      <c r="BP213" s="314">
        <f>'Data - expenses'!BQ129</f>
        <v>900</v>
      </c>
    </row>
    <row r="214" spans="7:68" hidden="1" outlineLevel="5">
      <c r="H214" s="327" t="s">
        <v>252</v>
      </c>
      <c r="I214" s="312">
        <f>'Data - expenses'!J130</f>
        <v>0</v>
      </c>
      <c r="J214" s="313">
        <f>'Data - expenses'!K130</f>
        <v>0</v>
      </c>
      <c r="K214" s="313">
        <f>'Data - expenses'!L130</f>
        <v>0</v>
      </c>
      <c r="L214" s="313">
        <f>'Data - expenses'!M130</f>
        <v>0</v>
      </c>
      <c r="M214" s="313">
        <f>'Data - expenses'!N130</f>
        <v>0</v>
      </c>
      <c r="N214" s="313">
        <f>'Data - expenses'!O130</f>
        <v>0</v>
      </c>
      <c r="O214" s="313">
        <f>'Data - expenses'!P130</f>
        <v>0</v>
      </c>
      <c r="P214" s="313">
        <f>'Data - expenses'!Q130</f>
        <v>0</v>
      </c>
      <c r="Q214" s="313">
        <f>'Data - expenses'!R130</f>
        <v>0</v>
      </c>
      <c r="R214" s="313">
        <f>'Data - expenses'!S130</f>
        <v>0</v>
      </c>
      <c r="S214" s="313">
        <f>'Data - expenses'!T130</f>
        <v>75</v>
      </c>
      <c r="T214" s="313">
        <f>'Data - expenses'!U130</f>
        <v>75</v>
      </c>
      <c r="U214" s="313">
        <f>'Data - expenses'!V130</f>
        <v>75</v>
      </c>
      <c r="V214" s="313">
        <f>'Data - expenses'!W130</f>
        <v>75</v>
      </c>
      <c r="W214" s="313">
        <f>'Data - expenses'!X130</f>
        <v>75</v>
      </c>
      <c r="X214" s="313">
        <f>'Data - expenses'!Y130</f>
        <v>75</v>
      </c>
      <c r="Y214" s="313">
        <f>'Data - expenses'!Z130</f>
        <v>75</v>
      </c>
      <c r="Z214" s="313">
        <f>'Data - expenses'!AA130</f>
        <v>75</v>
      </c>
      <c r="AA214" s="313">
        <f>'Data - expenses'!AB130</f>
        <v>75</v>
      </c>
      <c r="AB214" s="313">
        <f>'Data - expenses'!AC130</f>
        <v>75</v>
      </c>
      <c r="AC214" s="313">
        <f>'Data - expenses'!AD130</f>
        <v>150</v>
      </c>
      <c r="AD214" s="313">
        <f>'Data - expenses'!AE130</f>
        <v>150</v>
      </c>
      <c r="AE214" s="313">
        <f>'Data - expenses'!AF130</f>
        <v>150</v>
      </c>
      <c r="AF214" s="313">
        <f>'Data - expenses'!AG130</f>
        <v>150</v>
      </c>
      <c r="AG214" s="313">
        <f>'Data - expenses'!AH130</f>
        <v>150</v>
      </c>
      <c r="AH214" s="313">
        <f>'Data - expenses'!AI130</f>
        <v>150</v>
      </c>
      <c r="AI214" s="313">
        <f>'Data - expenses'!AJ130</f>
        <v>150</v>
      </c>
      <c r="AJ214" s="313">
        <f>'Data - expenses'!AK130</f>
        <v>150</v>
      </c>
      <c r="AK214" s="313">
        <f>'Data - expenses'!AL130</f>
        <v>150</v>
      </c>
      <c r="AL214" s="313">
        <f>'Data - expenses'!AM130</f>
        <v>225</v>
      </c>
      <c r="AM214" s="313">
        <f>'Data - expenses'!AN130</f>
        <v>225</v>
      </c>
      <c r="AN214" s="313">
        <f>'Data - expenses'!AO130</f>
        <v>225</v>
      </c>
      <c r="AO214" s="313">
        <f>'Data - expenses'!AP130</f>
        <v>225</v>
      </c>
      <c r="AP214" s="313">
        <f>'Data - expenses'!AQ130</f>
        <v>225</v>
      </c>
      <c r="AQ214" s="313">
        <f>'Data - expenses'!AR130</f>
        <v>225</v>
      </c>
      <c r="AR214" s="313">
        <f>'Data - expenses'!AS130</f>
        <v>225</v>
      </c>
      <c r="AS214" s="313">
        <f>'Data - expenses'!AT130</f>
        <v>225</v>
      </c>
      <c r="AT214" s="313">
        <f>'Data - expenses'!AU130</f>
        <v>300</v>
      </c>
      <c r="AU214" s="313">
        <f>'Data - expenses'!AV130</f>
        <v>300</v>
      </c>
      <c r="AV214" s="313">
        <f>'Data - expenses'!AW130</f>
        <v>300</v>
      </c>
      <c r="AW214" s="313">
        <f>'Data - expenses'!AX130</f>
        <v>300</v>
      </c>
      <c r="AX214" s="313">
        <f>'Data - expenses'!AY130</f>
        <v>300</v>
      </c>
      <c r="AY214" s="313">
        <f>'Data - expenses'!AZ130</f>
        <v>300</v>
      </c>
      <c r="AZ214" s="313">
        <f>'Data - expenses'!BA130</f>
        <v>375</v>
      </c>
      <c r="BA214" s="313">
        <f>'Data - expenses'!BB130</f>
        <v>375</v>
      </c>
      <c r="BB214" s="313">
        <f>'Data - expenses'!BC130</f>
        <v>375</v>
      </c>
      <c r="BC214" s="313">
        <f>'Data - expenses'!BD130</f>
        <v>375</v>
      </c>
      <c r="BD214" s="313">
        <f>'Data - expenses'!BE130</f>
        <v>450</v>
      </c>
      <c r="BE214" s="313">
        <f>'Data - expenses'!BF130</f>
        <v>450</v>
      </c>
      <c r="BF214" s="313">
        <f>'Data - expenses'!BG130</f>
        <v>600</v>
      </c>
      <c r="BG214" s="313">
        <f>'Data - expenses'!BH130</f>
        <v>600</v>
      </c>
      <c r="BH214" s="313">
        <f>'Data - expenses'!BI130</f>
        <v>600</v>
      </c>
      <c r="BI214" s="313">
        <f>'Data - expenses'!BJ130</f>
        <v>750</v>
      </c>
      <c r="BJ214" s="313">
        <f>'Data - expenses'!BK130</f>
        <v>750</v>
      </c>
      <c r="BK214" s="313">
        <f>'Data - expenses'!BL130</f>
        <v>750</v>
      </c>
      <c r="BL214" s="313">
        <f>'Data - expenses'!BM130</f>
        <v>900</v>
      </c>
      <c r="BM214" s="313">
        <f>'Data - expenses'!BN130</f>
        <v>900</v>
      </c>
      <c r="BN214" s="313">
        <f>'Data - expenses'!BO130</f>
        <v>900</v>
      </c>
      <c r="BO214" s="313">
        <f>'Data - expenses'!BP130</f>
        <v>1050</v>
      </c>
      <c r="BP214" s="314">
        <f>'Data - expenses'!BQ130</f>
        <v>1050</v>
      </c>
    </row>
    <row r="215" spans="7:68" hidden="1" outlineLevel="5">
      <c r="H215" s="327" t="s">
        <v>253</v>
      </c>
      <c r="I215" s="312">
        <f>'Data - expenses'!J131</f>
        <v>0</v>
      </c>
      <c r="J215" s="313">
        <f>'Data - expenses'!K131</f>
        <v>0</v>
      </c>
      <c r="K215" s="313">
        <f>'Data - expenses'!L131</f>
        <v>0</v>
      </c>
      <c r="L215" s="313">
        <f>'Data - expenses'!M131</f>
        <v>0</v>
      </c>
      <c r="M215" s="313">
        <f>'Data - expenses'!N131</f>
        <v>0</v>
      </c>
      <c r="N215" s="313">
        <f>'Data - expenses'!O131</f>
        <v>0</v>
      </c>
      <c r="O215" s="313">
        <f>'Data - expenses'!P131</f>
        <v>0</v>
      </c>
      <c r="P215" s="313">
        <f>'Data - expenses'!Q131</f>
        <v>0</v>
      </c>
      <c r="Q215" s="313">
        <f>'Data - expenses'!R131</f>
        <v>0</v>
      </c>
      <c r="R215" s="313">
        <f>'Data - expenses'!S131</f>
        <v>0</v>
      </c>
      <c r="S215" s="313">
        <f>'Data - expenses'!T131</f>
        <v>0</v>
      </c>
      <c r="T215" s="313">
        <f>'Data - expenses'!U131</f>
        <v>0</v>
      </c>
      <c r="U215" s="313">
        <f>'Data - expenses'!V131</f>
        <v>0</v>
      </c>
      <c r="V215" s="313">
        <f>'Data - expenses'!W131</f>
        <v>0</v>
      </c>
      <c r="W215" s="313">
        <f>'Data - expenses'!X131</f>
        <v>0</v>
      </c>
      <c r="X215" s="313">
        <f>'Data - expenses'!Y131</f>
        <v>0</v>
      </c>
      <c r="Y215" s="313">
        <f>'Data - expenses'!Z131</f>
        <v>0</v>
      </c>
      <c r="Z215" s="313">
        <f>'Data - expenses'!AA131</f>
        <v>75</v>
      </c>
      <c r="AA215" s="313">
        <f>'Data - expenses'!AB131</f>
        <v>75</v>
      </c>
      <c r="AB215" s="313">
        <f>'Data - expenses'!AC131</f>
        <v>75</v>
      </c>
      <c r="AC215" s="313">
        <f>'Data - expenses'!AD131</f>
        <v>75</v>
      </c>
      <c r="AD215" s="313">
        <f>'Data - expenses'!AE131</f>
        <v>75</v>
      </c>
      <c r="AE215" s="313">
        <f>'Data - expenses'!AF131</f>
        <v>75</v>
      </c>
      <c r="AF215" s="313">
        <f>'Data - expenses'!AG131</f>
        <v>75</v>
      </c>
      <c r="AG215" s="313">
        <f>'Data - expenses'!AH131</f>
        <v>75</v>
      </c>
      <c r="AH215" s="313">
        <f>'Data - expenses'!AI131</f>
        <v>75</v>
      </c>
      <c r="AI215" s="313">
        <f>'Data - expenses'!AJ131</f>
        <v>75</v>
      </c>
      <c r="AJ215" s="313">
        <f>'Data - expenses'!AK131</f>
        <v>75</v>
      </c>
      <c r="AK215" s="313">
        <f>'Data - expenses'!AL131</f>
        <v>75</v>
      </c>
      <c r="AL215" s="313">
        <f>'Data - expenses'!AM131</f>
        <v>75</v>
      </c>
      <c r="AM215" s="313">
        <f>'Data - expenses'!AN131</f>
        <v>75</v>
      </c>
      <c r="AN215" s="313">
        <f>'Data - expenses'!AO131</f>
        <v>75</v>
      </c>
      <c r="AO215" s="313">
        <f>'Data - expenses'!AP131</f>
        <v>75</v>
      </c>
      <c r="AP215" s="313">
        <f>'Data - expenses'!AQ131</f>
        <v>75</v>
      </c>
      <c r="AQ215" s="313">
        <f>'Data - expenses'!AR131</f>
        <v>75</v>
      </c>
      <c r="AR215" s="313">
        <f>'Data - expenses'!AS131</f>
        <v>75</v>
      </c>
      <c r="AS215" s="313">
        <f>'Data - expenses'!AT131</f>
        <v>75</v>
      </c>
      <c r="AT215" s="313">
        <f>'Data - expenses'!AU131</f>
        <v>75</v>
      </c>
      <c r="AU215" s="313">
        <f>'Data - expenses'!AV131</f>
        <v>75</v>
      </c>
      <c r="AV215" s="313">
        <f>'Data - expenses'!AW131</f>
        <v>75</v>
      </c>
      <c r="AW215" s="313">
        <f>'Data - expenses'!AX131</f>
        <v>75</v>
      </c>
      <c r="AX215" s="313">
        <f>'Data - expenses'!AY131</f>
        <v>75</v>
      </c>
      <c r="AY215" s="313">
        <f>'Data - expenses'!AZ131</f>
        <v>75</v>
      </c>
      <c r="AZ215" s="313">
        <f>'Data - expenses'!BA131</f>
        <v>75</v>
      </c>
      <c r="BA215" s="313">
        <f>'Data - expenses'!BB131</f>
        <v>75</v>
      </c>
      <c r="BB215" s="313">
        <f>'Data - expenses'!BC131</f>
        <v>75</v>
      </c>
      <c r="BC215" s="313">
        <f>'Data - expenses'!BD131</f>
        <v>75</v>
      </c>
      <c r="BD215" s="313">
        <f>'Data - expenses'!BE131</f>
        <v>75</v>
      </c>
      <c r="BE215" s="313">
        <f>'Data - expenses'!BF131</f>
        <v>75</v>
      </c>
      <c r="BF215" s="313">
        <f>'Data - expenses'!BG131</f>
        <v>75</v>
      </c>
      <c r="BG215" s="313">
        <f>'Data - expenses'!BH131</f>
        <v>75</v>
      </c>
      <c r="BH215" s="313">
        <f>'Data - expenses'!BI131</f>
        <v>75</v>
      </c>
      <c r="BI215" s="313">
        <f>'Data - expenses'!BJ131</f>
        <v>75</v>
      </c>
      <c r="BJ215" s="313">
        <f>'Data - expenses'!BK131</f>
        <v>75</v>
      </c>
      <c r="BK215" s="313">
        <f>'Data - expenses'!BL131</f>
        <v>75</v>
      </c>
      <c r="BL215" s="313">
        <f>'Data - expenses'!BM131</f>
        <v>75</v>
      </c>
      <c r="BM215" s="313">
        <f>'Data - expenses'!BN131</f>
        <v>75</v>
      </c>
      <c r="BN215" s="313">
        <f>'Data - expenses'!BO131</f>
        <v>75</v>
      </c>
      <c r="BO215" s="313">
        <f>'Data - expenses'!BP131</f>
        <v>75</v>
      </c>
      <c r="BP215" s="314">
        <f>'Data - expenses'!BQ131</f>
        <v>75</v>
      </c>
    </row>
    <row r="216" spans="7:68" hidden="1" outlineLevel="4">
      <c r="G216" s="502" t="s">
        <v>37</v>
      </c>
      <c r="H216" s="503"/>
      <c r="I216" s="324">
        <f t="shared" ref="I216:AN216" si="160">SUM(I217,I218,I219)</f>
        <v>150</v>
      </c>
      <c r="J216" s="325">
        <f t="shared" si="160"/>
        <v>150</v>
      </c>
      <c r="K216" s="325">
        <f t="shared" si="160"/>
        <v>150</v>
      </c>
      <c r="L216" s="325">
        <f t="shared" si="160"/>
        <v>150</v>
      </c>
      <c r="M216" s="325">
        <f t="shared" si="160"/>
        <v>150</v>
      </c>
      <c r="N216" s="325">
        <f t="shared" si="160"/>
        <v>150</v>
      </c>
      <c r="O216" s="325">
        <f t="shared" si="160"/>
        <v>150</v>
      </c>
      <c r="P216" s="325">
        <f t="shared" si="160"/>
        <v>150</v>
      </c>
      <c r="Q216" s="325">
        <f t="shared" si="160"/>
        <v>150</v>
      </c>
      <c r="R216" s="325">
        <f t="shared" si="160"/>
        <v>150</v>
      </c>
      <c r="S216" s="325">
        <f t="shared" si="160"/>
        <v>150</v>
      </c>
      <c r="T216" s="325">
        <f t="shared" si="160"/>
        <v>150</v>
      </c>
      <c r="U216" s="325">
        <f t="shared" si="160"/>
        <v>300</v>
      </c>
      <c r="V216" s="325">
        <f t="shared" si="160"/>
        <v>300</v>
      </c>
      <c r="W216" s="325">
        <f t="shared" si="160"/>
        <v>300</v>
      </c>
      <c r="X216" s="325">
        <f t="shared" si="160"/>
        <v>300</v>
      </c>
      <c r="Y216" s="325">
        <f t="shared" si="160"/>
        <v>300</v>
      </c>
      <c r="Z216" s="325">
        <f t="shared" si="160"/>
        <v>300</v>
      </c>
      <c r="AA216" s="325">
        <f t="shared" si="160"/>
        <v>300</v>
      </c>
      <c r="AB216" s="325">
        <f t="shared" si="160"/>
        <v>300</v>
      </c>
      <c r="AC216" s="325">
        <f t="shared" si="160"/>
        <v>300</v>
      </c>
      <c r="AD216" s="325">
        <f t="shared" si="160"/>
        <v>300</v>
      </c>
      <c r="AE216" s="325">
        <f t="shared" si="160"/>
        <v>300</v>
      </c>
      <c r="AF216" s="325">
        <f t="shared" si="160"/>
        <v>300</v>
      </c>
      <c r="AG216" s="325">
        <f t="shared" si="160"/>
        <v>300</v>
      </c>
      <c r="AH216" s="325">
        <f t="shared" si="160"/>
        <v>300</v>
      </c>
      <c r="AI216" s="325">
        <f t="shared" si="160"/>
        <v>300</v>
      </c>
      <c r="AJ216" s="325">
        <f t="shared" si="160"/>
        <v>300</v>
      </c>
      <c r="AK216" s="325">
        <f t="shared" si="160"/>
        <v>300</v>
      </c>
      <c r="AL216" s="325">
        <f t="shared" si="160"/>
        <v>300</v>
      </c>
      <c r="AM216" s="325">
        <f t="shared" si="160"/>
        <v>300</v>
      </c>
      <c r="AN216" s="325">
        <f t="shared" si="160"/>
        <v>300</v>
      </c>
      <c r="AO216" s="325">
        <f t="shared" ref="AO216:BP216" si="161">SUM(AO217,AO218,AO219)</f>
        <v>300</v>
      </c>
      <c r="AP216" s="325">
        <f t="shared" si="161"/>
        <v>300</v>
      </c>
      <c r="AQ216" s="325">
        <f t="shared" si="161"/>
        <v>300</v>
      </c>
      <c r="AR216" s="325">
        <f t="shared" si="161"/>
        <v>300</v>
      </c>
      <c r="AS216" s="325">
        <f t="shared" si="161"/>
        <v>450</v>
      </c>
      <c r="AT216" s="325">
        <f t="shared" si="161"/>
        <v>450</v>
      </c>
      <c r="AU216" s="325">
        <f t="shared" si="161"/>
        <v>450</v>
      </c>
      <c r="AV216" s="325">
        <f t="shared" si="161"/>
        <v>450</v>
      </c>
      <c r="AW216" s="325">
        <f t="shared" si="161"/>
        <v>450</v>
      </c>
      <c r="AX216" s="325">
        <f t="shared" si="161"/>
        <v>450</v>
      </c>
      <c r="AY216" s="325">
        <f t="shared" si="161"/>
        <v>450</v>
      </c>
      <c r="AZ216" s="325">
        <f t="shared" si="161"/>
        <v>450</v>
      </c>
      <c r="BA216" s="325">
        <f t="shared" si="161"/>
        <v>450</v>
      </c>
      <c r="BB216" s="325">
        <f t="shared" si="161"/>
        <v>450</v>
      </c>
      <c r="BC216" s="325">
        <f t="shared" si="161"/>
        <v>450</v>
      </c>
      <c r="BD216" s="325">
        <f t="shared" si="161"/>
        <v>450</v>
      </c>
      <c r="BE216" s="325">
        <f t="shared" si="161"/>
        <v>675</v>
      </c>
      <c r="BF216" s="325">
        <f t="shared" si="161"/>
        <v>675</v>
      </c>
      <c r="BG216" s="325">
        <f t="shared" si="161"/>
        <v>675</v>
      </c>
      <c r="BH216" s="325">
        <f t="shared" si="161"/>
        <v>675</v>
      </c>
      <c r="BI216" s="325">
        <f t="shared" si="161"/>
        <v>675</v>
      </c>
      <c r="BJ216" s="325">
        <f t="shared" si="161"/>
        <v>675</v>
      </c>
      <c r="BK216" s="325">
        <f t="shared" si="161"/>
        <v>675</v>
      </c>
      <c r="BL216" s="325">
        <f t="shared" si="161"/>
        <v>675</v>
      </c>
      <c r="BM216" s="325">
        <f t="shared" si="161"/>
        <v>675</v>
      </c>
      <c r="BN216" s="325">
        <f t="shared" si="161"/>
        <v>675</v>
      </c>
      <c r="BO216" s="325">
        <f t="shared" si="161"/>
        <v>675</v>
      </c>
      <c r="BP216" s="326">
        <f t="shared" si="161"/>
        <v>675</v>
      </c>
    </row>
    <row r="217" spans="7:68" hidden="1" outlineLevel="5">
      <c r="H217" s="327" t="s">
        <v>249</v>
      </c>
      <c r="I217" s="312">
        <f>'Data - expenses'!J132</f>
        <v>0</v>
      </c>
      <c r="J217" s="313">
        <f>'Data - expenses'!K132</f>
        <v>0</v>
      </c>
      <c r="K217" s="313">
        <f>'Data - expenses'!L132</f>
        <v>0</v>
      </c>
      <c r="L217" s="313">
        <f>'Data - expenses'!M132</f>
        <v>0</v>
      </c>
      <c r="M217" s="313">
        <f>'Data - expenses'!N132</f>
        <v>0</v>
      </c>
      <c r="N217" s="313">
        <f>'Data - expenses'!O132</f>
        <v>0</v>
      </c>
      <c r="O217" s="313">
        <f>'Data - expenses'!P132</f>
        <v>0</v>
      </c>
      <c r="P217" s="313">
        <f>'Data - expenses'!Q132</f>
        <v>0</v>
      </c>
      <c r="Q217" s="313">
        <f>'Data - expenses'!R132</f>
        <v>0</v>
      </c>
      <c r="R217" s="313">
        <f>'Data - expenses'!S132</f>
        <v>0</v>
      </c>
      <c r="S217" s="313">
        <f>'Data - expenses'!T132</f>
        <v>0</v>
      </c>
      <c r="T217" s="313">
        <f>'Data - expenses'!U132</f>
        <v>0</v>
      </c>
      <c r="U217" s="313">
        <f>'Data - expenses'!V132</f>
        <v>0</v>
      </c>
      <c r="V217" s="313">
        <f>'Data - expenses'!W132</f>
        <v>0</v>
      </c>
      <c r="W217" s="313">
        <f>'Data - expenses'!X132</f>
        <v>0</v>
      </c>
      <c r="X217" s="313">
        <f>'Data - expenses'!Y132</f>
        <v>0</v>
      </c>
      <c r="Y217" s="313">
        <f>'Data - expenses'!Z132</f>
        <v>0</v>
      </c>
      <c r="Z217" s="313">
        <f>'Data - expenses'!AA132</f>
        <v>0</v>
      </c>
      <c r="AA217" s="313">
        <f>'Data - expenses'!AB132</f>
        <v>0</v>
      </c>
      <c r="AB217" s="313">
        <f>'Data - expenses'!AC132</f>
        <v>0</v>
      </c>
      <c r="AC217" s="313">
        <f>'Data - expenses'!AD132</f>
        <v>0</v>
      </c>
      <c r="AD217" s="313">
        <f>'Data - expenses'!AE132</f>
        <v>0</v>
      </c>
      <c r="AE217" s="313">
        <f>'Data - expenses'!AF132</f>
        <v>0</v>
      </c>
      <c r="AF217" s="313">
        <f>'Data - expenses'!AG132</f>
        <v>0</v>
      </c>
      <c r="AG217" s="313">
        <f>'Data - expenses'!AH132</f>
        <v>0</v>
      </c>
      <c r="AH217" s="313">
        <f>'Data - expenses'!AI132</f>
        <v>0</v>
      </c>
      <c r="AI217" s="313">
        <f>'Data - expenses'!AJ132</f>
        <v>0</v>
      </c>
      <c r="AJ217" s="313">
        <f>'Data - expenses'!AK132</f>
        <v>0</v>
      </c>
      <c r="AK217" s="313">
        <f>'Data - expenses'!AL132</f>
        <v>0</v>
      </c>
      <c r="AL217" s="313">
        <f>'Data - expenses'!AM132</f>
        <v>0</v>
      </c>
      <c r="AM217" s="313">
        <f>'Data - expenses'!AN132</f>
        <v>0</v>
      </c>
      <c r="AN217" s="313">
        <f>'Data - expenses'!AO132</f>
        <v>0</v>
      </c>
      <c r="AO217" s="313">
        <f>'Data - expenses'!AP132</f>
        <v>0</v>
      </c>
      <c r="AP217" s="313">
        <f>'Data - expenses'!AQ132</f>
        <v>0</v>
      </c>
      <c r="AQ217" s="313">
        <f>'Data - expenses'!AR132</f>
        <v>0</v>
      </c>
      <c r="AR217" s="313">
        <f>'Data - expenses'!AS132</f>
        <v>0</v>
      </c>
      <c r="AS217" s="313">
        <f>'Data - expenses'!AT132</f>
        <v>0</v>
      </c>
      <c r="AT217" s="313">
        <f>'Data - expenses'!AU132</f>
        <v>0</v>
      </c>
      <c r="AU217" s="313">
        <f>'Data - expenses'!AV132</f>
        <v>0</v>
      </c>
      <c r="AV217" s="313">
        <f>'Data - expenses'!AW132</f>
        <v>0</v>
      </c>
      <c r="AW217" s="313">
        <f>'Data - expenses'!AX132</f>
        <v>0</v>
      </c>
      <c r="AX217" s="313">
        <f>'Data - expenses'!AY132</f>
        <v>0</v>
      </c>
      <c r="AY217" s="313">
        <f>'Data - expenses'!AZ132</f>
        <v>0</v>
      </c>
      <c r="AZ217" s="313">
        <f>'Data - expenses'!BA132</f>
        <v>0</v>
      </c>
      <c r="BA217" s="313">
        <f>'Data - expenses'!BB132</f>
        <v>0</v>
      </c>
      <c r="BB217" s="313">
        <f>'Data - expenses'!BC132</f>
        <v>0</v>
      </c>
      <c r="BC217" s="313">
        <f>'Data - expenses'!BD132</f>
        <v>0</v>
      </c>
      <c r="BD217" s="313">
        <f>'Data - expenses'!BE132</f>
        <v>0</v>
      </c>
      <c r="BE217" s="313">
        <f>'Data - expenses'!BF132</f>
        <v>75</v>
      </c>
      <c r="BF217" s="313">
        <f>'Data - expenses'!BG132</f>
        <v>75</v>
      </c>
      <c r="BG217" s="313">
        <f>'Data - expenses'!BH132</f>
        <v>75</v>
      </c>
      <c r="BH217" s="313">
        <f>'Data - expenses'!BI132</f>
        <v>75</v>
      </c>
      <c r="BI217" s="313">
        <f>'Data - expenses'!BJ132</f>
        <v>75</v>
      </c>
      <c r="BJ217" s="313">
        <f>'Data - expenses'!BK132</f>
        <v>75</v>
      </c>
      <c r="BK217" s="313">
        <f>'Data - expenses'!BL132</f>
        <v>75</v>
      </c>
      <c r="BL217" s="313">
        <f>'Data - expenses'!BM132</f>
        <v>75</v>
      </c>
      <c r="BM217" s="313">
        <f>'Data - expenses'!BN132</f>
        <v>75</v>
      </c>
      <c r="BN217" s="313">
        <f>'Data - expenses'!BO132</f>
        <v>75</v>
      </c>
      <c r="BO217" s="313">
        <f>'Data - expenses'!BP132</f>
        <v>75</v>
      </c>
      <c r="BP217" s="314">
        <f>'Data - expenses'!BQ132</f>
        <v>75</v>
      </c>
    </row>
    <row r="218" spans="7:68" hidden="1" outlineLevel="5">
      <c r="H218" s="327" t="s">
        <v>251</v>
      </c>
      <c r="I218" s="312">
        <f>'Data - expenses'!J133</f>
        <v>75</v>
      </c>
      <c r="J218" s="313">
        <f>'Data - expenses'!K133</f>
        <v>75</v>
      </c>
      <c r="K218" s="313">
        <f>'Data - expenses'!L133</f>
        <v>75</v>
      </c>
      <c r="L218" s="313">
        <f>'Data - expenses'!M133</f>
        <v>75</v>
      </c>
      <c r="M218" s="313">
        <f>'Data - expenses'!N133</f>
        <v>75</v>
      </c>
      <c r="N218" s="313">
        <f>'Data - expenses'!O133</f>
        <v>75</v>
      </c>
      <c r="O218" s="313">
        <f>'Data - expenses'!P133</f>
        <v>75</v>
      </c>
      <c r="P218" s="313">
        <f>'Data - expenses'!Q133</f>
        <v>75</v>
      </c>
      <c r="Q218" s="313">
        <f>'Data - expenses'!R133</f>
        <v>75</v>
      </c>
      <c r="R218" s="313">
        <f>'Data - expenses'!S133</f>
        <v>75</v>
      </c>
      <c r="S218" s="313">
        <f>'Data - expenses'!T133</f>
        <v>75</v>
      </c>
      <c r="T218" s="313">
        <f>'Data - expenses'!U133</f>
        <v>75</v>
      </c>
      <c r="U218" s="313">
        <f>'Data - expenses'!V133</f>
        <v>150</v>
      </c>
      <c r="V218" s="313">
        <f>'Data - expenses'!W133</f>
        <v>150</v>
      </c>
      <c r="W218" s="313">
        <f>'Data - expenses'!X133</f>
        <v>150</v>
      </c>
      <c r="X218" s="313">
        <f>'Data - expenses'!Y133</f>
        <v>150</v>
      </c>
      <c r="Y218" s="313">
        <f>'Data - expenses'!Z133</f>
        <v>150</v>
      </c>
      <c r="Z218" s="313">
        <f>'Data - expenses'!AA133</f>
        <v>150</v>
      </c>
      <c r="AA218" s="313">
        <f>'Data - expenses'!AB133</f>
        <v>150</v>
      </c>
      <c r="AB218" s="313">
        <f>'Data - expenses'!AC133</f>
        <v>150</v>
      </c>
      <c r="AC218" s="313">
        <f>'Data - expenses'!AD133</f>
        <v>150</v>
      </c>
      <c r="AD218" s="313">
        <f>'Data - expenses'!AE133</f>
        <v>150</v>
      </c>
      <c r="AE218" s="313">
        <f>'Data - expenses'!AF133</f>
        <v>150</v>
      </c>
      <c r="AF218" s="313">
        <f>'Data - expenses'!AG133</f>
        <v>150</v>
      </c>
      <c r="AG218" s="313">
        <f>'Data - expenses'!AH133</f>
        <v>150</v>
      </c>
      <c r="AH218" s="313">
        <f>'Data - expenses'!AI133</f>
        <v>150</v>
      </c>
      <c r="AI218" s="313">
        <f>'Data - expenses'!AJ133</f>
        <v>150</v>
      </c>
      <c r="AJ218" s="313">
        <f>'Data - expenses'!AK133</f>
        <v>150</v>
      </c>
      <c r="AK218" s="313">
        <f>'Data - expenses'!AL133</f>
        <v>150</v>
      </c>
      <c r="AL218" s="313">
        <f>'Data - expenses'!AM133</f>
        <v>150</v>
      </c>
      <c r="AM218" s="313">
        <f>'Data - expenses'!AN133</f>
        <v>150</v>
      </c>
      <c r="AN218" s="313">
        <f>'Data - expenses'!AO133</f>
        <v>150</v>
      </c>
      <c r="AO218" s="313">
        <f>'Data - expenses'!AP133</f>
        <v>150</v>
      </c>
      <c r="AP218" s="313">
        <f>'Data - expenses'!AQ133</f>
        <v>150</v>
      </c>
      <c r="AQ218" s="313">
        <f>'Data - expenses'!AR133</f>
        <v>150</v>
      </c>
      <c r="AR218" s="313">
        <f>'Data - expenses'!AS133</f>
        <v>150</v>
      </c>
      <c r="AS218" s="313">
        <f>'Data - expenses'!AT133</f>
        <v>225</v>
      </c>
      <c r="AT218" s="313">
        <f>'Data - expenses'!AU133</f>
        <v>225</v>
      </c>
      <c r="AU218" s="313">
        <f>'Data - expenses'!AV133</f>
        <v>225</v>
      </c>
      <c r="AV218" s="313">
        <f>'Data - expenses'!AW133</f>
        <v>225</v>
      </c>
      <c r="AW218" s="313">
        <f>'Data - expenses'!AX133</f>
        <v>225</v>
      </c>
      <c r="AX218" s="313">
        <f>'Data - expenses'!AY133</f>
        <v>225</v>
      </c>
      <c r="AY218" s="313">
        <f>'Data - expenses'!AZ133</f>
        <v>225</v>
      </c>
      <c r="AZ218" s="313">
        <f>'Data - expenses'!BA133</f>
        <v>225</v>
      </c>
      <c r="BA218" s="313">
        <f>'Data - expenses'!BB133</f>
        <v>225</v>
      </c>
      <c r="BB218" s="313">
        <f>'Data - expenses'!BC133</f>
        <v>225</v>
      </c>
      <c r="BC218" s="313">
        <f>'Data - expenses'!BD133</f>
        <v>225</v>
      </c>
      <c r="BD218" s="313">
        <f>'Data - expenses'!BE133</f>
        <v>225</v>
      </c>
      <c r="BE218" s="313">
        <f>'Data - expenses'!BF133</f>
        <v>300</v>
      </c>
      <c r="BF218" s="313">
        <f>'Data - expenses'!BG133</f>
        <v>300</v>
      </c>
      <c r="BG218" s="313">
        <f>'Data - expenses'!BH133</f>
        <v>300</v>
      </c>
      <c r="BH218" s="313">
        <f>'Data - expenses'!BI133</f>
        <v>300</v>
      </c>
      <c r="BI218" s="313">
        <f>'Data - expenses'!BJ133</f>
        <v>300</v>
      </c>
      <c r="BJ218" s="313">
        <f>'Data - expenses'!BK133</f>
        <v>300</v>
      </c>
      <c r="BK218" s="313">
        <f>'Data - expenses'!BL133</f>
        <v>300</v>
      </c>
      <c r="BL218" s="313">
        <f>'Data - expenses'!BM133</f>
        <v>300</v>
      </c>
      <c r="BM218" s="313">
        <f>'Data - expenses'!BN133</f>
        <v>300</v>
      </c>
      <c r="BN218" s="313">
        <f>'Data - expenses'!BO133</f>
        <v>300</v>
      </c>
      <c r="BO218" s="313">
        <f>'Data - expenses'!BP133</f>
        <v>300</v>
      </c>
      <c r="BP218" s="314">
        <f>'Data - expenses'!BQ133</f>
        <v>300</v>
      </c>
    </row>
    <row r="219" spans="7:68" hidden="1" outlineLevel="5">
      <c r="H219" s="327" t="s">
        <v>252</v>
      </c>
      <c r="I219" s="312">
        <f>'Data - expenses'!J134</f>
        <v>75</v>
      </c>
      <c r="J219" s="313">
        <f>'Data - expenses'!K134</f>
        <v>75</v>
      </c>
      <c r="K219" s="313">
        <f>'Data - expenses'!L134</f>
        <v>75</v>
      </c>
      <c r="L219" s="313">
        <f>'Data - expenses'!M134</f>
        <v>75</v>
      </c>
      <c r="M219" s="313">
        <f>'Data - expenses'!N134</f>
        <v>75</v>
      </c>
      <c r="N219" s="313">
        <f>'Data - expenses'!O134</f>
        <v>75</v>
      </c>
      <c r="O219" s="313">
        <f>'Data - expenses'!P134</f>
        <v>75</v>
      </c>
      <c r="P219" s="313">
        <f>'Data - expenses'!Q134</f>
        <v>75</v>
      </c>
      <c r="Q219" s="313">
        <f>'Data - expenses'!R134</f>
        <v>75</v>
      </c>
      <c r="R219" s="313">
        <f>'Data - expenses'!S134</f>
        <v>75</v>
      </c>
      <c r="S219" s="313">
        <f>'Data - expenses'!T134</f>
        <v>75</v>
      </c>
      <c r="T219" s="313">
        <f>'Data - expenses'!U134</f>
        <v>75</v>
      </c>
      <c r="U219" s="313">
        <f>'Data - expenses'!V134</f>
        <v>150</v>
      </c>
      <c r="V219" s="313">
        <f>'Data - expenses'!W134</f>
        <v>150</v>
      </c>
      <c r="W219" s="313">
        <f>'Data - expenses'!X134</f>
        <v>150</v>
      </c>
      <c r="X219" s="313">
        <f>'Data - expenses'!Y134</f>
        <v>150</v>
      </c>
      <c r="Y219" s="313">
        <f>'Data - expenses'!Z134</f>
        <v>150</v>
      </c>
      <c r="Z219" s="313">
        <f>'Data - expenses'!AA134</f>
        <v>150</v>
      </c>
      <c r="AA219" s="313">
        <f>'Data - expenses'!AB134</f>
        <v>150</v>
      </c>
      <c r="AB219" s="313">
        <f>'Data - expenses'!AC134</f>
        <v>150</v>
      </c>
      <c r="AC219" s="313">
        <f>'Data - expenses'!AD134</f>
        <v>150</v>
      </c>
      <c r="AD219" s="313">
        <f>'Data - expenses'!AE134</f>
        <v>150</v>
      </c>
      <c r="AE219" s="313">
        <f>'Data - expenses'!AF134</f>
        <v>150</v>
      </c>
      <c r="AF219" s="313">
        <f>'Data - expenses'!AG134</f>
        <v>150</v>
      </c>
      <c r="AG219" s="313">
        <f>'Data - expenses'!AH134</f>
        <v>150</v>
      </c>
      <c r="AH219" s="313">
        <f>'Data - expenses'!AI134</f>
        <v>150</v>
      </c>
      <c r="AI219" s="313">
        <f>'Data - expenses'!AJ134</f>
        <v>150</v>
      </c>
      <c r="AJ219" s="313">
        <f>'Data - expenses'!AK134</f>
        <v>150</v>
      </c>
      <c r="AK219" s="313">
        <f>'Data - expenses'!AL134</f>
        <v>150</v>
      </c>
      <c r="AL219" s="313">
        <f>'Data - expenses'!AM134</f>
        <v>150</v>
      </c>
      <c r="AM219" s="313">
        <f>'Data - expenses'!AN134</f>
        <v>150</v>
      </c>
      <c r="AN219" s="313">
        <f>'Data - expenses'!AO134</f>
        <v>150</v>
      </c>
      <c r="AO219" s="313">
        <f>'Data - expenses'!AP134</f>
        <v>150</v>
      </c>
      <c r="AP219" s="313">
        <f>'Data - expenses'!AQ134</f>
        <v>150</v>
      </c>
      <c r="AQ219" s="313">
        <f>'Data - expenses'!AR134</f>
        <v>150</v>
      </c>
      <c r="AR219" s="313">
        <f>'Data - expenses'!AS134</f>
        <v>150</v>
      </c>
      <c r="AS219" s="313">
        <f>'Data - expenses'!AT134</f>
        <v>225</v>
      </c>
      <c r="AT219" s="313">
        <f>'Data - expenses'!AU134</f>
        <v>225</v>
      </c>
      <c r="AU219" s="313">
        <f>'Data - expenses'!AV134</f>
        <v>225</v>
      </c>
      <c r="AV219" s="313">
        <f>'Data - expenses'!AW134</f>
        <v>225</v>
      </c>
      <c r="AW219" s="313">
        <f>'Data - expenses'!AX134</f>
        <v>225</v>
      </c>
      <c r="AX219" s="313">
        <f>'Data - expenses'!AY134</f>
        <v>225</v>
      </c>
      <c r="AY219" s="313">
        <f>'Data - expenses'!AZ134</f>
        <v>225</v>
      </c>
      <c r="AZ219" s="313">
        <f>'Data - expenses'!BA134</f>
        <v>225</v>
      </c>
      <c r="BA219" s="313">
        <f>'Data - expenses'!BB134</f>
        <v>225</v>
      </c>
      <c r="BB219" s="313">
        <f>'Data - expenses'!BC134</f>
        <v>225</v>
      </c>
      <c r="BC219" s="313">
        <f>'Data - expenses'!BD134</f>
        <v>225</v>
      </c>
      <c r="BD219" s="313">
        <f>'Data - expenses'!BE134</f>
        <v>225</v>
      </c>
      <c r="BE219" s="313">
        <f>'Data - expenses'!BF134</f>
        <v>300</v>
      </c>
      <c r="BF219" s="313">
        <f>'Data - expenses'!BG134</f>
        <v>300</v>
      </c>
      <c r="BG219" s="313">
        <f>'Data - expenses'!BH134</f>
        <v>300</v>
      </c>
      <c r="BH219" s="313">
        <f>'Data - expenses'!BI134</f>
        <v>300</v>
      </c>
      <c r="BI219" s="313">
        <f>'Data - expenses'!BJ134</f>
        <v>300</v>
      </c>
      <c r="BJ219" s="313">
        <f>'Data - expenses'!BK134</f>
        <v>300</v>
      </c>
      <c r="BK219" s="313">
        <f>'Data - expenses'!BL134</f>
        <v>300</v>
      </c>
      <c r="BL219" s="313">
        <f>'Data - expenses'!BM134</f>
        <v>300</v>
      </c>
      <c r="BM219" s="313">
        <f>'Data - expenses'!BN134</f>
        <v>300</v>
      </c>
      <c r="BN219" s="313">
        <f>'Data - expenses'!BO134</f>
        <v>300</v>
      </c>
      <c r="BO219" s="313">
        <f>'Data - expenses'!BP134</f>
        <v>300</v>
      </c>
      <c r="BP219" s="314">
        <f>'Data - expenses'!BQ134</f>
        <v>300</v>
      </c>
    </row>
    <row r="220" spans="7:68" hidden="1" outlineLevel="4">
      <c r="G220" s="502" t="s">
        <v>45</v>
      </c>
      <c r="H220" s="503"/>
      <c r="I220" s="324">
        <f t="shared" ref="I220:AN220" si="162">SUM(I221,I222,I223,I224,I225)</f>
        <v>0</v>
      </c>
      <c r="J220" s="325">
        <f t="shared" si="162"/>
        <v>0</v>
      </c>
      <c r="K220" s="325">
        <f t="shared" si="162"/>
        <v>0</v>
      </c>
      <c r="L220" s="325">
        <f t="shared" si="162"/>
        <v>0</v>
      </c>
      <c r="M220" s="325">
        <f t="shared" si="162"/>
        <v>0</v>
      </c>
      <c r="N220" s="325">
        <f t="shared" si="162"/>
        <v>75</v>
      </c>
      <c r="O220" s="325">
        <f t="shared" si="162"/>
        <v>75</v>
      </c>
      <c r="P220" s="325">
        <f t="shared" si="162"/>
        <v>75</v>
      </c>
      <c r="Q220" s="325">
        <f t="shared" si="162"/>
        <v>75</v>
      </c>
      <c r="R220" s="325">
        <f t="shared" si="162"/>
        <v>75</v>
      </c>
      <c r="S220" s="325">
        <f t="shared" si="162"/>
        <v>75</v>
      </c>
      <c r="T220" s="325">
        <f t="shared" si="162"/>
        <v>75</v>
      </c>
      <c r="U220" s="325">
        <f t="shared" si="162"/>
        <v>75</v>
      </c>
      <c r="V220" s="325">
        <f t="shared" si="162"/>
        <v>75</v>
      </c>
      <c r="W220" s="325">
        <f t="shared" si="162"/>
        <v>150</v>
      </c>
      <c r="X220" s="325">
        <f t="shared" si="162"/>
        <v>150</v>
      </c>
      <c r="Y220" s="325">
        <f t="shared" si="162"/>
        <v>150</v>
      </c>
      <c r="Z220" s="325">
        <f t="shared" si="162"/>
        <v>150</v>
      </c>
      <c r="AA220" s="325">
        <f t="shared" si="162"/>
        <v>150</v>
      </c>
      <c r="AB220" s="325">
        <f t="shared" si="162"/>
        <v>225</v>
      </c>
      <c r="AC220" s="325">
        <f t="shared" si="162"/>
        <v>225</v>
      </c>
      <c r="AD220" s="325">
        <f t="shared" si="162"/>
        <v>225</v>
      </c>
      <c r="AE220" s="325">
        <f t="shared" si="162"/>
        <v>300</v>
      </c>
      <c r="AF220" s="325">
        <f t="shared" si="162"/>
        <v>300</v>
      </c>
      <c r="AG220" s="325">
        <f t="shared" si="162"/>
        <v>300</v>
      </c>
      <c r="AH220" s="325">
        <f t="shared" si="162"/>
        <v>300</v>
      </c>
      <c r="AI220" s="325">
        <f t="shared" si="162"/>
        <v>300</v>
      </c>
      <c r="AJ220" s="325">
        <f t="shared" si="162"/>
        <v>300</v>
      </c>
      <c r="AK220" s="325">
        <f t="shared" si="162"/>
        <v>375</v>
      </c>
      <c r="AL220" s="325">
        <f t="shared" si="162"/>
        <v>375</v>
      </c>
      <c r="AM220" s="325">
        <f t="shared" si="162"/>
        <v>375</v>
      </c>
      <c r="AN220" s="325">
        <f t="shared" si="162"/>
        <v>375</v>
      </c>
      <c r="AO220" s="325">
        <f t="shared" ref="AO220:BP220" si="163">SUM(AO221,AO222,AO223,AO224,AO225)</f>
        <v>525</v>
      </c>
      <c r="AP220" s="325">
        <f t="shared" si="163"/>
        <v>525</v>
      </c>
      <c r="AQ220" s="325">
        <f t="shared" si="163"/>
        <v>525</v>
      </c>
      <c r="AR220" s="325">
        <f t="shared" si="163"/>
        <v>525</v>
      </c>
      <c r="AS220" s="325">
        <f t="shared" si="163"/>
        <v>600</v>
      </c>
      <c r="AT220" s="325">
        <f t="shared" si="163"/>
        <v>600</v>
      </c>
      <c r="AU220" s="325">
        <f t="shared" si="163"/>
        <v>675</v>
      </c>
      <c r="AV220" s="325">
        <f t="shared" si="163"/>
        <v>675</v>
      </c>
      <c r="AW220" s="325">
        <f t="shared" si="163"/>
        <v>675</v>
      </c>
      <c r="AX220" s="325">
        <f t="shared" si="163"/>
        <v>675</v>
      </c>
      <c r="AY220" s="325">
        <f t="shared" si="163"/>
        <v>675</v>
      </c>
      <c r="AZ220" s="325">
        <f t="shared" si="163"/>
        <v>675</v>
      </c>
      <c r="BA220" s="325">
        <f t="shared" si="163"/>
        <v>750</v>
      </c>
      <c r="BB220" s="325">
        <f t="shared" si="163"/>
        <v>750</v>
      </c>
      <c r="BC220" s="325">
        <f t="shared" si="163"/>
        <v>825</v>
      </c>
      <c r="BD220" s="325">
        <f t="shared" si="163"/>
        <v>825</v>
      </c>
      <c r="BE220" s="325">
        <f t="shared" si="163"/>
        <v>900</v>
      </c>
      <c r="BF220" s="325">
        <f t="shared" si="163"/>
        <v>900</v>
      </c>
      <c r="BG220" s="325">
        <f t="shared" si="163"/>
        <v>975</v>
      </c>
      <c r="BH220" s="325">
        <f t="shared" si="163"/>
        <v>975</v>
      </c>
      <c r="BI220" s="325">
        <f t="shared" si="163"/>
        <v>1050</v>
      </c>
      <c r="BJ220" s="325">
        <f t="shared" si="163"/>
        <v>1050</v>
      </c>
      <c r="BK220" s="325">
        <f t="shared" si="163"/>
        <v>1050</v>
      </c>
      <c r="BL220" s="325">
        <f t="shared" si="163"/>
        <v>1125</v>
      </c>
      <c r="BM220" s="325">
        <f t="shared" si="163"/>
        <v>1125</v>
      </c>
      <c r="BN220" s="325">
        <f t="shared" si="163"/>
        <v>1125</v>
      </c>
      <c r="BO220" s="325">
        <f t="shared" si="163"/>
        <v>1200</v>
      </c>
      <c r="BP220" s="326">
        <f t="shared" si="163"/>
        <v>1200</v>
      </c>
    </row>
    <row r="221" spans="7:68" hidden="1" outlineLevel="5">
      <c r="H221" s="327" t="s">
        <v>254</v>
      </c>
      <c r="I221" s="312">
        <f>'Data - expenses'!J135</f>
        <v>0</v>
      </c>
      <c r="J221" s="313">
        <f>'Data - expenses'!K135</f>
        <v>0</v>
      </c>
      <c r="K221" s="313">
        <f>'Data - expenses'!L135</f>
        <v>0</v>
      </c>
      <c r="L221" s="313">
        <f>'Data - expenses'!M135</f>
        <v>0</v>
      </c>
      <c r="M221" s="313">
        <f>'Data - expenses'!N135</f>
        <v>0</v>
      </c>
      <c r="N221" s="313">
        <f>'Data - expenses'!O135</f>
        <v>0</v>
      </c>
      <c r="O221" s="313">
        <f>'Data - expenses'!P135</f>
        <v>0</v>
      </c>
      <c r="P221" s="313">
        <f>'Data - expenses'!Q135</f>
        <v>0</v>
      </c>
      <c r="Q221" s="313">
        <f>'Data - expenses'!R135</f>
        <v>0</v>
      </c>
      <c r="R221" s="313">
        <f>'Data - expenses'!S135</f>
        <v>0</v>
      </c>
      <c r="S221" s="313">
        <f>'Data - expenses'!T135</f>
        <v>0</v>
      </c>
      <c r="T221" s="313">
        <f>'Data - expenses'!U135</f>
        <v>0</v>
      </c>
      <c r="U221" s="313">
        <f>'Data - expenses'!V135</f>
        <v>0</v>
      </c>
      <c r="V221" s="313">
        <f>'Data - expenses'!W135</f>
        <v>0</v>
      </c>
      <c r="W221" s="313">
        <f>'Data - expenses'!X135</f>
        <v>0</v>
      </c>
      <c r="X221" s="313">
        <f>'Data - expenses'!Y135</f>
        <v>0</v>
      </c>
      <c r="Y221" s="313">
        <f>'Data - expenses'!Z135</f>
        <v>0</v>
      </c>
      <c r="Z221" s="313">
        <f>'Data - expenses'!AA135</f>
        <v>0</v>
      </c>
      <c r="AA221" s="313">
        <f>'Data - expenses'!AB135</f>
        <v>0</v>
      </c>
      <c r="AB221" s="313">
        <f>'Data - expenses'!AC135</f>
        <v>0</v>
      </c>
      <c r="AC221" s="313">
        <f>'Data - expenses'!AD135</f>
        <v>0</v>
      </c>
      <c r="AD221" s="313">
        <f>'Data - expenses'!AE135</f>
        <v>0</v>
      </c>
      <c r="AE221" s="313">
        <f>'Data - expenses'!AF135</f>
        <v>75</v>
      </c>
      <c r="AF221" s="313">
        <f>'Data - expenses'!AG135</f>
        <v>75</v>
      </c>
      <c r="AG221" s="313">
        <f>'Data - expenses'!AH135</f>
        <v>75</v>
      </c>
      <c r="AH221" s="313">
        <f>'Data - expenses'!AI135</f>
        <v>75</v>
      </c>
      <c r="AI221" s="313">
        <f>'Data - expenses'!AJ135</f>
        <v>75</v>
      </c>
      <c r="AJ221" s="313">
        <f>'Data - expenses'!AK135</f>
        <v>75</v>
      </c>
      <c r="AK221" s="313">
        <f>'Data - expenses'!AL135</f>
        <v>75</v>
      </c>
      <c r="AL221" s="313">
        <f>'Data - expenses'!AM135</f>
        <v>75</v>
      </c>
      <c r="AM221" s="313">
        <f>'Data - expenses'!AN135</f>
        <v>75</v>
      </c>
      <c r="AN221" s="313">
        <f>'Data - expenses'!AO135</f>
        <v>75</v>
      </c>
      <c r="AO221" s="313">
        <f>'Data - expenses'!AP135</f>
        <v>75</v>
      </c>
      <c r="AP221" s="313">
        <f>'Data - expenses'!AQ135</f>
        <v>75</v>
      </c>
      <c r="AQ221" s="313">
        <f>'Data - expenses'!AR135</f>
        <v>75</v>
      </c>
      <c r="AR221" s="313">
        <f>'Data - expenses'!AS135</f>
        <v>75</v>
      </c>
      <c r="AS221" s="313">
        <f>'Data - expenses'!AT135</f>
        <v>75</v>
      </c>
      <c r="AT221" s="313">
        <f>'Data - expenses'!AU135</f>
        <v>75</v>
      </c>
      <c r="AU221" s="313">
        <f>'Data - expenses'!AV135</f>
        <v>75</v>
      </c>
      <c r="AV221" s="313">
        <f>'Data - expenses'!AW135</f>
        <v>75</v>
      </c>
      <c r="AW221" s="313">
        <f>'Data - expenses'!AX135</f>
        <v>75</v>
      </c>
      <c r="AX221" s="313">
        <f>'Data - expenses'!AY135</f>
        <v>75</v>
      </c>
      <c r="AY221" s="313">
        <f>'Data - expenses'!AZ135</f>
        <v>75</v>
      </c>
      <c r="AZ221" s="313">
        <f>'Data - expenses'!BA135</f>
        <v>75</v>
      </c>
      <c r="BA221" s="313">
        <f>'Data - expenses'!BB135</f>
        <v>75</v>
      </c>
      <c r="BB221" s="313">
        <f>'Data - expenses'!BC135</f>
        <v>75</v>
      </c>
      <c r="BC221" s="313">
        <f>'Data - expenses'!BD135</f>
        <v>75</v>
      </c>
      <c r="BD221" s="313">
        <f>'Data - expenses'!BE135</f>
        <v>75</v>
      </c>
      <c r="BE221" s="313">
        <f>'Data - expenses'!BF135</f>
        <v>75</v>
      </c>
      <c r="BF221" s="313">
        <f>'Data - expenses'!BG135</f>
        <v>75</v>
      </c>
      <c r="BG221" s="313">
        <f>'Data - expenses'!BH135</f>
        <v>75</v>
      </c>
      <c r="BH221" s="313">
        <f>'Data - expenses'!BI135</f>
        <v>75</v>
      </c>
      <c r="BI221" s="313">
        <f>'Data - expenses'!BJ135</f>
        <v>75</v>
      </c>
      <c r="BJ221" s="313">
        <f>'Data - expenses'!BK135</f>
        <v>75</v>
      </c>
      <c r="BK221" s="313">
        <f>'Data - expenses'!BL135</f>
        <v>75</v>
      </c>
      <c r="BL221" s="313">
        <f>'Data - expenses'!BM135</f>
        <v>75</v>
      </c>
      <c r="BM221" s="313">
        <f>'Data - expenses'!BN135</f>
        <v>75</v>
      </c>
      <c r="BN221" s="313">
        <f>'Data - expenses'!BO135</f>
        <v>75</v>
      </c>
      <c r="BO221" s="313">
        <f>'Data - expenses'!BP135</f>
        <v>75</v>
      </c>
      <c r="BP221" s="314">
        <f>'Data - expenses'!BQ135</f>
        <v>75</v>
      </c>
    </row>
    <row r="222" spans="7:68" hidden="1" outlineLevel="5">
      <c r="H222" s="327" t="s">
        <v>255</v>
      </c>
      <c r="I222" s="312">
        <f>'Data - expenses'!J136</f>
        <v>0</v>
      </c>
      <c r="J222" s="313">
        <f>'Data - expenses'!K136</f>
        <v>0</v>
      </c>
      <c r="K222" s="313">
        <f>'Data - expenses'!L136</f>
        <v>0</v>
      </c>
      <c r="L222" s="313">
        <f>'Data - expenses'!M136</f>
        <v>0</v>
      </c>
      <c r="M222" s="313">
        <f>'Data - expenses'!N136</f>
        <v>0</v>
      </c>
      <c r="N222" s="313">
        <f>'Data - expenses'!O136</f>
        <v>75</v>
      </c>
      <c r="O222" s="313">
        <f>'Data - expenses'!P136</f>
        <v>75</v>
      </c>
      <c r="P222" s="313">
        <f>'Data - expenses'!Q136</f>
        <v>75</v>
      </c>
      <c r="Q222" s="313">
        <f>'Data - expenses'!R136</f>
        <v>75</v>
      </c>
      <c r="R222" s="313">
        <f>'Data - expenses'!S136</f>
        <v>75</v>
      </c>
      <c r="S222" s="313">
        <f>'Data - expenses'!T136</f>
        <v>75</v>
      </c>
      <c r="T222" s="313">
        <f>'Data - expenses'!U136</f>
        <v>75</v>
      </c>
      <c r="U222" s="313">
        <f>'Data - expenses'!V136</f>
        <v>75</v>
      </c>
      <c r="V222" s="313">
        <f>'Data - expenses'!W136</f>
        <v>75</v>
      </c>
      <c r="W222" s="313">
        <f>'Data - expenses'!X136</f>
        <v>75</v>
      </c>
      <c r="X222" s="313">
        <f>'Data - expenses'!Y136</f>
        <v>75</v>
      </c>
      <c r="Y222" s="313">
        <f>'Data - expenses'!Z136</f>
        <v>75</v>
      </c>
      <c r="Z222" s="313">
        <f>'Data - expenses'!AA136</f>
        <v>75</v>
      </c>
      <c r="AA222" s="313">
        <f>'Data - expenses'!AB136</f>
        <v>75</v>
      </c>
      <c r="AB222" s="313">
        <f>'Data - expenses'!AC136</f>
        <v>75</v>
      </c>
      <c r="AC222" s="313">
        <f>'Data - expenses'!AD136</f>
        <v>75</v>
      </c>
      <c r="AD222" s="313">
        <f>'Data - expenses'!AE136</f>
        <v>75</v>
      </c>
      <c r="AE222" s="313">
        <f>'Data - expenses'!AF136</f>
        <v>75</v>
      </c>
      <c r="AF222" s="313">
        <f>'Data - expenses'!AG136</f>
        <v>75</v>
      </c>
      <c r="AG222" s="313">
        <f>'Data - expenses'!AH136</f>
        <v>75</v>
      </c>
      <c r="AH222" s="313">
        <f>'Data - expenses'!AI136</f>
        <v>75</v>
      </c>
      <c r="AI222" s="313">
        <f>'Data - expenses'!AJ136</f>
        <v>75</v>
      </c>
      <c r="AJ222" s="313">
        <f>'Data - expenses'!AK136</f>
        <v>75</v>
      </c>
      <c r="AK222" s="313">
        <f>'Data - expenses'!AL136</f>
        <v>75</v>
      </c>
      <c r="AL222" s="313">
        <f>'Data - expenses'!AM136</f>
        <v>75</v>
      </c>
      <c r="AM222" s="313">
        <f>'Data - expenses'!AN136</f>
        <v>75</v>
      </c>
      <c r="AN222" s="313">
        <f>'Data - expenses'!AO136</f>
        <v>75</v>
      </c>
      <c r="AO222" s="313">
        <f>'Data - expenses'!AP136</f>
        <v>150</v>
      </c>
      <c r="AP222" s="313">
        <f>'Data - expenses'!AQ136</f>
        <v>150</v>
      </c>
      <c r="AQ222" s="313">
        <f>'Data - expenses'!AR136</f>
        <v>150</v>
      </c>
      <c r="AR222" s="313">
        <f>'Data - expenses'!AS136</f>
        <v>150</v>
      </c>
      <c r="AS222" s="313">
        <f>'Data - expenses'!AT136</f>
        <v>150</v>
      </c>
      <c r="AT222" s="313">
        <f>'Data - expenses'!AU136</f>
        <v>150</v>
      </c>
      <c r="AU222" s="313">
        <f>'Data - expenses'!AV136</f>
        <v>225</v>
      </c>
      <c r="AV222" s="313">
        <f>'Data - expenses'!AW136</f>
        <v>225</v>
      </c>
      <c r="AW222" s="313">
        <f>'Data - expenses'!AX136</f>
        <v>225</v>
      </c>
      <c r="AX222" s="313">
        <f>'Data - expenses'!AY136</f>
        <v>225</v>
      </c>
      <c r="AY222" s="313">
        <f>'Data - expenses'!AZ136</f>
        <v>225</v>
      </c>
      <c r="AZ222" s="313">
        <f>'Data - expenses'!BA136</f>
        <v>225</v>
      </c>
      <c r="BA222" s="313">
        <f>'Data - expenses'!BB136</f>
        <v>300</v>
      </c>
      <c r="BB222" s="313">
        <f>'Data - expenses'!BC136</f>
        <v>300</v>
      </c>
      <c r="BC222" s="313">
        <f>'Data - expenses'!BD136</f>
        <v>300</v>
      </c>
      <c r="BD222" s="313">
        <f>'Data - expenses'!BE136</f>
        <v>300</v>
      </c>
      <c r="BE222" s="313">
        <f>'Data - expenses'!BF136</f>
        <v>300</v>
      </c>
      <c r="BF222" s="313">
        <f>'Data - expenses'!BG136</f>
        <v>300</v>
      </c>
      <c r="BG222" s="313">
        <f>'Data - expenses'!BH136</f>
        <v>375</v>
      </c>
      <c r="BH222" s="313">
        <f>'Data - expenses'!BI136</f>
        <v>375</v>
      </c>
      <c r="BI222" s="313">
        <f>'Data - expenses'!BJ136</f>
        <v>375</v>
      </c>
      <c r="BJ222" s="313">
        <f>'Data - expenses'!BK136</f>
        <v>375</v>
      </c>
      <c r="BK222" s="313">
        <f>'Data - expenses'!BL136</f>
        <v>375</v>
      </c>
      <c r="BL222" s="313">
        <f>'Data - expenses'!BM136</f>
        <v>375</v>
      </c>
      <c r="BM222" s="313">
        <f>'Data - expenses'!BN136</f>
        <v>375</v>
      </c>
      <c r="BN222" s="313">
        <f>'Data - expenses'!BO136</f>
        <v>375</v>
      </c>
      <c r="BO222" s="313">
        <f>'Data - expenses'!BP136</f>
        <v>375</v>
      </c>
      <c r="BP222" s="314">
        <f>'Data - expenses'!BQ136</f>
        <v>375</v>
      </c>
    </row>
    <row r="223" spans="7:68" hidden="1" outlineLevel="5">
      <c r="H223" s="327" t="s">
        <v>256</v>
      </c>
      <c r="I223" s="312">
        <f>'Data - expenses'!J137</f>
        <v>0</v>
      </c>
      <c r="J223" s="313">
        <f>'Data - expenses'!K137</f>
        <v>0</v>
      </c>
      <c r="K223" s="313">
        <f>'Data - expenses'!L137</f>
        <v>0</v>
      </c>
      <c r="L223" s="313">
        <f>'Data - expenses'!M137</f>
        <v>0</v>
      </c>
      <c r="M223" s="313">
        <f>'Data - expenses'!N137</f>
        <v>0</v>
      </c>
      <c r="N223" s="313">
        <f>'Data - expenses'!O137</f>
        <v>0</v>
      </c>
      <c r="O223" s="313">
        <f>'Data - expenses'!P137</f>
        <v>0</v>
      </c>
      <c r="P223" s="313">
        <f>'Data - expenses'!Q137</f>
        <v>0</v>
      </c>
      <c r="Q223" s="313">
        <f>'Data - expenses'!R137</f>
        <v>0</v>
      </c>
      <c r="R223" s="313">
        <f>'Data - expenses'!S137</f>
        <v>0</v>
      </c>
      <c r="S223" s="313">
        <f>'Data - expenses'!T137</f>
        <v>0</v>
      </c>
      <c r="T223" s="313">
        <f>'Data - expenses'!U137</f>
        <v>0</v>
      </c>
      <c r="U223" s="313">
        <f>'Data - expenses'!V137</f>
        <v>0</v>
      </c>
      <c r="V223" s="313">
        <f>'Data - expenses'!W137</f>
        <v>0</v>
      </c>
      <c r="W223" s="313">
        <f>'Data - expenses'!X137</f>
        <v>75</v>
      </c>
      <c r="X223" s="313">
        <f>'Data - expenses'!Y137</f>
        <v>75</v>
      </c>
      <c r="Y223" s="313">
        <f>'Data - expenses'!Z137</f>
        <v>75</v>
      </c>
      <c r="Z223" s="313">
        <f>'Data - expenses'!AA137</f>
        <v>75</v>
      </c>
      <c r="AA223" s="313">
        <f>'Data - expenses'!AB137</f>
        <v>75</v>
      </c>
      <c r="AB223" s="313">
        <f>'Data - expenses'!AC137</f>
        <v>75</v>
      </c>
      <c r="AC223" s="313">
        <f>'Data - expenses'!AD137</f>
        <v>75</v>
      </c>
      <c r="AD223" s="313">
        <f>'Data - expenses'!AE137</f>
        <v>75</v>
      </c>
      <c r="AE223" s="313">
        <f>'Data - expenses'!AF137</f>
        <v>75</v>
      </c>
      <c r="AF223" s="313">
        <f>'Data - expenses'!AG137</f>
        <v>75</v>
      </c>
      <c r="AG223" s="313">
        <f>'Data - expenses'!AH137</f>
        <v>75</v>
      </c>
      <c r="AH223" s="313">
        <f>'Data - expenses'!AI137</f>
        <v>75</v>
      </c>
      <c r="AI223" s="313">
        <f>'Data - expenses'!AJ137</f>
        <v>75</v>
      </c>
      <c r="AJ223" s="313">
        <f>'Data - expenses'!AK137</f>
        <v>75</v>
      </c>
      <c r="AK223" s="313">
        <f>'Data - expenses'!AL137</f>
        <v>150</v>
      </c>
      <c r="AL223" s="313">
        <f>'Data - expenses'!AM137</f>
        <v>150</v>
      </c>
      <c r="AM223" s="313">
        <f>'Data - expenses'!AN137</f>
        <v>150</v>
      </c>
      <c r="AN223" s="313">
        <f>'Data - expenses'!AO137</f>
        <v>150</v>
      </c>
      <c r="AO223" s="313">
        <f>'Data - expenses'!AP137</f>
        <v>150</v>
      </c>
      <c r="AP223" s="313">
        <f>'Data - expenses'!AQ137</f>
        <v>150</v>
      </c>
      <c r="AQ223" s="313">
        <f>'Data - expenses'!AR137</f>
        <v>150</v>
      </c>
      <c r="AR223" s="313">
        <f>'Data - expenses'!AS137</f>
        <v>150</v>
      </c>
      <c r="AS223" s="313">
        <f>'Data - expenses'!AT137</f>
        <v>225</v>
      </c>
      <c r="AT223" s="313">
        <f>'Data - expenses'!AU137</f>
        <v>225</v>
      </c>
      <c r="AU223" s="313">
        <f>'Data - expenses'!AV137</f>
        <v>225</v>
      </c>
      <c r="AV223" s="313">
        <f>'Data - expenses'!AW137</f>
        <v>225</v>
      </c>
      <c r="AW223" s="313">
        <f>'Data - expenses'!AX137</f>
        <v>225</v>
      </c>
      <c r="AX223" s="313">
        <f>'Data - expenses'!AY137</f>
        <v>225</v>
      </c>
      <c r="AY223" s="313">
        <f>'Data - expenses'!AZ137</f>
        <v>225</v>
      </c>
      <c r="AZ223" s="313">
        <f>'Data - expenses'!BA137</f>
        <v>225</v>
      </c>
      <c r="BA223" s="313">
        <f>'Data - expenses'!BB137</f>
        <v>225</v>
      </c>
      <c r="BB223" s="313">
        <f>'Data - expenses'!BC137</f>
        <v>225</v>
      </c>
      <c r="BC223" s="313">
        <f>'Data - expenses'!BD137</f>
        <v>300</v>
      </c>
      <c r="BD223" s="313">
        <f>'Data - expenses'!BE137</f>
        <v>300</v>
      </c>
      <c r="BE223" s="313">
        <f>'Data - expenses'!BF137</f>
        <v>375</v>
      </c>
      <c r="BF223" s="313">
        <f>'Data - expenses'!BG137</f>
        <v>375</v>
      </c>
      <c r="BG223" s="313">
        <f>'Data - expenses'!BH137</f>
        <v>375</v>
      </c>
      <c r="BH223" s="313">
        <f>'Data - expenses'!BI137</f>
        <v>375</v>
      </c>
      <c r="BI223" s="313">
        <f>'Data - expenses'!BJ137</f>
        <v>375</v>
      </c>
      <c r="BJ223" s="313">
        <f>'Data - expenses'!BK137</f>
        <v>375</v>
      </c>
      <c r="BK223" s="313">
        <f>'Data - expenses'!BL137</f>
        <v>375</v>
      </c>
      <c r="BL223" s="313">
        <f>'Data - expenses'!BM137</f>
        <v>375</v>
      </c>
      <c r="BM223" s="313">
        <f>'Data - expenses'!BN137</f>
        <v>375</v>
      </c>
      <c r="BN223" s="313">
        <f>'Data - expenses'!BO137</f>
        <v>375</v>
      </c>
      <c r="BO223" s="313">
        <f>'Data - expenses'!BP137</f>
        <v>450</v>
      </c>
      <c r="BP223" s="314">
        <f>'Data - expenses'!BQ137</f>
        <v>450</v>
      </c>
    </row>
    <row r="224" spans="7:68" hidden="1" outlineLevel="5">
      <c r="H224" s="327" t="s">
        <v>257</v>
      </c>
      <c r="I224" s="312">
        <f>'Data - expenses'!J138</f>
        <v>0</v>
      </c>
      <c r="J224" s="313">
        <f>'Data - expenses'!K138</f>
        <v>0</v>
      </c>
      <c r="K224" s="313">
        <f>'Data - expenses'!L138</f>
        <v>0</v>
      </c>
      <c r="L224" s="313">
        <f>'Data - expenses'!M138</f>
        <v>0</v>
      </c>
      <c r="M224" s="313">
        <f>'Data - expenses'!N138</f>
        <v>0</v>
      </c>
      <c r="N224" s="313">
        <f>'Data - expenses'!O138</f>
        <v>0</v>
      </c>
      <c r="O224" s="313">
        <f>'Data - expenses'!P138</f>
        <v>0</v>
      </c>
      <c r="P224" s="313">
        <f>'Data - expenses'!Q138</f>
        <v>0</v>
      </c>
      <c r="Q224" s="313">
        <f>'Data - expenses'!R138</f>
        <v>0</v>
      </c>
      <c r="R224" s="313">
        <f>'Data - expenses'!S138</f>
        <v>0</v>
      </c>
      <c r="S224" s="313">
        <f>'Data - expenses'!T138</f>
        <v>0</v>
      </c>
      <c r="T224" s="313">
        <f>'Data - expenses'!U138</f>
        <v>0</v>
      </c>
      <c r="U224" s="313">
        <f>'Data - expenses'!V138</f>
        <v>0</v>
      </c>
      <c r="V224" s="313">
        <f>'Data - expenses'!W138</f>
        <v>0</v>
      </c>
      <c r="W224" s="313">
        <f>'Data - expenses'!X138</f>
        <v>0</v>
      </c>
      <c r="X224" s="313">
        <f>'Data - expenses'!Y138</f>
        <v>0</v>
      </c>
      <c r="Y224" s="313">
        <f>'Data - expenses'!Z138</f>
        <v>0</v>
      </c>
      <c r="Z224" s="313">
        <f>'Data - expenses'!AA138</f>
        <v>0</v>
      </c>
      <c r="AA224" s="313">
        <f>'Data - expenses'!AB138</f>
        <v>0</v>
      </c>
      <c r="AB224" s="313">
        <f>'Data - expenses'!AC138</f>
        <v>75</v>
      </c>
      <c r="AC224" s="313">
        <f>'Data - expenses'!AD138</f>
        <v>75</v>
      </c>
      <c r="AD224" s="313">
        <f>'Data - expenses'!AE138</f>
        <v>75</v>
      </c>
      <c r="AE224" s="313">
        <f>'Data - expenses'!AF138</f>
        <v>75</v>
      </c>
      <c r="AF224" s="313">
        <f>'Data - expenses'!AG138</f>
        <v>75</v>
      </c>
      <c r="AG224" s="313">
        <f>'Data - expenses'!AH138</f>
        <v>75</v>
      </c>
      <c r="AH224" s="313">
        <f>'Data - expenses'!AI138</f>
        <v>75</v>
      </c>
      <c r="AI224" s="313">
        <f>'Data - expenses'!AJ138</f>
        <v>75</v>
      </c>
      <c r="AJ224" s="313">
        <f>'Data - expenses'!AK138</f>
        <v>75</v>
      </c>
      <c r="AK224" s="313">
        <f>'Data - expenses'!AL138</f>
        <v>75</v>
      </c>
      <c r="AL224" s="313">
        <f>'Data - expenses'!AM138</f>
        <v>75</v>
      </c>
      <c r="AM224" s="313">
        <f>'Data - expenses'!AN138</f>
        <v>75</v>
      </c>
      <c r="AN224" s="313">
        <f>'Data - expenses'!AO138</f>
        <v>75</v>
      </c>
      <c r="AO224" s="313">
        <f>'Data - expenses'!AP138</f>
        <v>75</v>
      </c>
      <c r="AP224" s="313">
        <f>'Data - expenses'!AQ138</f>
        <v>75</v>
      </c>
      <c r="AQ224" s="313">
        <f>'Data - expenses'!AR138</f>
        <v>75</v>
      </c>
      <c r="AR224" s="313">
        <f>'Data - expenses'!AS138</f>
        <v>75</v>
      </c>
      <c r="AS224" s="313">
        <f>'Data - expenses'!AT138</f>
        <v>75</v>
      </c>
      <c r="AT224" s="313">
        <f>'Data - expenses'!AU138</f>
        <v>75</v>
      </c>
      <c r="AU224" s="313">
        <f>'Data - expenses'!AV138</f>
        <v>75</v>
      </c>
      <c r="AV224" s="313">
        <f>'Data - expenses'!AW138</f>
        <v>75</v>
      </c>
      <c r="AW224" s="313">
        <f>'Data - expenses'!AX138</f>
        <v>75</v>
      </c>
      <c r="AX224" s="313">
        <f>'Data - expenses'!AY138</f>
        <v>75</v>
      </c>
      <c r="AY224" s="313">
        <f>'Data - expenses'!AZ138</f>
        <v>75</v>
      </c>
      <c r="AZ224" s="313">
        <f>'Data - expenses'!BA138</f>
        <v>75</v>
      </c>
      <c r="BA224" s="313">
        <f>'Data - expenses'!BB138</f>
        <v>75</v>
      </c>
      <c r="BB224" s="313">
        <f>'Data - expenses'!BC138</f>
        <v>75</v>
      </c>
      <c r="BC224" s="313">
        <f>'Data - expenses'!BD138</f>
        <v>75</v>
      </c>
      <c r="BD224" s="313">
        <f>'Data - expenses'!BE138</f>
        <v>75</v>
      </c>
      <c r="BE224" s="313">
        <f>'Data - expenses'!BF138</f>
        <v>75</v>
      </c>
      <c r="BF224" s="313">
        <f>'Data - expenses'!BG138</f>
        <v>75</v>
      </c>
      <c r="BG224" s="313">
        <f>'Data - expenses'!BH138</f>
        <v>75</v>
      </c>
      <c r="BH224" s="313">
        <f>'Data - expenses'!BI138</f>
        <v>75</v>
      </c>
      <c r="BI224" s="313">
        <f>'Data - expenses'!BJ138</f>
        <v>150</v>
      </c>
      <c r="BJ224" s="313">
        <f>'Data - expenses'!BK138</f>
        <v>150</v>
      </c>
      <c r="BK224" s="313">
        <f>'Data - expenses'!BL138</f>
        <v>150</v>
      </c>
      <c r="BL224" s="313">
        <f>'Data - expenses'!BM138</f>
        <v>225</v>
      </c>
      <c r="BM224" s="313">
        <f>'Data - expenses'!BN138</f>
        <v>225</v>
      </c>
      <c r="BN224" s="313">
        <f>'Data - expenses'!BO138</f>
        <v>225</v>
      </c>
      <c r="BO224" s="313">
        <f>'Data - expenses'!BP138</f>
        <v>225</v>
      </c>
      <c r="BP224" s="314">
        <f>'Data - expenses'!BQ138</f>
        <v>225</v>
      </c>
    </row>
    <row r="225" spans="5:68" hidden="1" outlineLevel="5">
      <c r="H225" s="327" t="s">
        <v>258</v>
      </c>
      <c r="I225" s="312">
        <f>'Data - expenses'!J139</f>
        <v>0</v>
      </c>
      <c r="J225" s="313">
        <f>'Data - expenses'!K139</f>
        <v>0</v>
      </c>
      <c r="K225" s="313">
        <f>'Data - expenses'!L139</f>
        <v>0</v>
      </c>
      <c r="L225" s="313">
        <f>'Data - expenses'!M139</f>
        <v>0</v>
      </c>
      <c r="M225" s="313">
        <f>'Data - expenses'!N139</f>
        <v>0</v>
      </c>
      <c r="N225" s="313">
        <f>'Data - expenses'!O139</f>
        <v>0</v>
      </c>
      <c r="O225" s="313">
        <f>'Data - expenses'!P139</f>
        <v>0</v>
      </c>
      <c r="P225" s="313">
        <f>'Data - expenses'!Q139</f>
        <v>0</v>
      </c>
      <c r="Q225" s="313">
        <f>'Data - expenses'!R139</f>
        <v>0</v>
      </c>
      <c r="R225" s="313">
        <f>'Data - expenses'!S139</f>
        <v>0</v>
      </c>
      <c r="S225" s="313">
        <f>'Data - expenses'!T139</f>
        <v>0</v>
      </c>
      <c r="T225" s="313">
        <f>'Data - expenses'!U139</f>
        <v>0</v>
      </c>
      <c r="U225" s="313">
        <f>'Data - expenses'!V139</f>
        <v>0</v>
      </c>
      <c r="V225" s="313">
        <f>'Data - expenses'!W139</f>
        <v>0</v>
      </c>
      <c r="W225" s="313">
        <f>'Data - expenses'!X139</f>
        <v>0</v>
      </c>
      <c r="X225" s="313">
        <f>'Data - expenses'!Y139</f>
        <v>0</v>
      </c>
      <c r="Y225" s="313">
        <f>'Data - expenses'!Z139</f>
        <v>0</v>
      </c>
      <c r="Z225" s="313">
        <f>'Data - expenses'!AA139</f>
        <v>0</v>
      </c>
      <c r="AA225" s="313">
        <f>'Data - expenses'!AB139</f>
        <v>0</v>
      </c>
      <c r="AB225" s="313">
        <f>'Data - expenses'!AC139</f>
        <v>0</v>
      </c>
      <c r="AC225" s="313">
        <f>'Data - expenses'!AD139</f>
        <v>0</v>
      </c>
      <c r="AD225" s="313">
        <f>'Data - expenses'!AE139</f>
        <v>0</v>
      </c>
      <c r="AE225" s="313">
        <f>'Data - expenses'!AF139</f>
        <v>0</v>
      </c>
      <c r="AF225" s="313">
        <f>'Data - expenses'!AG139</f>
        <v>0</v>
      </c>
      <c r="AG225" s="313">
        <f>'Data - expenses'!AH139</f>
        <v>0</v>
      </c>
      <c r="AH225" s="313">
        <f>'Data - expenses'!AI139</f>
        <v>0</v>
      </c>
      <c r="AI225" s="313">
        <f>'Data - expenses'!AJ139</f>
        <v>0</v>
      </c>
      <c r="AJ225" s="313">
        <f>'Data - expenses'!AK139</f>
        <v>0</v>
      </c>
      <c r="AK225" s="313">
        <f>'Data - expenses'!AL139</f>
        <v>0</v>
      </c>
      <c r="AL225" s="313">
        <f>'Data - expenses'!AM139</f>
        <v>0</v>
      </c>
      <c r="AM225" s="313">
        <f>'Data - expenses'!AN139</f>
        <v>0</v>
      </c>
      <c r="AN225" s="313">
        <f>'Data - expenses'!AO139</f>
        <v>0</v>
      </c>
      <c r="AO225" s="313">
        <f>'Data - expenses'!AP139</f>
        <v>75</v>
      </c>
      <c r="AP225" s="313">
        <f>'Data - expenses'!AQ139</f>
        <v>75</v>
      </c>
      <c r="AQ225" s="313">
        <f>'Data - expenses'!AR139</f>
        <v>75</v>
      </c>
      <c r="AR225" s="313">
        <f>'Data - expenses'!AS139</f>
        <v>75</v>
      </c>
      <c r="AS225" s="313">
        <f>'Data - expenses'!AT139</f>
        <v>75</v>
      </c>
      <c r="AT225" s="313">
        <f>'Data - expenses'!AU139</f>
        <v>75</v>
      </c>
      <c r="AU225" s="313">
        <f>'Data - expenses'!AV139</f>
        <v>75</v>
      </c>
      <c r="AV225" s="313">
        <f>'Data - expenses'!AW139</f>
        <v>75</v>
      </c>
      <c r="AW225" s="313">
        <f>'Data - expenses'!AX139</f>
        <v>75</v>
      </c>
      <c r="AX225" s="313">
        <f>'Data - expenses'!AY139</f>
        <v>75</v>
      </c>
      <c r="AY225" s="313">
        <f>'Data - expenses'!AZ139</f>
        <v>75</v>
      </c>
      <c r="AZ225" s="313">
        <f>'Data - expenses'!BA139</f>
        <v>75</v>
      </c>
      <c r="BA225" s="313">
        <f>'Data - expenses'!BB139</f>
        <v>75</v>
      </c>
      <c r="BB225" s="313">
        <f>'Data - expenses'!BC139</f>
        <v>75</v>
      </c>
      <c r="BC225" s="313">
        <f>'Data - expenses'!BD139</f>
        <v>75</v>
      </c>
      <c r="BD225" s="313">
        <f>'Data - expenses'!BE139</f>
        <v>75</v>
      </c>
      <c r="BE225" s="313">
        <f>'Data - expenses'!BF139</f>
        <v>75</v>
      </c>
      <c r="BF225" s="313">
        <f>'Data - expenses'!BG139</f>
        <v>75</v>
      </c>
      <c r="BG225" s="313">
        <f>'Data - expenses'!BH139</f>
        <v>75</v>
      </c>
      <c r="BH225" s="313">
        <f>'Data - expenses'!BI139</f>
        <v>75</v>
      </c>
      <c r="BI225" s="313">
        <f>'Data - expenses'!BJ139</f>
        <v>75</v>
      </c>
      <c r="BJ225" s="313">
        <f>'Data - expenses'!BK139</f>
        <v>75</v>
      </c>
      <c r="BK225" s="313">
        <f>'Data - expenses'!BL139</f>
        <v>75</v>
      </c>
      <c r="BL225" s="313">
        <f>'Data - expenses'!BM139</f>
        <v>75</v>
      </c>
      <c r="BM225" s="313">
        <f>'Data - expenses'!BN139</f>
        <v>75</v>
      </c>
      <c r="BN225" s="313">
        <f>'Data - expenses'!BO139</f>
        <v>75</v>
      </c>
      <c r="BO225" s="313">
        <f>'Data - expenses'!BP139</f>
        <v>75</v>
      </c>
      <c r="BP225" s="314">
        <f>'Data - expenses'!BQ139</f>
        <v>75</v>
      </c>
    </row>
    <row r="226" spans="5:68" hidden="1" outlineLevel="2">
      <c r="E226" s="502" t="s">
        <v>94</v>
      </c>
      <c r="F226" s="505"/>
      <c r="G226" s="505"/>
      <c r="H226" s="503"/>
      <c r="I226" s="324">
        <f t="shared" ref="I226:AN226" si="164">SUM(I227)</f>
        <v>3000</v>
      </c>
      <c r="J226" s="325">
        <f t="shared" si="164"/>
        <v>4000</v>
      </c>
      <c r="K226" s="325">
        <f t="shared" si="164"/>
        <v>4000</v>
      </c>
      <c r="L226" s="325">
        <f t="shared" si="164"/>
        <v>4000</v>
      </c>
      <c r="M226" s="325">
        <f t="shared" si="164"/>
        <v>4000</v>
      </c>
      <c r="N226" s="325">
        <f t="shared" si="164"/>
        <v>5000</v>
      </c>
      <c r="O226" s="325">
        <f t="shared" si="164"/>
        <v>5000</v>
      </c>
      <c r="P226" s="325">
        <f t="shared" si="164"/>
        <v>5000</v>
      </c>
      <c r="Q226" s="325">
        <f t="shared" si="164"/>
        <v>5000</v>
      </c>
      <c r="R226" s="325">
        <f t="shared" si="164"/>
        <v>5000</v>
      </c>
      <c r="S226" s="325">
        <f t="shared" si="164"/>
        <v>6000</v>
      </c>
      <c r="T226" s="325">
        <f t="shared" si="164"/>
        <v>6000</v>
      </c>
      <c r="U226" s="325">
        <f t="shared" si="164"/>
        <v>8000</v>
      </c>
      <c r="V226" s="325">
        <f t="shared" si="164"/>
        <v>8000</v>
      </c>
      <c r="W226" s="325">
        <f t="shared" si="164"/>
        <v>9000</v>
      </c>
      <c r="X226" s="325">
        <f t="shared" si="164"/>
        <v>9000</v>
      </c>
      <c r="Y226" s="325">
        <f t="shared" si="164"/>
        <v>10000</v>
      </c>
      <c r="Z226" s="325">
        <f t="shared" si="164"/>
        <v>11000</v>
      </c>
      <c r="AA226" s="325">
        <f t="shared" si="164"/>
        <v>11000</v>
      </c>
      <c r="AB226" s="325">
        <f t="shared" si="164"/>
        <v>12000</v>
      </c>
      <c r="AC226" s="325">
        <f t="shared" si="164"/>
        <v>13000</v>
      </c>
      <c r="AD226" s="325">
        <f t="shared" si="164"/>
        <v>13000</v>
      </c>
      <c r="AE226" s="325">
        <f t="shared" si="164"/>
        <v>14000</v>
      </c>
      <c r="AF226" s="325">
        <f t="shared" si="164"/>
        <v>14000</v>
      </c>
      <c r="AG226" s="325">
        <f t="shared" si="164"/>
        <v>14000</v>
      </c>
      <c r="AH226" s="325">
        <f t="shared" si="164"/>
        <v>15000</v>
      </c>
      <c r="AI226" s="325">
        <f t="shared" si="164"/>
        <v>15000</v>
      </c>
      <c r="AJ226" s="325">
        <f t="shared" si="164"/>
        <v>15000</v>
      </c>
      <c r="AK226" s="325">
        <f t="shared" si="164"/>
        <v>16000</v>
      </c>
      <c r="AL226" s="325">
        <f t="shared" si="164"/>
        <v>17000</v>
      </c>
      <c r="AM226" s="325">
        <f t="shared" si="164"/>
        <v>17000</v>
      </c>
      <c r="AN226" s="325">
        <f t="shared" si="164"/>
        <v>17000</v>
      </c>
      <c r="AO226" s="325">
        <f t="shared" ref="AO226:BP226" si="165">SUM(AO227)</f>
        <v>19000</v>
      </c>
      <c r="AP226" s="325">
        <f t="shared" si="165"/>
        <v>19000</v>
      </c>
      <c r="AQ226" s="325">
        <f t="shared" si="165"/>
        <v>19000</v>
      </c>
      <c r="AR226" s="325">
        <f t="shared" si="165"/>
        <v>19000</v>
      </c>
      <c r="AS226" s="325">
        <f t="shared" si="165"/>
        <v>23000</v>
      </c>
      <c r="AT226" s="325">
        <f t="shared" si="165"/>
        <v>24000</v>
      </c>
      <c r="AU226" s="325">
        <f t="shared" si="165"/>
        <v>25000</v>
      </c>
      <c r="AV226" s="325">
        <f t="shared" si="165"/>
        <v>25000</v>
      </c>
      <c r="AW226" s="325">
        <f t="shared" si="165"/>
        <v>25000</v>
      </c>
      <c r="AX226" s="325">
        <f t="shared" si="165"/>
        <v>25000</v>
      </c>
      <c r="AY226" s="325">
        <f t="shared" si="165"/>
        <v>26000</v>
      </c>
      <c r="AZ226" s="325">
        <f t="shared" si="165"/>
        <v>27000</v>
      </c>
      <c r="BA226" s="325">
        <f t="shared" si="165"/>
        <v>29000</v>
      </c>
      <c r="BB226" s="325">
        <f t="shared" si="165"/>
        <v>29000</v>
      </c>
      <c r="BC226" s="325">
        <f t="shared" si="165"/>
        <v>30000</v>
      </c>
      <c r="BD226" s="325">
        <f t="shared" si="165"/>
        <v>31000</v>
      </c>
      <c r="BE226" s="325">
        <f t="shared" si="165"/>
        <v>39000</v>
      </c>
      <c r="BF226" s="325">
        <f t="shared" si="165"/>
        <v>41000</v>
      </c>
      <c r="BG226" s="325">
        <f t="shared" si="165"/>
        <v>42000</v>
      </c>
      <c r="BH226" s="325">
        <f t="shared" si="165"/>
        <v>44000</v>
      </c>
      <c r="BI226" s="325">
        <f t="shared" si="165"/>
        <v>47000</v>
      </c>
      <c r="BJ226" s="325">
        <f t="shared" si="165"/>
        <v>47000</v>
      </c>
      <c r="BK226" s="325">
        <f t="shared" si="165"/>
        <v>49000</v>
      </c>
      <c r="BL226" s="325">
        <f t="shared" si="165"/>
        <v>52000</v>
      </c>
      <c r="BM226" s="325">
        <f t="shared" si="165"/>
        <v>52000</v>
      </c>
      <c r="BN226" s="325">
        <f t="shared" si="165"/>
        <v>54000</v>
      </c>
      <c r="BO226" s="325">
        <f t="shared" si="165"/>
        <v>57000</v>
      </c>
      <c r="BP226" s="326">
        <f t="shared" si="165"/>
        <v>57000</v>
      </c>
    </row>
    <row r="227" spans="5:68" hidden="1" outlineLevel="3">
      <c r="F227" s="488" t="s">
        <v>94</v>
      </c>
      <c r="G227" s="504"/>
      <c r="H227" s="489"/>
      <c r="I227" s="321">
        <f t="shared" ref="I227:AN227" si="166">SUM(I228,I230,I236,I240)</f>
        <v>3000</v>
      </c>
      <c r="J227" s="322">
        <f t="shared" si="166"/>
        <v>4000</v>
      </c>
      <c r="K227" s="322">
        <f t="shared" si="166"/>
        <v>4000</v>
      </c>
      <c r="L227" s="322">
        <f t="shared" si="166"/>
        <v>4000</v>
      </c>
      <c r="M227" s="322">
        <f t="shared" si="166"/>
        <v>4000</v>
      </c>
      <c r="N227" s="322">
        <f t="shared" si="166"/>
        <v>5000</v>
      </c>
      <c r="O227" s="322">
        <f t="shared" si="166"/>
        <v>5000</v>
      </c>
      <c r="P227" s="322">
        <f t="shared" si="166"/>
        <v>5000</v>
      </c>
      <c r="Q227" s="322">
        <f t="shared" si="166"/>
        <v>5000</v>
      </c>
      <c r="R227" s="322">
        <f t="shared" si="166"/>
        <v>5000</v>
      </c>
      <c r="S227" s="322">
        <f t="shared" si="166"/>
        <v>6000</v>
      </c>
      <c r="T227" s="322">
        <f t="shared" si="166"/>
        <v>6000</v>
      </c>
      <c r="U227" s="322">
        <f t="shared" si="166"/>
        <v>8000</v>
      </c>
      <c r="V227" s="322">
        <f t="shared" si="166"/>
        <v>8000</v>
      </c>
      <c r="W227" s="322">
        <f t="shared" si="166"/>
        <v>9000</v>
      </c>
      <c r="X227" s="322">
        <f t="shared" si="166"/>
        <v>9000</v>
      </c>
      <c r="Y227" s="322">
        <f t="shared" si="166"/>
        <v>10000</v>
      </c>
      <c r="Z227" s="322">
        <f t="shared" si="166"/>
        <v>11000</v>
      </c>
      <c r="AA227" s="322">
        <f t="shared" si="166"/>
        <v>11000</v>
      </c>
      <c r="AB227" s="322">
        <f t="shared" si="166"/>
        <v>12000</v>
      </c>
      <c r="AC227" s="322">
        <f t="shared" si="166"/>
        <v>13000</v>
      </c>
      <c r="AD227" s="322">
        <f t="shared" si="166"/>
        <v>13000</v>
      </c>
      <c r="AE227" s="322">
        <f t="shared" si="166"/>
        <v>14000</v>
      </c>
      <c r="AF227" s="322">
        <f t="shared" si="166"/>
        <v>14000</v>
      </c>
      <c r="AG227" s="322">
        <f t="shared" si="166"/>
        <v>14000</v>
      </c>
      <c r="AH227" s="322">
        <f t="shared" si="166"/>
        <v>15000</v>
      </c>
      <c r="AI227" s="322">
        <f t="shared" si="166"/>
        <v>15000</v>
      </c>
      <c r="AJ227" s="322">
        <f t="shared" si="166"/>
        <v>15000</v>
      </c>
      <c r="AK227" s="322">
        <f t="shared" si="166"/>
        <v>16000</v>
      </c>
      <c r="AL227" s="322">
        <f t="shared" si="166"/>
        <v>17000</v>
      </c>
      <c r="AM227" s="322">
        <f t="shared" si="166"/>
        <v>17000</v>
      </c>
      <c r="AN227" s="322">
        <f t="shared" si="166"/>
        <v>17000</v>
      </c>
      <c r="AO227" s="322">
        <f t="shared" ref="AO227:BP227" si="167">SUM(AO228,AO230,AO236,AO240)</f>
        <v>19000</v>
      </c>
      <c r="AP227" s="322">
        <f t="shared" si="167"/>
        <v>19000</v>
      </c>
      <c r="AQ227" s="322">
        <f t="shared" si="167"/>
        <v>19000</v>
      </c>
      <c r="AR227" s="322">
        <f t="shared" si="167"/>
        <v>19000</v>
      </c>
      <c r="AS227" s="322">
        <f t="shared" si="167"/>
        <v>23000</v>
      </c>
      <c r="AT227" s="322">
        <f t="shared" si="167"/>
        <v>24000</v>
      </c>
      <c r="AU227" s="322">
        <f t="shared" si="167"/>
        <v>25000</v>
      </c>
      <c r="AV227" s="322">
        <f t="shared" si="167"/>
        <v>25000</v>
      </c>
      <c r="AW227" s="322">
        <f t="shared" si="167"/>
        <v>25000</v>
      </c>
      <c r="AX227" s="322">
        <f t="shared" si="167"/>
        <v>25000</v>
      </c>
      <c r="AY227" s="322">
        <f t="shared" si="167"/>
        <v>26000</v>
      </c>
      <c r="AZ227" s="322">
        <f t="shared" si="167"/>
        <v>27000</v>
      </c>
      <c r="BA227" s="322">
        <f t="shared" si="167"/>
        <v>29000</v>
      </c>
      <c r="BB227" s="322">
        <f t="shared" si="167"/>
        <v>29000</v>
      </c>
      <c r="BC227" s="322">
        <f t="shared" si="167"/>
        <v>30000</v>
      </c>
      <c r="BD227" s="322">
        <f t="shared" si="167"/>
        <v>31000</v>
      </c>
      <c r="BE227" s="322">
        <f t="shared" si="167"/>
        <v>39000</v>
      </c>
      <c r="BF227" s="322">
        <f t="shared" si="167"/>
        <v>41000</v>
      </c>
      <c r="BG227" s="322">
        <f t="shared" si="167"/>
        <v>42000</v>
      </c>
      <c r="BH227" s="322">
        <f t="shared" si="167"/>
        <v>44000</v>
      </c>
      <c r="BI227" s="322">
        <f t="shared" si="167"/>
        <v>47000</v>
      </c>
      <c r="BJ227" s="322">
        <f t="shared" si="167"/>
        <v>47000</v>
      </c>
      <c r="BK227" s="322">
        <f t="shared" si="167"/>
        <v>49000</v>
      </c>
      <c r="BL227" s="322">
        <f t="shared" si="167"/>
        <v>52000</v>
      </c>
      <c r="BM227" s="322">
        <f t="shared" si="167"/>
        <v>52000</v>
      </c>
      <c r="BN227" s="322">
        <f t="shared" si="167"/>
        <v>54000</v>
      </c>
      <c r="BO227" s="322">
        <f t="shared" si="167"/>
        <v>57000</v>
      </c>
      <c r="BP227" s="323">
        <f t="shared" si="167"/>
        <v>57000</v>
      </c>
    </row>
    <row r="228" spans="5:68" hidden="1" outlineLevel="4">
      <c r="G228" s="502" t="s">
        <v>0</v>
      </c>
      <c r="H228" s="503"/>
      <c r="I228" s="324">
        <f t="shared" ref="I228:AN228" si="168">SUM(I229)</f>
        <v>1000</v>
      </c>
      <c r="J228" s="325">
        <f t="shared" si="168"/>
        <v>1000</v>
      </c>
      <c r="K228" s="325">
        <f t="shared" si="168"/>
        <v>1000</v>
      </c>
      <c r="L228" s="325">
        <f t="shared" si="168"/>
        <v>1000</v>
      </c>
      <c r="M228" s="325">
        <f t="shared" si="168"/>
        <v>1000</v>
      </c>
      <c r="N228" s="325">
        <f t="shared" si="168"/>
        <v>1000</v>
      </c>
      <c r="O228" s="325">
        <f t="shared" si="168"/>
        <v>1000</v>
      </c>
      <c r="P228" s="325">
        <f t="shared" si="168"/>
        <v>1000</v>
      </c>
      <c r="Q228" s="325">
        <f t="shared" si="168"/>
        <v>1000</v>
      </c>
      <c r="R228" s="325">
        <f t="shared" si="168"/>
        <v>1000</v>
      </c>
      <c r="S228" s="325">
        <f t="shared" si="168"/>
        <v>1000</v>
      </c>
      <c r="T228" s="325">
        <f t="shared" si="168"/>
        <v>1000</v>
      </c>
      <c r="U228" s="325">
        <f t="shared" si="168"/>
        <v>1000</v>
      </c>
      <c r="V228" s="325">
        <f t="shared" si="168"/>
        <v>1000</v>
      </c>
      <c r="W228" s="325">
        <f t="shared" si="168"/>
        <v>1000</v>
      </c>
      <c r="X228" s="325">
        <f t="shared" si="168"/>
        <v>1000</v>
      </c>
      <c r="Y228" s="325">
        <f t="shared" si="168"/>
        <v>1000</v>
      </c>
      <c r="Z228" s="325">
        <f t="shared" si="168"/>
        <v>1000</v>
      </c>
      <c r="AA228" s="325">
        <f t="shared" si="168"/>
        <v>1000</v>
      </c>
      <c r="AB228" s="325">
        <f t="shared" si="168"/>
        <v>1000</v>
      </c>
      <c r="AC228" s="325">
        <f t="shared" si="168"/>
        <v>1000</v>
      </c>
      <c r="AD228" s="325">
        <f t="shared" si="168"/>
        <v>1000</v>
      </c>
      <c r="AE228" s="325">
        <f t="shared" si="168"/>
        <v>1000</v>
      </c>
      <c r="AF228" s="325">
        <f t="shared" si="168"/>
        <v>1000</v>
      </c>
      <c r="AG228" s="325">
        <f t="shared" si="168"/>
        <v>1000</v>
      </c>
      <c r="AH228" s="325">
        <f t="shared" si="168"/>
        <v>1000</v>
      </c>
      <c r="AI228" s="325">
        <f t="shared" si="168"/>
        <v>1000</v>
      </c>
      <c r="AJ228" s="325">
        <f t="shared" si="168"/>
        <v>1000</v>
      </c>
      <c r="AK228" s="325">
        <f t="shared" si="168"/>
        <v>1000</v>
      </c>
      <c r="AL228" s="325">
        <f t="shared" si="168"/>
        <v>1000</v>
      </c>
      <c r="AM228" s="325">
        <f t="shared" si="168"/>
        <v>1000</v>
      </c>
      <c r="AN228" s="325">
        <f t="shared" si="168"/>
        <v>1000</v>
      </c>
      <c r="AO228" s="325">
        <f t="shared" ref="AO228:BP228" si="169">SUM(AO229)</f>
        <v>1000</v>
      </c>
      <c r="AP228" s="325">
        <f t="shared" si="169"/>
        <v>1000</v>
      </c>
      <c r="AQ228" s="325">
        <f t="shared" si="169"/>
        <v>1000</v>
      </c>
      <c r="AR228" s="325">
        <f t="shared" si="169"/>
        <v>1000</v>
      </c>
      <c r="AS228" s="325">
        <f t="shared" si="169"/>
        <v>1000</v>
      </c>
      <c r="AT228" s="325">
        <f t="shared" si="169"/>
        <v>1000</v>
      </c>
      <c r="AU228" s="325">
        <f t="shared" si="169"/>
        <v>1000</v>
      </c>
      <c r="AV228" s="325">
        <f t="shared" si="169"/>
        <v>1000</v>
      </c>
      <c r="AW228" s="325">
        <f t="shared" si="169"/>
        <v>1000</v>
      </c>
      <c r="AX228" s="325">
        <f t="shared" si="169"/>
        <v>1000</v>
      </c>
      <c r="AY228" s="325">
        <f t="shared" si="169"/>
        <v>1000</v>
      </c>
      <c r="AZ228" s="325">
        <f t="shared" si="169"/>
        <v>1000</v>
      </c>
      <c r="BA228" s="325">
        <f t="shared" si="169"/>
        <v>1000</v>
      </c>
      <c r="BB228" s="325">
        <f t="shared" si="169"/>
        <v>1000</v>
      </c>
      <c r="BC228" s="325">
        <f t="shared" si="169"/>
        <v>1000</v>
      </c>
      <c r="BD228" s="325">
        <f t="shared" si="169"/>
        <v>1000</v>
      </c>
      <c r="BE228" s="325">
        <f t="shared" si="169"/>
        <v>1000</v>
      </c>
      <c r="BF228" s="325">
        <f t="shared" si="169"/>
        <v>1000</v>
      </c>
      <c r="BG228" s="325">
        <f t="shared" si="169"/>
        <v>1000</v>
      </c>
      <c r="BH228" s="325">
        <f t="shared" si="169"/>
        <v>1000</v>
      </c>
      <c r="BI228" s="325">
        <f t="shared" si="169"/>
        <v>1000</v>
      </c>
      <c r="BJ228" s="325">
        <f t="shared" si="169"/>
        <v>1000</v>
      </c>
      <c r="BK228" s="325">
        <f t="shared" si="169"/>
        <v>1000</v>
      </c>
      <c r="BL228" s="325">
        <f t="shared" si="169"/>
        <v>1000</v>
      </c>
      <c r="BM228" s="325">
        <f t="shared" si="169"/>
        <v>1000</v>
      </c>
      <c r="BN228" s="325">
        <f t="shared" si="169"/>
        <v>1000</v>
      </c>
      <c r="BO228" s="325">
        <f t="shared" si="169"/>
        <v>1000</v>
      </c>
      <c r="BP228" s="326">
        <f t="shared" si="169"/>
        <v>1000</v>
      </c>
    </row>
    <row r="229" spans="5:68" hidden="1" outlineLevel="5">
      <c r="H229" s="327" t="s">
        <v>248</v>
      </c>
      <c r="I229" s="312">
        <f>'Data - expenses'!J140</f>
        <v>1000</v>
      </c>
      <c r="J229" s="313">
        <f>'Data - expenses'!K140</f>
        <v>1000</v>
      </c>
      <c r="K229" s="313">
        <f>'Data - expenses'!L140</f>
        <v>1000</v>
      </c>
      <c r="L229" s="313">
        <f>'Data - expenses'!M140</f>
        <v>1000</v>
      </c>
      <c r="M229" s="313">
        <f>'Data - expenses'!N140</f>
        <v>1000</v>
      </c>
      <c r="N229" s="313">
        <f>'Data - expenses'!O140</f>
        <v>1000</v>
      </c>
      <c r="O229" s="313">
        <f>'Data - expenses'!P140</f>
        <v>1000</v>
      </c>
      <c r="P229" s="313">
        <f>'Data - expenses'!Q140</f>
        <v>1000</v>
      </c>
      <c r="Q229" s="313">
        <f>'Data - expenses'!R140</f>
        <v>1000</v>
      </c>
      <c r="R229" s="313">
        <f>'Data - expenses'!S140</f>
        <v>1000</v>
      </c>
      <c r="S229" s="313">
        <f>'Data - expenses'!T140</f>
        <v>1000</v>
      </c>
      <c r="T229" s="313">
        <f>'Data - expenses'!U140</f>
        <v>1000</v>
      </c>
      <c r="U229" s="313">
        <f>'Data - expenses'!V140</f>
        <v>1000</v>
      </c>
      <c r="V229" s="313">
        <f>'Data - expenses'!W140</f>
        <v>1000</v>
      </c>
      <c r="W229" s="313">
        <f>'Data - expenses'!X140</f>
        <v>1000</v>
      </c>
      <c r="X229" s="313">
        <f>'Data - expenses'!Y140</f>
        <v>1000</v>
      </c>
      <c r="Y229" s="313">
        <f>'Data - expenses'!Z140</f>
        <v>1000</v>
      </c>
      <c r="Z229" s="313">
        <f>'Data - expenses'!AA140</f>
        <v>1000</v>
      </c>
      <c r="AA229" s="313">
        <f>'Data - expenses'!AB140</f>
        <v>1000</v>
      </c>
      <c r="AB229" s="313">
        <f>'Data - expenses'!AC140</f>
        <v>1000</v>
      </c>
      <c r="AC229" s="313">
        <f>'Data - expenses'!AD140</f>
        <v>1000</v>
      </c>
      <c r="AD229" s="313">
        <f>'Data - expenses'!AE140</f>
        <v>1000</v>
      </c>
      <c r="AE229" s="313">
        <f>'Data - expenses'!AF140</f>
        <v>1000</v>
      </c>
      <c r="AF229" s="313">
        <f>'Data - expenses'!AG140</f>
        <v>1000</v>
      </c>
      <c r="AG229" s="313">
        <f>'Data - expenses'!AH140</f>
        <v>1000</v>
      </c>
      <c r="AH229" s="313">
        <f>'Data - expenses'!AI140</f>
        <v>1000</v>
      </c>
      <c r="AI229" s="313">
        <f>'Data - expenses'!AJ140</f>
        <v>1000</v>
      </c>
      <c r="AJ229" s="313">
        <f>'Data - expenses'!AK140</f>
        <v>1000</v>
      </c>
      <c r="AK229" s="313">
        <f>'Data - expenses'!AL140</f>
        <v>1000</v>
      </c>
      <c r="AL229" s="313">
        <f>'Data - expenses'!AM140</f>
        <v>1000</v>
      </c>
      <c r="AM229" s="313">
        <f>'Data - expenses'!AN140</f>
        <v>1000</v>
      </c>
      <c r="AN229" s="313">
        <f>'Data - expenses'!AO140</f>
        <v>1000</v>
      </c>
      <c r="AO229" s="313">
        <f>'Data - expenses'!AP140</f>
        <v>1000</v>
      </c>
      <c r="AP229" s="313">
        <f>'Data - expenses'!AQ140</f>
        <v>1000</v>
      </c>
      <c r="AQ229" s="313">
        <f>'Data - expenses'!AR140</f>
        <v>1000</v>
      </c>
      <c r="AR229" s="313">
        <f>'Data - expenses'!AS140</f>
        <v>1000</v>
      </c>
      <c r="AS229" s="313">
        <f>'Data - expenses'!AT140</f>
        <v>1000</v>
      </c>
      <c r="AT229" s="313">
        <f>'Data - expenses'!AU140</f>
        <v>1000</v>
      </c>
      <c r="AU229" s="313">
        <f>'Data - expenses'!AV140</f>
        <v>1000</v>
      </c>
      <c r="AV229" s="313">
        <f>'Data - expenses'!AW140</f>
        <v>1000</v>
      </c>
      <c r="AW229" s="313">
        <f>'Data - expenses'!AX140</f>
        <v>1000</v>
      </c>
      <c r="AX229" s="313">
        <f>'Data - expenses'!AY140</f>
        <v>1000</v>
      </c>
      <c r="AY229" s="313">
        <f>'Data - expenses'!AZ140</f>
        <v>1000</v>
      </c>
      <c r="AZ229" s="313">
        <f>'Data - expenses'!BA140</f>
        <v>1000</v>
      </c>
      <c r="BA229" s="313">
        <f>'Data - expenses'!BB140</f>
        <v>1000</v>
      </c>
      <c r="BB229" s="313">
        <f>'Data - expenses'!BC140</f>
        <v>1000</v>
      </c>
      <c r="BC229" s="313">
        <f>'Data - expenses'!BD140</f>
        <v>1000</v>
      </c>
      <c r="BD229" s="313">
        <f>'Data - expenses'!BE140</f>
        <v>1000</v>
      </c>
      <c r="BE229" s="313">
        <f>'Data - expenses'!BF140</f>
        <v>1000</v>
      </c>
      <c r="BF229" s="313">
        <f>'Data - expenses'!BG140</f>
        <v>1000</v>
      </c>
      <c r="BG229" s="313">
        <f>'Data - expenses'!BH140</f>
        <v>1000</v>
      </c>
      <c r="BH229" s="313">
        <f>'Data - expenses'!BI140</f>
        <v>1000</v>
      </c>
      <c r="BI229" s="313">
        <f>'Data - expenses'!BJ140</f>
        <v>1000</v>
      </c>
      <c r="BJ229" s="313">
        <f>'Data - expenses'!BK140</f>
        <v>1000</v>
      </c>
      <c r="BK229" s="313">
        <f>'Data - expenses'!BL140</f>
        <v>1000</v>
      </c>
      <c r="BL229" s="313">
        <f>'Data - expenses'!BM140</f>
        <v>1000</v>
      </c>
      <c r="BM229" s="313">
        <f>'Data - expenses'!BN140</f>
        <v>1000</v>
      </c>
      <c r="BN229" s="313">
        <f>'Data - expenses'!BO140</f>
        <v>1000</v>
      </c>
      <c r="BO229" s="313">
        <f>'Data - expenses'!BP140</f>
        <v>1000</v>
      </c>
      <c r="BP229" s="314">
        <f>'Data - expenses'!BQ140</f>
        <v>1000</v>
      </c>
    </row>
    <row r="230" spans="5:68" hidden="1" outlineLevel="4">
      <c r="G230" s="502" t="s">
        <v>36</v>
      </c>
      <c r="H230" s="503"/>
      <c r="I230" s="324">
        <f t="shared" ref="I230:AN230" si="170">SUM(I231,I232,I233,I234,I235)</f>
        <v>0</v>
      </c>
      <c r="J230" s="325">
        <f t="shared" si="170"/>
        <v>1000</v>
      </c>
      <c r="K230" s="325">
        <f t="shared" si="170"/>
        <v>1000</v>
      </c>
      <c r="L230" s="325">
        <f t="shared" si="170"/>
        <v>1000</v>
      </c>
      <c r="M230" s="325">
        <f t="shared" si="170"/>
        <v>1000</v>
      </c>
      <c r="N230" s="325">
        <f t="shared" si="170"/>
        <v>1000</v>
      </c>
      <c r="O230" s="325">
        <f t="shared" si="170"/>
        <v>1000</v>
      </c>
      <c r="P230" s="325">
        <f t="shared" si="170"/>
        <v>1000</v>
      </c>
      <c r="Q230" s="325">
        <f t="shared" si="170"/>
        <v>1000</v>
      </c>
      <c r="R230" s="325">
        <f t="shared" si="170"/>
        <v>1000</v>
      </c>
      <c r="S230" s="325">
        <f t="shared" si="170"/>
        <v>2000</v>
      </c>
      <c r="T230" s="325">
        <f t="shared" si="170"/>
        <v>2000</v>
      </c>
      <c r="U230" s="325">
        <f t="shared" si="170"/>
        <v>2000</v>
      </c>
      <c r="V230" s="325">
        <f t="shared" si="170"/>
        <v>2000</v>
      </c>
      <c r="W230" s="325">
        <f t="shared" si="170"/>
        <v>2000</v>
      </c>
      <c r="X230" s="325">
        <f t="shared" si="170"/>
        <v>2000</v>
      </c>
      <c r="Y230" s="325">
        <f t="shared" si="170"/>
        <v>3000</v>
      </c>
      <c r="Z230" s="325">
        <f t="shared" si="170"/>
        <v>4000</v>
      </c>
      <c r="AA230" s="325">
        <f t="shared" si="170"/>
        <v>4000</v>
      </c>
      <c r="AB230" s="325">
        <f t="shared" si="170"/>
        <v>4000</v>
      </c>
      <c r="AC230" s="325">
        <f t="shared" si="170"/>
        <v>5000</v>
      </c>
      <c r="AD230" s="325">
        <f t="shared" si="170"/>
        <v>5000</v>
      </c>
      <c r="AE230" s="325">
        <f t="shared" si="170"/>
        <v>5000</v>
      </c>
      <c r="AF230" s="325">
        <f t="shared" si="170"/>
        <v>5000</v>
      </c>
      <c r="AG230" s="325">
        <f t="shared" si="170"/>
        <v>5000</v>
      </c>
      <c r="AH230" s="325">
        <f t="shared" si="170"/>
        <v>6000</v>
      </c>
      <c r="AI230" s="325">
        <f t="shared" si="170"/>
        <v>6000</v>
      </c>
      <c r="AJ230" s="325">
        <f t="shared" si="170"/>
        <v>6000</v>
      </c>
      <c r="AK230" s="325">
        <f t="shared" si="170"/>
        <v>6000</v>
      </c>
      <c r="AL230" s="325">
        <f t="shared" si="170"/>
        <v>7000</v>
      </c>
      <c r="AM230" s="325">
        <f t="shared" si="170"/>
        <v>7000</v>
      </c>
      <c r="AN230" s="325">
        <f t="shared" si="170"/>
        <v>7000</v>
      </c>
      <c r="AO230" s="325">
        <f t="shared" ref="AO230:BP230" si="171">SUM(AO231,AO232,AO233,AO234,AO235)</f>
        <v>7000</v>
      </c>
      <c r="AP230" s="325">
        <f t="shared" si="171"/>
        <v>7000</v>
      </c>
      <c r="AQ230" s="325">
        <f t="shared" si="171"/>
        <v>7000</v>
      </c>
      <c r="AR230" s="325">
        <f t="shared" si="171"/>
        <v>7000</v>
      </c>
      <c r="AS230" s="325">
        <f t="shared" si="171"/>
        <v>8000</v>
      </c>
      <c r="AT230" s="325">
        <f t="shared" si="171"/>
        <v>9000</v>
      </c>
      <c r="AU230" s="325">
        <f t="shared" si="171"/>
        <v>9000</v>
      </c>
      <c r="AV230" s="325">
        <f t="shared" si="171"/>
        <v>9000</v>
      </c>
      <c r="AW230" s="325">
        <f t="shared" si="171"/>
        <v>9000</v>
      </c>
      <c r="AX230" s="325">
        <f t="shared" si="171"/>
        <v>9000</v>
      </c>
      <c r="AY230" s="325">
        <f t="shared" si="171"/>
        <v>10000</v>
      </c>
      <c r="AZ230" s="325">
        <f t="shared" si="171"/>
        <v>11000</v>
      </c>
      <c r="BA230" s="325">
        <f t="shared" si="171"/>
        <v>12000</v>
      </c>
      <c r="BB230" s="325">
        <f t="shared" si="171"/>
        <v>12000</v>
      </c>
      <c r="BC230" s="325">
        <f t="shared" si="171"/>
        <v>12000</v>
      </c>
      <c r="BD230" s="325">
        <f t="shared" si="171"/>
        <v>13000</v>
      </c>
      <c r="BE230" s="325">
        <f t="shared" si="171"/>
        <v>17000</v>
      </c>
      <c r="BF230" s="325">
        <f t="shared" si="171"/>
        <v>19000</v>
      </c>
      <c r="BG230" s="325">
        <f t="shared" si="171"/>
        <v>19000</v>
      </c>
      <c r="BH230" s="325">
        <f t="shared" si="171"/>
        <v>21000</v>
      </c>
      <c r="BI230" s="325">
        <f t="shared" si="171"/>
        <v>23000</v>
      </c>
      <c r="BJ230" s="325">
        <f t="shared" si="171"/>
        <v>23000</v>
      </c>
      <c r="BK230" s="325">
        <f t="shared" si="171"/>
        <v>25000</v>
      </c>
      <c r="BL230" s="325">
        <f t="shared" si="171"/>
        <v>27000</v>
      </c>
      <c r="BM230" s="325">
        <f t="shared" si="171"/>
        <v>27000</v>
      </c>
      <c r="BN230" s="325">
        <f t="shared" si="171"/>
        <v>29000</v>
      </c>
      <c r="BO230" s="325">
        <f t="shared" si="171"/>
        <v>31000</v>
      </c>
      <c r="BP230" s="326">
        <f t="shared" si="171"/>
        <v>31000</v>
      </c>
    </row>
    <row r="231" spans="5:68" hidden="1" outlineLevel="5">
      <c r="H231" s="327" t="s">
        <v>249</v>
      </c>
      <c r="I231" s="312">
        <f>'Data - expenses'!J141</f>
        <v>0</v>
      </c>
      <c r="J231" s="313">
        <f>'Data - expenses'!K141</f>
        <v>0</v>
      </c>
      <c r="K231" s="313">
        <f>'Data - expenses'!L141</f>
        <v>0</v>
      </c>
      <c r="L231" s="313">
        <f>'Data - expenses'!M141</f>
        <v>0</v>
      </c>
      <c r="M231" s="313">
        <f>'Data - expenses'!N141</f>
        <v>0</v>
      </c>
      <c r="N231" s="313">
        <f>'Data - expenses'!O141</f>
        <v>0</v>
      </c>
      <c r="O231" s="313">
        <f>'Data - expenses'!P141</f>
        <v>0</v>
      </c>
      <c r="P231" s="313">
        <f>'Data - expenses'!Q141</f>
        <v>0</v>
      </c>
      <c r="Q231" s="313">
        <f>'Data - expenses'!R141</f>
        <v>0</v>
      </c>
      <c r="R231" s="313">
        <f>'Data - expenses'!S141</f>
        <v>0</v>
      </c>
      <c r="S231" s="313">
        <f>'Data - expenses'!T141</f>
        <v>0</v>
      </c>
      <c r="T231" s="313">
        <f>'Data - expenses'!U141</f>
        <v>0</v>
      </c>
      <c r="U231" s="313">
        <f>'Data - expenses'!V141</f>
        <v>0</v>
      </c>
      <c r="V231" s="313">
        <f>'Data - expenses'!W141</f>
        <v>0</v>
      </c>
      <c r="W231" s="313">
        <f>'Data - expenses'!X141</f>
        <v>0</v>
      </c>
      <c r="X231" s="313">
        <f>'Data - expenses'!Y141</f>
        <v>0</v>
      </c>
      <c r="Y231" s="313">
        <f>'Data - expenses'!Z141</f>
        <v>0</v>
      </c>
      <c r="Z231" s="313">
        <f>'Data - expenses'!AA141</f>
        <v>0</v>
      </c>
      <c r="AA231" s="313">
        <f>'Data - expenses'!AB141</f>
        <v>0</v>
      </c>
      <c r="AB231" s="313">
        <f>'Data - expenses'!AC141</f>
        <v>0</v>
      </c>
      <c r="AC231" s="313">
        <f>'Data - expenses'!AD141</f>
        <v>0</v>
      </c>
      <c r="AD231" s="313">
        <f>'Data - expenses'!AE141</f>
        <v>0</v>
      </c>
      <c r="AE231" s="313">
        <f>'Data - expenses'!AF141</f>
        <v>0</v>
      </c>
      <c r="AF231" s="313">
        <f>'Data - expenses'!AG141</f>
        <v>0</v>
      </c>
      <c r="AG231" s="313">
        <f>'Data - expenses'!AH141</f>
        <v>0</v>
      </c>
      <c r="AH231" s="313">
        <f>'Data - expenses'!AI141</f>
        <v>1000</v>
      </c>
      <c r="AI231" s="313">
        <f>'Data - expenses'!AJ141</f>
        <v>1000</v>
      </c>
      <c r="AJ231" s="313">
        <f>'Data - expenses'!AK141</f>
        <v>1000</v>
      </c>
      <c r="AK231" s="313">
        <f>'Data - expenses'!AL141</f>
        <v>1000</v>
      </c>
      <c r="AL231" s="313">
        <f>'Data - expenses'!AM141</f>
        <v>1000</v>
      </c>
      <c r="AM231" s="313">
        <f>'Data - expenses'!AN141</f>
        <v>1000</v>
      </c>
      <c r="AN231" s="313">
        <f>'Data - expenses'!AO141</f>
        <v>1000</v>
      </c>
      <c r="AO231" s="313">
        <f>'Data - expenses'!AP141</f>
        <v>1000</v>
      </c>
      <c r="AP231" s="313">
        <f>'Data - expenses'!AQ141</f>
        <v>1000</v>
      </c>
      <c r="AQ231" s="313">
        <f>'Data - expenses'!AR141</f>
        <v>1000</v>
      </c>
      <c r="AR231" s="313">
        <f>'Data - expenses'!AS141</f>
        <v>1000</v>
      </c>
      <c r="AS231" s="313">
        <f>'Data - expenses'!AT141</f>
        <v>1000</v>
      </c>
      <c r="AT231" s="313">
        <f>'Data - expenses'!AU141</f>
        <v>1000</v>
      </c>
      <c r="AU231" s="313">
        <f>'Data - expenses'!AV141</f>
        <v>1000</v>
      </c>
      <c r="AV231" s="313">
        <f>'Data - expenses'!AW141</f>
        <v>1000</v>
      </c>
      <c r="AW231" s="313">
        <f>'Data - expenses'!AX141</f>
        <v>1000</v>
      </c>
      <c r="AX231" s="313">
        <f>'Data - expenses'!AY141</f>
        <v>1000</v>
      </c>
      <c r="AY231" s="313">
        <f>'Data - expenses'!AZ141</f>
        <v>1000</v>
      </c>
      <c r="AZ231" s="313">
        <f>'Data - expenses'!BA141</f>
        <v>1000</v>
      </c>
      <c r="BA231" s="313">
        <f>'Data - expenses'!BB141</f>
        <v>1000</v>
      </c>
      <c r="BB231" s="313">
        <f>'Data - expenses'!BC141</f>
        <v>1000</v>
      </c>
      <c r="BC231" s="313">
        <f>'Data - expenses'!BD141</f>
        <v>1000</v>
      </c>
      <c r="BD231" s="313">
        <f>'Data - expenses'!BE141</f>
        <v>1000</v>
      </c>
      <c r="BE231" s="313">
        <f>'Data - expenses'!BF141</f>
        <v>2000</v>
      </c>
      <c r="BF231" s="313">
        <f>'Data - expenses'!BG141</f>
        <v>2000</v>
      </c>
      <c r="BG231" s="313">
        <f>'Data - expenses'!BH141</f>
        <v>2000</v>
      </c>
      <c r="BH231" s="313">
        <f>'Data - expenses'!BI141</f>
        <v>2000</v>
      </c>
      <c r="BI231" s="313">
        <f>'Data - expenses'!BJ141</f>
        <v>2000</v>
      </c>
      <c r="BJ231" s="313">
        <f>'Data - expenses'!BK141</f>
        <v>2000</v>
      </c>
      <c r="BK231" s="313">
        <f>'Data - expenses'!BL141</f>
        <v>2000</v>
      </c>
      <c r="BL231" s="313">
        <f>'Data - expenses'!BM141</f>
        <v>2000</v>
      </c>
      <c r="BM231" s="313">
        <f>'Data - expenses'!BN141</f>
        <v>2000</v>
      </c>
      <c r="BN231" s="313">
        <f>'Data - expenses'!BO141</f>
        <v>2000</v>
      </c>
      <c r="BO231" s="313">
        <f>'Data - expenses'!BP141</f>
        <v>2000</v>
      </c>
      <c r="BP231" s="314">
        <f>'Data - expenses'!BQ141</f>
        <v>2000</v>
      </c>
    </row>
    <row r="232" spans="5:68" hidden="1" outlineLevel="5">
      <c r="H232" s="327" t="s">
        <v>250</v>
      </c>
      <c r="I232" s="312">
        <f>'Data - expenses'!J142</f>
        <v>0</v>
      </c>
      <c r="J232" s="313">
        <f>'Data - expenses'!K142</f>
        <v>0</v>
      </c>
      <c r="K232" s="313">
        <f>'Data - expenses'!L142</f>
        <v>0</v>
      </c>
      <c r="L232" s="313">
        <f>'Data - expenses'!M142</f>
        <v>0</v>
      </c>
      <c r="M232" s="313">
        <f>'Data - expenses'!N142</f>
        <v>0</v>
      </c>
      <c r="N232" s="313">
        <f>'Data - expenses'!O142</f>
        <v>0</v>
      </c>
      <c r="O232" s="313">
        <f>'Data - expenses'!P142</f>
        <v>0</v>
      </c>
      <c r="P232" s="313">
        <f>'Data - expenses'!Q142</f>
        <v>0</v>
      </c>
      <c r="Q232" s="313">
        <f>'Data - expenses'!R142</f>
        <v>0</v>
      </c>
      <c r="R232" s="313">
        <f>'Data - expenses'!S142</f>
        <v>0</v>
      </c>
      <c r="S232" s="313">
        <f>'Data - expenses'!T142</f>
        <v>0</v>
      </c>
      <c r="T232" s="313">
        <f>'Data - expenses'!U142</f>
        <v>0</v>
      </c>
      <c r="U232" s="313">
        <f>'Data - expenses'!V142</f>
        <v>0</v>
      </c>
      <c r="V232" s="313">
        <f>'Data - expenses'!W142</f>
        <v>0</v>
      </c>
      <c r="W232" s="313">
        <f>'Data - expenses'!X142</f>
        <v>0</v>
      </c>
      <c r="X232" s="313">
        <f>'Data - expenses'!Y142</f>
        <v>0</v>
      </c>
      <c r="Y232" s="313">
        <f>'Data - expenses'!Z142</f>
        <v>1000</v>
      </c>
      <c r="Z232" s="313">
        <f>'Data - expenses'!AA142</f>
        <v>1000</v>
      </c>
      <c r="AA232" s="313">
        <f>'Data - expenses'!AB142</f>
        <v>1000</v>
      </c>
      <c r="AB232" s="313">
        <f>'Data - expenses'!AC142</f>
        <v>1000</v>
      </c>
      <c r="AC232" s="313">
        <f>'Data - expenses'!AD142</f>
        <v>1000</v>
      </c>
      <c r="AD232" s="313">
        <f>'Data - expenses'!AE142</f>
        <v>1000</v>
      </c>
      <c r="AE232" s="313">
        <f>'Data - expenses'!AF142</f>
        <v>1000</v>
      </c>
      <c r="AF232" s="313">
        <f>'Data - expenses'!AG142</f>
        <v>1000</v>
      </c>
      <c r="AG232" s="313">
        <f>'Data - expenses'!AH142</f>
        <v>1000</v>
      </c>
      <c r="AH232" s="313">
        <f>'Data - expenses'!AI142</f>
        <v>1000</v>
      </c>
      <c r="AI232" s="313">
        <f>'Data - expenses'!AJ142</f>
        <v>1000</v>
      </c>
      <c r="AJ232" s="313">
        <f>'Data - expenses'!AK142</f>
        <v>1000</v>
      </c>
      <c r="AK232" s="313">
        <f>'Data - expenses'!AL142</f>
        <v>1000</v>
      </c>
      <c r="AL232" s="313">
        <f>'Data - expenses'!AM142</f>
        <v>1000</v>
      </c>
      <c r="AM232" s="313">
        <f>'Data - expenses'!AN142</f>
        <v>1000</v>
      </c>
      <c r="AN232" s="313">
        <f>'Data - expenses'!AO142</f>
        <v>1000</v>
      </c>
      <c r="AO232" s="313">
        <f>'Data - expenses'!AP142</f>
        <v>1000</v>
      </c>
      <c r="AP232" s="313">
        <f>'Data - expenses'!AQ142</f>
        <v>1000</v>
      </c>
      <c r="AQ232" s="313">
        <f>'Data - expenses'!AR142</f>
        <v>1000</v>
      </c>
      <c r="AR232" s="313">
        <f>'Data - expenses'!AS142</f>
        <v>1000</v>
      </c>
      <c r="AS232" s="313">
        <f>'Data - expenses'!AT142</f>
        <v>1000</v>
      </c>
      <c r="AT232" s="313">
        <f>'Data - expenses'!AU142</f>
        <v>1000</v>
      </c>
      <c r="AU232" s="313">
        <f>'Data - expenses'!AV142</f>
        <v>1000</v>
      </c>
      <c r="AV232" s="313">
        <f>'Data - expenses'!AW142</f>
        <v>1000</v>
      </c>
      <c r="AW232" s="313">
        <f>'Data - expenses'!AX142</f>
        <v>1000</v>
      </c>
      <c r="AX232" s="313">
        <f>'Data - expenses'!AY142</f>
        <v>1000</v>
      </c>
      <c r="AY232" s="313">
        <f>'Data - expenses'!AZ142</f>
        <v>1000</v>
      </c>
      <c r="AZ232" s="313">
        <f>'Data - expenses'!BA142</f>
        <v>1000</v>
      </c>
      <c r="BA232" s="313">
        <f>'Data - expenses'!BB142</f>
        <v>1000</v>
      </c>
      <c r="BB232" s="313">
        <f>'Data - expenses'!BC142</f>
        <v>1000</v>
      </c>
      <c r="BC232" s="313">
        <f>'Data - expenses'!BD142</f>
        <v>1000</v>
      </c>
      <c r="BD232" s="313">
        <f>'Data - expenses'!BE142</f>
        <v>1000</v>
      </c>
      <c r="BE232" s="313">
        <f>'Data - expenses'!BF142</f>
        <v>2000</v>
      </c>
      <c r="BF232" s="313">
        <f>'Data - expenses'!BG142</f>
        <v>2000</v>
      </c>
      <c r="BG232" s="313">
        <f>'Data - expenses'!BH142</f>
        <v>2000</v>
      </c>
      <c r="BH232" s="313">
        <f>'Data - expenses'!BI142</f>
        <v>2000</v>
      </c>
      <c r="BI232" s="313">
        <f>'Data - expenses'!BJ142</f>
        <v>2000</v>
      </c>
      <c r="BJ232" s="313">
        <f>'Data - expenses'!BK142</f>
        <v>2000</v>
      </c>
      <c r="BK232" s="313">
        <f>'Data - expenses'!BL142</f>
        <v>2000</v>
      </c>
      <c r="BL232" s="313">
        <f>'Data - expenses'!BM142</f>
        <v>2000</v>
      </c>
      <c r="BM232" s="313">
        <f>'Data - expenses'!BN142</f>
        <v>2000</v>
      </c>
      <c r="BN232" s="313">
        <f>'Data - expenses'!BO142</f>
        <v>2000</v>
      </c>
      <c r="BO232" s="313">
        <f>'Data - expenses'!BP142</f>
        <v>2000</v>
      </c>
      <c r="BP232" s="314">
        <f>'Data - expenses'!BQ142</f>
        <v>2000</v>
      </c>
    </row>
    <row r="233" spans="5:68" hidden="1" outlineLevel="5">
      <c r="H233" s="327" t="s">
        <v>251</v>
      </c>
      <c r="I233" s="312">
        <f>'Data - expenses'!J143</f>
        <v>0</v>
      </c>
      <c r="J233" s="313">
        <f>'Data - expenses'!K143</f>
        <v>1000</v>
      </c>
      <c r="K233" s="313">
        <f>'Data - expenses'!L143</f>
        <v>1000</v>
      </c>
      <c r="L233" s="313">
        <f>'Data - expenses'!M143</f>
        <v>1000</v>
      </c>
      <c r="M233" s="313">
        <f>'Data - expenses'!N143</f>
        <v>1000</v>
      </c>
      <c r="N233" s="313">
        <f>'Data - expenses'!O143</f>
        <v>1000</v>
      </c>
      <c r="O233" s="313">
        <f>'Data - expenses'!P143</f>
        <v>1000</v>
      </c>
      <c r="P233" s="313">
        <f>'Data - expenses'!Q143</f>
        <v>1000</v>
      </c>
      <c r="Q233" s="313">
        <f>'Data - expenses'!R143</f>
        <v>1000</v>
      </c>
      <c r="R233" s="313">
        <f>'Data - expenses'!S143</f>
        <v>1000</v>
      </c>
      <c r="S233" s="313">
        <f>'Data - expenses'!T143</f>
        <v>1000</v>
      </c>
      <c r="T233" s="313">
        <f>'Data - expenses'!U143</f>
        <v>1000</v>
      </c>
      <c r="U233" s="313">
        <f>'Data - expenses'!V143</f>
        <v>1000</v>
      </c>
      <c r="V233" s="313">
        <f>'Data - expenses'!W143</f>
        <v>1000</v>
      </c>
      <c r="W233" s="313">
        <f>'Data - expenses'!X143</f>
        <v>1000</v>
      </c>
      <c r="X233" s="313">
        <f>'Data - expenses'!Y143</f>
        <v>1000</v>
      </c>
      <c r="Y233" s="313">
        <f>'Data - expenses'!Z143</f>
        <v>1000</v>
      </c>
      <c r="Z233" s="313">
        <f>'Data - expenses'!AA143</f>
        <v>1000</v>
      </c>
      <c r="AA233" s="313">
        <f>'Data - expenses'!AB143</f>
        <v>1000</v>
      </c>
      <c r="AB233" s="313">
        <f>'Data - expenses'!AC143</f>
        <v>1000</v>
      </c>
      <c r="AC233" s="313">
        <f>'Data - expenses'!AD143</f>
        <v>1000</v>
      </c>
      <c r="AD233" s="313">
        <f>'Data - expenses'!AE143</f>
        <v>1000</v>
      </c>
      <c r="AE233" s="313">
        <f>'Data - expenses'!AF143</f>
        <v>1000</v>
      </c>
      <c r="AF233" s="313">
        <f>'Data - expenses'!AG143</f>
        <v>1000</v>
      </c>
      <c r="AG233" s="313">
        <f>'Data - expenses'!AH143</f>
        <v>1000</v>
      </c>
      <c r="AH233" s="313">
        <f>'Data - expenses'!AI143</f>
        <v>1000</v>
      </c>
      <c r="AI233" s="313">
        <f>'Data - expenses'!AJ143</f>
        <v>1000</v>
      </c>
      <c r="AJ233" s="313">
        <f>'Data - expenses'!AK143</f>
        <v>1000</v>
      </c>
      <c r="AK233" s="313">
        <f>'Data - expenses'!AL143</f>
        <v>1000</v>
      </c>
      <c r="AL233" s="313">
        <f>'Data - expenses'!AM143</f>
        <v>1000</v>
      </c>
      <c r="AM233" s="313">
        <f>'Data - expenses'!AN143</f>
        <v>1000</v>
      </c>
      <c r="AN233" s="313">
        <f>'Data - expenses'!AO143</f>
        <v>1000</v>
      </c>
      <c r="AO233" s="313">
        <f>'Data - expenses'!AP143</f>
        <v>1000</v>
      </c>
      <c r="AP233" s="313">
        <f>'Data - expenses'!AQ143</f>
        <v>1000</v>
      </c>
      <c r="AQ233" s="313">
        <f>'Data - expenses'!AR143</f>
        <v>1000</v>
      </c>
      <c r="AR233" s="313">
        <f>'Data - expenses'!AS143</f>
        <v>1000</v>
      </c>
      <c r="AS233" s="313">
        <f>'Data - expenses'!AT143</f>
        <v>2000</v>
      </c>
      <c r="AT233" s="313">
        <f>'Data - expenses'!AU143</f>
        <v>2000</v>
      </c>
      <c r="AU233" s="313">
        <f>'Data - expenses'!AV143</f>
        <v>2000</v>
      </c>
      <c r="AV233" s="313">
        <f>'Data - expenses'!AW143</f>
        <v>2000</v>
      </c>
      <c r="AW233" s="313">
        <f>'Data - expenses'!AX143</f>
        <v>2000</v>
      </c>
      <c r="AX233" s="313">
        <f>'Data - expenses'!AY143</f>
        <v>2000</v>
      </c>
      <c r="AY233" s="313">
        <f>'Data - expenses'!AZ143</f>
        <v>3000</v>
      </c>
      <c r="AZ233" s="313">
        <f>'Data - expenses'!BA143</f>
        <v>3000</v>
      </c>
      <c r="BA233" s="313">
        <f>'Data - expenses'!BB143</f>
        <v>4000</v>
      </c>
      <c r="BB233" s="313">
        <f>'Data - expenses'!BC143</f>
        <v>4000</v>
      </c>
      <c r="BC233" s="313">
        <f>'Data - expenses'!BD143</f>
        <v>4000</v>
      </c>
      <c r="BD233" s="313">
        <f>'Data - expenses'!BE143</f>
        <v>4000</v>
      </c>
      <c r="BE233" s="313">
        <f>'Data - expenses'!BF143</f>
        <v>6000</v>
      </c>
      <c r="BF233" s="313">
        <f>'Data - expenses'!BG143</f>
        <v>6000</v>
      </c>
      <c r="BG233" s="313">
        <f>'Data - expenses'!BH143</f>
        <v>6000</v>
      </c>
      <c r="BH233" s="313">
        <f>'Data - expenses'!BI143</f>
        <v>8000</v>
      </c>
      <c r="BI233" s="313">
        <f>'Data - expenses'!BJ143</f>
        <v>8000</v>
      </c>
      <c r="BJ233" s="313">
        <f>'Data - expenses'!BK143</f>
        <v>8000</v>
      </c>
      <c r="BK233" s="313">
        <f>'Data - expenses'!BL143</f>
        <v>10000</v>
      </c>
      <c r="BL233" s="313">
        <f>'Data - expenses'!BM143</f>
        <v>10000</v>
      </c>
      <c r="BM233" s="313">
        <f>'Data - expenses'!BN143</f>
        <v>10000</v>
      </c>
      <c r="BN233" s="313">
        <f>'Data - expenses'!BO143</f>
        <v>12000</v>
      </c>
      <c r="BO233" s="313">
        <f>'Data - expenses'!BP143</f>
        <v>12000</v>
      </c>
      <c r="BP233" s="314">
        <f>'Data - expenses'!BQ143</f>
        <v>12000</v>
      </c>
    </row>
    <row r="234" spans="5:68" hidden="1" outlineLevel="5">
      <c r="H234" s="327" t="s">
        <v>252</v>
      </c>
      <c r="I234" s="312">
        <f>'Data - expenses'!J144</f>
        <v>0</v>
      </c>
      <c r="J234" s="313">
        <f>'Data - expenses'!K144</f>
        <v>0</v>
      </c>
      <c r="K234" s="313">
        <f>'Data - expenses'!L144</f>
        <v>0</v>
      </c>
      <c r="L234" s="313">
        <f>'Data - expenses'!M144</f>
        <v>0</v>
      </c>
      <c r="M234" s="313">
        <f>'Data - expenses'!N144</f>
        <v>0</v>
      </c>
      <c r="N234" s="313">
        <f>'Data - expenses'!O144</f>
        <v>0</v>
      </c>
      <c r="O234" s="313">
        <f>'Data - expenses'!P144</f>
        <v>0</v>
      </c>
      <c r="P234" s="313">
        <f>'Data - expenses'!Q144</f>
        <v>0</v>
      </c>
      <c r="Q234" s="313">
        <f>'Data - expenses'!R144</f>
        <v>0</v>
      </c>
      <c r="R234" s="313">
        <f>'Data - expenses'!S144</f>
        <v>0</v>
      </c>
      <c r="S234" s="313">
        <f>'Data - expenses'!T144</f>
        <v>1000</v>
      </c>
      <c r="T234" s="313">
        <f>'Data - expenses'!U144</f>
        <v>1000</v>
      </c>
      <c r="U234" s="313">
        <f>'Data - expenses'!V144</f>
        <v>1000</v>
      </c>
      <c r="V234" s="313">
        <f>'Data - expenses'!W144</f>
        <v>1000</v>
      </c>
      <c r="W234" s="313">
        <f>'Data - expenses'!X144</f>
        <v>1000</v>
      </c>
      <c r="X234" s="313">
        <f>'Data - expenses'!Y144</f>
        <v>1000</v>
      </c>
      <c r="Y234" s="313">
        <f>'Data - expenses'!Z144</f>
        <v>1000</v>
      </c>
      <c r="Z234" s="313">
        <f>'Data - expenses'!AA144</f>
        <v>1000</v>
      </c>
      <c r="AA234" s="313">
        <f>'Data - expenses'!AB144</f>
        <v>1000</v>
      </c>
      <c r="AB234" s="313">
        <f>'Data - expenses'!AC144</f>
        <v>1000</v>
      </c>
      <c r="AC234" s="313">
        <f>'Data - expenses'!AD144</f>
        <v>2000</v>
      </c>
      <c r="AD234" s="313">
        <f>'Data - expenses'!AE144</f>
        <v>2000</v>
      </c>
      <c r="AE234" s="313">
        <f>'Data - expenses'!AF144</f>
        <v>2000</v>
      </c>
      <c r="AF234" s="313">
        <f>'Data - expenses'!AG144</f>
        <v>2000</v>
      </c>
      <c r="AG234" s="313">
        <f>'Data - expenses'!AH144</f>
        <v>2000</v>
      </c>
      <c r="AH234" s="313">
        <f>'Data - expenses'!AI144</f>
        <v>2000</v>
      </c>
      <c r="AI234" s="313">
        <f>'Data - expenses'!AJ144</f>
        <v>2000</v>
      </c>
      <c r="AJ234" s="313">
        <f>'Data - expenses'!AK144</f>
        <v>2000</v>
      </c>
      <c r="AK234" s="313">
        <f>'Data - expenses'!AL144</f>
        <v>2000</v>
      </c>
      <c r="AL234" s="313">
        <f>'Data - expenses'!AM144</f>
        <v>3000</v>
      </c>
      <c r="AM234" s="313">
        <f>'Data - expenses'!AN144</f>
        <v>3000</v>
      </c>
      <c r="AN234" s="313">
        <f>'Data - expenses'!AO144</f>
        <v>3000</v>
      </c>
      <c r="AO234" s="313">
        <f>'Data - expenses'!AP144</f>
        <v>3000</v>
      </c>
      <c r="AP234" s="313">
        <f>'Data - expenses'!AQ144</f>
        <v>3000</v>
      </c>
      <c r="AQ234" s="313">
        <f>'Data - expenses'!AR144</f>
        <v>3000</v>
      </c>
      <c r="AR234" s="313">
        <f>'Data - expenses'!AS144</f>
        <v>3000</v>
      </c>
      <c r="AS234" s="313">
        <f>'Data - expenses'!AT144</f>
        <v>3000</v>
      </c>
      <c r="AT234" s="313">
        <f>'Data - expenses'!AU144</f>
        <v>4000</v>
      </c>
      <c r="AU234" s="313">
        <f>'Data - expenses'!AV144</f>
        <v>4000</v>
      </c>
      <c r="AV234" s="313">
        <f>'Data - expenses'!AW144</f>
        <v>4000</v>
      </c>
      <c r="AW234" s="313">
        <f>'Data - expenses'!AX144</f>
        <v>4000</v>
      </c>
      <c r="AX234" s="313">
        <f>'Data - expenses'!AY144</f>
        <v>4000</v>
      </c>
      <c r="AY234" s="313">
        <f>'Data - expenses'!AZ144</f>
        <v>4000</v>
      </c>
      <c r="AZ234" s="313">
        <f>'Data - expenses'!BA144</f>
        <v>5000</v>
      </c>
      <c r="BA234" s="313">
        <f>'Data - expenses'!BB144</f>
        <v>5000</v>
      </c>
      <c r="BB234" s="313">
        <f>'Data - expenses'!BC144</f>
        <v>5000</v>
      </c>
      <c r="BC234" s="313">
        <f>'Data - expenses'!BD144</f>
        <v>5000</v>
      </c>
      <c r="BD234" s="313">
        <f>'Data - expenses'!BE144</f>
        <v>6000</v>
      </c>
      <c r="BE234" s="313">
        <f>'Data - expenses'!BF144</f>
        <v>6000</v>
      </c>
      <c r="BF234" s="313">
        <f>'Data - expenses'!BG144</f>
        <v>8000</v>
      </c>
      <c r="BG234" s="313">
        <f>'Data - expenses'!BH144</f>
        <v>8000</v>
      </c>
      <c r="BH234" s="313">
        <f>'Data - expenses'!BI144</f>
        <v>8000</v>
      </c>
      <c r="BI234" s="313">
        <f>'Data - expenses'!BJ144</f>
        <v>10000</v>
      </c>
      <c r="BJ234" s="313">
        <f>'Data - expenses'!BK144</f>
        <v>10000</v>
      </c>
      <c r="BK234" s="313">
        <f>'Data - expenses'!BL144</f>
        <v>10000</v>
      </c>
      <c r="BL234" s="313">
        <f>'Data - expenses'!BM144</f>
        <v>12000</v>
      </c>
      <c r="BM234" s="313">
        <f>'Data - expenses'!BN144</f>
        <v>12000</v>
      </c>
      <c r="BN234" s="313">
        <f>'Data - expenses'!BO144</f>
        <v>12000</v>
      </c>
      <c r="BO234" s="313">
        <f>'Data - expenses'!BP144</f>
        <v>14000</v>
      </c>
      <c r="BP234" s="314">
        <f>'Data - expenses'!BQ144</f>
        <v>14000</v>
      </c>
    </row>
    <row r="235" spans="5:68" hidden="1" outlineLevel="5">
      <c r="H235" s="327" t="s">
        <v>253</v>
      </c>
      <c r="I235" s="312">
        <f>'Data - expenses'!J145</f>
        <v>0</v>
      </c>
      <c r="J235" s="313">
        <f>'Data - expenses'!K145</f>
        <v>0</v>
      </c>
      <c r="K235" s="313">
        <f>'Data - expenses'!L145</f>
        <v>0</v>
      </c>
      <c r="L235" s="313">
        <f>'Data - expenses'!M145</f>
        <v>0</v>
      </c>
      <c r="M235" s="313">
        <f>'Data - expenses'!N145</f>
        <v>0</v>
      </c>
      <c r="N235" s="313">
        <f>'Data - expenses'!O145</f>
        <v>0</v>
      </c>
      <c r="O235" s="313">
        <f>'Data - expenses'!P145</f>
        <v>0</v>
      </c>
      <c r="P235" s="313">
        <f>'Data - expenses'!Q145</f>
        <v>0</v>
      </c>
      <c r="Q235" s="313">
        <f>'Data - expenses'!R145</f>
        <v>0</v>
      </c>
      <c r="R235" s="313">
        <f>'Data - expenses'!S145</f>
        <v>0</v>
      </c>
      <c r="S235" s="313">
        <f>'Data - expenses'!T145</f>
        <v>0</v>
      </c>
      <c r="T235" s="313">
        <f>'Data - expenses'!U145</f>
        <v>0</v>
      </c>
      <c r="U235" s="313">
        <f>'Data - expenses'!V145</f>
        <v>0</v>
      </c>
      <c r="V235" s="313">
        <f>'Data - expenses'!W145</f>
        <v>0</v>
      </c>
      <c r="W235" s="313">
        <f>'Data - expenses'!X145</f>
        <v>0</v>
      </c>
      <c r="X235" s="313">
        <f>'Data - expenses'!Y145</f>
        <v>0</v>
      </c>
      <c r="Y235" s="313">
        <f>'Data - expenses'!Z145</f>
        <v>0</v>
      </c>
      <c r="Z235" s="313">
        <f>'Data - expenses'!AA145</f>
        <v>1000</v>
      </c>
      <c r="AA235" s="313">
        <f>'Data - expenses'!AB145</f>
        <v>1000</v>
      </c>
      <c r="AB235" s="313">
        <f>'Data - expenses'!AC145</f>
        <v>1000</v>
      </c>
      <c r="AC235" s="313">
        <f>'Data - expenses'!AD145</f>
        <v>1000</v>
      </c>
      <c r="AD235" s="313">
        <f>'Data - expenses'!AE145</f>
        <v>1000</v>
      </c>
      <c r="AE235" s="313">
        <f>'Data - expenses'!AF145</f>
        <v>1000</v>
      </c>
      <c r="AF235" s="313">
        <f>'Data - expenses'!AG145</f>
        <v>1000</v>
      </c>
      <c r="AG235" s="313">
        <f>'Data - expenses'!AH145</f>
        <v>1000</v>
      </c>
      <c r="AH235" s="313">
        <f>'Data - expenses'!AI145</f>
        <v>1000</v>
      </c>
      <c r="AI235" s="313">
        <f>'Data - expenses'!AJ145</f>
        <v>1000</v>
      </c>
      <c r="AJ235" s="313">
        <f>'Data - expenses'!AK145</f>
        <v>1000</v>
      </c>
      <c r="AK235" s="313">
        <f>'Data - expenses'!AL145</f>
        <v>1000</v>
      </c>
      <c r="AL235" s="313">
        <f>'Data - expenses'!AM145</f>
        <v>1000</v>
      </c>
      <c r="AM235" s="313">
        <f>'Data - expenses'!AN145</f>
        <v>1000</v>
      </c>
      <c r="AN235" s="313">
        <f>'Data - expenses'!AO145</f>
        <v>1000</v>
      </c>
      <c r="AO235" s="313">
        <f>'Data - expenses'!AP145</f>
        <v>1000</v>
      </c>
      <c r="AP235" s="313">
        <f>'Data - expenses'!AQ145</f>
        <v>1000</v>
      </c>
      <c r="AQ235" s="313">
        <f>'Data - expenses'!AR145</f>
        <v>1000</v>
      </c>
      <c r="AR235" s="313">
        <f>'Data - expenses'!AS145</f>
        <v>1000</v>
      </c>
      <c r="AS235" s="313">
        <f>'Data - expenses'!AT145</f>
        <v>1000</v>
      </c>
      <c r="AT235" s="313">
        <f>'Data - expenses'!AU145</f>
        <v>1000</v>
      </c>
      <c r="AU235" s="313">
        <f>'Data - expenses'!AV145</f>
        <v>1000</v>
      </c>
      <c r="AV235" s="313">
        <f>'Data - expenses'!AW145</f>
        <v>1000</v>
      </c>
      <c r="AW235" s="313">
        <f>'Data - expenses'!AX145</f>
        <v>1000</v>
      </c>
      <c r="AX235" s="313">
        <f>'Data - expenses'!AY145</f>
        <v>1000</v>
      </c>
      <c r="AY235" s="313">
        <f>'Data - expenses'!AZ145</f>
        <v>1000</v>
      </c>
      <c r="AZ235" s="313">
        <f>'Data - expenses'!BA145</f>
        <v>1000</v>
      </c>
      <c r="BA235" s="313">
        <f>'Data - expenses'!BB145</f>
        <v>1000</v>
      </c>
      <c r="BB235" s="313">
        <f>'Data - expenses'!BC145</f>
        <v>1000</v>
      </c>
      <c r="BC235" s="313">
        <f>'Data - expenses'!BD145</f>
        <v>1000</v>
      </c>
      <c r="BD235" s="313">
        <f>'Data - expenses'!BE145</f>
        <v>1000</v>
      </c>
      <c r="BE235" s="313">
        <f>'Data - expenses'!BF145</f>
        <v>1000</v>
      </c>
      <c r="BF235" s="313">
        <f>'Data - expenses'!BG145</f>
        <v>1000</v>
      </c>
      <c r="BG235" s="313">
        <f>'Data - expenses'!BH145</f>
        <v>1000</v>
      </c>
      <c r="BH235" s="313">
        <f>'Data - expenses'!BI145</f>
        <v>1000</v>
      </c>
      <c r="BI235" s="313">
        <f>'Data - expenses'!BJ145</f>
        <v>1000</v>
      </c>
      <c r="BJ235" s="313">
        <f>'Data - expenses'!BK145</f>
        <v>1000</v>
      </c>
      <c r="BK235" s="313">
        <f>'Data - expenses'!BL145</f>
        <v>1000</v>
      </c>
      <c r="BL235" s="313">
        <f>'Data - expenses'!BM145</f>
        <v>1000</v>
      </c>
      <c r="BM235" s="313">
        <f>'Data - expenses'!BN145</f>
        <v>1000</v>
      </c>
      <c r="BN235" s="313">
        <f>'Data - expenses'!BO145</f>
        <v>1000</v>
      </c>
      <c r="BO235" s="313">
        <f>'Data - expenses'!BP145</f>
        <v>1000</v>
      </c>
      <c r="BP235" s="314">
        <f>'Data - expenses'!BQ145</f>
        <v>1000</v>
      </c>
    </row>
    <row r="236" spans="5:68" hidden="1" outlineLevel="4">
      <c r="G236" s="502" t="s">
        <v>37</v>
      </c>
      <c r="H236" s="503"/>
      <c r="I236" s="324">
        <f t="shared" ref="I236:AN236" si="172">SUM(I237,I238,I239)</f>
        <v>2000</v>
      </c>
      <c r="J236" s="325">
        <f t="shared" si="172"/>
        <v>2000</v>
      </c>
      <c r="K236" s="325">
        <f t="shared" si="172"/>
        <v>2000</v>
      </c>
      <c r="L236" s="325">
        <f t="shared" si="172"/>
        <v>2000</v>
      </c>
      <c r="M236" s="325">
        <f t="shared" si="172"/>
        <v>2000</v>
      </c>
      <c r="N236" s="325">
        <f t="shared" si="172"/>
        <v>2000</v>
      </c>
      <c r="O236" s="325">
        <f t="shared" si="172"/>
        <v>2000</v>
      </c>
      <c r="P236" s="325">
        <f t="shared" si="172"/>
        <v>2000</v>
      </c>
      <c r="Q236" s="325">
        <f t="shared" si="172"/>
        <v>2000</v>
      </c>
      <c r="R236" s="325">
        <f t="shared" si="172"/>
        <v>2000</v>
      </c>
      <c r="S236" s="325">
        <f t="shared" si="172"/>
        <v>2000</v>
      </c>
      <c r="T236" s="325">
        <f t="shared" si="172"/>
        <v>2000</v>
      </c>
      <c r="U236" s="325">
        <f t="shared" si="172"/>
        <v>4000</v>
      </c>
      <c r="V236" s="325">
        <f t="shared" si="172"/>
        <v>4000</v>
      </c>
      <c r="W236" s="325">
        <f t="shared" si="172"/>
        <v>4000</v>
      </c>
      <c r="X236" s="325">
        <f t="shared" si="172"/>
        <v>4000</v>
      </c>
      <c r="Y236" s="325">
        <f t="shared" si="172"/>
        <v>4000</v>
      </c>
      <c r="Z236" s="325">
        <f t="shared" si="172"/>
        <v>4000</v>
      </c>
      <c r="AA236" s="325">
        <f t="shared" si="172"/>
        <v>4000</v>
      </c>
      <c r="AB236" s="325">
        <f t="shared" si="172"/>
        <v>4000</v>
      </c>
      <c r="AC236" s="325">
        <f t="shared" si="172"/>
        <v>4000</v>
      </c>
      <c r="AD236" s="325">
        <f t="shared" si="172"/>
        <v>4000</v>
      </c>
      <c r="AE236" s="325">
        <f t="shared" si="172"/>
        <v>4000</v>
      </c>
      <c r="AF236" s="325">
        <f t="shared" si="172"/>
        <v>4000</v>
      </c>
      <c r="AG236" s="325">
        <f t="shared" si="172"/>
        <v>4000</v>
      </c>
      <c r="AH236" s="325">
        <f t="shared" si="172"/>
        <v>4000</v>
      </c>
      <c r="AI236" s="325">
        <f t="shared" si="172"/>
        <v>4000</v>
      </c>
      <c r="AJ236" s="325">
        <f t="shared" si="172"/>
        <v>4000</v>
      </c>
      <c r="AK236" s="325">
        <f t="shared" si="172"/>
        <v>4000</v>
      </c>
      <c r="AL236" s="325">
        <f t="shared" si="172"/>
        <v>4000</v>
      </c>
      <c r="AM236" s="325">
        <f t="shared" si="172"/>
        <v>4000</v>
      </c>
      <c r="AN236" s="325">
        <f t="shared" si="172"/>
        <v>4000</v>
      </c>
      <c r="AO236" s="325">
        <f t="shared" ref="AO236:BP236" si="173">SUM(AO237,AO238,AO239)</f>
        <v>4000</v>
      </c>
      <c r="AP236" s="325">
        <f t="shared" si="173"/>
        <v>4000</v>
      </c>
      <c r="AQ236" s="325">
        <f t="shared" si="173"/>
        <v>4000</v>
      </c>
      <c r="AR236" s="325">
        <f t="shared" si="173"/>
        <v>4000</v>
      </c>
      <c r="AS236" s="325">
        <f t="shared" si="173"/>
        <v>6000</v>
      </c>
      <c r="AT236" s="325">
        <f t="shared" si="173"/>
        <v>6000</v>
      </c>
      <c r="AU236" s="325">
        <f t="shared" si="173"/>
        <v>6000</v>
      </c>
      <c r="AV236" s="325">
        <f t="shared" si="173"/>
        <v>6000</v>
      </c>
      <c r="AW236" s="325">
        <f t="shared" si="173"/>
        <v>6000</v>
      </c>
      <c r="AX236" s="325">
        <f t="shared" si="173"/>
        <v>6000</v>
      </c>
      <c r="AY236" s="325">
        <f t="shared" si="173"/>
        <v>6000</v>
      </c>
      <c r="AZ236" s="325">
        <f t="shared" si="173"/>
        <v>6000</v>
      </c>
      <c r="BA236" s="325">
        <f t="shared" si="173"/>
        <v>6000</v>
      </c>
      <c r="BB236" s="325">
        <f t="shared" si="173"/>
        <v>6000</v>
      </c>
      <c r="BC236" s="325">
        <f t="shared" si="173"/>
        <v>6000</v>
      </c>
      <c r="BD236" s="325">
        <f t="shared" si="173"/>
        <v>6000</v>
      </c>
      <c r="BE236" s="325">
        <f t="shared" si="173"/>
        <v>9000</v>
      </c>
      <c r="BF236" s="325">
        <f t="shared" si="173"/>
        <v>9000</v>
      </c>
      <c r="BG236" s="325">
        <f t="shared" si="173"/>
        <v>9000</v>
      </c>
      <c r="BH236" s="325">
        <f t="shared" si="173"/>
        <v>9000</v>
      </c>
      <c r="BI236" s="325">
        <f t="shared" si="173"/>
        <v>9000</v>
      </c>
      <c r="BJ236" s="325">
        <f t="shared" si="173"/>
        <v>9000</v>
      </c>
      <c r="BK236" s="325">
        <f t="shared" si="173"/>
        <v>9000</v>
      </c>
      <c r="BL236" s="325">
        <f t="shared" si="173"/>
        <v>9000</v>
      </c>
      <c r="BM236" s="325">
        <f t="shared" si="173"/>
        <v>9000</v>
      </c>
      <c r="BN236" s="325">
        <f t="shared" si="173"/>
        <v>9000</v>
      </c>
      <c r="BO236" s="325">
        <f t="shared" si="173"/>
        <v>9000</v>
      </c>
      <c r="BP236" s="326">
        <f t="shared" si="173"/>
        <v>9000</v>
      </c>
    </row>
    <row r="237" spans="5:68" hidden="1" outlineLevel="5">
      <c r="H237" s="327" t="s">
        <v>249</v>
      </c>
      <c r="I237" s="312">
        <f>'Data - expenses'!J146</f>
        <v>0</v>
      </c>
      <c r="J237" s="313">
        <f>'Data - expenses'!K146</f>
        <v>0</v>
      </c>
      <c r="K237" s="313">
        <f>'Data - expenses'!L146</f>
        <v>0</v>
      </c>
      <c r="L237" s="313">
        <f>'Data - expenses'!M146</f>
        <v>0</v>
      </c>
      <c r="M237" s="313">
        <f>'Data - expenses'!N146</f>
        <v>0</v>
      </c>
      <c r="N237" s="313">
        <f>'Data - expenses'!O146</f>
        <v>0</v>
      </c>
      <c r="O237" s="313">
        <f>'Data - expenses'!P146</f>
        <v>0</v>
      </c>
      <c r="P237" s="313">
        <f>'Data - expenses'!Q146</f>
        <v>0</v>
      </c>
      <c r="Q237" s="313">
        <f>'Data - expenses'!R146</f>
        <v>0</v>
      </c>
      <c r="R237" s="313">
        <f>'Data - expenses'!S146</f>
        <v>0</v>
      </c>
      <c r="S237" s="313">
        <f>'Data - expenses'!T146</f>
        <v>0</v>
      </c>
      <c r="T237" s="313">
        <f>'Data - expenses'!U146</f>
        <v>0</v>
      </c>
      <c r="U237" s="313">
        <f>'Data - expenses'!V146</f>
        <v>0</v>
      </c>
      <c r="V237" s="313">
        <f>'Data - expenses'!W146</f>
        <v>0</v>
      </c>
      <c r="W237" s="313">
        <f>'Data - expenses'!X146</f>
        <v>0</v>
      </c>
      <c r="X237" s="313">
        <f>'Data - expenses'!Y146</f>
        <v>0</v>
      </c>
      <c r="Y237" s="313">
        <f>'Data - expenses'!Z146</f>
        <v>0</v>
      </c>
      <c r="Z237" s="313">
        <f>'Data - expenses'!AA146</f>
        <v>0</v>
      </c>
      <c r="AA237" s="313">
        <f>'Data - expenses'!AB146</f>
        <v>0</v>
      </c>
      <c r="AB237" s="313">
        <f>'Data - expenses'!AC146</f>
        <v>0</v>
      </c>
      <c r="AC237" s="313">
        <f>'Data - expenses'!AD146</f>
        <v>0</v>
      </c>
      <c r="AD237" s="313">
        <f>'Data - expenses'!AE146</f>
        <v>0</v>
      </c>
      <c r="AE237" s="313">
        <f>'Data - expenses'!AF146</f>
        <v>0</v>
      </c>
      <c r="AF237" s="313">
        <f>'Data - expenses'!AG146</f>
        <v>0</v>
      </c>
      <c r="AG237" s="313">
        <f>'Data - expenses'!AH146</f>
        <v>0</v>
      </c>
      <c r="AH237" s="313">
        <f>'Data - expenses'!AI146</f>
        <v>0</v>
      </c>
      <c r="AI237" s="313">
        <f>'Data - expenses'!AJ146</f>
        <v>0</v>
      </c>
      <c r="AJ237" s="313">
        <f>'Data - expenses'!AK146</f>
        <v>0</v>
      </c>
      <c r="AK237" s="313">
        <f>'Data - expenses'!AL146</f>
        <v>0</v>
      </c>
      <c r="AL237" s="313">
        <f>'Data - expenses'!AM146</f>
        <v>0</v>
      </c>
      <c r="AM237" s="313">
        <f>'Data - expenses'!AN146</f>
        <v>0</v>
      </c>
      <c r="AN237" s="313">
        <f>'Data - expenses'!AO146</f>
        <v>0</v>
      </c>
      <c r="AO237" s="313">
        <f>'Data - expenses'!AP146</f>
        <v>0</v>
      </c>
      <c r="AP237" s="313">
        <f>'Data - expenses'!AQ146</f>
        <v>0</v>
      </c>
      <c r="AQ237" s="313">
        <f>'Data - expenses'!AR146</f>
        <v>0</v>
      </c>
      <c r="AR237" s="313">
        <f>'Data - expenses'!AS146</f>
        <v>0</v>
      </c>
      <c r="AS237" s="313">
        <f>'Data - expenses'!AT146</f>
        <v>0</v>
      </c>
      <c r="AT237" s="313">
        <f>'Data - expenses'!AU146</f>
        <v>0</v>
      </c>
      <c r="AU237" s="313">
        <f>'Data - expenses'!AV146</f>
        <v>0</v>
      </c>
      <c r="AV237" s="313">
        <f>'Data - expenses'!AW146</f>
        <v>0</v>
      </c>
      <c r="AW237" s="313">
        <f>'Data - expenses'!AX146</f>
        <v>0</v>
      </c>
      <c r="AX237" s="313">
        <f>'Data - expenses'!AY146</f>
        <v>0</v>
      </c>
      <c r="AY237" s="313">
        <f>'Data - expenses'!AZ146</f>
        <v>0</v>
      </c>
      <c r="AZ237" s="313">
        <f>'Data - expenses'!BA146</f>
        <v>0</v>
      </c>
      <c r="BA237" s="313">
        <f>'Data - expenses'!BB146</f>
        <v>0</v>
      </c>
      <c r="BB237" s="313">
        <f>'Data - expenses'!BC146</f>
        <v>0</v>
      </c>
      <c r="BC237" s="313">
        <f>'Data - expenses'!BD146</f>
        <v>0</v>
      </c>
      <c r="BD237" s="313">
        <f>'Data - expenses'!BE146</f>
        <v>0</v>
      </c>
      <c r="BE237" s="313">
        <f>'Data - expenses'!BF146</f>
        <v>1000</v>
      </c>
      <c r="BF237" s="313">
        <f>'Data - expenses'!BG146</f>
        <v>1000</v>
      </c>
      <c r="BG237" s="313">
        <f>'Data - expenses'!BH146</f>
        <v>1000</v>
      </c>
      <c r="BH237" s="313">
        <f>'Data - expenses'!BI146</f>
        <v>1000</v>
      </c>
      <c r="BI237" s="313">
        <f>'Data - expenses'!BJ146</f>
        <v>1000</v>
      </c>
      <c r="BJ237" s="313">
        <f>'Data - expenses'!BK146</f>
        <v>1000</v>
      </c>
      <c r="BK237" s="313">
        <f>'Data - expenses'!BL146</f>
        <v>1000</v>
      </c>
      <c r="BL237" s="313">
        <f>'Data - expenses'!BM146</f>
        <v>1000</v>
      </c>
      <c r="BM237" s="313">
        <f>'Data - expenses'!BN146</f>
        <v>1000</v>
      </c>
      <c r="BN237" s="313">
        <f>'Data - expenses'!BO146</f>
        <v>1000</v>
      </c>
      <c r="BO237" s="313">
        <f>'Data - expenses'!BP146</f>
        <v>1000</v>
      </c>
      <c r="BP237" s="314">
        <f>'Data - expenses'!BQ146</f>
        <v>1000</v>
      </c>
    </row>
    <row r="238" spans="5:68" hidden="1" outlineLevel="5">
      <c r="H238" s="327" t="s">
        <v>251</v>
      </c>
      <c r="I238" s="312">
        <f>'Data - expenses'!J147</f>
        <v>1000</v>
      </c>
      <c r="J238" s="313">
        <f>'Data - expenses'!K147</f>
        <v>1000</v>
      </c>
      <c r="K238" s="313">
        <f>'Data - expenses'!L147</f>
        <v>1000</v>
      </c>
      <c r="L238" s="313">
        <f>'Data - expenses'!M147</f>
        <v>1000</v>
      </c>
      <c r="M238" s="313">
        <f>'Data - expenses'!N147</f>
        <v>1000</v>
      </c>
      <c r="N238" s="313">
        <f>'Data - expenses'!O147</f>
        <v>1000</v>
      </c>
      <c r="O238" s="313">
        <f>'Data - expenses'!P147</f>
        <v>1000</v>
      </c>
      <c r="P238" s="313">
        <f>'Data - expenses'!Q147</f>
        <v>1000</v>
      </c>
      <c r="Q238" s="313">
        <f>'Data - expenses'!R147</f>
        <v>1000</v>
      </c>
      <c r="R238" s="313">
        <f>'Data - expenses'!S147</f>
        <v>1000</v>
      </c>
      <c r="S238" s="313">
        <f>'Data - expenses'!T147</f>
        <v>1000</v>
      </c>
      <c r="T238" s="313">
        <f>'Data - expenses'!U147</f>
        <v>1000</v>
      </c>
      <c r="U238" s="313">
        <f>'Data - expenses'!V147</f>
        <v>2000</v>
      </c>
      <c r="V238" s="313">
        <f>'Data - expenses'!W147</f>
        <v>2000</v>
      </c>
      <c r="W238" s="313">
        <f>'Data - expenses'!X147</f>
        <v>2000</v>
      </c>
      <c r="X238" s="313">
        <f>'Data - expenses'!Y147</f>
        <v>2000</v>
      </c>
      <c r="Y238" s="313">
        <f>'Data - expenses'!Z147</f>
        <v>2000</v>
      </c>
      <c r="Z238" s="313">
        <f>'Data - expenses'!AA147</f>
        <v>2000</v>
      </c>
      <c r="AA238" s="313">
        <f>'Data - expenses'!AB147</f>
        <v>2000</v>
      </c>
      <c r="AB238" s="313">
        <f>'Data - expenses'!AC147</f>
        <v>2000</v>
      </c>
      <c r="AC238" s="313">
        <f>'Data - expenses'!AD147</f>
        <v>2000</v>
      </c>
      <c r="AD238" s="313">
        <f>'Data - expenses'!AE147</f>
        <v>2000</v>
      </c>
      <c r="AE238" s="313">
        <f>'Data - expenses'!AF147</f>
        <v>2000</v>
      </c>
      <c r="AF238" s="313">
        <f>'Data - expenses'!AG147</f>
        <v>2000</v>
      </c>
      <c r="AG238" s="313">
        <f>'Data - expenses'!AH147</f>
        <v>2000</v>
      </c>
      <c r="AH238" s="313">
        <f>'Data - expenses'!AI147</f>
        <v>2000</v>
      </c>
      <c r="AI238" s="313">
        <f>'Data - expenses'!AJ147</f>
        <v>2000</v>
      </c>
      <c r="AJ238" s="313">
        <f>'Data - expenses'!AK147</f>
        <v>2000</v>
      </c>
      <c r="AK238" s="313">
        <f>'Data - expenses'!AL147</f>
        <v>2000</v>
      </c>
      <c r="AL238" s="313">
        <f>'Data - expenses'!AM147</f>
        <v>2000</v>
      </c>
      <c r="AM238" s="313">
        <f>'Data - expenses'!AN147</f>
        <v>2000</v>
      </c>
      <c r="AN238" s="313">
        <f>'Data - expenses'!AO147</f>
        <v>2000</v>
      </c>
      <c r="AO238" s="313">
        <f>'Data - expenses'!AP147</f>
        <v>2000</v>
      </c>
      <c r="AP238" s="313">
        <f>'Data - expenses'!AQ147</f>
        <v>2000</v>
      </c>
      <c r="AQ238" s="313">
        <f>'Data - expenses'!AR147</f>
        <v>2000</v>
      </c>
      <c r="AR238" s="313">
        <f>'Data - expenses'!AS147</f>
        <v>2000</v>
      </c>
      <c r="AS238" s="313">
        <f>'Data - expenses'!AT147</f>
        <v>3000</v>
      </c>
      <c r="AT238" s="313">
        <f>'Data - expenses'!AU147</f>
        <v>3000</v>
      </c>
      <c r="AU238" s="313">
        <f>'Data - expenses'!AV147</f>
        <v>3000</v>
      </c>
      <c r="AV238" s="313">
        <f>'Data - expenses'!AW147</f>
        <v>3000</v>
      </c>
      <c r="AW238" s="313">
        <f>'Data - expenses'!AX147</f>
        <v>3000</v>
      </c>
      <c r="AX238" s="313">
        <f>'Data - expenses'!AY147</f>
        <v>3000</v>
      </c>
      <c r="AY238" s="313">
        <f>'Data - expenses'!AZ147</f>
        <v>3000</v>
      </c>
      <c r="AZ238" s="313">
        <f>'Data - expenses'!BA147</f>
        <v>3000</v>
      </c>
      <c r="BA238" s="313">
        <f>'Data - expenses'!BB147</f>
        <v>3000</v>
      </c>
      <c r="BB238" s="313">
        <f>'Data - expenses'!BC147</f>
        <v>3000</v>
      </c>
      <c r="BC238" s="313">
        <f>'Data - expenses'!BD147</f>
        <v>3000</v>
      </c>
      <c r="BD238" s="313">
        <f>'Data - expenses'!BE147</f>
        <v>3000</v>
      </c>
      <c r="BE238" s="313">
        <f>'Data - expenses'!BF147</f>
        <v>4000</v>
      </c>
      <c r="BF238" s="313">
        <f>'Data - expenses'!BG147</f>
        <v>4000</v>
      </c>
      <c r="BG238" s="313">
        <f>'Data - expenses'!BH147</f>
        <v>4000</v>
      </c>
      <c r="BH238" s="313">
        <f>'Data - expenses'!BI147</f>
        <v>4000</v>
      </c>
      <c r="BI238" s="313">
        <f>'Data - expenses'!BJ147</f>
        <v>4000</v>
      </c>
      <c r="BJ238" s="313">
        <f>'Data - expenses'!BK147</f>
        <v>4000</v>
      </c>
      <c r="BK238" s="313">
        <f>'Data - expenses'!BL147</f>
        <v>4000</v>
      </c>
      <c r="BL238" s="313">
        <f>'Data - expenses'!BM147</f>
        <v>4000</v>
      </c>
      <c r="BM238" s="313">
        <f>'Data - expenses'!BN147</f>
        <v>4000</v>
      </c>
      <c r="BN238" s="313">
        <f>'Data - expenses'!BO147</f>
        <v>4000</v>
      </c>
      <c r="BO238" s="313">
        <f>'Data - expenses'!BP147</f>
        <v>4000</v>
      </c>
      <c r="BP238" s="314">
        <f>'Data - expenses'!BQ147</f>
        <v>4000</v>
      </c>
    </row>
    <row r="239" spans="5:68" hidden="1" outlineLevel="5">
      <c r="H239" s="327" t="s">
        <v>252</v>
      </c>
      <c r="I239" s="312">
        <f>'Data - expenses'!J148</f>
        <v>1000</v>
      </c>
      <c r="J239" s="313">
        <f>'Data - expenses'!K148</f>
        <v>1000</v>
      </c>
      <c r="K239" s="313">
        <f>'Data - expenses'!L148</f>
        <v>1000</v>
      </c>
      <c r="L239" s="313">
        <f>'Data - expenses'!M148</f>
        <v>1000</v>
      </c>
      <c r="M239" s="313">
        <f>'Data - expenses'!N148</f>
        <v>1000</v>
      </c>
      <c r="N239" s="313">
        <f>'Data - expenses'!O148</f>
        <v>1000</v>
      </c>
      <c r="O239" s="313">
        <f>'Data - expenses'!P148</f>
        <v>1000</v>
      </c>
      <c r="P239" s="313">
        <f>'Data - expenses'!Q148</f>
        <v>1000</v>
      </c>
      <c r="Q239" s="313">
        <f>'Data - expenses'!R148</f>
        <v>1000</v>
      </c>
      <c r="R239" s="313">
        <f>'Data - expenses'!S148</f>
        <v>1000</v>
      </c>
      <c r="S239" s="313">
        <f>'Data - expenses'!T148</f>
        <v>1000</v>
      </c>
      <c r="T239" s="313">
        <f>'Data - expenses'!U148</f>
        <v>1000</v>
      </c>
      <c r="U239" s="313">
        <f>'Data - expenses'!V148</f>
        <v>2000</v>
      </c>
      <c r="V239" s="313">
        <f>'Data - expenses'!W148</f>
        <v>2000</v>
      </c>
      <c r="W239" s="313">
        <f>'Data - expenses'!X148</f>
        <v>2000</v>
      </c>
      <c r="X239" s="313">
        <f>'Data - expenses'!Y148</f>
        <v>2000</v>
      </c>
      <c r="Y239" s="313">
        <f>'Data - expenses'!Z148</f>
        <v>2000</v>
      </c>
      <c r="Z239" s="313">
        <f>'Data - expenses'!AA148</f>
        <v>2000</v>
      </c>
      <c r="AA239" s="313">
        <f>'Data - expenses'!AB148</f>
        <v>2000</v>
      </c>
      <c r="AB239" s="313">
        <f>'Data - expenses'!AC148</f>
        <v>2000</v>
      </c>
      <c r="AC239" s="313">
        <f>'Data - expenses'!AD148</f>
        <v>2000</v>
      </c>
      <c r="AD239" s="313">
        <f>'Data - expenses'!AE148</f>
        <v>2000</v>
      </c>
      <c r="AE239" s="313">
        <f>'Data - expenses'!AF148</f>
        <v>2000</v>
      </c>
      <c r="AF239" s="313">
        <f>'Data - expenses'!AG148</f>
        <v>2000</v>
      </c>
      <c r="AG239" s="313">
        <f>'Data - expenses'!AH148</f>
        <v>2000</v>
      </c>
      <c r="AH239" s="313">
        <f>'Data - expenses'!AI148</f>
        <v>2000</v>
      </c>
      <c r="AI239" s="313">
        <f>'Data - expenses'!AJ148</f>
        <v>2000</v>
      </c>
      <c r="AJ239" s="313">
        <f>'Data - expenses'!AK148</f>
        <v>2000</v>
      </c>
      <c r="AK239" s="313">
        <f>'Data - expenses'!AL148</f>
        <v>2000</v>
      </c>
      <c r="AL239" s="313">
        <f>'Data - expenses'!AM148</f>
        <v>2000</v>
      </c>
      <c r="AM239" s="313">
        <f>'Data - expenses'!AN148</f>
        <v>2000</v>
      </c>
      <c r="AN239" s="313">
        <f>'Data - expenses'!AO148</f>
        <v>2000</v>
      </c>
      <c r="AO239" s="313">
        <f>'Data - expenses'!AP148</f>
        <v>2000</v>
      </c>
      <c r="AP239" s="313">
        <f>'Data - expenses'!AQ148</f>
        <v>2000</v>
      </c>
      <c r="AQ239" s="313">
        <f>'Data - expenses'!AR148</f>
        <v>2000</v>
      </c>
      <c r="AR239" s="313">
        <f>'Data - expenses'!AS148</f>
        <v>2000</v>
      </c>
      <c r="AS239" s="313">
        <f>'Data - expenses'!AT148</f>
        <v>3000</v>
      </c>
      <c r="AT239" s="313">
        <f>'Data - expenses'!AU148</f>
        <v>3000</v>
      </c>
      <c r="AU239" s="313">
        <f>'Data - expenses'!AV148</f>
        <v>3000</v>
      </c>
      <c r="AV239" s="313">
        <f>'Data - expenses'!AW148</f>
        <v>3000</v>
      </c>
      <c r="AW239" s="313">
        <f>'Data - expenses'!AX148</f>
        <v>3000</v>
      </c>
      <c r="AX239" s="313">
        <f>'Data - expenses'!AY148</f>
        <v>3000</v>
      </c>
      <c r="AY239" s="313">
        <f>'Data - expenses'!AZ148</f>
        <v>3000</v>
      </c>
      <c r="AZ239" s="313">
        <f>'Data - expenses'!BA148</f>
        <v>3000</v>
      </c>
      <c r="BA239" s="313">
        <f>'Data - expenses'!BB148</f>
        <v>3000</v>
      </c>
      <c r="BB239" s="313">
        <f>'Data - expenses'!BC148</f>
        <v>3000</v>
      </c>
      <c r="BC239" s="313">
        <f>'Data - expenses'!BD148</f>
        <v>3000</v>
      </c>
      <c r="BD239" s="313">
        <f>'Data - expenses'!BE148</f>
        <v>3000</v>
      </c>
      <c r="BE239" s="313">
        <f>'Data - expenses'!BF148</f>
        <v>4000</v>
      </c>
      <c r="BF239" s="313">
        <f>'Data - expenses'!BG148</f>
        <v>4000</v>
      </c>
      <c r="BG239" s="313">
        <f>'Data - expenses'!BH148</f>
        <v>4000</v>
      </c>
      <c r="BH239" s="313">
        <f>'Data - expenses'!BI148</f>
        <v>4000</v>
      </c>
      <c r="BI239" s="313">
        <f>'Data - expenses'!BJ148</f>
        <v>4000</v>
      </c>
      <c r="BJ239" s="313">
        <f>'Data - expenses'!BK148</f>
        <v>4000</v>
      </c>
      <c r="BK239" s="313">
        <f>'Data - expenses'!BL148</f>
        <v>4000</v>
      </c>
      <c r="BL239" s="313">
        <f>'Data - expenses'!BM148</f>
        <v>4000</v>
      </c>
      <c r="BM239" s="313">
        <f>'Data - expenses'!BN148</f>
        <v>4000</v>
      </c>
      <c r="BN239" s="313">
        <f>'Data - expenses'!BO148</f>
        <v>4000</v>
      </c>
      <c r="BO239" s="313">
        <f>'Data - expenses'!BP148</f>
        <v>4000</v>
      </c>
      <c r="BP239" s="314">
        <f>'Data - expenses'!BQ148</f>
        <v>4000</v>
      </c>
    </row>
    <row r="240" spans="5:68" hidden="1" outlineLevel="4">
      <c r="G240" s="502" t="s">
        <v>45</v>
      </c>
      <c r="H240" s="503"/>
      <c r="I240" s="324">
        <f t="shared" ref="I240:AN240" si="174">SUM(I241,I242,I243,I244,I245)</f>
        <v>0</v>
      </c>
      <c r="J240" s="325">
        <f t="shared" si="174"/>
        <v>0</v>
      </c>
      <c r="K240" s="325">
        <f t="shared" si="174"/>
        <v>0</v>
      </c>
      <c r="L240" s="325">
        <f t="shared" si="174"/>
        <v>0</v>
      </c>
      <c r="M240" s="325">
        <f t="shared" si="174"/>
        <v>0</v>
      </c>
      <c r="N240" s="325">
        <f t="shared" si="174"/>
        <v>1000</v>
      </c>
      <c r="O240" s="325">
        <f t="shared" si="174"/>
        <v>1000</v>
      </c>
      <c r="P240" s="325">
        <f t="shared" si="174"/>
        <v>1000</v>
      </c>
      <c r="Q240" s="325">
        <f t="shared" si="174"/>
        <v>1000</v>
      </c>
      <c r="R240" s="325">
        <f t="shared" si="174"/>
        <v>1000</v>
      </c>
      <c r="S240" s="325">
        <f t="shared" si="174"/>
        <v>1000</v>
      </c>
      <c r="T240" s="325">
        <f t="shared" si="174"/>
        <v>1000</v>
      </c>
      <c r="U240" s="325">
        <f t="shared" si="174"/>
        <v>1000</v>
      </c>
      <c r="V240" s="325">
        <f t="shared" si="174"/>
        <v>1000</v>
      </c>
      <c r="W240" s="325">
        <f t="shared" si="174"/>
        <v>2000</v>
      </c>
      <c r="X240" s="325">
        <f t="shared" si="174"/>
        <v>2000</v>
      </c>
      <c r="Y240" s="325">
        <f t="shared" si="174"/>
        <v>2000</v>
      </c>
      <c r="Z240" s="325">
        <f t="shared" si="174"/>
        <v>2000</v>
      </c>
      <c r="AA240" s="325">
        <f t="shared" si="174"/>
        <v>2000</v>
      </c>
      <c r="AB240" s="325">
        <f t="shared" si="174"/>
        <v>3000</v>
      </c>
      <c r="AC240" s="325">
        <f t="shared" si="174"/>
        <v>3000</v>
      </c>
      <c r="AD240" s="325">
        <f t="shared" si="174"/>
        <v>3000</v>
      </c>
      <c r="AE240" s="325">
        <f t="shared" si="174"/>
        <v>4000</v>
      </c>
      <c r="AF240" s="325">
        <f t="shared" si="174"/>
        <v>4000</v>
      </c>
      <c r="AG240" s="325">
        <f t="shared" si="174"/>
        <v>4000</v>
      </c>
      <c r="AH240" s="325">
        <f t="shared" si="174"/>
        <v>4000</v>
      </c>
      <c r="AI240" s="325">
        <f t="shared" si="174"/>
        <v>4000</v>
      </c>
      <c r="AJ240" s="325">
        <f t="shared" si="174"/>
        <v>4000</v>
      </c>
      <c r="AK240" s="325">
        <f t="shared" si="174"/>
        <v>5000</v>
      </c>
      <c r="AL240" s="325">
        <f t="shared" si="174"/>
        <v>5000</v>
      </c>
      <c r="AM240" s="325">
        <f t="shared" si="174"/>
        <v>5000</v>
      </c>
      <c r="AN240" s="325">
        <f t="shared" si="174"/>
        <v>5000</v>
      </c>
      <c r="AO240" s="325">
        <f t="shared" ref="AO240:BP240" si="175">SUM(AO241,AO242,AO243,AO244,AO245)</f>
        <v>7000</v>
      </c>
      <c r="AP240" s="325">
        <f t="shared" si="175"/>
        <v>7000</v>
      </c>
      <c r="AQ240" s="325">
        <f t="shared" si="175"/>
        <v>7000</v>
      </c>
      <c r="AR240" s="325">
        <f t="shared" si="175"/>
        <v>7000</v>
      </c>
      <c r="AS240" s="325">
        <f t="shared" si="175"/>
        <v>8000</v>
      </c>
      <c r="AT240" s="325">
        <f t="shared" si="175"/>
        <v>8000</v>
      </c>
      <c r="AU240" s="325">
        <f t="shared" si="175"/>
        <v>9000</v>
      </c>
      <c r="AV240" s="325">
        <f t="shared" si="175"/>
        <v>9000</v>
      </c>
      <c r="AW240" s="325">
        <f t="shared" si="175"/>
        <v>9000</v>
      </c>
      <c r="AX240" s="325">
        <f t="shared" si="175"/>
        <v>9000</v>
      </c>
      <c r="AY240" s="325">
        <f t="shared" si="175"/>
        <v>9000</v>
      </c>
      <c r="AZ240" s="325">
        <f t="shared" si="175"/>
        <v>9000</v>
      </c>
      <c r="BA240" s="325">
        <f t="shared" si="175"/>
        <v>10000</v>
      </c>
      <c r="BB240" s="325">
        <f t="shared" si="175"/>
        <v>10000</v>
      </c>
      <c r="BC240" s="325">
        <f t="shared" si="175"/>
        <v>11000</v>
      </c>
      <c r="BD240" s="325">
        <f t="shared" si="175"/>
        <v>11000</v>
      </c>
      <c r="BE240" s="325">
        <f t="shared" si="175"/>
        <v>12000</v>
      </c>
      <c r="BF240" s="325">
        <f t="shared" si="175"/>
        <v>12000</v>
      </c>
      <c r="BG240" s="325">
        <f t="shared" si="175"/>
        <v>13000</v>
      </c>
      <c r="BH240" s="325">
        <f t="shared" si="175"/>
        <v>13000</v>
      </c>
      <c r="BI240" s="325">
        <f t="shared" si="175"/>
        <v>14000</v>
      </c>
      <c r="BJ240" s="325">
        <f t="shared" si="175"/>
        <v>14000</v>
      </c>
      <c r="BK240" s="325">
        <f t="shared" si="175"/>
        <v>14000</v>
      </c>
      <c r="BL240" s="325">
        <f t="shared" si="175"/>
        <v>15000</v>
      </c>
      <c r="BM240" s="325">
        <f t="shared" si="175"/>
        <v>15000</v>
      </c>
      <c r="BN240" s="325">
        <f t="shared" si="175"/>
        <v>15000</v>
      </c>
      <c r="BO240" s="325">
        <f t="shared" si="175"/>
        <v>16000</v>
      </c>
      <c r="BP240" s="326">
        <f t="shared" si="175"/>
        <v>16000</v>
      </c>
    </row>
    <row r="241" spans="3:68" hidden="1" outlineLevel="5">
      <c r="H241" s="327" t="s">
        <v>254</v>
      </c>
      <c r="I241" s="312">
        <f>'Data - expenses'!J149</f>
        <v>0</v>
      </c>
      <c r="J241" s="313">
        <f>'Data - expenses'!K149</f>
        <v>0</v>
      </c>
      <c r="K241" s="313">
        <f>'Data - expenses'!L149</f>
        <v>0</v>
      </c>
      <c r="L241" s="313">
        <f>'Data - expenses'!M149</f>
        <v>0</v>
      </c>
      <c r="M241" s="313">
        <f>'Data - expenses'!N149</f>
        <v>0</v>
      </c>
      <c r="N241" s="313">
        <f>'Data - expenses'!O149</f>
        <v>0</v>
      </c>
      <c r="O241" s="313">
        <f>'Data - expenses'!P149</f>
        <v>0</v>
      </c>
      <c r="P241" s="313">
        <f>'Data - expenses'!Q149</f>
        <v>0</v>
      </c>
      <c r="Q241" s="313">
        <f>'Data - expenses'!R149</f>
        <v>0</v>
      </c>
      <c r="R241" s="313">
        <f>'Data - expenses'!S149</f>
        <v>0</v>
      </c>
      <c r="S241" s="313">
        <f>'Data - expenses'!T149</f>
        <v>0</v>
      </c>
      <c r="T241" s="313">
        <f>'Data - expenses'!U149</f>
        <v>0</v>
      </c>
      <c r="U241" s="313">
        <f>'Data - expenses'!V149</f>
        <v>0</v>
      </c>
      <c r="V241" s="313">
        <f>'Data - expenses'!W149</f>
        <v>0</v>
      </c>
      <c r="W241" s="313">
        <f>'Data - expenses'!X149</f>
        <v>0</v>
      </c>
      <c r="X241" s="313">
        <f>'Data - expenses'!Y149</f>
        <v>0</v>
      </c>
      <c r="Y241" s="313">
        <f>'Data - expenses'!Z149</f>
        <v>0</v>
      </c>
      <c r="Z241" s="313">
        <f>'Data - expenses'!AA149</f>
        <v>0</v>
      </c>
      <c r="AA241" s="313">
        <f>'Data - expenses'!AB149</f>
        <v>0</v>
      </c>
      <c r="AB241" s="313">
        <f>'Data - expenses'!AC149</f>
        <v>0</v>
      </c>
      <c r="AC241" s="313">
        <f>'Data - expenses'!AD149</f>
        <v>0</v>
      </c>
      <c r="AD241" s="313">
        <f>'Data - expenses'!AE149</f>
        <v>0</v>
      </c>
      <c r="AE241" s="313">
        <f>'Data - expenses'!AF149</f>
        <v>1000</v>
      </c>
      <c r="AF241" s="313">
        <f>'Data - expenses'!AG149</f>
        <v>1000</v>
      </c>
      <c r="AG241" s="313">
        <f>'Data - expenses'!AH149</f>
        <v>1000</v>
      </c>
      <c r="AH241" s="313">
        <f>'Data - expenses'!AI149</f>
        <v>1000</v>
      </c>
      <c r="AI241" s="313">
        <f>'Data - expenses'!AJ149</f>
        <v>1000</v>
      </c>
      <c r="AJ241" s="313">
        <f>'Data - expenses'!AK149</f>
        <v>1000</v>
      </c>
      <c r="AK241" s="313">
        <f>'Data - expenses'!AL149</f>
        <v>1000</v>
      </c>
      <c r="AL241" s="313">
        <f>'Data - expenses'!AM149</f>
        <v>1000</v>
      </c>
      <c r="AM241" s="313">
        <f>'Data - expenses'!AN149</f>
        <v>1000</v>
      </c>
      <c r="AN241" s="313">
        <f>'Data - expenses'!AO149</f>
        <v>1000</v>
      </c>
      <c r="AO241" s="313">
        <f>'Data - expenses'!AP149</f>
        <v>1000</v>
      </c>
      <c r="AP241" s="313">
        <f>'Data - expenses'!AQ149</f>
        <v>1000</v>
      </c>
      <c r="AQ241" s="313">
        <f>'Data - expenses'!AR149</f>
        <v>1000</v>
      </c>
      <c r="AR241" s="313">
        <f>'Data - expenses'!AS149</f>
        <v>1000</v>
      </c>
      <c r="AS241" s="313">
        <f>'Data - expenses'!AT149</f>
        <v>1000</v>
      </c>
      <c r="AT241" s="313">
        <f>'Data - expenses'!AU149</f>
        <v>1000</v>
      </c>
      <c r="AU241" s="313">
        <f>'Data - expenses'!AV149</f>
        <v>1000</v>
      </c>
      <c r="AV241" s="313">
        <f>'Data - expenses'!AW149</f>
        <v>1000</v>
      </c>
      <c r="AW241" s="313">
        <f>'Data - expenses'!AX149</f>
        <v>1000</v>
      </c>
      <c r="AX241" s="313">
        <f>'Data - expenses'!AY149</f>
        <v>1000</v>
      </c>
      <c r="AY241" s="313">
        <f>'Data - expenses'!AZ149</f>
        <v>1000</v>
      </c>
      <c r="AZ241" s="313">
        <f>'Data - expenses'!BA149</f>
        <v>1000</v>
      </c>
      <c r="BA241" s="313">
        <f>'Data - expenses'!BB149</f>
        <v>1000</v>
      </c>
      <c r="BB241" s="313">
        <f>'Data - expenses'!BC149</f>
        <v>1000</v>
      </c>
      <c r="BC241" s="313">
        <f>'Data - expenses'!BD149</f>
        <v>1000</v>
      </c>
      <c r="BD241" s="313">
        <f>'Data - expenses'!BE149</f>
        <v>1000</v>
      </c>
      <c r="BE241" s="313">
        <f>'Data - expenses'!BF149</f>
        <v>1000</v>
      </c>
      <c r="BF241" s="313">
        <f>'Data - expenses'!BG149</f>
        <v>1000</v>
      </c>
      <c r="BG241" s="313">
        <f>'Data - expenses'!BH149</f>
        <v>1000</v>
      </c>
      <c r="BH241" s="313">
        <f>'Data - expenses'!BI149</f>
        <v>1000</v>
      </c>
      <c r="BI241" s="313">
        <f>'Data - expenses'!BJ149</f>
        <v>1000</v>
      </c>
      <c r="BJ241" s="313">
        <f>'Data - expenses'!BK149</f>
        <v>1000</v>
      </c>
      <c r="BK241" s="313">
        <f>'Data - expenses'!BL149</f>
        <v>1000</v>
      </c>
      <c r="BL241" s="313">
        <f>'Data - expenses'!BM149</f>
        <v>1000</v>
      </c>
      <c r="BM241" s="313">
        <f>'Data - expenses'!BN149</f>
        <v>1000</v>
      </c>
      <c r="BN241" s="313">
        <f>'Data - expenses'!BO149</f>
        <v>1000</v>
      </c>
      <c r="BO241" s="313">
        <f>'Data - expenses'!BP149</f>
        <v>1000</v>
      </c>
      <c r="BP241" s="314">
        <f>'Data - expenses'!BQ149</f>
        <v>1000</v>
      </c>
    </row>
    <row r="242" spans="3:68" hidden="1" outlineLevel="5">
      <c r="H242" s="327" t="s">
        <v>255</v>
      </c>
      <c r="I242" s="312">
        <f>'Data - expenses'!J150</f>
        <v>0</v>
      </c>
      <c r="J242" s="313">
        <f>'Data - expenses'!K150</f>
        <v>0</v>
      </c>
      <c r="K242" s="313">
        <f>'Data - expenses'!L150</f>
        <v>0</v>
      </c>
      <c r="L242" s="313">
        <f>'Data - expenses'!M150</f>
        <v>0</v>
      </c>
      <c r="M242" s="313">
        <f>'Data - expenses'!N150</f>
        <v>0</v>
      </c>
      <c r="N242" s="313">
        <f>'Data - expenses'!O150</f>
        <v>1000</v>
      </c>
      <c r="O242" s="313">
        <f>'Data - expenses'!P150</f>
        <v>1000</v>
      </c>
      <c r="P242" s="313">
        <f>'Data - expenses'!Q150</f>
        <v>1000</v>
      </c>
      <c r="Q242" s="313">
        <f>'Data - expenses'!R150</f>
        <v>1000</v>
      </c>
      <c r="R242" s="313">
        <f>'Data - expenses'!S150</f>
        <v>1000</v>
      </c>
      <c r="S242" s="313">
        <f>'Data - expenses'!T150</f>
        <v>1000</v>
      </c>
      <c r="T242" s="313">
        <f>'Data - expenses'!U150</f>
        <v>1000</v>
      </c>
      <c r="U242" s="313">
        <f>'Data - expenses'!V150</f>
        <v>1000</v>
      </c>
      <c r="V242" s="313">
        <f>'Data - expenses'!W150</f>
        <v>1000</v>
      </c>
      <c r="W242" s="313">
        <f>'Data - expenses'!X150</f>
        <v>1000</v>
      </c>
      <c r="X242" s="313">
        <f>'Data - expenses'!Y150</f>
        <v>1000</v>
      </c>
      <c r="Y242" s="313">
        <f>'Data - expenses'!Z150</f>
        <v>1000</v>
      </c>
      <c r="Z242" s="313">
        <f>'Data - expenses'!AA150</f>
        <v>1000</v>
      </c>
      <c r="AA242" s="313">
        <f>'Data - expenses'!AB150</f>
        <v>1000</v>
      </c>
      <c r="AB242" s="313">
        <f>'Data - expenses'!AC150</f>
        <v>1000</v>
      </c>
      <c r="AC242" s="313">
        <f>'Data - expenses'!AD150</f>
        <v>1000</v>
      </c>
      <c r="AD242" s="313">
        <f>'Data - expenses'!AE150</f>
        <v>1000</v>
      </c>
      <c r="AE242" s="313">
        <f>'Data - expenses'!AF150</f>
        <v>1000</v>
      </c>
      <c r="AF242" s="313">
        <f>'Data - expenses'!AG150</f>
        <v>1000</v>
      </c>
      <c r="AG242" s="313">
        <f>'Data - expenses'!AH150</f>
        <v>1000</v>
      </c>
      <c r="AH242" s="313">
        <f>'Data - expenses'!AI150</f>
        <v>1000</v>
      </c>
      <c r="AI242" s="313">
        <f>'Data - expenses'!AJ150</f>
        <v>1000</v>
      </c>
      <c r="AJ242" s="313">
        <f>'Data - expenses'!AK150</f>
        <v>1000</v>
      </c>
      <c r="AK242" s="313">
        <f>'Data - expenses'!AL150</f>
        <v>1000</v>
      </c>
      <c r="AL242" s="313">
        <f>'Data - expenses'!AM150</f>
        <v>1000</v>
      </c>
      <c r="AM242" s="313">
        <f>'Data - expenses'!AN150</f>
        <v>1000</v>
      </c>
      <c r="AN242" s="313">
        <f>'Data - expenses'!AO150</f>
        <v>1000</v>
      </c>
      <c r="AO242" s="313">
        <f>'Data - expenses'!AP150</f>
        <v>2000</v>
      </c>
      <c r="AP242" s="313">
        <f>'Data - expenses'!AQ150</f>
        <v>2000</v>
      </c>
      <c r="AQ242" s="313">
        <f>'Data - expenses'!AR150</f>
        <v>2000</v>
      </c>
      <c r="AR242" s="313">
        <f>'Data - expenses'!AS150</f>
        <v>2000</v>
      </c>
      <c r="AS242" s="313">
        <f>'Data - expenses'!AT150</f>
        <v>2000</v>
      </c>
      <c r="AT242" s="313">
        <f>'Data - expenses'!AU150</f>
        <v>2000</v>
      </c>
      <c r="AU242" s="313">
        <f>'Data - expenses'!AV150</f>
        <v>3000</v>
      </c>
      <c r="AV242" s="313">
        <f>'Data - expenses'!AW150</f>
        <v>3000</v>
      </c>
      <c r="AW242" s="313">
        <f>'Data - expenses'!AX150</f>
        <v>3000</v>
      </c>
      <c r="AX242" s="313">
        <f>'Data - expenses'!AY150</f>
        <v>3000</v>
      </c>
      <c r="AY242" s="313">
        <f>'Data - expenses'!AZ150</f>
        <v>3000</v>
      </c>
      <c r="AZ242" s="313">
        <f>'Data - expenses'!BA150</f>
        <v>3000</v>
      </c>
      <c r="BA242" s="313">
        <f>'Data - expenses'!BB150</f>
        <v>4000</v>
      </c>
      <c r="BB242" s="313">
        <f>'Data - expenses'!BC150</f>
        <v>4000</v>
      </c>
      <c r="BC242" s="313">
        <f>'Data - expenses'!BD150</f>
        <v>4000</v>
      </c>
      <c r="BD242" s="313">
        <f>'Data - expenses'!BE150</f>
        <v>4000</v>
      </c>
      <c r="BE242" s="313">
        <f>'Data - expenses'!BF150</f>
        <v>4000</v>
      </c>
      <c r="BF242" s="313">
        <f>'Data - expenses'!BG150</f>
        <v>4000</v>
      </c>
      <c r="BG242" s="313">
        <f>'Data - expenses'!BH150</f>
        <v>5000</v>
      </c>
      <c r="BH242" s="313">
        <f>'Data - expenses'!BI150</f>
        <v>5000</v>
      </c>
      <c r="BI242" s="313">
        <f>'Data - expenses'!BJ150</f>
        <v>5000</v>
      </c>
      <c r="BJ242" s="313">
        <f>'Data - expenses'!BK150</f>
        <v>5000</v>
      </c>
      <c r="BK242" s="313">
        <f>'Data - expenses'!BL150</f>
        <v>5000</v>
      </c>
      <c r="BL242" s="313">
        <f>'Data - expenses'!BM150</f>
        <v>5000</v>
      </c>
      <c r="BM242" s="313">
        <f>'Data - expenses'!BN150</f>
        <v>5000</v>
      </c>
      <c r="BN242" s="313">
        <f>'Data - expenses'!BO150</f>
        <v>5000</v>
      </c>
      <c r="BO242" s="313">
        <f>'Data - expenses'!BP150</f>
        <v>5000</v>
      </c>
      <c r="BP242" s="314">
        <f>'Data - expenses'!BQ150</f>
        <v>5000</v>
      </c>
    </row>
    <row r="243" spans="3:68" hidden="1" outlineLevel="5">
      <c r="H243" s="327" t="s">
        <v>256</v>
      </c>
      <c r="I243" s="312">
        <f>'Data - expenses'!J151</f>
        <v>0</v>
      </c>
      <c r="J243" s="313">
        <f>'Data - expenses'!K151</f>
        <v>0</v>
      </c>
      <c r="K243" s="313">
        <f>'Data - expenses'!L151</f>
        <v>0</v>
      </c>
      <c r="L243" s="313">
        <f>'Data - expenses'!M151</f>
        <v>0</v>
      </c>
      <c r="M243" s="313">
        <f>'Data - expenses'!N151</f>
        <v>0</v>
      </c>
      <c r="N243" s="313">
        <f>'Data - expenses'!O151</f>
        <v>0</v>
      </c>
      <c r="O243" s="313">
        <f>'Data - expenses'!P151</f>
        <v>0</v>
      </c>
      <c r="P243" s="313">
        <f>'Data - expenses'!Q151</f>
        <v>0</v>
      </c>
      <c r="Q243" s="313">
        <f>'Data - expenses'!R151</f>
        <v>0</v>
      </c>
      <c r="R243" s="313">
        <f>'Data - expenses'!S151</f>
        <v>0</v>
      </c>
      <c r="S243" s="313">
        <f>'Data - expenses'!T151</f>
        <v>0</v>
      </c>
      <c r="T243" s="313">
        <f>'Data - expenses'!U151</f>
        <v>0</v>
      </c>
      <c r="U243" s="313">
        <f>'Data - expenses'!V151</f>
        <v>0</v>
      </c>
      <c r="V243" s="313">
        <f>'Data - expenses'!W151</f>
        <v>0</v>
      </c>
      <c r="W243" s="313">
        <f>'Data - expenses'!X151</f>
        <v>1000</v>
      </c>
      <c r="X243" s="313">
        <f>'Data - expenses'!Y151</f>
        <v>1000</v>
      </c>
      <c r="Y243" s="313">
        <f>'Data - expenses'!Z151</f>
        <v>1000</v>
      </c>
      <c r="Z243" s="313">
        <f>'Data - expenses'!AA151</f>
        <v>1000</v>
      </c>
      <c r="AA243" s="313">
        <f>'Data - expenses'!AB151</f>
        <v>1000</v>
      </c>
      <c r="AB243" s="313">
        <f>'Data - expenses'!AC151</f>
        <v>1000</v>
      </c>
      <c r="AC243" s="313">
        <f>'Data - expenses'!AD151</f>
        <v>1000</v>
      </c>
      <c r="AD243" s="313">
        <f>'Data - expenses'!AE151</f>
        <v>1000</v>
      </c>
      <c r="AE243" s="313">
        <f>'Data - expenses'!AF151</f>
        <v>1000</v>
      </c>
      <c r="AF243" s="313">
        <f>'Data - expenses'!AG151</f>
        <v>1000</v>
      </c>
      <c r="AG243" s="313">
        <f>'Data - expenses'!AH151</f>
        <v>1000</v>
      </c>
      <c r="AH243" s="313">
        <f>'Data - expenses'!AI151</f>
        <v>1000</v>
      </c>
      <c r="AI243" s="313">
        <f>'Data - expenses'!AJ151</f>
        <v>1000</v>
      </c>
      <c r="AJ243" s="313">
        <f>'Data - expenses'!AK151</f>
        <v>1000</v>
      </c>
      <c r="AK243" s="313">
        <f>'Data - expenses'!AL151</f>
        <v>2000</v>
      </c>
      <c r="AL243" s="313">
        <f>'Data - expenses'!AM151</f>
        <v>2000</v>
      </c>
      <c r="AM243" s="313">
        <f>'Data - expenses'!AN151</f>
        <v>2000</v>
      </c>
      <c r="AN243" s="313">
        <f>'Data - expenses'!AO151</f>
        <v>2000</v>
      </c>
      <c r="AO243" s="313">
        <f>'Data - expenses'!AP151</f>
        <v>2000</v>
      </c>
      <c r="AP243" s="313">
        <f>'Data - expenses'!AQ151</f>
        <v>2000</v>
      </c>
      <c r="AQ243" s="313">
        <f>'Data - expenses'!AR151</f>
        <v>2000</v>
      </c>
      <c r="AR243" s="313">
        <f>'Data - expenses'!AS151</f>
        <v>2000</v>
      </c>
      <c r="AS243" s="313">
        <f>'Data - expenses'!AT151</f>
        <v>3000</v>
      </c>
      <c r="AT243" s="313">
        <f>'Data - expenses'!AU151</f>
        <v>3000</v>
      </c>
      <c r="AU243" s="313">
        <f>'Data - expenses'!AV151</f>
        <v>3000</v>
      </c>
      <c r="AV243" s="313">
        <f>'Data - expenses'!AW151</f>
        <v>3000</v>
      </c>
      <c r="AW243" s="313">
        <f>'Data - expenses'!AX151</f>
        <v>3000</v>
      </c>
      <c r="AX243" s="313">
        <f>'Data - expenses'!AY151</f>
        <v>3000</v>
      </c>
      <c r="AY243" s="313">
        <f>'Data - expenses'!AZ151</f>
        <v>3000</v>
      </c>
      <c r="AZ243" s="313">
        <f>'Data - expenses'!BA151</f>
        <v>3000</v>
      </c>
      <c r="BA243" s="313">
        <f>'Data - expenses'!BB151</f>
        <v>3000</v>
      </c>
      <c r="BB243" s="313">
        <f>'Data - expenses'!BC151</f>
        <v>3000</v>
      </c>
      <c r="BC243" s="313">
        <f>'Data - expenses'!BD151</f>
        <v>4000</v>
      </c>
      <c r="BD243" s="313">
        <f>'Data - expenses'!BE151</f>
        <v>4000</v>
      </c>
      <c r="BE243" s="313">
        <f>'Data - expenses'!BF151</f>
        <v>5000</v>
      </c>
      <c r="BF243" s="313">
        <f>'Data - expenses'!BG151</f>
        <v>5000</v>
      </c>
      <c r="BG243" s="313">
        <f>'Data - expenses'!BH151</f>
        <v>5000</v>
      </c>
      <c r="BH243" s="313">
        <f>'Data - expenses'!BI151</f>
        <v>5000</v>
      </c>
      <c r="BI243" s="313">
        <f>'Data - expenses'!BJ151</f>
        <v>5000</v>
      </c>
      <c r="BJ243" s="313">
        <f>'Data - expenses'!BK151</f>
        <v>5000</v>
      </c>
      <c r="BK243" s="313">
        <f>'Data - expenses'!BL151</f>
        <v>5000</v>
      </c>
      <c r="BL243" s="313">
        <f>'Data - expenses'!BM151</f>
        <v>5000</v>
      </c>
      <c r="BM243" s="313">
        <f>'Data - expenses'!BN151</f>
        <v>5000</v>
      </c>
      <c r="BN243" s="313">
        <f>'Data - expenses'!BO151</f>
        <v>5000</v>
      </c>
      <c r="BO243" s="313">
        <f>'Data - expenses'!BP151</f>
        <v>6000</v>
      </c>
      <c r="BP243" s="314">
        <f>'Data - expenses'!BQ151</f>
        <v>6000</v>
      </c>
    </row>
    <row r="244" spans="3:68" hidden="1" outlineLevel="5">
      <c r="H244" s="327" t="s">
        <v>257</v>
      </c>
      <c r="I244" s="312">
        <f>'Data - expenses'!J152</f>
        <v>0</v>
      </c>
      <c r="J244" s="313">
        <f>'Data - expenses'!K152</f>
        <v>0</v>
      </c>
      <c r="K244" s="313">
        <f>'Data - expenses'!L152</f>
        <v>0</v>
      </c>
      <c r="L244" s="313">
        <f>'Data - expenses'!M152</f>
        <v>0</v>
      </c>
      <c r="M244" s="313">
        <f>'Data - expenses'!N152</f>
        <v>0</v>
      </c>
      <c r="N244" s="313">
        <f>'Data - expenses'!O152</f>
        <v>0</v>
      </c>
      <c r="O244" s="313">
        <f>'Data - expenses'!P152</f>
        <v>0</v>
      </c>
      <c r="P244" s="313">
        <f>'Data - expenses'!Q152</f>
        <v>0</v>
      </c>
      <c r="Q244" s="313">
        <f>'Data - expenses'!R152</f>
        <v>0</v>
      </c>
      <c r="R244" s="313">
        <f>'Data - expenses'!S152</f>
        <v>0</v>
      </c>
      <c r="S244" s="313">
        <f>'Data - expenses'!T152</f>
        <v>0</v>
      </c>
      <c r="T244" s="313">
        <f>'Data - expenses'!U152</f>
        <v>0</v>
      </c>
      <c r="U244" s="313">
        <f>'Data - expenses'!V152</f>
        <v>0</v>
      </c>
      <c r="V244" s="313">
        <f>'Data - expenses'!W152</f>
        <v>0</v>
      </c>
      <c r="W244" s="313">
        <f>'Data - expenses'!X152</f>
        <v>0</v>
      </c>
      <c r="X244" s="313">
        <f>'Data - expenses'!Y152</f>
        <v>0</v>
      </c>
      <c r="Y244" s="313">
        <f>'Data - expenses'!Z152</f>
        <v>0</v>
      </c>
      <c r="Z244" s="313">
        <f>'Data - expenses'!AA152</f>
        <v>0</v>
      </c>
      <c r="AA244" s="313">
        <f>'Data - expenses'!AB152</f>
        <v>0</v>
      </c>
      <c r="AB244" s="313">
        <f>'Data - expenses'!AC152</f>
        <v>1000</v>
      </c>
      <c r="AC244" s="313">
        <f>'Data - expenses'!AD152</f>
        <v>1000</v>
      </c>
      <c r="AD244" s="313">
        <f>'Data - expenses'!AE152</f>
        <v>1000</v>
      </c>
      <c r="AE244" s="313">
        <f>'Data - expenses'!AF152</f>
        <v>1000</v>
      </c>
      <c r="AF244" s="313">
        <f>'Data - expenses'!AG152</f>
        <v>1000</v>
      </c>
      <c r="AG244" s="313">
        <f>'Data - expenses'!AH152</f>
        <v>1000</v>
      </c>
      <c r="AH244" s="313">
        <f>'Data - expenses'!AI152</f>
        <v>1000</v>
      </c>
      <c r="AI244" s="313">
        <f>'Data - expenses'!AJ152</f>
        <v>1000</v>
      </c>
      <c r="AJ244" s="313">
        <f>'Data - expenses'!AK152</f>
        <v>1000</v>
      </c>
      <c r="AK244" s="313">
        <f>'Data - expenses'!AL152</f>
        <v>1000</v>
      </c>
      <c r="AL244" s="313">
        <f>'Data - expenses'!AM152</f>
        <v>1000</v>
      </c>
      <c r="AM244" s="313">
        <f>'Data - expenses'!AN152</f>
        <v>1000</v>
      </c>
      <c r="AN244" s="313">
        <f>'Data - expenses'!AO152</f>
        <v>1000</v>
      </c>
      <c r="AO244" s="313">
        <f>'Data - expenses'!AP152</f>
        <v>1000</v>
      </c>
      <c r="AP244" s="313">
        <f>'Data - expenses'!AQ152</f>
        <v>1000</v>
      </c>
      <c r="AQ244" s="313">
        <f>'Data - expenses'!AR152</f>
        <v>1000</v>
      </c>
      <c r="AR244" s="313">
        <f>'Data - expenses'!AS152</f>
        <v>1000</v>
      </c>
      <c r="AS244" s="313">
        <f>'Data - expenses'!AT152</f>
        <v>1000</v>
      </c>
      <c r="AT244" s="313">
        <f>'Data - expenses'!AU152</f>
        <v>1000</v>
      </c>
      <c r="AU244" s="313">
        <f>'Data - expenses'!AV152</f>
        <v>1000</v>
      </c>
      <c r="AV244" s="313">
        <f>'Data - expenses'!AW152</f>
        <v>1000</v>
      </c>
      <c r="AW244" s="313">
        <f>'Data - expenses'!AX152</f>
        <v>1000</v>
      </c>
      <c r="AX244" s="313">
        <f>'Data - expenses'!AY152</f>
        <v>1000</v>
      </c>
      <c r="AY244" s="313">
        <f>'Data - expenses'!AZ152</f>
        <v>1000</v>
      </c>
      <c r="AZ244" s="313">
        <f>'Data - expenses'!BA152</f>
        <v>1000</v>
      </c>
      <c r="BA244" s="313">
        <f>'Data - expenses'!BB152</f>
        <v>1000</v>
      </c>
      <c r="BB244" s="313">
        <f>'Data - expenses'!BC152</f>
        <v>1000</v>
      </c>
      <c r="BC244" s="313">
        <f>'Data - expenses'!BD152</f>
        <v>1000</v>
      </c>
      <c r="BD244" s="313">
        <f>'Data - expenses'!BE152</f>
        <v>1000</v>
      </c>
      <c r="BE244" s="313">
        <f>'Data - expenses'!BF152</f>
        <v>1000</v>
      </c>
      <c r="BF244" s="313">
        <f>'Data - expenses'!BG152</f>
        <v>1000</v>
      </c>
      <c r="BG244" s="313">
        <f>'Data - expenses'!BH152</f>
        <v>1000</v>
      </c>
      <c r="BH244" s="313">
        <f>'Data - expenses'!BI152</f>
        <v>1000</v>
      </c>
      <c r="BI244" s="313">
        <f>'Data - expenses'!BJ152</f>
        <v>2000</v>
      </c>
      <c r="BJ244" s="313">
        <f>'Data - expenses'!BK152</f>
        <v>2000</v>
      </c>
      <c r="BK244" s="313">
        <f>'Data - expenses'!BL152</f>
        <v>2000</v>
      </c>
      <c r="BL244" s="313">
        <f>'Data - expenses'!BM152</f>
        <v>3000</v>
      </c>
      <c r="BM244" s="313">
        <f>'Data - expenses'!BN152</f>
        <v>3000</v>
      </c>
      <c r="BN244" s="313">
        <f>'Data - expenses'!BO152</f>
        <v>3000</v>
      </c>
      <c r="BO244" s="313">
        <f>'Data - expenses'!BP152</f>
        <v>3000</v>
      </c>
      <c r="BP244" s="314">
        <f>'Data - expenses'!BQ152</f>
        <v>3000</v>
      </c>
    </row>
    <row r="245" spans="3:68" hidden="1" outlineLevel="5">
      <c r="H245" s="327" t="s">
        <v>258</v>
      </c>
      <c r="I245" s="312">
        <f>'Data - expenses'!J153</f>
        <v>0</v>
      </c>
      <c r="J245" s="313">
        <f>'Data - expenses'!K153</f>
        <v>0</v>
      </c>
      <c r="K245" s="313">
        <f>'Data - expenses'!L153</f>
        <v>0</v>
      </c>
      <c r="L245" s="313">
        <f>'Data - expenses'!M153</f>
        <v>0</v>
      </c>
      <c r="M245" s="313">
        <f>'Data - expenses'!N153</f>
        <v>0</v>
      </c>
      <c r="N245" s="313">
        <f>'Data - expenses'!O153</f>
        <v>0</v>
      </c>
      <c r="O245" s="313">
        <f>'Data - expenses'!P153</f>
        <v>0</v>
      </c>
      <c r="P245" s="313">
        <f>'Data - expenses'!Q153</f>
        <v>0</v>
      </c>
      <c r="Q245" s="313">
        <f>'Data - expenses'!R153</f>
        <v>0</v>
      </c>
      <c r="R245" s="313">
        <f>'Data - expenses'!S153</f>
        <v>0</v>
      </c>
      <c r="S245" s="313">
        <f>'Data - expenses'!T153</f>
        <v>0</v>
      </c>
      <c r="T245" s="313">
        <f>'Data - expenses'!U153</f>
        <v>0</v>
      </c>
      <c r="U245" s="313">
        <f>'Data - expenses'!V153</f>
        <v>0</v>
      </c>
      <c r="V245" s="313">
        <f>'Data - expenses'!W153</f>
        <v>0</v>
      </c>
      <c r="W245" s="313">
        <f>'Data - expenses'!X153</f>
        <v>0</v>
      </c>
      <c r="X245" s="313">
        <f>'Data - expenses'!Y153</f>
        <v>0</v>
      </c>
      <c r="Y245" s="313">
        <f>'Data - expenses'!Z153</f>
        <v>0</v>
      </c>
      <c r="Z245" s="313">
        <f>'Data - expenses'!AA153</f>
        <v>0</v>
      </c>
      <c r="AA245" s="313">
        <f>'Data - expenses'!AB153</f>
        <v>0</v>
      </c>
      <c r="AB245" s="313">
        <f>'Data - expenses'!AC153</f>
        <v>0</v>
      </c>
      <c r="AC245" s="313">
        <f>'Data - expenses'!AD153</f>
        <v>0</v>
      </c>
      <c r="AD245" s="313">
        <f>'Data - expenses'!AE153</f>
        <v>0</v>
      </c>
      <c r="AE245" s="313">
        <f>'Data - expenses'!AF153</f>
        <v>0</v>
      </c>
      <c r="AF245" s="313">
        <f>'Data - expenses'!AG153</f>
        <v>0</v>
      </c>
      <c r="AG245" s="313">
        <f>'Data - expenses'!AH153</f>
        <v>0</v>
      </c>
      <c r="AH245" s="313">
        <f>'Data - expenses'!AI153</f>
        <v>0</v>
      </c>
      <c r="AI245" s="313">
        <f>'Data - expenses'!AJ153</f>
        <v>0</v>
      </c>
      <c r="AJ245" s="313">
        <f>'Data - expenses'!AK153</f>
        <v>0</v>
      </c>
      <c r="AK245" s="313">
        <f>'Data - expenses'!AL153</f>
        <v>0</v>
      </c>
      <c r="AL245" s="313">
        <f>'Data - expenses'!AM153</f>
        <v>0</v>
      </c>
      <c r="AM245" s="313">
        <f>'Data - expenses'!AN153</f>
        <v>0</v>
      </c>
      <c r="AN245" s="313">
        <f>'Data - expenses'!AO153</f>
        <v>0</v>
      </c>
      <c r="AO245" s="313">
        <f>'Data - expenses'!AP153</f>
        <v>1000</v>
      </c>
      <c r="AP245" s="313">
        <f>'Data - expenses'!AQ153</f>
        <v>1000</v>
      </c>
      <c r="AQ245" s="313">
        <f>'Data - expenses'!AR153</f>
        <v>1000</v>
      </c>
      <c r="AR245" s="313">
        <f>'Data - expenses'!AS153</f>
        <v>1000</v>
      </c>
      <c r="AS245" s="313">
        <f>'Data - expenses'!AT153</f>
        <v>1000</v>
      </c>
      <c r="AT245" s="313">
        <f>'Data - expenses'!AU153</f>
        <v>1000</v>
      </c>
      <c r="AU245" s="313">
        <f>'Data - expenses'!AV153</f>
        <v>1000</v>
      </c>
      <c r="AV245" s="313">
        <f>'Data - expenses'!AW153</f>
        <v>1000</v>
      </c>
      <c r="AW245" s="313">
        <f>'Data - expenses'!AX153</f>
        <v>1000</v>
      </c>
      <c r="AX245" s="313">
        <f>'Data - expenses'!AY153</f>
        <v>1000</v>
      </c>
      <c r="AY245" s="313">
        <f>'Data - expenses'!AZ153</f>
        <v>1000</v>
      </c>
      <c r="AZ245" s="313">
        <f>'Data - expenses'!BA153</f>
        <v>1000</v>
      </c>
      <c r="BA245" s="313">
        <f>'Data - expenses'!BB153</f>
        <v>1000</v>
      </c>
      <c r="BB245" s="313">
        <f>'Data - expenses'!BC153</f>
        <v>1000</v>
      </c>
      <c r="BC245" s="313">
        <f>'Data - expenses'!BD153</f>
        <v>1000</v>
      </c>
      <c r="BD245" s="313">
        <f>'Data - expenses'!BE153</f>
        <v>1000</v>
      </c>
      <c r="BE245" s="313">
        <f>'Data - expenses'!BF153</f>
        <v>1000</v>
      </c>
      <c r="BF245" s="313">
        <f>'Data - expenses'!BG153</f>
        <v>1000</v>
      </c>
      <c r="BG245" s="313">
        <f>'Data - expenses'!BH153</f>
        <v>1000</v>
      </c>
      <c r="BH245" s="313">
        <f>'Data - expenses'!BI153</f>
        <v>1000</v>
      </c>
      <c r="BI245" s="313">
        <f>'Data - expenses'!BJ153</f>
        <v>1000</v>
      </c>
      <c r="BJ245" s="313">
        <f>'Data - expenses'!BK153</f>
        <v>1000</v>
      </c>
      <c r="BK245" s="313">
        <f>'Data - expenses'!BL153</f>
        <v>1000</v>
      </c>
      <c r="BL245" s="313">
        <f>'Data - expenses'!BM153</f>
        <v>1000</v>
      </c>
      <c r="BM245" s="313">
        <f>'Data - expenses'!BN153</f>
        <v>1000</v>
      </c>
      <c r="BN245" s="313">
        <f>'Data - expenses'!BO153</f>
        <v>1000</v>
      </c>
      <c r="BO245" s="313">
        <f>'Data - expenses'!BP153</f>
        <v>1000</v>
      </c>
      <c r="BP245" s="314">
        <f>'Data - expenses'!BQ153</f>
        <v>1000</v>
      </c>
    </row>
    <row r="246" spans="3:68" outlineLevel="1" collapsed="1">
      <c r="D246" s="488" t="s">
        <v>141</v>
      </c>
      <c r="E246" s="504"/>
      <c r="F246" s="504"/>
      <c r="G246" s="504"/>
      <c r="H246" s="489"/>
      <c r="I246" s="321">
        <f t="shared" ref="I246:AN246" si="176">SUM(I247)</f>
        <v>250</v>
      </c>
      <c r="J246" s="322">
        <f t="shared" si="176"/>
        <v>250</v>
      </c>
      <c r="K246" s="322">
        <f t="shared" si="176"/>
        <v>250</v>
      </c>
      <c r="L246" s="322">
        <f t="shared" si="176"/>
        <v>750</v>
      </c>
      <c r="M246" s="322">
        <f t="shared" si="176"/>
        <v>750</v>
      </c>
      <c r="N246" s="322">
        <f t="shared" si="176"/>
        <v>750</v>
      </c>
      <c r="O246" s="322">
        <f t="shared" si="176"/>
        <v>750</v>
      </c>
      <c r="P246" s="322">
        <f t="shared" si="176"/>
        <v>750</v>
      </c>
      <c r="Q246" s="322">
        <f t="shared" si="176"/>
        <v>750</v>
      </c>
      <c r="R246" s="322">
        <f t="shared" si="176"/>
        <v>750</v>
      </c>
      <c r="S246" s="322">
        <f t="shared" si="176"/>
        <v>750</v>
      </c>
      <c r="T246" s="322">
        <f t="shared" si="176"/>
        <v>750</v>
      </c>
      <c r="U246" s="322">
        <f t="shared" si="176"/>
        <v>1500</v>
      </c>
      <c r="V246" s="322">
        <f t="shared" si="176"/>
        <v>1500</v>
      </c>
      <c r="W246" s="322">
        <f t="shared" si="176"/>
        <v>1500</v>
      </c>
      <c r="X246" s="322">
        <f t="shared" si="176"/>
        <v>1500</v>
      </c>
      <c r="Y246" s="322">
        <f t="shared" si="176"/>
        <v>1500</v>
      </c>
      <c r="Z246" s="322">
        <f t="shared" si="176"/>
        <v>1500</v>
      </c>
      <c r="AA246" s="322">
        <f t="shared" si="176"/>
        <v>1500</v>
      </c>
      <c r="AB246" s="322">
        <f t="shared" si="176"/>
        <v>1500</v>
      </c>
      <c r="AC246" s="322">
        <f t="shared" si="176"/>
        <v>1500</v>
      </c>
      <c r="AD246" s="322">
        <f t="shared" si="176"/>
        <v>1500</v>
      </c>
      <c r="AE246" s="322">
        <f t="shared" si="176"/>
        <v>1500</v>
      </c>
      <c r="AF246" s="322">
        <f t="shared" si="176"/>
        <v>1500</v>
      </c>
      <c r="AG246" s="322">
        <f t="shared" si="176"/>
        <v>2500</v>
      </c>
      <c r="AH246" s="322">
        <f t="shared" si="176"/>
        <v>2500</v>
      </c>
      <c r="AI246" s="322">
        <f t="shared" si="176"/>
        <v>2500</v>
      </c>
      <c r="AJ246" s="322">
        <f t="shared" si="176"/>
        <v>2500</v>
      </c>
      <c r="AK246" s="322">
        <f t="shared" si="176"/>
        <v>2500</v>
      </c>
      <c r="AL246" s="322">
        <f t="shared" si="176"/>
        <v>2500</v>
      </c>
      <c r="AM246" s="322">
        <f t="shared" si="176"/>
        <v>2500</v>
      </c>
      <c r="AN246" s="322">
        <f t="shared" si="176"/>
        <v>2500</v>
      </c>
      <c r="AO246" s="322">
        <f t="shared" ref="AO246:BP246" si="177">SUM(AO247)</f>
        <v>2500</v>
      </c>
      <c r="AP246" s="322">
        <f t="shared" si="177"/>
        <v>2500</v>
      </c>
      <c r="AQ246" s="322">
        <f t="shared" si="177"/>
        <v>2500</v>
      </c>
      <c r="AR246" s="322">
        <f t="shared" si="177"/>
        <v>2500</v>
      </c>
      <c r="AS246" s="322">
        <f t="shared" si="177"/>
        <v>2500</v>
      </c>
      <c r="AT246" s="322">
        <f t="shared" si="177"/>
        <v>2500</v>
      </c>
      <c r="AU246" s="322">
        <f t="shared" si="177"/>
        <v>2500</v>
      </c>
      <c r="AV246" s="322">
        <f t="shared" si="177"/>
        <v>2500</v>
      </c>
      <c r="AW246" s="322">
        <f t="shared" si="177"/>
        <v>2500</v>
      </c>
      <c r="AX246" s="322">
        <f t="shared" si="177"/>
        <v>2500</v>
      </c>
      <c r="AY246" s="322">
        <f t="shared" si="177"/>
        <v>2500</v>
      </c>
      <c r="AZ246" s="322">
        <f t="shared" si="177"/>
        <v>2500</v>
      </c>
      <c r="BA246" s="322">
        <f t="shared" si="177"/>
        <v>2500</v>
      </c>
      <c r="BB246" s="322">
        <f t="shared" si="177"/>
        <v>2500</v>
      </c>
      <c r="BC246" s="322">
        <f t="shared" si="177"/>
        <v>2500</v>
      </c>
      <c r="BD246" s="322">
        <f t="shared" si="177"/>
        <v>2500</v>
      </c>
      <c r="BE246" s="322">
        <f t="shared" si="177"/>
        <v>2500</v>
      </c>
      <c r="BF246" s="322">
        <f t="shared" si="177"/>
        <v>2500</v>
      </c>
      <c r="BG246" s="322">
        <f t="shared" si="177"/>
        <v>2500</v>
      </c>
      <c r="BH246" s="322">
        <f t="shared" si="177"/>
        <v>2500</v>
      </c>
      <c r="BI246" s="322">
        <f t="shared" si="177"/>
        <v>2500</v>
      </c>
      <c r="BJ246" s="322">
        <f t="shared" si="177"/>
        <v>2500</v>
      </c>
      <c r="BK246" s="322">
        <f t="shared" si="177"/>
        <v>2500</v>
      </c>
      <c r="BL246" s="322">
        <f t="shared" si="177"/>
        <v>2500</v>
      </c>
      <c r="BM246" s="322">
        <f t="shared" si="177"/>
        <v>2500</v>
      </c>
      <c r="BN246" s="322">
        <f t="shared" si="177"/>
        <v>2500</v>
      </c>
      <c r="BO246" s="322">
        <f t="shared" si="177"/>
        <v>2500</v>
      </c>
      <c r="BP246" s="323">
        <f t="shared" si="177"/>
        <v>2500</v>
      </c>
    </row>
    <row r="247" spans="3:68" hidden="1" outlineLevel="2">
      <c r="E247" s="502" t="s">
        <v>142</v>
      </c>
      <c r="F247" s="505"/>
      <c r="G247" s="505"/>
      <c r="H247" s="503"/>
      <c r="I247" s="324">
        <f t="shared" ref="I247:AN247" si="178">SUM(I248)</f>
        <v>250</v>
      </c>
      <c r="J247" s="325">
        <f t="shared" si="178"/>
        <v>250</v>
      </c>
      <c r="K247" s="325">
        <f t="shared" si="178"/>
        <v>250</v>
      </c>
      <c r="L247" s="325">
        <f t="shared" si="178"/>
        <v>750</v>
      </c>
      <c r="M247" s="325">
        <f t="shared" si="178"/>
        <v>750</v>
      </c>
      <c r="N247" s="325">
        <f t="shared" si="178"/>
        <v>750</v>
      </c>
      <c r="O247" s="325">
        <f t="shared" si="178"/>
        <v>750</v>
      </c>
      <c r="P247" s="325">
        <f t="shared" si="178"/>
        <v>750</v>
      </c>
      <c r="Q247" s="325">
        <f t="shared" si="178"/>
        <v>750</v>
      </c>
      <c r="R247" s="325">
        <f t="shared" si="178"/>
        <v>750</v>
      </c>
      <c r="S247" s="325">
        <f t="shared" si="178"/>
        <v>750</v>
      </c>
      <c r="T247" s="325">
        <f t="shared" si="178"/>
        <v>750</v>
      </c>
      <c r="U247" s="325">
        <f t="shared" si="178"/>
        <v>1500</v>
      </c>
      <c r="V247" s="325">
        <f t="shared" si="178"/>
        <v>1500</v>
      </c>
      <c r="W247" s="325">
        <f t="shared" si="178"/>
        <v>1500</v>
      </c>
      <c r="X247" s="325">
        <f t="shared" si="178"/>
        <v>1500</v>
      </c>
      <c r="Y247" s="325">
        <f t="shared" si="178"/>
        <v>1500</v>
      </c>
      <c r="Z247" s="325">
        <f t="shared" si="178"/>
        <v>1500</v>
      </c>
      <c r="AA247" s="325">
        <f t="shared" si="178"/>
        <v>1500</v>
      </c>
      <c r="AB247" s="325">
        <f t="shared" si="178"/>
        <v>1500</v>
      </c>
      <c r="AC247" s="325">
        <f t="shared" si="178"/>
        <v>1500</v>
      </c>
      <c r="AD247" s="325">
        <f t="shared" si="178"/>
        <v>1500</v>
      </c>
      <c r="AE247" s="325">
        <f t="shared" si="178"/>
        <v>1500</v>
      </c>
      <c r="AF247" s="325">
        <f t="shared" si="178"/>
        <v>1500</v>
      </c>
      <c r="AG247" s="325">
        <f t="shared" si="178"/>
        <v>2500</v>
      </c>
      <c r="AH247" s="325">
        <f t="shared" si="178"/>
        <v>2500</v>
      </c>
      <c r="AI247" s="325">
        <f t="shared" si="178"/>
        <v>2500</v>
      </c>
      <c r="AJ247" s="325">
        <f t="shared" si="178"/>
        <v>2500</v>
      </c>
      <c r="AK247" s="325">
        <f t="shared" si="178"/>
        <v>2500</v>
      </c>
      <c r="AL247" s="325">
        <f t="shared" si="178"/>
        <v>2500</v>
      </c>
      <c r="AM247" s="325">
        <f t="shared" si="178"/>
        <v>2500</v>
      </c>
      <c r="AN247" s="325">
        <f t="shared" si="178"/>
        <v>2500</v>
      </c>
      <c r="AO247" s="325">
        <f t="shared" ref="AO247:BP247" si="179">SUM(AO248)</f>
        <v>2500</v>
      </c>
      <c r="AP247" s="325">
        <f t="shared" si="179"/>
        <v>2500</v>
      </c>
      <c r="AQ247" s="325">
        <f t="shared" si="179"/>
        <v>2500</v>
      </c>
      <c r="AR247" s="325">
        <f t="shared" si="179"/>
        <v>2500</v>
      </c>
      <c r="AS247" s="325">
        <f t="shared" si="179"/>
        <v>2500</v>
      </c>
      <c r="AT247" s="325">
        <f t="shared" si="179"/>
        <v>2500</v>
      </c>
      <c r="AU247" s="325">
        <f t="shared" si="179"/>
        <v>2500</v>
      </c>
      <c r="AV247" s="325">
        <f t="shared" si="179"/>
        <v>2500</v>
      </c>
      <c r="AW247" s="325">
        <f t="shared" si="179"/>
        <v>2500</v>
      </c>
      <c r="AX247" s="325">
        <f t="shared" si="179"/>
        <v>2500</v>
      </c>
      <c r="AY247" s="325">
        <f t="shared" si="179"/>
        <v>2500</v>
      </c>
      <c r="AZ247" s="325">
        <f t="shared" si="179"/>
        <v>2500</v>
      </c>
      <c r="BA247" s="325">
        <f t="shared" si="179"/>
        <v>2500</v>
      </c>
      <c r="BB247" s="325">
        <f t="shared" si="179"/>
        <v>2500</v>
      </c>
      <c r="BC247" s="325">
        <f t="shared" si="179"/>
        <v>2500</v>
      </c>
      <c r="BD247" s="325">
        <f t="shared" si="179"/>
        <v>2500</v>
      </c>
      <c r="BE247" s="325">
        <f t="shared" si="179"/>
        <v>2500</v>
      </c>
      <c r="BF247" s="325">
        <f t="shared" si="179"/>
        <v>2500</v>
      </c>
      <c r="BG247" s="325">
        <f t="shared" si="179"/>
        <v>2500</v>
      </c>
      <c r="BH247" s="325">
        <f t="shared" si="179"/>
        <v>2500</v>
      </c>
      <c r="BI247" s="325">
        <f t="shared" si="179"/>
        <v>2500</v>
      </c>
      <c r="BJ247" s="325">
        <f t="shared" si="179"/>
        <v>2500</v>
      </c>
      <c r="BK247" s="325">
        <f t="shared" si="179"/>
        <v>2500</v>
      </c>
      <c r="BL247" s="325">
        <f t="shared" si="179"/>
        <v>2500</v>
      </c>
      <c r="BM247" s="325">
        <f t="shared" si="179"/>
        <v>2500</v>
      </c>
      <c r="BN247" s="325">
        <f t="shared" si="179"/>
        <v>2500</v>
      </c>
      <c r="BO247" s="325">
        <f t="shared" si="179"/>
        <v>2500</v>
      </c>
      <c r="BP247" s="326">
        <f t="shared" si="179"/>
        <v>2500</v>
      </c>
    </row>
    <row r="248" spans="3:68" hidden="1" outlineLevel="3">
      <c r="F248" s="488"/>
      <c r="G248" s="504"/>
      <c r="H248" s="489"/>
      <c r="I248" s="321">
        <f t="shared" ref="I248:AN248" si="180">SUM(I249)</f>
        <v>250</v>
      </c>
      <c r="J248" s="322">
        <f t="shared" si="180"/>
        <v>250</v>
      </c>
      <c r="K248" s="322">
        <f t="shared" si="180"/>
        <v>250</v>
      </c>
      <c r="L248" s="322">
        <f t="shared" si="180"/>
        <v>750</v>
      </c>
      <c r="M248" s="322">
        <f t="shared" si="180"/>
        <v>750</v>
      </c>
      <c r="N248" s="322">
        <f t="shared" si="180"/>
        <v>750</v>
      </c>
      <c r="O248" s="322">
        <f t="shared" si="180"/>
        <v>750</v>
      </c>
      <c r="P248" s="322">
        <f t="shared" si="180"/>
        <v>750</v>
      </c>
      <c r="Q248" s="322">
        <f t="shared" si="180"/>
        <v>750</v>
      </c>
      <c r="R248" s="322">
        <f t="shared" si="180"/>
        <v>750</v>
      </c>
      <c r="S248" s="322">
        <f t="shared" si="180"/>
        <v>750</v>
      </c>
      <c r="T248" s="322">
        <f t="shared" si="180"/>
        <v>750</v>
      </c>
      <c r="U248" s="322">
        <f t="shared" si="180"/>
        <v>1500</v>
      </c>
      <c r="V248" s="322">
        <f t="shared" si="180"/>
        <v>1500</v>
      </c>
      <c r="W248" s="322">
        <f t="shared" si="180"/>
        <v>1500</v>
      </c>
      <c r="X248" s="322">
        <f t="shared" si="180"/>
        <v>1500</v>
      </c>
      <c r="Y248" s="322">
        <f t="shared" si="180"/>
        <v>1500</v>
      </c>
      <c r="Z248" s="322">
        <f t="shared" si="180"/>
        <v>1500</v>
      </c>
      <c r="AA248" s="322">
        <f t="shared" si="180"/>
        <v>1500</v>
      </c>
      <c r="AB248" s="322">
        <f t="shared" si="180"/>
        <v>1500</v>
      </c>
      <c r="AC248" s="322">
        <f t="shared" si="180"/>
        <v>1500</v>
      </c>
      <c r="AD248" s="322">
        <f t="shared" si="180"/>
        <v>1500</v>
      </c>
      <c r="AE248" s="322">
        <f t="shared" si="180"/>
        <v>1500</v>
      </c>
      <c r="AF248" s="322">
        <f t="shared" si="180"/>
        <v>1500</v>
      </c>
      <c r="AG248" s="322">
        <f t="shared" si="180"/>
        <v>2500</v>
      </c>
      <c r="AH248" s="322">
        <f t="shared" si="180"/>
        <v>2500</v>
      </c>
      <c r="AI248" s="322">
        <f t="shared" si="180"/>
        <v>2500</v>
      </c>
      <c r="AJ248" s="322">
        <f t="shared" si="180"/>
        <v>2500</v>
      </c>
      <c r="AK248" s="322">
        <f t="shared" si="180"/>
        <v>2500</v>
      </c>
      <c r="AL248" s="322">
        <f t="shared" si="180"/>
        <v>2500</v>
      </c>
      <c r="AM248" s="322">
        <f t="shared" si="180"/>
        <v>2500</v>
      </c>
      <c r="AN248" s="322">
        <f t="shared" si="180"/>
        <v>2500</v>
      </c>
      <c r="AO248" s="322">
        <f t="shared" ref="AO248:BP248" si="181">SUM(AO249)</f>
        <v>2500</v>
      </c>
      <c r="AP248" s="322">
        <f t="shared" si="181"/>
        <v>2500</v>
      </c>
      <c r="AQ248" s="322">
        <f t="shared" si="181"/>
        <v>2500</v>
      </c>
      <c r="AR248" s="322">
        <f t="shared" si="181"/>
        <v>2500</v>
      </c>
      <c r="AS248" s="322">
        <f t="shared" si="181"/>
        <v>2500</v>
      </c>
      <c r="AT248" s="322">
        <f t="shared" si="181"/>
        <v>2500</v>
      </c>
      <c r="AU248" s="322">
        <f t="shared" si="181"/>
        <v>2500</v>
      </c>
      <c r="AV248" s="322">
        <f t="shared" si="181"/>
        <v>2500</v>
      </c>
      <c r="AW248" s="322">
        <f t="shared" si="181"/>
        <v>2500</v>
      </c>
      <c r="AX248" s="322">
        <f t="shared" si="181"/>
        <v>2500</v>
      </c>
      <c r="AY248" s="322">
        <f t="shared" si="181"/>
        <v>2500</v>
      </c>
      <c r="AZ248" s="322">
        <f t="shared" si="181"/>
        <v>2500</v>
      </c>
      <c r="BA248" s="322">
        <f t="shared" si="181"/>
        <v>2500</v>
      </c>
      <c r="BB248" s="322">
        <f t="shared" si="181"/>
        <v>2500</v>
      </c>
      <c r="BC248" s="322">
        <f t="shared" si="181"/>
        <v>2500</v>
      </c>
      <c r="BD248" s="322">
        <f t="shared" si="181"/>
        <v>2500</v>
      </c>
      <c r="BE248" s="322">
        <f t="shared" si="181"/>
        <v>2500</v>
      </c>
      <c r="BF248" s="322">
        <f t="shared" si="181"/>
        <v>2500</v>
      </c>
      <c r="BG248" s="322">
        <f t="shared" si="181"/>
        <v>2500</v>
      </c>
      <c r="BH248" s="322">
        <f t="shared" si="181"/>
        <v>2500</v>
      </c>
      <c r="BI248" s="322">
        <f t="shared" si="181"/>
        <v>2500</v>
      </c>
      <c r="BJ248" s="322">
        <f t="shared" si="181"/>
        <v>2500</v>
      </c>
      <c r="BK248" s="322">
        <f t="shared" si="181"/>
        <v>2500</v>
      </c>
      <c r="BL248" s="322">
        <f t="shared" si="181"/>
        <v>2500</v>
      </c>
      <c r="BM248" s="322">
        <f t="shared" si="181"/>
        <v>2500</v>
      </c>
      <c r="BN248" s="322">
        <f t="shared" si="181"/>
        <v>2500</v>
      </c>
      <c r="BO248" s="322">
        <f t="shared" si="181"/>
        <v>2500</v>
      </c>
      <c r="BP248" s="323">
        <f t="shared" si="181"/>
        <v>2500</v>
      </c>
    </row>
    <row r="249" spans="3:68" hidden="1" outlineLevel="4">
      <c r="G249" s="502"/>
      <c r="H249" s="503"/>
      <c r="I249" s="324">
        <f t="shared" ref="I249:AN249" si="182">SUM(I250)</f>
        <v>250</v>
      </c>
      <c r="J249" s="325">
        <f t="shared" si="182"/>
        <v>250</v>
      </c>
      <c r="K249" s="325">
        <f t="shared" si="182"/>
        <v>250</v>
      </c>
      <c r="L249" s="325">
        <f t="shared" si="182"/>
        <v>750</v>
      </c>
      <c r="M249" s="325">
        <f t="shared" si="182"/>
        <v>750</v>
      </c>
      <c r="N249" s="325">
        <f t="shared" si="182"/>
        <v>750</v>
      </c>
      <c r="O249" s="325">
        <f t="shared" si="182"/>
        <v>750</v>
      </c>
      <c r="P249" s="325">
        <f t="shared" si="182"/>
        <v>750</v>
      </c>
      <c r="Q249" s="325">
        <f t="shared" si="182"/>
        <v>750</v>
      </c>
      <c r="R249" s="325">
        <f t="shared" si="182"/>
        <v>750</v>
      </c>
      <c r="S249" s="325">
        <f t="shared" si="182"/>
        <v>750</v>
      </c>
      <c r="T249" s="325">
        <f t="shared" si="182"/>
        <v>750</v>
      </c>
      <c r="U249" s="325">
        <f t="shared" si="182"/>
        <v>1500</v>
      </c>
      <c r="V249" s="325">
        <f t="shared" si="182"/>
        <v>1500</v>
      </c>
      <c r="W249" s="325">
        <f t="shared" si="182"/>
        <v>1500</v>
      </c>
      <c r="X249" s="325">
        <f t="shared" si="182"/>
        <v>1500</v>
      </c>
      <c r="Y249" s="325">
        <f t="shared" si="182"/>
        <v>1500</v>
      </c>
      <c r="Z249" s="325">
        <f t="shared" si="182"/>
        <v>1500</v>
      </c>
      <c r="AA249" s="325">
        <f t="shared" si="182"/>
        <v>1500</v>
      </c>
      <c r="AB249" s="325">
        <f t="shared" si="182"/>
        <v>1500</v>
      </c>
      <c r="AC249" s="325">
        <f t="shared" si="182"/>
        <v>1500</v>
      </c>
      <c r="AD249" s="325">
        <f t="shared" si="182"/>
        <v>1500</v>
      </c>
      <c r="AE249" s="325">
        <f t="shared" si="182"/>
        <v>1500</v>
      </c>
      <c r="AF249" s="325">
        <f t="shared" si="182"/>
        <v>1500</v>
      </c>
      <c r="AG249" s="325">
        <f t="shared" si="182"/>
        <v>2500</v>
      </c>
      <c r="AH249" s="325">
        <f t="shared" si="182"/>
        <v>2500</v>
      </c>
      <c r="AI249" s="325">
        <f t="shared" si="182"/>
        <v>2500</v>
      </c>
      <c r="AJ249" s="325">
        <f t="shared" si="182"/>
        <v>2500</v>
      </c>
      <c r="AK249" s="325">
        <f t="shared" si="182"/>
        <v>2500</v>
      </c>
      <c r="AL249" s="325">
        <f t="shared" si="182"/>
        <v>2500</v>
      </c>
      <c r="AM249" s="325">
        <f t="shared" si="182"/>
        <v>2500</v>
      </c>
      <c r="AN249" s="325">
        <f t="shared" si="182"/>
        <v>2500</v>
      </c>
      <c r="AO249" s="325">
        <f t="shared" ref="AO249:BP249" si="183">SUM(AO250)</f>
        <v>2500</v>
      </c>
      <c r="AP249" s="325">
        <f t="shared" si="183"/>
        <v>2500</v>
      </c>
      <c r="AQ249" s="325">
        <f t="shared" si="183"/>
        <v>2500</v>
      </c>
      <c r="AR249" s="325">
        <f t="shared" si="183"/>
        <v>2500</v>
      </c>
      <c r="AS249" s="325">
        <f t="shared" si="183"/>
        <v>2500</v>
      </c>
      <c r="AT249" s="325">
        <f t="shared" si="183"/>
        <v>2500</v>
      </c>
      <c r="AU249" s="325">
        <f t="shared" si="183"/>
        <v>2500</v>
      </c>
      <c r="AV249" s="325">
        <f t="shared" si="183"/>
        <v>2500</v>
      </c>
      <c r="AW249" s="325">
        <f t="shared" si="183"/>
        <v>2500</v>
      </c>
      <c r="AX249" s="325">
        <f t="shared" si="183"/>
        <v>2500</v>
      </c>
      <c r="AY249" s="325">
        <f t="shared" si="183"/>
        <v>2500</v>
      </c>
      <c r="AZ249" s="325">
        <f t="shared" si="183"/>
        <v>2500</v>
      </c>
      <c r="BA249" s="325">
        <f t="shared" si="183"/>
        <v>2500</v>
      </c>
      <c r="BB249" s="325">
        <f t="shared" si="183"/>
        <v>2500</v>
      </c>
      <c r="BC249" s="325">
        <f t="shared" si="183"/>
        <v>2500</v>
      </c>
      <c r="BD249" s="325">
        <f t="shared" si="183"/>
        <v>2500</v>
      </c>
      <c r="BE249" s="325">
        <f t="shared" si="183"/>
        <v>2500</v>
      </c>
      <c r="BF249" s="325">
        <f t="shared" si="183"/>
        <v>2500</v>
      </c>
      <c r="BG249" s="325">
        <f t="shared" si="183"/>
        <v>2500</v>
      </c>
      <c r="BH249" s="325">
        <f t="shared" si="183"/>
        <v>2500</v>
      </c>
      <c r="BI249" s="325">
        <f t="shared" si="183"/>
        <v>2500</v>
      </c>
      <c r="BJ249" s="325">
        <f t="shared" si="183"/>
        <v>2500</v>
      </c>
      <c r="BK249" s="325">
        <f t="shared" si="183"/>
        <v>2500</v>
      </c>
      <c r="BL249" s="325">
        <f t="shared" si="183"/>
        <v>2500</v>
      </c>
      <c r="BM249" s="325">
        <f t="shared" si="183"/>
        <v>2500</v>
      </c>
      <c r="BN249" s="325">
        <f t="shared" si="183"/>
        <v>2500</v>
      </c>
      <c r="BO249" s="325">
        <f t="shared" si="183"/>
        <v>2500</v>
      </c>
      <c r="BP249" s="326">
        <f t="shared" si="183"/>
        <v>2500</v>
      </c>
    </row>
    <row r="250" spans="3:68" hidden="1" outlineLevel="5">
      <c r="H250" s="327" t="s">
        <v>259</v>
      </c>
      <c r="I250" s="312">
        <f>'Data - expenses'!J154</f>
        <v>250</v>
      </c>
      <c r="J250" s="313">
        <f>'Data - expenses'!K154</f>
        <v>250</v>
      </c>
      <c r="K250" s="313">
        <f>'Data - expenses'!L154</f>
        <v>250</v>
      </c>
      <c r="L250" s="313">
        <f>'Data - expenses'!M154</f>
        <v>750</v>
      </c>
      <c r="M250" s="313">
        <f>'Data - expenses'!N154</f>
        <v>750</v>
      </c>
      <c r="N250" s="313">
        <f>'Data - expenses'!O154</f>
        <v>750</v>
      </c>
      <c r="O250" s="313">
        <f>'Data - expenses'!P154</f>
        <v>750</v>
      </c>
      <c r="P250" s="313">
        <f>'Data - expenses'!Q154</f>
        <v>750</v>
      </c>
      <c r="Q250" s="313">
        <f>'Data - expenses'!R154</f>
        <v>750</v>
      </c>
      <c r="R250" s="313">
        <f>'Data - expenses'!S154</f>
        <v>750</v>
      </c>
      <c r="S250" s="313">
        <f>'Data - expenses'!T154</f>
        <v>750</v>
      </c>
      <c r="T250" s="313">
        <f>'Data - expenses'!U154</f>
        <v>750</v>
      </c>
      <c r="U250" s="313">
        <f>'Data - expenses'!V154</f>
        <v>1500</v>
      </c>
      <c r="V250" s="313">
        <f>'Data - expenses'!W154</f>
        <v>1500</v>
      </c>
      <c r="W250" s="313">
        <f>'Data - expenses'!X154</f>
        <v>1500</v>
      </c>
      <c r="X250" s="313">
        <f>'Data - expenses'!Y154</f>
        <v>1500</v>
      </c>
      <c r="Y250" s="313">
        <f>'Data - expenses'!Z154</f>
        <v>1500</v>
      </c>
      <c r="Z250" s="313">
        <f>'Data - expenses'!AA154</f>
        <v>1500</v>
      </c>
      <c r="AA250" s="313">
        <f>'Data - expenses'!AB154</f>
        <v>1500</v>
      </c>
      <c r="AB250" s="313">
        <f>'Data - expenses'!AC154</f>
        <v>1500</v>
      </c>
      <c r="AC250" s="313">
        <f>'Data - expenses'!AD154</f>
        <v>1500</v>
      </c>
      <c r="AD250" s="313">
        <f>'Data - expenses'!AE154</f>
        <v>1500</v>
      </c>
      <c r="AE250" s="313">
        <f>'Data - expenses'!AF154</f>
        <v>1500</v>
      </c>
      <c r="AF250" s="313">
        <f>'Data - expenses'!AG154</f>
        <v>1500</v>
      </c>
      <c r="AG250" s="313">
        <f>'Data - expenses'!AH154</f>
        <v>2500</v>
      </c>
      <c r="AH250" s="313">
        <f>'Data - expenses'!AI154</f>
        <v>2500</v>
      </c>
      <c r="AI250" s="313">
        <f>'Data - expenses'!AJ154</f>
        <v>2500</v>
      </c>
      <c r="AJ250" s="313">
        <f>'Data - expenses'!AK154</f>
        <v>2500</v>
      </c>
      <c r="AK250" s="313">
        <f>'Data - expenses'!AL154</f>
        <v>2500</v>
      </c>
      <c r="AL250" s="313">
        <f>'Data - expenses'!AM154</f>
        <v>2500</v>
      </c>
      <c r="AM250" s="313">
        <f>'Data - expenses'!AN154</f>
        <v>2500</v>
      </c>
      <c r="AN250" s="313">
        <f>'Data - expenses'!AO154</f>
        <v>2500</v>
      </c>
      <c r="AO250" s="313">
        <f>'Data - expenses'!AP154</f>
        <v>2500</v>
      </c>
      <c r="AP250" s="313">
        <f>'Data - expenses'!AQ154</f>
        <v>2500</v>
      </c>
      <c r="AQ250" s="313">
        <f>'Data - expenses'!AR154</f>
        <v>2500</v>
      </c>
      <c r="AR250" s="313">
        <f>'Data - expenses'!AS154</f>
        <v>2500</v>
      </c>
      <c r="AS250" s="313">
        <f>'Data - expenses'!AT154</f>
        <v>2500</v>
      </c>
      <c r="AT250" s="313">
        <f>'Data - expenses'!AU154</f>
        <v>2500</v>
      </c>
      <c r="AU250" s="313">
        <f>'Data - expenses'!AV154</f>
        <v>2500</v>
      </c>
      <c r="AV250" s="313">
        <f>'Data - expenses'!AW154</f>
        <v>2500</v>
      </c>
      <c r="AW250" s="313">
        <f>'Data - expenses'!AX154</f>
        <v>2500</v>
      </c>
      <c r="AX250" s="313">
        <f>'Data - expenses'!AY154</f>
        <v>2500</v>
      </c>
      <c r="AY250" s="313">
        <f>'Data - expenses'!AZ154</f>
        <v>2500</v>
      </c>
      <c r="AZ250" s="313">
        <f>'Data - expenses'!BA154</f>
        <v>2500</v>
      </c>
      <c r="BA250" s="313">
        <f>'Data - expenses'!BB154</f>
        <v>2500</v>
      </c>
      <c r="BB250" s="313">
        <f>'Data - expenses'!BC154</f>
        <v>2500</v>
      </c>
      <c r="BC250" s="313">
        <f>'Data - expenses'!BD154</f>
        <v>2500</v>
      </c>
      <c r="BD250" s="313">
        <f>'Data - expenses'!BE154</f>
        <v>2500</v>
      </c>
      <c r="BE250" s="313">
        <f>'Data - expenses'!BF154</f>
        <v>2500</v>
      </c>
      <c r="BF250" s="313">
        <f>'Data - expenses'!BG154</f>
        <v>2500</v>
      </c>
      <c r="BG250" s="313">
        <f>'Data - expenses'!BH154</f>
        <v>2500</v>
      </c>
      <c r="BH250" s="313">
        <f>'Data - expenses'!BI154</f>
        <v>2500</v>
      </c>
      <c r="BI250" s="313">
        <f>'Data - expenses'!BJ154</f>
        <v>2500</v>
      </c>
      <c r="BJ250" s="313">
        <f>'Data - expenses'!BK154</f>
        <v>2500</v>
      </c>
      <c r="BK250" s="313">
        <f>'Data - expenses'!BL154</f>
        <v>2500</v>
      </c>
      <c r="BL250" s="313">
        <f>'Data - expenses'!BM154</f>
        <v>2500</v>
      </c>
      <c r="BM250" s="313">
        <f>'Data - expenses'!BN154</f>
        <v>2500</v>
      </c>
      <c r="BN250" s="313">
        <f>'Data - expenses'!BO154</f>
        <v>2500</v>
      </c>
      <c r="BO250" s="313">
        <f>'Data - expenses'!BP154</f>
        <v>2500</v>
      </c>
      <c r="BP250" s="314">
        <f>'Data - expenses'!BQ154</f>
        <v>2500</v>
      </c>
    </row>
    <row r="251" spans="3:68">
      <c r="C251" s="493" t="s">
        <v>34</v>
      </c>
      <c r="D251" s="494"/>
      <c r="E251" s="494"/>
      <c r="F251" s="494"/>
      <c r="G251" s="494"/>
      <c r="H251" s="495"/>
      <c r="I251" s="318">
        <f t="shared" ref="I251:AN251" ca="1" si="184">SUM(I252,I371,I376,I381)</f>
        <v>48237.5</v>
      </c>
      <c r="J251" s="319">
        <f t="shared" ca="1" si="184"/>
        <v>129370.83333333334</v>
      </c>
      <c r="K251" s="319">
        <f t="shared" ca="1" si="184"/>
        <v>393701.66666666669</v>
      </c>
      <c r="L251" s="319">
        <f t="shared" ca="1" si="184"/>
        <v>809474.99999999988</v>
      </c>
      <c r="M251" s="319">
        <f t="shared" ca="1" si="184"/>
        <v>1253787.5</v>
      </c>
      <c r="N251" s="319">
        <f t="shared" ca="1" si="184"/>
        <v>2171068.333333334</v>
      </c>
      <c r="O251" s="319">
        <f t="shared" ca="1" si="184"/>
        <v>3000921.6666666665</v>
      </c>
      <c r="P251" s="319">
        <f t="shared" ca="1" si="184"/>
        <v>3930804.1666666665</v>
      </c>
      <c r="Q251" s="319">
        <f t="shared" ca="1" si="184"/>
        <v>4079412.5</v>
      </c>
      <c r="R251" s="319">
        <f t="shared" ca="1" si="184"/>
        <v>4828150</v>
      </c>
      <c r="S251" s="319">
        <f t="shared" ca="1" si="184"/>
        <v>4663675</v>
      </c>
      <c r="T251" s="319">
        <f t="shared" ca="1" si="184"/>
        <v>4834608.3333333321</v>
      </c>
      <c r="U251" s="319">
        <f t="shared" ca="1" si="184"/>
        <v>6655040.833333333</v>
      </c>
      <c r="V251" s="319">
        <f t="shared" ca="1" si="184"/>
        <v>9271546.6666666679</v>
      </c>
      <c r="W251" s="319">
        <f t="shared" ca="1" si="184"/>
        <v>9639505</v>
      </c>
      <c r="X251" s="319">
        <f t="shared" ca="1" si="184"/>
        <v>9430787.5</v>
      </c>
      <c r="Y251" s="319">
        <f t="shared" ca="1" si="184"/>
        <v>11025850.833333334</v>
      </c>
      <c r="Z251" s="319">
        <f t="shared" ca="1" si="184"/>
        <v>10710813.333333336</v>
      </c>
      <c r="AA251" s="319">
        <f t="shared" ca="1" si="184"/>
        <v>13787543.333333334</v>
      </c>
      <c r="AB251" s="319">
        <f t="shared" ca="1" si="184"/>
        <v>15048812.5</v>
      </c>
      <c r="AC251" s="319">
        <f t="shared" ca="1" si="184"/>
        <v>27208266.666666668</v>
      </c>
      <c r="AD251" s="319">
        <f t="shared" ca="1" si="184"/>
        <v>37268925</v>
      </c>
      <c r="AE251" s="319">
        <f t="shared" ca="1" si="184"/>
        <v>41299458.333333336</v>
      </c>
      <c r="AF251" s="319">
        <f t="shared" ca="1" si="184"/>
        <v>56136675</v>
      </c>
      <c r="AG251" s="319">
        <f t="shared" ca="1" si="184"/>
        <v>52238787.5</v>
      </c>
      <c r="AH251" s="319">
        <f t="shared" ca="1" si="184"/>
        <v>52377722.5</v>
      </c>
      <c r="AI251" s="319">
        <f t="shared" ca="1" si="184"/>
        <v>52904522.5</v>
      </c>
      <c r="AJ251" s="319">
        <f t="shared" ca="1" si="184"/>
        <v>54217260</v>
      </c>
      <c r="AK251" s="319">
        <f t="shared" ca="1" si="184"/>
        <v>54198685</v>
      </c>
      <c r="AL251" s="319">
        <f t="shared" ca="1" si="184"/>
        <v>54643995</v>
      </c>
      <c r="AM251" s="319">
        <f t="shared" ca="1" si="184"/>
        <v>55358128.333333336</v>
      </c>
      <c r="AN251" s="319">
        <f t="shared" ca="1" si="184"/>
        <v>55979010.833333336</v>
      </c>
      <c r="AO251" s="319">
        <f t="shared" ref="AO251:BP251" ca="1" si="185">SUM(AO252,AO371,AO376,AO381)</f>
        <v>55992648.333333343</v>
      </c>
      <c r="AP251" s="319">
        <f t="shared" ca="1" si="185"/>
        <v>56562185.833333343</v>
      </c>
      <c r="AQ251" s="319">
        <f t="shared" ca="1" si="185"/>
        <v>56612410.833333343</v>
      </c>
      <c r="AR251" s="319">
        <f t="shared" ca="1" si="185"/>
        <v>57113000.833333343</v>
      </c>
      <c r="AS251" s="319">
        <f t="shared" ca="1" si="185"/>
        <v>57771163.333333336</v>
      </c>
      <c r="AT251" s="319">
        <f t="shared" ca="1" si="185"/>
        <v>58881833.333333343</v>
      </c>
      <c r="AU251" s="319">
        <f t="shared" ca="1" si="185"/>
        <v>58848058.333333336</v>
      </c>
      <c r="AV251" s="319">
        <f t="shared" ca="1" si="185"/>
        <v>58942945.833333343</v>
      </c>
      <c r="AW251" s="319">
        <f t="shared" ca="1" si="185"/>
        <v>59625358.333333336</v>
      </c>
      <c r="AX251" s="319">
        <f t="shared" ca="1" si="185"/>
        <v>59609383.333333336</v>
      </c>
      <c r="AY251" s="319">
        <f t="shared" ca="1" si="185"/>
        <v>60493533.333333343</v>
      </c>
      <c r="AZ251" s="319">
        <f t="shared" ca="1" si="185"/>
        <v>61396908.333333343</v>
      </c>
      <c r="BA251" s="319">
        <f t="shared" ca="1" si="185"/>
        <v>63482870.833333343</v>
      </c>
      <c r="BB251" s="319">
        <f t="shared" ca="1" si="185"/>
        <v>63924345.833333336</v>
      </c>
      <c r="BC251" s="319">
        <f t="shared" ca="1" si="185"/>
        <v>63425808.333333336</v>
      </c>
      <c r="BD251" s="319">
        <f t="shared" ca="1" si="185"/>
        <v>65290270.833333343</v>
      </c>
      <c r="BE251" s="319">
        <f t="shared" ca="1" si="185"/>
        <v>63425133.333333336</v>
      </c>
      <c r="BF251" s="319">
        <f t="shared" ca="1" si="185"/>
        <v>65057470.833333336</v>
      </c>
      <c r="BG251" s="319">
        <f t="shared" ca="1" si="185"/>
        <v>69198475</v>
      </c>
      <c r="BH251" s="319">
        <f t="shared" ca="1" si="185"/>
        <v>68805725</v>
      </c>
      <c r="BI251" s="319">
        <f t="shared" ca="1" si="185"/>
        <v>69234025</v>
      </c>
      <c r="BJ251" s="319">
        <f t="shared" ca="1" si="185"/>
        <v>70116750</v>
      </c>
      <c r="BK251" s="319">
        <f t="shared" ca="1" si="185"/>
        <v>70472862.5</v>
      </c>
      <c r="BL251" s="319">
        <f t="shared" ca="1" si="185"/>
        <v>73983491.666666657</v>
      </c>
      <c r="BM251" s="319">
        <f t="shared" ca="1" si="185"/>
        <v>73651345.833333328</v>
      </c>
      <c r="BN251" s="319">
        <f t="shared" ca="1" si="185"/>
        <v>74296233.333333328</v>
      </c>
      <c r="BO251" s="319">
        <f t="shared" ca="1" si="185"/>
        <v>80258741.666666657</v>
      </c>
      <c r="BP251" s="320">
        <f t="shared" ca="1" si="185"/>
        <v>80138150</v>
      </c>
    </row>
    <row r="252" spans="3:68" outlineLevel="1" collapsed="1">
      <c r="D252" s="488" t="s">
        <v>118</v>
      </c>
      <c r="E252" s="504"/>
      <c r="F252" s="504"/>
      <c r="G252" s="504"/>
      <c r="H252" s="489"/>
      <c r="I252" s="321">
        <f t="shared" ref="I252:AN252" si="186">SUM(I253,I282,I311,I326,I341,I356)</f>
        <v>46437.5</v>
      </c>
      <c r="J252" s="322">
        <f t="shared" si="186"/>
        <v>127570.83333333334</v>
      </c>
      <c r="K252" s="322">
        <f t="shared" si="186"/>
        <v>373541.66666666669</v>
      </c>
      <c r="L252" s="322">
        <f t="shared" si="186"/>
        <v>807674.99999999988</v>
      </c>
      <c r="M252" s="322">
        <f t="shared" si="186"/>
        <v>1251987.5</v>
      </c>
      <c r="N252" s="322">
        <f t="shared" si="186"/>
        <v>2167908.333333334</v>
      </c>
      <c r="O252" s="322">
        <f t="shared" si="186"/>
        <v>2981441.6666666665</v>
      </c>
      <c r="P252" s="322">
        <f t="shared" si="186"/>
        <v>3929004.1666666665</v>
      </c>
      <c r="Q252" s="322">
        <f t="shared" si="186"/>
        <v>4074112.5</v>
      </c>
      <c r="R252" s="322">
        <f t="shared" si="186"/>
        <v>4824550</v>
      </c>
      <c r="S252" s="322">
        <f t="shared" si="186"/>
        <v>4660075</v>
      </c>
      <c r="T252" s="322">
        <f t="shared" si="186"/>
        <v>4829433.3333333321</v>
      </c>
      <c r="U252" s="322">
        <f t="shared" si="186"/>
        <v>6634520.833333333</v>
      </c>
      <c r="V252" s="322">
        <f t="shared" si="186"/>
        <v>9260566.6666666679</v>
      </c>
      <c r="W252" s="322">
        <f t="shared" si="186"/>
        <v>9609625</v>
      </c>
      <c r="X252" s="322">
        <f t="shared" si="186"/>
        <v>9423587.5</v>
      </c>
      <c r="Y252" s="322">
        <f t="shared" si="186"/>
        <v>11011270.833333334</v>
      </c>
      <c r="Z252" s="322">
        <f t="shared" si="186"/>
        <v>10696233.333333336</v>
      </c>
      <c r="AA252" s="322">
        <f t="shared" si="186"/>
        <v>13736670.833333334</v>
      </c>
      <c r="AB252" s="322">
        <f t="shared" si="186"/>
        <v>15028900</v>
      </c>
      <c r="AC252" s="322">
        <f t="shared" si="186"/>
        <v>27159554.166666668</v>
      </c>
      <c r="AD252" s="322">
        <f t="shared" si="186"/>
        <v>37240012.5</v>
      </c>
      <c r="AE252" s="322">
        <f t="shared" si="186"/>
        <v>41267820.833333336</v>
      </c>
      <c r="AF252" s="322">
        <f t="shared" si="186"/>
        <v>56096037.5</v>
      </c>
      <c r="AG252" s="322">
        <f t="shared" si="186"/>
        <v>52149312.5</v>
      </c>
      <c r="AH252" s="322">
        <f t="shared" si="186"/>
        <v>52331762.5</v>
      </c>
      <c r="AI252" s="322">
        <f t="shared" si="186"/>
        <v>52814962.5</v>
      </c>
      <c r="AJ252" s="322">
        <f t="shared" si="186"/>
        <v>54156900</v>
      </c>
      <c r="AK252" s="322">
        <f t="shared" si="186"/>
        <v>54136525</v>
      </c>
      <c r="AL252" s="322">
        <f t="shared" si="186"/>
        <v>54544375</v>
      </c>
      <c r="AM252" s="322">
        <f t="shared" si="186"/>
        <v>55126308.333333336</v>
      </c>
      <c r="AN252" s="322">
        <f t="shared" si="186"/>
        <v>55859520.833333336</v>
      </c>
      <c r="AO252" s="322">
        <f t="shared" ref="AO252:BP252" si="187">SUM(AO253,AO282,AO311,AO326,AO341,AO356)</f>
        <v>55870108.333333343</v>
      </c>
      <c r="AP252" s="322">
        <f t="shared" si="187"/>
        <v>56371045.833333343</v>
      </c>
      <c r="AQ252" s="322">
        <f t="shared" si="187"/>
        <v>56470670.833333343</v>
      </c>
      <c r="AR252" s="322">
        <f t="shared" si="187"/>
        <v>56956870.833333343</v>
      </c>
      <c r="AS252" s="322">
        <f t="shared" si="187"/>
        <v>57502633.333333336</v>
      </c>
      <c r="AT252" s="322">
        <f t="shared" si="187"/>
        <v>58713683.333333343</v>
      </c>
      <c r="AU252" s="322">
        <f t="shared" si="187"/>
        <v>58648058.333333336</v>
      </c>
      <c r="AV252" s="322">
        <f t="shared" si="187"/>
        <v>58765295.833333343</v>
      </c>
      <c r="AW252" s="322">
        <f t="shared" si="187"/>
        <v>59441108.333333336</v>
      </c>
      <c r="AX252" s="322">
        <f t="shared" si="187"/>
        <v>59410083.333333336</v>
      </c>
      <c r="AY252" s="322">
        <f t="shared" si="187"/>
        <v>60242058.333333343</v>
      </c>
      <c r="AZ252" s="322">
        <f t="shared" si="187"/>
        <v>61196033.333333343</v>
      </c>
      <c r="BA252" s="322">
        <f t="shared" si="187"/>
        <v>63242495.833333343</v>
      </c>
      <c r="BB252" s="322">
        <f t="shared" si="187"/>
        <v>63779870.833333336</v>
      </c>
      <c r="BC252" s="322">
        <f t="shared" si="187"/>
        <v>63212333.333333336</v>
      </c>
      <c r="BD252" s="322">
        <f t="shared" si="187"/>
        <v>65059095.833333343</v>
      </c>
      <c r="BE252" s="322">
        <f t="shared" si="187"/>
        <v>63221883.333333336</v>
      </c>
      <c r="BF252" s="322">
        <f t="shared" si="187"/>
        <v>64826170.833333336</v>
      </c>
      <c r="BG252" s="322">
        <f t="shared" si="187"/>
        <v>68938575</v>
      </c>
      <c r="BH252" s="322">
        <f t="shared" si="187"/>
        <v>68630825</v>
      </c>
      <c r="BI252" s="322">
        <f t="shared" si="187"/>
        <v>68990125</v>
      </c>
      <c r="BJ252" s="322">
        <f t="shared" si="187"/>
        <v>69834650</v>
      </c>
      <c r="BK252" s="322">
        <f t="shared" si="187"/>
        <v>70140762.5</v>
      </c>
      <c r="BL252" s="322">
        <f t="shared" si="187"/>
        <v>73681091.666666657</v>
      </c>
      <c r="BM252" s="322">
        <f t="shared" si="187"/>
        <v>73343545.833333328</v>
      </c>
      <c r="BN252" s="322">
        <f t="shared" si="187"/>
        <v>73985933.333333328</v>
      </c>
      <c r="BO252" s="322">
        <f t="shared" si="187"/>
        <v>79901541.666666657</v>
      </c>
      <c r="BP252" s="323">
        <f t="shared" si="187"/>
        <v>79768350</v>
      </c>
    </row>
    <row r="253" spans="3:68" hidden="1" outlineLevel="2">
      <c r="E253" s="502" t="s">
        <v>107</v>
      </c>
      <c r="F253" s="505"/>
      <c r="G253" s="505"/>
      <c r="H253" s="503"/>
      <c r="I253" s="324">
        <f t="shared" ref="I253:AN253" si="188">SUM(I254,I268)</f>
        <v>24920.833333333336</v>
      </c>
      <c r="J253" s="325">
        <f t="shared" si="188"/>
        <v>75854.166666666672</v>
      </c>
      <c r="K253" s="325">
        <f t="shared" si="188"/>
        <v>224500</v>
      </c>
      <c r="L253" s="325">
        <f t="shared" si="188"/>
        <v>500808.33333333331</v>
      </c>
      <c r="M253" s="325">
        <f t="shared" si="188"/>
        <v>815645.83333333337</v>
      </c>
      <c r="N253" s="325">
        <f t="shared" si="188"/>
        <v>1398541.666666667</v>
      </c>
      <c r="O253" s="325">
        <f t="shared" si="188"/>
        <v>1994500</v>
      </c>
      <c r="P253" s="325">
        <f t="shared" si="188"/>
        <v>2667187.5</v>
      </c>
      <c r="Q253" s="325">
        <f t="shared" si="188"/>
        <v>2916295.8333333335</v>
      </c>
      <c r="R253" s="325">
        <f t="shared" si="188"/>
        <v>3391108.3333333335</v>
      </c>
      <c r="S253" s="325">
        <f t="shared" si="188"/>
        <v>3419983.3333333335</v>
      </c>
      <c r="T253" s="325">
        <f t="shared" si="188"/>
        <v>3517666.666666666</v>
      </c>
      <c r="U253" s="325">
        <f t="shared" si="188"/>
        <v>4529754.166666666</v>
      </c>
      <c r="V253" s="325">
        <f t="shared" si="188"/>
        <v>6232650</v>
      </c>
      <c r="W253" s="325">
        <f t="shared" si="188"/>
        <v>6857483.333333333</v>
      </c>
      <c r="X253" s="325">
        <f t="shared" si="188"/>
        <v>6910420.8333333321</v>
      </c>
      <c r="Y253" s="325">
        <f t="shared" si="188"/>
        <v>7782054.166666667</v>
      </c>
      <c r="Z253" s="325">
        <f t="shared" si="188"/>
        <v>7834991.6666666679</v>
      </c>
      <c r="AA253" s="325">
        <f t="shared" si="188"/>
        <v>9515829.1666666679</v>
      </c>
      <c r="AB253" s="325">
        <f t="shared" si="188"/>
        <v>10640008.333333334</v>
      </c>
      <c r="AC253" s="325">
        <f t="shared" si="188"/>
        <v>17598562.5</v>
      </c>
      <c r="AD253" s="325">
        <f t="shared" si="188"/>
        <v>24906970.833333328</v>
      </c>
      <c r="AE253" s="325">
        <f t="shared" si="188"/>
        <v>28979504.166666668</v>
      </c>
      <c r="AF253" s="325">
        <f t="shared" si="188"/>
        <v>38139995.833333336</v>
      </c>
      <c r="AG253" s="325">
        <f t="shared" si="188"/>
        <v>38312370.833333336</v>
      </c>
      <c r="AH253" s="325">
        <f t="shared" si="188"/>
        <v>38447120.833333336</v>
      </c>
      <c r="AI253" s="325">
        <f t="shared" si="188"/>
        <v>38704745.833333336</v>
      </c>
      <c r="AJ253" s="325">
        <f t="shared" si="188"/>
        <v>39400808.333333336</v>
      </c>
      <c r="AK253" s="325">
        <f t="shared" si="188"/>
        <v>39592433.333333336</v>
      </c>
      <c r="AL253" s="325">
        <f t="shared" si="188"/>
        <v>39804183.333333336</v>
      </c>
      <c r="AM253" s="325">
        <f t="shared" si="188"/>
        <v>40149725</v>
      </c>
      <c r="AN253" s="325">
        <f t="shared" si="188"/>
        <v>40585912.5</v>
      </c>
      <c r="AO253" s="325">
        <f t="shared" ref="AO253:BP253" si="189">SUM(AO254,AO268)</f>
        <v>40783225.000000007</v>
      </c>
      <c r="AP253" s="325">
        <f t="shared" si="189"/>
        <v>41047037.500000007</v>
      </c>
      <c r="AQ253" s="325">
        <f t="shared" si="189"/>
        <v>41238662.500000007</v>
      </c>
      <c r="AR253" s="325">
        <f t="shared" si="189"/>
        <v>41516912.500000007</v>
      </c>
      <c r="AS253" s="325">
        <f t="shared" si="189"/>
        <v>41723850</v>
      </c>
      <c r="AT253" s="325">
        <f t="shared" si="189"/>
        <v>42261100.000000007</v>
      </c>
      <c r="AU253" s="325">
        <f t="shared" si="189"/>
        <v>42548975</v>
      </c>
      <c r="AV253" s="325">
        <f t="shared" si="189"/>
        <v>42774287.500000007</v>
      </c>
      <c r="AW253" s="325">
        <f t="shared" si="189"/>
        <v>43038975</v>
      </c>
      <c r="AX253" s="325">
        <f t="shared" si="189"/>
        <v>43229225</v>
      </c>
      <c r="AY253" s="325">
        <f t="shared" si="189"/>
        <v>43440100.000000007</v>
      </c>
      <c r="AZ253" s="325">
        <f t="shared" si="189"/>
        <v>44035975.000000007</v>
      </c>
      <c r="BA253" s="325">
        <f t="shared" si="189"/>
        <v>44328662.500000007</v>
      </c>
      <c r="BB253" s="325">
        <f t="shared" si="189"/>
        <v>44616537.5</v>
      </c>
      <c r="BC253" s="325">
        <f t="shared" si="189"/>
        <v>44909225</v>
      </c>
      <c r="BD253" s="325">
        <f t="shared" si="189"/>
        <v>45116162.500000007</v>
      </c>
      <c r="BE253" s="325">
        <f t="shared" si="189"/>
        <v>45638975</v>
      </c>
      <c r="BF253" s="325">
        <f t="shared" si="189"/>
        <v>46631487.5</v>
      </c>
      <c r="BG253" s="325">
        <f t="shared" si="189"/>
        <v>49132166.666666664</v>
      </c>
      <c r="BH253" s="325">
        <f t="shared" si="189"/>
        <v>49468166.666666664</v>
      </c>
      <c r="BI253" s="325">
        <f t="shared" si="189"/>
        <v>49841291.666666672</v>
      </c>
      <c r="BJ253" s="325">
        <f t="shared" si="189"/>
        <v>50349666.666666664</v>
      </c>
      <c r="BK253" s="325">
        <f t="shared" si="189"/>
        <v>50623104.166666664</v>
      </c>
      <c r="BL253" s="325">
        <f t="shared" si="189"/>
        <v>52554958.333333328</v>
      </c>
      <c r="BM253" s="325">
        <f t="shared" si="189"/>
        <v>52913645.833333328</v>
      </c>
      <c r="BN253" s="325">
        <f t="shared" si="189"/>
        <v>53312208.333333328</v>
      </c>
      <c r="BO253" s="325">
        <f t="shared" si="189"/>
        <v>56621391.666666664</v>
      </c>
      <c r="BP253" s="326">
        <f t="shared" si="189"/>
        <v>57375800.000000007</v>
      </c>
    </row>
    <row r="254" spans="3:68" hidden="1" outlineLevel="3">
      <c r="F254" s="488" t="s">
        <v>87</v>
      </c>
      <c r="G254" s="504"/>
      <c r="H254" s="489"/>
      <c r="I254" s="321">
        <f t="shared" ref="I254:AN254" si="190">SUM(I255,I257,I262,I266)</f>
        <v>22916.666666666668</v>
      </c>
      <c r="J254" s="322">
        <f t="shared" si="190"/>
        <v>69583.333333333343</v>
      </c>
      <c r="K254" s="322">
        <f t="shared" si="190"/>
        <v>205833.33333333334</v>
      </c>
      <c r="L254" s="322">
        <f t="shared" si="190"/>
        <v>459166.66666666663</v>
      </c>
      <c r="M254" s="322">
        <f t="shared" si="190"/>
        <v>747916.66666666674</v>
      </c>
      <c r="N254" s="322">
        <f t="shared" si="190"/>
        <v>1282500.0000000002</v>
      </c>
      <c r="O254" s="322">
        <f t="shared" si="190"/>
        <v>1829166.6666666667</v>
      </c>
      <c r="P254" s="322">
        <f t="shared" si="190"/>
        <v>2446250</v>
      </c>
      <c r="Q254" s="322">
        <f t="shared" si="190"/>
        <v>2675416.666666667</v>
      </c>
      <c r="R254" s="322">
        <f t="shared" si="190"/>
        <v>3111666.666666667</v>
      </c>
      <c r="S254" s="322">
        <f t="shared" si="190"/>
        <v>3139166.666666667</v>
      </c>
      <c r="T254" s="322">
        <f t="shared" si="190"/>
        <v>3229999.9999999995</v>
      </c>
      <c r="U254" s="322">
        <f t="shared" si="190"/>
        <v>4159583.333333333</v>
      </c>
      <c r="V254" s="322">
        <f t="shared" si="190"/>
        <v>5721666.666666667</v>
      </c>
      <c r="W254" s="322">
        <f t="shared" si="190"/>
        <v>6295833.333333333</v>
      </c>
      <c r="X254" s="322">
        <f t="shared" si="190"/>
        <v>6346249.9999999991</v>
      </c>
      <c r="Y254" s="322">
        <f t="shared" si="190"/>
        <v>7149583.333333334</v>
      </c>
      <c r="Z254" s="322">
        <f t="shared" si="190"/>
        <v>7200000.0000000009</v>
      </c>
      <c r="AA254" s="322">
        <f t="shared" si="190"/>
        <v>8742916.6666666679</v>
      </c>
      <c r="AB254" s="322">
        <f t="shared" si="190"/>
        <v>9778333.333333334</v>
      </c>
      <c r="AC254" s="322">
        <f t="shared" si="190"/>
        <v>16159583.333333334</v>
      </c>
      <c r="AD254" s="322">
        <f t="shared" si="190"/>
        <v>22863749.999999996</v>
      </c>
      <c r="AE254" s="322">
        <f t="shared" si="190"/>
        <v>26602916.666666668</v>
      </c>
      <c r="AF254" s="322">
        <f t="shared" si="190"/>
        <v>35011250</v>
      </c>
      <c r="AG254" s="322">
        <f t="shared" si="190"/>
        <v>35175416.666666672</v>
      </c>
      <c r="AH254" s="322">
        <f t="shared" si="190"/>
        <v>35303750</v>
      </c>
      <c r="AI254" s="322">
        <f t="shared" si="190"/>
        <v>35548750</v>
      </c>
      <c r="AJ254" s="322">
        <f t="shared" si="190"/>
        <v>36211666.666666672</v>
      </c>
      <c r="AK254" s="322">
        <f t="shared" si="190"/>
        <v>36394166.666666672</v>
      </c>
      <c r="AL254" s="322">
        <f t="shared" si="190"/>
        <v>36595833.333333336</v>
      </c>
      <c r="AM254" s="322">
        <f t="shared" si="190"/>
        <v>36923333.333333336</v>
      </c>
      <c r="AN254" s="322">
        <f t="shared" si="190"/>
        <v>37338750</v>
      </c>
      <c r="AO254" s="322">
        <f t="shared" ref="AO254:BP254" si="191">SUM(AO255,AO257,AO262,AO266)</f>
        <v>37526666.666666672</v>
      </c>
      <c r="AP254" s="322">
        <f t="shared" si="191"/>
        <v>37777916.666666672</v>
      </c>
      <c r="AQ254" s="322">
        <f t="shared" si="191"/>
        <v>37960416.666666672</v>
      </c>
      <c r="AR254" s="322">
        <f t="shared" si="191"/>
        <v>38225416.666666672</v>
      </c>
      <c r="AS254" s="322">
        <f t="shared" si="191"/>
        <v>38422500</v>
      </c>
      <c r="AT254" s="322">
        <f t="shared" si="191"/>
        <v>38934166.666666672</v>
      </c>
      <c r="AU254" s="322">
        <f t="shared" si="191"/>
        <v>39208333.333333336</v>
      </c>
      <c r="AV254" s="322">
        <f t="shared" si="191"/>
        <v>39422916.666666672</v>
      </c>
      <c r="AW254" s="322">
        <f t="shared" si="191"/>
        <v>39675000</v>
      </c>
      <c r="AX254" s="322">
        <f t="shared" si="191"/>
        <v>39855833.333333336</v>
      </c>
      <c r="AY254" s="322">
        <f t="shared" si="191"/>
        <v>40056666.666666672</v>
      </c>
      <c r="AZ254" s="322">
        <f t="shared" si="191"/>
        <v>40624166.666666672</v>
      </c>
      <c r="BA254" s="322">
        <f t="shared" si="191"/>
        <v>40902916.666666672</v>
      </c>
      <c r="BB254" s="322">
        <f t="shared" si="191"/>
        <v>41177083.333333336</v>
      </c>
      <c r="BC254" s="322">
        <f t="shared" si="191"/>
        <v>41455833.333333336</v>
      </c>
      <c r="BD254" s="322">
        <f t="shared" si="191"/>
        <v>41652916.666666672</v>
      </c>
      <c r="BE254" s="322">
        <f t="shared" si="191"/>
        <v>42150833.333333336</v>
      </c>
      <c r="BF254" s="322">
        <f t="shared" si="191"/>
        <v>43078750</v>
      </c>
      <c r="BG254" s="322">
        <f t="shared" si="191"/>
        <v>45378333.333333328</v>
      </c>
      <c r="BH254" s="322">
        <f t="shared" si="191"/>
        <v>45698333.333333328</v>
      </c>
      <c r="BI254" s="322">
        <f t="shared" si="191"/>
        <v>46053333.333333336</v>
      </c>
      <c r="BJ254" s="322">
        <f t="shared" si="191"/>
        <v>46537500</v>
      </c>
      <c r="BK254" s="322">
        <f t="shared" si="191"/>
        <v>46797916.666666664</v>
      </c>
      <c r="BL254" s="322">
        <f t="shared" si="191"/>
        <v>48588333.333333328</v>
      </c>
      <c r="BM254" s="322">
        <f t="shared" si="191"/>
        <v>48929583.333333328</v>
      </c>
      <c r="BN254" s="322">
        <f t="shared" si="191"/>
        <v>49309166.666666664</v>
      </c>
      <c r="BO254" s="322">
        <f t="shared" si="191"/>
        <v>52365000</v>
      </c>
      <c r="BP254" s="323">
        <f t="shared" si="191"/>
        <v>53069166.666666672</v>
      </c>
    </row>
    <row r="255" spans="3:68" hidden="1" outlineLevel="4">
      <c r="G255" s="502" t="s">
        <v>0</v>
      </c>
      <c r="H255" s="503"/>
      <c r="I255" s="324">
        <f t="shared" ref="I255:AN255" si="192">SUM(I256)</f>
        <v>0</v>
      </c>
      <c r="J255" s="325">
        <f t="shared" si="192"/>
        <v>0</v>
      </c>
      <c r="K255" s="325">
        <f t="shared" si="192"/>
        <v>0</v>
      </c>
      <c r="L255" s="325">
        <f t="shared" si="192"/>
        <v>0</v>
      </c>
      <c r="M255" s="325">
        <f t="shared" si="192"/>
        <v>0</v>
      </c>
      <c r="N255" s="325">
        <f t="shared" si="192"/>
        <v>0</v>
      </c>
      <c r="O255" s="325">
        <f t="shared" si="192"/>
        <v>0</v>
      </c>
      <c r="P255" s="325">
        <f t="shared" si="192"/>
        <v>0</v>
      </c>
      <c r="Q255" s="325">
        <f t="shared" si="192"/>
        <v>0</v>
      </c>
      <c r="R255" s="325">
        <f t="shared" si="192"/>
        <v>0</v>
      </c>
      <c r="S255" s="325">
        <f t="shared" si="192"/>
        <v>0</v>
      </c>
      <c r="T255" s="325">
        <f t="shared" si="192"/>
        <v>0</v>
      </c>
      <c r="U255" s="325">
        <f t="shared" si="192"/>
        <v>0</v>
      </c>
      <c r="V255" s="325">
        <f t="shared" si="192"/>
        <v>0</v>
      </c>
      <c r="W255" s="325">
        <f t="shared" si="192"/>
        <v>0</v>
      </c>
      <c r="X255" s="325">
        <f t="shared" si="192"/>
        <v>0</v>
      </c>
      <c r="Y255" s="325">
        <f t="shared" si="192"/>
        <v>0</v>
      </c>
      <c r="Z255" s="325">
        <f t="shared" si="192"/>
        <v>0</v>
      </c>
      <c r="AA255" s="325">
        <f t="shared" si="192"/>
        <v>0</v>
      </c>
      <c r="AB255" s="325">
        <f t="shared" si="192"/>
        <v>0</v>
      </c>
      <c r="AC255" s="325">
        <f t="shared" si="192"/>
        <v>0</v>
      </c>
      <c r="AD255" s="325">
        <f t="shared" si="192"/>
        <v>0</v>
      </c>
      <c r="AE255" s="325">
        <f t="shared" si="192"/>
        <v>0</v>
      </c>
      <c r="AF255" s="325">
        <f t="shared" si="192"/>
        <v>0</v>
      </c>
      <c r="AG255" s="325">
        <f t="shared" si="192"/>
        <v>0</v>
      </c>
      <c r="AH255" s="325">
        <f t="shared" si="192"/>
        <v>0</v>
      </c>
      <c r="AI255" s="325">
        <f t="shared" si="192"/>
        <v>0</v>
      </c>
      <c r="AJ255" s="325">
        <f t="shared" si="192"/>
        <v>0</v>
      </c>
      <c r="AK255" s="325">
        <f t="shared" si="192"/>
        <v>0</v>
      </c>
      <c r="AL255" s="325">
        <f t="shared" si="192"/>
        <v>0</v>
      </c>
      <c r="AM255" s="325">
        <f t="shared" si="192"/>
        <v>16666.666666666668</v>
      </c>
      <c r="AN255" s="325">
        <f t="shared" si="192"/>
        <v>16666.666666666668</v>
      </c>
      <c r="AO255" s="325">
        <f t="shared" ref="AO255:BP255" si="193">SUM(AO256)</f>
        <v>16666.666666666668</v>
      </c>
      <c r="AP255" s="325">
        <f t="shared" si="193"/>
        <v>16666.666666666668</v>
      </c>
      <c r="AQ255" s="325">
        <f t="shared" si="193"/>
        <v>16666.666666666668</v>
      </c>
      <c r="AR255" s="325">
        <f t="shared" si="193"/>
        <v>16666.666666666668</v>
      </c>
      <c r="AS255" s="325">
        <f t="shared" si="193"/>
        <v>16666.666666666668</v>
      </c>
      <c r="AT255" s="325">
        <f t="shared" si="193"/>
        <v>16666.666666666668</v>
      </c>
      <c r="AU255" s="325">
        <f t="shared" si="193"/>
        <v>16666.666666666668</v>
      </c>
      <c r="AV255" s="325">
        <f t="shared" si="193"/>
        <v>16666.666666666668</v>
      </c>
      <c r="AW255" s="325">
        <f t="shared" si="193"/>
        <v>16666.666666666668</v>
      </c>
      <c r="AX255" s="325">
        <f t="shared" si="193"/>
        <v>16666.666666666668</v>
      </c>
      <c r="AY255" s="325">
        <f t="shared" si="193"/>
        <v>16666.666666666668</v>
      </c>
      <c r="AZ255" s="325">
        <f t="shared" si="193"/>
        <v>16666.666666666668</v>
      </c>
      <c r="BA255" s="325">
        <f t="shared" si="193"/>
        <v>16666.666666666668</v>
      </c>
      <c r="BB255" s="325">
        <f t="shared" si="193"/>
        <v>16666.666666666668</v>
      </c>
      <c r="BC255" s="325">
        <f t="shared" si="193"/>
        <v>16666.666666666668</v>
      </c>
      <c r="BD255" s="325">
        <f t="shared" si="193"/>
        <v>16666.666666666668</v>
      </c>
      <c r="BE255" s="325">
        <f t="shared" si="193"/>
        <v>16666.666666666668</v>
      </c>
      <c r="BF255" s="325">
        <f t="shared" si="193"/>
        <v>16666.666666666668</v>
      </c>
      <c r="BG255" s="325">
        <f t="shared" si="193"/>
        <v>16666.666666666668</v>
      </c>
      <c r="BH255" s="325">
        <f t="shared" si="193"/>
        <v>16666.666666666668</v>
      </c>
      <c r="BI255" s="325">
        <f t="shared" si="193"/>
        <v>16666.666666666668</v>
      </c>
      <c r="BJ255" s="325">
        <f t="shared" si="193"/>
        <v>16666.666666666668</v>
      </c>
      <c r="BK255" s="325">
        <f t="shared" si="193"/>
        <v>16666.666666666668</v>
      </c>
      <c r="BL255" s="325">
        <f t="shared" si="193"/>
        <v>16666.666666666668</v>
      </c>
      <c r="BM255" s="325">
        <f t="shared" si="193"/>
        <v>16666.666666666668</v>
      </c>
      <c r="BN255" s="325">
        <f t="shared" si="193"/>
        <v>16666.666666666668</v>
      </c>
      <c r="BO255" s="325">
        <f t="shared" si="193"/>
        <v>16666.666666666668</v>
      </c>
      <c r="BP255" s="326">
        <f t="shared" si="193"/>
        <v>16666.666666666668</v>
      </c>
    </row>
    <row r="256" spans="3:68" hidden="1" outlineLevel="5">
      <c r="H256" s="327" t="s">
        <v>260</v>
      </c>
      <c r="I256" s="312">
        <f>'Data - expenses'!J155</f>
        <v>0</v>
      </c>
      <c r="J256" s="313">
        <f>'Data - expenses'!K155</f>
        <v>0</v>
      </c>
      <c r="K256" s="313">
        <f>'Data - expenses'!L155</f>
        <v>0</v>
      </c>
      <c r="L256" s="313">
        <f>'Data - expenses'!M155</f>
        <v>0</v>
      </c>
      <c r="M256" s="313">
        <f>'Data - expenses'!N155</f>
        <v>0</v>
      </c>
      <c r="N256" s="313">
        <f>'Data - expenses'!O155</f>
        <v>0</v>
      </c>
      <c r="O256" s="313">
        <f>'Data - expenses'!P155</f>
        <v>0</v>
      </c>
      <c r="P256" s="313">
        <f>'Data - expenses'!Q155</f>
        <v>0</v>
      </c>
      <c r="Q256" s="313">
        <f>'Data - expenses'!R155</f>
        <v>0</v>
      </c>
      <c r="R256" s="313">
        <f>'Data - expenses'!S155</f>
        <v>0</v>
      </c>
      <c r="S256" s="313">
        <f>'Data - expenses'!T155</f>
        <v>0</v>
      </c>
      <c r="T256" s="313">
        <f>'Data - expenses'!U155</f>
        <v>0</v>
      </c>
      <c r="U256" s="313">
        <f>'Data - expenses'!V155</f>
        <v>0</v>
      </c>
      <c r="V256" s="313">
        <f>'Data - expenses'!W155</f>
        <v>0</v>
      </c>
      <c r="W256" s="313">
        <f>'Data - expenses'!X155</f>
        <v>0</v>
      </c>
      <c r="X256" s="313">
        <f>'Data - expenses'!Y155</f>
        <v>0</v>
      </c>
      <c r="Y256" s="313">
        <f>'Data - expenses'!Z155</f>
        <v>0</v>
      </c>
      <c r="Z256" s="313">
        <f>'Data - expenses'!AA155</f>
        <v>0</v>
      </c>
      <c r="AA256" s="313">
        <f>'Data - expenses'!AB155</f>
        <v>0</v>
      </c>
      <c r="AB256" s="313">
        <f>'Data - expenses'!AC155</f>
        <v>0</v>
      </c>
      <c r="AC256" s="313">
        <f>'Data - expenses'!AD155</f>
        <v>0</v>
      </c>
      <c r="AD256" s="313">
        <f>'Data - expenses'!AE155</f>
        <v>0</v>
      </c>
      <c r="AE256" s="313">
        <f>'Data - expenses'!AF155</f>
        <v>0</v>
      </c>
      <c r="AF256" s="313">
        <f>'Data - expenses'!AG155</f>
        <v>0</v>
      </c>
      <c r="AG256" s="313">
        <f>'Data - expenses'!AH155</f>
        <v>0</v>
      </c>
      <c r="AH256" s="313">
        <f>'Data - expenses'!AI155</f>
        <v>0</v>
      </c>
      <c r="AI256" s="313">
        <f>'Data - expenses'!AJ155</f>
        <v>0</v>
      </c>
      <c r="AJ256" s="313">
        <f>'Data - expenses'!AK155</f>
        <v>0</v>
      </c>
      <c r="AK256" s="313">
        <f>'Data - expenses'!AL155</f>
        <v>0</v>
      </c>
      <c r="AL256" s="313">
        <f>'Data - expenses'!AM155</f>
        <v>0</v>
      </c>
      <c r="AM256" s="313">
        <f>'Data - expenses'!AN155</f>
        <v>16666.666666666668</v>
      </c>
      <c r="AN256" s="313">
        <f>'Data - expenses'!AO155</f>
        <v>16666.666666666668</v>
      </c>
      <c r="AO256" s="313">
        <f>'Data - expenses'!AP155</f>
        <v>16666.666666666668</v>
      </c>
      <c r="AP256" s="313">
        <f>'Data - expenses'!AQ155</f>
        <v>16666.666666666668</v>
      </c>
      <c r="AQ256" s="313">
        <f>'Data - expenses'!AR155</f>
        <v>16666.666666666668</v>
      </c>
      <c r="AR256" s="313">
        <f>'Data - expenses'!AS155</f>
        <v>16666.666666666668</v>
      </c>
      <c r="AS256" s="313">
        <f>'Data - expenses'!AT155</f>
        <v>16666.666666666668</v>
      </c>
      <c r="AT256" s="313">
        <f>'Data - expenses'!AU155</f>
        <v>16666.666666666668</v>
      </c>
      <c r="AU256" s="313">
        <f>'Data - expenses'!AV155</f>
        <v>16666.666666666668</v>
      </c>
      <c r="AV256" s="313">
        <f>'Data - expenses'!AW155</f>
        <v>16666.666666666668</v>
      </c>
      <c r="AW256" s="313">
        <f>'Data - expenses'!AX155</f>
        <v>16666.666666666668</v>
      </c>
      <c r="AX256" s="313">
        <f>'Data - expenses'!AY155</f>
        <v>16666.666666666668</v>
      </c>
      <c r="AY256" s="313">
        <f>'Data - expenses'!AZ155</f>
        <v>16666.666666666668</v>
      </c>
      <c r="AZ256" s="313">
        <f>'Data - expenses'!BA155</f>
        <v>16666.666666666668</v>
      </c>
      <c r="BA256" s="313">
        <f>'Data - expenses'!BB155</f>
        <v>16666.666666666668</v>
      </c>
      <c r="BB256" s="313">
        <f>'Data - expenses'!BC155</f>
        <v>16666.666666666668</v>
      </c>
      <c r="BC256" s="313">
        <f>'Data - expenses'!BD155</f>
        <v>16666.666666666668</v>
      </c>
      <c r="BD256" s="313">
        <f>'Data - expenses'!BE155</f>
        <v>16666.666666666668</v>
      </c>
      <c r="BE256" s="313">
        <f>'Data - expenses'!BF155</f>
        <v>16666.666666666668</v>
      </c>
      <c r="BF256" s="313">
        <f>'Data - expenses'!BG155</f>
        <v>16666.666666666668</v>
      </c>
      <c r="BG256" s="313">
        <f>'Data - expenses'!BH155</f>
        <v>16666.666666666668</v>
      </c>
      <c r="BH256" s="313">
        <f>'Data - expenses'!BI155</f>
        <v>16666.666666666668</v>
      </c>
      <c r="BI256" s="313">
        <f>'Data - expenses'!BJ155</f>
        <v>16666.666666666668</v>
      </c>
      <c r="BJ256" s="313">
        <f>'Data - expenses'!BK155</f>
        <v>16666.666666666668</v>
      </c>
      <c r="BK256" s="313">
        <f>'Data - expenses'!BL155</f>
        <v>16666.666666666668</v>
      </c>
      <c r="BL256" s="313">
        <f>'Data - expenses'!BM155</f>
        <v>16666.666666666668</v>
      </c>
      <c r="BM256" s="313">
        <f>'Data - expenses'!BN155</f>
        <v>16666.666666666668</v>
      </c>
      <c r="BN256" s="313">
        <f>'Data - expenses'!BO155</f>
        <v>16666.666666666668</v>
      </c>
      <c r="BO256" s="313">
        <f>'Data - expenses'!BP155</f>
        <v>16666.666666666668</v>
      </c>
      <c r="BP256" s="314">
        <f>'Data - expenses'!BQ155</f>
        <v>16666.666666666668</v>
      </c>
    </row>
    <row r="257" spans="6:68" hidden="1" outlineLevel="4">
      <c r="G257" s="502" t="s">
        <v>57</v>
      </c>
      <c r="H257" s="503"/>
      <c r="I257" s="324">
        <f t="shared" ref="I257:AN257" si="194">SUM(I258,I259,I260,I261)</f>
        <v>11250</v>
      </c>
      <c r="J257" s="325">
        <f t="shared" si="194"/>
        <v>11250</v>
      </c>
      <c r="K257" s="325">
        <f t="shared" si="194"/>
        <v>15833.333333333332</v>
      </c>
      <c r="L257" s="325">
        <f t="shared" si="194"/>
        <v>25000</v>
      </c>
      <c r="M257" s="325">
        <f t="shared" si="194"/>
        <v>38750</v>
      </c>
      <c r="N257" s="325">
        <f t="shared" si="194"/>
        <v>61666.666666666664</v>
      </c>
      <c r="O257" s="325">
        <f t="shared" si="194"/>
        <v>89166.666666666672</v>
      </c>
      <c r="P257" s="325">
        <f t="shared" si="194"/>
        <v>121250</v>
      </c>
      <c r="Q257" s="325">
        <f t="shared" si="194"/>
        <v>148750</v>
      </c>
      <c r="R257" s="325">
        <f t="shared" si="194"/>
        <v>190000</v>
      </c>
      <c r="S257" s="325">
        <f t="shared" si="194"/>
        <v>217500</v>
      </c>
      <c r="T257" s="325">
        <f t="shared" si="194"/>
        <v>254166.66666666666</v>
      </c>
      <c r="U257" s="325">
        <f t="shared" si="194"/>
        <v>331250</v>
      </c>
      <c r="V257" s="325">
        <f t="shared" si="194"/>
        <v>409166.66666666669</v>
      </c>
      <c r="W257" s="325">
        <f t="shared" si="194"/>
        <v>464166.66666666669</v>
      </c>
      <c r="X257" s="325">
        <f t="shared" si="194"/>
        <v>514583.33333333331</v>
      </c>
      <c r="Y257" s="325">
        <f t="shared" si="194"/>
        <v>651250</v>
      </c>
      <c r="Z257" s="325">
        <f t="shared" si="194"/>
        <v>701666.66666666674</v>
      </c>
      <c r="AA257" s="325">
        <f t="shared" si="194"/>
        <v>807083.33333333337</v>
      </c>
      <c r="AB257" s="325">
        <f t="shared" si="194"/>
        <v>966666.66666666674</v>
      </c>
      <c r="AC257" s="325">
        <f t="shared" si="194"/>
        <v>1237083.3333333333</v>
      </c>
      <c r="AD257" s="325">
        <f t="shared" si="194"/>
        <v>1574583.3333333333</v>
      </c>
      <c r="AE257" s="325">
        <f t="shared" si="194"/>
        <v>1849583.3333333333</v>
      </c>
      <c r="AF257" s="325">
        <f t="shared" si="194"/>
        <v>2407083.3333333335</v>
      </c>
      <c r="AG257" s="325">
        <f t="shared" si="194"/>
        <v>2571250</v>
      </c>
      <c r="AH257" s="325">
        <f t="shared" si="194"/>
        <v>2699583.333333333</v>
      </c>
      <c r="AI257" s="325">
        <f t="shared" si="194"/>
        <v>2937083.333333333</v>
      </c>
      <c r="AJ257" s="325">
        <f t="shared" si="194"/>
        <v>3600000</v>
      </c>
      <c r="AK257" s="325">
        <f t="shared" si="194"/>
        <v>3782500</v>
      </c>
      <c r="AL257" s="325">
        <f t="shared" si="194"/>
        <v>3984166.6666666665</v>
      </c>
      <c r="AM257" s="325">
        <f t="shared" si="194"/>
        <v>4295000</v>
      </c>
      <c r="AN257" s="325">
        <f t="shared" si="194"/>
        <v>4710416.666666667</v>
      </c>
      <c r="AO257" s="325">
        <f t="shared" ref="AO257:BP257" si="195">SUM(AO258,AO259,AO260,AO261)</f>
        <v>4898333.333333333</v>
      </c>
      <c r="AP257" s="325">
        <f t="shared" si="195"/>
        <v>5149583.333333333</v>
      </c>
      <c r="AQ257" s="325">
        <f t="shared" si="195"/>
        <v>5332083.333333333</v>
      </c>
      <c r="AR257" s="325">
        <f t="shared" si="195"/>
        <v>5597083.333333333</v>
      </c>
      <c r="AS257" s="325">
        <f t="shared" si="195"/>
        <v>5794166.666666667</v>
      </c>
      <c r="AT257" s="325">
        <f t="shared" si="195"/>
        <v>6305833.333333333</v>
      </c>
      <c r="AU257" s="325">
        <f t="shared" si="195"/>
        <v>6580000</v>
      </c>
      <c r="AV257" s="325">
        <f t="shared" si="195"/>
        <v>6794583.333333333</v>
      </c>
      <c r="AW257" s="325">
        <f t="shared" si="195"/>
        <v>7046666.666666666</v>
      </c>
      <c r="AX257" s="325">
        <f t="shared" si="195"/>
        <v>7220000</v>
      </c>
      <c r="AY257" s="325">
        <f t="shared" si="195"/>
        <v>7420833.333333334</v>
      </c>
      <c r="AZ257" s="325">
        <f t="shared" si="195"/>
        <v>7988333.333333334</v>
      </c>
      <c r="BA257" s="325">
        <f t="shared" si="195"/>
        <v>8267083.333333334</v>
      </c>
      <c r="BB257" s="325">
        <f t="shared" si="195"/>
        <v>8541250</v>
      </c>
      <c r="BC257" s="325">
        <f t="shared" si="195"/>
        <v>8820000</v>
      </c>
      <c r="BD257" s="325">
        <f t="shared" si="195"/>
        <v>9017083.333333334</v>
      </c>
      <c r="BE257" s="325">
        <f t="shared" si="195"/>
        <v>9515000</v>
      </c>
      <c r="BF257" s="325">
        <f t="shared" si="195"/>
        <v>10012916.666666666</v>
      </c>
      <c r="BG257" s="325">
        <f t="shared" si="195"/>
        <v>10274166.666666666</v>
      </c>
      <c r="BH257" s="325">
        <f t="shared" si="195"/>
        <v>10594166.666666666</v>
      </c>
      <c r="BI257" s="325">
        <f t="shared" si="195"/>
        <v>10941666.666666668</v>
      </c>
      <c r="BJ257" s="325">
        <f t="shared" si="195"/>
        <v>11425833.333333334</v>
      </c>
      <c r="BK257" s="325">
        <f t="shared" si="195"/>
        <v>11686250</v>
      </c>
      <c r="BL257" s="325">
        <f t="shared" si="195"/>
        <v>12248333.333333334</v>
      </c>
      <c r="BM257" s="325">
        <f t="shared" si="195"/>
        <v>12589583.333333334</v>
      </c>
      <c r="BN257" s="325">
        <f t="shared" si="195"/>
        <v>12969166.666666668</v>
      </c>
      <c r="BO257" s="325">
        <f t="shared" si="195"/>
        <v>13645833.333333332</v>
      </c>
      <c r="BP257" s="326">
        <f t="shared" si="195"/>
        <v>13993333.333333332</v>
      </c>
    </row>
    <row r="258" spans="6:68" hidden="1" outlineLevel="5">
      <c r="H258" s="327" t="s">
        <v>261</v>
      </c>
      <c r="I258" s="312">
        <f>'Data - expenses'!J156</f>
        <v>7500</v>
      </c>
      <c r="J258" s="313">
        <f>'Data - expenses'!K156</f>
        <v>7500</v>
      </c>
      <c r="K258" s="313">
        <f>'Data - expenses'!L156</f>
        <v>7500</v>
      </c>
      <c r="L258" s="313">
        <f>'Data - expenses'!M156</f>
        <v>7500</v>
      </c>
      <c r="M258" s="313">
        <f>'Data - expenses'!N156</f>
        <v>7500</v>
      </c>
      <c r="N258" s="313">
        <f>'Data - expenses'!O156</f>
        <v>7500</v>
      </c>
      <c r="O258" s="313">
        <f>'Data - expenses'!P156</f>
        <v>7500</v>
      </c>
      <c r="P258" s="313">
        <f>'Data - expenses'!Q156</f>
        <v>7500</v>
      </c>
      <c r="Q258" s="313">
        <f>'Data - expenses'!R156</f>
        <v>7500</v>
      </c>
      <c r="R258" s="313">
        <f>'Data - expenses'!S156</f>
        <v>7500</v>
      </c>
      <c r="S258" s="313">
        <f>'Data - expenses'!T156</f>
        <v>7500</v>
      </c>
      <c r="T258" s="313">
        <f>'Data - expenses'!U156</f>
        <v>7500</v>
      </c>
      <c r="U258" s="313">
        <f>'Data - expenses'!V156</f>
        <v>7500</v>
      </c>
      <c r="V258" s="313">
        <f>'Data - expenses'!W156</f>
        <v>7500</v>
      </c>
      <c r="W258" s="313">
        <f>'Data - expenses'!X156</f>
        <v>7500</v>
      </c>
      <c r="X258" s="313">
        <f>'Data - expenses'!Y156</f>
        <v>7500</v>
      </c>
      <c r="Y258" s="313">
        <f>'Data - expenses'!Z156</f>
        <v>7500</v>
      </c>
      <c r="Z258" s="313">
        <f>'Data - expenses'!AA156</f>
        <v>7500</v>
      </c>
      <c r="AA258" s="313">
        <f>'Data - expenses'!AB156</f>
        <v>7500</v>
      </c>
      <c r="AB258" s="313">
        <f>'Data - expenses'!AC156</f>
        <v>7500</v>
      </c>
      <c r="AC258" s="313">
        <f>'Data - expenses'!AD156</f>
        <v>7500</v>
      </c>
      <c r="AD258" s="313">
        <f>'Data - expenses'!AE156</f>
        <v>7500</v>
      </c>
      <c r="AE258" s="313">
        <f>'Data - expenses'!AF156</f>
        <v>7500</v>
      </c>
      <c r="AF258" s="313">
        <f>'Data - expenses'!AG156</f>
        <v>7500</v>
      </c>
      <c r="AG258" s="313">
        <f>'Data - expenses'!AH156</f>
        <v>7500</v>
      </c>
      <c r="AH258" s="313">
        <f>'Data - expenses'!AI156</f>
        <v>7500</v>
      </c>
      <c r="AI258" s="313">
        <f>'Data - expenses'!AJ156</f>
        <v>7500</v>
      </c>
      <c r="AJ258" s="313">
        <f>'Data - expenses'!AK156</f>
        <v>7500</v>
      </c>
      <c r="AK258" s="313">
        <f>'Data - expenses'!AL156</f>
        <v>7500</v>
      </c>
      <c r="AL258" s="313">
        <f>'Data - expenses'!AM156</f>
        <v>7500</v>
      </c>
      <c r="AM258" s="313">
        <f>'Data - expenses'!AN156</f>
        <v>7500</v>
      </c>
      <c r="AN258" s="313">
        <f>'Data - expenses'!AO156</f>
        <v>7500</v>
      </c>
      <c r="AO258" s="313">
        <f>'Data - expenses'!AP156</f>
        <v>7500</v>
      </c>
      <c r="AP258" s="313">
        <f>'Data - expenses'!AQ156</f>
        <v>7500</v>
      </c>
      <c r="AQ258" s="313">
        <f>'Data - expenses'!AR156</f>
        <v>7500</v>
      </c>
      <c r="AR258" s="313">
        <f>'Data - expenses'!AS156</f>
        <v>7500</v>
      </c>
      <c r="AS258" s="313">
        <f>'Data - expenses'!AT156</f>
        <v>7500</v>
      </c>
      <c r="AT258" s="313">
        <f>'Data - expenses'!AU156</f>
        <v>7500</v>
      </c>
      <c r="AU258" s="313">
        <f>'Data - expenses'!AV156</f>
        <v>7500</v>
      </c>
      <c r="AV258" s="313">
        <f>'Data - expenses'!AW156</f>
        <v>7500</v>
      </c>
      <c r="AW258" s="313">
        <f>'Data - expenses'!AX156</f>
        <v>7500</v>
      </c>
      <c r="AX258" s="313">
        <f>'Data - expenses'!AY156</f>
        <v>7500</v>
      </c>
      <c r="AY258" s="313">
        <f>'Data - expenses'!AZ156</f>
        <v>7500</v>
      </c>
      <c r="AZ258" s="313">
        <f>'Data - expenses'!BA156</f>
        <v>7500</v>
      </c>
      <c r="BA258" s="313">
        <f>'Data - expenses'!BB156</f>
        <v>7500</v>
      </c>
      <c r="BB258" s="313">
        <f>'Data - expenses'!BC156</f>
        <v>7500</v>
      </c>
      <c r="BC258" s="313">
        <f>'Data - expenses'!BD156</f>
        <v>7500</v>
      </c>
      <c r="BD258" s="313">
        <f>'Data - expenses'!BE156</f>
        <v>7500</v>
      </c>
      <c r="BE258" s="313">
        <f>'Data - expenses'!BF156</f>
        <v>7500</v>
      </c>
      <c r="BF258" s="313">
        <f>'Data - expenses'!BG156</f>
        <v>7500</v>
      </c>
      <c r="BG258" s="313">
        <f>'Data - expenses'!BH156</f>
        <v>7500</v>
      </c>
      <c r="BH258" s="313">
        <f>'Data - expenses'!BI156</f>
        <v>7500</v>
      </c>
      <c r="BI258" s="313">
        <f>'Data - expenses'!BJ156</f>
        <v>7500</v>
      </c>
      <c r="BJ258" s="313">
        <f>'Data - expenses'!BK156</f>
        <v>7500</v>
      </c>
      <c r="BK258" s="313">
        <f>'Data - expenses'!BL156</f>
        <v>7500</v>
      </c>
      <c r="BL258" s="313">
        <f>'Data - expenses'!BM156</f>
        <v>7500</v>
      </c>
      <c r="BM258" s="313">
        <f>'Data - expenses'!BN156</f>
        <v>15000</v>
      </c>
      <c r="BN258" s="313">
        <f>'Data - expenses'!BO156</f>
        <v>15000</v>
      </c>
      <c r="BO258" s="313">
        <f>'Data - expenses'!BP156</f>
        <v>15000</v>
      </c>
      <c r="BP258" s="314">
        <f>'Data - expenses'!BQ156</f>
        <v>15000</v>
      </c>
    </row>
    <row r="259" spans="6:68" hidden="1" outlineLevel="5">
      <c r="H259" s="327" t="s">
        <v>262</v>
      </c>
      <c r="I259" s="312">
        <f>'Data - expenses'!J157</f>
        <v>3750</v>
      </c>
      <c r="J259" s="313">
        <f>'Data - expenses'!K157</f>
        <v>3750</v>
      </c>
      <c r="K259" s="313">
        <f>'Data - expenses'!L157</f>
        <v>3750</v>
      </c>
      <c r="L259" s="313">
        <f>'Data - expenses'!M157</f>
        <v>3750</v>
      </c>
      <c r="M259" s="313">
        <f>'Data - expenses'!N157</f>
        <v>3750</v>
      </c>
      <c r="N259" s="313">
        <f>'Data - expenses'!O157</f>
        <v>3750</v>
      </c>
      <c r="O259" s="313">
        <f>'Data - expenses'!P157</f>
        <v>3750</v>
      </c>
      <c r="P259" s="313">
        <f>'Data - expenses'!Q157</f>
        <v>3750</v>
      </c>
      <c r="Q259" s="313">
        <f>'Data - expenses'!R157</f>
        <v>3750</v>
      </c>
      <c r="R259" s="313">
        <f>'Data - expenses'!S157</f>
        <v>3750</v>
      </c>
      <c r="S259" s="313">
        <f>'Data - expenses'!T157</f>
        <v>3750</v>
      </c>
      <c r="T259" s="313">
        <f>'Data - expenses'!U157</f>
        <v>3750</v>
      </c>
      <c r="U259" s="313">
        <f>'Data - expenses'!V157</f>
        <v>7500</v>
      </c>
      <c r="V259" s="313">
        <f>'Data - expenses'!W157</f>
        <v>7500</v>
      </c>
      <c r="W259" s="313">
        <f>'Data - expenses'!X157</f>
        <v>7500</v>
      </c>
      <c r="X259" s="313">
        <f>'Data - expenses'!Y157</f>
        <v>7500</v>
      </c>
      <c r="Y259" s="313">
        <f>'Data - expenses'!Z157</f>
        <v>11250</v>
      </c>
      <c r="Z259" s="313">
        <f>'Data - expenses'!AA157</f>
        <v>11250</v>
      </c>
      <c r="AA259" s="313">
        <f>'Data - expenses'!AB157</f>
        <v>11250</v>
      </c>
      <c r="AB259" s="313">
        <f>'Data - expenses'!AC157</f>
        <v>15000</v>
      </c>
      <c r="AC259" s="313">
        <f>'Data - expenses'!AD157</f>
        <v>15000</v>
      </c>
      <c r="AD259" s="313">
        <f>'Data - expenses'!AE157</f>
        <v>22500</v>
      </c>
      <c r="AE259" s="313">
        <f>'Data - expenses'!AF157</f>
        <v>22500</v>
      </c>
      <c r="AF259" s="313">
        <f>'Data - expenses'!AG157</f>
        <v>30000</v>
      </c>
      <c r="AG259" s="313">
        <f>'Data - expenses'!AH157</f>
        <v>33750</v>
      </c>
      <c r="AH259" s="313">
        <f>'Data - expenses'!AI157</f>
        <v>33750</v>
      </c>
      <c r="AI259" s="313">
        <f>'Data - expenses'!AJ157</f>
        <v>37500</v>
      </c>
      <c r="AJ259" s="313">
        <f>'Data - expenses'!AK157</f>
        <v>45000</v>
      </c>
      <c r="AK259" s="313">
        <f>'Data - expenses'!AL157</f>
        <v>48750</v>
      </c>
      <c r="AL259" s="313">
        <f>'Data - expenses'!AM157</f>
        <v>48750</v>
      </c>
      <c r="AM259" s="313">
        <f>'Data - expenses'!AN157</f>
        <v>52500</v>
      </c>
      <c r="AN259" s="313">
        <f>'Data - expenses'!AO157</f>
        <v>60000</v>
      </c>
      <c r="AO259" s="313">
        <f>'Data - expenses'!AP157</f>
        <v>60000</v>
      </c>
      <c r="AP259" s="313">
        <f>'Data - expenses'!AQ157</f>
        <v>63750</v>
      </c>
      <c r="AQ259" s="313">
        <f>'Data - expenses'!AR157</f>
        <v>67500</v>
      </c>
      <c r="AR259" s="313">
        <f>'Data - expenses'!AS157</f>
        <v>71250</v>
      </c>
      <c r="AS259" s="313">
        <f>'Data - expenses'!AT157</f>
        <v>71250</v>
      </c>
      <c r="AT259" s="313">
        <f>'Data - expenses'!AU157</f>
        <v>78750</v>
      </c>
      <c r="AU259" s="313">
        <f>'Data - expenses'!AV157</f>
        <v>82500</v>
      </c>
      <c r="AV259" s="313">
        <f>'Data - expenses'!AW157</f>
        <v>86250</v>
      </c>
      <c r="AW259" s="313">
        <f>'Data - expenses'!AX157</f>
        <v>86250</v>
      </c>
      <c r="AX259" s="313">
        <f>'Data - expenses'!AY157</f>
        <v>90000</v>
      </c>
      <c r="AY259" s="313">
        <f>'Data - expenses'!AZ157</f>
        <v>93750</v>
      </c>
      <c r="AZ259" s="313">
        <f>'Data - expenses'!BA157</f>
        <v>97500</v>
      </c>
      <c r="BA259" s="313">
        <f>'Data - expenses'!BB157</f>
        <v>101250</v>
      </c>
      <c r="BB259" s="313">
        <f>'Data - expenses'!BC157</f>
        <v>105000</v>
      </c>
      <c r="BC259" s="313">
        <f>'Data - expenses'!BD157</f>
        <v>108750</v>
      </c>
      <c r="BD259" s="313">
        <f>'Data - expenses'!BE157</f>
        <v>108750</v>
      </c>
      <c r="BE259" s="313">
        <f>'Data - expenses'!BF157</f>
        <v>116250</v>
      </c>
      <c r="BF259" s="313">
        <f>'Data - expenses'!BG157</f>
        <v>123750</v>
      </c>
      <c r="BG259" s="313">
        <f>'Data - expenses'!BH157</f>
        <v>123750</v>
      </c>
      <c r="BH259" s="313">
        <f>'Data - expenses'!BI157</f>
        <v>127500</v>
      </c>
      <c r="BI259" s="313">
        <f>'Data - expenses'!BJ157</f>
        <v>131250</v>
      </c>
      <c r="BJ259" s="313">
        <f>'Data - expenses'!BK157</f>
        <v>138750</v>
      </c>
      <c r="BK259" s="313">
        <f>'Data - expenses'!BL157</f>
        <v>142500</v>
      </c>
      <c r="BL259" s="313">
        <f>'Data - expenses'!BM157</f>
        <v>150000</v>
      </c>
      <c r="BM259" s="313">
        <f>'Data - expenses'!BN157</f>
        <v>153750</v>
      </c>
      <c r="BN259" s="313">
        <f>'Data - expenses'!BO157</f>
        <v>157500</v>
      </c>
      <c r="BO259" s="313">
        <f>'Data - expenses'!BP157</f>
        <v>165000</v>
      </c>
      <c r="BP259" s="314">
        <f>'Data - expenses'!BQ157</f>
        <v>168750</v>
      </c>
    </row>
    <row r="260" spans="6:68" hidden="1" outlineLevel="5">
      <c r="H260" s="327" t="s">
        <v>263</v>
      </c>
      <c r="I260" s="312">
        <f>'Data - expenses'!J158</f>
        <v>0</v>
      </c>
      <c r="J260" s="313">
        <f>'Data - expenses'!K158</f>
        <v>0</v>
      </c>
      <c r="K260" s="313">
        <f>'Data - expenses'!L158</f>
        <v>4583.333333333333</v>
      </c>
      <c r="L260" s="313">
        <f>'Data - expenses'!M158</f>
        <v>13750</v>
      </c>
      <c r="M260" s="313">
        <f>'Data - expenses'!N158</f>
        <v>27500</v>
      </c>
      <c r="N260" s="313">
        <f>'Data - expenses'!O158</f>
        <v>50416.666666666664</v>
      </c>
      <c r="O260" s="313">
        <f>'Data - expenses'!P158</f>
        <v>77916.666666666672</v>
      </c>
      <c r="P260" s="313">
        <f>'Data - expenses'!Q158</f>
        <v>110000</v>
      </c>
      <c r="Q260" s="313">
        <f>'Data - expenses'!R158</f>
        <v>137500</v>
      </c>
      <c r="R260" s="313">
        <f>'Data - expenses'!S158</f>
        <v>178750</v>
      </c>
      <c r="S260" s="313">
        <f>'Data - expenses'!T158</f>
        <v>206250</v>
      </c>
      <c r="T260" s="313">
        <f>'Data - expenses'!U158</f>
        <v>242916.66666666666</v>
      </c>
      <c r="U260" s="313">
        <f>'Data - expenses'!V158</f>
        <v>316250</v>
      </c>
      <c r="V260" s="313">
        <f>'Data - expenses'!W158</f>
        <v>394166.66666666669</v>
      </c>
      <c r="W260" s="313">
        <f>'Data - expenses'!X158</f>
        <v>449166.66666666669</v>
      </c>
      <c r="X260" s="313">
        <f>'Data - expenses'!Y158</f>
        <v>499583.33333333331</v>
      </c>
      <c r="Y260" s="313">
        <f>'Data - expenses'!Z158</f>
        <v>627916.66666666663</v>
      </c>
      <c r="Z260" s="313">
        <f>'Data - expenses'!AA158</f>
        <v>678333.33333333337</v>
      </c>
      <c r="AA260" s="313">
        <f>'Data - expenses'!AB158</f>
        <v>783750</v>
      </c>
      <c r="AB260" s="313">
        <f>'Data - expenses'!AC158</f>
        <v>939583.33333333337</v>
      </c>
      <c r="AC260" s="313">
        <f>'Data - expenses'!AD158</f>
        <v>1210000</v>
      </c>
      <c r="AD260" s="313">
        <f>'Data - expenses'!AE158</f>
        <v>1540000</v>
      </c>
      <c r="AE260" s="313">
        <f>'Data - expenses'!AF158</f>
        <v>1815000</v>
      </c>
      <c r="AF260" s="313">
        <f>'Data - expenses'!AG158</f>
        <v>2365000</v>
      </c>
      <c r="AG260" s="313">
        <f>'Data - expenses'!AH158</f>
        <v>2525416.6666666665</v>
      </c>
      <c r="AH260" s="313">
        <f>'Data - expenses'!AI158</f>
        <v>2649166.6666666665</v>
      </c>
      <c r="AI260" s="313">
        <f>'Data - expenses'!AJ158</f>
        <v>2882916.6666666665</v>
      </c>
      <c r="AJ260" s="313">
        <f>'Data - expenses'!AK158</f>
        <v>3538333.3333333335</v>
      </c>
      <c r="AK260" s="313">
        <f>'Data - expenses'!AL158</f>
        <v>3717083.3333333335</v>
      </c>
      <c r="AL260" s="313">
        <f>'Data - expenses'!AM158</f>
        <v>3918750</v>
      </c>
      <c r="AM260" s="313">
        <f>'Data - expenses'!AN158</f>
        <v>4225833.333333333</v>
      </c>
      <c r="AN260" s="313">
        <f>'Data - expenses'!AO158</f>
        <v>4629166.666666667</v>
      </c>
      <c r="AO260" s="313">
        <f>'Data - expenses'!AP158</f>
        <v>4817083.333333333</v>
      </c>
      <c r="AP260" s="313">
        <f>'Data - expenses'!AQ158</f>
        <v>5064583.333333333</v>
      </c>
      <c r="AQ260" s="313">
        <f>'Data - expenses'!AR158</f>
        <v>5243333.333333333</v>
      </c>
      <c r="AR260" s="313">
        <f>'Data - expenses'!AS158</f>
        <v>5504583.333333333</v>
      </c>
      <c r="AS260" s="313">
        <f>'Data - expenses'!AT158</f>
        <v>5701666.666666667</v>
      </c>
      <c r="AT260" s="313">
        <f>'Data - expenses'!AU158</f>
        <v>6201250</v>
      </c>
      <c r="AU260" s="313">
        <f>'Data - expenses'!AV158</f>
        <v>6471666.666666667</v>
      </c>
      <c r="AV260" s="313">
        <f>'Data - expenses'!AW158</f>
        <v>6682500</v>
      </c>
      <c r="AW260" s="313">
        <f>'Data - expenses'!AX158</f>
        <v>6934583.333333333</v>
      </c>
      <c r="AX260" s="313">
        <f>'Data - expenses'!AY158</f>
        <v>7099583.333333333</v>
      </c>
      <c r="AY260" s="313">
        <f>'Data - expenses'!AZ158</f>
        <v>7296666.666666667</v>
      </c>
      <c r="AZ260" s="313">
        <f>'Data - expenses'!BA158</f>
        <v>7860416.666666667</v>
      </c>
      <c r="BA260" s="313">
        <f>'Data - expenses'!BB158</f>
        <v>8135416.666666667</v>
      </c>
      <c r="BB260" s="313">
        <f>'Data - expenses'!BC158</f>
        <v>8405833.333333334</v>
      </c>
      <c r="BC260" s="313">
        <f>'Data - expenses'!BD158</f>
        <v>8680833.333333334</v>
      </c>
      <c r="BD260" s="313">
        <f>'Data - expenses'!BE158</f>
        <v>8873333.333333334</v>
      </c>
      <c r="BE260" s="313">
        <f>'Data - expenses'!BF158</f>
        <v>9363750</v>
      </c>
      <c r="BF260" s="313">
        <f>'Data - expenses'!BG158</f>
        <v>9854166.666666666</v>
      </c>
      <c r="BG260" s="313">
        <f>'Data - expenses'!BH158</f>
        <v>10115416.666666666</v>
      </c>
      <c r="BH260" s="313">
        <f>'Data - expenses'!BI158</f>
        <v>10431666.666666666</v>
      </c>
      <c r="BI260" s="313">
        <f>'Data - expenses'!BJ158</f>
        <v>10770833.333333334</v>
      </c>
      <c r="BJ260" s="313">
        <f>'Data - expenses'!BK158</f>
        <v>11247500</v>
      </c>
      <c r="BK260" s="313">
        <f>'Data - expenses'!BL158</f>
        <v>11504166.666666666</v>
      </c>
      <c r="BL260" s="313">
        <f>'Data - expenses'!BM158</f>
        <v>12058750</v>
      </c>
      <c r="BM260" s="313">
        <f>'Data - expenses'!BN158</f>
        <v>12388750</v>
      </c>
      <c r="BN260" s="313">
        <f>'Data - expenses'!BO158</f>
        <v>12764583.333333334</v>
      </c>
      <c r="BO260" s="313">
        <f>'Data - expenses'!BP158</f>
        <v>13429166.666666666</v>
      </c>
      <c r="BP260" s="314">
        <f>'Data - expenses'!BQ158</f>
        <v>13772916.666666666</v>
      </c>
    </row>
    <row r="261" spans="6:68" hidden="1" outlineLevel="5">
      <c r="H261" s="327" t="s">
        <v>301</v>
      </c>
      <c r="I261" s="312">
        <f>'Data - expenses'!J159</f>
        <v>0</v>
      </c>
      <c r="J261" s="313">
        <f>'Data - expenses'!K159</f>
        <v>0</v>
      </c>
      <c r="K261" s="313">
        <f>'Data - expenses'!L159</f>
        <v>0</v>
      </c>
      <c r="L261" s="313">
        <f>'Data - expenses'!M159</f>
        <v>0</v>
      </c>
      <c r="M261" s="313">
        <f>'Data - expenses'!N159</f>
        <v>0</v>
      </c>
      <c r="N261" s="313">
        <f>'Data - expenses'!O159</f>
        <v>0</v>
      </c>
      <c r="O261" s="313">
        <f>'Data - expenses'!P159</f>
        <v>0</v>
      </c>
      <c r="P261" s="313">
        <f>'Data - expenses'!Q159</f>
        <v>0</v>
      </c>
      <c r="Q261" s="313">
        <f>'Data - expenses'!R159</f>
        <v>0</v>
      </c>
      <c r="R261" s="313">
        <f>'Data - expenses'!S159</f>
        <v>0</v>
      </c>
      <c r="S261" s="313">
        <f>'Data - expenses'!T159</f>
        <v>0</v>
      </c>
      <c r="T261" s="313">
        <f>'Data - expenses'!U159</f>
        <v>0</v>
      </c>
      <c r="U261" s="313">
        <f>'Data - expenses'!V159</f>
        <v>0</v>
      </c>
      <c r="V261" s="313">
        <f>'Data - expenses'!W159</f>
        <v>0</v>
      </c>
      <c r="W261" s="313">
        <f>'Data - expenses'!X159</f>
        <v>0</v>
      </c>
      <c r="X261" s="313">
        <f>'Data - expenses'!Y159</f>
        <v>0</v>
      </c>
      <c r="Y261" s="313">
        <f>'Data - expenses'!Z159</f>
        <v>4583.333333333333</v>
      </c>
      <c r="Z261" s="313">
        <f>'Data - expenses'!AA159</f>
        <v>4583.333333333333</v>
      </c>
      <c r="AA261" s="313">
        <f>'Data - expenses'!AB159</f>
        <v>4583.333333333333</v>
      </c>
      <c r="AB261" s="313">
        <f>'Data - expenses'!AC159</f>
        <v>4583.333333333333</v>
      </c>
      <c r="AC261" s="313">
        <f>'Data - expenses'!AD159</f>
        <v>4583.333333333333</v>
      </c>
      <c r="AD261" s="313">
        <f>'Data - expenses'!AE159</f>
        <v>4583.333333333333</v>
      </c>
      <c r="AE261" s="313">
        <f>'Data - expenses'!AF159</f>
        <v>4583.333333333333</v>
      </c>
      <c r="AF261" s="313">
        <f>'Data - expenses'!AG159</f>
        <v>4583.333333333333</v>
      </c>
      <c r="AG261" s="313">
        <f>'Data - expenses'!AH159</f>
        <v>4583.333333333333</v>
      </c>
      <c r="AH261" s="313">
        <f>'Data - expenses'!AI159</f>
        <v>9166.6666666666661</v>
      </c>
      <c r="AI261" s="313">
        <f>'Data - expenses'!AJ159</f>
        <v>9166.6666666666661</v>
      </c>
      <c r="AJ261" s="313">
        <f>'Data - expenses'!AK159</f>
        <v>9166.6666666666661</v>
      </c>
      <c r="AK261" s="313">
        <f>'Data - expenses'!AL159</f>
        <v>9166.6666666666661</v>
      </c>
      <c r="AL261" s="313">
        <f>'Data - expenses'!AM159</f>
        <v>9166.6666666666661</v>
      </c>
      <c r="AM261" s="313">
        <f>'Data - expenses'!AN159</f>
        <v>9166.6666666666661</v>
      </c>
      <c r="AN261" s="313">
        <f>'Data - expenses'!AO159</f>
        <v>13750</v>
      </c>
      <c r="AO261" s="313">
        <f>'Data - expenses'!AP159</f>
        <v>13750</v>
      </c>
      <c r="AP261" s="313">
        <f>'Data - expenses'!AQ159</f>
        <v>13750</v>
      </c>
      <c r="AQ261" s="313">
        <f>'Data - expenses'!AR159</f>
        <v>13750</v>
      </c>
      <c r="AR261" s="313">
        <f>'Data - expenses'!AS159</f>
        <v>13750</v>
      </c>
      <c r="AS261" s="313">
        <f>'Data - expenses'!AT159</f>
        <v>13750</v>
      </c>
      <c r="AT261" s="313">
        <f>'Data - expenses'!AU159</f>
        <v>18333.333333333332</v>
      </c>
      <c r="AU261" s="313">
        <f>'Data - expenses'!AV159</f>
        <v>18333.333333333332</v>
      </c>
      <c r="AV261" s="313">
        <f>'Data - expenses'!AW159</f>
        <v>18333.333333333332</v>
      </c>
      <c r="AW261" s="313">
        <f>'Data - expenses'!AX159</f>
        <v>18333.333333333332</v>
      </c>
      <c r="AX261" s="313">
        <f>'Data - expenses'!AY159</f>
        <v>22916.666666666668</v>
      </c>
      <c r="AY261" s="313">
        <f>'Data - expenses'!AZ159</f>
        <v>22916.666666666668</v>
      </c>
      <c r="AZ261" s="313">
        <f>'Data - expenses'!BA159</f>
        <v>22916.666666666668</v>
      </c>
      <c r="BA261" s="313">
        <f>'Data - expenses'!BB159</f>
        <v>22916.666666666668</v>
      </c>
      <c r="BB261" s="313">
        <f>'Data - expenses'!BC159</f>
        <v>22916.666666666668</v>
      </c>
      <c r="BC261" s="313">
        <f>'Data - expenses'!BD159</f>
        <v>22916.666666666668</v>
      </c>
      <c r="BD261" s="313">
        <f>'Data - expenses'!BE159</f>
        <v>27500</v>
      </c>
      <c r="BE261" s="313">
        <f>'Data - expenses'!BF159</f>
        <v>27500</v>
      </c>
      <c r="BF261" s="313">
        <f>'Data - expenses'!BG159</f>
        <v>27500</v>
      </c>
      <c r="BG261" s="313">
        <f>'Data - expenses'!BH159</f>
        <v>27500</v>
      </c>
      <c r="BH261" s="313">
        <f>'Data - expenses'!BI159</f>
        <v>27500</v>
      </c>
      <c r="BI261" s="313">
        <f>'Data - expenses'!BJ159</f>
        <v>32083.333333333332</v>
      </c>
      <c r="BJ261" s="313">
        <f>'Data - expenses'!BK159</f>
        <v>32083.333333333332</v>
      </c>
      <c r="BK261" s="313">
        <f>'Data - expenses'!BL159</f>
        <v>32083.333333333332</v>
      </c>
      <c r="BL261" s="313">
        <f>'Data - expenses'!BM159</f>
        <v>32083.333333333332</v>
      </c>
      <c r="BM261" s="313">
        <f>'Data - expenses'!BN159</f>
        <v>32083.333333333332</v>
      </c>
      <c r="BN261" s="313">
        <f>'Data - expenses'!BO159</f>
        <v>32083.333333333332</v>
      </c>
      <c r="BO261" s="313">
        <f>'Data - expenses'!BP159</f>
        <v>36666.666666666664</v>
      </c>
      <c r="BP261" s="314">
        <f>'Data - expenses'!BQ159</f>
        <v>36666.666666666664</v>
      </c>
    </row>
    <row r="262" spans="6:68" hidden="1" outlineLevel="4">
      <c r="G262" s="502" t="s">
        <v>1</v>
      </c>
      <c r="H262" s="503"/>
      <c r="I262" s="324">
        <f t="shared" ref="I262:AN262" si="196">SUM(I263,I264,I265)</f>
        <v>11666.666666666668</v>
      </c>
      <c r="J262" s="325">
        <f t="shared" si="196"/>
        <v>58333.333333333336</v>
      </c>
      <c r="K262" s="325">
        <f t="shared" si="196"/>
        <v>190000</v>
      </c>
      <c r="L262" s="325">
        <f t="shared" si="196"/>
        <v>434166.66666666663</v>
      </c>
      <c r="M262" s="325">
        <f t="shared" si="196"/>
        <v>709166.66666666674</v>
      </c>
      <c r="N262" s="325">
        <f t="shared" si="196"/>
        <v>1220833.3333333335</v>
      </c>
      <c r="O262" s="325">
        <f t="shared" si="196"/>
        <v>1740000</v>
      </c>
      <c r="P262" s="325">
        <f t="shared" si="196"/>
        <v>2325000</v>
      </c>
      <c r="Q262" s="325">
        <f t="shared" si="196"/>
        <v>2526666.666666667</v>
      </c>
      <c r="R262" s="325">
        <f t="shared" si="196"/>
        <v>2914166.666666667</v>
      </c>
      <c r="S262" s="325">
        <f t="shared" si="196"/>
        <v>2914166.666666667</v>
      </c>
      <c r="T262" s="325">
        <f t="shared" si="196"/>
        <v>2968333.333333333</v>
      </c>
      <c r="U262" s="325">
        <f t="shared" si="196"/>
        <v>3820833.333333333</v>
      </c>
      <c r="V262" s="325">
        <f t="shared" si="196"/>
        <v>5305000</v>
      </c>
      <c r="W262" s="325">
        <f t="shared" si="196"/>
        <v>5824166.666666666</v>
      </c>
      <c r="X262" s="325">
        <f t="shared" si="196"/>
        <v>5824166.666666666</v>
      </c>
      <c r="Y262" s="325">
        <f t="shared" si="196"/>
        <v>6490833.333333334</v>
      </c>
      <c r="Z262" s="325">
        <f t="shared" si="196"/>
        <v>6490833.333333334</v>
      </c>
      <c r="AA262" s="325">
        <f t="shared" si="196"/>
        <v>7928333.333333334</v>
      </c>
      <c r="AB262" s="325">
        <f t="shared" si="196"/>
        <v>8804166.6666666679</v>
      </c>
      <c r="AC262" s="325">
        <f t="shared" si="196"/>
        <v>14915000</v>
      </c>
      <c r="AD262" s="325">
        <f t="shared" si="196"/>
        <v>21281666.666666664</v>
      </c>
      <c r="AE262" s="325">
        <f t="shared" si="196"/>
        <v>24745833.333333336</v>
      </c>
      <c r="AF262" s="325">
        <f t="shared" si="196"/>
        <v>32596666.666666668</v>
      </c>
      <c r="AG262" s="325">
        <f t="shared" si="196"/>
        <v>32596666.666666668</v>
      </c>
      <c r="AH262" s="325">
        <f t="shared" si="196"/>
        <v>32596666.666666668</v>
      </c>
      <c r="AI262" s="325">
        <f t="shared" si="196"/>
        <v>32596666.666666668</v>
      </c>
      <c r="AJ262" s="325">
        <f t="shared" si="196"/>
        <v>32596666.666666668</v>
      </c>
      <c r="AK262" s="325">
        <f t="shared" si="196"/>
        <v>32596666.666666668</v>
      </c>
      <c r="AL262" s="325">
        <f t="shared" si="196"/>
        <v>32596666.666666668</v>
      </c>
      <c r="AM262" s="325">
        <f t="shared" si="196"/>
        <v>32596666.666666668</v>
      </c>
      <c r="AN262" s="325">
        <f t="shared" si="196"/>
        <v>32596666.666666668</v>
      </c>
      <c r="AO262" s="325">
        <f t="shared" ref="AO262:BP262" si="197">SUM(AO263,AO264,AO265)</f>
        <v>32596666.666666668</v>
      </c>
      <c r="AP262" s="325">
        <f t="shared" si="197"/>
        <v>32596666.666666668</v>
      </c>
      <c r="AQ262" s="325">
        <f t="shared" si="197"/>
        <v>32596666.666666668</v>
      </c>
      <c r="AR262" s="325">
        <f t="shared" si="197"/>
        <v>32596666.666666668</v>
      </c>
      <c r="AS262" s="325">
        <f t="shared" si="197"/>
        <v>32596666.666666668</v>
      </c>
      <c r="AT262" s="325">
        <f t="shared" si="197"/>
        <v>32596666.666666668</v>
      </c>
      <c r="AU262" s="325">
        <f t="shared" si="197"/>
        <v>32596666.666666668</v>
      </c>
      <c r="AV262" s="325">
        <f t="shared" si="197"/>
        <v>32596666.666666668</v>
      </c>
      <c r="AW262" s="325">
        <f t="shared" si="197"/>
        <v>32596666.666666668</v>
      </c>
      <c r="AX262" s="325">
        <f t="shared" si="197"/>
        <v>32596666.666666668</v>
      </c>
      <c r="AY262" s="325">
        <f t="shared" si="197"/>
        <v>32596666.666666668</v>
      </c>
      <c r="AZ262" s="325">
        <f t="shared" si="197"/>
        <v>32596666.666666668</v>
      </c>
      <c r="BA262" s="325">
        <f t="shared" si="197"/>
        <v>32596666.666666668</v>
      </c>
      <c r="BB262" s="325">
        <f t="shared" si="197"/>
        <v>32596666.666666668</v>
      </c>
      <c r="BC262" s="325">
        <f t="shared" si="197"/>
        <v>32596666.666666668</v>
      </c>
      <c r="BD262" s="325">
        <f t="shared" si="197"/>
        <v>32596666.666666668</v>
      </c>
      <c r="BE262" s="325">
        <f t="shared" si="197"/>
        <v>32596666.666666668</v>
      </c>
      <c r="BF262" s="325">
        <f t="shared" si="197"/>
        <v>33026666.666666668</v>
      </c>
      <c r="BG262" s="325">
        <f t="shared" si="197"/>
        <v>35065000</v>
      </c>
      <c r="BH262" s="325">
        <f t="shared" si="197"/>
        <v>35065000</v>
      </c>
      <c r="BI262" s="325">
        <f t="shared" si="197"/>
        <v>35065000</v>
      </c>
      <c r="BJ262" s="325">
        <f t="shared" si="197"/>
        <v>35065000</v>
      </c>
      <c r="BK262" s="325">
        <f t="shared" si="197"/>
        <v>35065000</v>
      </c>
      <c r="BL262" s="325">
        <f t="shared" si="197"/>
        <v>36293333.333333328</v>
      </c>
      <c r="BM262" s="325">
        <f t="shared" si="197"/>
        <v>36293333.333333328</v>
      </c>
      <c r="BN262" s="325">
        <f t="shared" si="197"/>
        <v>36293333.333333328</v>
      </c>
      <c r="BO262" s="325">
        <f t="shared" si="197"/>
        <v>38672500</v>
      </c>
      <c r="BP262" s="326">
        <f t="shared" si="197"/>
        <v>39029166.666666672</v>
      </c>
    </row>
    <row r="263" spans="6:68" hidden="1" outlineLevel="5">
      <c r="H263" s="327" t="s">
        <v>264</v>
      </c>
      <c r="I263" s="312">
        <f>'Data - expenses'!J160</f>
        <v>0</v>
      </c>
      <c r="J263" s="313">
        <f>'Data - expenses'!K160</f>
        <v>0</v>
      </c>
      <c r="K263" s="313">
        <f>'Data - expenses'!L160</f>
        <v>15000</v>
      </c>
      <c r="L263" s="313">
        <f>'Data - expenses'!M160</f>
        <v>37500</v>
      </c>
      <c r="M263" s="313">
        <f>'Data - expenses'!N160</f>
        <v>67500</v>
      </c>
      <c r="N263" s="313">
        <f>'Data - expenses'!O160</f>
        <v>112500</v>
      </c>
      <c r="O263" s="313">
        <f>'Data - expenses'!P160</f>
        <v>165000</v>
      </c>
      <c r="P263" s="313">
        <f>'Data - expenses'!Q160</f>
        <v>225000</v>
      </c>
      <c r="Q263" s="313">
        <f>'Data - expenses'!R160</f>
        <v>240000</v>
      </c>
      <c r="R263" s="313">
        <f>'Data - expenses'!S160</f>
        <v>277500</v>
      </c>
      <c r="S263" s="313">
        <f>'Data - expenses'!T160</f>
        <v>277500</v>
      </c>
      <c r="T263" s="313">
        <f>'Data - expenses'!U160</f>
        <v>285000</v>
      </c>
      <c r="U263" s="313">
        <f>'Data - expenses'!V160</f>
        <v>367500</v>
      </c>
      <c r="V263" s="313">
        <f>'Data - expenses'!W160</f>
        <v>510000</v>
      </c>
      <c r="W263" s="313">
        <f>'Data - expenses'!X160</f>
        <v>562500</v>
      </c>
      <c r="X263" s="313">
        <f>'Data - expenses'!Y160</f>
        <v>562500</v>
      </c>
      <c r="Y263" s="313">
        <f>'Data - expenses'!Z160</f>
        <v>622500</v>
      </c>
      <c r="Z263" s="313">
        <f>'Data - expenses'!AA160</f>
        <v>622500</v>
      </c>
      <c r="AA263" s="313">
        <f>'Data - expenses'!AB160</f>
        <v>765000</v>
      </c>
      <c r="AB263" s="313">
        <f>'Data - expenses'!AC160</f>
        <v>847500</v>
      </c>
      <c r="AC263" s="313">
        <f>'Data - expenses'!AD160</f>
        <v>1440000</v>
      </c>
      <c r="AD263" s="313">
        <f>'Data - expenses'!AE160</f>
        <v>2055000</v>
      </c>
      <c r="AE263" s="313">
        <f>'Data - expenses'!AF160</f>
        <v>2392500</v>
      </c>
      <c r="AF263" s="313">
        <f>'Data - expenses'!AG160</f>
        <v>3150000</v>
      </c>
      <c r="AG263" s="313">
        <f>'Data - expenses'!AH160</f>
        <v>3150000</v>
      </c>
      <c r="AH263" s="313">
        <f>'Data - expenses'!AI160</f>
        <v>3150000</v>
      </c>
      <c r="AI263" s="313">
        <f>'Data - expenses'!AJ160</f>
        <v>3150000</v>
      </c>
      <c r="AJ263" s="313">
        <f>'Data - expenses'!AK160</f>
        <v>3150000</v>
      </c>
      <c r="AK263" s="313">
        <f>'Data - expenses'!AL160</f>
        <v>3150000</v>
      </c>
      <c r="AL263" s="313">
        <f>'Data - expenses'!AM160</f>
        <v>3150000</v>
      </c>
      <c r="AM263" s="313">
        <f>'Data - expenses'!AN160</f>
        <v>3150000</v>
      </c>
      <c r="AN263" s="313">
        <f>'Data - expenses'!AO160</f>
        <v>3150000</v>
      </c>
      <c r="AO263" s="313">
        <f>'Data - expenses'!AP160</f>
        <v>3150000</v>
      </c>
      <c r="AP263" s="313">
        <f>'Data - expenses'!AQ160</f>
        <v>3150000</v>
      </c>
      <c r="AQ263" s="313">
        <f>'Data - expenses'!AR160</f>
        <v>3150000</v>
      </c>
      <c r="AR263" s="313">
        <f>'Data - expenses'!AS160</f>
        <v>3150000</v>
      </c>
      <c r="AS263" s="313">
        <f>'Data - expenses'!AT160</f>
        <v>3150000</v>
      </c>
      <c r="AT263" s="313">
        <f>'Data - expenses'!AU160</f>
        <v>3150000</v>
      </c>
      <c r="AU263" s="313">
        <f>'Data - expenses'!AV160</f>
        <v>3150000</v>
      </c>
      <c r="AV263" s="313">
        <f>'Data - expenses'!AW160</f>
        <v>3150000</v>
      </c>
      <c r="AW263" s="313">
        <f>'Data - expenses'!AX160</f>
        <v>3150000</v>
      </c>
      <c r="AX263" s="313">
        <f>'Data - expenses'!AY160</f>
        <v>3150000</v>
      </c>
      <c r="AY263" s="313">
        <f>'Data - expenses'!AZ160</f>
        <v>3150000</v>
      </c>
      <c r="AZ263" s="313">
        <f>'Data - expenses'!BA160</f>
        <v>3150000</v>
      </c>
      <c r="BA263" s="313">
        <f>'Data - expenses'!BB160</f>
        <v>3150000</v>
      </c>
      <c r="BB263" s="313">
        <f>'Data - expenses'!BC160</f>
        <v>3150000</v>
      </c>
      <c r="BC263" s="313">
        <f>'Data - expenses'!BD160</f>
        <v>3150000</v>
      </c>
      <c r="BD263" s="313">
        <f>'Data - expenses'!BE160</f>
        <v>3150000</v>
      </c>
      <c r="BE263" s="313">
        <f>'Data - expenses'!BF160</f>
        <v>3150000</v>
      </c>
      <c r="BF263" s="313">
        <f>'Data - expenses'!BG160</f>
        <v>3195000</v>
      </c>
      <c r="BG263" s="313">
        <f>'Data - expenses'!BH160</f>
        <v>3390000</v>
      </c>
      <c r="BH263" s="313">
        <f>'Data - expenses'!BI160</f>
        <v>3390000</v>
      </c>
      <c r="BI263" s="313">
        <f>'Data - expenses'!BJ160</f>
        <v>3390000</v>
      </c>
      <c r="BJ263" s="313">
        <f>'Data - expenses'!BK160</f>
        <v>3390000</v>
      </c>
      <c r="BK263" s="313">
        <f>'Data - expenses'!BL160</f>
        <v>3390000</v>
      </c>
      <c r="BL263" s="313">
        <f>'Data - expenses'!BM160</f>
        <v>3510000</v>
      </c>
      <c r="BM263" s="313">
        <f>'Data - expenses'!BN160</f>
        <v>3510000</v>
      </c>
      <c r="BN263" s="313">
        <f>'Data - expenses'!BO160</f>
        <v>3510000</v>
      </c>
      <c r="BO263" s="313">
        <f>'Data - expenses'!BP160</f>
        <v>3742500</v>
      </c>
      <c r="BP263" s="314">
        <f>'Data - expenses'!BQ160</f>
        <v>3772500</v>
      </c>
    </row>
    <row r="264" spans="6:68" hidden="1" outlineLevel="5">
      <c r="H264" s="327" t="s">
        <v>265</v>
      </c>
      <c r="I264" s="312">
        <f>'Data - expenses'!J161</f>
        <v>6666.666666666667</v>
      </c>
      <c r="J264" s="313">
        <f>'Data - expenses'!K161</f>
        <v>33333.333333333336</v>
      </c>
      <c r="K264" s="313">
        <f>'Data - expenses'!L161</f>
        <v>100000</v>
      </c>
      <c r="L264" s="313">
        <f>'Data - expenses'!M161</f>
        <v>226666.66666666666</v>
      </c>
      <c r="M264" s="313">
        <f>'Data - expenses'!N161</f>
        <v>366666.66666666669</v>
      </c>
      <c r="N264" s="313">
        <f>'Data - expenses'!O161</f>
        <v>633333.33333333337</v>
      </c>
      <c r="O264" s="313">
        <f>'Data - expenses'!P161</f>
        <v>900000</v>
      </c>
      <c r="P264" s="313">
        <f>'Data - expenses'!Q161</f>
        <v>1200000</v>
      </c>
      <c r="Q264" s="313">
        <f>'Data - expenses'!R161</f>
        <v>1306666.6666666667</v>
      </c>
      <c r="R264" s="313">
        <f>'Data - expenses'!S161</f>
        <v>1506666.6666666667</v>
      </c>
      <c r="S264" s="313">
        <f>'Data - expenses'!T161</f>
        <v>1506666.6666666667</v>
      </c>
      <c r="T264" s="313">
        <f>'Data - expenses'!U161</f>
        <v>1533333.3333333333</v>
      </c>
      <c r="U264" s="313">
        <f>'Data - expenses'!V161</f>
        <v>1973333.3333333333</v>
      </c>
      <c r="V264" s="313">
        <f>'Data - expenses'!W161</f>
        <v>2740000</v>
      </c>
      <c r="W264" s="313">
        <f>'Data - expenses'!X161</f>
        <v>3006666.6666666665</v>
      </c>
      <c r="X264" s="313">
        <f>'Data - expenses'!Y161</f>
        <v>3006666.6666666665</v>
      </c>
      <c r="Y264" s="313">
        <f>'Data - expenses'!Z161</f>
        <v>3353333.3333333335</v>
      </c>
      <c r="Z264" s="313">
        <f>'Data - expenses'!AA161</f>
        <v>3353333.3333333335</v>
      </c>
      <c r="AA264" s="313">
        <f>'Data - expenses'!AB161</f>
        <v>4093333.3333333335</v>
      </c>
      <c r="AB264" s="313">
        <f>'Data - expenses'!AC161</f>
        <v>4546666.666666667</v>
      </c>
      <c r="AC264" s="313">
        <f>'Data - expenses'!AD161</f>
        <v>7700000</v>
      </c>
      <c r="AD264" s="313">
        <f>'Data - expenses'!AE161</f>
        <v>10986666.666666666</v>
      </c>
      <c r="AE264" s="313">
        <f>'Data - expenses'!AF161</f>
        <v>12773333.333333334</v>
      </c>
      <c r="AF264" s="313">
        <f>'Data - expenses'!AG161</f>
        <v>16826666.666666668</v>
      </c>
      <c r="AG264" s="313">
        <f>'Data - expenses'!AH161</f>
        <v>16826666.666666668</v>
      </c>
      <c r="AH264" s="313">
        <f>'Data - expenses'!AI161</f>
        <v>16826666.666666668</v>
      </c>
      <c r="AI264" s="313">
        <f>'Data - expenses'!AJ161</f>
        <v>16826666.666666668</v>
      </c>
      <c r="AJ264" s="313">
        <f>'Data - expenses'!AK161</f>
        <v>16826666.666666668</v>
      </c>
      <c r="AK264" s="313">
        <f>'Data - expenses'!AL161</f>
        <v>16826666.666666668</v>
      </c>
      <c r="AL264" s="313">
        <f>'Data - expenses'!AM161</f>
        <v>16826666.666666668</v>
      </c>
      <c r="AM264" s="313">
        <f>'Data - expenses'!AN161</f>
        <v>16826666.666666668</v>
      </c>
      <c r="AN264" s="313">
        <f>'Data - expenses'!AO161</f>
        <v>16826666.666666668</v>
      </c>
      <c r="AO264" s="313">
        <f>'Data - expenses'!AP161</f>
        <v>16826666.666666668</v>
      </c>
      <c r="AP264" s="313">
        <f>'Data - expenses'!AQ161</f>
        <v>16826666.666666668</v>
      </c>
      <c r="AQ264" s="313">
        <f>'Data - expenses'!AR161</f>
        <v>16826666.666666668</v>
      </c>
      <c r="AR264" s="313">
        <f>'Data - expenses'!AS161</f>
        <v>16826666.666666668</v>
      </c>
      <c r="AS264" s="313">
        <f>'Data - expenses'!AT161</f>
        <v>16826666.666666668</v>
      </c>
      <c r="AT264" s="313">
        <f>'Data - expenses'!AU161</f>
        <v>16826666.666666668</v>
      </c>
      <c r="AU264" s="313">
        <f>'Data - expenses'!AV161</f>
        <v>16826666.666666668</v>
      </c>
      <c r="AV264" s="313">
        <f>'Data - expenses'!AW161</f>
        <v>16826666.666666668</v>
      </c>
      <c r="AW264" s="313">
        <f>'Data - expenses'!AX161</f>
        <v>16826666.666666668</v>
      </c>
      <c r="AX264" s="313">
        <f>'Data - expenses'!AY161</f>
        <v>16826666.666666668</v>
      </c>
      <c r="AY264" s="313">
        <f>'Data - expenses'!AZ161</f>
        <v>16826666.666666668</v>
      </c>
      <c r="AZ264" s="313">
        <f>'Data - expenses'!BA161</f>
        <v>16826666.666666668</v>
      </c>
      <c r="BA264" s="313">
        <f>'Data - expenses'!BB161</f>
        <v>16826666.666666668</v>
      </c>
      <c r="BB264" s="313">
        <f>'Data - expenses'!BC161</f>
        <v>16826666.666666668</v>
      </c>
      <c r="BC264" s="313">
        <f>'Data - expenses'!BD161</f>
        <v>16826666.666666668</v>
      </c>
      <c r="BD264" s="313">
        <f>'Data - expenses'!BE161</f>
        <v>16826666.666666668</v>
      </c>
      <c r="BE264" s="313">
        <f>'Data - expenses'!BF161</f>
        <v>16826666.666666668</v>
      </c>
      <c r="BF264" s="313">
        <f>'Data - expenses'!BG161</f>
        <v>17046666.666666668</v>
      </c>
      <c r="BG264" s="313">
        <f>'Data - expenses'!BH161</f>
        <v>18100000</v>
      </c>
      <c r="BH264" s="313">
        <f>'Data - expenses'!BI161</f>
        <v>18100000</v>
      </c>
      <c r="BI264" s="313">
        <f>'Data - expenses'!BJ161</f>
        <v>18100000</v>
      </c>
      <c r="BJ264" s="313">
        <f>'Data - expenses'!BK161</f>
        <v>18100000</v>
      </c>
      <c r="BK264" s="313">
        <f>'Data - expenses'!BL161</f>
        <v>18100000</v>
      </c>
      <c r="BL264" s="313">
        <f>'Data - expenses'!BM161</f>
        <v>18733333.333333332</v>
      </c>
      <c r="BM264" s="313">
        <f>'Data - expenses'!BN161</f>
        <v>18733333.333333332</v>
      </c>
      <c r="BN264" s="313">
        <f>'Data - expenses'!BO161</f>
        <v>18733333.333333332</v>
      </c>
      <c r="BO264" s="313">
        <f>'Data - expenses'!BP161</f>
        <v>19960000</v>
      </c>
      <c r="BP264" s="314">
        <f>'Data - expenses'!BQ161</f>
        <v>20146666.666666668</v>
      </c>
    </row>
    <row r="265" spans="6:68" hidden="1" outlineLevel="5">
      <c r="H265" s="327" t="s">
        <v>266</v>
      </c>
      <c r="I265" s="312">
        <f>'Data - expenses'!J162</f>
        <v>5000</v>
      </c>
      <c r="J265" s="313">
        <f>'Data - expenses'!K162</f>
        <v>25000</v>
      </c>
      <c r="K265" s="313">
        <f>'Data - expenses'!L162</f>
        <v>75000</v>
      </c>
      <c r="L265" s="313">
        <f>'Data - expenses'!M162</f>
        <v>170000</v>
      </c>
      <c r="M265" s="313">
        <f>'Data - expenses'!N162</f>
        <v>275000</v>
      </c>
      <c r="N265" s="313">
        <f>'Data - expenses'!O162</f>
        <v>475000</v>
      </c>
      <c r="O265" s="313">
        <f>'Data - expenses'!P162</f>
        <v>675000</v>
      </c>
      <c r="P265" s="313">
        <f>'Data - expenses'!Q162</f>
        <v>900000</v>
      </c>
      <c r="Q265" s="313">
        <f>'Data - expenses'!R162</f>
        <v>980000</v>
      </c>
      <c r="R265" s="313">
        <f>'Data - expenses'!S162</f>
        <v>1130000</v>
      </c>
      <c r="S265" s="313">
        <f>'Data - expenses'!T162</f>
        <v>1130000</v>
      </c>
      <c r="T265" s="313">
        <f>'Data - expenses'!U162</f>
        <v>1150000</v>
      </c>
      <c r="U265" s="313">
        <f>'Data - expenses'!V162</f>
        <v>1480000</v>
      </c>
      <c r="V265" s="313">
        <f>'Data - expenses'!W162</f>
        <v>2055000</v>
      </c>
      <c r="W265" s="313">
        <f>'Data - expenses'!X162</f>
        <v>2255000</v>
      </c>
      <c r="X265" s="313">
        <f>'Data - expenses'!Y162</f>
        <v>2255000</v>
      </c>
      <c r="Y265" s="313">
        <f>'Data - expenses'!Z162</f>
        <v>2515000</v>
      </c>
      <c r="Z265" s="313">
        <f>'Data - expenses'!AA162</f>
        <v>2515000</v>
      </c>
      <c r="AA265" s="313">
        <f>'Data - expenses'!AB162</f>
        <v>3070000</v>
      </c>
      <c r="AB265" s="313">
        <f>'Data - expenses'!AC162</f>
        <v>3410000</v>
      </c>
      <c r="AC265" s="313">
        <f>'Data - expenses'!AD162</f>
        <v>5775000</v>
      </c>
      <c r="AD265" s="313">
        <f>'Data - expenses'!AE162</f>
        <v>8240000</v>
      </c>
      <c r="AE265" s="313">
        <f>'Data - expenses'!AF162</f>
        <v>9580000</v>
      </c>
      <c r="AF265" s="313">
        <f>'Data - expenses'!AG162</f>
        <v>12620000</v>
      </c>
      <c r="AG265" s="313">
        <f>'Data - expenses'!AH162</f>
        <v>12620000</v>
      </c>
      <c r="AH265" s="313">
        <f>'Data - expenses'!AI162</f>
        <v>12620000</v>
      </c>
      <c r="AI265" s="313">
        <f>'Data - expenses'!AJ162</f>
        <v>12620000</v>
      </c>
      <c r="AJ265" s="313">
        <f>'Data - expenses'!AK162</f>
        <v>12620000</v>
      </c>
      <c r="AK265" s="313">
        <f>'Data - expenses'!AL162</f>
        <v>12620000</v>
      </c>
      <c r="AL265" s="313">
        <f>'Data - expenses'!AM162</f>
        <v>12620000</v>
      </c>
      <c r="AM265" s="313">
        <f>'Data - expenses'!AN162</f>
        <v>12620000</v>
      </c>
      <c r="AN265" s="313">
        <f>'Data - expenses'!AO162</f>
        <v>12620000</v>
      </c>
      <c r="AO265" s="313">
        <f>'Data - expenses'!AP162</f>
        <v>12620000</v>
      </c>
      <c r="AP265" s="313">
        <f>'Data - expenses'!AQ162</f>
        <v>12620000</v>
      </c>
      <c r="AQ265" s="313">
        <f>'Data - expenses'!AR162</f>
        <v>12620000</v>
      </c>
      <c r="AR265" s="313">
        <f>'Data - expenses'!AS162</f>
        <v>12620000</v>
      </c>
      <c r="AS265" s="313">
        <f>'Data - expenses'!AT162</f>
        <v>12620000</v>
      </c>
      <c r="AT265" s="313">
        <f>'Data - expenses'!AU162</f>
        <v>12620000</v>
      </c>
      <c r="AU265" s="313">
        <f>'Data - expenses'!AV162</f>
        <v>12620000</v>
      </c>
      <c r="AV265" s="313">
        <f>'Data - expenses'!AW162</f>
        <v>12620000</v>
      </c>
      <c r="AW265" s="313">
        <f>'Data - expenses'!AX162</f>
        <v>12620000</v>
      </c>
      <c r="AX265" s="313">
        <f>'Data - expenses'!AY162</f>
        <v>12620000</v>
      </c>
      <c r="AY265" s="313">
        <f>'Data - expenses'!AZ162</f>
        <v>12620000</v>
      </c>
      <c r="AZ265" s="313">
        <f>'Data - expenses'!BA162</f>
        <v>12620000</v>
      </c>
      <c r="BA265" s="313">
        <f>'Data - expenses'!BB162</f>
        <v>12620000</v>
      </c>
      <c r="BB265" s="313">
        <f>'Data - expenses'!BC162</f>
        <v>12620000</v>
      </c>
      <c r="BC265" s="313">
        <f>'Data - expenses'!BD162</f>
        <v>12620000</v>
      </c>
      <c r="BD265" s="313">
        <f>'Data - expenses'!BE162</f>
        <v>12620000</v>
      </c>
      <c r="BE265" s="313">
        <f>'Data - expenses'!BF162</f>
        <v>12620000</v>
      </c>
      <c r="BF265" s="313">
        <f>'Data - expenses'!BG162</f>
        <v>12785000</v>
      </c>
      <c r="BG265" s="313">
        <f>'Data - expenses'!BH162</f>
        <v>13575000</v>
      </c>
      <c r="BH265" s="313">
        <f>'Data - expenses'!BI162</f>
        <v>13575000</v>
      </c>
      <c r="BI265" s="313">
        <f>'Data - expenses'!BJ162</f>
        <v>13575000</v>
      </c>
      <c r="BJ265" s="313">
        <f>'Data - expenses'!BK162</f>
        <v>13575000</v>
      </c>
      <c r="BK265" s="313">
        <f>'Data - expenses'!BL162</f>
        <v>13575000</v>
      </c>
      <c r="BL265" s="313">
        <f>'Data - expenses'!BM162</f>
        <v>14050000</v>
      </c>
      <c r="BM265" s="313">
        <f>'Data - expenses'!BN162</f>
        <v>14050000</v>
      </c>
      <c r="BN265" s="313">
        <f>'Data - expenses'!BO162</f>
        <v>14050000</v>
      </c>
      <c r="BO265" s="313">
        <f>'Data - expenses'!BP162</f>
        <v>14970000</v>
      </c>
      <c r="BP265" s="314">
        <f>'Data - expenses'!BQ162</f>
        <v>15110000</v>
      </c>
    </row>
    <row r="266" spans="6:68" hidden="1" outlineLevel="4">
      <c r="G266" s="502" t="s">
        <v>61</v>
      </c>
      <c r="H266" s="503"/>
      <c r="I266" s="324">
        <f t="shared" ref="I266:AN266" si="198">SUM(I267)</f>
        <v>0</v>
      </c>
      <c r="J266" s="325">
        <f t="shared" si="198"/>
        <v>0</v>
      </c>
      <c r="K266" s="325">
        <f t="shared" si="198"/>
        <v>0</v>
      </c>
      <c r="L266" s="325">
        <f t="shared" si="198"/>
        <v>0</v>
      </c>
      <c r="M266" s="325">
        <f t="shared" si="198"/>
        <v>0</v>
      </c>
      <c r="N266" s="325">
        <f t="shared" si="198"/>
        <v>0</v>
      </c>
      <c r="O266" s="325">
        <f t="shared" si="198"/>
        <v>0</v>
      </c>
      <c r="P266" s="325">
        <f t="shared" si="198"/>
        <v>0</v>
      </c>
      <c r="Q266" s="325">
        <f t="shared" si="198"/>
        <v>0</v>
      </c>
      <c r="R266" s="325">
        <f t="shared" si="198"/>
        <v>7500</v>
      </c>
      <c r="S266" s="325">
        <f t="shared" si="198"/>
        <v>7500</v>
      </c>
      <c r="T266" s="325">
        <f t="shared" si="198"/>
        <v>7500</v>
      </c>
      <c r="U266" s="325">
        <f t="shared" si="198"/>
        <v>7500</v>
      </c>
      <c r="V266" s="325">
        <f t="shared" si="198"/>
        <v>7500</v>
      </c>
      <c r="W266" s="325">
        <f t="shared" si="198"/>
        <v>7500</v>
      </c>
      <c r="X266" s="325">
        <f t="shared" si="198"/>
        <v>7500</v>
      </c>
      <c r="Y266" s="325">
        <f t="shared" si="198"/>
        <v>7500</v>
      </c>
      <c r="Z266" s="325">
        <f t="shared" si="198"/>
        <v>7500</v>
      </c>
      <c r="AA266" s="325">
        <f t="shared" si="198"/>
        <v>7500</v>
      </c>
      <c r="AB266" s="325">
        <f t="shared" si="198"/>
        <v>7500</v>
      </c>
      <c r="AC266" s="325">
        <f t="shared" si="198"/>
        <v>7500</v>
      </c>
      <c r="AD266" s="325">
        <f t="shared" si="198"/>
        <v>7500</v>
      </c>
      <c r="AE266" s="325">
        <f t="shared" si="198"/>
        <v>7500</v>
      </c>
      <c r="AF266" s="325">
        <f t="shared" si="198"/>
        <v>7500</v>
      </c>
      <c r="AG266" s="325">
        <f t="shared" si="198"/>
        <v>7500</v>
      </c>
      <c r="AH266" s="325">
        <f t="shared" si="198"/>
        <v>7500</v>
      </c>
      <c r="AI266" s="325">
        <f t="shared" si="198"/>
        <v>15000</v>
      </c>
      <c r="AJ266" s="325">
        <f t="shared" si="198"/>
        <v>15000</v>
      </c>
      <c r="AK266" s="325">
        <f t="shared" si="198"/>
        <v>15000</v>
      </c>
      <c r="AL266" s="325">
        <f t="shared" si="198"/>
        <v>15000</v>
      </c>
      <c r="AM266" s="325">
        <f t="shared" si="198"/>
        <v>15000</v>
      </c>
      <c r="AN266" s="325">
        <f t="shared" si="198"/>
        <v>15000</v>
      </c>
      <c r="AO266" s="325">
        <f t="shared" ref="AO266:BP266" si="199">SUM(AO267)</f>
        <v>15000</v>
      </c>
      <c r="AP266" s="325">
        <f t="shared" si="199"/>
        <v>15000</v>
      </c>
      <c r="AQ266" s="325">
        <f t="shared" si="199"/>
        <v>15000</v>
      </c>
      <c r="AR266" s="325">
        <f t="shared" si="199"/>
        <v>15000</v>
      </c>
      <c r="AS266" s="325">
        <f t="shared" si="199"/>
        <v>15000</v>
      </c>
      <c r="AT266" s="325">
        <f t="shared" si="199"/>
        <v>15000</v>
      </c>
      <c r="AU266" s="325">
        <f t="shared" si="199"/>
        <v>15000</v>
      </c>
      <c r="AV266" s="325">
        <f t="shared" si="199"/>
        <v>15000</v>
      </c>
      <c r="AW266" s="325">
        <f t="shared" si="199"/>
        <v>15000</v>
      </c>
      <c r="AX266" s="325">
        <f t="shared" si="199"/>
        <v>22500</v>
      </c>
      <c r="AY266" s="325">
        <f t="shared" si="199"/>
        <v>22500</v>
      </c>
      <c r="AZ266" s="325">
        <f t="shared" si="199"/>
        <v>22500</v>
      </c>
      <c r="BA266" s="325">
        <f t="shared" si="199"/>
        <v>22500</v>
      </c>
      <c r="BB266" s="325">
        <f t="shared" si="199"/>
        <v>22500</v>
      </c>
      <c r="BC266" s="325">
        <f t="shared" si="199"/>
        <v>22500</v>
      </c>
      <c r="BD266" s="325">
        <f t="shared" si="199"/>
        <v>22500</v>
      </c>
      <c r="BE266" s="325">
        <f t="shared" si="199"/>
        <v>22500</v>
      </c>
      <c r="BF266" s="325">
        <f t="shared" si="199"/>
        <v>22500</v>
      </c>
      <c r="BG266" s="325">
        <f t="shared" si="199"/>
        <v>22500</v>
      </c>
      <c r="BH266" s="325">
        <f t="shared" si="199"/>
        <v>22500</v>
      </c>
      <c r="BI266" s="325">
        <f t="shared" si="199"/>
        <v>30000</v>
      </c>
      <c r="BJ266" s="325">
        <f t="shared" si="199"/>
        <v>30000</v>
      </c>
      <c r="BK266" s="325">
        <f t="shared" si="199"/>
        <v>30000</v>
      </c>
      <c r="BL266" s="325">
        <f t="shared" si="199"/>
        <v>30000</v>
      </c>
      <c r="BM266" s="325">
        <f t="shared" si="199"/>
        <v>30000</v>
      </c>
      <c r="BN266" s="325">
        <f t="shared" si="199"/>
        <v>30000</v>
      </c>
      <c r="BO266" s="325">
        <f t="shared" si="199"/>
        <v>30000</v>
      </c>
      <c r="BP266" s="326">
        <f t="shared" si="199"/>
        <v>30000</v>
      </c>
    </row>
    <row r="267" spans="6:68" hidden="1" outlineLevel="5">
      <c r="H267" s="327" t="s">
        <v>267</v>
      </c>
      <c r="I267" s="312">
        <f>'Data - expenses'!J163</f>
        <v>0</v>
      </c>
      <c r="J267" s="313">
        <f>'Data - expenses'!K163</f>
        <v>0</v>
      </c>
      <c r="K267" s="313">
        <f>'Data - expenses'!L163</f>
        <v>0</v>
      </c>
      <c r="L267" s="313">
        <f>'Data - expenses'!M163</f>
        <v>0</v>
      </c>
      <c r="M267" s="313">
        <f>'Data - expenses'!N163</f>
        <v>0</v>
      </c>
      <c r="N267" s="313">
        <f>'Data - expenses'!O163</f>
        <v>0</v>
      </c>
      <c r="O267" s="313">
        <f>'Data - expenses'!P163</f>
        <v>0</v>
      </c>
      <c r="P267" s="313">
        <f>'Data - expenses'!Q163</f>
        <v>0</v>
      </c>
      <c r="Q267" s="313">
        <f>'Data - expenses'!R163</f>
        <v>0</v>
      </c>
      <c r="R267" s="313">
        <f>'Data - expenses'!S163</f>
        <v>7500</v>
      </c>
      <c r="S267" s="313">
        <f>'Data - expenses'!T163</f>
        <v>7500</v>
      </c>
      <c r="T267" s="313">
        <f>'Data - expenses'!U163</f>
        <v>7500</v>
      </c>
      <c r="U267" s="313">
        <f>'Data - expenses'!V163</f>
        <v>7500</v>
      </c>
      <c r="V267" s="313">
        <f>'Data - expenses'!W163</f>
        <v>7500</v>
      </c>
      <c r="W267" s="313">
        <f>'Data - expenses'!X163</f>
        <v>7500</v>
      </c>
      <c r="X267" s="313">
        <f>'Data - expenses'!Y163</f>
        <v>7500</v>
      </c>
      <c r="Y267" s="313">
        <f>'Data - expenses'!Z163</f>
        <v>7500</v>
      </c>
      <c r="Z267" s="313">
        <f>'Data - expenses'!AA163</f>
        <v>7500</v>
      </c>
      <c r="AA267" s="313">
        <f>'Data - expenses'!AB163</f>
        <v>7500</v>
      </c>
      <c r="AB267" s="313">
        <f>'Data - expenses'!AC163</f>
        <v>7500</v>
      </c>
      <c r="AC267" s="313">
        <f>'Data - expenses'!AD163</f>
        <v>7500</v>
      </c>
      <c r="AD267" s="313">
        <f>'Data - expenses'!AE163</f>
        <v>7500</v>
      </c>
      <c r="AE267" s="313">
        <f>'Data - expenses'!AF163</f>
        <v>7500</v>
      </c>
      <c r="AF267" s="313">
        <f>'Data - expenses'!AG163</f>
        <v>7500</v>
      </c>
      <c r="AG267" s="313">
        <f>'Data - expenses'!AH163</f>
        <v>7500</v>
      </c>
      <c r="AH267" s="313">
        <f>'Data - expenses'!AI163</f>
        <v>7500</v>
      </c>
      <c r="AI267" s="313">
        <f>'Data - expenses'!AJ163</f>
        <v>15000</v>
      </c>
      <c r="AJ267" s="313">
        <f>'Data - expenses'!AK163</f>
        <v>15000</v>
      </c>
      <c r="AK267" s="313">
        <f>'Data - expenses'!AL163</f>
        <v>15000</v>
      </c>
      <c r="AL267" s="313">
        <f>'Data - expenses'!AM163</f>
        <v>15000</v>
      </c>
      <c r="AM267" s="313">
        <f>'Data - expenses'!AN163</f>
        <v>15000</v>
      </c>
      <c r="AN267" s="313">
        <f>'Data - expenses'!AO163</f>
        <v>15000</v>
      </c>
      <c r="AO267" s="313">
        <f>'Data - expenses'!AP163</f>
        <v>15000</v>
      </c>
      <c r="AP267" s="313">
        <f>'Data - expenses'!AQ163</f>
        <v>15000</v>
      </c>
      <c r="AQ267" s="313">
        <f>'Data - expenses'!AR163</f>
        <v>15000</v>
      </c>
      <c r="AR267" s="313">
        <f>'Data - expenses'!AS163</f>
        <v>15000</v>
      </c>
      <c r="AS267" s="313">
        <f>'Data - expenses'!AT163</f>
        <v>15000</v>
      </c>
      <c r="AT267" s="313">
        <f>'Data - expenses'!AU163</f>
        <v>15000</v>
      </c>
      <c r="AU267" s="313">
        <f>'Data - expenses'!AV163</f>
        <v>15000</v>
      </c>
      <c r="AV267" s="313">
        <f>'Data - expenses'!AW163</f>
        <v>15000</v>
      </c>
      <c r="AW267" s="313">
        <f>'Data - expenses'!AX163</f>
        <v>15000</v>
      </c>
      <c r="AX267" s="313">
        <f>'Data - expenses'!AY163</f>
        <v>22500</v>
      </c>
      <c r="AY267" s="313">
        <f>'Data - expenses'!AZ163</f>
        <v>22500</v>
      </c>
      <c r="AZ267" s="313">
        <f>'Data - expenses'!BA163</f>
        <v>22500</v>
      </c>
      <c r="BA267" s="313">
        <f>'Data - expenses'!BB163</f>
        <v>22500</v>
      </c>
      <c r="BB267" s="313">
        <f>'Data - expenses'!BC163</f>
        <v>22500</v>
      </c>
      <c r="BC267" s="313">
        <f>'Data - expenses'!BD163</f>
        <v>22500</v>
      </c>
      <c r="BD267" s="313">
        <f>'Data - expenses'!BE163</f>
        <v>22500</v>
      </c>
      <c r="BE267" s="313">
        <f>'Data - expenses'!BF163</f>
        <v>22500</v>
      </c>
      <c r="BF267" s="313">
        <f>'Data - expenses'!BG163</f>
        <v>22500</v>
      </c>
      <c r="BG267" s="313">
        <f>'Data - expenses'!BH163</f>
        <v>22500</v>
      </c>
      <c r="BH267" s="313">
        <f>'Data - expenses'!BI163</f>
        <v>22500</v>
      </c>
      <c r="BI267" s="313">
        <f>'Data - expenses'!BJ163</f>
        <v>30000</v>
      </c>
      <c r="BJ267" s="313">
        <f>'Data - expenses'!BK163</f>
        <v>30000</v>
      </c>
      <c r="BK267" s="313">
        <f>'Data - expenses'!BL163</f>
        <v>30000</v>
      </c>
      <c r="BL267" s="313">
        <f>'Data - expenses'!BM163</f>
        <v>30000</v>
      </c>
      <c r="BM267" s="313">
        <f>'Data - expenses'!BN163</f>
        <v>30000</v>
      </c>
      <c r="BN267" s="313">
        <f>'Data - expenses'!BO163</f>
        <v>30000</v>
      </c>
      <c r="BO267" s="313">
        <f>'Data - expenses'!BP163</f>
        <v>30000</v>
      </c>
      <c r="BP267" s="314">
        <f>'Data - expenses'!BQ163</f>
        <v>30000</v>
      </c>
    </row>
    <row r="268" spans="6:68" hidden="1" outlineLevel="3">
      <c r="F268" s="488" t="s">
        <v>88</v>
      </c>
      <c r="G268" s="504"/>
      <c r="H268" s="489"/>
      <c r="I268" s="321">
        <f t="shared" ref="I268:AN268" si="200">SUM(I269,I271,I276,I280)</f>
        <v>2004.1666666666667</v>
      </c>
      <c r="J268" s="322">
        <f t="shared" si="200"/>
        <v>6270.8333333333339</v>
      </c>
      <c r="K268" s="322">
        <f t="shared" si="200"/>
        <v>18666.666666666668</v>
      </c>
      <c r="L268" s="322">
        <f t="shared" si="200"/>
        <v>41641.666666666672</v>
      </c>
      <c r="M268" s="322">
        <f t="shared" si="200"/>
        <v>67729.166666666672</v>
      </c>
      <c r="N268" s="322">
        <f t="shared" si="200"/>
        <v>116041.66666666667</v>
      </c>
      <c r="O268" s="322">
        <f t="shared" si="200"/>
        <v>165333.33333333334</v>
      </c>
      <c r="P268" s="322">
        <f t="shared" si="200"/>
        <v>220937.5</v>
      </c>
      <c r="Q268" s="322">
        <f t="shared" si="200"/>
        <v>240879.16666666669</v>
      </c>
      <c r="R268" s="322">
        <f t="shared" si="200"/>
        <v>279441.66666666669</v>
      </c>
      <c r="S268" s="322">
        <f t="shared" si="200"/>
        <v>280816.66666666669</v>
      </c>
      <c r="T268" s="322">
        <f t="shared" si="200"/>
        <v>287666.66666666669</v>
      </c>
      <c r="U268" s="322">
        <f t="shared" si="200"/>
        <v>370170.83333333337</v>
      </c>
      <c r="V268" s="322">
        <f t="shared" si="200"/>
        <v>510983.33333333331</v>
      </c>
      <c r="W268" s="322">
        <f t="shared" si="200"/>
        <v>561650.00000000012</v>
      </c>
      <c r="X268" s="322">
        <f t="shared" si="200"/>
        <v>564170.83333333337</v>
      </c>
      <c r="Y268" s="322">
        <f t="shared" si="200"/>
        <v>632470.83333333337</v>
      </c>
      <c r="Z268" s="322">
        <f t="shared" si="200"/>
        <v>634991.66666666674</v>
      </c>
      <c r="AA268" s="322">
        <f t="shared" si="200"/>
        <v>772912.5</v>
      </c>
      <c r="AB268" s="322">
        <f t="shared" si="200"/>
        <v>861675.00000000012</v>
      </c>
      <c r="AC268" s="322">
        <f t="shared" si="200"/>
        <v>1438979.1666666667</v>
      </c>
      <c r="AD268" s="322">
        <f t="shared" si="200"/>
        <v>2043220.8333333335</v>
      </c>
      <c r="AE268" s="322">
        <f t="shared" si="200"/>
        <v>2376587.5</v>
      </c>
      <c r="AF268" s="322">
        <f t="shared" si="200"/>
        <v>3128745.8333333335</v>
      </c>
      <c r="AG268" s="322">
        <f t="shared" si="200"/>
        <v>3136954.166666667</v>
      </c>
      <c r="AH268" s="322">
        <f t="shared" si="200"/>
        <v>3143370.8333333335</v>
      </c>
      <c r="AI268" s="322">
        <f t="shared" si="200"/>
        <v>3155995.8333333335</v>
      </c>
      <c r="AJ268" s="322">
        <f t="shared" si="200"/>
        <v>3189141.666666667</v>
      </c>
      <c r="AK268" s="322">
        <f t="shared" si="200"/>
        <v>3198266.666666667</v>
      </c>
      <c r="AL268" s="322">
        <f t="shared" si="200"/>
        <v>3208350.0000000005</v>
      </c>
      <c r="AM268" s="322">
        <f t="shared" si="200"/>
        <v>3226391.666666667</v>
      </c>
      <c r="AN268" s="322">
        <f t="shared" si="200"/>
        <v>3247162.5000000005</v>
      </c>
      <c r="AO268" s="322">
        <f t="shared" ref="AO268:BP268" si="201">SUM(AO269,AO271,AO276,AO280)</f>
        <v>3256558.3333333335</v>
      </c>
      <c r="AP268" s="322">
        <f t="shared" si="201"/>
        <v>3269120.8333333335</v>
      </c>
      <c r="AQ268" s="322">
        <f t="shared" si="201"/>
        <v>3278245.8333333335</v>
      </c>
      <c r="AR268" s="322">
        <f t="shared" si="201"/>
        <v>3291495.8333333335</v>
      </c>
      <c r="AS268" s="322">
        <f t="shared" si="201"/>
        <v>3301350.0000000005</v>
      </c>
      <c r="AT268" s="322">
        <f t="shared" si="201"/>
        <v>3326933.3333333335</v>
      </c>
      <c r="AU268" s="322">
        <f t="shared" si="201"/>
        <v>3340641.666666667</v>
      </c>
      <c r="AV268" s="322">
        <f t="shared" si="201"/>
        <v>3351370.8333333335</v>
      </c>
      <c r="AW268" s="322">
        <f t="shared" si="201"/>
        <v>3363975.0000000005</v>
      </c>
      <c r="AX268" s="322">
        <f t="shared" si="201"/>
        <v>3373391.666666667</v>
      </c>
      <c r="AY268" s="322">
        <f t="shared" si="201"/>
        <v>3383433.3333333335</v>
      </c>
      <c r="AZ268" s="322">
        <f t="shared" si="201"/>
        <v>3411808.3333333335</v>
      </c>
      <c r="BA268" s="322">
        <f t="shared" si="201"/>
        <v>3425745.8333333335</v>
      </c>
      <c r="BB268" s="322">
        <f t="shared" si="201"/>
        <v>3439454.166666667</v>
      </c>
      <c r="BC268" s="322">
        <f t="shared" si="201"/>
        <v>3453391.666666667</v>
      </c>
      <c r="BD268" s="322">
        <f t="shared" si="201"/>
        <v>3463245.833333334</v>
      </c>
      <c r="BE268" s="322">
        <f t="shared" si="201"/>
        <v>3488141.666666667</v>
      </c>
      <c r="BF268" s="322">
        <f t="shared" si="201"/>
        <v>3552737.5000000005</v>
      </c>
      <c r="BG268" s="322">
        <f t="shared" si="201"/>
        <v>3753833.3333333335</v>
      </c>
      <c r="BH268" s="322">
        <f t="shared" si="201"/>
        <v>3769833.333333333</v>
      </c>
      <c r="BI268" s="322">
        <f t="shared" si="201"/>
        <v>3787958.3333333335</v>
      </c>
      <c r="BJ268" s="322">
        <f t="shared" si="201"/>
        <v>3812166.6666666665</v>
      </c>
      <c r="BK268" s="322">
        <f t="shared" si="201"/>
        <v>3825187.5</v>
      </c>
      <c r="BL268" s="322">
        <f t="shared" si="201"/>
        <v>3966624.9999999995</v>
      </c>
      <c r="BM268" s="322">
        <f t="shared" si="201"/>
        <v>3984062.4999999995</v>
      </c>
      <c r="BN268" s="322">
        <f t="shared" si="201"/>
        <v>4003041.6666666665</v>
      </c>
      <c r="BO268" s="322">
        <f t="shared" si="201"/>
        <v>4256391.666666667</v>
      </c>
      <c r="BP268" s="323">
        <f t="shared" si="201"/>
        <v>4306633.333333334</v>
      </c>
    </row>
    <row r="269" spans="6:68" hidden="1" outlineLevel="4">
      <c r="G269" s="502" t="s">
        <v>0</v>
      </c>
      <c r="H269" s="503"/>
      <c r="I269" s="324">
        <f t="shared" ref="I269:AN269" si="202">SUM(I270)</f>
        <v>0</v>
      </c>
      <c r="J269" s="325">
        <f t="shared" si="202"/>
        <v>0</v>
      </c>
      <c r="K269" s="325">
        <f t="shared" si="202"/>
        <v>0</v>
      </c>
      <c r="L269" s="325">
        <f t="shared" si="202"/>
        <v>0</v>
      </c>
      <c r="M269" s="325">
        <f t="shared" si="202"/>
        <v>0</v>
      </c>
      <c r="N269" s="325">
        <f t="shared" si="202"/>
        <v>0</v>
      </c>
      <c r="O269" s="325">
        <f t="shared" si="202"/>
        <v>0</v>
      </c>
      <c r="P269" s="325">
        <f t="shared" si="202"/>
        <v>0</v>
      </c>
      <c r="Q269" s="325">
        <f t="shared" si="202"/>
        <v>0</v>
      </c>
      <c r="R269" s="325">
        <f t="shared" si="202"/>
        <v>0</v>
      </c>
      <c r="S269" s="325">
        <f t="shared" si="202"/>
        <v>0</v>
      </c>
      <c r="T269" s="325">
        <f t="shared" si="202"/>
        <v>0</v>
      </c>
      <c r="U269" s="325">
        <f t="shared" si="202"/>
        <v>0</v>
      </c>
      <c r="V269" s="325">
        <f t="shared" si="202"/>
        <v>0</v>
      </c>
      <c r="W269" s="325">
        <f t="shared" si="202"/>
        <v>0</v>
      </c>
      <c r="X269" s="325">
        <f t="shared" si="202"/>
        <v>0</v>
      </c>
      <c r="Y269" s="325">
        <f t="shared" si="202"/>
        <v>0</v>
      </c>
      <c r="Z269" s="325">
        <f t="shared" si="202"/>
        <v>0</v>
      </c>
      <c r="AA269" s="325">
        <f t="shared" si="202"/>
        <v>0</v>
      </c>
      <c r="AB269" s="325">
        <f t="shared" si="202"/>
        <v>0</v>
      </c>
      <c r="AC269" s="325">
        <f t="shared" si="202"/>
        <v>0</v>
      </c>
      <c r="AD269" s="325">
        <f t="shared" si="202"/>
        <v>0</v>
      </c>
      <c r="AE269" s="325">
        <f t="shared" si="202"/>
        <v>0</v>
      </c>
      <c r="AF269" s="325">
        <f t="shared" si="202"/>
        <v>0</v>
      </c>
      <c r="AG269" s="325">
        <f t="shared" si="202"/>
        <v>0</v>
      </c>
      <c r="AH269" s="325">
        <f t="shared" si="202"/>
        <v>0</v>
      </c>
      <c r="AI269" s="325">
        <f t="shared" si="202"/>
        <v>0</v>
      </c>
      <c r="AJ269" s="325">
        <f t="shared" si="202"/>
        <v>0</v>
      </c>
      <c r="AK269" s="325">
        <f t="shared" si="202"/>
        <v>0</v>
      </c>
      <c r="AL269" s="325">
        <f t="shared" si="202"/>
        <v>0</v>
      </c>
      <c r="AM269" s="325">
        <f t="shared" si="202"/>
        <v>2500</v>
      </c>
      <c r="AN269" s="325">
        <f t="shared" si="202"/>
        <v>2500</v>
      </c>
      <c r="AO269" s="325">
        <f t="shared" ref="AO269:BP269" si="203">SUM(AO270)</f>
        <v>2500</v>
      </c>
      <c r="AP269" s="325">
        <f t="shared" si="203"/>
        <v>2500</v>
      </c>
      <c r="AQ269" s="325">
        <f t="shared" si="203"/>
        <v>2500</v>
      </c>
      <c r="AR269" s="325">
        <f t="shared" si="203"/>
        <v>2500</v>
      </c>
      <c r="AS269" s="325">
        <f t="shared" si="203"/>
        <v>2500</v>
      </c>
      <c r="AT269" s="325">
        <f t="shared" si="203"/>
        <v>2500</v>
      </c>
      <c r="AU269" s="325">
        <f t="shared" si="203"/>
        <v>2500</v>
      </c>
      <c r="AV269" s="325">
        <f t="shared" si="203"/>
        <v>2500</v>
      </c>
      <c r="AW269" s="325">
        <f t="shared" si="203"/>
        <v>2500</v>
      </c>
      <c r="AX269" s="325">
        <f t="shared" si="203"/>
        <v>2500</v>
      </c>
      <c r="AY269" s="325">
        <f t="shared" si="203"/>
        <v>2500</v>
      </c>
      <c r="AZ269" s="325">
        <f t="shared" si="203"/>
        <v>2500</v>
      </c>
      <c r="BA269" s="325">
        <f t="shared" si="203"/>
        <v>2500</v>
      </c>
      <c r="BB269" s="325">
        <f t="shared" si="203"/>
        <v>2500</v>
      </c>
      <c r="BC269" s="325">
        <f t="shared" si="203"/>
        <v>2500</v>
      </c>
      <c r="BD269" s="325">
        <f t="shared" si="203"/>
        <v>2500</v>
      </c>
      <c r="BE269" s="325">
        <f t="shared" si="203"/>
        <v>2500</v>
      </c>
      <c r="BF269" s="325">
        <f t="shared" si="203"/>
        <v>2500</v>
      </c>
      <c r="BG269" s="325">
        <f t="shared" si="203"/>
        <v>2500</v>
      </c>
      <c r="BH269" s="325">
        <f t="shared" si="203"/>
        <v>2500</v>
      </c>
      <c r="BI269" s="325">
        <f t="shared" si="203"/>
        <v>2500</v>
      </c>
      <c r="BJ269" s="325">
        <f t="shared" si="203"/>
        <v>2500</v>
      </c>
      <c r="BK269" s="325">
        <f t="shared" si="203"/>
        <v>2500</v>
      </c>
      <c r="BL269" s="325">
        <f t="shared" si="203"/>
        <v>2500</v>
      </c>
      <c r="BM269" s="325">
        <f t="shared" si="203"/>
        <v>2500</v>
      </c>
      <c r="BN269" s="325">
        <f t="shared" si="203"/>
        <v>2500</v>
      </c>
      <c r="BO269" s="325">
        <f t="shared" si="203"/>
        <v>2500</v>
      </c>
      <c r="BP269" s="326">
        <f t="shared" si="203"/>
        <v>2500</v>
      </c>
    </row>
    <row r="270" spans="6:68" hidden="1" outlineLevel="5">
      <c r="H270" s="327" t="s">
        <v>260</v>
      </c>
      <c r="I270" s="312">
        <f>'Data - expenses'!J164</f>
        <v>0</v>
      </c>
      <c r="J270" s="313">
        <f>'Data - expenses'!K164</f>
        <v>0</v>
      </c>
      <c r="K270" s="313">
        <f>'Data - expenses'!L164</f>
        <v>0</v>
      </c>
      <c r="L270" s="313">
        <f>'Data - expenses'!M164</f>
        <v>0</v>
      </c>
      <c r="M270" s="313">
        <f>'Data - expenses'!N164</f>
        <v>0</v>
      </c>
      <c r="N270" s="313">
        <f>'Data - expenses'!O164</f>
        <v>0</v>
      </c>
      <c r="O270" s="313">
        <f>'Data - expenses'!P164</f>
        <v>0</v>
      </c>
      <c r="P270" s="313">
        <f>'Data - expenses'!Q164</f>
        <v>0</v>
      </c>
      <c r="Q270" s="313">
        <f>'Data - expenses'!R164</f>
        <v>0</v>
      </c>
      <c r="R270" s="313">
        <f>'Data - expenses'!S164</f>
        <v>0</v>
      </c>
      <c r="S270" s="313">
        <f>'Data - expenses'!T164</f>
        <v>0</v>
      </c>
      <c r="T270" s="313">
        <f>'Data - expenses'!U164</f>
        <v>0</v>
      </c>
      <c r="U270" s="313">
        <f>'Data - expenses'!V164</f>
        <v>0</v>
      </c>
      <c r="V270" s="313">
        <f>'Data - expenses'!W164</f>
        <v>0</v>
      </c>
      <c r="W270" s="313">
        <f>'Data - expenses'!X164</f>
        <v>0</v>
      </c>
      <c r="X270" s="313">
        <f>'Data - expenses'!Y164</f>
        <v>0</v>
      </c>
      <c r="Y270" s="313">
        <f>'Data - expenses'!Z164</f>
        <v>0</v>
      </c>
      <c r="Z270" s="313">
        <f>'Data - expenses'!AA164</f>
        <v>0</v>
      </c>
      <c r="AA270" s="313">
        <f>'Data - expenses'!AB164</f>
        <v>0</v>
      </c>
      <c r="AB270" s="313">
        <f>'Data - expenses'!AC164</f>
        <v>0</v>
      </c>
      <c r="AC270" s="313">
        <f>'Data - expenses'!AD164</f>
        <v>0</v>
      </c>
      <c r="AD270" s="313">
        <f>'Data - expenses'!AE164</f>
        <v>0</v>
      </c>
      <c r="AE270" s="313">
        <f>'Data - expenses'!AF164</f>
        <v>0</v>
      </c>
      <c r="AF270" s="313">
        <f>'Data - expenses'!AG164</f>
        <v>0</v>
      </c>
      <c r="AG270" s="313">
        <f>'Data - expenses'!AH164</f>
        <v>0</v>
      </c>
      <c r="AH270" s="313">
        <f>'Data - expenses'!AI164</f>
        <v>0</v>
      </c>
      <c r="AI270" s="313">
        <f>'Data - expenses'!AJ164</f>
        <v>0</v>
      </c>
      <c r="AJ270" s="313">
        <f>'Data - expenses'!AK164</f>
        <v>0</v>
      </c>
      <c r="AK270" s="313">
        <f>'Data - expenses'!AL164</f>
        <v>0</v>
      </c>
      <c r="AL270" s="313">
        <f>'Data - expenses'!AM164</f>
        <v>0</v>
      </c>
      <c r="AM270" s="313">
        <f>'Data - expenses'!AN164</f>
        <v>2500</v>
      </c>
      <c r="AN270" s="313">
        <f>'Data - expenses'!AO164</f>
        <v>2500</v>
      </c>
      <c r="AO270" s="313">
        <f>'Data - expenses'!AP164</f>
        <v>2500</v>
      </c>
      <c r="AP270" s="313">
        <f>'Data - expenses'!AQ164</f>
        <v>2500</v>
      </c>
      <c r="AQ270" s="313">
        <f>'Data - expenses'!AR164</f>
        <v>2500</v>
      </c>
      <c r="AR270" s="313">
        <f>'Data - expenses'!AS164</f>
        <v>2500</v>
      </c>
      <c r="AS270" s="313">
        <f>'Data - expenses'!AT164</f>
        <v>2500</v>
      </c>
      <c r="AT270" s="313">
        <f>'Data - expenses'!AU164</f>
        <v>2500</v>
      </c>
      <c r="AU270" s="313">
        <f>'Data - expenses'!AV164</f>
        <v>2500</v>
      </c>
      <c r="AV270" s="313">
        <f>'Data - expenses'!AW164</f>
        <v>2500</v>
      </c>
      <c r="AW270" s="313">
        <f>'Data - expenses'!AX164</f>
        <v>2500</v>
      </c>
      <c r="AX270" s="313">
        <f>'Data - expenses'!AY164</f>
        <v>2500</v>
      </c>
      <c r="AY270" s="313">
        <f>'Data - expenses'!AZ164</f>
        <v>2500</v>
      </c>
      <c r="AZ270" s="313">
        <f>'Data - expenses'!BA164</f>
        <v>2500</v>
      </c>
      <c r="BA270" s="313">
        <f>'Data - expenses'!BB164</f>
        <v>2500</v>
      </c>
      <c r="BB270" s="313">
        <f>'Data - expenses'!BC164</f>
        <v>2500</v>
      </c>
      <c r="BC270" s="313">
        <f>'Data - expenses'!BD164</f>
        <v>2500</v>
      </c>
      <c r="BD270" s="313">
        <f>'Data - expenses'!BE164</f>
        <v>2500</v>
      </c>
      <c r="BE270" s="313">
        <f>'Data - expenses'!BF164</f>
        <v>2500</v>
      </c>
      <c r="BF270" s="313">
        <f>'Data - expenses'!BG164</f>
        <v>2500</v>
      </c>
      <c r="BG270" s="313">
        <f>'Data - expenses'!BH164</f>
        <v>2500</v>
      </c>
      <c r="BH270" s="313">
        <f>'Data - expenses'!BI164</f>
        <v>2500</v>
      </c>
      <c r="BI270" s="313">
        <f>'Data - expenses'!BJ164</f>
        <v>2500</v>
      </c>
      <c r="BJ270" s="313">
        <f>'Data - expenses'!BK164</f>
        <v>2500</v>
      </c>
      <c r="BK270" s="313">
        <f>'Data - expenses'!BL164</f>
        <v>2500</v>
      </c>
      <c r="BL270" s="313">
        <f>'Data - expenses'!BM164</f>
        <v>2500</v>
      </c>
      <c r="BM270" s="313">
        <f>'Data - expenses'!BN164</f>
        <v>2500</v>
      </c>
      <c r="BN270" s="313">
        <f>'Data - expenses'!BO164</f>
        <v>2500</v>
      </c>
      <c r="BO270" s="313">
        <f>'Data - expenses'!BP164</f>
        <v>2500</v>
      </c>
      <c r="BP270" s="314">
        <f>'Data - expenses'!BQ164</f>
        <v>2500</v>
      </c>
    </row>
    <row r="271" spans="6:68" hidden="1" outlineLevel="4">
      <c r="G271" s="502" t="s">
        <v>57</v>
      </c>
      <c r="H271" s="503"/>
      <c r="I271" s="324">
        <f t="shared" ref="I271:AN271" si="204">SUM(I272,I273,I274,I275)</f>
        <v>937.5</v>
      </c>
      <c r="J271" s="325">
        <f t="shared" si="204"/>
        <v>937.5</v>
      </c>
      <c r="K271" s="325">
        <f t="shared" si="204"/>
        <v>1166.6666666666667</v>
      </c>
      <c r="L271" s="325">
        <f t="shared" si="204"/>
        <v>1625</v>
      </c>
      <c r="M271" s="325">
        <f t="shared" si="204"/>
        <v>2312.5</v>
      </c>
      <c r="N271" s="325">
        <f t="shared" si="204"/>
        <v>3458.3333333333335</v>
      </c>
      <c r="O271" s="325">
        <f t="shared" si="204"/>
        <v>4833.3333333333339</v>
      </c>
      <c r="P271" s="325">
        <f t="shared" si="204"/>
        <v>6437.5</v>
      </c>
      <c r="Q271" s="325">
        <f t="shared" si="204"/>
        <v>7812.5</v>
      </c>
      <c r="R271" s="325">
        <f t="shared" si="204"/>
        <v>9875</v>
      </c>
      <c r="S271" s="325">
        <f t="shared" si="204"/>
        <v>11250</v>
      </c>
      <c r="T271" s="325">
        <f t="shared" si="204"/>
        <v>13083.333333333334</v>
      </c>
      <c r="U271" s="325">
        <f t="shared" si="204"/>
        <v>16937.5</v>
      </c>
      <c r="V271" s="325">
        <f t="shared" si="204"/>
        <v>20833.333333333336</v>
      </c>
      <c r="W271" s="325">
        <f t="shared" si="204"/>
        <v>23583.333333333336</v>
      </c>
      <c r="X271" s="325">
        <f t="shared" si="204"/>
        <v>26104.166666666668</v>
      </c>
      <c r="Y271" s="325">
        <f t="shared" si="204"/>
        <v>32937.5</v>
      </c>
      <c r="Z271" s="325">
        <f t="shared" si="204"/>
        <v>35458.333333333336</v>
      </c>
      <c r="AA271" s="325">
        <f t="shared" si="204"/>
        <v>40729.166666666664</v>
      </c>
      <c r="AB271" s="325">
        <f t="shared" si="204"/>
        <v>48708.333333333336</v>
      </c>
      <c r="AC271" s="325">
        <f t="shared" si="204"/>
        <v>62229.166666666664</v>
      </c>
      <c r="AD271" s="325">
        <f t="shared" si="204"/>
        <v>79104.166666666672</v>
      </c>
      <c r="AE271" s="325">
        <f t="shared" si="204"/>
        <v>92854.166666666672</v>
      </c>
      <c r="AF271" s="325">
        <f t="shared" si="204"/>
        <v>120729.16666666667</v>
      </c>
      <c r="AG271" s="325">
        <f t="shared" si="204"/>
        <v>128937.5</v>
      </c>
      <c r="AH271" s="325">
        <f t="shared" si="204"/>
        <v>135354.16666666669</v>
      </c>
      <c r="AI271" s="325">
        <f t="shared" si="204"/>
        <v>147229.16666666669</v>
      </c>
      <c r="AJ271" s="325">
        <f t="shared" si="204"/>
        <v>180375.00000000003</v>
      </c>
      <c r="AK271" s="325">
        <f t="shared" si="204"/>
        <v>189500.00000000003</v>
      </c>
      <c r="AL271" s="325">
        <f t="shared" si="204"/>
        <v>199583.33333333334</v>
      </c>
      <c r="AM271" s="325">
        <f t="shared" si="204"/>
        <v>215125</v>
      </c>
      <c r="AN271" s="325">
        <f t="shared" si="204"/>
        <v>235895.83333333337</v>
      </c>
      <c r="AO271" s="325">
        <f t="shared" ref="AO271:BP271" si="205">SUM(AO272,AO273,AO274,AO275)</f>
        <v>245291.66666666666</v>
      </c>
      <c r="AP271" s="325">
        <f t="shared" si="205"/>
        <v>257854.16666666666</v>
      </c>
      <c r="AQ271" s="325">
        <f t="shared" si="205"/>
        <v>266979.16666666669</v>
      </c>
      <c r="AR271" s="325">
        <f t="shared" si="205"/>
        <v>280229.16666666669</v>
      </c>
      <c r="AS271" s="325">
        <f t="shared" si="205"/>
        <v>290083.33333333337</v>
      </c>
      <c r="AT271" s="325">
        <f t="shared" si="205"/>
        <v>315666.66666666669</v>
      </c>
      <c r="AU271" s="325">
        <f t="shared" si="205"/>
        <v>329375.00000000006</v>
      </c>
      <c r="AV271" s="325">
        <f t="shared" si="205"/>
        <v>340104.16666666669</v>
      </c>
      <c r="AW271" s="325">
        <f t="shared" si="205"/>
        <v>352708.33333333337</v>
      </c>
      <c r="AX271" s="325">
        <f t="shared" si="205"/>
        <v>361375</v>
      </c>
      <c r="AY271" s="325">
        <f t="shared" si="205"/>
        <v>371416.66666666669</v>
      </c>
      <c r="AZ271" s="325">
        <f t="shared" si="205"/>
        <v>399791.66666666669</v>
      </c>
      <c r="BA271" s="325">
        <f t="shared" si="205"/>
        <v>413729.16666666669</v>
      </c>
      <c r="BB271" s="325">
        <f t="shared" si="205"/>
        <v>427437.50000000006</v>
      </c>
      <c r="BC271" s="325">
        <f t="shared" si="205"/>
        <v>441375.00000000006</v>
      </c>
      <c r="BD271" s="325">
        <f t="shared" si="205"/>
        <v>451229.16666666674</v>
      </c>
      <c r="BE271" s="325">
        <f t="shared" si="205"/>
        <v>476125</v>
      </c>
      <c r="BF271" s="325">
        <f t="shared" si="205"/>
        <v>501020.83333333331</v>
      </c>
      <c r="BG271" s="325">
        <f t="shared" si="205"/>
        <v>514083.33333333331</v>
      </c>
      <c r="BH271" s="325">
        <f t="shared" si="205"/>
        <v>530083.33333333326</v>
      </c>
      <c r="BI271" s="325">
        <f t="shared" si="205"/>
        <v>547458.33333333337</v>
      </c>
      <c r="BJ271" s="325">
        <f t="shared" si="205"/>
        <v>571666.66666666663</v>
      </c>
      <c r="BK271" s="325">
        <f t="shared" si="205"/>
        <v>584687.5</v>
      </c>
      <c r="BL271" s="325">
        <f t="shared" si="205"/>
        <v>612791.66666666663</v>
      </c>
      <c r="BM271" s="325">
        <f t="shared" si="205"/>
        <v>630229.16666666663</v>
      </c>
      <c r="BN271" s="325">
        <f t="shared" si="205"/>
        <v>649208.33333333337</v>
      </c>
      <c r="BO271" s="325">
        <f t="shared" si="205"/>
        <v>683041.66666666674</v>
      </c>
      <c r="BP271" s="326">
        <f t="shared" si="205"/>
        <v>700416.66666666674</v>
      </c>
    </row>
    <row r="272" spans="6:68" hidden="1" outlineLevel="5">
      <c r="H272" s="327" t="s">
        <v>261</v>
      </c>
      <c r="I272" s="312">
        <f>'Data - expenses'!J165</f>
        <v>750</v>
      </c>
      <c r="J272" s="313">
        <f>'Data - expenses'!K165</f>
        <v>750</v>
      </c>
      <c r="K272" s="313">
        <f>'Data - expenses'!L165</f>
        <v>750</v>
      </c>
      <c r="L272" s="313">
        <f>'Data - expenses'!M165</f>
        <v>750</v>
      </c>
      <c r="M272" s="313">
        <f>'Data - expenses'!N165</f>
        <v>750</v>
      </c>
      <c r="N272" s="313">
        <f>'Data - expenses'!O165</f>
        <v>750</v>
      </c>
      <c r="O272" s="313">
        <f>'Data - expenses'!P165</f>
        <v>750</v>
      </c>
      <c r="P272" s="313">
        <f>'Data - expenses'!Q165</f>
        <v>750</v>
      </c>
      <c r="Q272" s="313">
        <f>'Data - expenses'!R165</f>
        <v>750</v>
      </c>
      <c r="R272" s="313">
        <f>'Data - expenses'!S165</f>
        <v>750</v>
      </c>
      <c r="S272" s="313">
        <f>'Data - expenses'!T165</f>
        <v>750</v>
      </c>
      <c r="T272" s="313">
        <f>'Data - expenses'!U165</f>
        <v>750</v>
      </c>
      <c r="U272" s="313">
        <f>'Data - expenses'!V165</f>
        <v>750</v>
      </c>
      <c r="V272" s="313">
        <f>'Data - expenses'!W165</f>
        <v>750</v>
      </c>
      <c r="W272" s="313">
        <f>'Data - expenses'!X165</f>
        <v>750</v>
      </c>
      <c r="X272" s="313">
        <f>'Data - expenses'!Y165</f>
        <v>750</v>
      </c>
      <c r="Y272" s="313">
        <f>'Data - expenses'!Z165</f>
        <v>750</v>
      </c>
      <c r="Z272" s="313">
        <f>'Data - expenses'!AA165</f>
        <v>750</v>
      </c>
      <c r="AA272" s="313">
        <f>'Data - expenses'!AB165</f>
        <v>750</v>
      </c>
      <c r="AB272" s="313">
        <f>'Data - expenses'!AC165</f>
        <v>750</v>
      </c>
      <c r="AC272" s="313">
        <f>'Data - expenses'!AD165</f>
        <v>750</v>
      </c>
      <c r="AD272" s="313">
        <f>'Data - expenses'!AE165</f>
        <v>750</v>
      </c>
      <c r="AE272" s="313">
        <f>'Data - expenses'!AF165</f>
        <v>750</v>
      </c>
      <c r="AF272" s="313">
        <f>'Data - expenses'!AG165</f>
        <v>750</v>
      </c>
      <c r="AG272" s="313">
        <f>'Data - expenses'!AH165</f>
        <v>750</v>
      </c>
      <c r="AH272" s="313">
        <f>'Data - expenses'!AI165</f>
        <v>750</v>
      </c>
      <c r="AI272" s="313">
        <f>'Data - expenses'!AJ165</f>
        <v>750</v>
      </c>
      <c r="AJ272" s="313">
        <f>'Data - expenses'!AK165</f>
        <v>750</v>
      </c>
      <c r="AK272" s="313">
        <f>'Data - expenses'!AL165</f>
        <v>750</v>
      </c>
      <c r="AL272" s="313">
        <f>'Data - expenses'!AM165</f>
        <v>750</v>
      </c>
      <c r="AM272" s="313">
        <f>'Data - expenses'!AN165</f>
        <v>750</v>
      </c>
      <c r="AN272" s="313">
        <f>'Data - expenses'!AO165</f>
        <v>750</v>
      </c>
      <c r="AO272" s="313">
        <f>'Data - expenses'!AP165</f>
        <v>750</v>
      </c>
      <c r="AP272" s="313">
        <f>'Data - expenses'!AQ165</f>
        <v>750</v>
      </c>
      <c r="AQ272" s="313">
        <f>'Data - expenses'!AR165</f>
        <v>750</v>
      </c>
      <c r="AR272" s="313">
        <f>'Data - expenses'!AS165</f>
        <v>750</v>
      </c>
      <c r="AS272" s="313">
        <f>'Data - expenses'!AT165</f>
        <v>750</v>
      </c>
      <c r="AT272" s="313">
        <f>'Data - expenses'!AU165</f>
        <v>750</v>
      </c>
      <c r="AU272" s="313">
        <f>'Data - expenses'!AV165</f>
        <v>750</v>
      </c>
      <c r="AV272" s="313">
        <f>'Data - expenses'!AW165</f>
        <v>750</v>
      </c>
      <c r="AW272" s="313">
        <f>'Data - expenses'!AX165</f>
        <v>750</v>
      </c>
      <c r="AX272" s="313">
        <f>'Data - expenses'!AY165</f>
        <v>750</v>
      </c>
      <c r="AY272" s="313">
        <f>'Data - expenses'!AZ165</f>
        <v>750</v>
      </c>
      <c r="AZ272" s="313">
        <f>'Data - expenses'!BA165</f>
        <v>750</v>
      </c>
      <c r="BA272" s="313">
        <f>'Data - expenses'!BB165</f>
        <v>750</v>
      </c>
      <c r="BB272" s="313">
        <f>'Data - expenses'!BC165</f>
        <v>750</v>
      </c>
      <c r="BC272" s="313">
        <f>'Data - expenses'!BD165</f>
        <v>750</v>
      </c>
      <c r="BD272" s="313">
        <f>'Data - expenses'!BE165</f>
        <v>750</v>
      </c>
      <c r="BE272" s="313">
        <f>'Data - expenses'!BF165</f>
        <v>750</v>
      </c>
      <c r="BF272" s="313">
        <f>'Data - expenses'!BG165</f>
        <v>750</v>
      </c>
      <c r="BG272" s="313">
        <f>'Data - expenses'!BH165</f>
        <v>750</v>
      </c>
      <c r="BH272" s="313">
        <f>'Data - expenses'!BI165</f>
        <v>750</v>
      </c>
      <c r="BI272" s="313">
        <f>'Data - expenses'!BJ165</f>
        <v>750</v>
      </c>
      <c r="BJ272" s="313">
        <f>'Data - expenses'!BK165</f>
        <v>750</v>
      </c>
      <c r="BK272" s="313">
        <f>'Data - expenses'!BL165</f>
        <v>750</v>
      </c>
      <c r="BL272" s="313">
        <f>'Data - expenses'!BM165</f>
        <v>750</v>
      </c>
      <c r="BM272" s="313">
        <f>'Data - expenses'!BN165</f>
        <v>1500</v>
      </c>
      <c r="BN272" s="313">
        <f>'Data - expenses'!BO165</f>
        <v>1500</v>
      </c>
      <c r="BO272" s="313">
        <f>'Data - expenses'!BP165</f>
        <v>1500</v>
      </c>
      <c r="BP272" s="314">
        <f>'Data - expenses'!BQ165</f>
        <v>1500</v>
      </c>
    </row>
    <row r="273" spans="5:68" hidden="1" outlineLevel="5">
      <c r="H273" s="327" t="s">
        <v>262</v>
      </c>
      <c r="I273" s="312">
        <f>'Data - expenses'!J166</f>
        <v>187.5</v>
      </c>
      <c r="J273" s="313">
        <f>'Data - expenses'!K166</f>
        <v>187.5</v>
      </c>
      <c r="K273" s="313">
        <f>'Data - expenses'!L166</f>
        <v>187.5</v>
      </c>
      <c r="L273" s="313">
        <f>'Data - expenses'!M166</f>
        <v>187.5</v>
      </c>
      <c r="M273" s="313">
        <f>'Data - expenses'!N166</f>
        <v>187.5</v>
      </c>
      <c r="N273" s="313">
        <f>'Data - expenses'!O166</f>
        <v>187.5</v>
      </c>
      <c r="O273" s="313">
        <f>'Data - expenses'!P166</f>
        <v>187.5</v>
      </c>
      <c r="P273" s="313">
        <f>'Data - expenses'!Q166</f>
        <v>187.5</v>
      </c>
      <c r="Q273" s="313">
        <f>'Data - expenses'!R166</f>
        <v>187.5</v>
      </c>
      <c r="R273" s="313">
        <f>'Data - expenses'!S166</f>
        <v>187.5</v>
      </c>
      <c r="S273" s="313">
        <f>'Data - expenses'!T166</f>
        <v>187.5</v>
      </c>
      <c r="T273" s="313">
        <f>'Data - expenses'!U166</f>
        <v>187.5</v>
      </c>
      <c r="U273" s="313">
        <f>'Data - expenses'!V166</f>
        <v>375</v>
      </c>
      <c r="V273" s="313">
        <f>'Data - expenses'!W166</f>
        <v>375</v>
      </c>
      <c r="W273" s="313">
        <f>'Data - expenses'!X166</f>
        <v>375</v>
      </c>
      <c r="X273" s="313">
        <f>'Data - expenses'!Y166</f>
        <v>375</v>
      </c>
      <c r="Y273" s="313">
        <f>'Data - expenses'!Z166</f>
        <v>562.5</v>
      </c>
      <c r="Z273" s="313">
        <f>'Data - expenses'!AA166</f>
        <v>562.5</v>
      </c>
      <c r="AA273" s="313">
        <f>'Data - expenses'!AB166</f>
        <v>562.5</v>
      </c>
      <c r="AB273" s="313">
        <f>'Data - expenses'!AC166</f>
        <v>750</v>
      </c>
      <c r="AC273" s="313">
        <f>'Data - expenses'!AD166</f>
        <v>750</v>
      </c>
      <c r="AD273" s="313">
        <f>'Data - expenses'!AE166</f>
        <v>1125</v>
      </c>
      <c r="AE273" s="313">
        <f>'Data - expenses'!AF166</f>
        <v>1125</v>
      </c>
      <c r="AF273" s="313">
        <f>'Data - expenses'!AG166</f>
        <v>1500</v>
      </c>
      <c r="AG273" s="313">
        <f>'Data - expenses'!AH166</f>
        <v>1687.5</v>
      </c>
      <c r="AH273" s="313">
        <f>'Data - expenses'!AI166</f>
        <v>1687.5</v>
      </c>
      <c r="AI273" s="313">
        <f>'Data - expenses'!AJ166</f>
        <v>1875</v>
      </c>
      <c r="AJ273" s="313">
        <f>'Data - expenses'!AK166</f>
        <v>2250</v>
      </c>
      <c r="AK273" s="313">
        <f>'Data - expenses'!AL166</f>
        <v>2437.5</v>
      </c>
      <c r="AL273" s="313">
        <f>'Data - expenses'!AM166</f>
        <v>2437.5</v>
      </c>
      <c r="AM273" s="313">
        <f>'Data - expenses'!AN166</f>
        <v>2625</v>
      </c>
      <c r="AN273" s="313">
        <f>'Data - expenses'!AO166</f>
        <v>3000</v>
      </c>
      <c r="AO273" s="313">
        <f>'Data - expenses'!AP166</f>
        <v>3000</v>
      </c>
      <c r="AP273" s="313">
        <f>'Data - expenses'!AQ166</f>
        <v>3187.5</v>
      </c>
      <c r="AQ273" s="313">
        <f>'Data - expenses'!AR166</f>
        <v>3375</v>
      </c>
      <c r="AR273" s="313">
        <f>'Data - expenses'!AS166</f>
        <v>3562.5</v>
      </c>
      <c r="AS273" s="313">
        <f>'Data - expenses'!AT166</f>
        <v>3562.5</v>
      </c>
      <c r="AT273" s="313">
        <f>'Data - expenses'!AU166</f>
        <v>3937.5</v>
      </c>
      <c r="AU273" s="313">
        <f>'Data - expenses'!AV166</f>
        <v>4125</v>
      </c>
      <c r="AV273" s="313">
        <f>'Data - expenses'!AW166</f>
        <v>4312.5</v>
      </c>
      <c r="AW273" s="313">
        <f>'Data - expenses'!AX166</f>
        <v>4312.5</v>
      </c>
      <c r="AX273" s="313">
        <f>'Data - expenses'!AY166</f>
        <v>4500</v>
      </c>
      <c r="AY273" s="313">
        <f>'Data - expenses'!AZ166</f>
        <v>4687.5</v>
      </c>
      <c r="AZ273" s="313">
        <f>'Data - expenses'!BA166</f>
        <v>4875</v>
      </c>
      <c r="BA273" s="313">
        <f>'Data - expenses'!BB166</f>
        <v>5062.5</v>
      </c>
      <c r="BB273" s="313">
        <f>'Data - expenses'!BC166</f>
        <v>5250</v>
      </c>
      <c r="BC273" s="313">
        <f>'Data - expenses'!BD166</f>
        <v>5437.5</v>
      </c>
      <c r="BD273" s="313">
        <f>'Data - expenses'!BE166</f>
        <v>5437.5</v>
      </c>
      <c r="BE273" s="313">
        <f>'Data - expenses'!BF166</f>
        <v>5812.5</v>
      </c>
      <c r="BF273" s="313">
        <f>'Data - expenses'!BG166</f>
        <v>6187.5</v>
      </c>
      <c r="BG273" s="313">
        <f>'Data - expenses'!BH166</f>
        <v>6187.5</v>
      </c>
      <c r="BH273" s="313">
        <f>'Data - expenses'!BI166</f>
        <v>6375</v>
      </c>
      <c r="BI273" s="313">
        <f>'Data - expenses'!BJ166</f>
        <v>6562.5</v>
      </c>
      <c r="BJ273" s="313">
        <f>'Data - expenses'!BK166</f>
        <v>6937.5</v>
      </c>
      <c r="BK273" s="313">
        <f>'Data - expenses'!BL166</f>
        <v>7125</v>
      </c>
      <c r="BL273" s="313">
        <f>'Data - expenses'!BM166</f>
        <v>7500</v>
      </c>
      <c r="BM273" s="313">
        <f>'Data - expenses'!BN166</f>
        <v>7687.5</v>
      </c>
      <c r="BN273" s="313">
        <f>'Data - expenses'!BO166</f>
        <v>7875</v>
      </c>
      <c r="BO273" s="313">
        <f>'Data - expenses'!BP166</f>
        <v>8250</v>
      </c>
      <c r="BP273" s="314">
        <f>'Data - expenses'!BQ166</f>
        <v>8437.5</v>
      </c>
    </row>
    <row r="274" spans="5:68" hidden="1" outlineLevel="5">
      <c r="H274" s="327" t="s">
        <v>263</v>
      </c>
      <c r="I274" s="312">
        <f>'Data - expenses'!J167</f>
        <v>0</v>
      </c>
      <c r="J274" s="313">
        <f>'Data - expenses'!K167</f>
        <v>0</v>
      </c>
      <c r="K274" s="313">
        <f>'Data - expenses'!L167</f>
        <v>229.16666666666666</v>
      </c>
      <c r="L274" s="313">
        <f>'Data - expenses'!M167</f>
        <v>687.5</v>
      </c>
      <c r="M274" s="313">
        <f>'Data - expenses'!N167</f>
        <v>1375</v>
      </c>
      <c r="N274" s="313">
        <f>'Data - expenses'!O167</f>
        <v>2520.8333333333335</v>
      </c>
      <c r="O274" s="313">
        <f>'Data - expenses'!P167</f>
        <v>3895.8333333333339</v>
      </c>
      <c r="P274" s="313">
        <f>'Data - expenses'!Q167</f>
        <v>5500</v>
      </c>
      <c r="Q274" s="313">
        <f>'Data - expenses'!R167</f>
        <v>6875</v>
      </c>
      <c r="R274" s="313">
        <f>'Data - expenses'!S167</f>
        <v>8937.5</v>
      </c>
      <c r="S274" s="313">
        <f>'Data - expenses'!T167</f>
        <v>10312.5</v>
      </c>
      <c r="T274" s="313">
        <f>'Data - expenses'!U167</f>
        <v>12145.833333333334</v>
      </c>
      <c r="U274" s="313">
        <f>'Data - expenses'!V167</f>
        <v>15812.5</v>
      </c>
      <c r="V274" s="313">
        <f>'Data - expenses'!W167</f>
        <v>19708.333333333336</v>
      </c>
      <c r="W274" s="313">
        <f>'Data - expenses'!X167</f>
        <v>22458.333333333336</v>
      </c>
      <c r="X274" s="313">
        <f>'Data - expenses'!Y167</f>
        <v>24979.166666666668</v>
      </c>
      <c r="Y274" s="313">
        <f>'Data - expenses'!Z167</f>
        <v>31395.833333333332</v>
      </c>
      <c r="Z274" s="313">
        <f>'Data - expenses'!AA167</f>
        <v>33916.666666666672</v>
      </c>
      <c r="AA274" s="313">
        <f>'Data - expenses'!AB167</f>
        <v>39187.5</v>
      </c>
      <c r="AB274" s="313">
        <f>'Data - expenses'!AC167</f>
        <v>46979.166666666672</v>
      </c>
      <c r="AC274" s="313">
        <f>'Data - expenses'!AD167</f>
        <v>60500</v>
      </c>
      <c r="AD274" s="313">
        <f>'Data - expenses'!AE167</f>
        <v>77000</v>
      </c>
      <c r="AE274" s="313">
        <f>'Data - expenses'!AF167</f>
        <v>90750</v>
      </c>
      <c r="AF274" s="313">
        <f>'Data - expenses'!AG167</f>
        <v>118250</v>
      </c>
      <c r="AG274" s="313">
        <f>'Data - expenses'!AH167</f>
        <v>126270.83333333333</v>
      </c>
      <c r="AH274" s="313">
        <f>'Data - expenses'!AI167</f>
        <v>132458.33333333334</v>
      </c>
      <c r="AI274" s="313">
        <f>'Data - expenses'!AJ167</f>
        <v>144145.83333333334</v>
      </c>
      <c r="AJ274" s="313">
        <f>'Data - expenses'!AK167</f>
        <v>176916.66666666669</v>
      </c>
      <c r="AK274" s="313">
        <f>'Data - expenses'!AL167</f>
        <v>185854.16666666669</v>
      </c>
      <c r="AL274" s="313">
        <f>'Data - expenses'!AM167</f>
        <v>195937.5</v>
      </c>
      <c r="AM274" s="313">
        <f>'Data - expenses'!AN167</f>
        <v>211291.66666666666</v>
      </c>
      <c r="AN274" s="313">
        <f>'Data - expenses'!AO167</f>
        <v>231458.33333333337</v>
      </c>
      <c r="AO274" s="313">
        <f>'Data - expenses'!AP167</f>
        <v>240854.16666666666</v>
      </c>
      <c r="AP274" s="313">
        <f>'Data - expenses'!AQ167</f>
        <v>253229.16666666666</v>
      </c>
      <c r="AQ274" s="313">
        <f>'Data - expenses'!AR167</f>
        <v>262166.66666666669</v>
      </c>
      <c r="AR274" s="313">
        <f>'Data - expenses'!AS167</f>
        <v>275229.16666666669</v>
      </c>
      <c r="AS274" s="313">
        <f>'Data - expenses'!AT167</f>
        <v>285083.33333333337</v>
      </c>
      <c r="AT274" s="313">
        <f>'Data - expenses'!AU167</f>
        <v>310062.5</v>
      </c>
      <c r="AU274" s="313">
        <f>'Data - expenses'!AV167</f>
        <v>323583.33333333337</v>
      </c>
      <c r="AV274" s="313">
        <f>'Data - expenses'!AW167</f>
        <v>334125</v>
      </c>
      <c r="AW274" s="313">
        <f>'Data - expenses'!AX167</f>
        <v>346729.16666666669</v>
      </c>
      <c r="AX274" s="313">
        <f>'Data - expenses'!AY167</f>
        <v>354979.16666666669</v>
      </c>
      <c r="AY274" s="313">
        <f>'Data - expenses'!AZ167</f>
        <v>364833.33333333337</v>
      </c>
      <c r="AZ274" s="313">
        <f>'Data - expenses'!BA167</f>
        <v>393020.83333333337</v>
      </c>
      <c r="BA274" s="313">
        <f>'Data - expenses'!BB167</f>
        <v>406770.83333333337</v>
      </c>
      <c r="BB274" s="313">
        <f>'Data - expenses'!BC167</f>
        <v>420291.66666666674</v>
      </c>
      <c r="BC274" s="313">
        <f>'Data - expenses'!BD167</f>
        <v>434041.66666666674</v>
      </c>
      <c r="BD274" s="313">
        <f>'Data - expenses'!BE167</f>
        <v>443666.66666666674</v>
      </c>
      <c r="BE274" s="313">
        <f>'Data - expenses'!BF167</f>
        <v>468187.5</v>
      </c>
      <c r="BF274" s="313">
        <f>'Data - expenses'!BG167</f>
        <v>492708.33333333331</v>
      </c>
      <c r="BG274" s="313">
        <f>'Data - expenses'!BH167</f>
        <v>505770.83333333331</v>
      </c>
      <c r="BH274" s="313">
        <f>'Data - expenses'!BI167</f>
        <v>521583.33333333331</v>
      </c>
      <c r="BI274" s="313">
        <f>'Data - expenses'!BJ167</f>
        <v>538541.66666666674</v>
      </c>
      <c r="BJ274" s="313">
        <f>'Data - expenses'!BK167</f>
        <v>562375</v>
      </c>
      <c r="BK274" s="313">
        <f>'Data - expenses'!BL167</f>
        <v>575208.33333333337</v>
      </c>
      <c r="BL274" s="313">
        <f>'Data - expenses'!BM167</f>
        <v>602937.5</v>
      </c>
      <c r="BM274" s="313">
        <f>'Data - expenses'!BN167</f>
        <v>619437.5</v>
      </c>
      <c r="BN274" s="313">
        <f>'Data - expenses'!BO167</f>
        <v>638229.16666666674</v>
      </c>
      <c r="BO274" s="313">
        <f>'Data - expenses'!BP167</f>
        <v>671458.33333333337</v>
      </c>
      <c r="BP274" s="314">
        <f>'Data - expenses'!BQ167</f>
        <v>688645.83333333337</v>
      </c>
    </row>
    <row r="275" spans="5:68" hidden="1" outlineLevel="5">
      <c r="H275" s="327" t="s">
        <v>301</v>
      </c>
      <c r="I275" s="312">
        <f>'Data - expenses'!J168</f>
        <v>0</v>
      </c>
      <c r="J275" s="313">
        <f>'Data - expenses'!K168</f>
        <v>0</v>
      </c>
      <c r="K275" s="313">
        <f>'Data - expenses'!L168</f>
        <v>0</v>
      </c>
      <c r="L275" s="313">
        <f>'Data - expenses'!M168</f>
        <v>0</v>
      </c>
      <c r="M275" s="313">
        <f>'Data - expenses'!N168</f>
        <v>0</v>
      </c>
      <c r="N275" s="313">
        <f>'Data - expenses'!O168</f>
        <v>0</v>
      </c>
      <c r="O275" s="313">
        <f>'Data - expenses'!P168</f>
        <v>0</v>
      </c>
      <c r="P275" s="313">
        <f>'Data - expenses'!Q168</f>
        <v>0</v>
      </c>
      <c r="Q275" s="313">
        <f>'Data - expenses'!R168</f>
        <v>0</v>
      </c>
      <c r="R275" s="313">
        <f>'Data - expenses'!S168</f>
        <v>0</v>
      </c>
      <c r="S275" s="313">
        <f>'Data - expenses'!T168</f>
        <v>0</v>
      </c>
      <c r="T275" s="313">
        <f>'Data - expenses'!U168</f>
        <v>0</v>
      </c>
      <c r="U275" s="313">
        <f>'Data - expenses'!V168</f>
        <v>0</v>
      </c>
      <c r="V275" s="313">
        <f>'Data - expenses'!W168</f>
        <v>0</v>
      </c>
      <c r="W275" s="313">
        <f>'Data - expenses'!X168</f>
        <v>0</v>
      </c>
      <c r="X275" s="313">
        <f>'Data - expenses'!Y168</f>
        <v>0</v>
      </c>
      <c r="Y275" s="313">
        <f>'Data - expenses'!Z168</f>
        <v>229.16666666666666</v>
      </c>
      <c r="Z275" s="313">
        <f>'Data - expenses'!AA168</f>
        <v>229.16666666666666</v>
      </c>
      <c r="AA275" s="313">
        <f>'Data - expenses'!AB168</f>
        <v>229.16666666666666</v>
      </c>
      <c r="AB275" s="313">
        <f>'Data - expenses'!AC168</f>
        <v>229.16666666666666</v>
      </c>
      <c r="AC275" s="313">
        <f>'Data - expenses'!AD168</f>
        <v>229.16666666666666</v>
      </c>
      <c r="AD275" s="313">
        <f>'Data - expenses'!AE168</f>
        <v>229.16666666666666</v>
      </c>
      <c r="AE275" s="313">
        <f>'Data - expenses'!AF168</f>
        <v>229.16666666666666</v>
      </c>
      <c r="AF275" s="313">
        <f>'Data - expenses'!AG168</f>
        <v>229.16666666666666</v>
      </c>
      <c r="AG275" s="313">
        <f>'Data - expenses'!AH168</f>
        <v>229.16666666666666</v>
      </c>
      <c r="AH275" s="313">
        <f>'Data - expenses'!AI168</f>
        <v>458.33333333333331</v>
      </c>
      <c r="AI275" s="313">
        <f>'Data - expenses'!AJ168</f>
        <v>458.33333333333331</v>
      </c>
      <c r="AJ275" s="313">
        <f>'Data - expenses'!AK168</f>
        <v>458.33333333333331</v>
      </c>
      <c r="AK275" s="313">
        <f>'Data - expenses'!AL168</f>
        <v>458.33333333333331</v>
      </c>
      <c r="AL275" s="313">
        <f>'Data - expenses'!AM168</f>
        <v>458.33333333333331</v>
      </c>
      <c r="AM275" s="313">
        <f>'Data - expenses'!AN168</f>
        <v>458.33333333333331</v>
      </c>
      <c r="AN275" s="313">
        <f>'Data - expenses'!AO168</f>
        <v>687.5</v>
      </c>
      <c r="AO275" s="313">
        <f>'Data - expenses'!AP168</f>
        <v>687.5</v>
      </c>
      <c r="AP275" s="313">
        <f>'Data - expenses'!AQ168</f>
        <v>687.5</v>
      </c>
      <c r="AQ275" s="313">
        <f>'Data - expenses'!AR168</f>
        <v>687.5</v>
      </c>
      <c r="AR275" s="313">
        <f>'Data - expenses'!AS168</f>
        <v>687.5</v>
      </c>
      <c r="AS275" s="313">
        <f>'Data - expenses'!AT168</f>
        <v>687.5</v>
      </c>
      <c r="AT275" s="313">
        <f>'Data - expenses'!AU168</f>
        <v>916.66666666666663</v>
      </c>
      <c r="AU275" s="313">
        <f>'Data - expenses'!AV168</f>
        <v>916.66666666666663</v>
      </c>
      <c r="AV275" s="313">
        <f>'Data - expenses'!AW168</f>
        <v>916.66666666666663</v>
      </c>
      <c r="AW275" s="313">
        <f>'Data - expenses'!AX168</f>
        <v>916.66666666666663</v>
      </c>
      <c r="AX275" s="313">
        <f>'Data - expenses'!AY168</f>
        <v>1145.8333333333335</v>
      </c>
      <c r="AY275" s="313">
        <f>'Data - expenses'!AZ168</f>
        <v>1145.8333333333335</v>
      </c>
      <c r="AZ275" s="313">
        <f>'Data - expenses'!BA168</f>
        <v>1145.8333333333335</v>
      </c>
      <c r="BA275" s="313">
        <f>'Data - expenses'!BB168</f>
        <v>1145.8333333333335</v>
      </c>
      <c r="BB275" s="313">
        <f>'Data - expenses'!BC168</f>
        <v>1145.8333333333335</v>
      </c>
      <c r="BC275" s="313">
        <f>'Data - expenses'!BD168</f>
        <v>1145.8333333333335</v>
      </c>
      <c r="BD275" s="313">
        <f>'Data - expenses'!BE168</f>
        <v>1375</v>
      </c>
      <c r="BE275" s="313">
        <f>'Data - expenses'!BF168</f>
        <v>1375</v>
      </c>
      <c r="BF275" s="313">
        <f>'Data - expenses'!BG168</f>
        <v>1375</v>
      </c>
      <c r="BG275" s="313">
        <f>'Data - expenses'!BH168</f>
        <v>1375</v>
      </c>
      <c r="BH275" s="313">
        <f>'Data - expenses'!BI168</f>
        <v>1375</v>
      </c>
      <c r="BI275" s="313">
        <f>'Data - expenses'!BJ168</f>
        <v>1604.1666666666667</v>
      </c>
      <c r="BJ275" s="313">
        <f>'Data - expenses'!BK168</f>
        <v>1604.1666666666667</v>
      </c>
      <c r="BK275" s="313">
        <f>'Data - expenses'!BL168</f>
        <v>1604.1666666666667</v>
      </c>
      <c r="BL275" s="313">
        <f>'Data - expenses'!BM168</f>
        <v>1604.1666666666667</v>
      </c>
      <c r="BM275" s="313">
        <f>'Data - expenses'!BN168</f>
        <v>1604.1666666666667</v>
      </c>
      <c r="BN275" s="313">
        <f>'Data - expenses'!BO168</f>
        <v>1604.1666666666667</v>
      </c>
      <c r="BO275" s="313">
        <f>'Data - expenses'!BP168</f>
        <v>1833.3333333333333</v>
      </c>
      <c r="BP275" s="314">
        <f>'Data - expenses'!BQ168</f>
        <v>1833.3333333333333</v>
      </c>
    </row>
    <row r="276" spans="5:68" hidden="1" outlineLevel="4">
      <c r="G276" s="502" t="s">
        <v>1</v>
      </c>
      <c r="H276" s="503"/>
      <c r="I276" s="324">
        <f t="shared" ref="I276:AN276" si="206">SUM(I277,I278,I279)</f>
        <v>1066.6666666666667</v>
      </c>
      <c r="J276" s="325">
        <f t="shared" si="206"/>
        <v>5333.3333333333339</v>
      </c>
      <c r="K276" s="325">
        <f t="shared" si="206"/>
        <v>17500</v>
      </c>
      <c r="L276" s="325">
        <f t="shared" si="206"/>
        <v>40016.666666666672</v>
      </c>
      <c r="M276" s="325">
        <f t="shared" si="206"/>
        <v>65416.666666666672</v>
      </c>
      <c r="N276" s="325">
        <f t="shared" si="206"/>
        <v>112583.33333333334</v>
      </c>
      <c r="O276" s="325">
        <f t="shared" si="206"/>
        <v>160500</v>
      </c>
      <c r="P276" s="325">
        <f t="shared" si="206"/>
        <v>214500</v>
      </c>
      <c r="Q276" s="325">
        <f t="shared" si="206"/>
        <v>233066.66666666669</v>
      </c>
      <c r="R276" s="325">
        <f t="shared" si="206"/>
        <v>268816.66666666669</v>
      </c>
      <c r="S276" s="325">
        <f t="shared" si="206"/>
        <v>268816.66666666669</v>
      </c>
      <c r="T276" s="325">
        <f t="shared" si="206"/>
        <v>273833.33333333337</v>
      </c>
      <c r="U276" s="325">
        <f t="shared" si="206"/>
        <v>352483.33333333337</v>
      </c>
      <c r="V276" s="325">
        <f t="shared" si="206"/>
        <v>489400</v>
      </c>
      <c r="W276" s="325">
        <f t="shared" si="206"/>
        <v>537316.66666666674</v>
      </c>
      <c r="X276" s="325">
        <f t="shared" si="206"/>
        <v>537316.66666666674</v>
      </c>
      <c r="Y276" s="325">
        <f t="shared" si="206"/>
        <v>598783.33333333337</v>
      </c>
      <c r="Z276" s="325">
        <f t="shared" si="206"/>
        <v>598783.33333333337</v>
      </c>
      <c r="AA276" s="325">
        <f t="shared" si="206"/>
        <v>731433.33333333337</v>
      </c>
      <c r="AB276" s="325">
        <f t="shared" si="206"/>
        <v>812216.66666666674</v>
      </c>
      <c r="AC276" s="325">
        <f t="shared" si="206"/>
        <v>1376000</v>
      </c>
      <c r="AD276" s="325">
        <f t="shared" si="206"/>
        <v>1963366.6666666667</v>
      </c>
      <c r="AE276" s="325">
        <f t="shared" si="206"/>
        <v>2282983.3333333335</v>
      </c>
      <c r="AF276" s="325">
        <f t="shared" si="206"/>
        <v>3007266.666666667</v>
      </c>
      <c r="AG276" s="325">
        <f t="shared" si="206"/>
        <v>3007266.666666667</v>
      </c>
      <c r="AH276" s="325">
        <f t="shared" si="206"/>
        <v>3007266.666666667</v>
      </c>
      <c r="AI276" s="325">
        <f t="shared" si="206"/>
        <v>3007266.666666667</v>
      </c>
      <c r="AJ276" s="325">
        <f t="shared" si="206"/>
        <v>3007266.666666667</v>
      </c>
      <c r="AK276" s="325">
        <f t="shared" si="206"/>
        <v>3007266.666666667</v>
      </c>
      <c r="AL276" s="325">
        <f t="shared" si="206"/>
        <v>3007266.666666667</v>
      </c>
      <c r="AM276" s="325">
        <f t="shared" si="206"/>
        <v>3007266.666666667</v>
      </c>
      <c r="AN276" s="325">
        <f t="shared" si="206"/>
        <v>3007266.666666667</v>
      </c>
      <c r="AO276" s="325">
        <f t="shared" ref="AO276:BP276" si="207">SUM(AO277,AO278,AO279)</f>
        <v>3007266.666666667</v>
      </c>
      <c r="AP276" s="325">
        <f t="shared" si="207"/>
        <v>3007266.666666667</v>
      </c>
      <c r="AQ276" s="325">
        <f t="shared" si="207"/>
        <v>3007266.666666667</v>
      </c>
      <c r="AR276" s="325">
        <f t="shared" si="207"/>
        <v>3007266.666666667</v>
      </c>
      <c r="AS276" s="325">
        <f t="shared" si="207"/>
        <v>3007266.666666667</v>
      </c>
      <c r="AT276" s="325">
        <f t="shared" si="207"/>
        <v>3007266.666666667</v>
      </c>
      <c r="AU276" s="325">
        <f t="shared" si="207"/>
        <v>3007266.666666667</v>
      </c>
      <c r="AV276" s="325">
        <f t="shared" si="207"/>
        <v>3007266.666666667</v>
      </c>
      <c r="AW276" s="325">
        <f t="shared" si="207"/>
        <v>3007266.666666667</v>
      </c>
      <c r="AX276" s="325">
        <f t="shared" si="207"/>
        <v>3007266.666666667</v>
      </c>
      <c r="AY276" s="325">
        <f t="shared" si="207"/>
        <v>3007266.666666667</v>
      </c>
      <c r="AZ276" s="325">
        <f t="shared" si="207"/>
        <v>3007266.666666667</v>
      </c>
      <c r="BA276" s="325">
        <f t="shared" si="207"/>
        <v>3007266.666666667</v>
      </c>
      <c r="BB276" s="325">
        <f t="shared" si="207"/>
        <v>3007266.666666667</v>
      </c>
      <c r="BC276" s="325">
        <f t="shared" si="207"/>
        <v>3007266.666666667</v>
      </c>
      <c r="BD276" s="325">
        <f t="shared" si="207"/>
        <v>3007266.666666667</v>
      </c>
      <c r="BE276" s="325">
        <f t="shared" si="207"/>
        <v>3007266.666666667</v>
      </c>
      <c r="BF276" s="325">
        <f t="shared" si="207"/>
        <v>3046966.666666667</v>
      </c>
      <c r="BG276" s="325">
        <f t="shared" si="207"/>
        <v>3235000</v>
      </c>
      <c r="BH276" s="325">
        <f t="shared" si="207"/>
        <v>3235000</v>
      </c>
      <c r="BI276" s="325">
        <f t="shared" si="207"/>
        <v>3235000</v>
      </c>
      <c r="BJ276" s="325">
        <f t="shared" si="207"/>
        <v>3235000</v>
      </c>
      <c r="BK276" s="325">
        <f t="shared" si="207"/>
        <v>3235000</v>
      </c>
      <c r="BL276" s="325">
        <f t="shared" si="207"/>
        <v>3348333.333333333</v>
      </c>
      <c r="BM276" s="325">
        <f t="shared" si="207"/>
        <v>3348333.333333333</v>
      </c>
      <c r="BN276" s="325">
        <f t="shared" si="207"/>
        <v>3348333.333333333</v>
      </c>
      <c r="BO276" s="325">
        <f t="shared" si="207"/>
        <v>3567850</v>
      </c>
      <c r="BP276" s="326">
        <f t="shared" si="207"/>
        <v>3600716.666666667</v>
      </c>
    </row>
    <row r="277" spans="5:68" hidden="1" outlineLevel="5">
      <c r="H277" s="327" t="s">
        <v>264</v>
      </c>
      <c r="I277" s="312">
        <f>'Data - expenses'!J169</f>
        <v>0</v>
      </c>
      <c r="J277" s="313">
        <f>'Data - expenses'!K169</f>
        <v>0</v>
      </c>
      <c r="K277" s="313">
        <f>'Data - expenses'!L169</f>
        <v>1500</v>
      </c>
      <c r="L277" s="313">
        <f>'Data - expenses'!M169</f>
        <v>3750</v>
      </c>
      <c r="M277" s="313">
        <f>'Data - expenses'!N169</f>
        <v>6750</v>
      </c>
      <c r="N277" s="313">
        <f>'Data - expenses'!O169</f>
        <v>11250</v>
      </c>
      <c r="O277" s="313">
        <f>'Data - expenses'!P169</f>
        <v>16500</v>
      </c>
      <c r="P277" s="313">
        <f>'Data - expenses'!Q169</f>
        <v>22500</v>
      </c>
      <c r="Q277" s="313">
        <f>'Data - expenses'!R169</f>
        <v>24000</v>
      </c>
      <c r="R277" s="313">
        <f>'Data - expenses'!S169</f>
        <v>27750</v>
      </c>
      <c r="S277" s="313">
        <f>'Data - expenses'!T169</f>
        <v>27750</v>
      </c>
      <c r="T277" s="313">
        <f>'Data - expenses'!U169</f>
        <v>28500</v>
      </c>
      <c r="U277" s="313">
        <f>'Data - expenses'!V169</f>
        <v>36750</v>
      </c>
      <c r="V277" s="313">
        <f>'Data - expenses'!W169</f>
        <v>51000</v>
      </c>
      <c r="W277" s="313">
        <f>'Data - expenses'!X169</f>
        <v>56250</v>
      </c>
      <c r="X277" s="313">
        <f>'Data - expenses'!Y169</f>
        <v>56250</v>
      </c>
      <c r="Y277" s="313">
        <f>'Data - expenses'!Z169</f>
        <v>62250</v>
      </c>
      <c r="Z277" s="313">
        <f>'Data - expenses'!AA169</f>
        <v>62250</v>
      </c>
      <c r="AA277" s="313">
        <f>'Data - expenses'!AB169</f>
        <v>76500</v>
      </c>
      <c r="AB277" s="313">
        <f>'Data - expenses'!AC169</f>
        <v>84750</v>
      </c>
      <c r="AC277" s="313">
        <f>'Data - expenses'!AD169</f>
        <v>144000</v>
      </c>
      <c r="AD277" s="313">
        <f>'Data - expenses'!AE169</f>
        <v>205500</v>
      </c>
      <c r="AE277" s="313">
        <f>'Data - expenses'!AF169</f>
        <v>239250</v>
      </c>
      <c r="AF277" s="313">
        <f>'Data - expenses'!AG169</f>
        <v>315000</v>
      </c>
      <c r="AG277" s="313">
        <f>'Data - expenses'!AH169</f>
        <v>315000</v>
      </c>
      <c r="AH277" s="313">
        <f>'Data - expenses'!AI169</f>
        <v>315000</v>
      </c>
      <c r="AI277" s="313">
        <f>'Data - expenses'!AJ169</f>
        <v>315000</v>
      </c>
      <c r="AJ277" s="313">
        <f>'Data - expenses'!AK169</f>
        <v>315000</v>
      </c>
      <c r="AK277" s="313">
        <f>'Data - expenses'!AL169</f>
        <v>315000</v>
      </c>
      <c r="AL277" s="313">
        <f>'Data - expenses'!AM169</f>
        <v>315000</v>
      </c>
      <c r="AM277" s="313">
        <f>'Data - expenses'!AN169</f>
        <v>315000</v>
      </c>
      <c r="AN277" s="313">
        <f>'Data - expenses'!AO169</f>
        <v>315000</v>
      </c>
      <c r="AO277" s="313">
        <f>'Data - expenses'!AP169</f>
        <v>315000</v>
      </c>
      <c r="AP277" s="313">
        <f>'Data - expenses'!AQ169</f>
        <v>315000</v>
      </c>
      <c r="AQ277" s="313">
        <f>'Data - expenses'!AR169</f>
        <v>315000</v>
      </c>
      <c r="AR277" s="313">
        <f>'Data - expenses'!AS169</f>
        <v>315000</v>
      </c>
      <c r="AS277" s="313">
        <f>'Data - expenses'!AT169</f>
        <v>315000</v>
      </c>
      <c r="AT277" s="313">
        <f>'Data - expenses'!AU169</f>
        <v>315000</v>
      </c>
      <c r="AU277" s="313">
        <f>'Data - expenses'!AV169</f>
        <v>315000</v>
      </c>
      <c r="AV277" s="313">
        <f>'Data - expenses'!AW169</f>
        <v>315000</v>
      </c>
      <c r="AW277" s="313">
        <f>'Data - expenses'!AX169</f>
        <v>315000</v>
      </c>
      <c r="AX277" s="313">
        <f>'Data - expenses'!AY169</f>
        <v>315000</v>
      </c>
      <c r="AY277" s="313">
        <f>'Data - expenses'!AZ169</f>
        <v>315000</v>
      </c>
      <c r="AZ277" s="313">
        <f>'Data - expenses'!BA169</f>
        <v>315000</v>
      </c>
      <c r="BA277" s="313">
        <f>'Data - expenses'!BB169</f>
        <v>315000</v>
      </c>
      <c r="BB277" s="313">
        <f>'Data - expenses'!BC169</f>
        <v>315000</v>
      </c>
      <c r="BC277" s="313">
        <f>'Data - expenses'!BD169</f>
        <v>315000</v>
      </c>
      <c r="BD277" s="313">
        <f>'Data - expenses'!BE169</f>
        <v>315000</v>
      </c>
      <c r="BE277" s="313">
        <f>'Data - expenses'!BF169</f>
        <v>315000</v>
      </c>
      <c r="BF277" s="313">
        <f>'Data - expenses'!BG169</f>
        <v>319500</v>
      </c>
      <c r="BG277" s="313">
        <f>'Data - expenses'!BH169</f>
        <v>339000</v>
      </c>
      <c r="BH277" s="313">
        <f>'Data - expenses'!BI169</f>
        <v>339000</v>
      </c>
      <c r="BI277" s="313">
        <f>'Data - expenses'!BJ169</f>
        <v>339000</v>
      </c>
      <c r="BJ277" s="313">
        <f>'Data - expenses'!BK169</f>
        <v>339000</v>
      </c>
      <c r="BK277" s="313">
        <f>'Data - expenses'!BL169</f>
        <v>339000</v>
      </c>
      <c r="BL277" s="313">
        <f>'Data - expenses'!BM169</f>
        <v>351000</v>
      </c>
      <c r="BM277" s="313">
        <f>'Data - expenses'!BN169</f>
        <v>351000</v>
      </c>
      <c r="BN277" s="313">
        <f>'Data - expenses'!BO169</f>
        <v>351000</v>
      </c>
      <c r="BO277" s="313">
        <f>'Data - expenses'!BP169</f>
        <v>374250</v>
      </c>
      <c r="BP277" s="314">
        <f>'Data - expenses'!BQ169</f>
        <v>377250</v>
      </c>
    </row>
    <row r="278" spans="5:68" hidden="1" outlineLevel="5">
      <c r="H278" s="327" t="s">
        <v>265</v>
      </c>
      <c r="I278" s="312">
        <f>'Data - expenses'!J170</f>
        <v>666.66666666666674</v>
      </c>
      <c r="J278" s="313">
        <f>'Data - expenses'!K170</f>
        <v>3333.3333333333339</v>
      </c>
      <c r="K278" s="313">
        <f>'Data - expenses'!L170</f>
        <v>10000</v>
      </c>
      <c r="L278" s="313">
        <f>'Data - expenses'!M170</f>
        <v>22666.666666666668</v>
      </c>
      <c r="M278" s="313">
        <f>'Data - expenses'!N170</f>
        <v>36666.666666666672</v>
      </c>
      <c r="N278" s="313">
        <f>'Data - expenses'!O170</f>
        <v>63333.333333333343</v>
      </c>
      <c r="O278" s="313">
        <f>'Data - expenses'!P170</f>
        <v>90000</v>
      </c>
      <c r="P278" s="313">
        <f>'Data - expenses'!Q170</f>
        <v>120000</v>
      </c>
      <c r="Q278" s="313">
        <f>'Data - expenses'!R170</f>
        <v>130666.66666666669</v>
      </c>
      <c r="R278" s="313">
        <f>'Data - expenses'!S170</f>
        <v>150666.66666666669</v>
      </c>
      <c r="S278" s="313">
        <f>'Data - expenses'!T170</f>
        <v>150666.66666666669</v>
      </c>
      <c r="T278" s="313">
        <f>'Data - expenses'!U170</f>
        <v>153333.33333333334</v>
      </c>
      <c r="U278" s="313">
        <f>'Data - expenses'!V170</f>
        <v>197333.33333333334</v>
      </c>
      <c r="V278" s="313">
        <f>'Data - expenses'!W170</f>
        <v>274000</v>
      </c>
      <c r="W278" s="313">
        <f>'Data - expenses'!X170</f>
        <v>300666.66666666669</v>
      </c>
      <c r="X278" s="313">
        <f>'Data - expenses'!Y170</f>
        <v>300666.66666666669</v>
      </c>
      <c r="Y278" s="313">
        <f>'Data - expenses'!Z170</f>
        <v>335333.33333333337</v>
      </c>
      <c r="Z278" s="313">
        <f>'Data - expenses'!AA170</f>
        <v>335333.33333333337</v>
      </c>
      <c r="AA278" s="313">
        <f>'Data - expenses'!AB170</f>
        <v>409333.33333333337</v>
      </c>
      <c r="AB278" s="313">
        <f>'Data - expenses'!AC170</f>
        <v>454666.66666666674</v>
      </c>
      <c r="AC278" s="313">
        <f>'Data - expenses'!AD170</f>
        <v>770000</v>
      </c>
      <c r="AD278" s="313">
        <f>'Data - expenses'!AE170</f>
        <v>1098666.6666666667</v>
      </c>
      <c r="AE278" s="313">
        <f>'Data - expenses'!AF170</f>
        <v>1277333.3333333335</v>
      </c>
      <c r="AF278" s="313">
        <f>'Data - expenses'!AG170</f>
        <v>1682666.666666667</v>
      </c>
      <c r="AG278" s="313">
        <f>'Data - expenses'!AH170</f>
        <v>1682666.666666667</v>
      </c>
      <c r="AH278" s="313">
        <f>'Data - expenses'!AI170</f>
        <v>1682666.666666667</v>
      </c>
      <c r="AI278" s="313">
        <f>'Data - expenses'!AJ170</f>
        <v>1682666.666666667</v>
      </c>
      <c r="AJ278" s="313">
        <f>'Data - expenses'!AK170</f>
        <v>1682666.666666667</v>
      </c>
      <c r="AK278" s="313">
        <f>'Data - expenses'!AL170</f>
        <v>1682666.666666667</v>
      </c>
      <c r="AL278" s="313">
        <f>'Data - expenses'!AM170</f>
        <v>1682666.666666667</v>
      </c>
      <c r="AM278" s="313">
        <f>'Data - expenses'!AN170</f>
        <v>1682666.666666667</v>
      </c>
      <c r="AN278" s="313">
        <f>'Data - expenses'!AO170</f>
        <v>1682666.666666667</v>
      </c>
      <c r="AO278" s="313">
        <f>'Data - expenses'!AP170</f>
        <v>1682666.666666667</v>
      </c>
      <c r="AP278" s="313">
        <f>'Data - expenses'!AQ170</f>
        <v>1682666.666666667</v>
      </c>
      <c r="AQ278" s="313">
        <f>'Data - expenses'!AR170</f>
        <v>1682666.666666667</v>
      </c>
      <c r="AR278" s="313">
        <f>'Data - expenses'!AS170</f>
        <v>1682666.666666667</v>
      </c>
      <c r="AS278" s="313">
        <f>'Data - expenses'!AT170</f>
        <v>1682666.666666667</v>
      </c>
      <c r="AT278" s="313">
        <f>'Data - expenses'!AU170</f>
        <v>1682666.666666667</v>
      </c>
      <c r="AU278" s="313">
        <f>'Data - expenses'!AV170</f>
        <v>1682666.666666667</v>
      </c>
      <c r="AV278" s="313">
        <f>'Data - expenses'!AW170</f>
        <v>1682666.666666667</v>
      </c>
      <c r="AW278" s="313">
        <f>'Data - expenses'!AX170</f>
        <v>1682666.666666667</v>
      </c>
      <c r="AX278" s="313">
        <f>'Data - expenses'!AY170</f>
        <v>1682666.666666667</v>
      </c>
      <c r="AY278" s="313">
        <f>'Data - expenses'!AZ170</f>
        <v>1682666.666666667</v>
      </c>
      <c r="AZ278" s="313">
        <f>'Data - expenses'!BA170</f>
        <v>1682666.666666667</v>
      </c>
      <c r="BA278" s="313">
        <f>'Data - expenses'!BB170</f>
        <v>1682666.666666667</v>
      </c>
      <c r="BB278" s="313">
        <f>'Data - expenses'!BC170</f>
        <v>1682666.666666667</v>
      </c>
      <c r="BC278" s="313">
        <f>'Data - expenses'!BD170</f>
        <v>1682666.666666667</v>
      </c>
      <c r="BD278" s="313">
        <f>'Data - expenses'!BE170</f>
        <v>1682666.666666667</v>
      </c>
      <c r="BE278" s="313">
        <f>'Data - expenses'!BF170</f>
        <v>1682666.666666667</v>
      </c>
      <c r="BF278" s="313">
        <f>'Data - expenses'!BG170</f>
        <v>1704666.666666667</v>
      </c>
      <c r="BG278" s="313">
        <f>'Data - expenses'!BH170</f>
        <v>1810000</v>
      </c>
      <c r="BH278" s="313">
        <f>'Data - expenses'!BI170</f>
        <v>1810000</v>
      </c>
      <c r="BI278" s="313">
        <f>'Data - expenses'!BJ170</f>
        <v>1810000</v>
      </c>
      <c r="BJ278" s="313">
        <f>'Data - expenses'!BK170</f>
        <v>1810000</v>
      </c>
      <c r="BK278" s="313">
        <f>'Data - expenses'!BL170</f>
        <v>1810000</v>
      </c>
      <c r="BL278" s="313">
        <f>'Data - expenses'!BM170</f>
        <v>1873333.3333333333</v>
      </c>
      <c r="BM278" s="313">
        <f>'Data - expenses'!BN170</f>
        <v>1873333.3333333333</v>
      </c>
      <c r="BN278" s="313">
        <f>'Data - expenses'!BO170</f>
        <v>1873333.3333333333</v>
      </c>
      <c r="BO278" s="313">
        <f>'Data - expenses'!BP170</f>
        <v>1996000</v>
      </c>
      <c r="BP278" s="314">
        <f>'Data - expenses'!BQ170</f>
        <v>2014666.666666667</v>
      </c>
    </row>
    <row r="279" spans="5:68" hidden="1" outlineLevel="5">
      <c r="H279" s="327" t="s">
        <v>266</v>
      </c>
      <c r="I279" s="312">
        <f>'Data - expenses'!J171</f>
        <v>400</v>
      </c>
      <c r="J279" s="313">
        <f>'Data - expenses'!K171</f>
        <v>2000</v>
      </c>
      <c r="K279" s="313">
        <f>'Data - expenses'!L171</f>
        <v>6000</v>
      </c>
      <c r="L279" s="313">
        <f>'Data - expenses'!M171</f>
        <v>13600</v>
      </c>
      <c r="M279" s="313">
        <f>'Data - expenses'!N171</f>
        <v>22000</v>
      </c>
      <c r="N279" s="313">
        <f>'Data - expenses'!O171</f>
        <v>38000</v>
      </c>
      <c r="O279" s="313">
        <f>'Data - expenses'!P171</f>
        <v>54000</v>
      </c>
      <c r="P279" s="313">
        <f>'Data - expenses'!Q171</f>
        <v>72000</v>
      </c>
      <c r="Q279" s="313">
        <f>'Data - expenses'!R171</f>
        <v>78400</v>
      </c>
      <c r="R279" s="313">
        <f>'Data - expenses'!S171</f>
        <v>90400</v>
      </c>
      <c r="S279" s="313">
        <f>'Data - expenses'!T171</f>
        <v>90400</v>
      </c>
      <c r="T279" s="313">
        <f>'Data - expenses'!U171</f>
        <v>92000</v>
      </c>
      <c r="U279" s="313">
        <f>'Data - expenses'!V171</f>
        <v>118400</v>
      </c>
      <c r="V279" s="313">
        <f>'Data - expenses'!W171</f>
        <v>164400</v>
      </c>
      <c r="W279" s="313">
        <f>'Data - expenses'!X171</f>
        <v>180400</v>
      </c>
      <c r="X279" s="313">
        <f>'Data - expenses'!Y171</f>
        <v>180400</v>
      </c>
      <c r="Y279" s="313">
        <f>'Data - expenses'!Z171</f>
        <v>201200</v>
      </c>
      <c r="Z279" s="313">
        <f>'Data - expenses'!AA171</f>
        <v>201200</v>
      </c>
      <c r="AA279" s="313">
        <f>'Data - expenses'!AB171</f>
        <v>245600</v>
      </c>
      <c r="AB279" s="313">
        <f>'Data - expenses'!AC171</f>
        <v>272800</v>
      </c>
      <c r="AC279" s="313">
        <f>'Data - expenses'!AD171</f>
        <v>462000</v>
      </c>
      <c r="AD279" s="313">
        <f>'Data - expenses'!AE171</f>
        <v>659200</v>
      </c>
      <c r="AE279" s="313">
        <f>'Data - expenses'!AF171</f>
        <v>766400</v>
      </c>
      <c r="AF279" s="313">
        <f>'Data - expenses'!AG171</f>
        <v>1009600</v>
      </c>
      <c r="AG279" s="313">
        <f>'Data - expenses'!AH171</f>
        <v>1009600</v>
      </c>
      <c r="AH279" s="313">
        <f>'Data - expenses'!AI171</f>
        <v>1009600</v>
      </c>
      <c r="AI279" s="313">
        <f>'Data - expenses'!AJ171</f>
        <v>1009600</v>
      </c>
      <c r="AJ279" s="313">
        <f>'Data - expenses'!AK171</f>
        <v>1009600</v>
      </c>
      <c r="AK279" s="313">
        <f>'Data - expenses'!AL171</f>
        <v>1009600</v>
      </c>
      <c r="AL279" s="313">
        <f>'Data - expenses'!AM171</f>
        <v>1009600</v>
      </c>
      <c r="AM279" s="313">
        <f>'Data - expenses'!AN171</f>
        <v>1009600</v>
      </c>
      <c r="AN279" s="313">
        <f>'Data - expenses'!AO171</f>
        <v>1009600</v>
      </c>
      <c r="AO279" s="313">
        <f>'Data - expenses'!AP171</f>
        <v>1009600</v>
      </c>
      <c r="AP279" s="313">
        <f>'Data - expenses'!AQ171</f>
        <v>1009600</v>
      </c>
      <c r="AQ279" s="313">
        <f>'Data - expenses'!AR171</f>
        <v>1009600</v>
      </c>
      <c r="AR279" s="313">
        <f>'Data - expenses'!AS171</f>
        <v>1009600</v>
      </c>
      <c r="AS279" s="313">
        <f>'Data - expenses'!AT171</f>
        <v>1009600</v>
      </c>
      <c r="AT279" s="313">
        <f>'Data - expenses'!AU171</f>
        <v>1009600</v>
      </c>
      <c r="AU279" s="313">
        <f>'Data - expenses'!AV171</f>
        <v>1009600</v>
      </c>
      <c r="AV279" s="313">
        <f>'Data - expenses'!AW171</f>
        <v>1009600</v>
      </c>
      <c r="AW279" s="313">
        <f>'Data - expenses'!AX171</f>
        <v>1009600</v>
      </c>
      <c r="AX279" s="313">
        <f>'Data - expenses'!AY171</f>
        <v>1009600</v>
      </c>
      <c r="AY279" s="313">
        <f>'Data - expenses'!AZ171</f>
        <v>1009600</v>
      </c>
      <c r="AZ279" s="313">
        <f>'Data - expenses'!BA171</f>
        <v>1009600</v>
      </c>
      <c r="BA279" s="313">
        <f>'Data - expenses'!BB171</f>
        <v>1009600</v>
      </c>
      <c r="BB279" s="313">
        <f>'Data - expenses'!BC171</f>
        <v>1009600</v>
      </c>
      <c r="BC279" s="313">
        <f>'Data - expenses'!BD171</f>
        <v>1009600</v>
      </c>
      <c r="BD279" s="313">
        <f>'Data - expenses'!BE171</f>
        <v>1009600</v>
      </c>
      <c r="BE279" s="313">
        <f>'Data - expenses'!BF171</f>
        <v>1009600</v>
      </c>
      <c r="BF279" s="313">
        <f>'Data - expenses'!BG171</f>
        <v>1022800</v>
      </c>
      <c r="BG279" s="313">
        <f>'Data - expenses'!BH171</f>
        <v>1086000</v>
      </c>
      <c r="BH279" s="313">
        <f>'Data - expenses'!BI171</f>
        <v>1086000</v>
      </c>
      <c r="BI279" s="313">
        <f>'Data - expenses'!BJ171</f>
        <v>1086000</v>
      </c>
      <c r="BJ279" s="313">
        <f>'Data - expenses'!BK171</f>
        <v>1086000</v>
      </c>
      <c r="BK279" s="313">
        <f>'Data - expenses'!BL171</f>
        <v>1086000</v>
      </c>
      <c r="BL279" s="313">
        <f>'Data - expenses'!BM171</f>
        <v>1124000</v>
      </c>
      <c r="BM279" s="313">
        <f>'Data - expenses'!BN171</f>
        <v>1124000</v>
      </c>
      <c r="BN279" s="313">
        <f>'Data - expenses'!BO171</f>
        <v>1124000</v>
      </c>
      <c r="BO279" s="313">
        <f>'Data - expenses'!BP171</f>
        <v>1197600</v>
      </c>
      <c r="BP279" s="314">
        <f>'Data - expenses'!BQ171</f>
        <v>1208800</v>
      </c>
    </row>
    <row r="280" spans="5:68" hidden="1" outlineLevel="4">
      <c r="G280" s="502" t="s">
        <v>61</v>
      </c>
      <c r="H280" s="503"/>
      <c r="I280" s="324">
        <f t="shared" ref="I280:AN280" si="208">SUM(I281)</f>
        <v>0</v>
      </c>
      <c r="J280" s="325">
        <f t="shared" si="208"/>
        <v>0</v>
      </c>
      <c r="K280" s="325">
        <f t="shared" si="208"/>
        <v>0</v>
      </c>
      <c r="L280" s="325">
        <f t="shared" si="208"/>
        <v>0</v>
      </c>
      <c r="M280" s="325">
        <f t="shared" si="208"/>
        <v>0</v>
      </c>
      <c r="N280" s="325">
        <f t="shared" si="208"/>
        <v>0</v>
      </c>
      <c r="O280" s="325">
        <f t="shared" si="208"/>
        <v>0</v>
      </c>
      <c r="P280" s="325">
        <f t="shared" si="208"/>
        <v>0</v>
      </c>
      <c r="Q280" s="325">
        <f t="shared" si="208"/>
        <v>0</v>
      </c>
      <c r="R280" s="325">
        <f t="shared" si="208"/>
        <v>750</v>
      </c>
      <c r="S280" s="325">
        <f t="shared" si="208"/>
        <v>750</v>
      </c>
      <c r="T280" s="325">
        <f t="shared" si="208"/>
        <v>750</v>
      </c>
      <c r="U280" s="325">
        <f t="shared" si="208"/>
        <v>750</v>
      </c>
      <c r="V280" s="325">
        <f t="shared" si="208"/>
        <v>750</v>
      </c>
      <c r="W280" s="325">
        <f t="shared" si="208"/>
        <v>750</v>
      </c>
      <c r="X280" s="325">
        <f t="shared" si="208"/>
        <v>750</v>
      </c>
      <c r="Y280" s="325">
        <f t="shared" si="208"/>
        <v>750</v>
      </c>
      <c r="Z280" s="325">
        <f t="shared" si="208"/>
        <v>750</v>
      </c>
      <c r="AA280" s="325">
        <f t="shared" si="208"/>
        <v>750</v>
      </c>
      <c r="AB280" s="325">
        <f t="shared" si="208"/>
        <v>750</v>
      </c>
      <c r="AC280" s="325">
        <f t="shared" si="208"/>
        <v>750</v>
      </c>
      <c r="AD280" s="325">
        <f t="shared" si="208"/>
        <v>750</v>
      </c>
      <c r="AE280" s="325">
        <f t="shared" si="208"/>
        <v>750</v>
      </c>
      <c r="AF280" s="325">
        <f t="shared" si="208"/>
        <v>750</v>
      </c>
      <c r="AG280" s="325">
        <f t="shared" si="208"/>
        <v>750</v>
      </c>
      <c r="AH280" s="325">
        <f t="shared" si="208"/>
        <v>750</v>
      </c>
      <c r="AI280" s="325">
        <f t="shared" si="208"/>
        <v>1500</v>
      </c>
      <c r="AJ280" s="325">
        <f t="shared" si="208"/>
        <v>1500</v>
      </c>
      <c r="AK280" s="325">
        <f t="shared" si="208"/>
        <v>1500</v>
      </c>
      <c r="AL280" s="325">
        <f t="shared" si="208"/>
        <v>1500</v>
      </c>
      <c r="AM280" s="325">
        <f t="shared" si="208"/>
        <v>1500</v>
      </c>
      <c r="AN280" s="325">
        <f t="shared" si="208"/>
        <v>1500</v>
      </c>
      <c r="AO280" s="325">
        <f t="shared" ref="AO280:BP280" si="209">SUM(AO281)</f>
        <v>1500</v>
      </c>
      <c r="AP280" s="325">
        <f t="shared" si="209"/>
        <v>1500</v>
      </c>
      <c r="AQ280" s="325">
        <f t="shared" si="209"/>
        <v>1500</v>
      </c>
      <c r="AR280" s="325">
        <f t="shared" si="209"/>
        <v>1500</v>
      </c>
      <c r="AS280" s="325">
        <f t="shared" si="209"/>
        <v>1500</v>
      </c>
      <c r="AT280" s="325">
        <f t="shared" si="209"/>
        <v>1500</v>
      </c>
      <c r="AU280" s="325">
        <f t="shared" si="209"/>
        <v>1500</v>
      </c>
      <c r="AV280" s="325">
        <f t="shared" si="209"/>
        <v>1500</v>
      </c>
      <c r="AW280" s="325">
        <f t="shared" si="209"/>
        <v>1500</v>
      </c>
      <c r="AX280" s="325">
        <f t="shared" si="209"/>
        <v>2250</v>
      </c>
      <c r="AY280" s="325">
        <f t="shared" si="209"/>
        <v>2250</v>
      </c>
      <c r="AZ280" s="325">
        <f t="shared" si="209"/>
        <v>2250</v>
      </c>
      <c r="BA280" s="325">
        <f t="shared" si="209"/>
        <v>2250</v>
      </c>
      <c r="BB280" s="325">
        <f t="shared" si="209"/>
        <v>2250</v>
      </c>
      <c r="BC280" s="325">
        <f t="shared" si="209"/>
        <v>2250</v>
      </c>
      <c r="BD280" s="325">
        <f t="shared" si="209"/>
        <v>2250</v>
      </c>
      <c r="BE280" s="325">
        <f t="shared" si="209"/>
        <v>2250</v>
      </c>
      <c r="BF280" s="325">
        <f t="shared" si="209"/>
        <v>2250</v>
      </c>
      <c r="BG280" s="325">
        <f t="shared" si="209"/>
        <v>2250</v>
      </c>
      <c r="BH280" s="325">
        <f t="shared" si="209"/>
        <v>2250</v>
      </c>
      <c r="BI280" s="325">
        <f t="shared" si="209"/>
        <v>3000</v>
      </c>
      <c r="BJ280" s="325">
        <f t="shared" si="209"/>
        <v>3000</v>
      </c>
      <c r="BK280" s="325">
        <f t="shared" si="209"/>
        <v>3000</v>
      </c>
      <c r="BL280" s="325">
        <f t="shared" si="209"/>
        <v>3000</v>
      </c>
      <c r="BM280" s="325">
        <f t="shared" si="209"/>
        <v>3000</v>
      </c>
      <c r="BN280" s="325">
        <f t="shared" si="209"/>
        <v>3000</v>
      </c>
      <c r="BO280" s="325">
        <f t="shared" si="209"/>
        <v>3000</v>
      </c>
      <c r="BP280" s="326">
        <f t="shared" si="209"/>
        <v>3000</v>
      </c>
    </row>
    <row r="281" spans="5:68" hidden="1" outlineLevel="5">
      <c r="H281" s="327" t="s">
        <v>267</v>
      </c>
      <c r="I281" s="312">
        <f>'Data - expenses'!J172</f>
        <v>0</v>
      </c>
      <c r="J281" s="313">
        <f>'Data - expenses'!K172</f>
        <v>0</v>
      </c>
      <c r="K281" s="313">
        <f>'Data - expenses'!L172</f>
        <v>0</v>
      </c>
      <c r="L281" s="313">
        <f>'Data - expenses'!M172</f>
        <v>0</v>
      </c>
      <c r="M281" s="313">
        <f>'Data - expenses'!N172</f>
        <v>0</v>
      </c>
      <c r="N281" s="313">
        <f>'Data - expenses'!O172</f>
        <v>0</v>
      </c>
      <c r="O281" s="313">
        <f>'Data - expenses'!P172</f>
        <v>0</v>
      </c>
      <c r="P281" s="313">
        <f>'Data - expenses'!Q172</f>
        <v>0</v>
      </c>
      <c r="Q281" s="313">
        <f>'Data - expenses'!R172</f>
        <v>0</v>
      </c>
      <c r="R281" s="313">
        <f>'Data - expenses'!S172</f>
        <v>750</v>
      </c>
      <c r="S281" s="313">
        <f>'Data - expenses'!T172</f>
        <v>750</v>
      </c>
      <c r="T281" s="313">
        <f>'Data - expenses'!U172</f>
        <v>750</v>
      </c>
      <c r="U281" s="313">
        <f>'Data - expenses'!V172</f>
        <v>750</v>
      </c>
      <c r="V281" s="313">
        <f>'Data - expenses'!W172</f>
        <v>750</v>
      </c>
      <c r="W281" s="313">
        <f>'Data - expenses'!X172</f>
        <v>750</v>
      </c>
      <c r="X281" s="313">
        <f>'Data - expenses'!Y172</f>
        <v>750</v>
      </c>
      <c r="Y281" s="313">
        <f>'Data - expenses'!Z172</f>
        <v>750</v>
      </c>
      <c r="Z281" s="313">
        <f>'Data - expenses'!AA172</f>
        <v>750</v>
      </c>
      <c r="AA281" s="313">
        <f>'Data - expenses'!AB172</f>
        <v>750</v>
      </c>
      <c r="AB281" s="313">
        <f>'Data - expenses'!AC172</f>
        <v>750</v>
      </c>
      <c r="AC281" s="313">
        <f>'Data - expenses'!AD172</f>
        <v>750</v>
      </c>
      <c r="AD281" s="313">
        <f>'Data - expenses'!AE172</f>
        <v>750</v>
      </c>
      <c r="AE281" s="313">
        <f>'Data - expenses'!AF172</f>
        <v>750</v>
      </c>
      <c r="AF281" s="313">
        <f>'Data - expenses'!AG172</f>
        <v>750</v>
      </c>
      <c r="AG281" s="313">
        <f>'Data - expenses'!AH172</f>
        <v>750</v>
      </c>
      <c r="AH281" s="313">
        <f>'Data - expenses'!AI172</f>
        <v>750</v>
      </c>
      <c r="AI281" s="313">
        <f>'Data - expenses'!AJ172</f>
        <v>1500</v>
      </c>
      <c r="AJ281" s="313">
        <f>'Data - expenses'!AK172</f>
        <v>1500</v>
      </c>
      <c r="AK281" s="313">
        <f>'Data - expenses'!AL172</f>
        <v>1500</v>
      </c>
      <c r="AL281" s="313">
        <f>'Data - expenses'!AM172</f>
        <v>1500</v>
      </c>
      <c r="AM281" s="313">
        <f>'Data - expenses'!AN172</f>
        <v>1500</v>
      </c>
      <c r="AN281" s="313">
        <f>'Data - expenses'!AO172</f>
        <v>1500</v>
      </c>
      <c r="AO281" s="313">
        <f>'Data - expenses'!AP172</f>
        <v>1500</v>
      </c>
      <c r="AP281" s="313">
        <f>'Data - expenses'!AQ172</f>
        <v>1500</v>
      </c>
      <c r="AQ281" s="313">
        <f>'Data - expenses'!AR172</f>
        <v>1500</v>
      </c>
      <c r="AR281" s="313">
        <f>'Data - expenses'!AS172</f>
        <v>1500</v>
      </c>
      <c r="AS281" s="313">
        <f>'Data - expenses'!AT172</f>
        <v>1500</v>
      </c>
      <c r="AT281" s="313">
        <f>'Data - expenses'!AU172</f>
        <v>1500</v>
      </c>
      <c r="AU281" s="313">
        <f>'Data - expenses'!AV172</f>
        <v>1500</v>
      </c>
      <c r="AV281" s="313">
        <f>'Data - expenses'!AW172</f>
        <v>1500</v>
      </c>
      <c r="AW281" s="313">
        <f>'Data - expenses'!AX172</f>
        <v>1500</v>
      </c>
      <c r="AX281" s="313">
        <f>'Data - expenses'!AY172</f>
        <v>2250</v>
      </c>
      <c r="AY281" s="313">
        <f>'Data - expenses'!AZ172</f>
        <v>2250</v>
      </c>
      <c r="AZ281" s="313">
        <f>'Data - expenses'!BA172</f>
        <v>2250</v>
      </c>
      <c r="BA281" s="313">
        <f>'Data - expenses'!BB172</f>
        <v>2250</v>
      </c>
      <c r="BB281" s="313">
        <f>'Data - expenses'!BC172</f>
        <v>2250</v>
      </c>
      <c r="BC281" s="313">
        <f>'Data - expenses'!BD172</f>
        <v>2250</v>
      </c>
      <c r="BD281" s="313">
        <f>'Data - expenses'!BE172</f>
        <v>2250</v>
      </c>
      <c r="BE281" s="313">
        <f>'Data - expenses'!BF172</f>
        <v>2250</v>
      </c>
      <c r="BF281" s="313">
        <f>'Data - expenses'!BG172</f>
        <v>2250</v>
      </c>
      <c r="BG281" s="313">
        <f>'Data - expenses'!BH172</f>
        <v>2250</v>
      </c>
      <c r="BH281" s="313">
        <f>'Data - expenses'!BI172</f>
        <v>2250</v>
      </c>
      <c r="BI281" s="313">
        <f>'Data - expenses'!BJ172</f>
        <v>3000</v>
      </c>
      <c r="BJ281" s="313">
        <f>'Data - expenses'!BK172</f>
        <v>3000</v>
      </c>
      <c r="BK281" s="313">
        <f>'Data - expenses'!BL172</f>
        <v>3000</v>
      </c>
      <c r="BL281" s="313">
        <f>'Data - expenses'!BM172</f>
        <v>3000</v>
      </c>
      <c r="BM281" s="313">
        <f>'Data - expenses'!BN172</f>
        <v>3000</v>
      </c>
      <c r="BN281" s="313">
        <f>'Data - expenses'!BO172</f>
        <v>3000</v>
      </c>
      <c r="BO281" s="313">
        <f>'Data - expenses'!BP172</f>
        <v>3000</v>
      </c>
      <c r="BP281" s="314">
        <f>'Data - expenses'!BQ172</f>
        <v>3000</v>
      </c>
    </row>
    <row r="282" spans="5:68" hidden="1" outlineLevel="2">
      <c r="E282" s="502" t="s">
        <v>113</v>
      </c>
      <c r="F282" s="505"/>
      <c r="G282" s="505"/>
      <c r="H282" s="503"/>
      <c r="I282" s="324">
        <f t="shared" ref="I282:AN282" si="210">SUM(I283,I297)</f>
        <v>12000</v>
      </c>
      <c r="J282" s="325">
        <f t="shared" si="210"/>
        <v>24000</v>
      </c>
      <c r="K282" s="325">
        <f t="shared" si="210"/>
        <v>69000</v>
      </c>
      <c r="L282" s="325">
        <f t="shared" si="210"/>
        <v>129000</v>
      </c>
      <c r="M282" s="325">
        <f t="shared" si="210"/>
        <v>147000</v>
      </c>
      <c r="N282" s="325">
        <f t="shared" si="210"/>
        <v>273000</v>
      </c>
      <c r="O282" s="325">
        <f t="shared" si="210"/>
        <v>279000</v>
      </c>
      <c r="P282" s="325">
        <f t="shared" si="210"/>
        <v>315000</v>
      </c>
      <c r="Q282" s="325">
        <f t="shared" si="210"/>
        <v>120000</v>
      </c>
      <c r="R282" s="325">
        <f t="shared" si="210"/>
        <v>225000</v>
      </c>
      <c r="S282" s="325">
        <f t="shared" si="210"/>
        <v>18000</v>
      </c>
      <c r="T282" s="325">
        <f t="shared" si="210"/>
        <v>51000</v>
      </c>
      <c r="U282" s="325">
        <f t="shared" si="210"/>
        <v>480000</v>
      </c>
      <c r="V282" s="325">
        <f t="shared" si="210"/>
        <v>798000</v>
      </c>
      <c r="W282" s="325">
        <f t="shared" si="210"/>
        <v>297000</v>
      </c>
      <c r="X282" s="325">
        <f t="shared" si="210"/>
        <v>33000</v>
      </c>
      <c r="Y282" s="325">
        <f t="shared" si="210"/>
        <v>426000</v>
      </c>
      <c r="Z282" s="325">
        <f t="shared" si="210"/>
        <v>33000</v>
      </c>
      <c r="AA282" s="325">
        <f t="shared" si="210"/>
        <v>792000</v>
      </c>
      <c r="AB282" s="325">
        <f t="shared" si="210"/>
        <v>546000</v>
      </c>
      <c r="AC282" s="325">
        <f t="shared" si="210"/>
        <v>3252000</v>
      </c>
      <c r="AD282" s="325">
        <f t="shared" si="210"/>
        <v>3426000</v>
      </c>
      <c r="AE282" s="325">
        <f t="shared" si="210"/>
        <v>1923000</v>
      </c>
      <c r="AF282" s="325">
        <f t="shared" si="210"/>
        <v>4317000</v>
      </c>
      <c r="AG282" s="325">
        <f t="shared" si="210"/>
        <v>116000</v>
      </c>
      <c r="AH282" s="325">
        <f t="shared" si="210"/>
        <v>100000</v>
      </c>
      <c r="AI282" s="325">
        <f t="shared" si="210"/>
        <v>205000</v>
      </c>
      <c r="AJ282" s="325">
        <f t="shared" si="210"/>
        <v>521000</v>
      </c>
      <c r="AK282" s="325">
        <f t="shared" si="210"/>
        <v>218000</v>
      </c>
      <c r="AL282" s="325">
        <f t="shared" si="210"/>
        <v>314000</v>
      </c>
      <c r="AM282" s="325">
        <f t="shared" si="210"/>
        <v>393000</v>
      </c>
      <c r="AN282" s="325">
        <f t="shared" si="210"/>
        <v>483000</v>
      </c>
      <c r="AO282" s="325">
        <f t="shared" ref="AO282:BP282" si="211">SUM(AO283,AO297)</f>
        <v>203000</v>
      </c>
      <c r="AP282" s="325">
        <f t="shared" si="211"/>
        <v>315000</v>
      </c>
      <c r="AQ282" s="325">
        <f t="shared" si="211"/>
        <v>132000</v>
      </c>
      <c r="AR282" s="325">
        <f t="shared" si="211"/>
        <v>208000</v>
      </c>
      <c r="AS282" s="325">
        <f t="shared" si="211"/>
        <v>449000</v>
      </c>
      <c r="AT282" s="325">
        <f t="shared" si="211"/>
        <v>868000</v>
      </c>
      <c r="AU282" s="325">
        <f t="shared" si="211"/>
        <v>378000</v>
      </c>
      <c r="AV282" s="325">
        <f t="shared" si="211"/>
        <v>163000</v>
      </c>
      <c r="AW282" s="325">
        <f t="shared" si="211"/>
        <v>449000</v>
      </c>
      <c r="AX282" s="325">
        <f t="shared" si="211"/>
        <v>139000</v>
      </c>
      <c r="AY282" s="325">
        <f t="shared" si="211"/>
        <v>660000</v>
      </c>
      <c r="AZ282" s="325">
        <f t="shared" si="211"/>
        <v>736000</v>
      </c>
      <c r="BA282" s="325">
        <f t="shared" si="211"/>
        <v>2351000</v>
      </c>
      <c r="BB282" s="325">
        <f t="shared" si="211"/>
        <v>2464000</v>
      </c>
      <c r="BC282" s="325">
        <f t="shared" si="211"/>
        <v>1465000</v>
      </c>
      <c r="BD282" s="325">
        <f t="shared" si="211"/>
        <v>3007000</v>
      </c>
      <c r="BE282" s="325">
        <f t="shared" si="211"/>
        <v>399000</v>
      </c>
      <c r="BF282" s="325">
        <f t="shared" si="211"/>
        <v>599000</v>
      </c>
      <c r="BG282" s="325">
        <f t="shared" si="211"/>
        <v>1303000</v>
      </c>
      <c r="BH282" s="325">
        <f t="shared" si="211"/>
        <v>500000</v>
      </c>
      <c r="BI282" s="325">
        <f t="shared" si="211"/>
        <v>311000</v>
      </c>
      <c r="BJ282" s="325">
        <f t="shared" si="211"/>
        <v>406000</v>
      </c>
      <c r="BK282" s="325">
        <f t="shared" si="211"/>
        <v>309000</v>
      </c>
      <c r="BL282" s="325">
        <f t="shared" si="211"/>
        <v>1169000</v>
      </c>
      <c r="BM282" s="325">
        <f t="shared" si="211"/>
        <v>304000</v>
      </c>
      <c r="BN282" s="325">
        <f t="shared" si="211"/>
        <v>359000</v>
      </c>
      <c r="BO282" s="325">
        <f t="shared" si="211"/>
        <v>1721000</v>
      </c>
      <c r="BP282" s="326">
        <f t="shared" si="211"/>
        <v>524000</v>
      </c>
    </row>
    <row r="283" spans="5:68" hidden="1" outlineLevel="3">
      <c r="F283" s="488" t="s">
        <v>89</v>
      </c>
      <c r="G283" s="504"/>
      <c r="H283" s="489"/>
      <c r="I283" s="321">
        <f t="shared" ref="I283:AN283" si="212">SUM(I284,I286,I291,I295)</f>
        <v>8000</v>
      </c>
      <c r="J283" s="322">
        <f t="shared" si="212"/>
        <v>16000</v>
      </c>
      <c r="K283" s="322">
        <f t="shared" si="212"/>
        <v>46000</v>
      </c>
      <c r="L283" s="322">
        <f t="shared" si="212"/>
        <v>86000</v>
      </c>
      <c r="M283" s="322">
        <f t="shared" si="212"/>
        <v>98000</v>
      </c>
      <c r="N283" s="322">
        <f t="shared" si="212"/>
        <v>182000</v>
      </c>
      <c r="O283" s="322">
        <f t="shared" si="212"/>
        <v>186000</v>
      </c>
      <c r="P283" s="322">
        <f t="shared" si="212"/>
        <v>210000</v>
      </c>
      <c r="Q283" s="322">
        <f t="shared" si="212"/>
        <v>80000</v>
      </c>
      <c r="R283" s="322">
        <f t="shared" si="212"/>
        <v>150000</v>
      </c>
      <c r="S283" s="322">
        <f t="shared" si="212"/>
        <v>12000</v>
      </c>
      <c r="T283" s="322">
        <f t="shared" si="212"/>
        <v>34000</v>
      </c>
      <c r="U283" s="322">
        <f t="shared" si="212"/>
        <v>320000</v>
      </c>
      <c r="V283" s="322">
        <f t="shared" si="212"/>
        <v>532000</v>
      </c>
      <c r="W283" s="322">
        <f t="shared" si="212"/>
        <v>198000</v>
      </c>
      <c r="X283" s="322">
        <f t="shared" si="212"/>
        <v>22000</v>
      </c>
      <c r="Y283" s="322">
        <f t="shared" si="212"/>
        <v>284000</v>
      </c>
      <c r="Z283" s="322">
        <f t="shared" si="212"/>
        <v>22000</v>
      </c>
      <c r="AA283" s="322">
        <f t="shared" si="212"/>
        <v>528000</v>
      </c>
      <c r="AB283" s="322">
        <f t="shared" si="212"/>
        <v>364000</v>
      </c>
      <c r="AC283" s="322">
        <f t="shared" si="212"/>
        <v>2168000</v>
      </c>
      <c r="AD283" s="322">
        <f t="shared" si="212"/>
        <v>2284000</v>
      </c>
      <c r="AE283" s="322">
        <f t="shared" si="212"/>
        <v>1282000</v>
      </c>
      <c r="AF283" s="322">
        <f t="shared" si="212"/>
        <v>2878000</v>
      </c>
      <c r="AG283" s="322">
        <f t="shared" si="212"/>
        <v>80000</v>
      </c>
      <c r="AH283" s="322">
        <f t="shared" si="212"/>
        <v>72000</v>
      </c>
      <c r="AI283" s="322">
        <f t="shared" si="212"/>
        <v>152000</v>
      </c>
      <c r="AJ283" s="322">
        <f t="shared" si="212"/>
        <v>376000</v>
      </c>
      <c r="AK283" s="322">
        <f t="shared" si="212"/>
        <v>178000</v>
      </c>
      <c r="AL283" s="322">
        <f t="shared" si="212"/>
        <v>270000</v>
      </c>
      <c r="AM283" s="322">
        <f t="shared" si="212"/>
        <v>324000</v>
      </c>
      <c r="AN283" s="322">
        <f t="shared" si="212"/>
        <v>392000</v>
      </c>
      <c r="AO283" s="322">
        <f t="shared" ref="AO283:BP283" si="213">SUM(AO284,AO286,AO291,AO295)</f>
        <v>162000</v>
      </c>
      <c r="AP283" s="322">
        <f t="shared" si="213"/>
        <v>260000</v>
      </c>
      <c r="AQ283" s="322">
        <f t="shared" si="213"/>
        <v>92000</v>
      </c>
      <c r="AR283" s="322">
        <f t="shared" si="213"/>
        <v>150000</v>
      </c>
      <c r="AS283" s="322">
        <f t="shared" si="213"/>
        <v>406000</v>
      </c>
      <c r="AT283" s="322">
        <f t="shared" si="213"/>
        <v>756000</v>
      </c>
      <c r="AU283" s="322">
        <f t="shared" si="213"/>
        <v>318000</v>
      </c>
      <c r="AV283" s="322">
        <f t="shared" si="213"/>
        <v>116000</v>
      </c>
      <c r="AW283" s="322">
        <f t="shared" si="213"/>
        <v>394000</v>
      </c>
      <c r="AX283" s="322">
        <f t="shared" si="213"/>
        <v>100000</v>
      </c>
      <c r="AY283" s="322">
        <f t="shared" si="213"/>
        <v>616000</v>
      </c>
      <c r="AZ283" s="322">
        <f t="shared" si="213"/>
        <v>612000</v>
      </c>
      <c r="BA283" s="322">
        <f t="shared" si="213"/>
        <v>2290000</v>
      </c>
      <c r="BB283" s="322">
        <f t="shared" si="213"/>
        <v>2404000</v>
      </c>
      <c r="BC283" s="322">
        <f t="shared" si="213"/>
        <v>1404000</v>
      </c>
      <c r="BD283" s="322">
        <f t="shared" si="213"/>
        <v>2964000</v>
      </c>
      <c r="BE283" s="322">
        <f t="shared" si="213"/>
        <v>290000</v>
      </c>
      <c r="BF283" s="322">
        <f t="shared" si="213"/>
        <v>418000</v>
      </c>
      <c r="BG283" s="322">
        <f t="shared" si="213"/>
        <v>904000</v>
      </c>
      <c r="BH283" s="322">
        <f t="shared" si="213"/>
        <v>430000</v>
      </c>
      <c r="BI283" s="322">
        <f t="shared" si="213"/>
        <v>234000</v>
      </c>
      <c r="BJ283" s="322">
        <f t="shared" si="213"/>
        <v>300000</v>
      </c>
      <c r="BK283" s="322">
        <f t="shared" si="213"/>
        <v>252000</v>
      </c>
      <c r="BL283" s="322">
        <f t="shared" si="213"/>
        <v>840000</v>
      </c>
      <c r="BM283" s="322">
        <f t="shared" si="213"/>
        <v>230000</v>
      </c>
      <c r="BN283" s="322">
        <f t="shared" si="213"/>
        <v>276000</v>
      </c>
      <c r="BO283" s="322">
        <f t="shared" si="213"/>
        <v>1174000</v>
      </c>
      <c r="BP283" s="323">
        <f t="shared" si="213"/>
        <v>388000</v>
      </c>
    </row>
    <row r="284" spans="5:68" hidden="1" outlineLevel="4">
      <c r="G284" s="502" t="s">
        <v>0</v>
      </c>
      <c r="H284" s="503"/>
      <c r="I284" s="324">
        <f t="shared" ref="I284:AN284" si="214">SUM(I285)</f>
        <v>0</v>
      </c>
      <c r="J284" s="325">
        <f t="shared" si="214"/>
        <v>0</v>
      </c>
      <c r="K284" s="325">
        <f t="shared" si="214"/>
        <v>0</v>
      </c>
      <c r="L284" s="325">
        <f t="shared" si="214"/>
        <v>0</v>
      </c>
      <c r="M284" s="325">
        <f t="shared" si="214"/>
        <v>0</v>
      </c>
      <c r="N284" s="325">
        <f t="shared" si="214"/>
        <v>0</v>
      </c>
      <c r="O284" s="325">
        <f t="shared" si="214"/>
        <v>0</v>
      </c>
      <c r="P284" s="325">
        <f t="shared" si="214"/>
        <v>0</v>
      </c>
      <c r="Q284" s="325">
        <f t="shared" si="214"/>
        <v>0</v>
      </c>
      <c r="R284" s="325">
        <f t="shared" si="214"/>
        <v>0</v>
      </c>
      <c r="S284" s="325">
        <f t="shared" si="214"/>
        <v>0</v>
      </c>
      <c r="T284" s="325">
        <f t="shared" si="214"/>
        <v>0</v>
      </c>
      <c r="U284" s="325">
        <f t="shared" si="214"/>
        <v>0</v>
      </c>
      <c r="V284" s="325">
        <f t="shared" si="214"/>
        <v>0</v>
      </c>
      <c r="W284" s="325">
        <f t="shared" si="214"/>
        <v>0</v>
      </c>
      <c r="X284" s="325">
        <f t="shared" si="214"/>
        <v>0</v>
      </c>
      <c r="Y284" s="325">
        <f t="shared" si="214"/>
        <v>0</v>
      </c>
      <c r="Z284" s="325">
        <f t="shared" si="214"/>
        <v>0</v>
      </c>
      <c r="AA284" s="325">
        <f t="shared" si="214"/>
        <v>0</v>
      </c>
      <c r="AB284" s="325">
        <f t="shared" si="214"/>
        <v>0</v>
      </c>
      <c r="AC284" s="325">
        <f t="shared" si="214"/>
        <v>0</v>
      </c>
      <c r="AD284" s="325">
        <f t="shared" si="214"/>
        <v>0</v>
      </c>
      <c r="AE284" s="325">
        <f t="shared" si="214"/>
        <v>0</v>
      </c>
      <c r="AF284" s="325">
        <f t="shared" si="214"/>
        <v>0</v>
      </c>
      <c r="AG284" s="325">
        <f t="shared" si="214"/>
        <v>0</v>
      </c>
      <c r="AH284" s="325">
        <f t="shared" si="214"/>
        <v>0</v>
      </c>
      <c r="AI284" s="325">
        <f t="shared" si="214"/>
        <v>0</v>
      </c>
      <c r="AJ284" s="325">
        <f t="shared" si="214"/>
        <v>0</v>
      </c>
      <c r="AK284" s="325">
        <f t="shared" si="214"/>
        <v>0</v>
      </c>
      <c r="AL284" s="325">
        <f t="shared" si="214"/>
        <v>0</v>
      </c>
      <c r="AM284" s="325">
        <f t="shared" si="214"/>
        <v>2000</v>
      </c>
      <c r="AN284" s="325">
        <f t="shared" si="214"/>
        <v>0</v>
      </c>
      <c r="AO284" s="325">
        <f t="shared" ref="AO284:BP284" si="215">SUM(AO285)</f>
        <v>0</v>
      </c>
      <c r="AP284" s="325">
        <f t="shared" si="215"/>
        <v>0</v>
      </c>
      <c r="AQ284" s="325">
        <f t="shared" si="215"/>
        <v>0</v>
      </c>
      <c r="AR284" s="325">
        <f t="shared" si="215"/>
        <v>0</v>
      </c>
      <c r="AS284" s="325">
        <f t="shared" si="215"/>
        <v>0</v>
      </c>
      <c r="AT284" s="325">
        <f t="shared" si="215"/>
        <v>0</v>
      </c>
      <c r="AU284" s="325">
        <f t="shared" si="215"/>
        <v>0</v>
      </c>
      <c r="AV284" s="325">
        <f t="shared" si="215"/>
        <v>0</v>
      </c>
      <c r="AW284" s="325">
        <f t="shared" si="215"/>
        <v>0</v>
      </c>
      <c r="AX284" s="325">
        <f t="shared" si="215"/>
        <v>0</v>
      </c>
      <c r="AY284" s="325">
        <f t="shared" si="215"/>
        <v>0</v>
      </c>
      <c r="AZ284" s="325">
        <f t="shared" si="215"/>
        <v>0</v>
      </c>
      <c r="BA284" s="325">
        <f t="shared" si="215"/>
        <v>0</v>
      </c>
      <c r="BB284" s="325">
        <f t="shared" si="215"/>
        <v>0</v>
      </c>
      <c r="BC284" s="325">
        <f t="shared" si="215"/>
        <v>0</v>
      </c>
      <c r="BD284" s="325">
        <f t="shared" si="215"/>
        <v>0</v>
      </c>
      <c r="BE284" s="325">
        <f t="shared" si="215"/>
        <v>0</v>
      </c>
      <c r="BF284" s="325">
        <f t="shared" si="215"/>
        <v>0</v>
      </c>
      <c r="BG284" s="325">
        <f t="shared" si="215"/>
        <v>0</v>
      </c>
      <c r="BH284" s="325">
        <f t="shared" si="215"/>
        <v>0</v>
      </c>
      <c r="BI284" s="325">
        <f t="shared" si="215"/>
        <v>0</v>
      </c>
      <c r="BJ284" s="325">
        <f t="shared" si="215"/>
        <v>0</v>
      </c>
      <c r="BK284" s="325">
        <f t="shared" si="215"/>
        <v>2000</v>
      </c>
      <c r="BL284" s="325">
        <f t="shared" si="215"/>
        <v>0</v>
      </c>
      <c r="BM284" s="325">
        <f t="shared" si="215"/>
        <v>0</v>
      </c>
      <c r="BN284" s="325">
        <f t="shared" si="215"/>
        <v>0</v>
      </c>
      <c r="BO284" s="325">
        <f t="shared" si="215"/>
        <v>0</v>
      </c>
      <c r="BP284" s="326">
        <f t="shared" si="215"/>
        <v>0</v>
      </c>
    </row>
    <row r="285" spans="5:68" hidden="1" outlineLevel="5">
      <c r="H285" s="327" t="s">
        <v>260</v>
      </c>
      <c r="I285" s="312">
        <f>'Data - expenses'!J173</f>
        <v>0</v>
      </c>
      <c r="J285" s="313">
        <f>'Data - expenses'!K173</f>
        <v>0</v>
      </c>
      <c r="K285" s="313">
        <f>'Data - expenses'!L173</f>
        <v>0</v>
      </c>
      <c r="L285" s="313">
        <f>'Data - expenses'!M173</f>
        <v>0</v>
      </c>
      <c r="M285" s="313">
        <f>'Data - expenses'!N173</f>
        <v>0</v>
      </c>
      <c r="N285" s="313">
        <f>'Data - expenses'!O173</f>
        <v>0</v>
      </c>
      <c r="O285" s="313">
        <f>'Data - expenses'!P173</f>
        <v>0</v>
      </c>
      <c r="P285" s="313">
        <f>'Data - expenses'!Q173</f>
        <v>0</v>
      </c>
      <c r="Q285" s="313">
        <f>'Data - expenses'!R173</f>
        <v>0</v>
      </c>
      <c r="R285" s="313">
        <f>'Data - expenses'!S173</f>
        <v>0</v>
      </c>
      <c r="S285" s="313">
        <f>'Data - expenses'!T173</f>
        <v>0</v>
      </c>
      <c r="T285" s="313">
        <f>'Data - expenses'!U173</f>
        <v>0</v>
      </c>
      <c r="U285" s="313">
        <f>'Data - expenses'!V173</f>
        <v>0</v>
      </c>
      <c r="V285" s="313">
        <f>'Data - expenses'!W173</f>
        <v>0</v>
      </c>
      <c r="W285" s="313">
        <f>'Data - expenses'!X173</f>
        <v>0</v>
      </c>
      <c r="X285" s="313">
        <f>'Data - expenses'!Y173</f>
        <v>0</v>
      </c>
      <c r="Y285" s="313">
        <f>'Data - expenses'!Z173</f>
        <v>0</v>
      </c>
      <c r="Z285" s="313">
        <f>'Data - expenses'!AA173</f>
        <v>0</v>
      </c>
      <c r="AA285" s="313">
        <f>'Data - expenses'!AB173</f>
        <v>0</v>
      </c>
      <c r="AB285" s="313">
        <f>'Data - expenses'!AC173</f>
        <v>0</v>
      </c>
      <c r="AC285" s="313">
        <f>'Data - expenses'!AD173</f>
        <v>0</v>
      </c>
      <c r="AD285" s="313">
        <f>'Data - expenses'!AE173</f>
        <v>0</v>
      </c>
      <c r="AE285" s="313">
        <f>'Data - expenses'!AF173</f>
        <v>0</v>
      </c>
      <c r="AF285" s="313">
        <f>'Data - expenses'!AG173</f>
        <v>0</v>
      </c>
      <c r="AG285" s="313">
        <f>'Data - expenses'!AH173</f>
        <v>0</v>
      </c>
      <c r="AH285" s="313">
        <f>'Data - expenses'!AI173</f>
        <v>0</v>
      </c>
      <c r="AI285" s="313">
        <f>'Data - expenses'!AJ173</f>
        <v>0</v>
      </c>
      <c r="AJ285" s="313">
        <f>'Data - expenses'!AK173</f>
        <v>0</v>
      </c>
      <c r="AK285" s="313">
        <f>'Data - expenses'!AL173</f>
        <v>0</v>
      </c>
      <c r="AL285" s="313">
        <f>'Data - expenses'!AM173</f>
        <v>0</v>
      </c>
      <c r="AM285" s="313">
        <f>'Data - expenses'!AN173</f>
        <v>2000</v>
      </c>
      <c r="AN285" s="313">
        <f>'Data - expenses'!AO173</f>
        <v>0</v>
      </c>
      <c r="AO285" s="313">
        <f>'Data - expenses'!AP173</f>
        <v>0</v>
      </c>
      <c r="AP285" s="313">
        <f>'Data - expenses'!AQ173</f>
        <v>0</v>
      </c>
      <c r="AQ285" s="313">
        <f>'Data - expenses'!AR173</f>
        <v>0</v>
      </c>
      <c r="AR285" s="313">
        <f>'Data - expenses'!AS173</f>
        <v>0</v>
      </c>
      <c r="AS285" s="313">
        <f>'Data - expenses'!AT173</f>
        <v>0</v>
      </c>
      <c r="AT285" s="313">
        <f>'Data - expenses'!AU173</f>
        <v>0</v>
      </c>
      <c r="AU285" s="313">
        <f>'Data - expenses'!AV173</f>
        <v>0</v>
      </c>
      <c r="AV285" s="313">
        <f>'Data - expenses'!AW173</f>
        <v>0</v>
      </c>
      <c r="AW285" s="313">
        <f>'Data - expenses'!AX173</f>
        <v>0</v>
      </c>
      <c r="AX285" s="313">
        <f>'Data - expenses'!AY173</f>
        <v>0</v>
      </c>
      <c r="AY285" s="313">
        <f>'Data - expenses'!AZ173</f>
        <v>0</v>
      </c>
      <c r="AZ285" s="313">
        <f>'Data - expenses'!BA173</f>
        <v>0</v>
      </c>
      <c r="BA285" s="313">
        <f>'Data - expenses'!BB173</f>
        <v>0</v>
      </c>
      <c r="BB285" s="313">
        <f>'Data - expenses'!BC173</f>
        <v>0</v>
      </c>
      <c r="BC285" s="313">
        <f>'Data - expenses'!BD173</f>
        <v>0</v>
      </c>
      <c r="BD285" s="313">
        <f>'Data - expenses'!BE173</f>
        <v>0</v>
      </c>
      <c r="BE285" s="313">
        <f>'Data - expenses'!BF173</f>
        <v>0</v>
      </c>
      <c r="BF285" s="313">
        <f>'Data - expenses'!BG173</f>
        <v>0</v>
      </c>
      <c r="BG285" s="313">
        <f>'Data - expenses'!BH173</f>
        <v>0</v>
      </c>
      <c r="BH285" s="313">
        <f>'Data - expenses'!BI173</f>
        <v>0</v>
      </c>
      <c r="BI285" s="313">
        <f>'Data - expenses'!BJ173</f>
        <v>0</v>
      </c>
      <c r="BJ285" s="313">
        <f>'Data - expenses'!BK173</f>
        <v>0</v>
      </c>
      <c r="BK285" s="313">
        <f>'Data - expenses'!BL173</f>
        <v>2000</v>
      </c>
      <c r="BL285" s="313">
        <f>'Data - expenses'!BM173</f>
        <v>0</v>
      </c>
      <c r="BM285" s="313">
        <f>'Data - expenses'!BN173</f>
        <v>0</v>
      </c>
      <c r="BN285" s="313">
        <f>'Data - expenses'!BO173</f>
        <v>0</v>
      </c>
      <c r="BO285" s="313">
        <f>'Data - expenses'!BP173</f>
        <v>0</v>
      </c>
      <c r="BP285" s="314">
        <f>'Data - expenses'!BQ173</f>
        <v>0</v>
      </c>
    </row>
    <row r="286" spans="5:68" hidden="1" outlineLevel="4">
      <c r="G286" s="502" t="s">
        <v>57</v>
      </c>
      <c r="H286" s="503"/>
      <c r="I286" s="324">
        <f t="shared" ref="I286:AN286" si="216">SUM(I287,I288,I289,I290)</f>
        <v>4000</v>
      </c>
      <c r="J286" s="325">
        <f t="shared" si="216"/>
        <v>0</v>
      </c>
      <c r="K286" s="325">
        <f t="shared" si="216"/>
        <v>2000</v>
      </c>
      <c r="L286" s="325">
        <f t="shared" si="216"/>
        <v>4000</v>
      </c>
      <c r="M286" s="325">
        <f t="shared" si="216"/>
        <v>6000</v>
      </c>
      <c r="N286" s="325">
        <f t="shared" si="216"/>
        <v>10000</v>
      </c>
      <c r="O286" s="325">
        <f t="shared" si="216"/>
        <v>12000</v>
      </c>
      <c r="P286" s="325">
        <f t="shared" si="216"/>
        <v>14000</v>
      </c>
      <c r="Q286" s="325">
        <f t="shared" si="216"/>
        <v>12000</v>
      </c>
      <c r="R286" s="325">
        <f t="shared" si="216"/>
        <v>18000</v>
      </c>
      <c r="S286" s="325">
        <f t="shared" si="216"/>
        <v>12000</v>
      </c>
      <c r="T286" s="325">
        <f t="shared" si="216"/>
        <v>16000</v>
      </c>
      <c r="U286" s="325">
        <f t="shared" si="216"/>
        <v>34000</v>
      </c>
      <c r="V286" s="325">
        <f t="shared" si="216"/>
        <v>34000</v>
      </c>
      <c r="W286" s="325">
        <f t="shared" si="216"/>
        <v>24000</v>
      </c>
      <c r="X286" s="325">
        <f t="shared" si="216"/>
        <v>22000</v>
      </c>
      <c r="Y286" s="325">
        <f t="shared" si="216"/>
        <v>60000</v>
      </c>
      <c r="Z286" s="325">
        <f t="shared" si="216"/>
        <v>22000</v>
      </c>
      <c r="AA286" s="325">
        <f t="shared" si="216"/>
        <v>46000</v>
      </c>
      <c r="AB286" s="325">
        <f t="shared" si="216"/>
        <v>70000</v>
      </c>
      <c r="AC286" s="325">
        <f t="shared" si="216"/>
        <v>118000</v>
      </c>
      <c r="AD286" s="325">
        <f t="shared" si="216"/>
        <v>148000</v>
      </c>
      <c r="AE286" s="325">
        <f t="shared" si="216"/>
        <v>120000</v>
      </c>
      <c r="AF286" s="325">
        <f t="shared" si="216"/>
        <v>244000</v>
      </c>
      <c r="AG286" s="325">
        <f t="shared" si="216"/>
        <v>76000</v>
      </c>
      <c r="AH286" s="325">
        <f t="shared" si="216"/>
        <v>56000</v>
      </c>
      <c r="AI286" s="325">
        <f t="shared" si="216"/>
        <v>106000</v>
      </c>
      <c r="AJ286" s="325">
        <f t="shared" si="216"/>
        <v>294000</v>
      </c>
      <c r="AK286" s="325">
        <f t="shared" si="216"/>
        <v>86000</v>
      </c>
      <c r="AL286" s="325">
        <f t="shared" si="216"/>
        <v>98000</v>
      </c>
      <c r="AM286" s="325">
        <f t="shared" si="216"/>
        <v>148000</v>
      </c>
      <c r="AN286" s="325">
        <f t="shared" si="216"/>
        <v>196000</v>
      </c>
      <c r="AO286" s="325">
        <f t="shared" ref="AO286:BP286" si="217">SUM(AO287,AO288,AO289,AO290)</f>
        <v>94000</v>
      </c>
      <c r="AP286" s="325">
        <f t="shared" si="217"/>
        <v>128000</v>
      </c>
      <c r="AQ286" s="325">
        <f t="shared" si="217"/>
        <v>92000</v>
      </c>
      <c r="AR286" s="325">
        <f t="shared" si="217"/>
        <v>132000</v>
      </c>
      <c r="AS286" s="325">
        <f t="shared" si="217"/>
        <v>120000</v>
      </c>
      <c r="AT286" s="325">
        <f t="shared" si="217"/>
        <v>258000</v>
      </c>
      <c r="AU286" s="325">
        <f t="shared" si="217"/>
        <v>144000</v>
      </c>
      <c r="AV286" s="325">
        <f t="shared" si="217"/>
        <v>116000</v>
      </c>
      <c r="AW286" s="325">
        <f t="shared" si="217"/>
        <v>170000</v>
      </c>
      <c r="AX286" s="325">
        <f t="shared" si="217"/>
        <v>98000</v>
      </c>
      <c r="AY286" s="325">
        <f t="shared" si="217"/>
        <v>134000</v>
      </c>
      <c r="AZ286" s="325">
        <f t="shared" si="217"/>
        <v>318000</v>
      </c>
      <c r="BA286" s="325">
        <f t="shared" si="217"/>
        <v>240000</v>
      </c>
      <c r="BB286" s="325">
        <f t="shared" si="217"/>
        <v>268000</v>
      </c>
      <c r="BC286" s="325">
        <f t="shared" si="217"/>
        <v>242000</v>
      </c>
      <c r="BD286" s="325">
        <f t="shared" si="217"/>
        <v>330000</v>
      </c>
      <c r="BE286" s="325">
        <f t="shared" si="217"/>
        <v>290000</v>
      </c>
      <c r="BF286" s="325">
        <f t="shared" si="217"/>
        <v>274000</v>
      </c>
      <c r="BG286" s="325">
        <f t="shared" si="217"/>
        <v>218000</v>
      </c>
      <c r="BH286" s="325">
        <f t="shared" si="217"/>
        <v>430000</v>
      </c>
      <c r="BI286" s="325">
        <f t="shared" si="217"/>
        <v>232000</v>
      </c>
      <c r="BJ286" s="325">
        <f t="shared" si="217"/>
        <v>300000</v>
      </c>
      <c r="BK286" s="325">
        <f t="shared" si="217"/>
        <v>250000</v>
      </c>
      <c r="BL286" s="325">
        <f t="shared" si="217"/>
        <v>428000</v>
      </c>
      <c r="BM286" s="325">
        <f t="shared" si="217"/>
        <v>230000</v>
      </c>
      <c r="BN286" s="325">
        <f t="shared" si="217"/>
        <v>276000</v>
      </c>
      <c r="BO286" s="325">
        <f t="shared" si="217"/>
        <v>376000</v>
      </c>
      <c r="BP286" s="326">
        <f t="shared" si="217"/>
        <v>268000</v>
      </c>
    </row>
    <row r="287" spans="5:68" hidden="1" outlineLevel="5">
      <c r="H287" s="327" t="s">
        <v>261</v>
      </c>
      <c r="I287" s="312">
        <f>'Data - expenses'!J174</f>
        <v>2000</v>
      </c>
      <c r="J287" s="313">
        <f>'Data - expenses'!K174</f>
        <v>0</v>
      </c>
      <c r="K287" s="313">
        <f>'Data - expenses'!L174</f>
        <v>0</v>
      </c>
      <c r="L287" s="313">
        <f>'Data - expenses'!M174</f>
        <v>0</v>
      </c>
      <c r="M287" s="313">
        <f>'Data - expenses'!N174</f>
        <v>0</v>
      </c>
      <c r="N287" s="313">
        <f>'Data - expenses'!O174</f>
        <v>0</v>
      </c>
      <c r="O287" s="313">
        <f>'Data - expenses'!P174</f>
        <v>0</v>
      </c>
      <c r="P287" s="313">
        <f>'Data - expenses'!Q174</f>
        <v>0</v>
      </c>
      <c r="Q287" s="313">
        <f>'Data - expenses'!R174</f>
        <v>0</v>
      </c>
      <c r="R287" s="313">
        <f>'Data - expenses'!S174</f>
        <v>0</v>
      </c>
      <c r="S287" s="313">
        <f>'Data - expenses'!T174</f>
        <v>0</v>
      </c>
      <c r="T287" s="313">
        <f>'Data - expenses'!U174</f>
        <v>0</v>
      </c>
      <c r="U287" s="313">
        <f>'Data - expenses'!V174</f>
        <v>0</v>
      </c>
      <c r="V287" s="313">
        <f>'Data - expenses'!W174</f>
        <v>0</v>
      </c>
      <c r="W287" s="313">
        <f>'Data - expenses'!X174</f>
        <v>0</v>
      </c>
      <c r="X287" s="313">
        <f>'Data - expenses'!Y174</f>
        <v>0</v>
      </c>
      <c r="Y287" s="313">
        <f>'Data - expenses'!Z174</f>
        <v>0</v>
      </c>
      <c r="Z287" s="313">
        <f>'Data - expenses'!AA174</f>
        <v>0</v>
      </c>
      <c r="AA287" s="313">
        <f>'Data - expenses'!AB174</f>
        <v>0</v>
      </c>
      <c r="AB287" s="313">
        <f>'Data - expenses'!AC174</f>
        <v>0</v>
      </c>
      <c r="AC287" s="313">
        <f>'Data - expenses'!AD174</f>
        <v>0</v>
      </c>
      <c r="AD287" s="313">
        <f>'Data - expenses'!AE174</f>
        <v>0</v>
      </c>
      <c r="AE287" s="313">
        <f>'Data - expenses'!AF174</f>
        <v>0</v>
      </c>
      <c r="AF287" s="313">
        <f>'Data - expenses'!AG174</f>
        <v>0</v>
      </c>
      <c r="AG287" s="313">
        <f>'Data - expenses'!AH174</f>
        <v>2000</v>
      </c>
      <c r="AH287" s="313">
        <f>'Data - expenses'!AI174</f>
        <v>0</v>
      </c>
      <c r="AI287" s="313">
        <f>'Data - expenses'!AJ174</f>
        <v>0</v>
      </c>
      <c r="AJ287" s="313">
        <f>'Data - expenses'!AK174</f>
        <v>0</v>
      </c>
      <c r="AK287" s="313">
        <f>'Data - expenses'!AL174</f>
        <v>0</v>
      </c>
      <c r="AL287" s="313">
        <f>'Data - expenses'!AM174</f>
        <v>0</v>
      </c>
      <c r="AM287" s="313">
        <f>'Data - expenses'!AN174</f>
        <v>0</v>
      </c>
      <c r="AN287" s="313">
        <f>'Data - expenses'!AO174</f>
        <v>0</v>
      </c>
      <c r="AO287" s="313">
        <f>'Data - expenses'!AP174</f>
        <v>0</v>
      </c>
      <c r="AP287" s="313">
        <f>'Data - expenses'!AQ174</f>
        <v>0</v>
      </c>
      <c r="AQ287" s="313">
        <f>'Data - expenses'!AR174</f>
        <v>0</v>
      </c>
      <c r="AR287" s="313">
        <f>'Data - expenses'!AS174</f>
        <v>0</v>
      </c>
      <c r="AS287" s="313">
        <f>'Data - expenses'!AT174</f>
        <v>0</v>
      </c>
      <c r="AT287" s="313">
        <f>'Data - expenses'!AU174</f>
        <v>0</v>
      </c>
      <c r="AU287" s="313">
        <f>'Data - expenses'!AV174</f>
        <v>0</v>
      </c>
      <c r="AV287" s="313">
        <f>'Data - expenses'!AW174</f>
        <v>0</v>
      </c>
      <c r="AW287" s="313">
        <f>'Data - expenses'!AX174</f>
        <v>0</v>
      </c>
      <c r="AX287" s="313">
        <f>'Data - expenses'!AY174</f>
        <v>0</v>
      </c>
      <c r="AY287" s="313">
        <f>'Data - expenses'!AZ174</f>
        <v>0</v>
      </c>
      <c r="AZ287" s="313">
        <f>'Data - expenses'!BA174</f>
        <v>0</v>
      </c>
      <c r="BA287" s="313">
        <f>'Data - expenses'!BB174</f>
        <v>0</v>
      </c>
      <c r="BB287" s="313">
        <f>'Data - expenses'!BC174</f>
        <v>0</v>
      </c>
      <c r="BC287" s="313">
        <f>'Data - expenses'!BD174</f>
        <v>0</v>
      </c>
      <c r="BD287" s="313">
        <f>'Data - expenses'!BE174</f>
        <v>0</v>
      </c>
      <c r="BE287" s="313">
        <f>'Data - expenses'!BF174</f>
        <v>0</v>
      </c>
      <c r="BF287" s="313">
        <f>'Data - expenses'!BG174</f>
        <v>0</v>
      </c>
      <c r="BG287" s="313">
        <f>'Data - expenses'!BH174</f>
        <v>0</v>
      </c>
      <c r="BH287" s="313">
        <f>'Data - expenses'!BI174</f>
        <v>0</v>
      </c>
      <c r="BI287" s="313">
        <f>'Data - expenses'!BJ174</f>
        <v>0</v>
      </c>
      <c r="BJ287" s="313">
        <f>'Data - expenses'!BK174</f>
        <v>0</v>
      </c>
      <c r="BK287" s="313">
        <f>'Data - expenses'!BL174</f>
        <v>0</v>
      </c>
      <c r="BL287" s="313">
        <f>'Data - expenses'!BM174</f>
        <v>0</v>
      </c>
      <c r="BM287" s="313">
        <f>'Data - expenses'!BN174</f>
        <v>2000</v>
      </c>
      <c r="BN287" s="313">
        <f>'Data - expenses'!BO174</f>
        <v>0</v>
      </c>
      <c r="BO287" s="313">
        <f>'Data - expenses'!BP174</f>
        <v>0</v>
      </c>
      <c r="BP287" s="314">
        <f>'Data - expenses'!BQ174</f>
        <v>0</v>
      </c>
    </row>
    <row r="288" spans="5:68" hidden="1" outlineLevel="5">
      <c r="H288" s="327" t="s">
        <v>262</v>
      </c>
      <c r="I288" s="312">
        <f>'Data - expenses'!J175</f>
        <v>2000</v>
      </c>
      <c r="J288" s="313">
        <f>'Data - expenses'!K175</f>
        <v>0</v>
      </c>
      <c r="K288" s="313">
        <f>'Data - expenses'!L175</f>
        <v>0</v>
      </c>
      <c r="L288" s="313">
        <f>'Data - expenses'!M175</f>
        <v>0</v>
      </c>
      <c r="M288" s="313">
        <f>'Data - expenses'!N175</f>
        <v>0</v>
      </c>
      <c r="N288" s="313">
        <f>'Data - expenses'!O175</f>
        <v>0</v>
      </c>
      <c r="O288" s="313">
        <f>'Data - expenses'!P175</f>
        <v>0</v>
      </c>
      <c r="P288" s="313">
        <f>'Data - expenses'!Q175</f>
        <v>0</v>
      </c>
      <c r="Q288" s="313">
        <f>'Data - expenses'!R175</f>
        <v>0</v>
      </c>
      <c r="R288" s="313">
        <f>'Data - expenses'!S175</f>
        <v>0</v>
      </c>
      <c r="S288" s="313">
        <f>'Data - expenses'!T175</f>
        <v>0</v>
      </c>
      <c r="T288" s="313">
        <f>'Data - expenses'!U175</f>
        <v>0</v>
      </c>
      <c r="U288" s="313">
        <f>'Data - expenses'!V175</f>
        <v>2000</v>
      </c>
      <c r="V288" s="313">
        <f>'Data - expenses'!W175</f>
        <v>0</v>
      </c>
      <c r="W288" s="313">
        <f>'Data - expenses'!X175</f>
        <v>0</v>
      </c>
      <c r="X288" s="313">
        <f>'Data - expenses'!Y175</f>
        <v>0</v>
      </c>
      <c r="Y288" s="313">
        <f>'Data - expenses'!Z175</f>
        <v>2000</v>
      </c>
      <c r="Z288" s="313">
        <f>'Data - expenses'!AA175</f>
        <v>0</v>
      </c>
      <c r="AA288" s="313">
        <f>'Data - expenses'!AB175</f>
        <v>0</v>
      </c>
      <c r="AB288" s="313">
        <f>'Data - expenses'!AC175</f>
        <v>2000</v>
      </c>
      <c r="AC288" s="313">
        <f>'Data - expenses'!AD175</f>
        <v>0</v>
      </c>
      <c r="AD288" s="313">
        <f>'Data - expenses'!AE175</f>
        <v>4000</v>
      </c>
      <c r="AE288" s="313">
        <f>'Data - expenses'!AF175</f>
        <v>0</v>
      </c>
      <c r="AF288" s="313">
        <f>'Data - expenses'!AG175</f>
        <v>4000</v>
      </c>
      <c r="AG288" s="313">
        <f>'Data - expenses'!AH175</f>
        <v>4000</v>
      </c>
      <c r="AH288" s="313">
        <f>'Data - expenses'!AI175</f>
        <v>0</v>
      </c>
      <c r="AI288" s="313">
        <f>'Data - expenses'!AJ175</f>
        <v>2000</v>
      </c>
      <c r="AJ288" s="313">
        <f>'Data - expenses'!AK175</f>
        <v>4000</v>
      </c>
      <c r="AK288" s="313">
        <f>'Data - expenses'!AL175</f>
        <v>2000</v>
      </c>
      <c r="AL288" s="313">
        <f>'Data - expenses'!AM175</f>
        <v>0</v>
      </c>
      <c r="AM288" s="313">
        <f>'Data - expenses'!AN175</f>
        <v>2000</v>
      </c>
      <c r="AN288" s="313">
        <f>'Data - expenses'!AO175</f>
        <v>4000</v>
      </c>
      <c r="AO288" s="313">
        <f>'Data - expenses'!AP175</f>
        <v>0</v>
      </c>
      <c r="AP288" s="313">
        <f>'Data - expenses'!AQ175</f>
        <v>2000</v>
      </c>
      <c r="AQ288" s="313">
        <f>'Data - expenses'!AR175</f>
        <v>2000</v>
      </c>
      <c r="AR288" s="313">
        <f>'Data - expenses'!AS175</f>
        <v>2000</v>
      </c>
      <c r="AS288" s="313">
        <f>'Data - expenses'!AT175</f>
        <v>2000</v>
      </c>
      <c r="AT288" s="313">
        <f>'Data - expenses'!AU175</f>
        <v>4000</v>
      </c>
      <c r="AU288" s="313">
        <f>'Data - expenses'!AV175</f>
        <v>2000</v>
      </c>
      <c r="AV288" s="313">
        <f>'Data - expenses'!AW175</f>
        <v>2000</v>
      </c>
      <c r="AW288" s="313">
        <f>'Data - expenses'!AX175</f>
        <v>2000</v>
      </c>
      <c r="AX288" s="313">
        <f>'Data - expenses'!AY175</f>
        <v>2000</v>
      </c>
      <c r="AY288" s="313">
        <f>'Data - expenses'!AZ175</f>
        <v>2000</v>
      </c>
      <c r="AZ288" s="313">
        <f>'Data - expenses'!BA175</f>
        <v>4000</v>
      </c>
      <c r="BA288" s="313">
        <f>'Data - expenses'!BB175</f>
        <v>2000</v>
      </c>
      <c r="BB288" s="313">
        <f>'Data - expenses'!BC175</f>
        <v>6000</v>
      </c>
      <c r="BC288" s="313">
        <f>'Data - expenses'!BD175</f>
        <v>2000</v>
      </c>
      <c r="BD288" s="313">
        <f>'Data - expenses'!BE175</f>
        <v>4000</v>
      </c>
      <c r="BE288" s="313">
        <f>'Data - expenses'!BF175</f>
        <v>6000</v>
      </c>
      <c r="BF288" s="313">
        <f>'Data - expenses'!BG175</f>
        <v>4000</v>
      </c>
      <c r="BG288" s="313">
        <f>'Data - expenses'!BH175</f>
        <v>2000</v>
      </c>
      <c r="BH288" s="313">
        <f>'Data - expenses'!BI175</f>
        <v>6000</v>
      </c>
      <c r="BI288" s="313">
        <f>'Data - expenses'!BJ175</f>
        <v>4000</v>
      </c>
      <c r="BJ288" s="313">
        <f>'Data - expenses'!BK175</f>
        <v>4000</v>
      </c>
      <c r="BK288" s="313">
        <f>'Data - expenses'!BL175</f>
        <v>4000</v>
      </c>
      <c r="BL288" s="313">
        <f>'Data - expenses'!BM175</f>
        <v>8000</v>
      </c>
      <c r="BM288" s="313">
        <f>'Data - expenses'!BN175</f>
        <v>2000</v>
      </c>
      <c r="BN288" s="313">
        <f>'Data - expenses'!BO175</f>
        <v>4000</v>
      </c>
      <c r="BO288" s="313">
        <f>'Data - expenses'!BP175</f>
        <v>6000</v>
      </c>
      <c r="BP288" s="314">
        <f>'Data - expenses'!BQ175</f>
        <v>4000</v>
      </c>
    </row>
    <row r="289" spans="6:68" hidden="1" outlineLevel="5">
      <c r="H289" s="327" t="s">
        <v>263</v>
      </c>
      <c r="I289" s="312">
        <f>'Data - expenses'!J176</f>
        <v>0</v>
      </c>
      <c r="J289" s="313">
        <f>'Data - expenses'!K176</f>
        <v>0</v>
      </c>
      <c r="K289" s="313">
        <f>'Data - expenses'!L176</f>
        <v>2000</v>
      </c>
      <c r="L289" s="313">
        <f>'Data - expenses'!M176</f>
        <v>4000</v>
      </c>
      <c r="M289" s="313">
        <f>'Data - expenses'!N176</f>
        <v>6000</v>
      </c>
      <c r="N289" s="313">
        <f>'Data - expenses'!O176</f>
        <v>10000</v>
      </c>
      <c r="O289" s="313">
        <f>'Data - expenses'!P176</f>
        <v>12000</v>
      </c>
      <c r="P289" s="313">
        <f>'Data - expenses'!Q176</f>
        <v>14000</v>
      </c>
      <c r="Q289" s="313">
        <f>'Data - expenses'!R176</f>
        <v>12000</v>
      </c>
      <c r="R289" s="313">
        <f>'Data - expenses'!S176</f>
        <v>18000</v>
      </c>
      <c r="S289" s="313">
        <f>'Data - expenses'!T176</f>
        <v>12000</v>
      </c>
      <c r="T289" s="313">
        <f>'Data - expenses'!U176</f>
        <v>16000</v>
      </c>
      <c r="U289" s="313">
        <f>'Data - expenses'!V176</f>
        <v>32000</v>
      </c>
      <c r="V289" s="313">
        <f>'Data - expenses'!W176</f>
        <v>34000</v>
      </c>
      <c r="W289" s="313">
        <f>'Data - expenses'!X176</f>
        <v>24000</v>
      </c>
      <c r="X289" s="313">
        <f>'Data - expenses'!Y176</f>
        <v>22000</v>
      </c>
      <c r="Y289" s="313">
        <f>'Data - expenses'!Z176</f>
        <v>56000</v>
      </c>
      <c r="Z289" s="313">
        <f>'Data - expenses'!AA176</f>
        <v>22000</v>
      </c>
      <c r="AA289" s="313">
        <f>'Data - expenses'!AB176</f>
        <v>46000</v>
      </c>
      <c r="AB289" s="313">
        <f>'Data - expenses'!AC176</f>
        <v>68000</v>
      </c>
      <c r="AC289" s="313">
        <f>'Data - expenses'!AD176</f>
        <v>118000</v>
      </c>
      <c r="AD289" s="313">
        <f>'Data - expenses'!AE176</f>
        <v>144000</v>
      </c>
      <c r="AE289" s="313">
        <f>'Data - expenses'!AF176</f>
        <v>120000</v>
      </c>
      <c r="AF289" s="313">
        <f>'Data - expenses'!AG176</f>
        <v>240000</v>
      </c>
      <c r="AG289" s="313">
        <f>'Data - expenses'!AH176</f>
        <v>70000</v>
      </c>
      <c r="AH289" s="313">
        <f>'Data - expenses'!AI176</f>
        <v>54000</v>
      </c>
      <c r="AI289" s="313">
        <f>'Data - expenses'!AJ176</f>
        <v>104000</v>
      </c>
      <c r="AJ289" s="313">
        <f>'Data - expenses'!AK176</f>
        <v>290000</v>
      </c>
      <c r="AK289" s="313">
        <f>'Data - expenses'!AL176</f>
        <v>84000</v>
      </c>
      <c r="AL289" s="313">
        <f>'Data - expenses'!AM176</f>
        <v>98000</v>
      </c>
      <c r="AM289" s="313">
        <f>'Data - expenses'!AN176</f>
        <v>146000</v>
      </c>
      <c r="AN289" s="313">
        <f>'Data - expenses'!AO176</f>
        <v>190000</v>
      </c>
      <c r="AO289" s="313">
        <f>'Data - expenses'!AP176</f>
        <v>94000</v>
      </c>
      <c r="AP289" s="313">
        <f>'Data - expenses'!AQ176</f>
        <v>126000</v>
      </c>
      <c r="AQ289" s="313">
        <f>'Data - expenses'!AR176</f>
        <v>90000</v>
      </c>
      <c r="AR289" s="313">
        <f>'Data - expenses'!AS176</f>
        <v>130000</v>
      </c>
      <c r="AS289" s="313">
        <f>'Data - expenses'!AT176</f>
        <v>118000</v>
      </c>
      <c r="AT289" s="313">
        <f>'Data - expenses'!AU176</f>
        <v>252000</v>
      </c>
      <c r="AU289" s="313">
        <f>'Data - expenses'!AV176</f>
        <v>142000</v>
      </c>
      <c r="AV289" s="313">
        <f>'Data - expenses'!AW176</f>
        <v>114000</v>
      </c>
      <c r="AW289" s="313">
        <f>'Data - expenses'!AX176</f>
        <v>166000</v>
      </c>
      <c r="AX289" s="313">
        <f>'Data - expenses'!AY176</f>
        <v>94000</v>
      </c>
      <c r="AY289" s="313">
        <f>'Data - expenses'!AZ176</f>
        <v>132000</v>
      </c>
      <c r="AZ289" s="313">
        <f>'Data - expenses'!BA176</f>
        <v>314000</v>
      </c>
      <c r="BA289" s="313">
        <f>'Data - expenses'!BB176</f>
        <v>238000</v>
      </c>
      <c r="BB289" s="313">
        <f>'Data - expenses'!BC176</f>
        <v>262000</v>
      </c>
      <c r="BC289" s="313">
        <f>'Data - expenses'!BD176</f>
        <v>240000</v>
      </c>
      <c r="BD289" s="313">
        <f>'Data - expenses'!BE176</f>
        <v>324000</v>
      </c>
      <c r="BE289" s="313">
        <f>'Data - expenses'!BF176</f>
        <v>284000</v>
      </c>
      <c r="BF289" s="313">
        <f>'Data - expenses'!BG176</f>
        <v>268000</v>
      </c>
      <c r="BG289" s="313">
        <f>'Data - expenses'!BH176</f>
        <v>216000</v>
      </c>
      <c r="BH289" s="313">
        <f>'Data - expenses'!BI176</f>
        <v>424000</v>
      </c>
      <c r="BI289" s="313">
        <f>'Data - expenses'!BJ176</f>
        <v>226000</v>
      </c>
      <c r="BJ289" s="313">
        <f>'Data - expenses'!BK176</f>
        <v>296000</v>
      </c>
      <c r="BK289" s="313">
        <f>'Data - expenses'!BL176</f>
        <v>246000</v>
      </c>
      <c r="BL289" s="313">
        <f>'Data - expenses'!BM176</f>
        <v>418000</v>
      </c>
      <c r="BM289" s="313">
        <f>'Data - expenses'!BN176</f>
        <v>226000</v>
      </c>
      <c r="BN289" s="313">
        <f>'Data - expenses'!BO176</f>
        <v>272000</v>
      </c>
      <c r="BO289" s="313">
        <f>'Data - expenses'!BP176</f>
        <v>368000</v>
      </c>
      <c r="BP289" s="314">
        <f>'Data - expenses'!BQ176</f>
        <v>264000</v>
      </c>
    </row>
    <row r="290" spans="6:68" hidden="1" outlineLevel="5">
      <c r="H290" s="327" t="s">
        <v>301</v>
      </c>
      <c r="I290" s="312">
        <f>'Data - expenses'!J177</f>
        <v>0</v>
      </c>
      <c r="J290" s="313">
        <f>'Data - expenses'!K177</f>
        <v>0</v>
      </c>
      <c r="K290" s="313">
        <f>'Data - expenses'!L177</f>
        <v>0</v>
      </c>
      <c r="L290" s="313">
        <f>'Data - expenses'!M177</f>
        <v>0</v>
      </c>
      <c r="M290" s="313">
        <f>'Data - expenses'!N177</f>
        <v>0</v>
      </c>
      <c r="N290" s="313">
        <f>'Data - expenses'!O177</f>
        <v>0</v>
      </c>
      <c r="O290" s="313">
        <f>'Data - expenses'!P177</f>
        <v>0</v>
      </c>
      <c r="P290" s="313">
        <f>'Data - expenses'!Q177</f>
        <v>0</v>
      </c>
      <c r="Q290" s="313">
        <f>'Data - expenses'!R177</f>
        <v>0</v>
      </c>
      <c r="R290" s="313">
        <f>'Data - expenses'!S177</f>
        <v>0</v>
      </c>
      <c r="S290" s="313">
        <f>'Data - expenses'!T177</f>
        <v>0</v>
      </c>
      <c r="T290" s="313">
        <f>'Data - expenses'!U177</f>
        <v>0</v>
      </c>
      <c r="U290" s="313">
        <f>'Data - expenses'!V177</f>
        <v>0</v>
      </c>
      <c r="V290" s="313">
        <f>'Data - expenses'!W177</f>
        <v>0</v>
      </c>
      <c r="W290" s="313">
        <f>'Data - expenses'!X177</f>
        <v>0</v>
      </c>
      <c r="X290" s="313">
        <f>'Data - expenses'!Y177</f>
        <v>0</v>
      </c>
      <c r="Y290" s="313">
        <f>'Data - expenses'!Z177</f>
        <v>2000</v>
      </c>
      <c r="Z290" s="313">
        <f>'Data - expenses'!AA177</f>
        <v>0</v>
      </c>
      <c r="AA290" s="313">
        <f>'Data - expenses'!AB177</f>
        <v>0</v>
      </c>
      <c r="AB290" s="313">
        <f>'Data - expenses'!AC177</f>
        <v>0</v>
      </c>
      <c r="AC290" s="313">
        <f>'Data - expenses'!AD177</f>
        <v>0</v>
      </c>
      <c r="AD290" s="313">
        <f>'Data - expenses'!AE177</f>
        <v>0</v>
      </c>
      <c r="AE290" s="313">
        <f>'Data - expenses'!AF177</f>
        <v>0</v>
      </c>
      <c r="AF290" s="313">
        <f>'Data - expenses'!AG177</f>
        <v>0</v>
      </c>
      <c r="AG290" s="313">
        <f>'Data - expenses'!AH177</f>
        <v>0</v>
      </c>
      <c r="AH290" s="313">
        <f>'Data - expenses'!AI177</f>
        <v>2000</v>
      </c>
      <c r="AI290" s="313">
        <f>'Data - expenses'!AJ177</f>
        <v>0</v>
      </c>
      <c r="AJ290" s="313">
        <f>'Data - expenses'!AK177</f>
        <v>0</v>
      </c>
      <c r="AK290" s="313">
        <f>'Data - expenses'!AL177</f>
        <v>0</v>
      </c>
      <c r="AL290" s="313">
        <f>'Data - expenses'!AM177</f>
        <v>0</v>
      </c>
      <c r="AM290" s="313">
        <f>'Data - expenses'!AN177</f>
        <v>0</v>
      </c>
      <c r="AN290" s="313">
        <f>'Data - expenses'!AO177</f>
        <v>2000</v>
      </c>
      <c r="AO290" s="313">
        <f>'Data - expenses'!AP177</f>
        <v>0</v>
      </c>
      <c r="AP290" s="313">
        <f>'Data - expenses'!AQ177</f>
        <v>0</v>
      </c>
      <c r="AQ290" s="313">
        <f>'Data - expenses'!AR177</f>
        <v>0</v>
      </c>
      <c r="AR290" s="313">
        <f>'Data - expenses'!AS177</f>
        <v>0</v>
      </c>
      <c r="AS290" s="313">
        <f>'Data - expenses'!AT177</f>
        <v>0</v>
      </c>
      <c r="AT290" s="313">
        <f>'Data - expenses'!AU177</f>
        <v>2000</v>
      </c>
      <c r="AU290" s="313">
        <f>'Data - expenses'!AV177</f>
        <v>0</v>
      </c>
      <c r="AV290" s="313">
        <f>'Data - expenses'!AW177</f>
        <v>0</v>
      </c>
      <c r="AW290" s="313">
        <f>'Data - expenses'!AX177</f>
        <v>2000</v>
      </c>
      <c r="AX290" s="313">
        <f>'Data - expenses'!AY177</f>
        <v>2000</v>
      </c>
      <c r="AY290" s="313">
        <f>'Data - expenses'!AZ177</f>
        <v>0</v>
      </c>
      <c r="AZ290" s="313">
        <f>'Data - expenses'!BA177</f>
        <v>0</v>
      </c>
      <c r="BA290" s="313">
        <f>'Data - expenses'!BB177</f>
        <v>0</v>
      </c>
      <c r="BB290" s="313">
        <f>'Data - expenses'!BC177</f>
        <v>0</v>
      </c>
      <c r="BC290" s="313">
        <f>'Data - expenses'!BD177</f>
        <v>0</v>
      </c>
      <c r="BD290" s="313">
        <f>'Data - expenses'!BE177</f>
        <v>2000</v>
      </c>
      <c r="BE290" s="313">
        <f>'Data - expenses'!BF177</f>
        <v>0</v>
      </c>
      <c r="BF290" s="313">
        <f>'Data - expenses'!BG177</f>
        <v>2000</v>
      </c>
      <c r="BG290" s="313">
        <f>'Data - expenses'!BH177</f>
        <v>0</v>
      </c>
      <c r="BH290" s="313">
        <f>'Data - expenses'!BI177</f>
        <v>0</v>
      </c>
      <c r="BI290" s="313">
        <f>'Data - expenses'!BJ177</f>
        <v>2000</v>
      </c>
      <c r="BJ290" s="313">
        <f>'Data - expenses'!BK177</f>
        <v>0</v>
      </c>
      <c r="BK290" s="313">
        <f>'Data - expenses'!BL177</f>
        <v>0</v>
      </c>
      <c r="BL290" s="313">
        <f>'Data - expenses'!BM177</f>
        <v>2000</v>
      </c>
      <c r="BM290" s="313">
        <f>'Data - expenses'!BN177</f>
        <v>0</v>
      </c>
      <c r="BN290" s="313">
        <f>'Data - expenses'!BO177</f>
        <v>0</v>
      </c>
      <c r="BO290" s="313">
        <f>'Data - expenses'!BP177</f>
        <v>2000</v>
      </c>
      <c r="BP290" s="314">
        <f>'Data - expenses'!BQ177</f>
        <v>0</v>
      </c>
    </row>
    <row r="291" spans="6:68" hidden="1" outlineLevel="4">
      <c r="G291" s="502" t="s">
        <v>1</v>
      </c>
      <c r="H291" s="503"/>
      <c r="I291" s="324">
        <f t="shared" ref="I291:AN291" si="218">SUM(I292,I293,I294)</f>
        <v>4000</v>
      </c>
      <c r="J291" s="325">
        <f t="shared" si="218"/>
        <v>16000</v>
      </c>
      <c r="K291" s="325">
        <f t="shared" si="218"/>
        <v>44000</v>
      </c>
      <c r="L291" s="325">
        <f t="shared" si="218"/>
        <v>82000</v>
      </c>
      <c r="M291" s="325">
        <f t="shared" si="218"/>
        <v>92000</v>
      </c>
      <c r="N291" s="325">
        <f t="shared" si="218"/>
        <v>172000</v>
      </c>
      <c r="O291" s="325">
        <f t="shared" si="218"/>
        <v>174000</v>
      </c>
      <c r="P291" s="325">
        <f t="shared" si="218"/>
        <v>196000</v>
      </c>
      <c r="Q291" s="325">
        <f t="shared" si="218"/>
        <v>68000</v>
      </c>
      <c r="R291" s="325">
        <f t="shared" si="218"/>
        <v>130000</v>
      </c>
      <c r="S291" s="325">
        <f t="shared" si="218"/>
        <v>0</v>
      </c>
      <c r="T291" s="325">
        <f t="shared" si="218"/>
        <v>18000</v>
      </c>
      <c r="U291" s="325">
        <f t="shared" si="218"/>
        <v>286000</v>
      </c>
      <c r="V291" s="325">
        <f t="shared" si="218"/>
        <v>498000</v>
      </c>
      <c r="W291" s="325">
        <f t="shared" si="218"/>
        <v>174000</v>
      </c>
      <c r="X291" s="325">
        <f t="shared" si="218"/>
        <v>0</v>
      </c>
      <c r="Y291" s="325">
        <f t="shared" si="218"/>
        <v>224000</v>
      </c>
      <c r="Z291" s="325">
        <f t="shared" si="218"/>
        <v>0</v>
      </c>
      <c r="AA291" s="325">
        <f t="shared" si="218"/>
        <v>482000</v>
      </c>
      <c r="AB291" s="325">
        <f t="shared" si="218"/>
        <v>294000</v>
      </c>
      <c r="AC291" s="325">
        <f t="shared" si="218"/>
        <v>2050000</v>
      </c>
      <c r="AD291" s="325">
        <f t="shared" si="218"/>
        <v>2136000</v>
      </c>
      <c r="AE291" s="325">
        <f t="shared" si="218"/>
        <v>1162000</v>
      </c>
      <c r="AF291" s="325">
        <f t="shared" si="218"/>
        <v>2634000</v>
      </c>
      <c r="AG291" s="325">
        <f t="shared" si="218"/>
        <v>4000</v>
      </c>
      <c r="AH291" s="325">
        <f t="shared" si="218"/>
        <v>16000</v>
      </c>
      <c r="AI291" s="325">
        <f t="shared" si="218"/>
        <v>44000</v>
      </c>
      <c r="AJ291" s="325">
        <f t="shared" si="218"/>
        <v>82000</v>
      </c>
      <c r="AK291" s="325">
        <f t="shared" si="218"/>
        <v>92000</v>
      </c>
      <c r="AL291" s="325">
        <f t="shared" si="218"/>
        <v>172000</v>
      </c>
      <c r="AM291" s="325">
        <f t="shared" si="218"/>
        <v>174000</v>
      </c>
      <c r="AN291" s="325">
        <f t="shared" si="218"/>
        <v>196000</v>
      </c>
      <c r="AO291" s="325">
        <f t="shared" ref="AO291:BP291" si="219">SUM(AO292,AO293,AO294)</f>
        <v>68000</v>
      </c>
      <c r="AP291" s="325">
        <f t="shared" si="219"/>
        <v>130000</v>
      </c>
      <c r="AQ291" s="325">
        <f t="shared" si="219"/>
        <v>0</v>
      </c>
      <c r="AR291" s="325">
        <f t="shared" si="219"/>
        <v>18000</v>
      </c>
      <c r="AS291" s="325">
        <f t="shared" si="219"/>
        <v>286000</v>
      </c>
      <c r="AT291" s="325">
        <f t="shared" si="219"/>
        <v>498000</v>
      </c>
      <c r="AU291" s="325">
        <f t="shared" si="219"/>
        <v>174000</v>
      </c>
      <c r="AV291" s="325">
        <f t="shared" si="219"/>
        <v>0</v>
      </c>
      <c r="AW291" s="325">
        <f t="shared" si="219"/>
        <v>224000</v>
      </c>
      <c r="AX291" s="325">
        <f t="shared" si="219"/>
        <v>0</v>
      </c>
      <c r="AY291" s="325">
        <f t="shared" si="219"/>
        <v>482000</v>
      </c>
      <c r="AZ291" s="325">
        <f t="shared" si="219"/>
        <v>294000</v>
      </c>
      <c r="BA291" s="325">
        <f t="shared" si="219"/>
        <v>2050000</v>
      </c>
      <c r="BB291" s="325">
        <f t="shared" si="219"/>
        <v>2136000</v>
      </c>
      <c r="BC291" s="325">
        <f t="shared" si="219"/>
        <v>1162000</v>
      </c>
      <c r="BD291" s="325">
        <f t="shared" si="219"/>
        <v>2634000</v>
      </c>
      <c r="BE291" s="325">
        <f t="shared" si="219"/>
        <v>0</v>
      </c>
      <c r="BF291" s="325">
        <f t="shared" si="219"/>
        <v>144000</v>
      </c>
      <c r="BG291" s="325">
        <f t="shared" si="219"/>
        <v>684000</v>
      </c>
      <c r="BH291" s="325">
        <f t="shared" si="219"/>
        <v>0</v>
      </c>
      <c r="BI291" s="325">
        <f t="shared" si="219"/>
        <v>0</v>
      </c>
      <c r="BJ291" s="325">
        <f t="shared" si="219"/>
        <v>0</v>
      </c>
      <c r="BK291" s="325">
        <f t="shared" si="219"/>
        <v>0</v>
      </c>
      <c r="BL291" s="325">
        <f t="shared" si="219"/>
        <v>412000</v>
      </c>
      <c r="BM291" s="325">
        <f t="shared" si="219"/>
        <v>0</v>
      </c>
      <c r="BN291" s="325">
        <f t="shared" si="219"/>
        <v>0</v>
      </c>
      <c r="BO291" s="325">
        <f t="shared" si="219"/>
        <v>798000</v>
      </c>
      <c r="BP291" s="326">
        <f t="shared" si="219"/>
        <v>120000</v>
      </c>
    </row>
    <row r="292" spans="6:68" hidden="1" outlineLevel="5">
      <c r="H292" s="327" t="s">
        <v>264</v>
      </c>
      <c r="I292" s="312">
        <f>'Data - expenses'!J178</f>
        <v>0</v>
      </c>
      <c r="J292" s="313">
        <f>'Data - expenses'!K178</f>
        <v>0</v>
      </c>
      <c r="K292" s="313">
        <f>'Data - expenses'!L178</f>
        <v>4000</v>
      </c>
      <c r="L292" s="313">
        <f>'Data - expenses'!M178</f>
        <v>6000</v>
      </c>
      <c r="M292" s="313">
        <f>'Data - expenses'!N178</f>
        <v>8000</v>
      </c>
      <c r="N292" s="313">
        <f>'Data - expenses'!O178</f>
        <v>12000</v>
      </c>
      <c r="O292" s="313">
        <f>'Data - expenses'!P178</f>
        <v>14000</v>
      </c>
      <c r="P292" s="313">
        <f>'Data - expenses'!Q178</f>
        <v>16000</v>
      </c>
      <c r="Q292" s="313">
        <f>'Data - expenses'!R178</f>
        <v>4000</v>
      </c>
      <c r="R292" s="313">
        <f>'Data - expenses'!S178</f>
        <v>10000</v>
      </c>
      <c r="S292" s="313">
        <f>'Data - expenses'!T178</f>
        <v>0</v>
      </c>
      <c r="T292" s="313">
        <f>'Data - expenses'!U178</f>
        <v>2000</v>
      </c>
      <c r="U292" s="313">
        <f>'Data - expenses'!V178</f>
        <v>22000</v>
      </c>
      <c r="V292" s="313">
        <f>'Data - expenses'!W178</f>
        <v>38000</v>
      </c>
      <c r="W292" s="313">
        <f>'Data - expenses'!X178</f>
        <v>14000</v>
      </c>
      <c r="X292" s="313">
        <f>'Data - expenses'!Y178</f>
        <v>0</v>
      </c>
      <c r="Y292" s="313">
        <f>'Data - expenses'!Z178</f>
        <v>16000</v>
      </c>
      <c r="Z292" s="313">
        <f>'Data - expenses'!AA178</f>
        <v>0</v>
      </c>
      <c r="AA292" s="313">
        <f>'Data - expenses'!AB178</f>
        <v>38000</v>
      </c>
      <c r="AB292" s="313">
        <f>'Data - expenses'!AC178</f>
        <v>22000</v>
      </c>
      <c r="AC292" s="313">
        <f>'Data - expenses'!AD178</f>
        <v>158000</v>
      </c>
      <c r="AD292" s="313">
        <f>'Data - expenses'!AE178</f>
        <v>164000</v>
      </c>
      <c r="AE292" s="313">
        <f>'Data - expenses'!AF178</f>
        <v>90000</v>
      </c>
      <c r="AF292" s="313">
        <f>'Data - expenses'!AG178</f>
        <v>202000</v>
      </c>
      <c r="AG292" s="313">
        <f>'Data - expenses'!AH178</f>
        <v>0</v>
      </c>
      <c r="AH292" s="313">
        <f>'Data - expenses'!AI178</f>
        <v>0</v>
      </c>
      <c r="AI292" s="313">
        <f>'Data - expenses'!AJ178</f>
        <v>4000</v>
      </c>
      <c r="AJ292" s="313">
        <f>'Data - expenses'!AK178</f>
        <v>6000</v>
      </c>
      <c r="AK292" s="313">
        <f>'Data - expenses'!AL178</f>
        <v>8000</v>
      </c>
      <c r="AL292" s="313">
        <f>'Data - expenses'!AM178</f>
        <v>12000</v>
      </c>
      <c r="AM292" s="313">
        <f>'Data - expenses'!AN178</f>
        <v>14000</v>
      </c>
      <c r="AN292" s="313">
        <f>'Data - expenses'!AO178</f>
        <v>16000</v>
      </c>
      <c r="AO292" s="313">
        <f>'Data - expenses'!AP178</f>
        <v>4000</v>
      </c>
      <c r="AP292" s="313">
        <f>'Data - expenses'!AQ178</f>
        <v>10000</v>
      </c>
      <c r="AQ292" s="313">
        <f>'Data - expenses'!AR178</f>
        <v>0</v>
      </c>
      <c r="AR292" s="313">
        <f>'Data - expenses'!AS178</f>
        <v>2000</v>
      </c>
      <c r="AS292" s="313">
        <f>'Data - expenses'!AT178</f>
        <v>22000</v>
      </c>
      <c r="AT292" s="313">
        <f>'Data - expenses'!AU178</f>
        <v>38000</v>
      </c>
      <c r="AU292" s="313">
        <f>'Data - expenses'!AV178</f>
        <v>14000</v>
      </c>
      <c r="AV292" s="313">
        <f>'Data - expenses'!AW178</f>
        <v>0</v>
      </c>
      <c r="AW292" s="313">
        <f>'Data - expenses'!AX178</f>
        <v>16000</v>
      </c>
      <c r="AX292" s="313">
        <f>'Data - expenses'!AY178</f>
        <v>0</v>
      </c>
      <c r="AY292" s="313">
        <f>'Data - expenses'!AZ178</f>
        <v>38000</v>
      </c>
      <c r="AZ292" s="313">
        <f>'Data - expenses'!BA178</f>
        <v>22000</v>
      </c>
      <c r="BA292" s="313">
        <f>'Data - expenses'!BB178</f>
        <v>158000</v>
      </c>
      <c r="BB292" s="313">
        <f>'Data - expenses'!BC178</f>
        <v>164000</v>
      </c>
      <c r="BC292" s="313">
        <f>'Data - expenses'!BD178</f>
        <v>90000</v>
      </c>
      <c r="BD292" s="313">
        <f>'Data - expenses'!BE178</f>
        <v>202000</v>
      </c>
      <c r="BE292" s="313">
        <f>'Data - expenses'!BF178</f>
        <v>0</v>
      </c>
      <c r="BF292" s="313">
        <f>'Data - expenses'!BG178</f>
        <v>12000</v>
      </c>
      <c r="BG292" s="313">
        <f>'Data - expenses'!BH178</f>
        <v>52000</v>
      </c>
      <c r="BH292" s="313">
        <f>'Data - expenses'!BI178</f>
        <v>0</v>
      </c>
      <c r="BI292" s="313">
        <f>'Data - expenses'!BJ178</f>
        <v>0</v>
      </c>
      <c r="BJ292" s="313">
        <f>'Data - expenses'!BK178</f>
        <v>0</v>
      </c>
      <c r="BK292" s="313">
        <f>'Data - expenses'!BL178</f>
        <v>0</v>
      </c>
      <c r="BL292" s="313">
        <f>'Data - expenses'!BM178</f>
        <v>32000</v>
      </c>
      <c r="BM292" s="313">
        <f>'Data - expenses'!BN178</f>
        <v>0</v>
      </c>
      <c r="BN292" s="313">
        <f>'Data - expenses'!BO178</f>
        <v>0</v>
      </c>
      <c r="BO292" s="313">
        <f>'Data - expenses'!BP178</f>
        <v>62000</v>
      </c>
      <c r="BP292" s="314">
        <f>'Data - expenses'!BQ178</f>
        <v>8000</v>
      </c>
    </row>
    <row r="293" spans="6:68" hidden="1" outlineLevel="5">
      <c r="H293" s="327" t="s">
        <v>265</v>
      </c>
      <c r="I293" s="312">
        <f>'Data - expenses'!J179</f>
        <v>2000</v>
      </c>
      <c r="J293" s="313">
        <f>'Data - expenses'!K179</f>
        <v>8000</v>
      </c>
      <c r="K293" s="313">
        <f>'Data - expenses'!L179</f>
        <v>20000</v>
      </c>
      <c r="L293" s="313">
        <f>'Data - expenses'!M179</f>
        <v>38000</v>
      </c>
      <c r="M293" s="313">
        <f>'Data - expenses'!N179</f>
        <v>42000</v>
      </c>
      <c r="N293" s="313">
        <f>'Data - expenses'!O179</f>
        <v>80000</v>
      </c>
      <c r="O293" s="313">
        <f>'Data - expenses'!P179</f>
        <v>80000</v>
      </c>
      <c r="P293" s="313">
        <f>'Data - expenses'!Q179</f>
        <v>90000</v>
      </c>
      <c r="Q293" s="313">
        <f>'Data - expenses'!R179</f>
        <v>32000</v>
      </c>
      <c r="R293" s="313">
        <f>'Data - expenses'!S179</f>
        <v>60000</v>
      </c>
      <c r="S293" s="313">
        <f>'Data - expenses'!T179</f>
        <v>0</v>
      </c>
      <c r="T293" s="313">
        <f>'Data - expenses'!U179</f>
        <v>8000</v>
      </c>
      <c r="U293" s="313">
        <f>'Data - expenses'!V179</f>
        <v>132000</v>
      </c>
      <c r="V293" s="313">
        <f>'Data - expenses'!W179</f>
        <v>230000</v>
      </c>
      <c r="W293" s="313">
        <f>'Data - expenses'!X179</f>
        <v>80000</v>
      </c>
      <c r="X293" s="313">
        <f>'Data - expenses'!Y179</f>
        <v>0</v>
      </c>
      <c r="Y293" s="313">
        <f>'Data - expenses'!Z179</f>
        <v>104000</v>
      </c>
      <c r="Z293" s="313">
        <f>'Data - expenses'!AA179</f>
        <v>0</v>
      </c>
      <c r="AA293" s="313">
        <f>'Data - expenses'!AB179</f>
        <v>222000</v>
      </c>
      <c r="AB293" s="313">
        <f>'Data - expenses'!AC179</f>
        <v>136000</v>
      </c>
      <c r="AC293" s="313">
        <f>'Data - expenses'!AD179</f>
        <v>946000</v>
      </c>
      <c r="AD293" s="313">
        <f>'Data - expenses'!AE179</f>
        <v>986000</v>
      </c>
      <c r="AE293" s="313">
        <f>'Data - expenses'!AF179</f>
        <v>536000</v>
      </c>
      <c r="AF293" s="313">
        <f>'Data - expenses'!AG179</f>
        <v>1216000</v>
      </c>
      <c r="AG293" s="313">
        <f>'Data - expenses'!AH179</f>
        <v>2000</v>
      </c>
      <c r="AH293" s="313">
        <f>'Data - expenses'!AI179</f>
        <v>8000</v>
      </c>
      <c r="AI293" s="313">
        <f>'Data - expenses'!AJ179</f>
        <v>20000</v>
      </c>
      <c r="AJ293" s="313">
        <f>'Data - expenses'!AK179</f>
        <v>38000</v>
      </c>
      <c r="AK293" s="313">
        <f>'Data - expenses'!AL179</f>
        <v>42000</v>
      </c>
      <c r="AL293" s="313">
        <f>'Data - expenses'!AM179</f>
        <v>80000</v>
      </c>
      <c r="AM293" s="313">
        <f>'Data - expenses'!AN179</f>
        <v>80000</v>
      </c>
      <c r="AN293" s="313">
        <f>'Data - expenses'!AO179</f>
        <v>90000</v>
      </c>
      <c r="AO293" s="313">
        <f>'Data - expenses'!AP179</f>
        <v>32000</v>
      </c>
      <c r="AP293" s="313">
        <f>'Data - expenses'!AQ179</f>
        <v>60000</v>
      </c>
      <c r="AQ293" s="313">
        <f>'Data - expenses'!AR179</f>
        <v>0</v>
      </c>
      <c r="AR293" s="313">
        <f>'Data - expenses'!AS179</f>
        <v>8000</v>
      </c>
      <c r="AS293" s="313">
        <f>'Data - expenses'!AT179</f>
        <v>132000</v>
      </c>
      <c r="AT293" s="313">
        <f>'Data - expenses'!AU179</f>
        <v>230000</v>
      </c>
      <c r="AU293" s="313">
        <f>'Data - expenses'!AV179</f>
        <v>80000</v>
      </c>
      <c r="AV293" s="313">
        <f>'Data - expenses'!AW179</f>
        <v>0</v>
      </c>
      <c r="AW293" s="313">
        <f>'Data - expenses'!AX179</f>
        <v>104000</v>
      </c>
      <c r="AX293" s="313">
        <f>'Data - expenses'!AY179</f>
        <v>0</v>
      </c>
      <c r="AY293" s="313">
        <f>'Data - expenses'!AZ179</f>
        <v>222000</v>
      </c>
      <c r="AZ293" s="313">
        <f>'Data - expenses'!BA179</f>
        <v>136000</v>
      </c>
      <c r="BA293" s="313">
        <f>'Data - expenses'!BB179</f>
        <v>946000</v>
      </c>
      <c r="BB293" s="313">
        <f>'Data - expenses'!BC179</f>
        <v>986000</v>
      </c>
      <c r="BC293" s="313">
        <f>'Data - expenses'!BD179</f>
        <v>536000</v>
      </c>
      <c r="BD293" s="313">
        <f>'Data - expenses'!BE179</f>
        <v>1216000</v>
      </c>
      <c r="BE293" s="313">
        <f>'Data - expenses'!BF179</f>
        <v>0</v>
      </c>
      <c r="BF293" s="313">
        <f>'Data - expenses'!BG179</f>
        <v>66000</v>
      </c>
      <c r="BG293" s="313">
        <f>'Data - expenses'!BH179</f>
        <v>316000</v>
      </c>
      <c r="BH293" s="313">
        <f>'Data - expenses'!BI179</f>
        <v>0</v>
      </c>
      <c r="BI293" s="313">
        <f>'Data - expenses'!BJ179</f>
        <v>0</v>
      </c>
      <c r="BJ293" s="313">
        <f>'Data - expenses'!BK179</f>
        <v>0</v>
      </c>
      <c r="BK293" s="313">
        <f>'Data - expenses'!BL179</f>
        <v>0</v>
      </c>
      <c r="BL293" s="313">
        <f>'Data - expenses'!BM179</f>
        <v>190000</v>
      </c>
      <c r="BM293" s="313">
        <f>'Data - expenses'!BN179</f>
        <v>0</v>
      </c>
      <c r="BN293" s="313">
        <f>'Data - expenses'!BO179</f>
        <v>0</v>
      </c>
      <c r="BO293" s="313">
        <f>'Data - expenses'!BP179</f>
        <v>368000</v>
      </c>
      <c r="BP293" s="314">
        <f>'Data - expenses'!BQ179</f>
        <v>56000</v>
      </c>
    </row>
    <row r="294" spans="6:68" hidden="1" outlineLevel="5">
      <c r="H294" s="327" t="s">
        <v>266</v>
      </c>
      <c r="I294" s="312">
        <f>'Data - expenses'!J180</f>
        <v>2000</v>
      </c>
      <c r="J294" s="313">
        <f>'Data - expenses'!K180</f>
        <v>8000</v>
      </c>
      <c r="K294" s="313">
        <f>'Data - expenses'!L180</f>
        <v>20000</v>
      </c>
      <c r="L294" s="313">
        <f>'Data - expenses'!M180</f>
        <v>38000</v>
      </c>
      <c r="M294" s="313">
        <f>'Data - expenses'!N180</f>
        <v>42000</v>
      </c>
      <c r="N294" s="313">
        <f>'Data - expenses'!O180</f>
        <v>80000</v>
      </c>
      <c r="O294" s="313">
        <f>'Data - expenses'!P180</f>
        <v>80000</v>
      </c>
      <c r="P294" s="313">
        <f>'Data - expenses'!Q180</f>
        <v>90000</v>
      </c>
      <c r="Q294" s="313">
        <f>'Data - expenses'!R180</f>
        <v>32000</v>
      </c>
      <c r="R294" s="313">
        <f>'Data - expenses'!S180</f>
        <v>60000</v>
      </c>
      <c r="S294" s="313">
        <f>'Data - expenses'!T180</f>
        <v>0</v>
      </c>
      <c r="T294" s="313">
        <f>'Data - expenses'!U180</f>
        <v>8000</v>
      </c>
      <c r="U294" s="313">
        <f>'Data - expenses'!V180</f>
        <v>132000</v>
      </c>
      <c r="V294" s="313">
        <f>'Data - expenses'!W180</f>
        <v>230000</v>
      </c>
      <c r="W294" s="313">
        <f>'Data - expenses'!X180</f>
        <v>80000</v>
      </c>
      <c r="X294" s="313">
        <f>'Data - expenses'!Y180</f>
        <v>0</v>
      </c>
      <c r="Y294" s="313">
        <f>'Data - expenses'!Z180</f>
        <v>104000</v>
      </c>
      <c r="Z294" s="313">
        <f>'Data - expenses'!AA180</f>
        <v>0</v>
      </c>
      <c r="AA294" s="313">
        <f>'Data - expenses'!AB180</f>
        <v>222000</v>
      </c>
      <c r="AB294" s="313">
        <f>'Data - expenses'!AC180</f>
        <v>136000</v>
      </c>
      <c r="AC294" s="313">
        <f>'Data - expenses'!AD180</f>
        <v>946000</v>
      </c>
      <c r="AD294" s="313">
        <f>'Data - expenses'!AE180</f>
        <v>986000</v>
      </c>
      <c r="AE294" s="313">
        <f>'Data - expenses'!AF180</f>
        <v>536000</v>
      </c>
      <c r="AF294" s="313">
        <f>'Data - expenses'!AG180</f>
        <v>1216000</v>
      </c>
      <c r="AG294" s="313">
        <f>'Data - expenses'!AH180</f>
        <v>2000</v>
      </c>
      <c r="AH294" s="313">
        <f>'Data - expenses'!AI180</f>
        <v>8000</v>
      </c>
      <c r="AI294" s="313">
        <f>'Data - expenses'!AJ180</f>
        <v>20000</v>
      </c>
      <c r="AJ294" s="313">
        <f>'Data - expenses'!AK180</f>
        <v>38000</v>
      </c>
      <c r="AK294" s="313">
        <f>'Data - expenses'!AL180</f>
        <v>42000</v>
      </c>
      <c r="AL294" s="313">
        <f>'Data - expenses'!AM180</f>
        <v>80000</v>
      </c>
      <c r="AM294" s="313">
        <f>'Data - expenses'!AN180</f>
        <v>80000</v>
      </c>
      <c r="AN294" s="313">
        <f>'Data - expenses'!AO180</f>
        <v>90000</v>
      </c>
      <c r="AO294" s="313">
        <f>'Data - expenses'!AP180</f>
        <v>32000</v>
      </c>
      <c r="AP294" s="313">
        <f>'Data - expenses'!AQ180</f>
        <v>60000</v>
      </c>
      <c r="AQ294" s="313">
        <f>'Data - expenses'!AR180</f>
        <v>0</v>
      </c>
      <c r="AR294" s="313">
        <f>'Data - expenses'!AS180</f>
        <v>8000</v>
      </c>
      <c r="AS294" s="313">
        <f>'Data - expenses'!AT180</f>
        <v>132000</v>
      </c>
      <c r="AT294" s="313">
        <f>'Data - expenses'!AU180</f>
        <v>230000</v>
      </c>
      <c r="AU294" s="313">
        <f>'Data - expenses'!AV180</f>
        <v>80000</v>
      </c>
      <c r="AV294" s="313">
        <f>'Data - expenses'!AW180</f>
        <v>0</v>
      </c>
      <c r="AW294" s="313">
        <f>'Data - expenses'!AX180</f>
        <v>104000</v>
      </c>
      <c r="AX294" s="313">
        <f>'Data - expenses'!AY180</f>
        <v>0</v>
      </c>
      <c r="AY294" s="313">
        <f>'Data - expenses'!AZ180</f>
        <v>222000</v>
      </c>
      <c r="AZ294" s="313">
        <f>'Data - expenses'!BA180</f>
        <v>136000</v>
      </c>
      <c r="BA294" s="313">
        <f>'Data - expenses'!BB180</f>
        <v>946000</v>
      </c>
      <c r="BB294" s="313">
        <f>'Data - expenses'!BC180</f>
        <v>986000</v>
      </c>
      <c r="BC294" s="313">
        <f>'Data - expenses'!BD180</f>
        <v>536000</v>
      </c>
      <c r="BD294" s="313">
        <f>'Data - expenses'!BE180</f>
        <v>1216000</v>
      </c>
      <c r="BE294" s="313">
        <f>'Data - expenses'!BF180</f>
        <v>0</v>
      </c>
      <c r="BF294" s="313">
        <f>'Data - expenses'!BG180</f>
        <v>66000</v>
      </c>
      <c r="BG294" s="313">
        <f>'Data - expenses'!BH180</f>
        <v>316000</v>
      </c>
      <c r="BH294" s="313">
        <f>'Data - expenses'!BI180</f>
        <v>0</v>
      </c>
      <c r="BI294" s="313">
        <f>'Data - expenses'!BJ180</f>
        <v>0</v>
      </c>
      <c r="BJ294" s="313">
        <f>'Data - expenses'!BK180</f>
        <v>0</v>
      </c>
      <c r="BK294" s="313">
        <f>'Data - expenses'!BL180</f>
        <v>0</v>
      </c>
      <c r="BL294" s="313">
        <f>'Data - expenses'!BM180</f>
        <v>190000</v>
      </c>
      <c r="BM294" s="313">
        <f>'Data - expenses'!BN180</f>
        <v>0</v>
      </c>
      <c r="BN294" s="313">
        <f>'Data - expenses'!BO180</f>
        <v>0</v>
      </c>
      <c r="BO294" s="313">
        <f>'Data - expenses'!BP180</f>
        <v>368000</v>
      </c>
      <c r="BP294" s="314">
        <f>'Data - expenses'!BQ180</f>
        <v>56000</v>
      </c>
    </row>
    <row r="295" spans="6:68" hidden="1" outlineLevel="4">
      <c r="G295" s="502" t="s">
        <v>61</v>
      </c>
      <c r="H295" s="503"/>
      <c r="I295" s="324">
        <f t="shared" ref="I295:AN295" si="220">SUM(I296)</f>
        <v>0</v>
      </c>
      <c r="J295" s="325">
        <f t="shared" si="220"/>
        <v>0</v>
      </c>
      <c r="K295" s="325">
        <f t="shared" si="220"/>
        <v>0</v>
      </c>
      <c r="L295" s="325">
        <f t="shared" si="220"/>
        <v>0</v>
      </c>
      <c r="M295" s="325">
        <f t="shared" si="220"/>
        <v>0</v>
      </c>
      <c r="N295" s="325">
        <f t="shared" si="220"/>
        <v>0</v>
      </c>
      <c r="O295" s="325">
        <f t="shared" si="220"/>
        <v>0</v>
      </c>
      <c r="P295" s="325">
        <f t="shared" si="220"/>
        <v>0</v>
      </c>
      <c r="Q295" s="325">
        <f t="shared" si="220"/>
        <v>0</v>
      </c>
      <c r="R295" s="325">
        <f t="shared" si="220"/>
        <v>2000</v>
      </c>
      <c r="S295" s="325">
        <f t="shared" si="220"/>
        <v>0</v>
      </c>
      <c r="T295" s="325">
        <f t="shared" si="220"/>
        <v>0</v>
      </c>
      <c r="U295" s="325">
        <f t="shared" si="220"/>
        <v>0</v>
      </c>
      <c r="V295" s="325">
        <f t="shared" si="220"/>
        <v>0</v>
      </c>
      <c r="W295" s="325">
        <f t="shared" si="220"/>
        <v>0</v>
      </c>
      <c r="X295" s="325">
        <f t="shared" si="220"/>
        <v>0</v>
      </c>
      <c r="Y295" s="325">
        <f t="shared" si="220"/>
        <v>0</v>
      </c>
      <c r="Z295" s="325">
        <f t="shared" si="220"/>
        <v>0</v>
      </c>
      <c r="AA295" s="325">
        <f t="shared" si="220"/>
        <v>0</v>
      </c>
      <c r="AB295" s="325">
        <f t="shared" si="220"/>
        <v>0</v>
      </c>
      <c r="AC295" s="325">
        <f t="shared" si="220"/>
        <v>0</v>
      </c>
      <c r="AD295" s="325">
        <f t="shared" si="220"/>
        <v>0</v>
      </c>
      <c r="AE295" s="325">
        <f t="shared" si="220"/>
        <v>0</v>
      </c>
      <c r="AF295" s="325">
        <f t="shared" si="220"/>
        <v>0</v>
      </c>
      <c r="AG295" s="325">
        <f t="shared" si="220"/>
        <v>0</v>
      </c>
      <c r="AH295" s="325">
        <f t="shared" si="220"/>
        <v>0</v>
      </c>
      <c r="AI295" s="325">
        <f t="shared" si="220"/>
        <v>2000</v>
      </c>
      <c r="AJ295" s="325">
        <f t="shared" si="220"/>
        <v>0</v>
      </c>
      <c r="AK295" s="325">
        <f t="shared" si="220"/>
        <v>0</v>
      </c>
      <c r="AL295" s="325">
        <f t="shared" si="220"/>
        <v>0</v>
      </c>
      <c r="AM295" s="325">
        <f t="shared" si="220"/>
        <v>0</v>
      </c>
      <c r="AN295" s="325">
        <f t="shared" si="220"/>
        <v>0</v>
      </c>
      <c r="AO295" s="325">
        <f t="shared" ref="AO295:BP295" si="221">SUM(AO296)</f>
        <v>0</v>
      </c>
      <c r="AP295" s="325">
        <f t="shared" si="221"/>
        <v>2000</v>
      </c>
      <c r="AQ295" s="325">
        <f t="shared" si="221"/>
        <v>0</v>
      </c>
      <c r="AR295" s="325">
        <f t="shared" si="221"/>
        <v>0</v>
      </c>
      <c r="AS295" s="325">
        <f t="shared" si="221"/>
        <v>0</v>
      </c>
      <c r="AT295" s="325">
        <f t="shared" si="221"/>
        <v>0</v>
      </c>
      <c r="AU295" s="325">
        <f t="shared" si="221"/>
        <v>0</v>
      </c>
      <c r="AV295" s="325">
        <f t="shared" si="221"/>
        <v>0</v>
      </c>
      <c r="AW295" s="325">
        <f t="shared" si="221"/>
        <v>0</v>
      </c>
      <c r="AX295" s="325">
        <f t="shared" si="221"/>
        <v>2000</v>
      </c>
      <c r="AY295" s="325">
        <f t="shared" si="221"/>
        <v>0</v>
      </c>
      <c r="AZ295" s="325">
        <f t="shared" si="221"/>
        <v>0</v>
      </c>
      <c r="BA295" s="325">
        <f t="shared" si="221"/>
        <v>0</v>
      </c>
      <c r="BB295" s="325">
        <f t="shared" si="221"/>
        <v>0</v>
      </c>
      <c r="BC295" s="325">
        <f t="shared" si="221"/>
        <v>0</v>
      </c>
      <c r="BD295" s="325">
        <f t="shared" si="221"/>
        <v>0</v>
      </c>
      <c r="BE295" s="325">
        <f t="shared" si="221"/>
        <v>0</v>
      </c>
      <c r="BF295" s="325">
        <f t="shared" si="221"/>
        <v>0</v>
      </c>
      <c r="BG295" s="325">
        <f t="shared" si="221"/>
        <v>2000</v>
      </c>
      <c r="BH295" s="325">
        <f t="shared" si="221"/>
        <v>0</v>
      </c>
      <c r="BI295" s="325">
        <f t="shared" si="221"/>
        <v>2000</v>
      </c>
      <c r="BJ295" s="325">
        <f t="shared" si="221"/>
        <v>0</v>
      </c>
      <c r="BK295" s="325">
        <f t="shared" si="221"/>
        <v>0</v>
      </c>
      <c r="BL295" s="325">
        <f t="shared" si="221"/>
        <v>0</v>
      </c>
      <c r="BM295" s="325">
        <f t="shared" si="221"/>
        <v>0</v>
      </c>
      <c r="BN295" s="325">
        <f t="shared" si="221"/>
        <v>0</v>
      </c>
      <c r="BO295" s="325">
        <f t="shared" si="221"/>
        <v>0</v>
      </c>
      <c r="BP295" s="326">
        <f t="shared" si="221"/>
        <v>0</v>
      </c>
    </row>
    <row r="296" spans="6:68" hidden="1" outlineLevel="5">
      <c r="H296" s="327" t="s">
        <v>267</v>
      </c>
      <c r="I296" s="312">
        <f>'Data - expenses'!J181</f>
        <v>0</v>
      </c>
      <c r="J296" s="313">
        <f>'Data - expenses'!K181</f>
        <v>0</v>
      </c>
      <c r="K296" s="313">
        <f>'Data - expenses'!L181</f>
        <v>0</v>
      </c>
      <c r="L296" s="313">
        <f>'Data - expenses'!M181</f>
        <v>0</v>
      </c>
      <c r="M296" s="313">
        <f>'Data - expenses'!N181</f>
        <v>0</v>
      </c>
      <c r="N296" s="313">
        <f>'Data - expenses'!O181</f>
        <v>0</v>
      </c>
      <c r="O296" s="313">
        <f>'Data - expenses'!P181</f>
        <v>0</v>
      </c>
      <c r="P296" s="313">
        <f>'Data - expenses'!Q181</f>
        <v>0</v>
      </c>
      <c r="Q296" s="313">
        <f>'Data - expenses'!R181</f>
        <v>0</v>
      </c>
      <c r="R296" s="313">
        <f>'Data - expenses'!S181</f>
        <v>2000</v>
      </c>
      <c r="S296" s="313">
        <f>'Data - expenses'!T181</f>
        <v>0</v>
      </c>
      <c r="T296" s="313">
        <f>'Data - expenses'!U181</f>
        <v>0</v>
      </c>
      <c r="U296" s="313">
        <f>'Data - expenses'!V181</f>
        <v>0</v>
      </c>
      <c r="V296" s="313">
        <f>'Data - expenses'!W181</f>
        <v>0</v>
      </c>
      <c r="W296" s="313">
        <f>'Data - expenses'!X181</f>
        <v>0</v>
      </c>
      <c r="X296" s="313">
        <f>'Data - expenses'!Y181</f>
        <v>0</v>
      </c>
      <c r="Y296" s="313">
        <f>'Data - expenses'!Z181</f>
        <v>0</v>
      </c>
      <c r="Z296" s="313">
        <f>'Data - expenses'!AA181</f>
        <v>0</v>
      </c>
      <c r="AA296" s="313">
        <f>'Data - expenses'!AB181</f>
        <v>0</v>
      </c>
      <c r="AB296" s="313">
        <f>'Data - expenses'!AC181</f>
        <v>0</v>
      </c>
      <c r="AC296" s="313">
        <f>'Data - expenses'!AD181</f>
        <v>0</v>
      </c>
      <c r="AD296" s="313">
        <f>'Data - expenses'!AE181</f>
        <v>0</v>
      </c>
      <c r="AE296" s="313">
        <f>'Data - expenses'!AF181</f>
        <v>0</v>
      </c>
      <c r="AF296" s="313">
        <f>'Data - expenses'!AG181</f>
        <v>0</v>
      </c>
      <c r="AG296" s="313">
        <f>'Data - expenses'!AH181</f>
        <v>0</v>
      </c>
      <c r="AH296" s="313">
        <f>'Data - expenses'!AI181</f>
        <v>0</v>
      </c>
      <c r="AI296" s="313">
        <f>'Data - expenses'!AJ181</f>
        <v>2000</v>
      </c>
      <c r="AJ296" s="313">
        <f>'Data - expenses'!AK181</f>
        <v>0</v>
      </c>
      <c r="AK296" s="313">
        <f>'Data - expenses'!AL181</f>
        <v>0</v>
      </c>
      <c r="AL296" s="313">
        <f>'Data - expenses'!AM181</f>
        <v>0</v>
      </c>
      <c r="AM296" s="313">
        <f>'Data - expenses'!AN181</f>
        <v>0</v>
      </c>
      <c r="AN296" s="313">
        <f>'Data - expenses'!AO181</f>
        <v>0</v>
      </c>
      <c r="AO296" s="313">
        <f>'Data - expenses'!AP181</f>
        <v>0</v>
      </c>
      <c r="AP296" s="313">
        <f>'Data - expenses'!AQ181</f>
        <v>2000</v>
      </c>
      <c r="AQ296" s="313">
        <f>'Data - expenses'!AR181</f>
        <v>0</v>
      </c>
      <c r="AR296" s="313">
        <f>'Data - expenses'!AS181</f>
        <v>0</v>
      </c>
      <c r="AS296" s="313">
        <f>'Data - expenses'!AT181</f>
        <v>0</v>
      </c>
      <c r="AT296" s="313">
        <f>'Data - expenses'!AU181</f>
        <v>0</v>
      </c>
      <c r="AU296" s="313">
        <f>'Data - expenses'!AV181</f>
        <v>0</v>
      </c>
      <c r="AV296" s="313">
        <f>'Data - expenses'!AW181</f>
        <v>0</v>
      </c>
      <c r="AW296" s="313">
        <f>'Data - expenses'!AX181</f>
        <v>0</v>
      </c>
      <c r="AX296" s="313">
        <f>'Data - expenses'!AY181</f>
        <v>2000</v>
      </c>
      <c r="AY296" s="313">
        <f>'Data - expenses'!AZ181</f>
        <v>0</v>
      </c>
      <c r="AZ296" s="313">
        <f>'Data - expenses'!BA181</f>
        <v>0</v>
      </c>
      <c r="BA296" s="313">
        <f>'Data - expenses'!BB181</f>
        <v>0</v>
      </c>
      <c r="BB296" s="313">
        <f>'Data - expenses'!BC181</f>
        <v>0</v>
      </c>
      <c r="BC296" s="313">
        <f>'Data - expenses'!BD181</f>
        <v>0</v>
      </c>
      <c r="BD296" s="313">
        <f>'Data - expenses'!BE181</f>
        <v>0</v>
      </c>
      <c r="BE296" s="313">
        <f>'Data - expenses'!BF181</f>
        <v>0</v>
      </c>
      <c r="BF296" s="313">
        <f>'Data - expenses'!BG181</f>
        <v>0</v>
      </c>
      <c r="BG296" s="313">
        <f>'Data - expenses'!BH181</f>
        <v>2000</v>
      </c>
      <c r="BH296" s="313">
        <f>'Data - expenses'!BI181</f>
        <v>0</v>
      </c>
      <c r="BI296" s="313">
        <f>'Data - expenses'!BJ181</f>
        <v>2000</v>
      </c>
      <c r="BJ296" s="313">
        <f>'Data - expenses'!BK181</f>
        <v>0</v>
      </c>
      <c r="BK296" s="313">
        <f>'Data - expenses'!BL181</f>
        <v>0</v>
      </c>
      <c r="BL296" s="313">
        <f>'Data - expenses'!BM181</f>
        <v>0</v>
      </c>
      <c r="BM296" s="313">
        <f>'Data - expenses'!BN181</f>
        <v>0</v>
      </c>
      <c r="BN296" s="313">
        <f>'Data - expenses'!BO181</f>
        <v>0</v>
      </c>
      <c r="BO296" s="313">
        <f>'Data - expenses'!BP181</f>
        <v>0</v>
      </c>
      <c r="BP296" s="314">
        <f>'Data - expenses'!BQ181</f>
        <v>0</v>
      </c>
    </row>
    <row r="297" spans="6:68" hidden="1" outlineLevel="3">
      <c r="F297" s="488" t="s">
        <v>90</v>
      </c>
      <c r="G297" s="504"/>
      <c r="H297" s="489"/>
      <c r="I297" s="321">
        <f t="shared" ref="I297:AN297" si="222">SUM(I298,I300,I305,I309)</f>
        <v>4000</v>
      </c>
      <c r="J297" s="322">
        <f t="shared" si="222"/>
        <v>8000</v>
      </c>
      <c r="K297" s="322">
        <f t="shared" si="222"/>
        <v>23000</v>
      </c>
      <c r="L297" s="322">
        <f t="shared" si="222"/>
        <v>43000</v>
      </c>
      <c r="M297" s="322">
        <f t="shared" si="222"/>
        <v>49000</v>
      </c>
      <c r="N297" s="322">
        <f t="shared" si="222"/>
        <v>91000</v>
      </c>
      <c r="O297" s="322">
        <f t="shared" si="222"/>
        <v>93000</v>
      </c>
      <c r="P297" s="322">
        <f t="shared" si="222"/>
        <v>105000</v>
      </c>
      <c r="Q297" s="322">
        <f t="shared" si="222"/>
        <v>40000</v>
      </c>
      <c r="R297" s="322">
        <f t="shared" si="222"/>
        <v>75000</v>
      </c>
      <c r="S297" s="322">
        <f t="shared" si="222"/>
        <v>6000</v>
      </c>
      <c r="T297" s="322">
        <f t="shared" si="222"/>
        <v>17000</v>
      </c>
      <c r="U297" s="322">
        <f t="shared" si="222"/>
        <v>160000</v>
      </c>
      <c r="V297" s="322">
        <f t="shared" si="222"/>
        <v>266000</v>
      </c>
      <c r="W297" s="322">
        <f t="shared" si="222"/>
        <v>99000</v>
      </c>
      <c r="X297" s="322">
        <f t="shared" si="222"/>
        <v>11000</v>
      </c>
      <c r="Y297" s="322">
        <f t="shared" si="222"/>
        <v>142000</v>
      </c>
      <c r="Z297" s="322">
        <f t="shared" si="222"/>
        <v>11000</v>
      </c>
      <c r="AA297" s="322">
        <f t="shared" si="222"/>
        <v>264000</v>
      </c>
      <c r="AB297" s="322">
        <f t="shared" si="222"/>
        <v>182000</v>
      </c>
      <c r="AC297" s="322">
        <f t="shared" si="222"/>
        <v>1084000</v>
      </c>
      <c r="AD297" s="322">
        <f t="shared" si="222"/>
        <v>1142000</v>
      </c>
      <c r="AE297" s="322">
        <f t="shared" si="222"/>
        <v>641000</v>
      </c>
      <c r="AF297" s="322">
        <f t="shared" si="222"/>
        <v>1439000</v>
      </c>
      <c r="AG297" s="322">
        <f t="shared" si="222"/>
        <v>36000</v>
      </c>
      <c r="AH297" s="322">
        <f t="shared" si="222"/>
        <v>28000</v>
      </c>
      <c r="AI297" s="322">
        <f t="shared" si="222"/>
        <v>53000</v>
      </c>
      <c r="AJ297" s="322">
        <f t="shared" si="222"/>
        <v>145000</v>
      </c>
      <c r="AK297" s="322">
        <f t="shared" si="222"/>
        <v>40000</v>
      </c>
      <c r="AL297" s="322">
        <f t="shared" si="222"/>
        <v>44000</v>
      </c>
      <c r="AM297" s="322">
        <f t="shared" si="222"/>
        <v>69000</v>
      </c>
      <c r="AN297" s="322">
        <f t="shared" si="222"/>
        <v>91000</v>
      </c>
      <c r="AO297" s="322">
        <f t="shared" ref="AO297:BP297" si="223">SUM(AO298,AO300,AO305,AO309)</f>
        <v>41000</v>
      </c>
      <c r="AP297" s="322">
        <f t="shared" si="223"/>
        <v>55000</v>
      </c>
      <c r="AQ297" s="322">
        <f t="shared" si="223"/>
        <v>40000</v>
      </c>
      <c r="AR297" s="322">
        <f t="shared" si="223"/>
        <v>58000</v>
      </c>
      <c r="AS297" s="322">
        <f t="shared" si="223"/>
        <v>43000</v>
      </c>
      <c r="AT297" s="322">
        <f t="shared" si="223"/>
        <v>112000</v>
      </c>
      <c r="AU297" s="322">
        <f t="shared" si="223"/>
        <v>60000</v>
      </c>
      <c r="AV297" s="322">
        <f t="shared" si="223"/>
        <v>47000</v>
      </c>
      <c r="AW297" s="322">
        <f t="shared" si="223"/>
        <v>55000</v>
      </c>
      <c r="AX297" s="322">
        <f t="shared" si="223"/>
        <v>39000</v>
      </c>
      <c r="AY297" s="322">
        <f t="shared" si="223"/>
        <v>44000</v>
      </c>
      <c r="AZ297" s="322">
        <f t="shared" si="223"/>
        <v>124000</v>
      </c>
      <c r="BA297" s="322">
        <f t="shared" si="223"/>
        <v>61000</v>
      </c>
      <c r="BB297" s="322">
        <f t="shared" si="223"/>
        <v>60000</v>
      </c>
      <c r="BC297" s="322">
        <f t="shared" si="223"/>
        <v>61000</v>
      </c>
      <c r="BD297" s="322">
        <f t="shared" si="223"/>
        <v>43000</v>
      </c>
      <c r="BE297" s="322">
        <f t="shared" si="223"/>
        <v>109000</v>
      </c>
      <c r="BF297" s="322">
        <f t="shared" si="223"/>
        <v>181000</v>
      </c>
      <c r="BG297" s="322">
        <f t="shared" si="223"/>
        <v>399000</v>
      </c>
      <c r="BH297" s="322">
        <f t="shared" si="223"/>
        <v>70000</v>
      </c>
      <c r="BI297" s="322">
        <f t="shared" si="223"/>
        <v>77000</v>
      </c>
      <c r="BJ297" s="322">
        <f t="shared" si="223"/>
        <v>106000</v>
      </c>
      <c r="BK297" s="322">
        <f t="shared" si="223"/>
        <v>57000</v>
      </c>
      <c r="BL297" s="322">
        <f t="shared" si="223"/>
        <v>329000</v>
      </c>
      <c r="BM297" s="322">
        <f t="shared" si="223"/>
        <v>74000</v>
      </c>
      <c r="BN297" s="322">
        <f t="shared" si="223"/>
        <v>83000</v>
      </c>
      <c r="BO297" s="322">
        <f t="shared" si="223"/>
        <v>547000</v>
      </c>
      <c r="BP297" s="323">
        <f t="shared" si="223"/>
        <v>136000</v>
      </c>
    </row>
    <row r="298" spans="6:68" hidden="1" outlineLevel="4">
      <c r="G298" s="502" t="s">
        <v>0</v>
      </c>
      <c r="H298" s="503"/>
      <c r="I298" s="324">
        <f t="shared" ref="I298:AN298" si="224">SUM(I299)</f>
        <v>0</v>
      </c>
      <c r="J298" s="325">
        <f t="shared" si="224"/>
        <v>0</v>
      </c>
      <c r="K298" s="325">
        <f t="shared" si="224"/>
        <v>0</v>
      </c>
      <c r="L298" s="325">
        <f t="shared" si="224"/>
        <v>0</v>
      </c>
      <c r="M298" s="325">
        <f t="shared" si="224"/>
        <v>0</v>
      </c>
      <c r="N298" s="325">
        <f t="shared" si="224"/>
        <v>0</v>
      </c>
      <c r="O298" s="325">
        <f t="shared" si="224"/>
        <v>0</v>
      </c>
      <c r="P298" s="325">
        <f t="shared" si="224"/>
        <v>0</v>
      </c>
      <c r="Q298" s="325">
        <f t="shared" si="224"/>
        <v>0</v>
      </c>
      <c r="R298" s="325">
        <f t="shared" si="224"/>
        <v>0</v>
      </c>
      <c r="S298" s="325">
        <f t="shared" si="224"/>
        <v>0</v>
      </c>
      <c r="T298" s="325">
        <f t="shared" si="224"/>
        <v>0</v>
      </c>
      <c r="U298" s="325">
        <f t="shared" si="224"/>
        <v>0</v>
      </c>
      <c r="V298" s="325">
        <f t="shared" si="224"/>
        <v>0</v>
      </c>
      <c r="W298" s="325">
        <f t="shared" si="224"/>
        <v>0</v>
      </c>
      <c r="X298" s="325">
        <f t="shared" si="224"/>
        <v>0</v>
      </c>
      <c r="Y298" s="325">
        <f t="shared" si="224"/>
        <v>0</v>
      </c>
      <c r="Z298" s="325">
        <f t="shared" si="224"/>
        <v>0</v>
      </c>
      <c r="AA298" s="325">
        <f t="shared" si="224"/>
        <v>0</v>
      </c>
      <c r="AB298" s="325">
        <f t="shared" si="224"/>
        <v>0</v>
      </c>
      <c r="AC298" s="325">
        <f t="shared" si="224"/>
        <v>0</v>
      </c>
      <c r="AD298" s="325">
        <f t="shared" si="224"/>
        <v>0</v>
      </c>
      <c r="AE298" s="325">
        <f t="shared" si="224"/>
        <v>0</v>
      </c>
      <c r="AF298" s="325">
        <f t="shared" si="224"/>
        <v>0</v>
      </c>
      <c r="AG298" s="325">
        <f t="shared" si="224"/>
        <v>0</v>
      </c>
      <c r="AH298" s="325">
        <f t="shared" si="224"/>
        <v>0</v>
      </c>
      <c r="AI298" s="325">
        <f t="shared" si="224"/>
        <v>0</v>
      </c>
      <c r="AJ298" s="325">
        <f t="shared" si="224"/>
        <v>0</v>
      </c>
      <c r="AK298" s="325">
        <f t="shared" si="224"/>
        <v>0</v>
      </c>
      <c r="AL298" s="325">
        <f t="shared" si="224"/>
        <v>0</v>
      </c>
      <c r="AM298" s="325">
        <f t="shared" si="224"/>
        <v>1000</v>
      </c>
      <c r="AN298" s="325">
        <f t="shared" si="224"/>
        <v>0</v>
      </c>
      <c r="AO298" s="325">
        <f t="shared" ref="AO298:BP298" si="225">SUM(AO299)</f>
        <v>0</v>
      </c>
      <c r="AP298" s="325">
        <f t="shared" si="225"/>
        <v>0</v>
      </c>
      <c r="AQ298" s="325">
        <f t="shared" si="225"/>
        <v>0</v>
      </c>
      <c r="AR298" s="325">
        <f t="shared" si="225"/>
        <v>0</v>
      </c>
      <c r="AS298" s="325">
        <f t="shared" si="225"/>
        <v>0</v>
      </c>
      <c r="AT298" s="325">
        <f t="shared" si="225"/>
        <v>0</v>
      </c>
      <c r="AU298" s="325">
        <f t="shared" si="225"/>
        <v>0</v>
      </c>
      <c r="AV298" s="325">
        <f t="shared" si="225"/>
        <v>0</v>
      </c>
      <c r="AW298" s="325">
        <f t="shared" si="225"/>
        <v>0</v>
      </c>
      <c r="AX298" s="325">
        <f t="shared" si="225"/>
        <v>0</v>
      </c>
      <c r="AY298" s="325">
        <f t="shared" si="225"/>
        <v>0</v>
      </c>
      <c r="AZ298" s="325">
        <f t="shared" si="225"/>
        <v>0</v>
      </c>
      <c r="BA298" s="325">
        <f t="shared" si="225"/>
        <v>0</v>
      </c>
      <c r="BB298" s="325">
        <f t="shared" si="225"/>
        <v>0</v>
      </c>
      <c r="BC298" s="325">
        <f t="shared" si="225"/>
        <v>0</v>
      </c>
      <c r="BD298" s="325">
        <f t="shared" si="225"/>
        <v>0</v>
      </c>
      <c r="BE298" s="325">
        <f t="shared" si="225"/>
        <v>0</v>
      </c>
      <c r="BF298" s="325">
        <f t="shared" si="225"/>
        <v>0</v>
      </c>
      <c r="BG298" s="325">
        <f t="shared" si="225"/>
        <v>0</v>
      </c>
      <c r="BH298" s="325">
        <f t="shared" si="225"/>
        <v>0</v>
      </c>
      <c r="BI298" s="325">
        <f t="shared" si="225"/>
        <v>0</v>
      </c>
      <c r="BJ298" s="325">
        <f t="shared" si="225"/>
        <v>0</v>
      </c>
      <c r="BK298" s="325">
        <f t="shared" si="225"/>
        <v>0</v>
      </c>
      <c r="BL298" s="325">
        <f t="shared" si="225"/>
        <v>0</v>
      </c>
      <c r="BM298" s="325">
        <f t="shared" si="225"/>
        <v>0</v>
      </c>
      <c r="BN298" s="325">
        <f t="shared" si="225"/>
        <v>0</v>
      </c>
      <c r="BO298" s="325">
        <f t="shared" si="225"/>
        <v>0</v>
      </c>
      <c r="BP298" s="326">
        <f t="shared" si="225"/>
        <v>0</v>
      </c>
    </row>
    <row r="299" spans="6:68" hidden="1" outlineLevel="5">
      <c r="H299" s="327" t="s">
        <v>260</v>
      </c>
      <c r="I299" s="312">
        <f>'Data - expenses'!J182</f>
        <v>0</v>
      </c>
      <c r="J299" s="313">
        <f>'Data - expenses'!K182</f>
        <v>0</v>
      </c>
      <c r="K299" s="313">
        <f>'Data - expenses'!L182</f>
        <v>0</v>
      </c>
      <c r="L299" s="313">
        <f>'Data - expenses'!M182</f>
        <v>0</v>
      </c>
      <c r="M299" s="313">
        <f>'Data - expenses'!N182</f>
        <v>0</v>
      </c>
      <c r="N299" s="313">
        <f>'Data - expenses'!O182</f>
        <v>0</v>
      </c>
      <c r="O299" s="313">
        <f>'Data - expenses'!P182</f>
        <v>0</v>
      </c>
      <c r="P299" s="313">
        <f>'Data - expenses'!Q182</f>
        <v>0</v>
      </c>
      <c r="Q299" s="313">
        <f>'Data - expenses'!R182</f>
        <v>0</v>
      </c>
      <c r="R299" s="313">
        <f>'Data - expenses'!S182</f>
        <v>0</v>
      </c>
      <c r="S299" s="313">
        <f>'Data - expenses'!T182</f>
        <v>0</v>
      </c>
      <c r="T299" s="313">
        <f>'Data - expenses'!U182</f>
        <v>0</v>
      </c>
      <c r="U299" s="313">
        <f>'Data - expenses'!V182</f>
        <v>0</v>
      </c>
      <c r="V299" s="313">
        <f>'Data - expenses'!W182</f>
        <v>0</v>
      </c>
      <c r="W299" s="313">
        <f>'Data - expenses'!X182</f>
        <v>0</v>
      </c>
      <c r="X299" s="313">
        <f>'Data - expenses'!Y182</f>
        <v>0</v>
      </c>
      <c r="Y299" s="313">
        <f>'Data - expenses'!Z182</f>
        <v>0</v>
      </c>
      <c r="Z299" s="313">
        <f>'Data - expenses'!AA182</f>
        <v>0</v>
      </c>
      <c r="AA299" s="313">
        <f>'Data - expenses'!AB182</f>
        <v>0</v>
      </c>
      <c r="AB299" s="313">
        <f>'Data - expenses'!AC182</f>
        <v>0</v>
      </c>
      <c r="AC299" s="313">
        <f>'Data - expenses'!AD182</f>
        <v>0</v>
      </c>
      <c r="AD299" s="313">
        <f>'Data - expenses'!AE182</f>
        <v>0</v>
      </c>
      <c r="AE299" s="313">
        <f>'Data - expenses'!AF182</f>
        <v>0</v>
      </c>
      <c r="AF299" s="313">
        <f>'Data - expenses'!AG182</f>
        <v>0</v>
      </c>
      <c r="AG299" s="313">
        <f>'Data - expenses'!AH182</f>
        <v>0</v>
      </c>
      <c r="AH299" s="313">
        <f>'Data - expenses'!AI182</f>
        <v>0</v>
      </c>
      <c r="AI299" s="313">
        <f>'Data - expenses'!AJ182</f>
        <v>0</v>
      </c>
      <c r="AJ299" s="313">
        <f>'Data - expenses'!AK182</f>
        <v>0</v>
      </c>
      <c r="AK299" s="313">
        <f>'Data - expenses'!AL182</f>
        <v>0</v>
      </c>
      <c r="AL299" s="313">
        <f>'Data - expenses'!AM182</f>
        <v>0</v>
      </c>
      <c r="AM299" s="313">
        <f>'Data - expenses'!AN182</f>
        <v>1000</v>
      </c>
      <c r="AN299" s="313">
        <f>'Data - expenses'!AO182</f>
        <v>0</v>
      </c>
      <c r="AO299" s="313">
        <f>'Data - expenses'!AP182</f>
        <v>0</v>
      </c>
      <c r="AP299" s="313">
        <f>'Data - expenses'!AQ182</f>
        <v>0</v>
      </c>
      <c r="AQ299" s="313">
        <f>'Data - expenses'!AR182</f>
        <v>0</v>
      </c>
      <c r="AR299" s="313">
        <f>'Data - expenses'!AS182</f>
        <v>0</v>
      </c>
      <c r="AS299" s="313">
        <f>'Data - expenses'!AT182</f>
        <v>0</v>
      </c>
      <c r="AT299" s="313">
        <f>'Data - expenses'!AU182</f>
        <v>0</v>
      </c>
      <c r="AU299" s="313">
        <f>'Data - expenses'!AV182</f>
        <v>0</v>
      </c>
      <c r="AV299" s="313">
        <f>'Data - expenses'!AW182</f>
        <v>0</v>
      </c>
      <c r="AW299" s="313">
        <f>'Data - expenses'!AX182</f>
        <v>0</v>
      </c>
      <c r="AX299" s="313">
        <f>'Data - expenses'!AY182</f>
        <v>0</v>
      </c>
      <c r="AY299" s="313">
        <f>'Data - expenses'!AZ182</f>
        <v>0</v>
      </c>
      <c r="AZ299" s="313">
        <f>'Data - expenses'!BA182</f>
        <v>0</v>
      </c>
      <c r="BA299" s="313">
        <f>'Data - expenses'!BB182</f>
        <v>0</v>
      </c>
      <c r="BB299" s="313">
        <f>'Data - expenses'!BC182</f>
        <v>0</v>
      </c>
      <c r="BC299" s="313">
        <f>'Data - expenses'!BD182</f>
        <v>0</v>
      </c>
      <c r="BD299" s="313">
        <f>'Data - expenses'!BE182</f>
        <v>0</v>
      </c>
      <c r="BE299" s="313">
        <f>'Data - expenses'!BF182</f>
        <v>0</v>
      </c>
      <c r="BF299" s="313">
        <f>'Data - expenses'!BG182</f>
        <v>0</v>
      </c>
      <c r="BG299" s="313">
        <f>'Data - expenses'!BH182</f>
        <v>0</v>
      </c>
      <c r="BH299" s="313">
        <f>'Data - expenses'!BI182</f>
        <v>0</v>
      </c>
      <c r="BI299" s="313">
        <f>'Data - expenses'!BJ182</f>
        <v>0</v>
      </c>
      <c r="BJ299" s="313">
        <f>'Data - expenses'!BK182</f>
        <v>0</v>
      </c>
      <c r="BK299" s="313">
        <f>'Data - expenses'!BL182</f>
        <v>0</v>
      </c>
      <c r="BL299" s="313">
        <f>'Data - expenses'!BM182</f>
        <v>0</v>
      </c>
      <c r="BM299" s="313">
        <f>'Data - expenses'!BN182</f>
        <v>0</v>
      </c>
      <c r="BN299" s="313">
        <f>'Data - expenses'!BO182</f>
        <v>0</v>
      </c>
      <c r="BO299" s="313">
        <f>'Data - expenses'!BP182</f>
        <v>0</v>
      </c>
      <c r="BP299" s="314">
        <f>'Data - expenses'!BQ182</f>
        <v>0</v>
      </c>
    </row>
    <row r="300" spans="6:68" hidden="1" outlineLevel="4">
      <c r="G300" s="502" t="s">
        <v>57</v>
      </c>
      <c r="H300" s="503"/>
      <c r="I300" s="324">
        <f t="shared" ref="I300:AN300" si="226">SUM(I301,I302,I303,I304)</f>
        <v>2000</v>
      </c>
      <c r="J300" s="325">
        <f t="shared" si="226"/>
        <v>0</v>
      </c>
      <c r="K300" s="325">
        <f t="shared" si="226"/>
        <v>1000</v>
      </c>
      <c r="L300" s="325">
        <f t="shared" si="226"/>
        <v>2000</v>
      </c>
      <c r="M300" s="325">
        <f t="shared" si="226"/>
        <v>3000</v>
      </c>
      <c r="N300" s="325">
        <f t="shared" si="226"/>
        <v>5000</v>
      </c>
      <c r="O300" s="325">
        <f t="shared" si="226"/>
        <v>6000</v>
      </c>
      <c r="P300" s="325">
        <f t="shared" si="226"/>
        <v>7000</v>
      </c>
      <c r="Q300" s="325">
        <f t="shared" si="226"/>
        <v>6000</v>
      </c>
      <c r="R300" s="325">
        <f t="shared" si="226"/>
        <v>9000</v>
      </c>
      <c r="S300" s="325">
        <f t="shared" si="226"/>
        <v>6000</v>
      </c>
      <c r="T300" s="325">
        <f t="shared" si="226"/>
        <v>8000</v>
      </c>
      <c r="U300" s="325">
        <f t="shared" si="226"/>
        <v>17000</v>
      </c>
      <c r="V300" s="325">
        <f t="shared" si="226"/>
        <v>17000</v>
      </c>
      <c r="W300" s="325">
        <f t="shared" si="226"/>
        <v>12000</v>
      </c>
      <c r="X300" s="325">
        <f t="shared" si="226"/>
        <v>11000</v>
      </c>
      <c r="Y300" s="325">
        <f t="shared" si="226"/>
        <v>30000</v>
      </c>
      <c r="Z300" s="325">
        <f t="shared" si="226"/>
        <v>11000</v>
      </c>
      <c r="AA300" s="325">
        <f t="shared" si="226"/>
        <v>23000</v>
      </c>
      <c r="AB300" s="325">
        <f t="shared" si="226"/>
        <v>35000</v>
      </c>
      <c r="AC300" s="325">
        <f t="shared" si="226"/>
        <v>59000</v>
      </c>
      <c r="AD300" s="325">
        <f t="shared" si="226"/>
        <v>74000</v>
      </c>
      <c r="AE300" s="325">
        <f t="shared" si="226"/>
        <v>60000</v>
      </c>
      <c r="AF300" s="325">
        <f t="shared" si="226"/>
        <v>122000</v>
      </c>
      <c r="AG300" s="325">
        <f t="shared" si="226"/>
        <v>36000</v>
      </c>
      <c r="AH300" s="325">
        <f t="shared" si="226"/>
        <v>28000</v>
      </c>
      <c r="AI300" s="325">
        <f t="shared" si="226"/>
        <v>52000</v>
      </c>
      <c r="AJ300" s="325">
        <f t="shared" si="226"/>
        <v>145000</v>
      </c>
      <c r="AK300" s="325">
        <f t="shared" si="226"/>
        <v>40000</v>
      </c>
      <c r="AL300" s="325">
        <f t="shared" si="226"/>
        <v>44000</v>
      </c>
      <c r="AM300" s="325">
        <f t="shared" si="226"/>
        <v>68000</v>
      </c>
      <c r="AN300" s="325">
        <f t="shared" si="226"/>
        <v>91000</v>
      </c>
      <c r="AO300" s="325">
        <f t="shared" ref="AO300:BP300" si="227">SUM(AO301,AO302,AO303,AO304)</f>
        <v>41000</v>
      </c>
      <c r="AP300" s="325">
        <f t="shared" si="227"/>
        <v>55000</v>
      </c>
      <c r="AQ300" s="325">
        <f t="shared" si="227"/>
        <v>40000</v>
      </c>
      <c r="AR300" s="325">
        <f t="shared" si="227"/>
        <v>58000</v>
      </c>
      <c r="AS300" s="325">
        <f t="shared" si="227"/>
        <v>43000</v>
      </c>
      <c r="AT300" s="325">
        <f t="shared" si="227"/>
        <v>112000</v>
      </c>
      <c r="AU300" s="325">
        <f t="shared" si="227"/>
        <v>60000</v>
      </c>
      <c r="AV300" s="325">
        <f t="shared" si="227"/>
        <v>47000</v>
      </c>
      <c r="AW300" s="325">
        <f t="shared" si="227"/>
        <v>55000</v>
      </c>
      <c r="AX300" s="325">
        <f t="shared" si="227"/>
        <v>38000</v>
      </c>
      <c r="AY300" s="325">
        <f t="shared" si="227"/>
        <v>44000</v>
      </c>
      <c r="AZ300" s="325">
        <f t="shared" si="227"/>
        <v>124000</v>
      </c>
      <c r="BA300" s="325">
        <f t="shared" si="227"/>
        <v>61000</v>
      </c>
      <c r="BB300" s="325">
        <f t="shared" si="227"/>
        <v>60000</v>
      </c>
      <c r="BC300" s="325">
        <f t="shared" si="227"/>
        <v>61000</v>
      </c>
      <c r="BD300" s="325">
        <f t="shared" si="227"/>
        <v>43000</v>
      </c>
      <c r="BE300" s="325">
        <f t="shared" si="227"/>
        <v>109000</v>
      </c>
      <c r="BF300" s="325">
        <f t="shared" si="227"/>
        <v>109000</v>
      </c>
      <c r="BG300" s="325">
        <f t="shared" si="227"/>
        <v>57000</v>
      </c>
      <c r="BH300" s="325">
        <f t="shared" si="227"/>
        <v>70000</v>
      </c>
      <c r="BI300" s="325">
        <f t="shared" si="227"/>
        <v>76000</v>
      </c>
      <c r="BJ300" s="325">
        <f t="shared" si="227"/>
        <v>106000</v>
      </c>
      <c r="BK300" s="325">
        <f t="shared" si="227"/>
        <v>57000</v>
      </c>
      <c r="BL300" s="325">
        <f t="shared" si="227"/>
        <v>123000</v>
      </c>
      <c r="BM300" s="325">
        <f t="shared" si="227"/>
        <v>74000</v>
      </c>
      <c r="BN300" s="325">
        <f t="shared" si="227"/>
        <v>83000</v>
      </c>
      <c r="BO300" s="325">
        <f t="shared" si="227"/>
        <v>148000</v>
      </c>
      <c r="BP300" s="326">
        <f t="shared" si="227"/>
        <v>76000</v>
      </c>
    </row>
    <row r="301" spans="6:68" hidden="1" outlineLevel="5">
      <c r="H301" s="327" t="s">
        <v>261</v>
      </c>
      <c r="I301" s="312">
        <f>'Data - expenses'!J183</f>
        <v>1000</v>
      </c>
      <c r="J301" s="313">
        <f>'Data - expenses'!K183</f>
        <v>0</v>
      </c>
      <c r="K301" s="313">
        <f>'Data - expenses'!L183</f>
        <v>0</v>
      </c>
      <c r="L301" s="313">
        <f>'Data - expenses'!M183</f>
        <v>0</v>
      </c>
      <c r="M301" s="313">
        <f>'Data - expenses'!N183</f>
        <v>0</v>
      </c>
      <c r="N301" s="313">
        <f>'Data - expenses'!O183</f>
        <v>0</v>
      </c>
      <c r="O301" s="313">
        <f>'Data - expenses'!P183</f>
        <v>0</v>
      </c>
      <c r="P301" s="313">
        <f>'Data - expenses'!Q183</f>
        <v>0</v>
      </c>
      <c r="Q301" s="313">
        <f>'Data - expenses'!R183</f>
        <v>0</v>
      </c>
      <c r="R301" s="313">
        <f>'Data - expenses'!S183</f>
        <v>0</v>
      </c>
      <c r="S301" s="313">
        <f>'Data - expenses'!T183</f>
        <v>0</v>
      </c>
      <c r="T301" s="313">
        <f>'Data - expenses'!U183</f>
        <v>0</v>
      </c>
      <c r="U301" s="313">
        <f>'Data - expenses'!V183</f>
        <v>0</v>
      </c>
      <c r="V301" s="313">
        <f>'Data - expenses'!W183</f>
        <v>0</v>
      </c>
      <c r="W301" s="313">
        <f>'Data - expenses'!X183</f>
        <v>0</v>
      </c>
      <c r="X301" s="313">
        <f>'Data - expenses'!Y183</f>
        <v>0</v>
      </c>
      <c r="Y301" s="313">
        <f>'Data - expenses'!Z183</f>
        <v>0</v>
      </c>
      <c r="Z301" s="313">
        <f>'Data - expenses'!AA183</f>
        <v>0</v>
      </c>
      <c r="AA301" s="313">
        <f>'Data - expenses'!AB183</f>
        <v>0</v>
      </c>
      <c r="AB301" s="313">
        <f>'Data - expenses'!AC183</f>
        <v>0</v>
      </c>
      <c r="AC301" s="313">
        <f>'Data - expenses'!AD183</f>
        <v>0</v>
      </c>
      <c r="AD301" s="313">
        <f>'Data - expenses'!AE183</f>
        <v>0</v>
      </c>
      <c r="AE301" s="313">
        <f>'Data - expenses'!AF183</f>
        <v>0</v>
      </c>
      <c r="AF301" s="313">
        <f>'Data - expenses'!AG183</f>
        <v>0</v>
      </c>
      <c r="AG301" s="313">
        <f>'Data - expenses'!AH183</f>
        <v>0</v>
      </c>
      <c r="AH301" s="313">
        <f>'Data - expenses'!AI183</f>
        <v>0</v>
      </c>
      <c r="AI301" s="313">
        <f>'Data - expenses'!AJ183</f>
        <v>0</v>
      </c>
      <c r="AJ301" s="313">
        <f>'Data - expenses'!AK183</f>
        <v>0</v>
      </c>
      <c r="AK301" s="313">
        <f>'Data - expenses'!AL183</f>
        <v>0</v>
      </c>
      <c r="AL301" s="313">
        <f>'Data - expenses'!AM183</f>
        <v>0</v>
      </c>
      <c r="AM301" s="313">
        <f>'Data - expenses'!AN183</f>
        <v>0</v>
      </c>
      <c r="AN301" s="313">
        <f>'Data - expenses'!AO183</f>
        <v>0</v>
      </c>
      <c r="AO301" s="313">
        <f>'Data - expenses'!AP183</f>
        <v>0</v>
      </c>
      <c r="AP301" s="313">
        <f>'Data - expenses'!AQ183</f>
        <v>0</v>
      </c>
      <c r="AQ301" s="313">
        <f>'Data - expenses'!AR183</f>
        <v>0</v>
      </c>
      <c r="AR301" s="313">
        <f>'Data - expenses'!AS183</f>
        <v>0</v>
      </c>
      <c r="AS301" s="313">
        <f>'Data - expenses'!AT183</f>
        <v>0</v>
      </c>
      <c r="AT301" s="313">
        <f>'Data - expenses'!AU183</f>
        <v>0</v>
      </c>
      <c r="AU301" s="313">
        <f>'Data - expenses'!AV183</f>
        <v>0</v>
      </c>
      <c r="AV301" s="313">
        <f>'Data - expenses'!AW183</f>
        <v>0</v>
      </c>
      <c r="AW301" s="313">
        <f>'Data - expenses'!AX183</f>
        <v>0</v>
      </c>
      <c r="AX301" s="313">
        <f>'Data - expenses'!AY183</f>
        <v>0</v>
      </c>
      <c r="AY301" s="313">
        <f>'Data - expenses'!AZ183</f>
        <v>0</v>
      </c>
      <c r="AZ301" s="313">
        <f>'Data - expenses'!BA183</f>
        <v>0</v>
      </c>
      <c r="BA301" s="313">
        <f>'Data - expenses'!BB183</f>
        <v>0</v>
      </c>
      <c r="BB301" s="313">
        <f>'Data - expenses'!BC183</f>
        <v>0</v>
      </c>
      <c r="BC301" s="313">
        <f>'Data - expenses'!BD183</f>
        <v>0</v>
      </c>
      <c r="BD301" s="313">
        <f>'Data - expenses'!BE183</f>
        <v>0</v>
      </c>
      <c r="BE301" s="313">
        <f>'Data - expenses'!BF183</f>
        <v>0</v>
      </c>
      <c r="BF301" s="313">
        <f>'Data - expenses'!BG183</f>
        <v>0</v>
      </c>
      <c r="BG301" s="313">
        <f>'Data - expenses'!BH183</f>
        <v>0</v>
      </c>
      <c r="BH301" s="313">
        <f>'Data - expenses'!BI183</f>
        <v>0</v>
      </c>
      <c r="BI301" s="313">
        <f>'Data - expenses'!BJ183</f>
        <v>0</v>
      </c>
      <c r="BJ301" s="313">
        <f>'Data - expenses'!BK183</f>
        <v>0</v>
      </c>
      <c r="BK301" s="313">
        <f>'Data - expenses'!BL183</f>
        <v>0</v>
      </c>
      <c r="BL301" s="313">
        <f>'Data - expenses'!BM183</f>
        <v>0</v>
      </c>
      <c r="BM301" s="313">
        <f>'Data - expenses'!BN183</f>
        <v>1000</v>
      </c>
      <c r="BN301" s="313">
        <f>'Data - expenses'!BO183</f>
        <v>0</v>
      </c>
      <c r="BO301" s="313">
        <f>'Data - expenses'!BP183</f>
        <v>0</v>
      </c>
      <c r="BP301" s="314">
        <f>'Data - expenses'!BQ183</f>
        <v>0</v>
      </c>
    </row>
    <row r="302" spans="6:68" hidden="1" outlineLevel="5">
      <c r="H302" s="327" t="s">
        <v>262</v>
      </c>
      <c r="I302" s="312">
        <f>'Data - expenses'!J184</f>
        <v>1000</v>
      </c>
      <c r="J302" s="313">
        <f>'Data - expenses'!K184</f>
        <v>0</v>
      </c>
      <c r="K302" s="313">
        <f>'Data - expenses'!L184</f>
        <v>0</v>
      </c>
      <c r="L302" s="313">
        <f>'Data - expenses'!M184</f>
        <v>0</v>
      </c>
      <c r="M302" s="313">
        <f>'Data - expenses'!N184</f>
        <v>0</v>
      </c>
      <c r="N302" s="313">
        <f>'Data - expenses'!O184</f>
        <v>0</v>
      </c>
      <c r="O302" s="313">
        <f>'Data - expenses'!P184</f>
        <v>0</v>
      </c>
      <c r="P302" s="313">
        <f>'Data - expenses'!Q184</f>
        <v>0</v>
      </c>
      <c r="Q302" s="313">
        <f>'Data - expenses'!R184</f>
        <v>0</v>
      </c>
      <c r="R302" s="313">
        <f>'Data - expenses'!S184</f>
        <v>0</v>
      </c>
      <c r="S302" s="313">
        <f>'Data - expenses'!T184</f>
        <v>0</v>
      </c>
      <c r="T302" s="313">
        <f>'Data - expenses'!U184</f>
        <v>0</v>
      </c>
      <c r="U302" s="313">
        <f>'Data - expenses'!V184</f>
        <v>1000</v>
      </c>
      <c r="V302" s="313">
        <f>'Data - expenses'!W184</f>
        <v>0</v>
      </c>
      <c r="W302" s="313">
        <f>'Data - expenses'!X184</f>
        <v>0</v>
      </c>
      <c r="X302" s="313">
        <f>'Data - expenses'!Y184</f>
        <v>0</v>
      </c>
      <c r="Y302" s="313">
        <f>'Data - expenses'!Z184</f>
        <v>1000</v>
      </c>
      <c r="Z302" s="313">
        <f>'Data - expenses'!AA184</f>
        <v>0</v>
      </c>
      <c r="AA302" s="313">
        <f>'Data - expenses'!AB184</f>
        <v>0</v>
      </c>
      <c r="AB302" s="313">
        <f>'Data - expenses'!AC184</f>
        <v>1000</v>
      </c>
      <c r="AC302" s="313">
        <f>'Data - expenses'!AD184</f>
        <v>0</v>
      </c>
      <c r="AD302" s="313">
        <f>'Data - expenses'!AE184</f>
        <v>2000</v>
      </c>
      <c r="AE302" s="313">
        <f>'Data - expenses'!AF184</f>
        <v>0</v>
      </c>
      <c r="AF302" s="313">
        <f>'Data - expenses'!AG184</f>
        <v>2000</v>
      </c>
      <c r="AG302" s="313">
        <f>'Data - expenses'!AH184</f>
        <v>1000</v>
      </c>
      <c r="AH302" s="313">
        <f>'Data - expenses'!AI184</f>
        <v>0</v>
      </c>
      <c r="AI302" s="313">
        <f>'Data - expenses'!AJ184</f>
        <v>1000</v>
      </c>
      <c r="AJ302" s="313">
        <f>'Data - expenses'!AK184</f>
        <v>2000</v>
      </c>
      <c r="AK302" s="313">
        <f>'Data - expenses'!AL184</f>
        <v>1000</v>
      </c>
      <c r="AL302" s="313">
        <f>'Data - expenses'!AM184</f>
        <v>0</v>
      </c>
      <c r="AM302" s="313">
        <f>'Data - expenses'!AN184</f>
        <v>1000</v>
      </c>
      <c r="AN302" s="313">
        <f>'Data - expenses'!AO184</f>
        <v>2000</v>
      </c>
      <c r="AO302" s="313">
        <f>'Data - expenses'!AP184</f>
        <v>0</v>
      </c>
      <c r="AP302" s="313">
        <f>'Data - expenses'!AQ184</f>
        <v>1000</v>
      </c>
      <c r="AQ302" s="313">
        <f>'Data - expenses'!AR184</f>
        <v>1000</v>
      </c>
      <c r="AR302" s="313">
        <f>'Data - expenses'!AS184</f>
        <v>1000</v>
      </c>
      <c r="AS302" s="313">
        <f>'Data - expenses'!AT184</f>
        <v>0</v>
      </c>
      <c r="AT302" s="313">
        <f>'Data - expenses'!AU184</f>
        <v>2000</v>
      </c>
      <c r="AU302" s="313">
        <f>'Data - expenses'!AV184</f>
        <v>1000</v>
      </c>
      <c r="AV302" s="313">
        <f>'Data - expenses'!AW184</f>
        <v>1000</v>
      </c>
      <c r="AW302" s="313">
        <f>'Data - expenses'!AX184</f>
        <v>0</v>
      </c>
      <c r="AX302" s="313">
        <f>'Data - expenses'!AY184</f>
        <v>1000</v>
      </c>
      <c r="AY302" s="313">
        <f>'Data - expenses'!AZ184</f>
        <v>1000</v>
      </c>
      <c r="AZ302" s="313">
        <f>'Data - expenses'!BA184</f>
        <v>1000</v>
      </c>
      <c r="BA302" s="313">
        <f>'Data - expenses'!BB184</f>
        <v>1000</v>
      </c>
      <c r="BB302" s="313">
        <f>'Data - expenses'!BC184</f>
        <v>1000</v>
      </c>
      <c r="BC302" s="313">
        <f>'Data - expenses'!BD184</f>
        <v>1000</v>
      </c>
      <c r="BD302" s="313">
        <f>'Data - expenses'!BE184</f>
        <v>0</v>
      </c>
      <c r="BE302" s="313">
        <f>'Data - expenses'!BF184</f>
        <v>2000</v>
      </c>
      <c r="BF302" s="313">
        <f>'Data - expenses'!BG184</f>
        <v>2000</v>
      </c>
      <c r="BG302" s="313">
        <f>'Data - expenses'!BH184</f>
        <v>0</v>
      </c>
      <c r="BH302" s="313">
        <f>'Data - expenses'!BI184</f>
        <v>1000</v>
      </c>
      <c r="BI302" s="313">
        <f>'Data - expenses'!BJ184</f>
        <v>1000</v>
      </c>
      <c r="BJ302" s="313">
        <f>'Data - expenses'!BK184</f>
        <v>2000</v>
      </c>
      <c r="BK302" s="313">
        <f>'Data - expenses'!BL184</f>
        <v>1000</v>
      </c>
      <c r="BL302" s="313">
        <f>'Data - expenses'!BM184</f>
        <v>2000</v>
      </c>
      <c r="BM302" s="313">
        <f>'Data - expenses'!BN184</f>
        <v>1000</v>
      </c>
      <c r="BN302" s="313">
        <f>'Data - expenses'!BO184</f>
        <v>1000</v>
      </c>
      <c r="BO302" s="313">
        <f>'Data - expenses'!BP184</f>
        <v>2000</v>
      </c>
      <c r="BP302" s="314">
        <f>'Data - expenses'!BQ184</f>
        <v>1000</v>
      </c>
    </row>
    <row r="303" spans="6:68" hidden="1" outlineLevel="5">
      <c r="H303" s="327" t="s">
        <v>263</v>
      </c>
      <c r="I303" s="312">
        <f>'Data - expenses'!J185</f>
        <v>0</v>
      </c>
      <c r="J303" s="313">
        <f>'Data - expenses'!K185</f>
        <v>0</v>
      </c>
      <c r="K303" s="313">
        <f>'Data - expenses'!L185</f>
        <v>1000</v>
      </c>
      <c r="L303" s="313">
        <f>'Data - expenses'!M185</f>
        <v>2000</v>
      </c>
      <c r="M303" s="313">
        <f>'Data - expenses'!N185</f>
        <v>3000</v>
      </c>
      <c r="N303" s="313">
        <f>'Data - expenses'!O185</f>
        <v>5000</v>
      </c>
      <c r="O303" s="313">
        <f>'Data - expenses'!P185</f>
        <v>6000</v>
      </c>
      <c r="P303" s="313">
        <f>'Data - expenses'!Q185</f>
        <v>7000</v>
      </c>
      <c r="Q303" s="313">
        <f>'Data - expenses'!R185</f>
        <v>6000</v>
      </c>
      <c r="R303" s="313">
        <f>'Data - expenses'!S185</f>
        <v>9000</v>
      </c>
      <c r="S303" s="313">
        <f>'Data - expenses'!T185</f>
        <v>6000</v>
      </c>
      <c r="T303" s="313">
        <f>'Data - expenses'!U185</f>
        <v>8000</v>
      </c>
      <c r="U303" s="313">
        <f>'Data - expenses'!V185</f>
        <v>16000</v>
      </c>
      <c r="V303" s="313">
        <f>'Data - expenses'!W185</f>
        <v>17000</v>
      </c>
      <c r="W303" s="313">
        <f>'Data - expenses'!X185</f>
        <v>12000</v>
      </c>
      <c r="X303" s="313">
        <f>'Data - expenses'!Y185</f>
        <v>11000</v>
      </c>
      <c r="Y303" s="313">
        <f>'Data - expenses'!Z185</f>
        <v>28000</v>
      </c>
      <c r="Z303" s="313">
        <f>'Data - expenses'!AA185</f>
        <v>11000</v>
      </c>
      <c r="AA303" s="313">
        <f>'Data - expenses'!AB185</f>
        <v>23000</v>
      </c>
      <c r="AB303" s="313">
        <f>'Data - expenses'!AC185</f>
        <v>34000</v>
      </c>
      <c r="AC303" s="313">
        <f>'Data - expenses'!AD185</f>
        <v>59000</v>
      </c>
      <c r="AD303" s="313">
        <f>'Data - expenses'!AE185</f>
        <v>72000</v>
      </c>
      <c r="AE303" s="313">
        <f>'Data - expenses'!AF185</f>
        <v>60000</v>
      </c>
      <c r="AF303" s="313">
        <f>'Data - expenses'!AG185</f>
        <v>120000</v>
      </c>
      <c r="AG303" s="313">
        <f>'Data - expenses'!AH185</f>
        <v>35000</v>
      </c>
      <c r="AH303" s="313">
        <f>'Data - expenses'!AI185</f>
        <v>27000</v>
      </c>
      <c r="AI303" s="313">
        <f>'Data - expenses'!AJ185</f>
        <v>51000</v>
      </c>
      <c r="AJ303" s="313">
        <f>'Data - expenses'!AK185</f>
        <v>143000</v>
      </c>
      <c r="AK303" s="313">
        <f>'Data - expenses'!AL185</f>
        <v>39000</v>
      </c>
      <c r="AL303" s="313">
        <f>'Data - expenses'!AM185</f>
        <v>44000</v>
      </c>
      <c r="AM303" s="313">
        <f>'Data - expenses'!AN185</f>
        <v>67000</v>
      </c>
      <c r="AN303" s="313">
        <f>'Data - expenses'!AO185</f>
        <v>88000</v>
      </c>
      <c r="AO303" s="313">
        <f>'Data - expenses'!AP185</f>
        <v>41000</v>
      </c>
      <c r="AP303" s="313">
        <f>'Data - expenses'!AQ185</f>
        <v>54000</v>
      </c>
      <c r="AQ303" s="313">
        <f>'Data - expenses'!AR185</f>
        <v>39000</v>
      </c>
      <c r="AR303" s="313">
        <f>'Data - expenses'!AS185</f>
        <v>57000</v>
      </c>
      <c r="AS303" s="313">
        <f>'Data - expenses'!AT185</f>
        <v>43000</v>
      </c>
      <c r="AT303" s="313">
        <f>'Data - expenses'!AU185</f>
        <v>109000</v>
      </c>
      <c r="AU303" s="313">
        <f>'Data - expenses'!AV185</f>
        <v>59000</v>
      </c>
      <c r="AV303" s="313">
        <f>'Data - expenses'!AW185</f>
        <v>46000</v>
      </c>
      <c r="AW303" s="313">
        <f>'Data - expenses'!AX185</f>
        <v>55000</v>
      </c>
      <c r="AX303" s="313">
        <f>'Data - expenses'!AY185</f>
        <v>36000</v>
      </c>
      <c r="AY303" s="313">
        <f>'Data - expenses'!AZ185</f>
        <v>43000</v>
      </c>
      <c r="AZ303" s="313">
        <f>'Data - expenses'!BA185</f>
        <v>123000</v>
      </c>
      <c r="BA303" s="313">
        <f>'Data - expenses'!BB185</f>
        <v>60000</v>
      </c>
      <c r="BB303" s="313">
        <f>'Data - expenses'!BC185</f>
        <v>59000</v>
      </c>
      <c r="BC303" s="313">
        <f>'Data - expenses'!BD185</f>
        <v>60000</v>
      </c>
      <c r="BD303" s="313">
        <f>'Data - expenses'!BE185</f>
        <v>42000</v>
      </c>
      <c r="BE303" s="313">
        <f>'Data - expenses'!BF185</f>
        <v>107000</v>
      </c>
      <c r="BF303" s="313">
        <f>'Data - expenses'!BG185</f>
        <v>107000</v>
      </c>
      <c r="BG303" s="313">
        <f>'Data - expenses'!BH185</f>
        <v>57000</v>
      </c>
      <c r="BH303" s="313">
        <f>'Data - expenses'!BI185</f>
        <v>69000</v>
      </c>
      <c r="BI303" s="313">
        <f>'Data - expenses'!BJ185</f>
        <v>74000</v>
      </c>
      <c r="BJ303" s="313">
        <f>'Data - expenses'!BK185</f>
        <v>104000</v>
      </c>
      <c r="BK303" s="313">
        <f>'Data - expenses'!BL185</f>
        <v>56000</v>
      </c>
      <c r="BL303" s="313">
        <f>'Data - expenses'!BM185</f>
        <v>121000</v>
      </c>
      <c r="BM303" s="313">
        <f>'Data - expenses'!BN185</f>
        <v>72000</v>
      </c>
      <c r="BN303" s="313">
        <f>'Data - expenses'!BO185</f>
        <v>82000</v>
      </c>
      <c r="BO303" s="313">
        <f>'Data - expenses'!BP185</f>
        <v>145000</v>
      </c>
      <c r="BP303" s="314">
        <f>'Data - expenses'!BQ185</f>
        <v>75000</v>
      </c>
    </row>
    <row r="304" spans="6:68" hidden="1" outlineLevel="5">
      <c r="H304" s="327" t="s">
        <v>301</v>
      </c>
      <c r="I304" s="312">
        <f>'Data - expenses'!J186</f>
        <v>0</v>
      </c>
      <c r="J304" s="313">
        <f>'Data - expenses'!K186</f>
        <v>0</v>
      </c>
      <c r="K304" s="313">
        <f>'Data - expenses'!L186</f>
        <v>0</v>
      </c>
      <c r="L304" s="313">
        <f>'Data - expenses'!M186</f>
        <v>0</v>
      </c>
      <c r="M304" s="313">
        <f>'Data - expenses'!N186</f>
        <v>0</v>
      </c>
      <c r="N304" s="313">
        <f>'Data - expenses'!O186</f>
        <v>0</v>
      </c>
      <c r="O304" s="313">
        <f>'Data - expenses'!P186</f>
        <v>0</v>
      </c>
      <c r="P304" s="313">
        <f>'Data - expenses'!Q186</f>
        <v>0</v>
      </c>
      <c r="Q304" s="313">
        <f>'Data - expenses'!R186</f>
        <v>0</v>
      </c>
      <c r="R304" s="313">
        <f>'Data - expenses'!S186</f>
        <v>0</v>
      </c>
      <c r="S304" s="313">
        <f>'Data - expenses'!T186</f>
        <v>0</v>
      </c>
      <c r="T304" s="313">
        <f>'Data - expenses'!U186</f>
        <v>0</v>
      </c>
      <c r="U304" s="313">
        <f>'Data - expenses'!V186</f>
        <v>0</v>
      </c>
      <c r="V304" s="313">
        <f>'Data - expenses'!W186</f>
        <v>0</v>
      </c>
      <c r="W304" s="313">
        <f>'Data - expenses'!X186</f>
        <v>0</v>
      </c>
      <c r="X304" s="313">
        <f>'Data - expenses'!Y186</f>
        <v>0</v>
      </c>
      <c r="Y304" s="313">
        <f>'Data - expenses'!Z186</f>
        <v>1000</v>
      </c>
      <c r="Z304" s="313">
        <f>'Data - expenses'!AA186</f>
        <v>0</v>
      </c>
      <c r="AA304" s="313">
        <f>'Data - expenses'!AB186</f>
        <v>0</v>
      </c>
      <c r="AB304" s="313">
        <f>'Data - expenses'!AC186</f>
        <v>0</v>
      </c>
      <c r="AC304" s="313">
        <f>'Data - expenses'!AD186</f>
        <v>0</v>
      </c>
      <c r="AD304" s="313">
        <f>'Data - expenses'!AE186</f>
        <v>0</v>
      </c>
      <c r="AE304" s="313">
        <f>'Data - expenses'!AF186</f>
        <v>0</v>
      </c>
      <c r="AF304" s="313">
        <f>'Data - expenses'!AG186</f>
        <v>0</v>
      </c>
      <c r="AG304" s="313">
        <f>'Data - expenses'!AH186</f>
        <v>0</v>
      </c>
      <c r="AH304" s="313">
        <f>'Data - expenses'!AI186</f>
        <v>1000</v>
      </c>
      <c r="AI304" s="313">
        <f>'Data - expenses'!AJ186</f>
        <v>0</v>
      </c>
      <c r="AJ304" s="313">
        <f>'Data - expenses'!AK186</f>
        <v>0</v>
      </c>
      <c r="AK304" s="313">
        <f>'Data - expenses'!AL186</f>
        <v>0</v>
      </c>
      <c r="AL304" s="313">
        <f>'Data - expenses'!AM186</f>
        <v>0</v>
      </c>
      <c r="AM304" s="313">
        <f>'Data - expenses'!AN186</f>
        <v>0</v>
      </c>
      <c r="AN304" s="313">
        <f>'Data - expenses'!AO186</f>
        <v>1000</v>
      </c>
      <c r="AO304" s="313">
        <f>'Data - expenses'!AP186</f>
        <v>0</v>
      </c>
      <c r="AP304" s="313">
        <f>'Data - expenses'!AQ186</f>
        <v>0</v>
      </c>
      <c r="AQ304" s="313">
        <f>'Data - expenses'!AR186</f>
        <v>0</v>
      </c>
      <c r="AR304" s="313">
        <f>'Data - expenses'!AS186</f>
        <v>0</v>
      </c>
      <c r="AS304" s="313">
        <f>'Data - expenses'!AT186</f>
        <v>0</v>
      </c>
      <c r="AT304" s="313">
        <f>'Data - expenses'!AU186</f>
        <v>1000</v>
      </c>
      <c r="AU304" s="313">
        <f>'Data - expenses'!AV186</f>
        <v>0</v>
      </c>
      <c r="AV304" s="313">
        <f>'Data - expenses'!AW186</f>
        <v>0</v>
      </c>
      <c r="AW304" s="313">
        <f>'Data - expenses'!AX186</f>
        <v>0</v>
      </c>
      <c r="AX304" s="313">
        <f>'Data - expenses'!AY186</f>
        <v>1000</v>
      </c>
      <c r="AY304" s="313">
        <f>'Data - expenses'!AZ186</f>
        <v>0</v>
      </c>
      <c r="AZ304" s="313">
        <f>'Data - expenses'!BA186</f>
        <v>0</v>
      </c>
      <c r="BA304" s="313">
        <f>'Data - expenses'!BB186</f>
        <v>0</v>
      </c>
      <c r="BB304" s="313">
        <f>'Data - expenses'!BC186</f>
        <v>0</v>
      </c>
      <c r="BC304" s="313">
        <f>'Data - expenses'!BD186</f>
        <v>0</v>
      </c>
      <c r="BD304" s="313">
        <f>'Data - expenses'!BE186</f>
        <v>1000</v>
      </c>
      <c r="BE304" s="313">
        <f>'Data - expenses'!BF186</f>
        <v>0</v>
      </c>
      <c r="BF304" s="313">
        <f>'Data - expenses'!BG186</f>
        <v>0</v>
      </c>
      <c r="BG304" s="313">
        <f>'Data - expenses'!BH186</f>
        <v>0</v>
      </c>
      <c r="BH304" s="313">
        <f>'Data - expenses'!BI186</f>
        <v>0</v>
      </c>
      <c r="BI304" s="313">
        <f>'Data - expenses'!BJ186</f>
        <v>1000</v>
      </c>
      <c r="BJ304" s="313">
        <f>'Data - expenses'!BK186</f>
        <v>0</v>
      </c>
      <c r="BK304" s="313">
        <f>'Data - expenses'!BL186</f>
        <v>0</v>
      </c>
      <c r="BL304" s="313">
        <f>'Data - expenses'!BM186</f>
        <v>0</v>
      </c>
      <c r="BM304" s="313">
        <f>'Data - expenses'!BN186</f>
        <v>0</v>
      </c>
      <c r="BN304" s="313">
        <f>'Data - expenses'!BO186</f>
        <v>0</v>
      </c>
      <c r="BO304" s="313">
        <f>'Data - expenses'!BP186</f>
        <v>1000</v>
      </c>
      <c r="BP304" s="314">
        <f>'Data - expenses'!BQ186</f>
        <v>0</v>
      </c>
    </row>
    <row r="305" spans="5:68" hidden="1" outlineLevel="4">
      <c r="G305" s="502" t="s">
        <v>1</v>
      </c>
      <c r="H305" s="503"/>
      <c r="I305" s="324">
        <f t="shared" ref="I305:AN305" si="228">SUM(I306,I307,I308)</f>
        <v>2000</v>
      </c>
      <c r="J305" s="325">
        <f t="shared" si="228"/>
        <v>8000</v>
      </c>
      <c r="K305" s="325">
        <f t="shared" si="228"/>
        <v>22000</v>
      </c>
      <c r="L305" s="325">
        <f t="shared" si="228"/>
        <v>41000</v>
      </c>
      <c r="M305" s="325">
        <f t="shared" si="228"/>
        <v>46000</v>
      </c>
      <c r="N305" s="325">
        <f t="shared" si="228"/>
        <v>86000</v>
      </c>
      <c r="O305" s="325">
        <f t="shared" si="228"/>
        <v>87000</v>
      </c>
      <c r="P305" s="325">
        <f t="shared" si="228"/>
        <v>98000</v>
      </c>
      <c r="Q305" s="325">
        <f t="shared" si="228"/>
        <v>34000</v>
      </c>
      <c r="R305" s="325">
        <f t="shared" si="228"/>
        <v>65000</v>
      </c>
      <c r="S305" s="325">
        <f t="shared" si="228"/>
        <v>0</v>
      </c>
      <c r="T305" s="325">
        <f t="shared" si="228"/>
        <v>9000</v>
      </c>
      <c r="U305" s="325">
        <f t="shared" si="228"/>
        <v>143000</v>
      </c>
      <c r="V305" s="325">
        <f t="shared" si="228"/>
        <v>249000</v>
      </c>
      <c r="W305" s="325">
        <f t="shared" si="228"/>
        <v>87000</v>
      </c>
      <c r="X305" s="325">
        <f t="shared" si="228"/>
        <v>0</v>
      </c>
      <c r="Y305" s="325">
        <f t="shared" si="228"/>
        <v>112000</v>
      </c>
      <c r="Z305" s="325">
        <f t="shared" si="228"/>
        <v>0</v>
      </c>
      <c r="AA305" s="325">
        <f t="shared" si="228"/>
        <v>241000</v>
      </c>
      <c r="AB305" s="325">
        <f t="shared" si="228"/>
        <v>147000</v>
      </c>
      <c r="AC305" s="325">
        <f t="shared" si="228"/>
        <v>1025000</v>
      </c>
      <c r="AD305" s="325">
        <f t="shared" si="228"/>
        <v>1068000</v>
      </c>
      <c r="AE305" s="325">
        <f t="shared" si="228"/>
        <v>581000</v>
      </c>
      <c r="AF305" s="325">
        <f t="shared" si="228"/>
        <v>1317000</v>
      </c>
      <c r="AG305" s="325">
        <f t="shared" si="228"/>
        <v>0</v>
      </c>
      <c r="AH305" s="325">
        <f t="shared" si="228"/>
        <v>0</v>
      </c>
      <c r="AI305" s="325">
        <f t="shared" si="228"/>
        <v>0</v>
      </c>
      <c r="AJ305" s="325">
        <f t="shared" si="228"/>
        <v>0</v>
      </c>
      <c r="AK305" s="325">
        <f t="shared" si="228"/>
        <v>0</v>
      </c>
      <c r="AL305" s="325">
        <f t="shared" si="228"/>
        <v>0</v>
      </c>
      <c r="AM305" s="325">
        <f t="shared" si="228"/>
        <v>0</v>
      </c>
      <c r="AN305" s="325">
        <f t="shared" si="228"/>
        <v>0</v>
      </c>
      <c r="AO305" s="325">
        <f t="shared" ref="AO305:BP305" si="229">SUM(AO306,AO307,AO308)</f>
        <v>0</v>
      </c>
      <c r="AP305" s="325">
        <f t="shared" si="229"/>
        <v>0</v>
      </c>
      <c r="AQ305" s="325">
        <f t="shared" si="229"/>
        <v>0</v>
      </c>
      <c r="AR305" s="325">
        <f t="shared" si="229"/>
        <v>0</v>
      </c>
      <c r="AS305" s="325">
        <f t="shared" si="229"/>
        <v>0</v>
      </c>
      <c r="AT305" s="325">
        <f t="shared" si="229"/>
        <v>0</v>
      </c>
      <c r="AU305" s="325">
        <f t="shared" si="229"/>
        <v>0</v>
      </c>
      <c r="AV305" s="325">
        <f t="shared" si="229"/>
        <v>0</v>
      </c>
      <c r="AW305" s="325">
        <f t="shared" si="229"/>
        <v>0</v>
      </c>
      <c r="AX305" s="325">
        <f t="shared" si="229"/>
        <v>0</v>
      </c>
      <c r="AY305" s="325">
        <f t="shared" si="229"/>
        <v>0</v>
      </c>
      <c r="AZ305" s="325">
        <f t="shared" si="229"/>
        <v>0</v>
      </c>
      <c r="BA305" s="325">
        <f t="shared" si="229"/>
        <v>0</v>
      </c>
      <c r="BB305" s="325">
        <f t="shared" si="229"/>
        <v>0</v>
      </c>
      <c r="BC305" s="325">
        <f t="shared" si="229"/>
        <v>0</v>
      </c>
      <c r="BD305" s="325">
        <f t="shared" si="229"/>
        <v>0</v>
      </c>
      <c r="BE305" s="325">
        <f t="shared" si="229"/>
        <v>0</v>
      </c>
      <c r="BF305" s="325">
        <f t="shared" si="229"/>
        <v>72000</v>
      </c>
      <c r="BG305" s="325">
        <f t="shared" si="229"/>
        <v>342000</v>
      </c>
      <c r="BH305" s="325">
        <f t="shared" si="229"/>
        <v>0</v>
      </c>
      <c r="BI305" s="325">
        <f t="shared" si="229"/>
        <v>0</v>
      </c>
      <c r="BJ305" s="325">
        <f t="shared" si="229"/>
        <v>0</v>
      </c>
      <c r="BK305" s="325">
        <f t="shared" si="229"/>
        <v>0</v>
      </c>
      <c r="BL305" s="325">
        <f t="shared" si="229"/>
        <v>206000</v>
      </c>
      <c r="BM305" s="325">
        <f t="shared" si="229"/>
        <v>0</v>
      </c>
      <c r="BN305" s="325">
        <f t="shared" si="229"/>
        <v>0</v>
      </c>
      <c r="BO305" s="325">
        <f t="shared" si="229"/>
        <v>399000</v>
      </c>
      <c r="BP305" s="326">
        <f t="shared" si="229"/>
        <v>60000</v>
      </c>
    </row>
    <row r="306" spans="5:68" hidden="1" outlineLevel="5">
      <c r="H306" s="327" t="s">
        <v>264</v>
      </c>
      <c r="I306" s="312">
        <f>'Data - expenses'!J187</f>
        <v>0</v>
      </c>
      <c r="J306" s="313">
        <f>'Data - expenses'!K187</f>
        <v>0</v>
      </c>
      <c r="K306" s="313">
        <f>'Data - expenses'!L187</f>
        <v>2000</v>
      </c>
      <c r="L306" s="313">
        <f>'Data - expenses'!M187</f>
        <v>3000</v>
      </c>
      <c r="M306" s="313">
        <f>'Data - expenses'!N187</f>
        <v>4000</v>
      </c>
      <c r="N306" s="313">
        <f>'Data - expenses'!O187</f>
        <v>6000</v>
      </c>
      <c r="O306" s="313">
        <f>'Data - expenses'!P187</f>
        <v>7000</v>
      </c>
      <c r="P306" s="313">
        <f>'Data - expenses'!Q187</f>
        <v>8000</v>
      </c>
      <c r="Q306" s="313">
        <f>'Data - expenses'!R187</f>
        <v>2000</v>
      </c>
      <c r="R306" s="313">
        <f>'Data - expenses'!S187</f>
        <v>5000</v>
      </c>
      <c r="S306" s="313">
        <f>'Data - expenses'!T187</f>
        <v>0</v>
      </c>
      <c r="T306" s="313">
        <f>'Data - expenses'!U187</f>
        <v>1000</v>
      </c>
      <c r="U306" s="313">
        <f>'Data - expenses'!V187</f>
        <v>11000</v>
      </c>
      <c r="V306" s="313">
        <f>'Data - expenses'!W187</f>
        <v>19000</v>
      </c>
      <c r="W306" s="313">
        <f>'Data - expenses'!X187</f>
        <v>7000</v>
      </c>
      <c r="X306" s="313">
        <f>'Data - expenses'!Y187</f>
        <v>0</v>
      </c>
      <c r="Y306" s="313">
        <f>'Data - expenses'!Z187</f>
        <v>8000</v>
      </c>
      <c r="Z306" s="313">
        <f>'Data - expenses'!AA187</f>
        <v>0</v>
      </c>
      <c r="AA306" s="313">
        <f>'Data - expenses'!AB187</f>
        <v>19000</v>
      </c>
      <c r="AB306" s="313">
        <f>'Data - expenses'!AC187</f>
        <v>11000</v>
      </c>
      <c r="AC306" s="313">
        <f>'Data - expenses'!AD187</f>
        <v>79000</v>
      </c>
      <c r="AD306" s="313">
        <f>'Data - expenses'!AE187</f>
        <v>82000</v>
      </c>
      <c r="AE306" s="313">
        <f>'Data - expenses'!AF187</f>
        <v>45000</v>
      </c>
      <c r="AF306" s="313">
        <f>'Data - expenses'!AG187</f>
        <v>101000</v>
      </c>
      <c r="AG306" s="313">
        <f>'Data - expenses'!AH187</f>
        <v>0</v>
      </c>
      <c r="AH306" s="313">
        <f>'Data - expenses'!AI187</f>
        <v>0</v>
      </c>
      <c r="AI306" s="313">
        <f>'Data - expenses'!AJ187</f>
        <v>0</v>
      </c>
      <c r="AJ306" s="313">
        <f>'Data - expenses'!AK187</f>
        <v>0</v>
      </c>
      <c r="AK306" s="313">
        <f>'Data - expenses'!AL187</f>
        <v>0</v>
      </c>
      <c r="AL306" s="313">
        <f>'Data - expenses'!AM187</f>
        <v>0</v>
      </c>
      <c r="AM306" s="313">
        <f>'Data - expenses'!AN187</f>
        <v>0</v>
      </c>
      <c r="AN306" s="313">
        <f>'Data - expenses'!AO187</f>
        <v>0</v>
      </c>
      <c r="AO306" s="313">
        <f>'Data - expenses'!AP187</f>
        <v>0</v>
      </c>
      <c r="AP306" s="313">
        <f>'Data - expenses'!AQ187</f>
        <v>0</v>
      </c>
      <c r="AQ306" s="313">
        <f>'Data - expenses'!AR187</f>
        <v>0</v>
      </c>
      <c r="AR306" s="313">
        <f>'Data - expenses'!AS187</f>
        <v>0</v>
      </c>
      <c r="AS306" s="313">
        <f>'Data - expenses'!AT187</f>
        <v>0</v>
      </c>
      <c r="AT306" s="313">
        <f>'Data - expenses'!AU187</f>
        <v>0</v>
      </c>
      <c r="AU306" s="313">
        <f>'Data - expenses'!AV187</f>
        <v>0</v>
      </c>
      <c r="AV306" s="313">
        <f>'Data - expenses'!AW187</f>
        <v>0</v>
      </c>
      <c r="AW306" s="313">
        <f>'Data - expenses'!AX187</f>
        <v>0</v>
      </c>
      <c r="AX306" s="313">
        <f>'Data - expenses'!AY187</f>
        <v>0</v>
      </c>
      <c r="AY306" s="313">
        <f>'Data - expenses'!AZ187</f>
        <v>0</v>
      </c>
      <c r="AZ306" s="313">
        <f>'Data - expenses'!BA187</f>
        <v>0</v>
      </c>
      <c r="BA306" s="313">
        <f>'Data - expenses'!BB187</f>
        <v>0</v>
      </c>
      <c r="BB306" s="313">
        <f>'Data - expenses'!BC187</f>
        <v>0</v>
      </c>
      <c r="BC306" s="313">
        <f>'Data - expenses'!BD187</f>
        <v>0</v>
      </c>
      <c r="BD306" s="313">
        <f>'Data - expenses'!BE187</f>
        <v>0</v>
      </c>
      <c r="BE306" s="313">
        <f>'Data - expenses'!BF187</f>
        <v>0</v>
      </c>
      <c r="BF306" s="313">
        <f>'Data - expenses'!BG187</f>
        <v>6000</v>
      </c>
      <c r="BG306" s="313">
        <f>'Data - expenses'!BH187</f>
        <v>26000</v>
      </c>
      <c r="BH306" s="313">
        <f>'Data - expenses'!BI187</f>
        <v>0</v>
      </c>
      <c r="BI306" s="313">
        <f>'Data - expenses'!BJ187</f>
        <v>0</v>
      </c>
      <c r="BJ306" s="313">
        <f>'Data - expenses'!BK187</f>
        <v>0</v>
      </c>
      <c r="BK306" s="313">
        <f>'Data - expenses'!BL187</f>
        <v>0</v>
      </c>
      <c r="BL306" s="313">
        <f>'Data - expenses'!BM187</f>
        <v>16000</v>
      </c>
      <c r="BM306" s="313">
        <f>'Data - expenses'!BN187</f>
        <v>0</v>
      </c>
      <c r="BN306" s="313">
        <f>'Data - expenses'!BO187</f>
        <v>0</v>
      </c>
      <c r="BO306" s="313">
        <f>'Data - expenses'!BP187</f>
        <v>31000</v>
      </c>
      <c r="BP306" s="314">
        <f>'Data - expenses'!BQ187</f>
        <v>4000</v>
      </c>
    </row>
    <row r="307" spans="5:68" hidden="1" outlineLevel="5">
      <c r="H307" s="327" t="s">
        <v>265</v>
      </c>
      <c r="I307" s="312">
        <f>'Data - expenses'!J188</f>
        <v>1000</v>
      </c>
      <c r="J307" s="313">
        <f>'Data - expenses'!K188</f>
        <v>4000</v>
      </c>
      <c r="K307" s="313">
        <f>'Data - expenses'!L188</f>
        <v>10000</v>
      </c>
      <c r="L307" s="313">
        <f>'Data - expenses'!M188</f>
        <v>19000</v>
      </c>
      <c r="M307" s="313">
        <f>'Data - expenses'!N188</f>
        <v>21000</v>
      </c>
      <c r="N307" s="313">
        <f>'Data - expenses'!O188</f>
        <v>40000</v>
      </c>
      <c r="O307" s="313">
        <f>'Data - expenses'!P188</f>
        <v>40000</v>
      </c>
      <c r="P307" s="313">
        <f>'Data - expenses'!Q188</f>
        <v>45000</v>
      </c>
      <c r="Q307" s="313">
        <f>'Data - expenses'!R188</f>
        <v>16000</v>
      </c>
      <c r="R307" s="313">
        <f>'Data - expenses'!S188</f>
        <v>30000</v>
      </c>
      <c r="S307" s="313">
        <f>'Data - expenses'!T188</f>
        <v>0</v>
      </c>
      <c r="T307" s="313">
        <f>'Data - expenses'!U188</f>
        <v>4000</v>
      </c>
      <c r="U307" s="313">
        <f>'Data - expenses'!V188</f>
        <v>66000</v>
      </c>
      <c r="V307" s="313">
        <f>'Data - expenses'!W188</f>
        <v>115000</v>
      </c>
      <c r="W307" s="313">
        <f>'Data - expenses'!X188</f>
        <v>40000</v>
      </c>
      <c r="X307" s="313">
        <f>'Data - expenses'!Y188</f>
        <v>0</v>
      </c>
      <c r="Y307" s="313">
        <f>'Data - expenses'!Z188</f>
        <v>52000</v>
      </c>
      <c r="Z307" s="313">
        <f>'Data - expenses'!AA188</f>
        <v>0</v>
      </c>
      <c r="AA307" s="313">
        <f>'Data - expenses'!AB188</f>
        <v>111000</v>
      </c>
      <c r="AB307" s="313">
        <f>'Data - expenses'!AC188</f>
        <v>68000</v>
      </c>
      <c r="AC307" s="313">
        <f>'Data - expenses'!AD188</f>
        <v>473000</v>
      </c>
      <c r="AD307" s="313">
        <f>'Data - expenses'!AE188</f>
        <v>493000</v>
      </c>
      <c r="AE307" s="313">
        <f>'Data - expenses'!AF188</f>
        <v>268000</v>
      </c>
      <c r="AF307" s="313">
        <f>'Data - expenses'!AG188</f>
        <v>608000</v>
      </c>
      <c r="AG307" s="313">
        <f>'Data - expenses'!AH188</f>
        <v>0</v>
      </c>
      <c r="AH307" s="313">
        <f>'Data - expenses'!AI188</f>
        <v>0</v>
      </c>
      <c r="AI307" s="313">
        <f>'Data - expenses'!AJ188</f>
        <v>0</v>
      </c>
      <c r="AJ307" s="313">
        <f>'Data - expenses'!AK188</f>
        <v>0</v>
      </c>
      <c r="AK307" s="313">
        <f>'Data - expenses'!AL188</f>
        <v>0</v>
      </c>
      <c r="AL307" s="313">
        <f>'Data - expenses'!AM188</f>
        <v>0</v>
      </c>
      <c r="AM307" s="313">
        <f>'Data - expenses'!AN188</f>
        <v>0</v>
      </c>
      <c r="AN307" s="313">
        <f>'Data - expenses'!AO188</f>
        <v>0</v>
      </c>
      <c r="AO307" s="313">
        <f>'Data - expenses'!AP188</f>
        <v>0</v>
      </c>
      <c r="AP307" s="313">
        <f>'Data - expenses'!AQ188</f>
        <v>0</v>
      </c>
      <c r="AQ307" s="313">
        <f>'Data - expenses'!AR188</f>
        <v>0</v>
      </c>
      <c r="AR307" s="313">
        <f>'Data - expenses'!AS188</f>
        <v>0</v>
      </c>
      <c r="AS307" s="313">
        <f>'Data - expenses'!AT188</f>
        <v>0</v>
      </c>
      <c r="AT307" s="313">
        <f>'Data - expenses'!AU188</f>
        <v>0</v>
      </c>
      <c r="AU307" s="313">
        <f>'Data - expenses'!AV188</f>
        <v>0</v>
      </c>
      <c r="AV307" s="313">
        <f>'Data - expenses'!AW188</f>
        <v>0</v>
      </c>
      <c r="AW307" s="313">
        <f>'Data - expenses'!AX188</f>
        <v>0</v>
      </c>
      <c r="AX307" s="313">
        <f>'Data - expenses'!AY188</f>
        <v>0</v>
      </c>
      <c r="AY307" s="313">
        <f>'Data - expenses'!AZ188</f>
        <v>0</v>
      </c>
      <c r="AZ307" s="313">
        <f>'Data - expenses'!BA188</f>
        <v>0</v>
      </c>
      <c r="BA307" s="313">
        <f>'Data - expenses'!BB188</f>
        <v>0</v>
      </c>
      <c r="BB307" s="313">
        <f>'Data - expenses'!BC188</f>
        <v>0</v>
      </c>
      <c r="BC307" s="313">
        <f>'Data - expenses'!BD188</f>
        <v>0</v>
      </c>
      <c r="BD307" s="313">
        <f>'Data - expenses'!BE188</f>
        <v>0</v>
      </c>
      <c r="BE307" s="313">
        <f>'Data - expenses'!BF188</f>
        <v>0</v>
      </c>
      <c r="BF307" s="313">
        <f>'Data - expenses'!BG188</f>
        <v>33000</v>
      </c>
      <c r="BG307" s="313">
        <f>'Data - expenses'!BH188</f>
        <v>158000</v>
      </c>
      <c r="BH307" s="313">
        <f>'Data - expenses'!BI188</f>
        <v>0</v>
      </c>
      <c r="BI307" s="313">
        <f>'Data - expenses'!BJ188</f>
        <v>0</v>
      </c>
      <c r="BJ307" s="313">
        <f>'Data - expenses'!BK188</f>
        <v>0</v>
      </c>
      <c r="BK307" s="313">
        <f>'Data - expenses'!BL188</f>
        <v>0</v>
      </c>
      <c r="BL307" s="313">
        <f>'Data - expenses'!BM188</f>
        <v>95000</v>
      </c>
      <c r="BM307" s="313">
        <f>'Data - expenses'!BN188</f>
        <v>0</v>
      </c>
      <c r="BN307" s="313">
        <f>'Data - expenses'!BO188</f>
        <v>0</v>
      </c>
      <c r="BO307" s="313">
        <f>'Data - expenses'!BP188</f>
        <v>184000</v>
      </c>
      <c r="BP307" s="314">
        <f>'Data - expenses'!BQ188</f>
        <v>28000</v>
      </c>
    </row>
    <row r="308" spans="5:68" hidden="1" outlineLevel="5">
      <c r="H308" s="327" t="s">
        <v>266</v>
      </c>
      <c r="I308" s="312">
        <f>'Data - expenses'!J189</f>
        <v>1000</v>
      </c>
      <c r="J308" s="313">
        <f>'Data - expenses'!K189</f>
        <v>4000</v>
      </c>
      <c r="K308" s="313">
        <f>'Data - expenses'!L189</f>
        <v>10000</v>
      </c>
      <c r="L308" s="313">
        <f>'Data - expenses'!M189</f>
        <v>19000</v>
      </c>
      <c r="M308" s="313">
        <f>'Data - expenses'!N189</f>
        <v>21000</v>
      </c>
      <c r="N308" s="313">
        <f>'Data - expenses'!O189</f>
        <v>40000</v>
      </c>
      <c r="O308" s="313">
        <f>'Data - expenses'!P189</f>
        <v>40000</v>
      </c>
      <c r="P308" s="313">
        <f>'Data - expenses'!Q189</f>
        <v>45000</v>
      </c>
      <c r="Q308" s="313">
        <f>'Data - expenses'!R189</f>
        <v>16000</v>
      </c>
      <c r="R308" s="313">
        <f>'Data - expenses'!S189</f>
        <v>30000</v>
      </c>
      <c r="S308" s="313">
        <f>'Data - expenses'!T189</f>
        <v>0</v>
      </c>
      <c r="T308" s="313">
        <f>'Data - expenses'!U189</f>
        <v>4000</v>
      </c>
      <c r="U308" s="313">
        <f>'Data - expenses'!V189</f>
        <v>66000</v>
      </c>
      <c r="V308" s="313">
        <f>'Data - expenses'!W189</f>
        <v>115000</v>
      </c>
      <c r="W308" s="313">
        <f>'Data - expenses'!X189</f>
        <v>40000</v>
      </c>
      <c r="X308" s="313">
        <f>'Data - expenses'!Y189</f>
        <v>0</v>
      </c>
      <c r="Y308" s="313">
        <f>'Data - expenses'!Z189</f>
        <v>52000</v>
      </c>
      <c r="Z308" s="313">
        <f>'Data - expenses'!AA189</f>
        <v>0</v>
      </c>
      <c r="AA308" s="313">
        <f>'Data - expenses'!AB189</f>
        <v>111000</v>
      </c>
      <c r="AB308" s="313">
        <f>'Data - expenses'!AC189</f>
        <v>68000</v>
      </c>
      <c r="AC308" s="313">
        <f>'Data - expenses'!AD189</f>
        <v>473000</v>
      </c>
      <c r="AD308" s="313">
        <f>'Data - expenses'!AE189</f>
        <v>493000</v>
      </c>
      <c r="AE308" s="313">
        <f>'Data - expenses'!AF189</f>
        <v>268000</v>
      </c>
      <c r="AF308" s="313">
        <f>'Data - expenses'!AG189</f>
        <v>608000</v>
      </c>
      <c r="AG308" s="313">
        <f>'Data - expenses'!AH189</f>
        <v>0</v>
      </c>
      <c r="AH308" s="313">
        <f>'Data - expenses'!AI189</f>
        <v>0</v>
      </c>
      <c r="AI308" s="313">
        <f>'Data - expenses'!AJ189</f>
        <v>0</v>
      </c>
      <c r="AJ308" s="313">
        <f>'Data - expenses'!AK189</f>
        <v>0</v>
      </c>
      <c r="AK308" s="313">
        <f>'Data - expenses'!AL189</f>
        <v>0</v>
      </c>
      <c r="AL308" s="313">
        <f>'Data - expenses'!AM189</f>
        <v>0</v>
      </c>
      <c r="AM308" s="313">
        <f>'Data - expenses'!AN189</f>
        <v>0</v>
      </c>
      <c r="AN308" s="313">
        <f>'Data - expenses'!AO189</f>
        <v>0</v>
      </c>
      <c r="AO308" s="313">
        <f>'Data - expenses'!AP189</f>
        <v>0</v>
      </c>
      <c r="AP308" s="313">
        <f>'Data - expenses'!AQ189</f>
        <v>0</v>
      </c>
      <c r="AQ308" s="313">
        <f>'Data - expenses'!AR189</f>
        <v>0</v>
      </c>
      <c r="AR308" s="313">
        <f>'Data - expenses'!AS189</f>
        <v>0</v>
      </c>
      <c r="AS308" s="313">
        <f>'Data - expenses'!AT189</f>
        <v>0</v>
      </c>
      <c r="AT308" s="313">
        <f>'Data - expenses'!AU189</f>
        <v>0</v>
      </c>
      <c r="AU308" s="313">
        <f>'Data - expenses'!AV189</f>
        <v>0</v>
      </c>
      <c r="AV308" s="313">
        <f>'Data - expenses'!AW189</f>
        <v>0</v>
      </c>
      <c r="AW308" s="313">
        <f>'Data - expenses'!AX189</f>
        <v>0</v>
      </c>
      <c r="AX308" s="313">
        <f>'Data - expenses'!AY189</f>
        <v>0</v>
      </c>
      <c r="AY308" s="313">
        <f>'Data - expenses'!AZ189</f>
        <v>0</v>
      </c>
      <c r="AZ308" s="313">
        <f>'Data - expenses'!BA189</f>
        <v>0</v>
      </c>
      <c r="BA308" s="313">
        <f>'Data - expenses'!BB189</f>
        <v>0</v>
      </c>
      <c r="BB308" s="313">
        <f>'Data - expenses'!BC189</f>
        <v>0</v>
      </c>
      <c r="BC308" s="313">
        <f>'Data - expenses'!BD189</f>
        <v>0</v>
      </c>
      <c r="BD308" s="313">
        <f>'Data - expenses'!BE189</f>
        <v>0</v>
      </c>
      <c r="BE308" s="313">
        <f>'Data - expenses'!BF189</f>
        <v>0</v>
      </c>
      <c r="BF308" s="313">
        <f>'Data - expenses'!BG189</f>
        <v>33000</v>
      </c>
      <c r="BG308" s="313">
        <f>'Data - expenses'!BH189</f>
        <v>158000</v>
      </c>
      <c r="BH308" s="313">
        <f>'Data - expenses'!BI189</f>
        <v>0</v>
      </c>
      <c r="BI308" s="313">
        <f>'Data - expenses'!BJ189</f>
        <v>0</v>
      </c>
      <c r="BJ308" s="313">
        <f>'Data - expenses'!BK189</f>
        <v>0</v>
      </c>
      <c r="BK308" s="313">
        <f>'Data - expenses'!BL189</f>
        <v>0</v>
      </c>
      <c r="BL308" s="313">
        <f>'Data - expenses'!BM189</f>
        <v>95000</v>
      </c>
      <c r="BM308" s="313">
        <f>'Data - expenses'!BN189</f>
        <v>0</v>
      </c>
      <c r="BN308" s="313">
        <f>'Data - expenses'!BO189</f>
        <v>0</v>
      </c>
      <c r="BO308" s="313">
        <f>'Data - expenses'!BP189</f>
        <v>184000</v>
      </c>
      <c r="BP308" s="314">
        <f>'Data - expenses'!BQ189</f>
        <v>28000</v>
      </c>
    </row>
    <row r="309" spans="5:68" hidden="1" outlineLevel="4">
      <c r="G309" s="502" t="s">
        <v>61</v>
      </c>
      <c r="H309" s="503"/>
      <c r="I309" s="324">
        <f t="shared" ref="I309:AN309" si="230">SUM(I310)</f>
        <v>0</v>
      </c>
      <c r="J309" s="325">
        <f t="shared" si="230"/>
        <v>0</v>
      </c>
      <c r="K309" s="325">
        <f t="shared" si="230"/>
        <v>0</v>
      </c>
      <c r="L309" s="325">
        <f t="shared" si="230"/>
        <v>0</v>
      </c>
      <c r="M309" s="325">
        <f t="shared" si="230"/>
        <v>0</v>
      </c>
      <c r="N309" s="325">
        <f t="shared" si="230"/>
        <v>0</v>
      </c>
      <c r="O309" s="325">
        <f t="shared" si="230"/>
        <v>0</v>
      </c>
      <c r="P309" s="325">
        <f t="shared" si="230"/>
        <v>0</v>
      </c>
      <c r="Q309" s="325">
        <f t="shared" si="230"/>
        <v>0</v>
      </c>
      <c r="R309" s="325">
        <f t="shared" si="230"/>
        <v>1000</v>
      </c>
      <c r="S309" s="325">
        <f t="shared" si="230"/>
        <v>0</v>
      </c>
      <c r="T309" s="325">
        <f t="shared" si="230"/>
        <v>0</v>
      </c>
      <c r="U309" s="325">
        <f t="shared" si="230"/>
        <v>0</v>
      </c>
      <c r="V309" s="325">
        <f t="shared" si="230"/>
        <v>0</v>
      </c>
      <c r="W309" s="325">
        <f t="shared" si="230"/>
        <v>0</v>
      </c>
      <c r="X309" s="325">
        <f t="shared" si="230"/>
        <v>0</v>
      </c>
      <c r="Y309" s="325">
        <f t="shared" si="230"/>
        <v>0</v>
      </c>
      <c r="Z309" s="325">
        <f t="shared" si="230"/>
        <v>0</v>
      </c>
      <c r="AA309" s="325">
        <f t="shared" si="230"/>
        <v>0</v>
      </c>
      <c r="AB309" s="325">
        <f t="shared" si="230"/>
        <v>0</v>
      </c>
      <c r="AC309" s="325">
        <f t="shared" si="230"/>
        <v>0</v>
      </c>
      <c r="AD309" s="325">
        <f t="shared" si="230"/>
        <v>0</v>
      </c>
      <c r="AE309" s="325">
        <f t="shared" si="230"/>
        <v>0</v>
      </c>
      <c r="AF309" s="325">
        <f t="shared" si="230"/>
        <v>0</v>
      </c>
      <c r="AG309" s="325">
        <f t="shared" si="230"/>
        <v>0</v>
      </c>
      <c r="AH309" s="325">
        <f t="shared" si="230"/>
        <v>0</v>
      </c>
      <c r="AI309" s="325">
        <f t="shared" si="230"/>
        <v>1000</v>
      </c>
      <c r="AJ309" s="325">
        <f t="shared" si="230"/>
        <v>0</v>
      </c>
      <c r="AK309" s="325">
        <f t="shared" si="230"/>
        <v>0</v>
      </c>
      <c r="AL309" s="325">
        <f t="shared" si="230"/>
        <v>0</v>
      </c>
      <c r="AM309" s="325">
        <f t="shared" si="230"/>
        <v>0</v>
      </c>
      <c r="AN309" s="325">
        <f t="shared" si="230"/>
        <v>0</v>
      </c>
      <c r="AO309" s="325">
        <f t="shared" ref="AO309:BP309" si="231">SUM(AO310)</f>
        <v>0</v>
      </c>
      <c r="AP309" s="325">
        <f t="shared" si="231"/>
        <v>0</v>
      </c>
      <c r="AQ309" s="325">
        <f t="shared" si="231"/>
        <v>0</v>
      </c>
      <c r="AR309" s="325">
        <f t="shared" si="231"/>
        <v>0</v>
      </c>
      <c r="AS309" s="325">
        <f t="shared" si="231"/>
        <v>0</v>
      </c>
      <c r="AT309" s="325">
        <f t="shared" si="231"/>
        <v>0</v>
      </c>
      <c r="AU309" s="325">
        <f t="shared" si="231"/>
        <v>0</v>
      </c>
      <c r="AV309" s="325">
        <f t="shared" si="231"/>
        <v>0</v>
      </c>
      <c r="AW309" s="325">
        <f t="shared" si="231"/>
        <v>0</v>
      </c>
      <c r="AX309" s="325">
        <f t="shared" si="231"/>
        <v>1000</v>
      </c>
      <c r="AY309" s="325">
        <f t="shared" si="231"/>
        <v>0</v>
      </c>
      <c r="AZ309" s="325">
        <f t="shared" si="231"/>
        <v>0</v>
      </c>
      <c r="BA309" s="325">
        <f t="shared" si="231"/>
        <v>0</v>
      </c>
      <c r="BB309" s="325">
        <f t="shared" si="231"/>
        <v>0</v>
      </c>
      <c r="BC309" s="325">
        <f t="shared" si="231"/>
        <v>0</v>
      </c>
      <c r="BD309" s="325">
        <f t="shared" si="231"/>
        <v>0</v>
      </c>
      <c r="BE309" s="325">
        <f t="shared" si="231"/>
        <v>0</v>
      </c>
      <c r="BF309" s="325">
        <f t="shared" si="231"/>
        <v>0</v>
      </c>
      <c r="BG309" s="325">
        <f t="shared" si="231"/>
        <v>0</v>
      </c>
      <c r="BH309" s="325">
        <f t="shared" si="231"/>
        <v>0</v>
      </c>
      <c r="BI309" s="325">
        <f t="shared" si="231"/>
        <v>1000</v>
      </c>
      <c r="BJ309" s="325">
        <f t="shared" si="231"/>
        <v>0</v>
      </c>
      <c r="BK309" s="325">
        <f t="shared" si="231"/>
        <v>0</v>
      </c>
      <c r="BL309" s="325">
        <f t="shared" si="231"/>
        <v>0</v>
      </c>
      <c r="BM309" s="325">
        <f t="shared" si="231"/>
        <v>0</v>
      </c>
      <c r="BN309" s="325">
        <f t="shared" si="231"/>
        <v>0</v>
      </c>
      <c r="BO309" s="325">
        <f t="shared" si="231"/>
        <v>0</v>
      </c>
      <c r="BP309" s="326">
        <f t="shared" si="231"/>
        <v>0</v>
      </c>
    </row>
    <row r="310" spans="5:68" hidden="1" outlineLevel="5">
      <c r="H310" s="327" t="s">
        <v>267</v>
      </c>
      <c r="I310" s="312">
        <f>'Data - expenses'!J190</f>
        <v>0</v>
      </c>
      <c r="J310" s="313">
        <f>'Data - expenses'!K190</f>
        <v>0</v>
      </c>
      <c r="K310" s="313">
        <f>'Data - expenses'!L190</f>
        <v>0</v>
      </c>
      <c r="L310" s="313">
        <f>'Data - expenses'!M190</f>
        <v>0</v>
      </c>
      <c r="M310" s="313">
        <f>'Data - expenses'!N190</f>
        <v>0</v>
      </c>
      <c r="N310" s="313">
        <f>'Data - expenses'!O190</f>
        <v>0</v>
      </c>
      <c r="O310" s="313">
        <f>'Data - expenses'!P190</f>
        <v>0</v>
      </c>
      <c r="P310" s="313">
        <f>'Data - expenses'!Q190</f>
        <v>0</v>
      </c>
      <c r="Q310" s="313">
        <f>'Data - expenses'!R190</f>
        <v>0</v>
      </c>
      <c r="R310" s="313">
        <f>'Data - expenses'!S190</f>
        <v>1000</v>
      </c>
      <c r="S310" s="313">
        <f>'Data - expenses'!T190</f>
        <v>0</v>
      </c>
      <c r="T310" s="313">
        <f>'Data - expenses'!U190</f>
        <v>0</v>
      </c>
      <c r="U310" s="313">
        <f>'Data - expenses'!V190</f>
        <v>0</v>
      </c>
      <c r="V310" s="313">
        <f>'Data - expenses'!W190</f>
        <v>0</v>
      </c>
      <c r="W310" s="313">
        <f>'Data - expenses'!X190</f>
        <v>0</v>
      </c>
      <c r="X310" s="313">
        <f>'Data - expenses'!Y190</f>
        <v>0</v>
      </c>
      <c r="Y310" s="313">
        <f>'Data - expenses'!Z190</f>
        <v>0</v>
      </c>
      <c r="Z310" s="313">
        <f>'Data - expenses'!AA190</f>
        <v>0</v>
      </c>
      <c r="AA310" s="313">
        <f>'Data - expenses'!AB190</f>
        <v>0</v>
      </c>
      <c r="AB310" s="313">
        <f>'Data - expenses'!AC190</f>
        <v>0</v>
      </c>
      <c r="AC310" s="313">
        <f>'Data - expenses'!AD190</f>
        <v>0</v>
      </c>
      <c r="AD310" s="313">
        <f>'Data - expenses'!AE190</f>
        <v>0</v>
      </c>
      <c r="AE310" s="313">
        <f>'Data - expenses'!AF190</f>
        <v>0</v>
      </c>
      <c r="AF310" s="313">
        <f>'Data - expenses'!AG190</f>
        <v>0</v>
      </c>
      <c r="AG310" s="313">
        <f>'Data - expenses'!AH190</f>
        <v>0</v>
      </c>
      <c r="AH310" s="313">
        <f>'Data - expenses'!AI190</f>
        <v>0</v>
      </c>
      <c r="AI310" s="313">
        <f>'Data - expenses'!AJ190</f>
        <v>1000</v>
      </c>
      <c r="AJ310" s="313">
        <f>'Data - expenses'!AK190</f>
        <v>0</v>
      </c>
      <c r="AK310" s="313">
        <f>'Data - expenses'!AL190</f>
        <v>0</v>
      </c>
      <c r="AL310" s="313">
        <f>'Data - expenses'!AM190</f>
        <v>0</v>
      </c>
      <c r="AM310" s="313">
        <f>'Data - expenses'!AN190</f>
        <v>0</v>
      </c>
      <c r="AN310" s="313">
        <f>'Data - expenses'!AO190</f>
        <v>0</v>
      </c>
      <c r="AO310" s="313">
        <f>'Data - expenses'!AP190</f>
        <v>0</v>
      </c>
      <c r="AP310" s="313">
        <f>'Data - expenses'!AQ190</f>
        <v>0</v>
      </c>
      <c r="AQ310" s="313">
        <f>'Data - expenses'!AR190</f>
        <v>0</v>
      </c>
      <c r="AR310" s="313">
        <f>'Data - expenses'!AS190</f>
        <v>0</v>
      </c>
      <c r="AS310" s="313">
        <f>'Data - expenses'!AT190</f>
        <v>0</v>
      </c>
      <c r="AT310" s="313">
        <f>'Data - expenses'!AU190</f>
        <v>0</v>
      </c>
      <c r="AU310" s="313">
        <f>'Data - expenses'!AV190</f>
        <v>0</v>
      </c>
      <c r="AV310" s="313">
        <f>'Data - expenses'!AW190</f>
        <v>0</v>
      </c>
      <c r="AW310" s="313">
        <f>'Data - expenses'!AX190</f>
        <v>0</v>
      </c>
      <c r="AX310" s="313">
        <f>'Data - expenses'!AY190</f>
        <v>1000</v>
      </c>
      <c r="AY310" s="313">
        <f>'Data - expenses'!AZ190</f>
        <v>0</v>
      </c>
      <c r="AZ310" s="313">
        <f>'Data - expenses'!BA190</f>
        <v>0</v>
      </c>
      <c r="BA310" s="313">
        <f>'Data - expenses'!BB190</f>
        <v>0</v>
      </c>
      <c r="BB310" s="313">
        <f>'Data - expenses'!BC190</f>
        <v>0</v>
      </c>
      <c r="BC310" s="313">
        <f>'Data - expenses'!BD190</f>
        <v>0</v>
      </c>
      <c r="BD310" s="313">
        <f>'Data - expenses'!BE190</f>
        <v>0</v>
      </c>
      <c r="BE310" s="313">
        <f>'Data - expenses'!BF190</f>
        <v>0</v>
      </c>
      <c r="BF310" s="313">
        <f>'Data - expenses'!BG190</f>
        <v>0</v>
      </c>
      <c r="BG310" s="313">
        <f>'Data - expenses'!BH190</f>
        <v>0</v>
      </c>
      <c r="BH310" s="313">
        <f>'Data - expenses'!BI190</f>
        <v>0</v>
      </c>
      <c r="BI310" s="313">
        <f>'Data - expenses'!BJ190</f>
        <v>1000</v>
      </c>
      <c r="BJ310" s="313">
        <f>'Data - expenses'!BK190</f>
        <v>0</v>
      </c>
      <c r="BK310" s="313">
        <f>'Data - expenses'!BL190</f>
        <v>0</v>
      </c>
      <c r="BL310" s="313">
        <f>'Data - expenses'!BM190</f>
        <v>0</v>
      </c>
      <c r="BM310" s="313">
        <f>'Data - expenses'!BN190</f>
        <v>0</v>
      </c>
      <c r="BN310" s="313">
        <f>'Data - expenses'!BO190</f>
        <v>0</v>
      </c>
      <c r="BO310" s="313">
        <f>'Data - expenses'!BP190</f>
        <v>0</v>
      </c>
      <c r="BP310" s="314">
        <f>'Data - expenses'!BQ190</f>
        <v>0</v>
      </c>
    </row>
    <row r="311" spans="5:68" hidden="1" outlineLevel="2">
      <c r="E311" s="502" t="s">
        <v>91</v>
      </c>
      <c r="F311" s="505"/>
      <c r="G311" s="505"/>
      <c r="H311" s="503"/>
      <c r="I311" s="324">
        <f t="shared" ref="I311:AN311" si="232">SUM(I312)</f>
        <v>416.66666666666669</v>
      </c>
      <c r="J311" s="325">
        <f t="shared" si="232"/>
        <v>416.66666666666669</v>
      </c>
      <c r="K311" s="325">
        <f t="shared" si="232"/>
        <v>416.66666666666669</v>
      </c>
      <c r="L311" s="325">
        <f t="shared" si="232"/>
        <v>416.66666666666669</v>
      </c>
      <c r="M311" s="325">
        <f t="shared" si="232"/>
        <v>416.66666666666669</v>
      </c>
      <c r="N311" s="325">
        <f t="shared" si="232"/>
        <v>416.66666666666669</v>
      </c>
      <c r="O311" s="325">
        <f t="shared" si="232"/>
        <v>416.66666666666669</v>
      </c>
      <c r="P311" s="325">
        <f t="shared" si="232"/>
        <v>416.66666666666669</v>
      </c>
      <c r="Q311" s="325">
        <f t="shared" si="232"/>
        <v>416.66666666666669</v>
      </c>
      <c r="R311" s="325">
        <f t="shared" si="232"/>
        <v>416.66666666666669</v>
      </c>
      <c r="S311" s="325">
        <f t="shared" si="232"/>
        <v>416.66666666666669</v>
      </c>
      <c r="T311" s="325">
        <f t="shared" si="232"/>
        <v>416.66666666666669</v>
      </c>
      <c r="U311" s="325">
        <f t="shared" si="232"/>
        <v>416.66666666666669</v>
      </c>
      <c r="V311" s="325">
        <f t="shared" si="232"/>
        <v>416.66666666666669</v>
      </c>
      <c r="W311" s="325">
        <f t="shared" si="232"/>
        <v>416.66666666666669</v>
      </c>
      <c r="X311" s="325">
        <f t="shared" si="232"/>
        <v>416.66666666666669</v>
      </c>
      <c r="Y311" s="325">
        <f t="shared" si="232"/>
        <v>416.66666666666669</v>
      </c>
      <c r="Z311" s="325">
        <f t="shared" si="232"/>
        <v>416.66666666666669</v>
      </c>
      <c r="AA311" s="325">
        <f t="shared" si="232"/>
        <v>416.66666666666669</v>
      </c>
      <c r="AB311" s="325">
        <f t="shared" si="232"/>
        <v>416.66666666666669</v>
      </c>
      <c r="AC311" s="325">
        <f t="shared" si="232"/>
        <v>416.66666666666669</v>
      </c>
      <c r="AD311" s="325">
        <f t="shared" si="232"/>
        <v>416.66666666666669</v>
      </c>
      <c r="AE311" s="325">
        <f t="shared" si="232"/>
        <v>416.66666666666669</v>
      </c>
      <c r="AF311" s="325">
        <f t="shared" si="232"/>
        <v>416.66666666666669</v>
      </c>
      <c r="AG311" s="325">
        <f t="shared" si="232"/>
        <v>416.66666666666669</v>
      </c>
      <c r="AH311" s="325">
        <f t="shared" si="232"/>
        <v>416.66666666666669</v>
      </c>
      <c r="AI311" s="325">
        <f t="shared" si="232"/>
        <v>416.66666666666669</v>
      </c>
      <c r="AJ311" s="325">
        <f t="shared" si="232"/>
        <v>416.66666666666669</v>
      </c>
      <c r="AK311" s="325">
        <f t="shared" si="232"/>
        <v>416.66666666666669</v>
      </c>
      <c r="AL311" s="325">
        <f t="shared" si="232"/>
        <v>416.66666666666669</v>
      </c>
      <c r="AM311" s="325">
        <f t="shared" si="232"/>
        <v>833.33333333333337</v>
      </c>
      <c r="AN311" s="325">
        <f t="shared" si="232"/>
        <v>833.33333333333337</v>
      </c>
      <c r="AO311" s="325">
        <f t="shared" ref="AO311:BP311" si="233">SUM(AO312)</f>
        <v>833.33333333333337</v>
      </c>
      <c r="AP311" s="325">
        <f t="shared" si="233"/>
        <v>833.33333333333337</v>
      </c>
      <c r="AQ311" s="325">
        <f t="shared" si="233"/>
        <v>833.33333333333337</v>
      </c>
      <c r="AR311" s="325">
        <f t="shared" si="233"/>
        <v>833.33333333333337</v>
      </c>
      <c r="AS311" s="325">
        <f t="shared" si="233"/>
        <v>833.33333333333337</v>
      </c>
      <c r="AT311" s="325">
        <f t="shared" si="233"/>
        <v>833.33333333333337</v>
      </c>
      <c r="AU311" s="325">
        <f t="shared" si="233"/>
        <v>833.33333333333337</v>
      </c>
      <c r="AV311" s="325">
        <f t="shared" si="233"/>
        <v>833.33333333333337</v>
      </c>
      <c r="AW311" s="325">
        <f t="shared" si="233"/>
        <v>833.33333333333337</v>
      </c>
      <c r="AX311" s="325">
        <f t="shared" si="233"/>
        <v>833.33333333333337</v>
      </c>
      <c r="AY311" s="325">
        <f t="shared" si="233"/>
        <v>833.33333333333337</v>
      </c>
      <c r="AZ311" s="325">
        <f t="shared" si="233"/>
        <v>833.33333333333337</v>
      </c>
      <c r="BA311" s="325">
        <f t="shared" si="233"/>
        <v>833.33333333333337</v>
      </c>
      <c r="BB311" s="325">
        <f t="shared" si="233"/>
        <v>833.33333333333337</v>
      </c>
      <c r="BC311" s="325">
        <f t="shared" si="233"/>
        <v>833.33333333333337</v>
      </c>
      <c r="BD311" s="325">
        <f t="shared" si="233"/>
        <v>833.33333333333337</v>
      </c>
      <c r="BE311" s="325">
        <f t="shared" si="233"/>
        <v>833.33333333333337</v>
      </c>
      <c r="BF311" s="325">
        <f t="shared" si="233"/>
        <v>833.33333333333337</v>
      </c>
      <c r="BG311" s="325">
        <f t="shared" si="233"/>
        <v>833.33333333333337</v>
      </c>
      <c r="BH311" s="325">
        <f t="shared" si="233"/>
        <v>833.33333333333337</v>
      </c>
      <c r="BI311" s="325">
        <f t="shared" si="233"/>
        <v>833.33333333333337</v>
      </c>
      <c r="BJ311" s="325">
        <f t="shared" si="233"/>
        <v>833.33333333333337</v>
      </c>
      <c r="BK311" s="325">
        <f t="shared" si="233"/>
        <v>833.33333333333337</v>
      </c>
      <c r="BL311" s="325">
        <f t="shared" si="233"/>
        <v>833.33333333333337</v>
      </c>
      <c r="BM311" s="325">
        <f t="shared" si="233"/>
        <v>1250</v>
      </c>
      <c r="BN311" s="325">
        <f t="shared" si="233"/>
        <v>1250</v>
      </c>
      <c r="BO311" s="325">
        <f t="shared" si="233"/>
        <v>1250</v>
      </c>
      <c r="BP311" s="326">
        <f t="shared" si="233"/>
        <v>1250</v>
      </c>
    </row>
    <row r="312" spans="5:68" hidden="1" outlineLevel="3">
      <c r="F312" s="488" t="s">
        <v>91</v>
      </c>
      <c r="G312" s="504"/>
      <c r="H312" s="489"/>
      <c r="I312" s="321">
        <f t="shared" ref="I312:AN312" si="234">SUM(I313,I315,I320,I324)</f>
        <v>416.66666666666669</v>
      </c>
      <c r="J312" s="322">
        <f t="shared" si="234"/>
        <v>416.66666666666669</v>
      </c>
      <c r="K312" s="322">
        <f t="shared" si="234"/>
        <v>416.66666666666669</v>
      </c>
      <c r="L312" s="322">
        <f t="shared" si="234"/>
        <v>416.66666666666669</v>
      </c>
      <c r="M312" s="322">
        <f t="shared" si="234"/>
        <v>416.66666666666669</v>
      </c>
      <c r="N312" s="322">
        <f t="shared" si="234"/>
        <v>416.66666666666669</v>
      </c>
      <c r="O312" s="322">
        <f t="shared" si="234"/>
        <v>416.66666666666669</v>
      </c>
      <c r="P312" s="322">
        <f t="shared" si="234"/>
        <v>416.66666666666669</v>
      </c>
      <c r="Q312" s="322">
        <f t="shared" si="234"/>
        <v>416.66666666666669</v>
      </c>
      <c r="R312" s="322">
        <f t="shared" si="234"/>
        <v>416.66666666666669</v>
      </c>
      <c r="S312" s="322">
        <f t="shared" si="234"/>
        <v>416.66666666666669</v>
      </c>
      <c r="T312" s="322">
        <f t="shared" si="234"/>
        <v>416.66666666666669</v>
      </c>
      <c r="U312" s="322">
        <f t="shared" si="234"/>
        <v>416.66666666666669</v>
      </c>
      <c r="V312" s="322">
        <f t="shared" si="234"/>
        <v>416.66666666666669</v>
      </c>
      <c r="W312" s="322">
        <f t="shared" si="234"/>
        <v>416.66666666666669</v>
      </c>
      <c r="X312" s="322">
        <f t="shared" si="234"/>
        <v>416.66666666666669</v>
      </c>
      <c r="Y312" s="322">
        <f t="shared" si="234"/>
        <v>416.66666666666669</v>
      </c>
      <c r="Z312" s="322">
        <f t="shared" si="234"/>
        <v>416.66666666666669</v>
      </c>
      <c r="AA312" s="322">
        <f t="shared" si="234"/>
        <v>416.66666666666669</v>
      </c>
      <c r="AB312" s="322">
        <f t="shared" si="234"/>
        <v>416.66666666666669</v>
      </c>
      <c r="AC312" s="322">
        <f t="shared" si="234"/>
        <v>416.66666666666669</v>
      </c>
      <c r="AD312" s="322">
        <f t="shared" si="234"/>
        <v>416.66666666666669</v>
      </c>
      <c r="AE312" s="322">
        <f t="shared" si="234"/>
        <v>416.66666666666669</v>
      </c>
      <c r="AF312" s="322">
        <f t="shared" si="234"/>
        <v>416.66666666666669</v>
      </c>
      <c r="AG312" s="322">
        <f t="shared" si="234"/>
        <v>416.66666666666669</v>
      </c>
      <c r="AH312" s="322">
        <f t="shared" si="234"/>
        <v>416.66666666666669</v>
      </c>
      <c r="AI312" s="322">
        <f t="shared" si="234"/>
        <v>416.66666666666669</v>
      </c>
      <c r="AJ312" s="322">
        <f t="shared" si="234"/>
        <v>416.66666666666669</v>
      </c>
      <c r="AK312" s="322">
        <f t="shared" si="234"/>
        <v>416.66666666666669</v>
      </c>
      <c r="AL312" s="322">
        <f t="shared" si="234"/>
        <v>416.66666666666669</v>
      </c>
      <c r="AM312" s="322">
        <f t="shared" si="234"/>
        <v>833.33333333333337</v>
      </c>
      <c r="AN312" s="322">
        <f t="shared" si="234"/>
        <v>833.33333333333337</v>
      </c>
      <c r="AO312" s="322">
        <f t="shared" ref="AO312:BP312" si="235">SUM(AO313,AO315,AO320,AO324)</f>
        <v>833.33333333333337</v>
      </c>
      <c r="AP312" s="322">
        <f t="shared" si="235"/>
        <v>833.33333333333337</v>
      </c>
      <c r="AQ312" s="322">
        <f t="shared" si="235"/>
        <v>833.33333333333337</v>
      </c>
      <c r="AR312" s="322">
        <f t="shared" si="235"/>
        <v>833.33333333333337</v>
      </c>
      <c r="AS312" s="322">
        <f t="shared" si="235"/>
        <v>833.33333333333337</v>
      </c>
      <c r="AT312" s="322">
        <f t="shared" si="235"/>
        <v>833.33333333333337</v>
      </c>
      <c r="AU312" s="322">
        <f t="shared" si="235"/>
        <v>833.33333333333337</v>
      </c>
      <c r="AV312" s="322">
        <f t="shared" si="235"/>
        <v>833.33333333333337</v>
      </c>
      <c r="AW312" s="322">
        <f t="shared" si="235"/>
        <v>833.33333333333337</v>
      </c>
      <c r="AX312" s="322">
        <f t="shared" si="235"/>
        <v>833.33333333333337</v>
      </c>
      <c r="AY312" s="322">
        <f t="shared" si="235"/>
        <v>833.33333333333337</v>
      </c>
      <c r="AZ312" s="322">
        <f t="shared" si="235"/>
        <v>833.33333333333337</v>
      </c>
      <c r="BA312" s="322">
        <f t="shared" si="235"/>
        <v>833.33333333333337</v>
      </c>
      <c r="BB312" s="322">
        <f t="shared" si="235"/>
        <v>833.33333333333337</v>
      </c>
      <c r="BC312" s="322">
        <f t="shared" si="235"/>
        <v>833.33333333333337</v>
      </c>
      <c r="BD312" s="322">
        <f t="shared" si="235"/>
        <v>833.33333333333337</v>
      </c>
      <c r="BE312" s="322">
        <f t="shared" si="235"/>
        <v>833.33333333333337</v>
      </c>
      <c r="BF312" s="322">
        <f t="shared" si="235"/>
        <v>833.33333333333337</v>
      </c>
      <c r="BG312" s="322">
        <f t="shared" si="235"/>
        <v>833.33333333333337</v>
      </c>
      <c r="BH312" s="322">
        <f t="shared" si="235"/>
        <v>833.33333333333337</v>
      </c>
      <c r="BI312" s="322">
        <f t="shared" si="235"/>
        <v>833.33333333333337</v>
      </c>
      <c r="BJ312" s="322">
        <f t="shared" si="235"/>
        <v>833.33333333333337</v>
      </c>
      <c r="BK312" s="322">
        <f t="shared" si="235"/>
        <v>833.33333333333337</v>
      </c>
      <c r="BL312" s="322">
        <f t="shared" si="235"/>
        <v>833.33333333333337</v>
      </c>
      <c r="BM312" s="322">
        <f t="shared" si="235"/>
        <v>1250</v>
      </c>
      <c r="BN312" s="322">
        <f t="shared" si="235"/>
        <v>1250</v>
      </c>
      <c r="BO312" s="322">
        <f t="shared" si="235"/>
        <v>1250</v>
      </c>
      <c r="BP312" s="323">
        <f t="shared" si="235"/>
        <v>1250</v>
      </c>
    </row>
    <row r="313" spans="5:68" hidden="1" outlineLevel="4">
      <c r="G313" s="502" t="s">
        <v>0</v>
      </c>
      <c r="H313" s="503"/>
      <c r="I313" s="324">
        <f t="shared" ref="I313:AN313" si="236">SUM(I314)</f>
        <v>0</v>
      </c>
      <c r="J313" s="325">
        <f t="shared" si="236"/>
        <v>0</v>
      </c>
      <c r="K313" s="325">
        <f t="shared" si="236"/>
        <v>0</v>
      </c>
      <c r="L313" s="325">
        <f t="shared" si="236"/>
        <v>0</v>
      </c>
      <c r="M313" s="325">
        <f t="shared" si="236"/>
        <v>0</v>
      </c>
      <c r="N313" s="325">
        <f t="shared" si="236"/>
        <v>0</v>
      </c>
      <c r="O313" s="325">
        <f t="shared" si="236"/>
        <v>0</v>
      </c>
      <c r="P313" s="325">
        <f t="shared" si="236"/>
        <v>0</v>
      </c>
      <c r="Q313" s="325">
        <f t="shared" si="236"/>
        <v>0</v>
      </c>
      <c r="R313" s="325">
        <f t="shared" si="236"/>
        <v>0</v>
      </c>
      <c r="S313" s="325">
        <f t="shared" si="236"/>
        <v>0</v>
      </c>
      <c r="T313" s="325">
        <f t="shared" si="236"/>
        <v>0</v>
      </c>
      <c r="U313" s="325">
        <f t="shared" si="236"/>
        <v>0</v>
      </c>
      <c r="V313" s="325">
        <f t="shared" si="236"/>
        <v>0</v>
      </c>
      <c r="W313" s="325">
        <f t="shared" si="236"/>
        <v>0</v>
      </c>
      <c r="X313" s="325">
        <f t="shared" si="236"/>
        <v>0</v>
      </c>
      <c r="Y313" s="325">
        <f t="shared" si="236"/>
        <v>0</v>
      </c>
      <c r="Z313" s="325">
        <f t="shared" si="236"/>
        <v>0</v>
      </c>
      <c r="AA313" s="325">
        <f t="shared" si="236"/>
        <v>0</v>
      </c>
      <c r="AB313" s="325">
        <f t="shared" si="236"/>
        <v>0</v>
      </c>
      <c r="AC313" s="325">
        <f t="shared" si="236"/>
        <v>0</v>
      </c>
      <c r="AD313" s="325">
        <f t="shared" si="236"/>
        <v>0</v>
      </c>
      <c r="AE313" s="325">
        <f t="shared" si="236"/>
        <v>0</v>
      </c>
      <c r="AF313" s="325">
        <f t="shared" si="236"/>
        <v>0</v>
      </c>
      <c r="AG313" s="325">
        <f t="shared" si="236"/>
        <v>0</v>
      </c>
      <c r="AH313" s="325">
        <f t="shared" si="236"/>
        <v>0</v>
      </c>
      <c r="AI313" s="325">
        <f t="shared" si="236"/>
        <v>0</v>
      </c>
      <c r="AJ313" s="325">
        <f t="shared" si="236"/>
        <v>0</v>
      </c>
      <c r="AK313" s="325">
        <f t="shared" si="236"/>
        <v>0</v>
      </c>
      <c r="AL313" s="325">
        <f t="shared" si="236"/>
        <v>0</v>
      </c>
      <c r="AM313" s="325">
        <f t="shared" si="236"/>
        <v>416.66666666666669</v>
      </c>
      <c r="AN313" s="325">
        <f t="shared" si="236"/>
        <v>416.66666666666669</v>
      </c>
      <c r="AO313" s="325">
        <f t="shared" ref="AO313:BP313" si="237">SUM(AO314)</f>
        <v>416.66666666666669</v>
      </c>
      <c r="AP313" s="325">
        <f t="shared" si="237"/>
        <v>416.66666666666669</v>
      </c>
      <c r="AQ313" s="325">
        <f t="shared" si="237"/>
        <v>416.66666666666669</v>
      </c>
      <c r="AR313" s="325">
        <f t="shared" si="237"/>
        <v>416.66666666666669</v>
      </c>
      <c r="AS313" s="325">
        <f t="shared" si="237"/>
        <v>416.66666666666669</v>
      </c>
      <c r="AT313" s="325">
        <f t="shared" si="237"/>
        <v>416.66666666666669</v>
      </c>
      <c r="AU313" s="325">
        <f t="shared" si="237"/>
        <v>416.66666666666669</v>
      </c>
      <c r="AV313" s="325">
        <f t="shared" si="237"/>
        <v>416.66666666666669</v>
      </c>
      <c r="AW313" s="325">
        <f t="shared" si="237"/>
        <v>416.66666666666669</v>
      </c>
      <c r="AX313" s="325">
        <f t="shared" si="237"/>
        <v>416.66666666666669</v>
      </c>
      <c r="AY313" s="325">
        <f t="shared" si="237"/>
        <v>416.66666666666669</v>
      </c>
      <c r="AZ313" s="325">
        <f t="shared" si="237"/>
        <v>416.66666666666669</v>
      </c>
      <c r="BA313" s="325">
        <f t="shared" si="237"/>
        <v>416.66666666666669</v>
      </c>
      <c r="BB313" s="325">
        <f t="shared" si="237"/>
        <v>416.66666666666669</v>
      </c>
      <c r="BC313" s="325">
        <f t="shared" si="237"/>
        <v>416.66666666666669</v>
      </c>
      <c r="BD313" s="325">
        <f t="shared" si="237"/>
        <v>416.66666666666669</v>
      </c>
      <c r="BE313" s="325">
        <f t="shared" si="237"/>
        <v>416.66666666666669</v>
      </c>
      <c r="BF313" s="325">
        <f t="shared" si="237"/>
        <v>416.66666666666669</v>
      </c>
      <c r="BG313" s="325">
        <f t="shared" si="237"/>
        <v>416.66666666666669</v>
      </c>
      <c r="BH313" s="325">
        <f t="shared" si="237"/>
        <v>416.66666666666669</v>
      </c>
      <c r="BI313" s="325">
        <f t="shared" si="237"/>
        <v>416.66666666666669</v>
      </c>
      <c r="BJ313" s="325">
        <f t="shared" si="237"/>
        <v>416.66666666666669</v>
      </c>
      <c r="BK313" s="325">
        <f t="shared" si="237"/>
        <v>416.66666666666669</v>
      </c>
      <c r="BL313" s="325">
        <f t="shared" si="237"/>
        <v>416.66666666666669</v>
      </c>
      <c r="BM313" s="325">
        <f t="shared" si="237"/>
        <v>416.66666666666669</v>
      </c>
      <c r="BN313" s="325">
        <f t="shared" si="237"/>
        <v>416.66666666666669</v>
      </c>
      <c r="BO313" s="325">
        <f t="shared" si="237"/>
        <v>416.66666666666669</v>
      </c>
      <c r="BP313" s="326">
        <f t="shared" si="237"/>
        <v>416.66666666666669</v>
      </c>
    </row>
    <row r="314" spans="5:68" hidden="1" outlineLevel="5">
      <c r="H314" s="327" t="s">
        <v>260</v>
      </c>
      <c r="I314" s="312">
        <f>'Data - expenses'!J191</f>
        <v>0</v>
      </c>
      <c r="J314" s="313">
        <f>'Data - expenses'!K191</f>
        <v>0</v>
      </c>
      <c r="K314" s="313">
        <f>'Data - expenses'!L191</f>
        <v>0</v>
      </c>
      <c r="L314" s="313">
        <f>'Data - expenses'!M191</f>
        <v>0</v>
      </c>
      <c r="M314" s="313">
        <f>'Data - expenses'!N191</f>
        <v>0</v>
      </c>
      <c r="N314" s="313">
        <f>'Data - expenses'!O191</f>
        <v>0</v>
      </c>
      <c r="O314" s="313">
        <f>'Data - expenses'!P191</f>
        <v>0</v>
      </c>
      <c r="P314" s="313">
        <f>'Data - expenses'!Q191</f>
        <v>0</v>
      </c>
      <c r="Q314" s="313">
        <f>'Data - expenses'!R191</f>
        <v>0</v>
      </c>
      <c r="R314" s="313">
        <f>'Data - expenses'!S191</f>
        <v>0</v>
      </c>
      <c r="S314" s="313">
        <f>'Data - expenses'!T191</f>
        <v>0</v>
      </c>
      <c r="T314" s="313">
        <f>'Data - expenses'!U191</f>
        <v>0</v>
      </c>
      <c r="U314" s="313">
        <f>'Data - expenses'!V191</f>
        <v>0</v>
      </c>
      <c r="V314" s="313">
        <f>'Data - expenses'!W191</f>
        <v>0</v>
      </c>
      <c r="W314" s="313">
        <f>'Data - expenses'!X191</f>
        <v>0</v>
      </c>
      <c r="X314" s="313">
        <f>'Data - expenses'!Y191</f>
        <v>0</v>
      </c>
      <c r="Y314" s="313">
        <f>'Data - expenses'!Z191</f>
        <v>0</v>
      </c>
      <c r="Z314" s="313">
        <f>'Data - expenses'!AA191</f>
        <v>0</v>
      </c>
      <c r="AA314" s="313">
        <f>'Data - expenses'!AB191</f>
        <v>0</v>
      </c>
      <c r="AB314" s="313">
        <f>'Data - expenses'!AC191</f>
        <v>0</v>
      </c>
      <c r="AC314" s="313">
        <f>'Data - expenses'!AD191</f>
        <v>0</v>
      </c>
      <c r="AD314" s="313">
        <f>'Data - expenses'!AE191</f>
        <v>0</v>
      </c>
      <c r="AE314" s="313">
        <f>'Data - expenses'!AF191</f>
        <v>0</v>
      </c>
      <c r="AF314" s="313">
        <f>'Data - expenses'!AG191</f>
        <v>0</v>
      </c>
      <c r="AG314" s="313">
        <f>'Data - expenses'!AH191</f>
        <v>0</v>
      </c>
      <c r="AH314" s="313">
        <f>'Data - expenses'!AI191</f>
        <v>0</v>
      </c>
      <c r="AI314" s="313">
        <f>'Data - expenses'!AJ191</f>
        <v>0</v>
      </c>
      <c r="AJ314" s="313">
        <f>'Data - expenses'!AK191</f>
        <v>0</v>
      </c>
      <c r="AK314" s="313">
        <f>'Data - expenses'!AL191</f>
        <v>0</v>
      </c>
      <c r="AL314" s="313">
        <f>'Data - expenses'!AM191</f>
        <v>0</v>
      </c>
      <c r="AM314" s="313">
        <f>'Data - expenses'!AN191</f>
        <v>416.66666666666669</v>
      </c>
      <c r="AN314" s="313">
        <f>'Data - expenses'!AO191</f>
        <v>416.66666666666669</v>
      </c>
      <c r="AO314" s="313">
        <f>'Data - expenses'!AP191</f>
        <v>416.66666666666669</v>
      </c>
      <c r="AP314" s="313">
        <f>'Data - expenses'!AQ191</f>
        <v>416.66666666666669</v>
      </c>
      <c r="AQ314" s="313">
        <f>'Data - expenses'!AR191</f>
        <v>416.66666666666669</v>
      </c>
      <c r="AR314" s="313">
        <f>'Data - expenses'!AS191</f>
        <v>416.66666666666669</v>
      </c>
      <c r="AS314" s="313">
        <f>'Data - expenses'!AT191</f>
        <v>416.66666666666669</v>
      </c>
      <c r="AT314" s="313">
        <f>'Data - expenses'!AU191</f>
        <v>416.66666666666669</v>
      </c>
      <c r="AU314" s="313">
        <f>'Data - expenses'!AV191</f>
        <v>416.66666666666669</v>
      </c>
      <c r="AV314" s="313">
        <f>'Data - expenses'!AW191</f>
        <v>416.66666666666669</v>
      </c>
      <c r="AW314" s="313">
        <f>'Data - expenses'!AX191</f>
        <v>416.66666666666669</v>
      </c>
      <c r="AX314" s="313">
        <f>'Data - expenses'!AY191</f>
        <v>416.66666666666669</v>
      </c>
      <c r="AY314" s="313">
        <f>'Data - expenses'!AZ191</f>
        <v>416.66666666666669</v>
      </c>
      <c r="AZ314" s="313">
        <f>'Data - expenses'!BA191</f>
        <v>416.66666666666669</v>
      </c>
      <c r="BA314" s="313">
        <f>'Data - expenses'!BB191</f>
        <v>416.66666666666669</v>
      </c>
      <c r="BB314" s="313">
        <f>'Data - expenses'!BC191</f>
        <v>416.66666666666669</v>
      </c>
      <c r="BC314" s="313">
        <f>'Data - expenses'!BD191</f>
        <v>416.66666666666669</v>
      </c>
      <c r="BD314" s="313">
        <f>'Data - expenses'!BE191</f>
        <v>416.66666666666669</v>
      </c>
      <c r="BE314" s="313">
        <f>'Data - expenses'!BF191</f>
        <v>416.66666666666669</v>
      </c>
      <c r="BF314" s="313">
        <f>'Data - expenses'!BG191</f>
        <v>416.66666666666669</v>
      </c>
      <c r="BG314" s="313">
        <f>'Data - expenses'!BH191</f>
        <v>416.66666666666669</v>
      </c>
      <c r="BH314" s="313">
        <f>'Data - expenses'!BI191</f>
        <v>416.66666666666669</v>
      </c>
      <c r="BI314" s="313">
        <f>'Data - expenses'!BJ191</f>
        <v>416.66666666666669</v>
      </c>
      <c r="BJ314" s="313">
        <f>'Data - expenses'!BK191</f>
        <v>416.66666666666669</v>
      </c>
      <c r="BK314" s="313">
        <f>'Data - expenses'!BL191</f>
        <v>416.66666666666669</v>
      </c>
      <c r="BL314" s="313">
        <f>'Data - expenses'!BM191</f>
        <v>416.66666666666669</v>
      </c>
      <c r="BM314" s="313">
        <f>'Data - expenses'!BN191</f>
        <v>416.66666666666669</v>
      </c>
      <c r="BN314" s="313">
        <f>'Data - expenses'!BO191</f>
        <v>416.66666666666669</v>
      </c>
      <c r="BO314" s="313">
        <f>'Data - expenses'!BP191</f>
        <v>416.66666666666669</v>
      </c>
      <c r="BP314" s="314">
        <f>'Data - expenses'!BQ191</f>
        <v>416.66666666666669</v>
      </c>
    </row>
    <row r="315" spans="5:68" hidden="1" outlineLevel="4">
      <c r="G315" s="502" t="s">
        <v>57</v>
      </c>
      <c r="H315" s="503"/>
      <c r="I315" s="324">
        <f t="shared" ref="I315:AN315" si="238">SUM(I316,I317,I318,I319)</f>
        <v>416.66666666666669</v>
      </c>
      <c r="J315" s="325">
        <f t="shared" si="238"/>
        <v>416.66666666666669</v>
      </c>
      <c r="K315" s="325">
        <f t="shared" si="238"/>
        <v>416.66666666666669</v>
      </c>
      <c r="L315" s="325">
        <f t="shared" si="238"/>
        <v>416.66666666666669</v>
      </c>
      <c r="M315" s="325">
        <f t="shared" si="238"/>
        <v>416.66666666666669</v>
      </c>
      <c r="N315" s="325">
        <f t="shared" si="238"/>
        <v>416.66666666666669</v>
      </c>
      <c r="O315" s="325">
        <f t="shared" si="238"/>
        <v>416.66666666666669</v>
      </c>
      <c r="P315" s="325">
        <f t="shared" si="238"/>
        <v>416.66666666666669</v>
      </c>
      <c r="Q315" s="325">
        <f t="shared" si="238"/>
        <v>416.66666666666669</v>
      </c>
      <c r="R315" s="325">
        <f t="shared" si="238"/>
        <v>416.66666666666669</v>
      </c>
      <c r="S315" s="325">
        <f t="shared" si="238"/>
        <v>416.66666666666669</v>
      </c>
      <c r="T315" s="325">
        <f t="shared" si="238"/>
        <v>416.66666666666669</v>
      </c>
      <c r="U315" s="325">
        <f t="shared" si="238"/>
        <v>416.66666666666669</v>
      </c>
      <c r="V315" s="325">
        <f t="shared" si="238"/>
        <v>416.66666666666669</v>
      </c>
      <c r="W315" s="325">
        <f t="shared" si="238"/>
        <v>416.66666666666669</v>
      </c>
      <c r="X315" s="325">
        <f t="shared" si="238"/>
        <v>416.66666666666669</v>
      </c>
      <c r="Y315" s="325">
        <f t="shared" si="238"/>
        <v>416.66666666666669</v>
      </c>
      <c r="Z315" s="325">
        <f t="shared" si="238"/>
        <v>416.66666666666669</v>
      </c>
      <c r="AA315" s="325">
        <f t="shared" si="238"/>
        <v>416.66666666666669</v>
      </c>
      <c r="AB315" s="325">
        <f t="shared" si="238"/>
        <v>416.66666666666669</v>
      </c>
      <c r="AC315" s="325">
        <f t="shared" si="238"/>
        <v>416.66666666666669</v>
      </c>
      <c r="AD315" s="325">
        <f t="shared" si="238"/>
        <v>416.66666666666669</v>
      </c>
      <c r="AE315" s="325">
        <f t="shared" si="238"/>
        <v>416.66666666666669</v>
      </c>
      <c r="AF315" s="325">
        <f t="shared" si="238"/>
        <v>416.66666666666669</v>
      </c>
      <c r="AG315" s="325">
        <f t="shared" si="238"/>
        <v>416.66666666666669</v>
      </c>
      <c r="AH315" s="325">
        <f t="shared" si="238"/>
        <v>416.66666666666669</v>
      </c>
      <c r="AI315" s="325">
        <f t="shared" si="238"/>
        <v>416.66666666666669</v>
      </c>
      <c r="AJ315" s="325">
        <f t="shared" si="238"/>
        <v>416.66666666666669</v>
      </c>
      <c r="AK315" s="325">
        <f t="shared" si="238"/>
        <v>416.66666666666669</v>
      </c>
      <c r="AL315" s="325">
        <f t="shared" si="238"/>
        <v>416.66666666666669</v>
      </c>
      <c r="AM315" s="325">
        <f t="shared" si="238"/>
        <v>416.66666666666669</v>
      </c>
      <c r="AN315" s="325">
        <f t="shared" si="238"/>
        <v>416.66666666666669</v>
      </c>
      <c r="AO315" s="325">
        <f t="shared" ref="AO315:BP315" si="239">SUM(AO316,AO317,AO318,AO319)</f>
        <v>416.66666666666669</v>
      </c>
      <c r="AP315" s="325">
        <f t="shared" si="239"/>
        <v>416.66666666666669</v>
      </c>
      <c r="AQ315" s="325">
        <f t="shared" si="239"/>
        <v>416.66666666666669</v>
      </c>
      <c r="AR315" s="325">
        <f t="shared" si="239"/>
        <v>416.66666666666669</v>
      </c>
      <c r="AS315" s="325">
        <f t="shared" si="239"/>
        <v>416.66666666666669</v>
      </c>
      <c r="AT315" s="325">
        <f t="shared" si="239"/>
        <v>416.66666666666669</v>
      </c>
      <c r="AU315" s="325">
        <f t="shared" si="239"/>
        <v>416.66666666666669</v>
      </c>
      <c r="AV315" s="325">
        <f t="shared" si="239"/>
        <v>416.66666666666669</v>
      </c>
      <c r="AW315" s="325">
        <f t="shared" si="239"/>
        <v>416.66666666666669</v>
      </c>
      <c r="AX315" s="325">
        <f t="shared" si="239"/>
        <v>416.66666666666669</v>
      </c>
      <c r="AY315" s="325">
        <f t="shared" si="239"/>
        <v>416.66666666666669</v>
      </c>
      <c r="AZ315" s="325">
        <f t="shared" si="239"/>
        <v>416.66666666666669</v>
      </c>
      <c r="BA315" s="325">
        <f t="shared" si="239"/>
        <v>416.66666666666669</v>
      </c>
      <c r="BB315" s="325">
        <f t="shared" si="239"/>
        <v>416.66666666666669</v>
      </c>
      <c r="BC315" s="325">
        <f t="shared" si="239"/>
        <v>416.66666666666669</v>
      </c>
      <c r="BD315" s="325">
        <f t="shared" si="239"/>
        <v>416.66666666666669</v>
      </c>
      <c r="BE315" s="325">
        <f t="shared" si="239"/>
        <v>416.66666666666669</v>
      </c>
      <c r="BF315" s="325">
        <f t="shared" si="239"/>
        <v>416.66666666666669</v>
      </c>
      <c r="BG315" s="325">
        <f t="shared" si="239"/>
        <v>416.66666666666669</v>
      </c>
      <c r="BH315" s="325">
        <f t="shared" si="239"/>
        <v>416.66666666666669</v>
      </c>
      <c r="BI315" s="325">
        <f t="shared" si="239"/>
        <v>416.66666666666669</v>
      </c>
      <c r="BJ315" s="325">
        <f t="shared" si="239"/>
        <v>416.66666666666669</v>
      </c>
      <c r="BK315" s="325">
        <f t="shared" si="239"/>
        <v>416.66666666666669</v>
      </c>
      <c r="BL315" s="325">
        <f t="shared" si="239"/>
        <v>416.66666666666669</v>
      </c>
      <c r="BM315" s="325">
        <f t="shared" si="239"/>
        <v>833.33333333333337</v>
      </c>
      <c r="BN315" s="325">
        <f t="shared" si="239"/>
        <v>833.33333333333337</v>
      </c>
      <c r="BO315" s="325">
        <f t="shared" si="239"/>
        <v>833.33333333333337</v>
      </c>
      <c r="BP315" s="326">
        <f t="shared" si="239"/>
        <v>833.33333333333337</v>
      </c>
    </row>
    <row r="316" spans="5:68" hidden="1" outlineLevel="5">
      <c r="H316" s="327" t="s">
        <v>261</v>
      </c>
      <c r="I316" s="312">
        <f>'Data - expenses'!J192</f>
        <v>416.66666666666669</v>
      </c>
      <c r="J316" s="313">
        <f>'Data - expenses'!K192</f>
        <v>416.66666666666669</v>
      </c>
      <c r="K316" s="313">
        <f>'Data - expenses'!L192</f>
        <v>416.66666666666669</v>
      </c>
      <c r="L316" s="313">
        <f>'Data - expenses'!M192</f>
        <v>416.66666666666669</v>
      </c>
      <c r="M316" s="313">
        <f>'Data - expenses'!N192</f>
        <v>416.66666666666669</v>
      </c>
      <c r="N316" s="313">
        <f>'Data - expenses'!O192</f>
        <v>416.66666666666669</v>
      </c>
      <c r="O316" s="313">
        <f>'Data - expenses'!P192</f>
        <v>416.66666666666669</v>
      </c>
      <c r="P316" s="313">
        <f>'Data - expenses'!Q192</f>
        <v>416.66666666666669</v>
      </c>
      <c r="Q316" s="313">
        <f>'Data - expenses'!R192</f>
        <v>416.66666666666669</v>
      </c>
      <c r="R316" s="313">
        <f>'Data - expenses'!S192</f>
        <v>416.66666666666669</v>
      </c>
      <c r="S316" s="313">
        <f>'Data - expenses'!T192</f>
        <v>416.66666666666669</v>
      </c>
      <c r="T316" s="313">
        <f>'Data - expenses'!U192</f>
        <v>416.66666666666669</v>
      </c>
      <c r="U316" s="313">
        <f>'Data - expenses'!V192</f>
        <v>416.66666666666669</v>
      </c>
      <c r="V316" s="313">
        <f>'Data - expenses'!W192</f>
        <v>416.66666666666669</v>
      </c>
      <c r="W316" s="313">
        <f>'Data - expenses'!X192</f>
        <v>416.66666666666669</v>
      </c>
      <c r="X316" s="313">
        <f>'Data - expenses'!Y192</f>
        <v>416.66666666666669</v>
      </c>
      <c r="Y316" s="313">
        <f>'Data - expenses'!Z192</f>
        <v>416.66666666666669</v>
      </c>
      <c r="Z316" s="313">
        <f>'Data - expenses'!AA192</f>
        <v>416.66666666666669</v>
      </c>
      <c r="AA316" s="313">
        <f>'Data - expenses'!AB192</f>
        <v>416.66666666666669</v>
      </c>
      <c r="AB316" s="313">
        <f>'Data - expenses'!AC192</f>
        <v>416.66666666666669</v>
      </c>
      <c r="AC316" s="313">
        <f>'Data - expenses'!AD192</f>
        <v>416.66666666666669</v>
      </c>
      <c r="AD316" s="313">
        <f>'Data - expenses'!AE192</f>
        <v>416.66666666666669</v>
      </c>
      <c r="AE316" s="313">
        <f>'Data - expenses'!AF192</f>
        <v>416.66666666666669</v>
      </c>
      <c r="AF316" s="313">
        <f>'Data - expenses'!AG192</f>
        <v>416.66666666666669</v>
      </c>
      <c r="AG316" s="313">
        <f>'Data - expenses'!AH192</f>
        <v>416.66666666666669</v>
      </c>
      <c r="AH316" s="313">
        <f>'Data - expenses'!AI192</f>
        <v>416.66666666666669</v>
      </c>
      <c r="AI316" s="313">
        <f>'Data - expenses'!AJ192</f>
        <v>416.66666666666669</v>
      </c>
      <c r="AJ316" s="313">
        <f>'Data - expenses'!AK192</f>
        <v>416.66666666666669</v>
      </c>
      <c r="AK316" s="313">
        <f>'Data - expenses'!AL192</f>
        <v>416.66666666666669</v>
      </c>
      <c r="AL316" s="313">
        <f>'Data - expenses'!AM192</f>
        <v>416.66666666666669</v>
      </c>
      <c r="AM316" s="313">
        <f>'Data - expenses'!AN192</f>
        <v>416.66666666666669</v>
      </c>
      <c r="AN316" s="313">
        <f>'Data - expenses'!AO192</f>
        <v>416.66666666666669</v>
      </c>
      <c r="AO316" s="313">
        <f>'Data - expenses'!AP192</f>
        <v>416.66666666666669</v>
      </c>
      <c r="AP316" s="313">
        <f>'Data - expenses'!AQ192</f>
        <v>416.66666666666669</v>
      </c>
      <c r="AQ316" s="313">
        <f>'Data - expenses'!AR192</f>
        <v>416.66666666666669</v>
      </c>
      <c r="AR316" s="313">
        <f>'Data - expenses'!AS192</f>
        <v>416.66666666666669</v>
      </c>
      <c r="AS316" s="313">
        <f>'Data - expenses'!AT192</f>
        <v>416.66666666666669</v>
      </c>
      <c r="AT316" s="313">
        <f>'Data - expenses'!AU192</f>
        <v>416.66666666666669</v>
      </c>
      <c r="AU316" s="313">
        <f>'Data - expenses'!AV192</f>
        <v>416.66666666666669</v>
      </c>
      <c r="AV316" s="313">
        <f>'Data - expenses'!AW192</f>
        <v>416.66666666666669</v>
      </c>
      <c r="AW316" s="313">
        <f>'Data - expenses'!AX192</f>
        <v>416.66666666666669</v>
      </c>
      <c r="AX316" s="313">
        <f>'Data - expenses'!AY192</f>
        <v>416.66666666666669</v>
      </c>
      <c r="AY316" s="313">
        <f>'Data - expenses'!AZ192</f>
        <v>416.66666666666669</v>
      </c>
      <c r="AZ316" s="313">
        <f>'Data - expenses'!BA192</f>
        <v>416.66666666666669</v>
      </c>
      <c r="BA316" s="313">
        <f>'Data - expenses'!BB192</f>
        <v>416.66666666666669</v>
      </c>
      <c r="BB316" s="313">
        <f>'Data - expenses'!BC192</f>
        <v>416.66666666666669</v>
      </c>
      <c r="BC316" s="313">
        <f>'Data - expenses'!BD192</f>
        <v>416.66666666666669</v>
      </c>
      <c r="BD316" s="313">
        <f>'Data - expenses'!BE192</f>
        <v>416.66666666666669</v>
      </c>
      <c r="BE316" s="313">
        <f>'Data - expenses'!BF192</f>
        <v>416.66666666666669</v>
      </c>
      <c r="BF316" s="313">
        <f>'Data - expenses'!BG192</f>
        <v>416.66666666666669</v>
      </c>
      <c r="BG316" s="313">
        <f>'Data - expenses'!BH192</f>
        <v>416.66666666666669</v>
      </c>
      <c r="BH316" s="313">
        <f>'Data - expenses'!BI192</f>
        <v>416.66666666666669</v>
      </c>
      <c r="BI316" s="313">
        <f>'Data - expenses'!BJ192</f>
        <v>416.66666666666669</v>
      </c>
      <c r="BJ316" s="313">
        <f>'Data - expenses'!BK192</f>
        <v>416.66666666666669</v>
      </c>
      <c r="BK316" s="313">
        <f>'Data - expenses'!BL192</f>
        <v>416.66666666666669</v>
      </c>
      <c r="BL316" s="313">
        <f>'Data - expenses'!BM192</f>
        <v>416.66666666666669</v>
      </c>
      <c r="BM316" s="313">
        <f>'Data - expenses'!BN192</f>
        <v>833.33333333333337</v>
      </c>
      <c r="BN316" s="313">
        <f>'Data - expenses'!BO192</f>
        <v>833.33333333333337</v>
      </c>
      <c r="BO316" s="313">
        <f>'Data - expenses'!BP192</f>
        <v>833.33333333333337</v>
      </c>
      <c r="BP316" s="314">
        <f>'Data - expenses'!BQ192</f>
        <v>833.33333333333337</v>
      </c>
    </row>
    <row r="317" spans="5:68" hidden="1" outlineLevel="5">
      <c r="H317" s="327" t="s">
        <v>262</v>
      </c>
      <c r="I317" s="312">
        <f>'Data - expenses'!J193</f>
        <v>0</v>
      </c>
      <c r="J317" s="313">
        <f>'Data - expenses'!K193</f>
        <v>0</v>
      </c>
      <c r="K317" s="313">
        <f>'Data - expenses'!L193</f>
        <v>0</v>
      </c>
      <c r="L317" s="313">
        <f>'Data - expenses'!M193</f>
        <v>0</v>
      </c>
      <c r="M317" s="313">
        <f>'Data - expenses'!N193</f>
        <v>0</v>
      </c>
      <c r="N317" s="313">
        <f>'Data - expenses'!O193</f>
        <v>0</v>
      </c>
      <c r="O317" s="313">
        <f>'Data - expenses'!P193</f>
        <v>0</v>
      </c>
      <c r="P317" s="313">
        <f>'Data - expenses'!Q193</f>
        <v>0</v>
      </c>
      <c r="Q317" s="313">
        <f>'Data - expenses'!R193</f>
        <v>0</v>
      </c>
      <c r="R317" s="313">
        <f>'Data - expenses'!S193</f>
        <v>0</v>
      </c>
      <c r="S317" s="313">
        <f>'Data - expenses'!T193</f>
        <v>0</v>
      </c>
      <c r="T317" s="313">
        <f>'Data - expenses'!U193</f>
        <v>0</v>
      </c>
      <c r="U317" s="313">
        <f>'Data - expenses'!V193</f>
        <v>0</v>
      </c>
      <c r="V317" s="313">
        <f>'Data - expenses'!W193</f>
        <v>0</v>
      </c>
      <c r="W317" s="313">
        <f>'Data - expenses'!X193</f>
        <v>0</v>
      </c>
      <c r="X317" s="313">
        <f>'Data - expenses'!Y193</f>
        <v>0</v>
      </c>
      <c r="Y317" s="313">
        <f>'Data - expenses'!Z193</f>
        <v>0</v>
      </c>
      <c r="Z317" s="313">
        <f>'Data - expenses'!AA193</f>
        <v>0</v>
      </c>
      <c r="AA317" s="313">
        <f>'Data - expenses'!AB193</f>
        <v>0</v>
      </c>
      <c r="AB317" s="313">
        <f>'Data - expenses'!AC193</f>
        <v>0</v>
      </c>
      <c r="AC317" s="313">
        <f>'Data - expenses'!AD193</f>
        <v>0</v>
      </c>
      <c r="AD317" s="313">
        <f>'Data - expenses'!AE193</f>
        <v>0</v>
      </c>
      <c r="AE317" s="313">
        <f>'Data - expenses'!AF193</f>
        <v>0</v>
      </c>
      <c r="AF317" s="313">
        <f>'Data - expenses'!AG193</f>
        <v>0</v>
      </c>
      <c r="AG317" s="313">
        <f>'Data - expenses'!AH193</f>
        <v>0</v>
      </c>
      <c r="AH317" s="313">
        <f>'Data - expenses'!AI193</f>
        <v>0</v>
      </c>
      <c r="AI317" s="313">
        <f>'Data - expenses'!AJ193</f>
        <v>0</v>
      </c>
      <c r="AJ317" s="313">
        <f>'Data - expenses'!AK193</f>
        <v>0</v>
      </c>
      <c r="AK317" s="313">
        <f>'Data - expenses'!AL193</f>
        <v>0</v>
      </c>
      <c r="AL317" s="313">
        <f>'Data - expenses'!AM193</f>
        <v>0</v>
      </c>
      <c r="AM317" s="313">
        <f>'Data - expenses'!AN193</f>
        <v>0</v>
      </c>
      <c r="AN317" s="313">
        <f>'Data - expenses'!AO193</f>
        <v>0</v>
      </c>
      <c r="AO317" s="313">
        <f>'Data - expenses'!AP193</f>
        <v>0</v>
      </c>
      <c r="AP317" s="313">
        <f>'Data - expenses'!AQ193</f>
        <v>0</v>
      </c>
      <c r="AQ317" s="313">
        <f>'Data - expenses'!AR193</f>
        <v>0</v>
      </c>
      <c r="AR317" s="313">
        <f>'Data - expenses'!AS193</f>
        <v>0</v>
      </c>
      <c r="AS317" s="313">
        <f>'Data - expenses'!AT193</f>
        <v>0</v>
      </c>
      <c r="AT317" s="313">
        <f>'Data - expenses'!AU193</f>
        <v>0</v>
      </c>
      <c r="AU317" s="313">
        <f>'Data - expenses'!AV193</f>
        <v>0</v>
      </c>
      <c r="AV317" s="313">
        <f>'Data - expenses'!AW193</f>
        <v>0</v>
      </c>
      <c r="AW317" s="313">
        <f>'Data - expenses'!AX193</f>
        <v>0</v>
      </c>
      <c r="AX317" s="313">
        <f>'Data - expenses'!AY193</f>
        <v>0</v>
      </c>
      <c r="AY317" s="313">
        <f>'Data - expenses'!AZ193</f>
        <v>0</v>
      </c>
      <c r="AZ317" s="313">
        <f>'Data - expenses'!BA193</f>
        <v>0</v>
      </c>
      <c r="BA317" s="313">
        <f>'Data - expenses'!BB193</f>
        <v>0</v>
      </c>
      <c r="BB317" s="313">
        <f>'Data - expenses'!BC193</f>
        <v>0</v>
      </c>
      <c r="BC317" s="313">
        <f>'Data - expenses'!BD193</f>
        <v>0</v>
      </c>
      <c r="BD317" s="313">
        <f>'Data - expenses'!BE193</f>
        <v>0</v>
      </c>
      <c r="BE317" s="313">
        <f>'Data - expenses'!BF193</f>
        <v>0</v>
      </c>
      <c r="BF317" s="313">
        <f>'Data - expenses'!BG193</f>
        <v>0</v>
      </c>
      <c r="BG317" s="313">
        <f>'Data - expenses'!BH193</f>
        <v>0</v>
      </c>
      <c r="BH317" s="313">
        <f>'Data - expenses'!BI193</f>
        <v>0</v>
      </c>
      <c r="BI317" s="313">
        <f>'Data - expenses'!BJ193</f>
        <v>0</v>
      </c>
      <c r="BJ317" s="313">
        <f>'Data - expenses'!BK193</f>
        <v>0</v>
      </c>
      <c r="BK317" s="313">
        <f>'Data - expenses'!BL193</f>
        <v>0</v>
      </c>
      <c r="BL317" s="313">
        <f>'Data - expenses'!BM193</f>
        <v>0</v>
      </c>
      <c r="BM317" s="313">
        <f>'Data - expenses'!BN193</f>
        <v>0</v>
      </c>
      <c r="BN317" s="313">
        <f>'Data - expenses'!BO193</f>
        <v>0</v>
      </c>
      <c r="BO317" s="313">
        <f>'Data - expenses'!BP193</f>
        <v>0</v>
      </c>
      <c r="BP317" s="314">
        <f>'Data - expenses'!BQ193</f>
        <v>0</v>
      </c>
    </row>
    <row r="318" spans="5:68" hidden="1" outlineLevel="5">
      <c r="H318" s="327" t="s">
        <v>263</v>
      </c>
      <c r="I318" s="312">
        <f>'Data - expenses'!J194</f>
        <v>0</v>
      </c>
      <c r="J318" s="313">
        <f>'Data - expenses'!K194</f>
        <v>0</v>
      </c>
      <c r="K318" s="313">
        <f>'Data - expenses'!L194</f>
        <v>0</v>
      </c>
      <c r="L318" s="313">
        <f>'Data - expenses'!M194</f>
        <v>0</v>
      </c>
      <c r="M318" s="313">
        <f>'Data - expenses'!N194</f>
        <v>0</v>
      </c>
      <c r="N318" s="313">
        <f>'Data - expenses'!O194</f>
        <v>0</v>
      </c>
      <c r="O318" s="313">
        <f>'Data - expenses'!P194</f>
        <v>0</v>
      </c>
      <c r="P318" s="313">
        <f>'Data - expenses'!Q194</f>
        <v>0</v>
      </c>
      <c r="Q318" s="313">
        <f>'Data - expenses'!R194</f>
        <v>0</v>
      </c>
      <c r="R318" s="313">
        <f>'Data - expenses'!S194</f>
        <v>0</v>
      </c>
      <c r="S318" s="313">
        <f>'Data - expenses'!T194</f>
        <v>0</v>
      </c>
      <c r="T318" s="313">
        <f>'Data - expenses'!U194</f>
        <v>0</v>
      </c>
      <c r="U318" s="313">
        <f>'Data - expenses'!V194</f>
        <v>0</v>
      </c>
      <c r="V318" s="313">
        <f>'Data - expenses'!W194</f>
        <v>0</v>
      </c>
      <c r="W318" s="313">
        <f>'Data - expenses'!X194</f>
        <v>0</v>
      </c>
      <c r="X318" s="313">
        <f>'Data - expenses'!Y194</f>
        <v>0</v>
      </c>
      <c r="Y318" s="313">
        <f>'Data - expenses'!Z194</f>
        <v>0</v>
      </c>
      <c r="Z318" s="313">
        <f>'Data - expenses'!AA194</f>
        <v>0</v>
      </c>
      <c r="AA318" s="313">
        <f>'Data - expenses'!AB194</f>
        <v>0</v>
      </c>
      <c r="AB318" s="313">
        <f>'Data - expenses'!AC194</f>
        <v>0</v>
      </c>
      <c r="AC318" s="313">
        <f>'Data - expenses'!AD194</f>
        <v>0</v>
      </c>
      <c r="AD318" s="313">
        <f>'Data - expenses'!AE194</f>
        <v>0</v>
      </c>
      <c r="AE318" s="313">
        <f>'Data - expenses'!AF194</f>
        <v>0</v>
      </c>
      <c r="AF318" s="313">
        <f>'Data - expenses'!AG194</f>
        <v>0</v>
      </c>
      <c r="AG318" s="313">
        <f>'Data - expenses'!AH194</f>
        <v>0</v>
      </c>
      <c r="AH318" s="313">
        <f>'Data - expenses'!AI194</f>
        <v>0</v>
      </c>
      <c r="AI318" s="313">
        <f>'Data - expenses'!AJ194</f>
        <v>0</v>
      </c>
      <c r="AJ318" s="313">
        <f>'Data - expenses'!AK194</f>
        <v>0</v>
      </c>
      <c r="AK318" s="313">
        <f>'Data - expenses'!AL194</f>
        <v>0</v>
      </c>
      <c r="AL318" s="313">
        <f>'Data - expenses'!AM194</f>
        <v>0</v>
      </c>
      <c r="AM318" s="313">
        <f>'Data - expenses'!AN194</f>
        <v>0</v>
      </c>
      <c r="AN318" s="313">
        <f>'Data - expenses'!AO194</f>
        <v>0</v>
      </c>
      <c r="AO318" s="313">
        <f>'Data - expenses'!AP194</f>
        <v>0</v>
      </c>
      <c r="AP318" s="313">
        <f>'Data - expenses'!AQ194</f>
        <v>0</v>
      </c>
      <c r="AQ318" s="313">
        <f>'Data - expenses'!AR194</f>
        <v>0</v>
      </c>
      <c r="AR318" s="313">
        <f>'Data - expenses'!AS194</f>
        <v>0</v>
      </c>
      <c r="AS318" s="313">
        <f>'Data - expenses'!AT194</f>
        <v>0</v>
      </c>
      <c r="AT318" s="313">
        <f>'Data - expenses'!AU194</f>
        <v>0</v>
      </c>
      <c r="AU318" s="313">
        <f>'Data - expenses'!AV194</f>
        <v>0</v>
      </c>
      <c r="AV318" s="313">
        <f>'Data - expenses'!AW194</f>
        <v>0</v>
      </c>
      <c r="AW318" s="313">
        <f>'Data - expenses'!AX194</f>
        <v>0</v>
      </c>
      <c r="AX318" s="313">
        <f>'Data - expenses'!AY194</f>
        <v>0</v>
      </c>
      <c r="AY318" s="313">
        <f>'Data - expenses'!AZ194</f>
        <v>0</v>
      </c>
      <c r="AZ318" s="313">
        <f>'Data - expenses'!BA194</f>
        <v>0</v>
      </c>
      <c r="BA318" s="313">
        <f>'Data - expenses'!BB194</f>
        <v>0</v>
      </c>
      <c r="BB318" s="313">
        <f>'Data - expenses'!BC194</f>
        <v>0</v>
      </c>
      <c r="BC318" s="313">
        <f>'Data - expenses'!BD194</f>
        <v>0</v>
      </c>
      <c r="BD318" s="313">
        <f>'Data - expenses'!BE194</f>
        <v>0</v>
      </c>
      <c r="BE318" s="313">
        <f>'Data - expenses'!BF194</f>
        <v>0</v>
      </c>
      <c r="BF318" s="313">
        <f>'Data - expenses'!BG194</f>
        <v>0</v>
      </c>
      <c r="BG318" s="313">
        <f>'Data - expenses'!BH194</f>
        <v>0</v>
      </c>
      <c r="BH318" s="313">
        <f>'Data - expenses'!BI194</f>
        <v>0</v>
      </c>
      <c r="BI318" s="313">
        <f>'Data - expenses'!BJ194</f>
        <v>0</v>
      </c>
      <c r="BJ318" s="313">
        <f>'Data - expenses'!BK194</f>
        <v>0</v>
      </c>
      <c r="BK318" s="313">
        <f>'Data - expenses'!BL194</f>
        <v>0</v>
      </c>
      <c r="BL318" s="313">
        <f>'Data - expenses'!BM194</f>
        <v>0</v>
      </c>
      <c r="BM318" s="313">
        <f>'Data - expenses'!BN194</f>
        <v>0</v>
      </c>
      <c r="BN318" s="313">
        <f>'Data - expenses'!BO194</f>
        <v>0</v>
      </c>
      <c r="BO318" s="313">
        <f>'Data - expenses'!BP194</f>
        <v>0</v>
      </c>
      <c r="BP318" s="314">
        <f>'Data - expenses'!BQ194</f>
        <v>0</v>
      </c>
    </row>
    <row r="319" spans="5:68" hidden="1" outlineLevel="5">
      <c r="H319" s="327" t="s">
        <v>301</v>
      </c>
      <c r="I319" s="312">
        <f>'Data - expenses'!J195</f>
        <v>0</v>
      </c>
      <c r="J319" s="313">
        <f>'Data - expenses'!K195</f>
        <v>0</v>
      </c>
      <c r="K319" s="313">
        <f>'Data - expenses'!L195</f>
        <v>0</v>
      </c>
      <c r="L319" s="313">
        <f>'Data - expenses'!M195</f>
        <v>0</v>
      </c>
      <c r="M319" s="313">
        <f>'Data - expenses'!N195</f>
        <v>0</v>
      </c>
      <c r="N319" s="313">
        <f>'Data - expenses'!O195</f>
        <v>0</v>
      </c>
      <c r="O319" s="313">
        <f>'Data - expenses'!P195</f>
        <v>0</v>
      </c>
      <c r="P319" s="313">
        <f>'Data - expenses'!Q195</f>
        <v>0</v>
      </c>
      <c r="Q319" s="313">
        <f>'Data - expenses'!R195</f>
        <v>0</v>
      </c>
      <c r="R319" s="313">
        <f>'Data - expenses'!S195</f>
        <v>0</v>
      </c>
      <c r="S319" s="313">
        <f>'Data - expenses'!T195</f>
        <v>0</v>
      </c>
      <c r="T319" s="313">
        <f>'Data - expenses'!U195</f>
        <v>0</v>
      </c>
      <c r="U319" s="313">
        <f>'Data - expenses'!V195</f>
        <v>0</v>
      </c>
      <c r="V319" s="313">
        <f>'Data - expenses'!W195</f>
        <v>0</v>
      </c>
      <c r="W319" s="313">
        <f>'Data - expenses'!X195</f>
        <v>0</v>
      </c>
      <c r="X319" s="313">
        <f>'Data - expenses'!Y195</f>
        <v>0</v>
      </c>
      <c r="Y319" s="313">
        <f>'Data - expenses'!Z195</f>
        <v>0</v>
      </c>
      <c r="Z319" s="313">
        <f>'Data - expenses'!AA195</f>
        <v>0</v>
      </c>
      <c r="AA319" s="313">
        <f>'Data - expenses'!AB195</f>
        <v>0</v>
      </c>
      <c r="AB319" s="313">
        <f>'Data - expenses'!AC195</f>
        <v>0</v>
      </c>
      <c r="AC319" s="313">
        <f>'Data - expenses'!AD195</f>
        <v>0</v>
      </c>
      <c r="AD319" s="313">
        <f>'Data - expenses'!AE195</f>
        <v>0</v>
      </c>
      <c r="AE319" s="313">
        <f>'Data - expenses'!AF195</f>
        <v>0</v>
      </c>
      <c r="AF319" s="313">
        <f>'Data - expenses'!AG195</f>
        <v>0</v>
      </c>
      <c r="AG319" s="313">
        <f>'Data - expenses'!AH195</f>
        <v>0</v>
      </c>
      <c r="AH319" s="313">
        <f>'Data - expenses'!AI195</f>
        <v>0</v>
      </c>
      <c r="AI319" s="313">
        <f>'Data - expenses'!AJ195</f>
        <v>0</v>
      </c>
      <c r="AJ319" s="313">
        <f>'Data - expenses'!AK195</f>
        <v>0</v>
      </c>
      <c r="AK319" s="313">
        <f>'Data - expenses'!AL195</f>
        <v>0</v>
      </c>
      <c r="AL319" s="313">
        <f>'Data - expenses'!AM195</f>
        <v>0</v>
      </c>
      <c r="AM319" s="313">
        <f>'Data - expenses'!AN195</f>
        <v>0</v>
      </c>
      <c r="AN319" s="313">
        <f>'Data - expenses'!AO195</f>
        <v>0</v>
      </c>
      <c r="AO319" s="313">
        <f>'Data - expenses'!AP195</f>
        <v>0</v>
      </c>
      <c r="AP319" s="313">
        <f>'Data - expenses'!AQ195</f>
        <v>0</v>
      </c>
      <c r="AQ319" s="313">
        <f>'Data - expenses'!AR195</f>
        <v>0</v>
      </c>
      <c r="AR319" s="313">
        <f>'Data - expenses'!AS195</f>
        <v>0</v>
      </c>
      <c r="AS319" s="313">
        <f>'Data - expenses'!AT195</f>
        <v>0</v>
      </c>
      <c r="AT319" s="313">
        <f>'Data - expenses'!AU195</f>
        <v>0</v>
      </c>
      <c r="AU319" s="313">
        <f>'Data - expenses'!AV195</f>
        <v>0</v>
      </c>
      <c r="AV319" s="313">
        <f>'Data - expenses'!AW195</f>
        <v>0</v>
      </c>
      <c r="AW319" s="313">
        <f>'Data - expenses'!AX195</f>
        <v>0</v>
      </c>
      <c r="AX319" s="313">
        <f>'Data - expenses'!AY195</f>
        <v>0</v>
      </c>
      <c r="AY319" s="313">
        <f>'Data - expenses'!AZ195</f>
        <v>0</v>
      </c>
      <c r="AZ319" s="313">
        <f>'Data - expenses'!BA195</f>
        <v>0</v>
      </c>
      <c r="BA319" s="313">
        <f>'Data - expenses'!BB195</f>
        <v>0</v>
      </c>
      <c r="BB319" s="313">
        <f>'Data - expenses'!BC195</f>
        <v>0</v>
      </c>
      <c r="BC319" s="313">
        <f>'Data - expenses'!BD195</f>
        <v>0</v>
      </c>
      <c r="BD319" s="313">
        <f>'Data - expenses'!BE195</f>
        <v>0</v>
      </c>
      <c r="BE319" s="313">
        <f>'Data - expenses'!BF195</f>
        <v>0</v>
      </c>
      <c r="BF319" s="313">
        <f>'Data - expenses'!BG195</f>
        <v>0</v>
      </c>
      <c r="BG319" s="313">
        <f>'Data - expenses'!BH195</f>
        <v>0</v>
      </c>
      <c r="BH319" s="313">
        <f>'Data - expenses'!BI195</f>
        <v>0</v>
      </c>
      <c r="BI319" s="313">
        <f>'Data - expenses'!BJ195</f>
        <v>0</v>
      </c>
      <c r="BJ319" s="313">
        <f>'Data - expenses'!BK195</f>
        <v>0</v>
      </c>
      <c r="BK319" s="313">
        <f>'Data - expenses'!BL195</f>
        <v>0</v>
      </c>
      <c r="BL319" s="313">
        <f>'Data - expenses'!BM195</f>
        <v>0</v>
      </c>
      <c r="BM319" s="313">
        <f>'Data - expenses'!BN195</f>
        <v>0</v>
      </c>
      <c r="BN319" s="313">
        <f>'Data - expenses'!BO195</f>
        <v>0</v>
      </c>
      <c r="BO319" s="313">
        <f>'Data - expenses'!BP195</f>
        <v>0</v>
      </c>
      <c r="BP319" s="314">
        <f>'Data - expenses'!BQ195</f>
        <v>0</v>
      </c>
    </row>
    <row r="320" spans="5:68" hidden="1" outlineLevel="4">
      <c r="G320" s="502" t="s">
        <v>1</v>
      </c>
      <c r="H320" s="503"/>
      <c r="I320" s="324">
        <f t="shared" ref="I320:AN320" si="240">SUM(I321,I322,I323)</f>
        <v>0</v>
      </c>
      <c r="J320" s="325">
        <f t="shared" si="240"/>
        <v>0</v>
      </c>
      <c r="K320" s="325">
        <f t="shared" si="240"/>
        <v>0</v>
      </c>
      <c r="L320" s="325">
        <f t="shared" si="240"/>
        <v>0</v>
      </c>
      <c r="M320" s="325">
        <f t="shared" si="240"/>
        <v>0</v>
      </c>
      <c r="N320" s="325">
        <f t="shared" si="240"/>
        <v>0</v>
      </c>
      <c r="O320" s="325">
        <f t="shared" si="240"/>
        <v>0</v>
      </c>
      <c r="P320" s="325">
        <f t="shared" si="240"/>
        <v>0</v>
      </c>
      <c r="Q320" s="325">
        <f t="shared" si="240"/>
        <v>0</v>
      </c>
      <c r="R320" s="325">
        <f t="shared" si="240"/>
        <v>0</v>
      </c>
      <c r="S320" s="325">
        <f t="shared" si="240"/>
        <v>0</v>
      </c>
      <c r="T320" s="325">
        <f t="shared" si="240"/>
        <v>0</v>
      </c>
      <c r="U320" s="325">
        <f t="shared" si="240"/>
        <v>0</v>
      </c>
      <c r="V320" s="325">
        <f t="shared" si="240"/>
        <v>0</v>
      </c>
      <c r="W320" s="325">
        <f t="shared" si="240"/>
        <v>0</v>
      </c>
      <c r="X320" s="325">
        <f t="shared" si="240"/>
        <v>0</v>
      </c>
      <c r="Y320" s="325">
        <f t="shared" si="240"/>
        <v>0</v>
      </c>
      <c r="Z320" s="325">
        <f t="shared" si="240"/>
        <v>0</v>
      </c>
      <c r="AA320" s="325">
        <f t="shared" si="240"/>
        <v>0</v>
      </c>
      <c r="AB320" s="325">
        <f t="shared" si="240"/>
        <v>0</v>
      </c>
      <c r="AC320" s="325">
        <f t="shared" si="240"/>
        <v>0</v>
      </c>
      <c r="AD320" s="325">
        <f t="shared" si="240"/>
        <v>0</v>
      </c>
      <c r="AE320" s="325">
        <f t="shared" si="240"/>
        <v>0</v>
      </c>
      <c r="AF320" s="325">
        <f t="shared" si="240"/>
        <v>0</v>
      </c>
      <c r="AG320" s="325">
        <f t="shared" si="240"/>
        <v>0</v>
      </c>
      <c r="AH320" s="325">
        <f t="shared" si="240"/>
        <v>0</v>
      </c>
      <c r="AI320" s="325">
        <f t="shared" si="240"/>
        <v>0</v>
      </c>
      <c r="AJ320" s="325">
        <f t="shared" si="240"/>
        <v>0</v>
      </c>
      <c r="AK320" s="325">
        <f t="shared" si="240"/>
        <v>0</v>
      </c>
      <c r="AL320" s="325">
        <f t="shared" si="240"/>
        <v>0</v>
      </c>
      <c r="AM320" s="325">
        <f t="shared" si="240"/>
        <v>0</v>
      </c>
      <c r="AN320" s="325">
        <f t="shared" si="240"/>
        <v>0</v>
      </c>
      <c r="AO320" s="325">
        <f t="shared" ref="AO320:BP320" si="241">SUM(AO321,AO322,AO323)</f>
        <v>0</v>
      </c>
      <c r="AP320" s="325">
        <f t="shared" si="241"/>
        <v>0</v>
      </c>
      <c r="AQ320" s="325">
        <f t="shared" si="241"/>
        <v>0</v>
      </c>
      <c r="AR320" s="325">
        <f t="shared" si="241"/>
        <v>0</v>
      </c>
      <c r="AS320" s="325">
        <f t="shared" si="241"/>
        <v>0</v>
      </c>
      <c r="AT320" s="325">
        <f t="shared" si="241"/>
        <v>0</v>
      </c>
      <c r="AU320" s="325">
        <f t="shared" si="241"/>
        <v>0</v>
      </c>
      <c r="AV320" s="325">
        <f t="shared" si="241"/>
        <v>0</v>
      </c>
      <c r="AW320" s="325">
        <f t="shared" si="241"/>
        <v>0</v>
      </c>
      <c r="AX320" s="325">
        <f t="shared" si="241"/>
        <v>0</v>
      </c>
      <c r="AY320" s="325">
        <f t="shared" si="241"/>
        <v>0</v>
      </c>
      <c r="AZ320" s="325">
        <f t="shared" si="241"/>
        <v>0</v>
      </c>
      <c r="BA320" s="325">
        <f t="shared" si="241"/>
        <v>0</v>
      </c>
      <c r="BB320" s="325">
        <f t="shared" si="241"/>
        <v>0</v>
      </c>
      <c r="BC320" s="325">
        <f t="shared" si="241"/>
        <v>0</v>
      </c>
      <c r="BD320" s="325">
        <f t="shared" si="241"/>
        <v>0</v>
      </c>
      <c r="BE320" s="325">
        <f t="shared" si="241"/>
        <v>0</v>
      </c>
      <c r="BF320" s="325">
        <f t="shared" si="241"/>
        <v>0</v>
      </c>
      <c r="BG320" s="325">
        <f t="shared" si="241"/>
        <v>0</v>
      </c>
      <c r="BH320" s="325">
        <f t="shared" si="241"/>
        <v>0</v>
      </c>
      <c r="BI320" s="325">
        <f t="shared" si="241"/>
        <v>0</v>
      </c>
      <c r="BJ320" s="325">
        <f t="shared" si="241"/>
        <v>0</v>
      </c>
      <c r="BK320" s="325">
        <f t="shared" si="241"/>
        <v>0</v>
      </c>
      <c r="BL320" s="325">
        <f t="shared" si="241"/>
        <v>0</v>
      </c>
      <c r="BM320" s="325">
        <f t="shared" si="241"/>
        <v>0</v>
      </c>
      <c r="BN320" s="325">
        <f t="shared" si="241"/>
        <v>0</v>
      </c>
      <c r="BO320" s="325">
        <f t="shared" si="241"/>
        <v>0</v>
      </c>
      <c r="BP320" s="326">
        <f t="shared" si="241"/>
        <v>0</v>
      </c>
    </row>
    <row r="321" spans="5:68" hidden="1" outlineLevel="5">
      <c r="H321" s="327" t="s">
        <v>264</v>
      </c>
      <c r="I321" s="312">
        <f>'Data - expenses'!J196</f>
        <v>0</v>
      </c>
      <c r="J321" s="313">
        <f>'Data - expenses'!K196</f>
        <v>0</v>
      </c>
      <c r="K321" s="313">
        <f>'Data - expenses'!L196</f>
        <v>0</v>
      </c>
      <c r="L321" s="313">
        <f>'Data - expenses'!M196</f>
        <v>0</v>
      </c>
      <c r="M321" s="313">
        <f>'Data - expenses'!N196</f>
        <v>0</v>
      </c>
      <c r="N321" s="313">
        <f>'Data - expenses'!O196</f>
        <v>0</v>
      </c>
      <c r="O321" s="313">
        <f>'Data - expenses'!P196</f>
        <v>0</v>
      </c>
      <c r="P321" s="313">
        <f>'Data - expenses'!Q196</f>
        <v>0</v>
      </c>
      <c r="Q321" s="313">
        <f>'Data - expenses'!R196</f>
        <v>0</v>
      </c>
      <c r="R321" s="313">
        <f>'Data - expenses'!S196</f>
        <v>0</v>
      </c>
      <c r="S321" s="313">
        <f>'Data - expenses'!T196</f>
        <v>0</v>
      </c>
      <c r="T321" s="313">
        <f>'Data - expenses'!U196</f>
        <v>0</v>
      </c>
      <c r="U321" s="313">
        <f>'Data - expenses'!V196</f>
        <v>0</v>
      </c>
      <c r="V321" s="313">
        <f>'Data - expenses'!W196</f>
        <v>0</v>
      </c>
      <c r="W321" s="313">
        <f>'Data - expenses'!X196</f>
        <v>0</v>
      </c>
      <c r="X321" s="313">
        <f>'Data - expenses'!Y196</f>
        <v>0</v>
      </c>
      <c r="Y321" s="313">
        <f>'Data - expenses'!Z196</f>
        <v>0</v>
      </c>
      <c r="Z321" s="313">
        <f>'Data - expenses'!AA196</f>
        <v>0</v>
      </c>
      <c r="AA321" s="313">
        <f>'Data - expenses'!AB196</f>
        <v>0</v>
      </c>
      <c r="AB321" s="313">
        <f>'Data - expenses'!AC196</f>
        <v>0</v>
      </c>
      <c r="AC321" s="313">
        <f>'Data - expenses'!AD196</f>
        <v>0</v>
      </c>
      <c r="AD321" s="313">
        <f>'Data - expenses'!AE196</f>
        <v>0</v>
      </c>
      <c r="AE321" s="313">
        <f>'Data - expenses'!AF196</f>
        <v>0</v>
      </c>
      <c r="AF321" s="313">
        <f>'Data - expenses'!AG196</f>
        <v>0</v>
      </c>
      <c r="AG321" s="313">
        <f>'Data - expenses'!AH196</f>
        <v>0</v>
      </c>
      <c r="AH321" s="313">
        <f>'Data - expenses'!AI196</f>
        <v>0</v>
      </c>
      <c r="AI321" s="313">
        <f>'Data - expenses'!AJ196</f>
        <v>0</v>
      </c>
      <c r="AJ321" s="313">
        <f>'Data - expenses'!AK196</f>
        <v>0</v>
      </c>
      <c r="AK321" s="313">
        <f>'Data - expenses'!AL196</f>
        <v>0</v>
      </c>
      <c r="AL321" s="313">
        <f>'Data - expenses'!AM196</f>
        <v>0</v>
      </c>
      <c r="AM321" s="313">
        <f>'Data - expenses'!AN196</f>
        <v>0</v>
      </c>
      <c r="AN321" s="313">
        <f>'Data - expenses'!AO196</f>
        <v>0</v>
      </c>
      <c r="AO321" s="313">
        <f>'Data - expenses'!AP196</f>
        <v>0</v>
      </c>
      <c r="AP321" s="313">
        <f>'Data - expenses'!AQ196</f>
        <v>0</v>
      </c>
      <c r="AQ321" s="313">
        <f>'Data - expenses'!AR196</f>
        <v>0</v>
      </c>
      <c r="AR321" s="313">
        <f>'Data - expenses'!AS196</f>
        <v>0</v>
      </c>
      <c r="AS321" s="313">
        <f>'Data - expenses'!AT196</f>
        <v>0</v>
      </c>
      <c r="AT321" s="313">
        <f>'Data - expenses'!AU196</f>
        <v>0</v>
      </c>
      <c r="AU321" s="313">
        <f>'Data - expenses'!AV196</f>
        <v>0</v>
      </c>
      <c r="AV321" s="313">
        <f>'Data - expenses'!AW196</f>
        <v>0</v>
      </c>
      <c r="AW321" s="313">
        <f>'Data - expenses'!AX196</f>
        <v>0</v>
      </c>
      <c r="AX321" s="313">
        <f>'Data - expenses'!AY196</f>
        <v>0</v>
      </c>
      <c r="AY321" s="313">
        <f>'Data - expenses'!AZ196</f>
        <v>0</v>
      </c>
      <c r="AZ321" s="313">
        <f>'Data - expenses'!BA196</f>
        <v>0</v>
      </c>
      <c r="BA321" s="313">
        <f>'Data - expenses'!BB196</f>
        <v>0</v>
      </c>
      <c r="BB321" s="313">
        <f>'Data - expenses'!BC196</f>
        <v>0</v>
      </c>
      <c r="BC321" s="313">
        <f>'Data - expenses'!BD196</f>
        <v>0</v>
      </c>
      <c r="BD321" s="313">
        <f>'Data - expenses'!BE196</f>
        <v>0</v>
      </c>
      <c r="BE321" s="313">
        <f>'Data - expenses'!BF196</f>
        <v>0</v>
      </c>
      <c r="BF321" s="313">
        <f>'Data - expenses'!BG196</f>
        <v>0</v>
      </c>
      <c r="BG321" s="313">
        <f>'Data - expenses'!BH196</f>
        <v>0</v>
      </c>
      <c r="BH321" s="313">
        <f>'Data - expenses'!BI196</f>
        <v>0</v>
      </c>
      <c r="BI321" s="313">
        <f>'Data - expenses'!BJ196</f>
        <v>0</v>
      </c>
      <c r="BJ321" s="313">
        <f>'Data - expenses'!BK196</f>
        <v>0</v>
      </c>
      <c r="BK321" s="313">
        <f>'Data - expenses'!BL196</f>
        <v>0</v>
      </c>
      <c r="BL321" s="313">
        <f>'Data - expenses'!BM196</f>
        <v>0</v>
      </c>
      <c r="BM321" s="313">
        <f>'Data - expenses'!BN196</f>
        <v>0</v>
      </c>
      <c r="BN321" s="313">
        <f>'Data - expenses'!BO196</f>
        <v>0</v>
      </c>
      <c r="BO321" s="313">
        <f>'Data - expenses'!BP196</f>
        <v>0</v>
      </c>
      <c r="BP321" s="314">
        <f>'Data - expenses'!BQ196</f>
        <v>0</v>
      </c>
    </row>
    <row r="322" spans="5:68" hidden="1" outlineLevel="5">
      <c r="H322" s="327" t="s">
        <v>265</v>
      </c>
      <c r="I322" s="312">
        <f>'Data - expenses'!J197</f>
        <v>0</v>
      </c>
      <c r="J322" s="313">
        <f>'Data - expenses'!K197</f>
        <v>0</v>
      </c>
      <c r="K322" s="313">
        <f>'Data - expenses'!L197</f>
        <v>0</v>
      </c>
      <c r="L322" s="313">
        <f>'Data - expenses'!M197</f>
        <v>0</v>
      </c>
      <c r="M322" s="313">
        <f>'Data - expenses'!N197</f>
        <v>0</v>
      </c>
      <c r="N322" s="313">
        <f>'Data - expenses'!O197</f>
        <v>0</v>
      </c>
      <c r="O322" s="313">
        <f>'Data - expenses'!P197</f>
        <v>0</v>
      </c>
      <c r="P322" s="313">
        <f>'Data - expenses'!Q197</f>
        <v>0</v>
      </c>
      <c r="Q322" s="313">
        <f>'Data - expenses'!R197</f>
        <v>0</v>
      </c>
      <c r="R322" s="313">
        <f>'Data - expenses'!S197</f>
        <v>0</v>
      </c>
      <c r="S322" s="313">
        <f>'Data - expenses'!T197</f>
        <v>0</v>
      </c>
      <c r="T322" s="313">
        <f>'Data - expenses'!U197</f>
        <v>0</v>
      </c>
      <c r="U322" s="313">
        <f>'Data - expenses'!V197</f>
        <v>0</v>
      </c>
      <c r="V322" s="313">
        <f>'Data - expenses'!W197</f>
        <v>0</v>
      </c>
      <c r="W322" s="313">
        <f>'Data - expenses'!X197</f>
        <v>0</v>
      </c>
      <c r="X322" s="313">
        <f>'Data - expenses'!Y197</f>
        <v>0</v>
      </c>
      <c r="Y322" s="313">
        <f>'Data - expenses'!Z197</f>
        <v>0</v>
      </c>
      <c r="Z322" s="313">
        <f>'Data - expenses'!AA197</f>
        <v>0</v>
      </c>
      <c r="AA322" s="313">
        <f>'Data - expenses'!AB197</f>
        <v>0</v>
      </c>
      <c r="AB322" s="313">
        <f>'Data - expenses'!AC197</f>
        <v>0</v>
      </c>
      <c r="AC322" s="313">
        <f>'Data - expenses'!AD197</f>
        <v>0</v>
      </c>
      <c r="AD322" s="313">
        <f>'Data - expenses'!AE197</f>
        <v>0</v>
      </c>
      <c r="AE322" s="313">
        <f>'Data - expenses'!AF197</f>
        <v>0</v>
      </c>
      <c r="AF322" s="313">
        <f>'Data - expenses'!AG197</f>
        <v>0</v>
      </c>
      <c r="AG322" s="313">
        <f>'Data - expenses'!AH197</f>
        <v>0</v>
      </c>
      <c r="AH322" s="313">
        <f>'Data - expenses'!AI197</f>
        <v>0</v>
      </c>
      <c r="AI322" s="313">
        <f>'Data - expenses'!AJ197</f>
        <v>0</v>
      </c>
      <c r="AJ322" s="313">
        <f>'Data - expenses'!AK197</f>
        <v>0</v>
      </c>
      <c r="AK322" s="313">
        <f>'Data - expenses'!AL197</f>
        <v>0</v>
      </c>
      <c r="AL322" s="313">
        <f>'Data - expenses'!AM197</f>
        <v>0</v>
      </c>
      <c r="AM322" s="313">
        <f>'Data - expenses'!AN197</f>
        <v>0</v>
      </c>
      <c r="AN322" s="313">
        <f>'Data - expenses'!AO197</f>
        <v>0</v>
      </c>
      <c r="AO322" s="313">
        <f>'Data - expenses'!AP197</f>
        <v>0</v>
      </c>
      <c r="AP322" s="313">
        <f>'Data - expenses'!AQ197</f>
        <v>0</v>
      </c>
      <c r="AQ322" s="313">
        <f>'Data - expenses'!AR197</f>
        <v>0</v>
      </c>
      <c r="AR322" s="313">
        <f>'Data - expenses'!AS197</f>
        <v>0</v>
      </c>
      <c r="AS322" s="313">
        <f>'Data - expenses'!AT197</f>
        <v>0</v>
      </c>
      <c r="AT322" s="313">
        <f>'Data - expenses'!AU197</f>
        <v>0</v>
      </c>
      <c r="AU322" s="313">
        <f>'Data - expenses'!AV197</f>
        <v>0</v>
      </c>
      <c r="AV322" s="313">
        <f>'Data - expenses'!AW197</f>
        <v>0</v>
      </c>
      <c r="AW322" s="313">
        <f>'Data - expenses'!AX197</f>
        <v>0</v>
      </c>
      <c r="AX322" s="313">
        <f>'Data - expenses'!AY197</f>
        <v>0</v>
      </c>
      <c r="AY322" s="313">
        <f>'Data - expenses'!AZ197</f>
        <v>0</v>
      </c>
      <c r="AZ322" s="313">
        <f>'Data - expenses'!BA197</f>
        <v>0</v>
      </c>
      <c r="BA322" s="313">
        <f>'Data - expenses'!BB197</f>
        <v>0</v>
      </c>
      <c r="BB322" s="313">
        <f>'Data - expenses'!BC197</f>
        <v>0</v>
      </c>
      <c r="BC322" s="313">
        <f>'Data - expenses'!BD197</f>
        <v>0</v>
      </c>
      <c r="BD322" s="313">
        <f>'Data - expenses'!BE197</f>
        <v>0</v>
      </c>
      <c r="BE322" s="313">
        <f>'Data - expenses'!BF197</f>
        <v>0</v>
      </c>
      <c r="BF322" s="313">
        <f>'Data - expenses'!BG197</f>
        <v>0</v>
      </c>
      <c r="BG322" s="313">
        <f>'Data - expenses'!BH197</f>
        <v>0</v>
      </c>
      <c r="BH322" s="313">
        <f>'Data - expenses'!BI197</f>
        <v>0</v>
      </c>
      <c r="BI322" s="313">
        <f>'Data - expenses'!BJ197</f>
        <v>0</v>
      </c>
      <c r="BJ322" s="313">
        <f>'Data - expenses'!BK197</f>
        <v>0</v>
      </c>
      <c r="BK322" s="313">
        <f>'Data - expenses'!BL197</f>
        <v>0</v>
      </c>
      <c r="BL322" s="313">
        <f>'Data - expenses'!BM197</f>
        <v>0</v>
      </c>
      <c r="BM322" s="313">
        <f>'Data - expenses'!BN197</f>
        <v>0</v>
      </c>
      <c r="BN322" s="313">
        <f>'Data - expenses'!BO197</f>
        <v>0</v>
      </c>
      <c r="BO322" s="313">
        <f>'Data - expenses'!BP197</f>
        <v>0</v>
      </c>
      <c r="BP322" s="314">
        <f>'Data - expenses'!BQ197</f>
        <v>0</v>
      </c>
    </row>
    <row r="323" spans="5:68" hidden="1" outlineLevel="5">
      <c r="H323" s="327" t="s">
        <v>266</v>
      </c>
      <c r="I323" s="312">
        <f>'Data - expenses'!J198</f>
        <v>0</v>
      </c>
      <c r="J323" s="313">
        <f>'Data - expenses'!K198</f>
        <v>0</v>
      </c>
      <c r="K323" s="313">
        <f>'Data - expenses'!L198</f>
        <v>0</v>
      </c>
      <c r="L323" s="313">
        <f>'Data - expenses'!M198</f>
        <v>0</v>
      </c>
      <c r="M323" s="313">
        <f>'Data - expenses'!N198</f>
        <v>0</v>
      </c>
      <c r="N323" s="313">
        <f>'Data - expenses'!O198</f>
        <v>0</v>
      </c>
      <c r="O323" s="313">
        <f>'Data - expenses'!P198</f>
        <v>0</v>
      </c>
      <c r="P323" s="313">
        <f>'Data - expenses'!Q198</f>
        <v>0</v>
      </c>
      <c r="Q323" s="313">
        <f>'Data - expenses'!R198</f>
        <v>0</v>
      </c>
      <c r="R323" s="313">
        <f>'Data - expenses'!S198</f>
        <v>0</v>
      </c>
      <c r="S323" s="313">
        <f>'Data - expenses'!T198</f>
        <v>0</v>
      </c>
      <c r="T323" s="313">
        <f>'Data - expenses'!U198</f>
        <v>0</v>
      </c>
      <c r="U323" s="313">
        <f>'Data - expenses'!V198</f>
        <v>0</v>
      </c>
      <c r="V323" s="313">
        <f>'Data - expenses'!W198</f>
        <v>0</v>
      </c>
      <c r="W323" s="313">
        <f>'Data - expenses'!X198</f>
        <v>0</v>
      </c>
      <c r="X323" s="313">
        <f>'Data - expenses'!Y198</f>
        <v>0</v>
      </c>
      <c r="Y323" s="313">
        <f>'Data - expenses'!Z198</f>
        <v>0</v>
      </c>
      <c r="Z323" s="313">
        <f>'Data - expenses'!AA198</f>
        <v>0</v>
      </c>
      <c r="AA323" s="313">
        <f>'Data - expenses'!AB198</f>
        <v>0</v>
      </c>
      <c r="AB323" s="313">
        <f>'Data - expenses'!AC198</f>
        <v>0</v>
      </c>
      <c r="AC323" s="313">
        <f>'Data - expenses'!AD198</f>
        <v>0</v>
      </c>
      <c r="AD323" s="313">
        <f>'Data - expenses'!AE198</f>
        <v>0</v>
      </c>
      <c r="AE323" s="313">
        <f>'Data - expenses'!AF198</f>
        <v>0</v>
      </c>
      <c r="AF323" s="313">
        <f>'Data - expenses'!AG198</f>
        <v>0</v>
      </c>
      <c r="AG323" s="313">
        <f>'Data - expenses'!AH198</f>
        <v>0</v>
      </c>
      <c r="AH323" s="313">
        <f>'Data - expenses'!AI198</f>
        <v>0</v>
      </c>
      <c r="AI323" s="313">
        <f>'Data - expenses'!AJ198</f>
        <v>0</v>
      </c>
      <c r="AJ323" s="313">
        <f>'Data - expenses'!AK198</f>
        <v>0</v>
      </c>
      <c r="AK323" s="313">
        <f>'Data - expenses'!AL198</f>
        <v>0</v>
      </c>
      <c r="AL323" s="313">
        <f>'Data - expenses'!AM198</f>
        <v>0</v>
      </c>
      <c r="AM323" s="313">
        <f>'Data - expenses'!AN198</f>
        <v>0</v>
      </c>
      <c r="AN323" s="313">
        <f>'Data - expenses'!AO198</f>
        <v>0</v>
      </c>
      <c r="AO323" s="313">
        <f>'Data - expenses'!AP198</f>
        <v>0</v>
      </c>
      <c r="AP323" s="313">
        <f>'Data - expenses'!AQ198</f>
        <v>0</v>
      </c>
      <c r="AQ323" s="313">
        <f>'Data - expenses'!AR198</f>
        <v>0</v>
      </c>
      <c r="AR323" s="313">
        <f>'Data - expenses'!AS198</f>
        <v>0</v>
      </c>
      <c r="AS323" s="313">
        <f>'Data - expenses'!AT198</f>
        <v>0</v>
      </c>
      <c r="AT323" s="313">
        <f>'Data - expenses'!AU198</f>
        <v>0</v>
      </c>
      <c r="AU323" s="313">
        <f>'Data - expenses'!AV198</f>
        <v>0</v>
      </c>
      <c r="AV323" s="313">
        <f>'Data - expenses'!AW198</f>
        <v>0</v>
      </c>
      <c r="AW323" s="313">
        <f>'Data - expenses'!AX198</f>
        <v>0</v>
      </c>
      <c r="AX323" s="313">
        <f>'Data - expenses'!AY198</f>
        <v>0</v>
      </c>
      <c r="AY323" s="313">
        <f>'Data - expenses'!AZ198</f>
        <v>0</v>
      </c>
      <c r="AZ323" s="313">
        <f>'Data - expenses'!BA198</f>
        <v>0</v>
      </c>
      <c r="BA323" s="313">
        <f>'Data - expenses'!BB198</f>
        <v>0</v>
      </c>
      <c r="BB323" s="313">
        <f>'Data - expenses'!BC198</f>
        <v>0</v>
      </c>
      <c r="BC323" s="313">
        <f>'Data - expenses'!BD198</f>
        <v>0</v>
      </c>
      <c r="BD323" s="313">
        <f>'Data - expenses'!BE198</f>
        <v>0</v>
      </c>
      <c r="BE323" s="313">
        <f>'Data - expenses'!BF198</f>
        <v>0</v>
      </c>
      <c r="BF323" s="313">
        <f>'Data - expenses'!BG198</f>
        <v>0</v>
      </c>
      <c r="BG323" s="313">
        <f>'Data - expenses'!BH198</f>
        <v>0</v>
      </c>
      <c r="BH323" s="313">
        <f>'Data - expenses'!BI198</f>
        <v>0</v>
      </c>
      <c r="BI323" s="313">
        <f>'Data - expenses'!BJ198</f>
        <v>0</v>
      </c>
      <c r="BJ323" s="313">
        <f>'Data - expenses'!BK198</f>
        <v>0</v>
      </c>
      <c r="BK323" s="313">
        <f>'Data - expenses'!BL198</f>
        <v>0</v>
      </c>
      <c r="BL323" s="313">
        <f>'Data - expenses'!BM198</f>
        <v>0</v>
      </c>
      <c r="BM323" s="313">
        <f>'Data - expenses'!BN198</f>
        <v>0</v>
      </c>
      <c r="BN323" s="313">
        <f>'Data - expenses'!BO198</f>
        <v>0</v>
      </c>
      <c r="BO323" s="313">
        <f>'Data - expenses'!BP198</f>
        <v>0</v>
      </c>
      <c r="BP323" s="314">
        <f>'Data - expenses'!BQ198</f>
        <v>0</v>
      </c>
    </row>
    <row r="324" spans="5:68" hidden="1" outlineLevel="4">
      <c r="G324" s="502" t="s">
        <v>61</v>
      </c>
      <c r="H324" s="503"/>
      <c r="I324" s="324">
        <f t="shared" ref="I324:AN324" si="242">SUM(I325)</f>
        <v>0</v>
      </c>
      <c r="J324" s="325">
        <f t="shared" si="242"/>
        <v>0</v>
      </c>
      <c r="K324" s="325">
        <f t="shared" si="242"/>
        <v>0</v>
      </c>
      <c r="L324" s="325">
        <f t="shared" si="242"/>
        <v>0</v>
      </c>
      <c r="M324" s="325">
        <f t="shared" si="242"/>
        <v>0</v>
      </c>
      <c r="N324" s="325">
        <f t="shared" si="242"/>
        <v>0</v>
      </c>
      <c r="O324" s="325">
        <f t="shared" si="242"/>
        <v>0</v>
      </c>
      <c r="P324" s="325">
        <f t="shared" si="242"/>
        <v>0</v>
      </c>
      <c r="Q324" s="325">
        <f t="shared" si="242"/>
        <v>0</v>
      </c>
      <c r="R324" s="325">
        <f t="shared" si="242"/>
        <v>0</v>
      </c>
      <c r="S324" s="325">
        <f t="shared" si="242"/>
        <v>0</v>
      </c>
      <c r="T324" s="325">
        <f t="shared" si="242"/>
        <v>0</v>
      </c>
      <c r="U324" s="325">
        <f t="shared" si="242"/>
        <v>0</v>
      </c>
      <c r="V324" s="325">
        <f t="shared" si="242"/>
        <v>0</v>
      </c>
      <c r="W324" s="325">
        <f t="shared" si="242"/>
        <v>0</v>
      </c>
      <c r="X324" s="325">
        <f t="shared" si="242"/>
        <v>0</v>
      </c>
      <c r="Y324" s="325">
        <f t="shared" si="242"/>
        <v>0</v>
      </c>
      <c r="Z324" s="325">
        <f t="shared" si="242"/>
        <v>0</v>
      </c>
      <c r="AA324" s="325">
        <f t="shared" si="242"/>
        <v>0</v>
      </c>
      <c r="AB324" s="325">
        <f t="shared" si="242"/>
        <v>0</v>
      </c>
      <c r="AC324" s="325">
        <f t="shared" si="242"/>
        <v>0</v>
      </c>
      <c r="AD324" s="325">
        <f t="shared" si="242"/>
        <v>0</v>
      </c>
      <c r="AE324" s="325">
        <f t="shared" si="242"/>
        <v>0</v>
      </c>
      <c r="AF324" s="325">
        <f t="shared" si="242"/>
        <v>0</v>
      </c>
      <c r="AG324" s="325">
        <f t="shared" si="242"/>
        <v>0</v>
      </c>
      <c r="AH324" s="325">
        <f t="shared" si="242"/>
        <v>0</v>
      </c>
      <c r="AI324" s="325">
        <f t="shared" si="242"/>
        <v>0</v>
      </c>
      <c r="AJ324" s="325">
        <f t="shared" si="242"/>
        <v>0</v>
      </c>
      <c r="AK324" s="325">
        <f t="shared" si="242"/>
        <v>0</v>
      </c>
      <c r="AL324" s="325">
        <f t="shared" si="242"/>
        <v>0</v>
      </c>
      <c r="AM324" s="325">
        <f t="shared" si="242"/>
        <v>0</v>
      </c>
      <c r="AN324" s="325">
        <f t="shared" si="242"/>
        <v>0</v>
      </c>
      <c r="AO324" s="325">
        <f t="shared" ref="AO324:BP324" si="243">SUM(AO325)</f>
        <v>0</v>
      </c>
      <c r="AP324" s="325">
        <f t="shared" si="243"/>
        <v>0</v>
      </c>
      <c r="AQ324" s="325">
        <f t="shared" si="243"/>
        <v>0</v>
      </c>
      <c r="AR324" s="325">
        <f t="shared" si="243"/>
        <v>0</v>
      </c>
      <c r="AS324" s="325">
        <f t="shared" si="243"/>
        <v>0</v>
      </c>
      <c r="AT324" s="325">
        <f t="shared" si="243"/>
        <v>0</v>
      </c>
      <c r="AU324" s="325">
        <f t="shared" si="243"/>
        <v>0</v>
      </c>
      <c r="AV324" s="325">
        <f t="shared" si="243"/>
        <v>0</v>
      </c>
      <c r="AW324" s="325">
        <f t="shared" si="243"/>
        <v>0</v>
      </c>
      <c r="AX324" s="325">
        <f t="shared" si="243"/>
        <v>0</v>
      </c>
      <c r="AY324" s="325">
        <f t="shared" si="243"/>
        <v>0</v>
      </c>
      <c r="AZ324" s="325">
        <f t="shared" si="243"/>
        <v>0</v>
      </c>
      <c r="BA324" s="325">
        <f t="shared" si="243"/>
        <v>0</v>
      </c>
      <c r="BB324" s="325">
        <f t="shared" si="243"/>
        <v>0</v>
      </c>
      <c r="BC324" s="325">
        <f t="shared" si="243"/>
        <v>0</v>
      </c>
      <c r="BD324" s="325">
        <f t="shared" si="243"/>
        <v>0</v>
      </c>
      <c r="BE324" s="325">
        <f t="shared" si="243"/>
        <v>0</v>
      </c>
      <c r="BF324" s="325">
        <f t="shared" si="243"/>
        <v>0</v>
      </c>
      <c r="BG324" s="325">
        <f t="shared" si="243"/>
        <v>0</v>
      </c>
      <c r="BH324" s="325">
        <f t="shared" si="243"/>
        <v>0</v>
      </c>
      <c r="BI324" s="325">
        <f t="shared" si="243"/>
        <v>0</v>
      </c>
      <c r="BJ324" s="325">
        <f t="shared" si="243"/>
        <v>0</v>
      </c>
      <c r="BK324" s="325">
        <f t="shared" si="243"/>
        <v>0</v>
      </c>
      <c r="BL324" s="325">
        <f t="shared" si="243"/>
        <v>0</v>
      </c>
      <c r="BM324" s="325">
        <f t="shared" si="243"/>
        <v>0</v>
      </c>
      <c r="BN324" s="325">
        <f t="shared" si="243"/>
        <v>0</v>
      </c>
      <c r="BO324" s="325">
        <f t="shared" si="243"/>
        <v>0</v>
      </c>
      <c r="BP324" s="326">
        <f t="shared" si="243"/>
        <v>0</v>
      </c>
    </row>
    <row r="325" spans="5:68" hidden="1" outlineLevel="5">
      <c r="H325" s="327" t="s">
        <v>267</v>
      </c>
      <c r="I325" s="312">
        <f>'Data - expenses'!J199</f>
        <v>0</v>
      </c>
      <c r="J325" s="313">
        <f>'Data - expenses'!K199</f>
        <v>0</v>
      </c>
      <c r="K325" s="313">
        <f>'Data - expenses'!L199</f>
        <v>0</v>
      </c>
      <c r="L325" s="313">
        <f>'Data - expenses'!M199</f>
        <v>0</v>
      </c>
      <c r="M325" s="313">
        <f>'Data - expenses'!N199</f>
        <v>0</v>
      </c>
      <c r="N325" s="313">
        <f>'Data - expenses'!O199</f>
        <v>0</v>
      </c>
      <c r="O325" s="313">
        <f>'Data - expenses'!P199</f>
        <v>0</v>
      </c>
      <c r="P325" s="313">
        <f>'Data - expenses'!Q199</f>
        <v>0</v>
      </c>
      <c r="Q325" s="313">
        <f>'Data - expenses'!R199</f>
        <v>0</v>
      </c>
      <c r="R325" s="313">
        <f>'Data - expenses'!S199</f>
        <v>0</v>
      </c>
      <c r="S325" s="313">
        <f>'Data - expenses'!T199</f>
        <v>0</v>
      </c>
      <c r="T325" s="313">
        <f>'Data - expenses'!U199</f>
        <v>0</v>
      </c>
      <c r="U325" s="313">
        <f>'Data - expenses'!V199</f>
        <v>0</v>
      </c>
      <c r="V325" s="313">
        <f>'Data - expenses'!W199</f>
        <v>0</v>
      </c>
      <c r="W325" s="313">
        <f>'Data - expenses'!X199</f>
        <v>0</v>
      </c>
      <c r="X325" s="313">
        <f>'Data - expenses'!Y199</f>
        <v>0</v>
      </c>
      <c r="Y325" s="313">
        <f>'Data - expenses'!Z199</f>
        <v>0</v>
      </c>
      <c r="Z325" s="313">
        <f>'Data - expenses'!AA199</f>
        <v>0</v>
      </c>
      <c r="AA325" s="313">
        <f>'Data - expenses'!AB199</f>
        <v>0</v>
      </c>
      <c r="AB325" s="313">
        <f>'Data - expenses'!AC199</f>
        <v>0</v>
      </c>
      <c r="AC325" s="313">
        <f>'Data - expenses'!AD199</f>
        <v>0</v>
      </c>
      <c r="AD325" s="313">
        <f>'Data - expenses'!AE199</f>
        <v>0</v>
      </c>
      <c r="AE325" s="313">
        <f>'Data - expenses'!AF199</f>
        <v>0</v>
      </c>
      <c r="AF325" s="313">
        <f>'Data - expenses'!AG199</f>
        <v>0</v>
      </c>
      <c r="AG325" s="313">
        <f>'Data - expenses'!AH199</f>
        <v>0</v>
      </c>
      <c r="AH325" s="313">
        <f>'Data - expenses'!AI199</f>
        <v>0</v>
      </c>
      <c r="AI325" s="313">
        <f>'Data - expenses'!AJ199</f>
        <v>0</v>
      </c>
      <c r="AJ325" s="313">
        <f>'Data - expenses'!AK199</f>
        <v>0</v>
      </c>
      <c r="AK325" s="313">
        <f>'Data - expenses'!AL199</f>
        <v>0</v>
      </c>
      <c r="AL325" s="313">
        <f>'Data - expenses'!AM199</f>
        <v>0</v>
      </c>
      <c r="AM325" s="313">
        <f>'Data - expenses'!AN199</f>
        <v>0</v>
      </c>
      <c r="AN325" s="313">
        <f>'Data - expenses'!AO199</f>
        <v>0</v>
      </c>
      <c r="AO325" s="313">
        <f>'Data - expenses'!AP199</f>
        <v>0</v>
      </c>
      <c r="AP325" s="313">
        <f>'Data - expenses'!AQ199</f>
        <v>0</v>
      </c>
      <c r="AQ325" s="313">
        <f>'Data - expenses'!AR199</f>
        <v>0</v>
      </c>
      <c r="AR325" s="313">
        <f>'Data - expenses'!AS199</f>
        <v>0</v>
      </c>
      <c r="AS325" s="313">
        <f>'Data - expenses'!AT199</f>
        <v>0</v>
      </c>
      <c r="AT325" s="313">
        <f>'Data - expenses'!AU199</f>
        <v>0</v>
      </c>
      <c r="AU325" s="313">
        <f>'Data - expenses'!AV199</f>
        <v>0</v>
      </c>
      <c r="AV325" s="313">
        <f>'Data - expenses'!AW199</f>
        <v>0</v>
      </c>
      <c r="AW325" s="313">
        <f>'Data - expenses'!AX199</f>
        <v>0</v>
      </c>
      <c r="AX325" s="313">
        <f>'Data - expenses'!AY199</f>
        <v>0</v>
      </c>
      <c r="AY325" s="313">
        <f>'Data - expenses'!AZ199</f>
        <v>0</v>
      </c>
      <c r="AZ325" s="313">
        <f>'Data - expenses'!BA199</f>
        <v>0</v>
      </c>
      <c r="BA325" s="313">
        <f>'Data - expenses'!BB199</f>
        <v>0</v>
      </c>
      <c r="BB325" s="313">
        <f>'Data - expenses'!BC199</f>
        <v>0</v>
      </c>
      <c r="BC325" s="313">
        <f>'Data - expenses'!BD199</f>
        <v>0</v>
      </c>
      <c r="BD325" s="313">
        <f>'Data - expenses'!BE199</f>
        <v>0</v>
      </c>
      <c r="BE325" s="313">
        <f>'Data - expenses'!BF199</f>
        <v>0</v>
      </c>
      <c r="BF325" s="313">
        <f>'Data - expenses'!BG199</f>
        <v>0</v>
      </c>
      <c r="BG325" s="313">
        <f>'Data - expenses'!BH199</f>
        <v>0</v>
      </c>
      <c r="BH325" s="313">
        <f>'Data - expenses'!BI199</f>
        <v>0</v>
      </c>
      <c r="BI325" s="313">
        <f>'Data - expenses'!BJ199</f>
        <v>0</v>
      </c>
      <c r="BJ325" s="313">
        <f>'Data - expenses'!BK199</f>
        <v>0</v>
      </c>
      <c r="BK325" s="313">
        <f>'Data - expenses'!BL199</f>
        <v>0</v>
      </c>
      <c r="BL325" s="313">
        <f>'Data - expenses'!BM199</f>
        <v>0</v>
      </c>
      <c r="BM325" s="313">
        <f>'Data - expenses'!BN199</f>
        <v>0</v>
      </c>
      <c r="BN325" s="313">
        <f>'Data - expenses'!BO199</f>
        <v>0</v>
      </c>
      <c r="BO325" s="313">
        <f>'Data - expenses'!BP199</f>
        <v>0</v>
      </c>
      <c r="BP325" s="314">
        <f>'Data - expenses'!BQ199</f>
        <v>0</v>
      </c>
    </row>
    <row r="326" spans="5:68" hidden="1" outlineLevel="2">
      <c r="E326" s="502" t="s">
        <v>92</v>
      </c>
      <c r="F326" s="505"/>
      <c r="G326" s="505"/>
      <c r="H326" s="503"/>
      <c r="I326" s="324">
        <f t="shared" ref="I326:AN326" si="244">SUM(I327)</f>
        <v>4800</v>
      </c>
      <c r="J326" s="325">
        <f t="shared" si="244"/>
        <v>14400</v>
      </c>
      <c r="K326" s="325">
        <f t="shared" si="244"/>
        <v>42000</v>
      </c>
      <c r="L326" s="325">
        <f t="shared" si="244"/>
        <v>93600</v>
      </c>
      <c r="M326" s="325">
        <f t="shared" si="244"/>
        <v>152400</v>
      </c>
      <c r="N326" s="325">
        <f t="shared" si="244"/>
        <v>261600</v>
      </c>
      <c r="O326" s="325">
        <f t="shared" si="244"/>
        <v>373200</v>
      </c>
      <c r="P326" s="325">
        <f t="shared" si="244"/>
        <v>499200</v>
      </c>
      <c r="Q326" s="325">
        <f t="shared" si="244"/>
        <v>547200</v>
      </c>
      <c r="R326" s="325">
        <f t="shared" si="244"/>
        <v>637200</v>
      </c>
      <c r="S326" s="325">
        <f t="shared" si="244"/>
        <v>644400</v>
      </c>
      <c r="T326" s="325">
        <f t="shared" si="244"/>
        <v>664800</v>
      </c>
      <c r="U326" s="325">
        <f t="shared" si="244"/>
        <v>856800</v>
      </c>
      <c r="V326" s="325">
        <f t="shared" si="244"/>
        <v>1176000</v>
      </c>
      <c r="W326" s="325">
        <f t="shared" si="244"/>
        <v>1294800</v>
      </c>
      <c r="X326" s="325">
        <f t="shared" si="244"/>
        <v>1308000</v>
      </c>
      <c r="Y326" s="325">
        <f t="shared" si="244"/>
        <v>1478400</v>
      </c>
      <c r="Z326" s="325">
        <f t="shared" si="244"/>
        <v>1491600</v>
      </c>
      <c r="AA326" s="325">
        <f t="shared" si="244"/>
        <v>1808400</v>
      </c>
      <c r="AB326" s="325">
        <f t="shared" si="244"/>
        <v>2026800</v>
      </c>
      <c r="AC326" s="325">
        <f t="shared" si="244"/>
        <v>3327600</v>
      </c>
      <c r="AD326" s="325">
        <f t="shared" si="244"/>
        <v>4698000</v>
      </c>
      <c r="AE326" s="325">
        <f t="shared" si="244"/>
        <v>5467200</v>
      </c>
      <c r="AF326" s="325">
        <f t="shared" si="244"/>
        <v>7194000</v>
      </c>
      <c r="AG326" s="325">
        <f t="shared" si="244"/>
        <v>7237200</v>
      </c>
      <c r="AH326" s="325">
        <f t="shared" si="244"/>
        <v>7270800</v>
      </c>
      <c r="AI326" s="325">
        <f t="shared" si="244"/>
        <v>7334400</v>
      </c>
      <c r="AJ326" s="325">
        <f t="shared" si="244"/>
        <v>7508400</v>
      </c>
      <c r="AK326" s="325">
        <f t="shared" si="244"/>
        <v>7556400</v>
      </c>
      <c r="AL326" s="325">
        <f t="shared" si="244"/>
        <v>7609200</v>
      </c>
      <c r="AM326" s="325">
        <f t="shared" si="244"/>
        <v>7692000</v>
      </c>
      <c r="AN326" s="325">
        <f t="shared" si="244"/>
        <v>7801200</v>
      </c>
      <c r="AO326" s="325">
        <f t="shared" ref="AO326:BP326" si="245">SUM(AO327)</f>
        <v>7850400</v>
      </c>
      <c r="AP326" s="325">
        <f t="shared" si="245"/>
        <v>7916400</v>
      </c>
      <c r="AQ326" s="325">
        <f t="shared" si="245"/>
        <v>7964400</v>
      </c>
      <c r="AR326" s="325">
        <f t="shared" si="245"/>
        <v>8034000</v>
      </c>
      <c r="AS326" s="325">
        <f t="shared" si="245"/>
        <v>8085600</v>
      </c>
      <c r="AT326" s="325">
        <f t="shared" si="245"/>
        <v>8220000</v>
      </c>
      <c r="AU326" s="325">
        <f t="shared" si="245"/>
        <v>8292000</v>
      </c>
      <c r="AV326" s="325">
        <f t="shared" si="245"/>
        <v>8348400</v>
      </c>
      <c r="AW326" s="325">
        <f t="shared" si="245"/>
        <v>8414400</v>
      </c>
      <c r="AX326" s="325">
        <f t="shared" si="245"/>
        <v>8461200</v>
      </c>
      <c r="AY326" s="325">
        <f t="shared" si="245"/>
        <v>8514000</v>
      </c>
      <c r="AZ326" s="325">
        <f t="shared" si="245"/>
        <v>8662800</v>
      </c>
      <c r="BA326" s="325">
        <f t="shared" si="245"/>
        <v>8736000</v>
      </c>
      <c r="BB326" s="325">
        <f t="shared" si="245"/>
        <v>8808000</v>
      </c>
      <c r="BC326" s="325">
        <f t="shared" si="245"/>
        <v>8881200</v>
      </c>
      <c r="BD326" s="325">
        <f t="shared" si="245"/>
        <v>8932800</v>
      </c>
      <c r="BE326" s="325">
        <f t="shared" si="245"/>
        <v>9063600</v>
      </c>
      <c r="BF326" s="325">
        <f t="shared" si="245"/>
        <v>9280800</v>
      </c>
      <c r="BG326" s="325">
        <f t="shared" si="245"/>
        <v>9759600</v>
      </c>
      <c r="BH326" s="325">
        <f t="shared" si="245"/>
        <v>9843600</v>
      </c>
      <c r="BI326" s="325">
        <f t="shared" si="245"/>
        <v>9936000</v>
      </c>
      <c r="BJ326" s="325">
        <f t="shared" si="245"/>
        <v>10063200</v>
      </c>
      <c r="BK326" s="325">
        <f t="shared" si="245"/>
        <v>10131600</v>
      </c>
      <c r="BL326" s="325">
        <f t="shared" si="245"/>
        <v>10526400</v>
      </c>
      <c r="BM326" s="325">
        <f t="shared" si="245"/>
        <v>10615200</v>
      </c>
      <c r="BN326" s="325">
        <f t="shared" si="245"/>
        <v>10714800</v>
      </c>
      <c r="BO326" s="325">
        <f t="shared" si="245"/>
        <v>11371200</v>
      </c>
      <c r="BP326" s="326">
        <f t="shared" si="245"/>
        <v>11534400</v>
      </c>
    </row>
    <row r="327" spans="5:68" hidden="1" outlineLevel="3">
      <c r="F327" s="488" t="s">
        <v>92</v>
      </c>
      <c r="G327" s="504"/>
      <c r="H327" s="489"/>
      <c r="I327" s="321">
        <f t="shared" ref="I327:AN327" si="246">SUM(I328,I330,I335,I339)</f>
        <v>4800</v>
      </c>
      <c r="J327" s="322">
        <f t="shared" si="246"/>
        <v>14400</v>
      </c>
      <c r="K327" s="322">
        <f t="shared" si="246"/>
        <v>42000</v>
      </c>
      <c r="L327" s="322">
        <f t="shared" si="246"/>
        <v>93600</v>
      </c>
      <c r="M327" s="322">
        <f t="shared" si="246"/>
        <v>152400</v>
      </c>
      <c r="N327" s="322">
        <f t="shared" si="246"/>
        <v>261600</v>
      </c>
      <c r="O327" s="322">
        <f t="shared" si="246"/>
        <v>373200</v>
      </c>
      <c r="P327" s="322">
        <f t="shared" si="246"/>
        <v>499200</v>
      </c>
      <c r="Q327" s="322">
        <f t="shared" si="246"/>
        <v>547200</v>
      </c>
      <c r="R327" s="322">
        <f t="shared" si="246"/>
        <v>637200</v>
      </c>
      <c r="S327" s="322">
        <f t="shared" si="246"/>
        <v>644400</v>
      </c>
      <c r="T327" s="322">
        <f t="shared" si="246"/>
        <v>664800</v>
      </c>
      <c r="U327" s="322">
        <f t="shared" si="246"/>
        <v>856800</v>
      </c>
      <c r="V327" s="322">
        <f t="shared" si="246"/>
        <v>1176000</v>
      </c>
      <c r="W327" s="322">
        <f t="shared" si="246"/>
        <v>1294800</v>
      </c>
      <c r="X327" s="322">
        <f t="shared" si="246"/>
        <v>1308000</v>
      </c>
      <c r="Y327" s="322">
        <f t="shared" si="246"/>
        <v>1478400</v>
      </c>
      <c r="Z327" s="322">
        <f t="shared" si="246"/>
        <v>1491600</v>
      </c>
      <c r="AA327" s="322">
        <f t="shared" si="246"/>
        <v>1808400</v>
      </c>
      <c r="AB327" s="322">
        <f t="shared" si="246"/>
        <v>2026800</v>
      </c>
      <c r="AC327" s="322">
        <f t="shared" si="246"/>
        <v>3327600</v>
      </c>
      <c r="AD327" s="322">
        <f t="shared" si="246"/>
        <v>4698000</v>
      </c>
      <c r="AE327" s="322">
        <f t="shared" si="246"/>
        <v>5467200</v>
      </c>
      <c r="AF327" s="322">
        <f t="shared" si="246"/>
        <v>7194000</v>
      </c>
      <c r="AG327" s="322">
        <f t="shared" si="246"/>
        <v>7237200</v>
      </c>
      <c r="AH327" s="322">
        <f t="shared" si="246"/>
        <v>7270800</v>
      </c>
      <c r="AI327" s="322">
        <f t="shared" si="246"/>
        <v>7334400</v>
      </c>
      <c r="AJ327" s="322">
        <f t="shared" si="246"/>
        <v>7508400</v>
      </c>
      <c r="AK327" s="322">
        <f t="shared" si="246"/>
        <v>7556400</v>
      </c>
      <c r="AL327" s="322">
        <f t="shared" si="246"/>
        <v>7609200</v>
      </c>
      <c r="AM327" s="322">
        <f t="shared" si="246"/>
        <v>7692000</v>
      </c>
      <c r="AN327" s="322">
        <f t="shared" si="246"/>
        <v>7801200</v>
      </c>
      <c r="AO327" s="322">
        <f t="shared" ref="AO327:BP327" si="247">SUM(AO328,AO330,AO335,AO339)</f>
        <v>7850400</v>
      </c>
      <c r="AP327" s="322">
        <f t="shared" si="247"/>
        <v>7916400</v>
      </c>
      <c r="AQ327" s="322">
        <f t="shared" si="247"/>
        <v>7964400</v>
      </c>
      <c r="AR327" s="322">
        <f t="shared" si="247"/>
        <v>8034000</v>
      </c>
      <c r="AS327" s="322">
        <f t="shared" si="247"/>
        <v>8085600</v>
      </c>
      <c r="AT327" s="322">
        <f t="shared" si="247"/>
        <v>8220000</v>
      </c>
      <c r="AU327" s="322">
        <f t="shared" si="247"/>
        <v>8292000</v>
      </c>
      <c r="AV327" s="322">
        <f t="shared" si="247"/>
        <v>8348400</v>
      </c>
      <c r="AW327" s="322">
        <f t="shared" si="247"/>
        <v>8414400</v>
      </c>
      <c r="AX327" s="322">
        <f t="shared" si="247"/>
        <v>8461200</v>
      </c>
      <c r="AY327" s="322">
        <f t="shared" si="247"/>
        <v>8514000</v>
      </c>
      <c r="AZ327" s="322">
        <f t="shared" si="247"/>
        <v>8662800</v>
      </c>
      <c r="BA327" s="322">
        <f t="shared" si="247"/>
        <v>8736000</v>
      </c>
      <c r="BB327" s="322">
        <f t="shared" si="247"/>
        <v>8808000</v>
      </c>
      <c r="BC327" s="322">
        <f t="shared" si="247"/>
        <v>8881200</v>
      </c>
      <c r="BD327" s="322">
        <f t="shared" si="247"/>
        <v>8932800</v>
      </c>
      <c r="BE327" s="322">
        <f t="shared" si="247"/>
        <v>9063600</v>
      </c>
      <c r="BF327" s="322">
        <f t="shared" si="247"/>
        <v>9280800</v>
      </c>
      <c r="BG327" s="322">
        <f t="shared" si="247"/>
        <v>9759600</v>
      </c>
      <c r="BH327" s="322">
        <f t="shared" si="247"/>
        <v>9843600</v>
      </c>
      <c r="BI327" s="322">
        <f t="shared" si="247"/>
        <v>9936000</v>
      </c>
      <c r="BJ327" s="322">
        <f t="shared" si="247"/>
        <v>10063200</v>
      </c>
      <c r="BK327" s="322">
        <f t="shared" si="247"/>
        <v>10131600</v>
      </c>
      <c r="BL327" s="322">
        <f t="shared" si="247"/>
        <v>10526400</v>
      </c>
      <c r="BM327" s="322">
        <f t="shared" si="247"/>
        <v>10615200</v>
      </c>
      <c r="BN327" s="322">
        <f t="shared" si="247"/>
        <v>10714800</v>
      </c>
      <c r="BO327" s="322">
        <f t="shared" si="247"/>
        <v>11371200</v>
      </c>
      <c r="BP327" s="323">
        <f t="shared" si="247"/>
        <v>11534400</v>
      </c>
    </row>
    <row r="328" spans="5:68" hidden="1" outlineLevel="4">
      <c r="G328" s="502" t="s">
        <v>0</v>
      </c>
      <c r="H328" s="503"/>
      <c r="I328" s="324">
        <f t="shared" ref="I328:AN328" si="248">SUM(I329)</f>
        <v>0</v>
      </c>
      <c r="J328" s="325">
        <f t="shared" si="248"/>
        <v>0</v>
      </c>
      <c r="K328" s="325">
        <f t="shared" si="248"/>
        <v>0</v>
      </c>
      <c r="L328" s="325">
        <f t="shared" si="248"/>
        <v>0</v>
      </c>
      <c r="M328" s="325">
        <f t="shared" si="248"/>
        <v>0</v>
      </c>
      <c r="N328" s="325">
        <f t="shared" si="248"/>
        <v>0</v>
      </c>
      <c r="O328" s="325">
        <f t="shared" si="248"/>
        <v>0</v>
      </c>
      <c r="P328" s="325">
        <f t="shared" si="248"/>
        <v>0</v>
      </c>
      <c r="Q328" s="325">
        <f t="shared" si="248"/>
        <v>0</v>
      </c>
      <c r="R328" s="325">
        <f t="shared" si="248"/>
        <v>0</v>
      </c>
      <c r="S328" s="325">
        <f t="shared" si="248"/>
        <v>0</v>
      </c>
      <c r="T328" s="325">
        <f t="shared" si="248"/>
        <v>0</v>
      </c>
      <c r="U328" s="325">
        <f t="shared" si="248"/>
        <v>0</v>
      </c>
      <c r="V328" s="325">
        <f t="shared" si="248"/>
        <v>0</v>
      </c>
      <c r="W328" s="325">
        <f t="shared" si="248"/>
        <v>0</v>
      </c>
      <c r="X328" s="325">
        <f t="shared" si="248"/>
        <v>0</v>
      </c>
      <c r="Y328" s="325">
        <f t="shared" si="248"/>
        <v>0</v>
      </c>
      <c r="Z328" s="325">
        <f t="shared" si="248"/>
        <v>0</v>
      </c>
      <c r="AA328" s="325">
        <f t="shared" si="248"/>
        <v>0</v>
      </c>
      <c r="AB328" s="325">
        <f t="shared" si="248"/>
        <v>0</v>
      </c>
      <c r="AC328" s="325">
        <f t="shared" si="248"/>
        <v>0</v>
      </c>
      <c r="AD328" s="325">
        <f t="shared" si="248"/>
        <v>0</v>
      </c>
      <c r="AE328" s="325">
        <f t="shared" si="248"/>
        <v>0</v>
      </c>
      <c r="AF328" s="325">
        <f t="shared" si="248"/>
        <v>0</v>
      </c>
      <c r="AG328" s="325">
        <f t="shared" si="248"/>
        <v>0</v>
      </c>
      <c r="AH328" s="325">
        <f t="shared" si="248"/>
        <v>0</v>
      </c>
      <c r="AI328" s="325">
        <f t="shared" si="248"/>
        <v>0</v>
      </c>
      <c r="AJ328" s="325">
        <f t="shared" si="248"/>
        <v>0</v>
      </c>
      <c r="AK328" s="325">
        <f t="shared" si="248"/>
        <v>0</v>
      </c>
      <c r="AL328" s="325">
        <f t="shared" si="248"/>
        <v>0</v>
      </c>
      <c r="AM328" s="325">
        <f t="shared" si="248"/>
        <v>1200</v>
      </c>
      <c r="AN328" s="325">
        <f t="shared" si="248"/>
        <v>1200</v>
      </c>
      <c r="AO328" s="325">
        <f t="shared" ref="AO328:BP328" si="249">SUM(AO329)</f>
        <v>1200</v>
      </c>
      <c r="AP328" s="325">
        <f t="shared" si="249"/>
        <v>1200</v>
      </c>
      <c r="AQ328" s="325">
        <f t="shared" si="249"/>
        <v>1200</v>
      </c>
      <c r="AR328" s="325">
        <f t="shared" si="249"/>
        <v>1200</v>
      </c>
      <c r="AS328" s="325">
        <f t="shared" si="249"/>
        <v>1200</v>
      </c>
      <c r="AT328" s="325">
        <f t="shared" si="249"/>
        <v>1200</v>
      </c>
      <c r="AU328" s="325">
        <f t="shared" si="249"/>
        <v>1200</v>
      </c>
      <c r="AV328" s="325">
        <f t="shared" si="249"/>
        <v>1200</v>
      </c>
      <c r="AW328" s="325">
        <f t="shared" si="249"/>
        <v>1200</v>
      </c>
      <c r="AX328" s="325">
        <f t="shared" si="249"/>
        <v>1200</v>
      </c>
      <c r="AY328" s="325">
        <f t="shared" si="249"/>
        <v>1200</v>
      </c>
      <c r="AZ328" s="325">
        <f t="shared" si="249"/>
        <v>1200</v>
      </c>
      <c r="BA328" s="325">
        <f t="shared" si="249"/>
        <v>1200</v>
      </c>
      <c r="BB328" s="325">
        <f t="shared" si="249"/>
        <v>1200</v>
      </c>
      <c r="BC328" s="325">
        <f t="shared" si="249"/>
        <v>1200</v>
      </c>
      <c r="BD328" s="325">
        <f t="shared" si="249"/>
        <v>1200</v>
      </c>
      <c r="BE328" s="325">
        <f t="shared" si="249"/>
        <v>1200</v>
      </c>
      <c r="BF328" s="325">
        <f t="shared" si="249"/>
        <v>1200</v>
      </c>
      <c r="BG328" s="325">
        <f t="shared" si="249"/>
        <v>1200</v>
      </c>
      <c r="BH328" s="325">
        <f t="shared" si="249"/>
        <v>1200</v>
      </c>
      <c r="BI328" s="325">
        <f t="shared" si="249"/>
        <v>1200</v>
      </c>
      <c r="BJ328" s="325">
        <f t="shared" si="249"/>
        <v>1200</v>
      </c>
      <c r="BK328" s="325">
        <f t="shared" si="249"/>
        <v>1200</v>
      </c>
      <c r="BL328" s="325">
        <f t="shared" si="249"/>
        <v>1200</v>
      </c>
      <c r="BM328" s="325">
        <f t="shared" si="249"/>
        <v>1200</v>
      </c>
      <c r="BN328" s="325">
        <f t="shared" si="249"/>
        <v>1200</v>
      </c>
      <c r="BO328" s="325">
        <f t="shared" si="249"/>
        <v>1200</v>
      </c>
      <c r="BP328" s="326">
        <f t="shared" si="249"/>
        <v>1200</v>
      </c>
    </row>
    <row r="329" spans="5:68" hidden="1" outlineLevel="5">
      <c r="H329" s="327" t="s">
        <v>260</v>
      </c>
      <c r="I329" s="312">
        <f>'Data - expenses'!J200</f>
        <v>0</v>
      </c>
      <c r="J329" s="313">
        <f>'Data - expenses'!K200</f>
        <v>0</v>
      </c>
      <c r="K329" s="313">
        <f>'Data - expenses'!L200</f>
        <v>0</v>
      </c>
      <c r="L329" s="313">
        <f>'Data - expenses'!M200</f>
        <v>0</v>
      </c>
      <c r="M329" s="313">
        <f>'Data - expenses'!N200</f>
        <v>0</v>
      </c>
      <c r="N329" s="313">
        <f>'Data - expenses'!O200</f>
        <v>0</v>
      </c>
      <c r="O329" s="313">
        <f>'Data - expenses'!P200</f>
        <v>0</v>
      </c>
      <c r="P329" s="313">
        <f>'Data - expenses'!Q200</f>
        <v>0</v>
      </c>
      <c r="Q329" s="313">
        <f>'Data - expenses'!R200</f>
        <v>0</v>
      </c>
      <c r="R329" s="313">
        <f>'Data - expenses'!S200</f>
        <v>0</v>
      </c>
      <c r="S329" s="313">
        <f>'Data - expenses'!T200</f>
        <v>0</v>
      </c>
      <c r="T329" s="313">
        <f>'Data - expenses'!U200</f>
        <v>0</v>
      </c>
      <c r="U329" s="313">
        <f>'Data - expenses'!V200</f>
        <v>0</v>
      </c>
      <c r="V329" s="313">
        <f>'Data - expenses'!W200</f>
        <v>0</v>
      </c>
      <c r="W329" s="313">
        <f>'Data - expenses'!X200</f>
        <v>0</v>
      </c>
      <c r="X329" s="313">
        <f>'Data - expenses'!Y200</f>
        <v>0</v>
      </c>
      <c r="Y329" s="313">
        <f>'Data - expenses'!Z200</f>
        <v>0</v>
      </c>
      <c r="Z329" s="313">
        <f>'Data - expenses'!AA200</f>
        <v>0</v>
      </c>
      <c r="AA329" s="313">
        <f>'Data - expenses'!AB200</f>
        <v>0</v>
      </c>
      <c r="AB329" s="313">
        <f>'Data - expenses'!AC200</f>
        <v>0</v>
      </c>
      <c r="AC329" s="313">
        <f>'Data - expenses'!AD200</f>
        <v>0</v>
      </c>
      <c r="AD329" s="313">
        <f>'Data - expenses'!AE200</f>
        <v>0</v>
      </c>
      <c r="AE329" s="313">
        <f>'Data - expenses'!AF200</f>
        <v>0</v>
      </c>
      <c r="AF329" s="313">
        <f>'Data - expenses'!AG200</f>
        <v>0</v>
      </c>
      <c r="AG329" s="313">
        <f>'Data - expenses'!AH200</f>
        <v>0</v>
      </c>
      <c r="AH329" s="313">
        <f>'Data - expenses'!AI200</f>
        <v>0</v>
      </c>
      <c r="AI329" s="313">
        <f>'Data - expenses'!AJ200</f>
        <v>0</v>
      </c>
      <c r="AJ329" s="313">
        <f>'Data - expenses'!AK200</f>
        <v>0</v>
      </c>
      <c r="AK329" s="313">
        <f>'Data - expenses'!AL200</f>
        <v>0</v>
      </c>
      <c r="AL329" s="313">
        <f>'Data - expenses'!AM200</f>
        <v>0</v>
      </c>
      <c r="AM329" s="313">
        <f>'Data - expenses'!AN200</f>
        <v>1200</v>
      </c>
      <c r="AN329" s="313">
        <f>'Data - expenses'!AO200</f>
        <v>1200</v>
      </c>
      <c r="AO329" s="313">
        <f>'Data - expenses'!AP200</f>
        <v>1200</v>
      </c>
      <c r="AP329" s="313">
        <f>'Data - expenses'!AQ200</f>
        <v>1200</v>
      </c>
      <c r="AQ329" s="313">
        <f>'Data - expenses'!AR200</f>
        <v>1200</v>
      </c>
      <c r="AR329" s="313">
        <f>'Data - expenses'!AS200</f>
        <v>1200</v>
      </c>
      <c r="AS329" s="313">
        <f>'Data - expenses'!AT200</f>
        <v>1200</v>
      </c>
      <c r="AT329" s="313">
        <f>'Data - expenses'!AU200</f>
        <v>1200</v>
      </c>
      <c r="AU329" s="313">
        <f>'Data - expenses'!AV200</f>
        <v>1200</v>
      </c>
      <c r="AV329" s="313">
        <f>'Data - expenses'!AW200</f>
        <v>1200</v>
      </c>
      <c r="AW329" s="313">
        <f>'Data - expenses'!AX200</f>
        <v>1200</v>
      </c>
      <c r="AX329" s="313">
        <f>'Data - expenses'!AY200</f>
        <v>1200</v>
      </c>
      <c r="AY329" s="313">
        <f>'Data - expenses'!AZ200</f>
        <v>1200</v>
      </c>
      <c r="AZ329" s="313">
        <f>'Data - expenses'!BA200</f>
        <v>1200</v>
      </c>
      <c r="BA329" s="313">
        <f>'Data - expenses'!BB200</f>
        <v>1200</v>
      </c>
      <c r="BB329" s="313">
        <f>'Data - expenses'!BC200</f>
        <v>1200</v>
      </c>
      <c r="BC329" s="313">
        <f>'Data - expenses'!BD200</f>
        <v>1200</v>
      </c>
      <c r="BD329" s="313">
        <f>'Data - expenses'!BE200</f>
        <v>1200</v>
      </c>
      <c r="BE329" s="313">
        <f>'Data - expenses'!BF200</f>
        <v>1200</v>
      </c>
      <c r="BF329" s="313">
        <f>'Data - expenses'!BG200</f>
        <v>1200</v>
      </c>
      <c r="BG329" s="313">
        <f>'Data - expenses'!BH200</f>
        <v>1200</v>
      </c>
      <c r="BH329" s="313">
        <f>'Data - expenses'!BI200</f>
        <v>1200</v>
      </c>
      <c r="BI329" s="313">
        <f>'Data - expenses'!BJ200</f>
        <v>1200</v>
      </c>
      <c r="BJ329" s="313">
        <f>'Data - expenses'!BK200</f>
        <v>1200</v>
      </c>
      <c r="BK329" s="313">
        <f>'Data - expenses'!BL200</f>
        <v>1200</v>
      </c>
      <c r="BL329" s="313">
        <f>'Data - expenses'!BM200</f>
        <v>1200</v>
      </c>
      <c r="BM329" s="313">
        <f>'Data - expenses'!BN200</f>
        <v>1200</v>
      </c>
      <c r="BN329" s="313">
        <f>'Data - expenses'!BO200</f>
        <v>1200</v>
      </c>
      <c r="BO329" s="313">
        <f>'Data - expenses'!BP200</f>
        <v>1200</v>
      </c>
      <c r="BP329" s="314">
        <f>'Data - expenses'!BQ200</f>
        <v>1200</v>
      </c>
    </row>
    <row r="330" spans="5:68" hidden="1" outlineLevel="4">
      <c r="G330" s="502" t="s">
        <v>57</v>
      </c>
      <c r="H330" s="503"/>
      <c r="I330" s="324">
        <f t="shared" ref="I330:AN330" si="250">SUM(I331,I332,I333,I334)</f>
        <v>2400</v>
      </c>
      <c r="J330" s="325">
        <f t="shared" si="250"/>
        <v>2400</v>
      </c>
      <c r="K330" s="325">
        <f t="shared" si="250"/>
        <v>3600</v>
      </c>
      <c r="L330" s="325">
        <f t="shared" si="250"/>
        <v>6000</v>
      </c>
      <c r="M330" s="325">
        <f t="shared" si="250"/>
        <v>9600</v>
      </c>
      <c r="N330" s="325">
        <f t="shared" si="250"/>
        <v>15600</v>
      </c>
      <c r="O330" s="325">
        <f t="shared" si="250"/>
        <v>22800</v>
      </c>
      <c r="P330" s="325">
        <f t="shared" si="250"/>
        <v>31200</v>
      </c>
      <c r="Q330" s="325">
        <f t="shared" si="250"/>
        <v>38400</v>
      </c>
      <c r="R330" s="325">
        <f t="shared" si="250"/>
        <v>49200</v>
      </c>
      <c r="S330" s="325">
        <f t="shared" si="250"/>
        <v>56400</v>
      </c>
      <c r="T330" s="325">
        <f t="shared" si="250"/>
        <v>66000</v>
      </c>
      <c r="U330" s="325">
        <f t="shared" si="250"/>
        <v>86400</v>
      </c>
      <c r="V330" s="325">
        <f t="shared" si="250"/>
        <v>106800</v>
      </c>
      <c r="W330" s="325">
        <f t="shared" si="250"/>
        <v>121200</v>
      </c>
      <c r="X330" s="325">
        <f t="shared" si="250"/>
        <v>134400</v>
      </c>
      <c r="Y330" s="325">
        <f t="shared" si="250"/>
        <v>170400</v>
      </c>
      <c r="Z330" s="325">
        <f t="shared" si="250"/>
        <v>183600</v>
      </c>
      <c r="AA330" s="325">
        <f t="shared" si="250"/>
        <v>211200</v>
      </c>
      <c r="AB330" s="325">
        <f t="shared" si="250"/>
        <v>253200</v>
      </c>
      <c r="AC330" s="325">
        <f t="shared" si="250"/>
        <v>324000</v>
      </c>
      <c r="AD330" s="325">
        <f t="shared" si="250"/>
        <v>412800</v>
      </c>
      <c r="AE330" s="325">
        <f t="shared" si="250"/>
        <v>484800</v>
      </c>
      <c r="AF330" s="325">
        <f t="shared" si="250"/>
        <v>631200</v>
      </c>
      <c r="AG330" s="325">
        <f t="shared" si="250"/>
        <v>674400</v>
      </c>
      <c r="AH330" s="325">
        <f t="shared" si="250"/>
        <v>708000</v>
      </c>
      <c r="AI330" s="325">
        <f t="shared" si="250"/>
        <v>770400</v>
      </c>
      <c r="AJ330" s="325">
        <f t="shared" si="250"/>
        <v>944400</v>
      </c>
      <c r="AK330" s="325">
        <f t="shared" si="250"/>
        <v>992400</v>
      </c>
      <c r="AL330" s="325">
        <f t="shared" si="250"/>
        <v>1045200</v>
      </c>
      <c r="AM330" s="325">
        <f t="shared" si="250"/>
        <v>1126800</v>
      </c>
      <c r="AN330" s="325">
        <f t="shared" si="250"/>
        <v>1236000</v>
      </c>
      <c r="AO330" s="325">
        <f t="shared" ref="AO330:BP330" si="251">SUM(AO331,AO332,AO333,AO334)</f>
        <v>1285200</v>
      </c>
      <c r="AP330" s="325">
        <f t="shared" si="251"/>
        <v>1351200</v>
      </c>
      <c r="AQ330" s="325">
        <f t="shared" si="251"/>
        <v>1399200</v>
      </c>
      <c r="AR330" s="325">
        <f t="shared" si="251"/>
        <v>1468800</v>
      </c>
      <c r="AS330" s="325">
        <f t="shared" si="251"/>
        <v>1520400</v>
      </c>
      <c r="AT330" s="325">
        <f t="shared" si="251"/>
        <v>1654800</v>
      </c>
      <c r="AU330" s="325">
        <f t="shared" si="251"/>
        <v>1726800</v>
      </c>
      <c r="AV330" s="325">
        <f t="shared" si="251"/>
        <v>1783200</v>
      </c>
      <c r="AW330" s="325">
        <f t="shared" si="251"/>
        <v>1849200</v>
      </c>
      <c r="AX330" s="325">
        <f t="shared" si="251"/>
        <v>1894800</v>
      </c>
      <c r="AY330" s="325">
        <f t="shared" si="251"/>
        <v>1947600</v>
      </c>
      <c r="AZ330" s="325">
        <f t="shared" si="251"/>
        <v>2096400</v>
      </c>
      <c r="BA330" s="325">
        <f t="shared" si="251"/>
        <v>2169600</v>
      </c>
      <c r="BB330" s="325">
        <f t="shared" si="251"/>
        <v>2241600</v>
      </c>
      <c r="BC330" s="325">
        <f t="shared" si="251"/>
        <v>2314800</v>
      </c>
      <c r="BD330" s="325">
        <f t="shared" si="251"/>
        <v>2366400</v>
      </c>
      <c r="BE330" s="325">
        <f t="shared" si="251"/>
        <v>2497200</v>
      </c>
      <c r="BF330" s="325">
        <f t="shared" si="251"/>
        <v>2628000</v>
      </c>
      <c r="BG330" s="325">
        <f t="shared" si="251"/>
        <v>2696400</v>
      </c>
      <c r="BH330" s="325">
        <f t="shared" si="251"/>
        <v>2780400</v>
      </c>
      <c r="BI330" s="325">
        <f t="shared" si="251"/>
        <v>2871600</v>
      </c>
      <c r="BJ330" s="325">
        <f t="shared" si="251"/>
        <v>2998800</v>
      </c>
      <c r="BK330" s="325">
        <f t="shared" si="251"/>
        <v>3067200</v>
      </c>
      <c r="BL330" s="325">
        <f t="shared" si="251"/>
        <v>3214800</v>
      </c>
      <c r="BM330" s="325">
        <f t="shared" si="251"/>
        <v>3303600</v>
      </c>
      <c r="BN330" s="325">
        <f t="shared" si="251"/>
        <v>3403200</v>
      </c>
      <c r="BO330" s="325">
        <f t="shared" si="251"/>
        <v>3580800</v>
      </c>
      <c r="BP330" s="326">
        <f t="shared" si="251"/>
        <v>3672000</v>
      </c>
    </row>
    <row r="331" spans="5:68" hidden="1" outlineLevel="5">
      <c r="H331" s="327" t="s">
        <v>261</v>
      </c>
      <c r="I331" s="312">
        <f>'Data - expenses'!J201</f>
        <v>1200</v>
      </c>
      <c r="J331" s="313">
        <f>'Data - expenses'!K201</f>
        <v>1200</v>
      </c>
      <c r="K331" s="313">
        <f>'Data - expenses'!L201</f>
        <v>1200</v>
      </c>
      <c r="L331" s="313">
        <f>'Data - expenses'!M201</f>
        <v>1200</v>
      </c>
      <c r="M331" s="313">
        <f>'Data - expenses'!N201</f>
        <v>1200</v>
      </c>
      <c r="N331" s="313">
        <f>'Data - expenses'!O201</f>
        <v>1200</v>
      </c>
      <c r="O331" s="313">
        <f>'Data - expenses'!P201</f>
        <v>1200</v>
      </c>
      <c r="P331" s="313">
        <f>'Data - expenses'!Q201</f>
        <v>1200</v>
      </c>
      <c r="Q331" s="313">
        <f>'Data - expenses'!R201</f>
        <v>1200</v>
      </c>
      <c r="R331" s="313">
        <f>'Data - expenses'!S201</f>
        <v>1200</v>
      </c>
      <c r="S331" s="313">
        <f>'Data - expenses'!T201</f>
        <v>1200</v>
      </c>
      <c r="T331" s="313">
        <f>'Data - expenses'!U201</f>
        <v>1200</v>
      </c>
      <c r="U331" s="313">
        <f>'Data - expenses'!V201</f>
        <v>1200</v>
      </c>
      <c r="V331" s="313">
        <f>'Data - expenses'!W201</f>
        <v>1200</v>
      </c>
      <c r="W331" s="313">
        <f>'Data - expenses'!X201</f>
        <v>1200</v>
      </c>
      <c r="X331" s="313">
        <f>'Data - expenses'!Y201</f>
        <v>1200</v>
      </c>
      <c r="Y331" s="313">
        <f>'Data - expenses'!Z201</f>
        <v>1200</v>
      </c>
      <c r="Z331" s="313">
        <f>'Data - expenses'!AA201</f>
        <v>1200</v>
      </c>
      <c r="AA331" s="313">
        <f>'Data - expenses'!AB201</f>
        <v>1200</v>
      </c>
      <c r="AB331" s="313">
        <f>'Data - expenses'!AC201</f>
        <v>1200</v>
      </c>
      <c r="AC331" s="313">
        <f>'Data - expenses'!AD201</f>
        <v>1200</v>
      </c>
      <c r="AD331" s="313">
        <f>'Data - expenses'!AE201</f>
        <v>1200</v>
      </c>
      <c r="AE331" s="313">
        <f>'Data - expenses'!AF201</f>
        <v>1200</v>
      </c>
      <c r="AF331" s="313">
        <f>'Data - expenses'!AG201</f>
        <v>1200</v>
      </c>
      <c r="AG331" s="313">
        <f>'Data - expenses'!AH201</f>
        <v>1200</v>
      </c>
      <c r="AH331" s="313">
        <f>'Data - expenses'!AI201</f>
        <v>1200</v>
      </c>
      <c r="AI331" s="313">
        <f>'Data - expenses'!AJ201</f>
        <v>1200</v>
      </c>
      <c r="AJ331" s="313">
        <f>'Data - expenses'!AK201</f>
        <v>1200</v>
      </c>
      <c r="AK331" s="313">
        <f>'Data - expenses'!AL201</f>
        <v>1200</v>
      </c>
      <c r="AL331" s="313">
        <f>'Data - expenses'!AM201</f>
        <v>1200</v>
      </c>
      <c r="AM331" s="313">
        <f>'Data - expenses'!AN201</f>
        <v>1200</v>
      </c>
      <c r="AN331" s="313">
        <f>'Data - expenses'!AO201</f>
        <v>1200</v>
      </c>
      <c r="AO331" s="313">
        <f>'Data - expenses'!AP201</f>
        <v>1200</v>
      </c>
      <c r="AP331" s="313">
        <f>'Data - expenses'!AQ201</f>
        <v>1200</v>
      </c>
      <c r="AQ331" s="313">
        <f>'Data - expenses'!AR201</f>
        <v>1200</v>
      </c>
      <c r="AR331" s="313">
        <f>'Data - expenses'!AS201</f>
        <v>1200</v>
      </c>
      <c r="AS331" s="313">
        <f>'Data - expenses'!AT201</f>
        <v>1200</v>
      </c>
      <c r="AT331" s="313">
        <f>'Data - expenses'!AU201</f>
        <v>1200</v>
      </c>
      <c r="AU331" s="313">
        <f>'Data - expenses'!AV201</f>
        <v>1200</v>
      </c>
      <c r="AV331" s="313">
        <f>'Data - expenses'!AW201</f>
        <v>1200</v>
      </c>
      <c r="AW331" s="313">
        <f>'Data - expenses'!AX201</f>
        <v>1200</v>
      </c>
      <c r="AX331" s="313">
        <f>'Data - expenses'!AY201</f>
        <v>1200</v>
      </c>
      <c r="AY331" s="313">
        <f>'Data - expenses'!AZ201</f>
        <v>1200</v>
      </c>
      <c r="AZ331" s="313">
        <f>'Data - expenses'!BA201</f>
        <v>1200</v>
      </c>
      <c r="BA331" s="313">
        <f>'Data - expenses'!BB201</f>
        <v>1200</v>
      </c>
      <c r="BB331" s="313">
        <f>'Data - expenses'!BC201</f>
        <v>1200</v>
      </c>
      <c r="BC331" s="313">
        <f>'Data - expenses'!BD201</f>
        <v>1200</v>
      </c>
      <c r="BD331" s="313">
        <f>'Data - expenses'!BE201</f>
        <v>1200</v>
      </c>
      <c r="BE331" s="313">
        <f>'Data - expenses'!BF201</f>
        <v>1200</v>
      </c>
      <c r="BF331" s="313">
        <f>'Data - expenses'!BG201</f>
        <v>1200</v>
      </c>
      <c r="BG331" s="313">
        <f>'Data - expenses'!BH201</f>
        <v>1200</v>
      </c>
      <c r="BH331" s="313">
        <f>'Data - expenses'!BI201</f>
        <v>1200</v>
      </c>
      <c r="BI331" s="313">
        <f>'Data - expenses'!BJ201</f>
        <v>1200</v>
      </c>
      <c r="BJ331" s="313">
        <f>'Data - expenses'!BK201</f>
        <v>1200</v>
      </c>
      <c r="BK331" s="313">
        <f>'Data - expenses'!BL201</f>
        <v>1200</v>
      </c>
      <c r="BL331" s="313">
        <f>'Data - expenses'!BM201</f>
        <v>1200</v>
      </c>
      <c r="BM331" s="313">
        <f>'Data - expenses'!BN201</f>
        <v>2400</v>
      </c>
      <c r="BN331" s="313">
        <f>'Data - expenses'!BO201</f>
        <v>2400</v>
      </c>
      <c r="BO331" s="313">
        <f>'Data - expenses'!BP201</f>
        <v>2400</v>
      </c>
      <c r="BP331" s="314">
        <f>'Data - expenses'!BQ201</f>
        <v>2400</v>
      </c>
    </row>
    <row r="332" spans="5:68" hidden="1" outlineLevel="5">
      <c r="H332" s="327" t="s">
        <v>262</v>
      </c>
      <c r="I332" s="312">
        <f>'Data - expenses'!J202</f>
        <v>1200</v>
      </c>
      <c r="J332" s="313">
        <f>'Data - expenses'!K202</f>
        <v>1200</v>
      </c>
      <c r="K332" s="313">
        <f>'Data - expenses'!L202</f>
        <v>1200</v>
      </c>
      <c r="L332" s="313">
        <f>'Data - expenses'!M202</f>
        <v>1200</v>
      </c>
      <c r="M332" s="313">
        <f>'Data - expenses'!N202</f>
        <v>1200</v>
      </c>
      <c r="N332" s="313">
        <f>'Data - expenses'!O202</f>
        <v>1200</v>
      </c>
      <c r="O332" s="313">
        <f>'Data - expenses'!P202</f>
        <v>1200</v>
      </c>
      <c r="P332" s="313">
        <f>'Data - expenses'!Q202</f>
        <v>1200</v>
      </c>
      <c r="Q332" s="313">
        <f>'Data - expenses'!R202</f>
        <v>1200</v>
      </c>
      <c r="R332" s="313">
        <f>'Data - expenses'!S202</f>
        <v>1200</v>
      </c>
      <c r="S332" s="313">
        <f>'Data - expenses'!T202</f>
        <v>1200</v>
      </c>
      <c r="T332" s="313">
        <f>'Data - expenses'!U202</f>
        <v>1200</v>
      </c>
      <c r="U332" s="313">
        <f>'Data - expenses'!V202</f>
        <v>2400</v>
      </c>
      <c r="V332" s="313">
        <f>'Data - expenses'!W202</f>
        <v>2400</v>
      </c>
      <c r="W332" s="313">
        <f>'Data - expenses'!X202</f>
        <v>2400</v>
      </c>
      <c r="X332" s="313">
        <f>'Data - expenses'!Y202</f>
        <v>2400</v>
      </c>
      <c r="Y332" s="313">
        <f>'Data - expenses'!Z202</f>
        <v>3600</v>
      </c>
      <c r="Z332" s="313">
        <f>'Data - expenses'!AA202</f>
        <v>3600</v>
      </c>
      <c r="AA332" s="313">
        <f>'Data - expenses'!AB202</f>
        <v>3600</v>
      </c>
      <c r="AB332" s="313">
        <f>'Data - expenses'!AC202</f>
        <v>4800</v>
      </c>
      <c r="AC332" s="313">
        <f>'Data - expenses'!AD202</f>
        <v>4800</v>
      </c>
      <c r="AD332" s="313">
        <f>'Data - expenses'!AE202</f>
        <v>7200</v>
      </c>
      <c r="AE332" s="313">
        <f>'Data - expenses'!AF202</f>
        <v>7200</v>
      </c>
      <c r="AF332" s="313">
        <f>'Data - expenses'!AG202</f>
        <v>9600</v>
      </c>
      <c r="AG332" s="313">
        <f>'Data - expenses'!AH202</f>
        <v>10800</v>
      </c>
      <c r="AH332" s="313">
        <f>'Data - expenses'!AI202</f>
        <v>10800</v>
      </c>
      <c r="AI332" s="313">
        <f>'Data - expenses'!AJ202</f>
        <v>12000</v>
      </c>
      <c r="AJ332" s="313">
        <f>'Data - expenses'!AK202</f>
        <v>14400</v>
      </c>
      <c r="AK332" s="313">
        <f>'Data - expenses'!AL202</f>
        <v>15600</v>
      </c>
      <c r="AL332" s="313">
        <f>'Data - expenses'!AM202</f>
        <v>15600</v>
      </c>
      <c r="AM332" s="313">
        <f>'Data - expenses'!AN202</f>
        <v>16800</v>
      </c>
      <c r="AN332" s="313">
        <f>'Data - expenses'!AO202</f>
        <v>19200</v>
      </c>
      <c r="AO332" s="313">
        <f>'Data - expenses'!AP202</f>
        <v>19200</v>
      </c>
      <c r="AP332" s="313">
        <f>'Data - expenses'!AQ202</f>
        <v>20400</v>
      </c>
      <c r="AQ332" s="313">
        <f>'Data - expenses'!AR202</f>
        <v>21600</v>
      </c>
      <c r="AR332" s="313">
        <f>'Data - expenses'!AS202</f>
        <v>22800</v>
      </c>
      <c r="AS332" s="313">
        <f>'Data - expenses'!AT202</f>
        <v>22800</v>
      </c>
      <c r="AT332" s="313">
        <f>'Data - expenses'!AU202</f>
        <v>25200</v>
      </c>
      <c r="AU332" s="313">
        <f>'Data - expenses'!AV202</f>
        <v>26400</v>
      </c>
      <c r="AV332" s="313">
        <f>'Data - expenses'!AW202</f>
        <v>27600</v>
      </c>
      <c r="AW332" s="313">
        <f>'Data - expenses'!AX202</f>
        <v>27600</v>
      </c>
      <c r="AX332" s="313">
        <f>'Data - expenses'!AY202</f>
        <v>28800</v>
      </c>
      <c r="AY332" s="313">
        <f>'Data - expenses'!AZ202</f>
        <v>30000</v>
      </c>
      <c r="AZ332" s="313">
        <f>'Data - expenses'!BA202</f>
        <v>31200</v>
      </c>
      <c r="BA332" s="313">
        <f>'Data - expenses'!BB202</f>
        <v>32400</v>
      </c>
      <c r="BB332" s="313">
        <f>'Data - expenses'!BC202</f>
        <v>33600</v>
      </c>
      <c r="BC332" s="313">
        <f>'Data - expenses'!BD202</f>
        <v>34800</v>
      </c>
      <c r="BD332" s="313">
        <f>'Data - expenses'!BE202</f>
        <v>34800</v>
      </c>
      <c r="BE332" s="313">
        <f>'Data - expenses'!BF202</f>
        <v>37200</v>
      </c>
      <c r="BF332" s="313">
        <f>'Data - expenses'!BG202</f>
        <v>39600</v>
      </c>
      <c r="BG332" s="313">
        <f>'Data - expenses'!BH202</f>
        <v>39600</v>
      </c>
      <c r="BH332" s="313">
        <f>'Data - expenses'!BI202</f>
        <v>40800</v>
      </c>
      <c r="BI332" s="313">
        <f>'Data - expenses'!BJ202</f>
        <v>42000</v>
      </c>
      <c r="BJ332" s="313">
        <f>'Data - expenses'!BK202</f>
        <v>44400</v>
      </c>
      <c r="BK332" s="313">
        <f>'Data - expenses'!BL202</f>
        <v>45600</v>
      </c>
      <c r="BL332" s="313">
        <f>'Data - expenses'!BM202</f>
        <v>48000</v>
      </c>
      <c r="BM332" s="313">
        <f>'Data - expenses'!BN202</f>
        <v>49200</v>
      </c>
      <c r="BN332" s="313">
        <f>'Data - expenses'!BO202</f>
        <v>50400</v>
      </c>
      <c r="BO332" s="313">
        <f>'Data - expenses'!BP202</f>
        <v>52800</v>
      </c>
      <c r="BP332" s="314">
        <f>'Data - expenses'!BQ202</f>
        <v>54000</v>
      </c>
    </row>
    <row r="333" spans="5:68" hidden="1" outlineLevel="5">
      <c r="H333" s="327" t="s">
        <v>263</v>
      </c>
      <c r="I333" s="312">
        <f>'Data - expenses'!J203</f>
        <v>0</v>
      </c>
      <c r="J333" s="313">
        <f>'Data - expenses'!K203</f>
        <v>0</v>
      </c>
      <c r="K333" s="313">
        <f>'Data - expenses'!L203</f>
        <v>1200</v>
      </c>
      <c r="L333" s="313">
        <f>'Data - expenses'!M203</f>
        <v>3600</v>
      </c>
      <c r="M333" s="313">
        <f>'Data - expenses'!N203</f>
        <v>7200</v>
      </c>
      <c r="N333" s="313">
        <f>'Data - expenses'!O203</f>
        <v>13200</v>
      </c>
      <c r="O333" s="313">
        <f>'Data - expenses'!P203</f>
        <v>20400</v>
      </c>
      <c r="P333" s="313">
        <f>'Data - expenses'!Q203</f>
        <v>28800</v>
      </c>
      <c r="Q333" s="313">
        <f>'Data - expenses'!R203</f>
        <v>36000</v>
      </c>
      <c r="R333" s="313">
        <f>'Data - expenses'!S203</f>
        <v>46800</v>
      </c>
      <c r="S333" s="313">
        <f>'Data - expenses'!T203</f>
        <v>54000</v>
      </c>
      <c r="T333" s="313">
        <f>'Data - expenses'!U203</f>
        <v>63600</v>
      </c>
      <c r="U333" s="313">
        <f>'Data - expenses'!V203</f>
        <v>82800</v>
      </c>
      <c r="V333" s="313">
        <f>'Data - expenses'!W203</f>
        <v>103200</v>
      </c>
      <c r="W333" s="313">
        <f>'Data - expenses'!X203</f>
        <v>117600</v>
      </c>
      <c r="X333" s="313">
        <f>'Data - expenses'!Y203</f>
        <v>130800</v>
      </c>
      <c r="Y333" s="313">
        <f>'Data - expenses'!Z203</f>
        <v>164400</v>
      </c>
      <c r="Z333" s="313">
        <f>'Data - expenses'!AA203</f>
        <v>177600</v>
      </c>
      <c r="AA333" s="313">
        <f>'Data - expenses'!AB203</f>
        <v>205200</v>
      </c>
      <c r="AB333" s="313">
        <f>'Data - expenses'!AC203</f>
        <v>246000</v>
      </c>
      <c r="AC333" s="313">
        <f>'Data - expenses'!AD203</f>
        <v>316800</v>
      </c>
      <c r="AD333" s="313">
        <f>'Data - expenses'!AE203</f>
        <v>403200</v>
      </c>
      <c r="AE333" s="313">
        <f>'Data - expenses'!AF203</f>
        <v>475200</v>
      </c>
      <c r="AF333" s="313">
        <f>'Data - expenses'!AG203</f>
        <v>619200</v>
      </c>
      <c r="AG333" s="313">
        <f>'Data - expenses'!AH203</f>
        <v>661200</v>
      </c>
      <c r="AH333" s="313">
        <f>'Data - expenses'!AI203</f>
        <v>693600</v>
      </c>
      <c r="AI333" s="313">
        <f>'Data - expenses'!AJ203</f>
        <v>754800</v>
      </c>
      <c r="AJ333" s="313">
        <f>'Data - expenses'!AK203</f>
        <v>926400</v>
      </c>
      <c r="AK333" s="313">
        <f>'Data - expenses'!AL203</f>
        <v>973200</v>
      </c>
      <c r="AL333" s="313">
        <f>'Data - expenses'!AM203</f>
        <v>1026000</v>
      </c>
      <c r="AM333" s="313">
        <f>'Data - expenses'!AN203</f>
        <v>1106400</v>
      </c>
      <c r="AN333" s="313">
        <f>'Data - expenses'!AO203</f>
        <v>1212000</v>
      </c>
      <c r="AO333" s="313">
        <f>'Data - expenses'!AP203</f>
        <v>1261200</v>
      </c>
      <c r="AP333" s="313">
        <f>'Data - expenses'!AQ203</f>
        <v>1326000</v>
      </c>
      <c r="AQ333" s="313">
        <f>'Data - expenses'!AR203</f>
        <v>1372800</v>
      </c>
      <c r="AR333" s="313">
        <f>'Data - expenses'!AS203</f>
        <v>1441200</v>
      </c>
      <c r="AS333" s="313">
        <f>'Data - expenses'!AT203</f>
        <v>1492800</v>
      </c>
      <c r="AT333" s="313">
        <f>'Data - expenses'!AU203</f>
        <v>1623600</v>
      </c>
      <c r="AU333" s="313">
        <f>'Data - expenses'!AV203</f>
        <v>1694400</v>
      </c>
      <c r="AV333" s="313">
        <f>'Data - expenses'!AW203</f>
        <v>1749600</v>
      </c>
      <c r="AW333" s="313">
        <f>'Data - expenses'!AX203</f>
        <v>1815600</v>
      </c>
      <c r="AX333" s="313">
        <f>'Data - expenses'!AY203</f>
        <v>1858800</v>
      </c>
      <c r="AY333" s="313">
        <f>'Data - expenses'!AZ203</f>
        <v>1910400</v>
      </c>
      <c r="AZ333" s="313">
        <f>'Data - expenses'!BA203</f>
        <v>2058000</v>
      </c>
      <c r="BA333" s="313">
        <f>'Data - expenses'!BB203</f>
        <v>2130000</v>
      </c>
      <c r="BB333" s="313">
        <f>'Data - expenses'!BC203</f>
        <v>2200800</v>
      </c>
      <c r="BC333" s="313">
        <f>'Data - expenses'!BD203</f>
        <v>2272800</v>
      </c>
      <c r="BD333" s="313">
        <f>'Data - expenses'!BE203</f>
        <v>2323200</v>
      </c>
      <c r="BE333" s="313">
        <f>'Data - expenses'!BF203</f>
        <v>2451600</v>
      </c>
      <c r="BF333" s="313">
        <f>'Data - expenses'!BG203</f>
        <v>2580000</v>
      </c>
      <c r="BG333" s="313">
        <f>'Data - expenses'!BH203</f>
        <v>2648400</v>
      </c>
      <c r="BH333" s="313">
        <f>'Data - expenses'!BI203</f>
        <v>2731200</v>
      </c>
      <c r="BI333" s="313">
        <f>'Data - expenses'!BJ203</f>
        <v>2820000</v>
      </c>
      <c r="BJ333" s="313">
        <f>'Data - expenses'!BK203</f>
        <v>2944800</v>
      </c>
      <c r="BK333" s="313">
        <f>'Data - expenses'!BL203</f>
        <v>3012000</v>
      </c>
      <c r="BL333" s="313">
        <f>'Data - expenses'!BM203</f>
        <v>3157200</v>
      </c>
      <c r="BM333" s="313">
        <f>'Data - expenses'!BN203</f>
        <v>3243600</v>
      </c>
      <c r="BN333" s="313">
        <f>'Data - expenses'!BO203</f>
        <v>3342000</v>
      </c>
      <c r="BO333" s="313">
        <f>'Data - expenses'!BP203</f>
        <v>3516000</v>
      </c>
      <c r="BP333" s="314">
        <f>'Data - expenses'!BQ203</f>
        <v>3606000</v>
      </c>
    </row>
    <row r="334" spans="5:68" hidden="1" outlineLevel="5">
      <c r="H334" s="327" t="s">
        <v>301</v>
      </c>
      <c r="I334" s="312">
        <f>'Data - expenses'!J204</f>
        <v>0</v>
      </c>
      <c r="J334" s="313">
        <f>'Data - expenses'!K204</f>
        <v>0</v>
      </c>
      <c r="K334" s="313">
        <f>'Data - expenses'!L204</f>
        <v>0</v>
      </c>
      <c r="L334" s="313">
        <f>'Data - expenses'!M204</f>
        <v>0</v>
      </c>
      <c r="M334" s="313">
        <f>'Data - expenses'!N204</f>
        <v>0</v>
      </c>
      <c r="N334" s="313">
        <f>'Data - expenses'!O204</f>
        <v>0</v>
      </c>
      <c r="O334" s="313">
        <f>'Data - expenses'!P204</f>
        <v>0</v>
      </c>
      <c r="P334" s="313">
        <f>'Data - expenses'!Q204</f>
        <v>0</v>
      </c>
      <c r="Q334" s="313">
        <f>'Data - expenses'!R204</f>
        <v>0</v>
      </c>
      <c r="R334" s="313">
        <f>'Data - expenses'!S204</f>
        <v>0</v>
      </c>
      <c r="S334" s="313">
        <f>'Data - expenses'!T204</f>
        <v>0</v>
      </c>
      <c r="T334" s="313">
        <f>'Data - expenses'!U204</f>
        <v>0</v>
      </c>
      <c r="U334" s="313">
        <f>'Data - expenses'!V204</f>
        <v>0</v>
      </c>
      <c r="V334" s="313">
        <f>'Data - expenses'!W204</f>
        <v>0</v>
      </c>
      <c r="W334" s="313">
        <f>'Data - expenses'!X204</f>
        <v>0</v>
      </c>
      <c r="X334" s="313">
        <f>'Data - expenses'!Y204</f>
        <v>0</v>
      </c>
      <c r="Y334" s="313">
        <f>'Data - expenses'!Z204</f>
        <v>1200</v>
      </c>
      <c r="Z334" s="313">
        <f>'Data - expenses'!AA204</f>
        <v>1200</v>
      </c>
      <c r="AA334" s="313">
        <f>'Data - expenses'!AB204</f>
        <v>1200</v>
      </c>
      <c r="AB334" s="313">
        <f>'Data - expenses'!AC204</f>
        <v>1200</v>
      </c>
      <c r="AC334" s="313">
        <f>'Data - expenses'!AD204</f>
        <v>1200</v>
      </c>
      <c r="AD334" s="313">
        <f>'Data - expenses'!AE204</f>
        <v>1200</v>
      </c>
      <c r="AE334" s="313">
        <f>'Data - expenses'!AF204</f>
        <v>1200</v>
      </c>
      <c r="AF334" s="313">
        <f>'Data - expenses'!AG204</f>
        <v>1200</v>
      </c>
      <c r="AG334" s="313">
        <f>'Data - expenses'!AH204</f>
        <v>1200</v>
      </c>
      <c r="AH334" s="313">
        <f>'Data - expenses'!AI204</f>
        <v>2400</v>
      </c>
      <c r="AI334" s="313">
        <f>'Data - expenses'!AJ204</f>
        <v>2400</v>
      </c>
      <c r="AJ334" s="313">
        <f>'Data - expenses'!AK204</f>
        <v>2400</v>
      </c>
      <c r="AK334" s="313">
        <f>'Data - expenses'!AL204</f>
        <v>2400</v>
      </c>
      <c r="AL334" s="313">
        <f>'Data - expenses'!AM204</f>
        <v>2400</v>
      </c>
      <c r="AM334" s="313">
        <f>'Data - expenses'!AN204</f>
        <v>2400</v>
      </c>
      <c r="AN334" s="313">
        <f>'Data - expenses'!AO204</f>
        <v>3600</v>
      </c>
      <c r="AO334" s="313">
        <f>'Data - expenses'!AP204</f>
        <v>3600</v>
      </c>
      <c r="AP334" s="313">
        <f>'Data - expenses'!AQ204</f>
        <v>3600</v>
      </c>
      <c r="AQ334" s="313">
        <f>'Data - expenses'!AR204</f>
        <v>3600</v>
      </c>
      <c r="AR334" s="313">
        <f>'Data - expenses'!AS204</f>
        <v>3600</v>
      </c>
      <c r="AS334" s="313">
        <f>'Data - expenses'!AT204</f>
        <v>3600</v>
      </c>
      <c r="AT334" s="313">
        <f>'Data - expenses'!AU204</f>
        <v>4800</v>
      </c>
      <c r="AU334" s="313">
        <f>'Data - expenses'!AV204</f>
        <v>4800</v>
      </c>
      <c r="AV334" s="313">
        <f>'Data - expenses'!AW204</f>
        <v>4800</v>
      </c>
      <c r="AW334" s="313">
        <f>'Data - expenses'!AX204</f>
        <v>4800</v>
      </c>
      <c r="AX334" s="313">
        <f>'Data - expenses'!AY204</f>
        <v>6000</v>
      </c>
      <c r="AY334" s="313">
        <f>'Data - expenses'!AZ204</f>
        <v>6000</v>
      </c>
      <c r="AZ334" s="313">
        <f>'Data - expenses'!BA204</f>
        <v>6000</v>
      </c>
      <c r="BA334" s="313">
        <f>'Data - expenses'!BB204</f>
        <v>6000</v>
      </c>
      <c r="BB334" s="313">
        <f>'Data - expenses'!BC204</f>
        <v>6000</v>
      </c>
      <c r="BC334" s="313">
        <f>'Data - expenses'!BD204</f>
        <v>6000</v>
      </c>
      <c r="BD334" s="313">
        <f>'Data - expenses'!BE204</f>
        <v>7200</v>
      </c>
      <c r="BE334" s="313">
        <f>'Data - expenses'!BF204</f>
        <v>7200</v>
      </c>
      <c r="BF334" s="313">
        <f>'Data - expenses'!BG204</f>
        <v>7200</v>
      </c>
      <c r="BG334" s="313">
        <f>'Data - expenses'!BH204</f>
        <v>7200</v>
      </c>
      <c r="BH334" s="313">
        <f>'Data - expenses'!BI204</f>
        <v>7200</v>
      </c>
      <c r="BI334" s="313">
        <f>'Data - expenses'!BJ204</f>
        <v>8400</v>
      </c>
      <c r="BJ334" s="313">
        <f>'Data - expenses'!BK204</f>
        <v>8400</v>
      </c>
      <c r="BK334" s="313">
        <f>'Data - expenses'!BL204</f>
        <v>8400</v>
      </c>
      <c r="BL334" s="313">
        <f>'Data - expenses'!BM204</f>
        <v>8400</v>
      </c>
      <c r="BM334" s="313">
        <f>'Data - expenses'!BN204</f>
        <v>8400</v>
      </c>
      <c r="BN334" s="313">
        <f>'Data - expenses'!BO204</f>
        <v>8400</v>
      </c>
      <c r="BO334" s="313">
        <f>'Data - expenses'!BP204</f>
        <v>9600</v>
      </c>
      <c r="BP334" s="314">
        <f>'Data - expenses'!BQ204</f>
        <v>9600</v>
      </c>
    </row>
    <row r="335" spans="5:68" hidden="1" outlineLevel="4">
      <c r="G335" s="502" t="s">
        <v>1</v>
      </c>
      <c r="H335" s="503"/>
      <c r="I335" s="324">
        <f t="shared" ref="I335:AN335" si="252">SUM(I336,I337,I338)</f>
        <v>2400</v>
      </c>
      <c r="J335" s="325">
        <f t="shared" si="252"/>
        <v>12000</v>
      </c>
      <c r="K335" s="325">
        <f t="shared" si="252"/>
        <v>38400</v>
      </c>
      <c r="L335" s="325">
        <f t="shared" si="252"/>
        <v>87600</v>
      </c>
      <c r="M335" s="325">
        <f t="shared" si="252"/>
        <v>142800</v>
      </c>
      <c r="N335" s="325">
        <f t="shared" si="252"/>
        <v>246000</v>
      </c>
      <c r="O335" s="325">
        <f t="shared" si="252"/>
        <v>350400</v>
      </c>
      <c r="P335" s="325">
        <f t="shared" si="252"/>
        <v>468000</v>
      </c>
      <c r="Q335" s="325">
        <f t="shared" si="252"/>
        <v>508800</v>
      </c>
      <c r="R335" s="325">
        <f t="shared" si="252"/>
        <v>586800</v>
      </c>
      <c r="S335" s="325">
        <f t="shared" si="252"/>
        <v>586800</v>
      </c>
      <c r="T335" s="325">
        <f t="shared" si="252"/>
        <v>597600</v>
      </c>
      <c r="U335" s="325">
        <f t="shared" si="252"/>
        <v>769200</v>
      </c>
      <c r="V335" s="325">
        <f t="shared" si="252"/>
        <v>1068000</v>
      </c>
      <c r="W335" s="325">
        <f t="shared" si="252"/>
        <v>1172400</v>
      </c>
      <c r="X335" s="325">
        <f t="shared" si="252"/>
        <v>1172400</v>
      </c>
      <c r="Y335" s="325">
        <f t="shared" si="252"/>
        <v>1306800</v>
      </c>
      <c r="Z335" s="325">
        <f t="shared" si="252"/>
        <v>1306800</v>
      </c>
      <c r="AA335" s="325">
        <f t="shared" si="252"/>
        <v>1596000</v>
      </c>
      <c r="AB335" s="325">
        <f t="shared" si="252"/>
        <v>1772400</v>
      </c>
      <c r="AC335" s="325">
        <f t="shared" si="252"/>
        <v>3002400</v>
      </c>
      <c r="AD335" s="325">
        <f t="shared" si="252"/>
        <v>4284000</v>
      </c>
      <c r="AE335" s="325">
        <f t="shared" si="252"/>
        <v>4981200</v>
      </c>
      <c r="AF335" s="325">
        <f t="shared" si="252"/>
        <v>6561600</v>
      </c>
      <c r="AG335" s="325">
        <f t="shared" si="252"/>
        <v>6561600</v>
      </c>
      <c r="AH335" s="325">
        <f t="shared" si="252"/>
        <v>6561600</v>
      </c>
      <c r="AI335" s="325">
        <f t="shared" si="252"/>
        <v>6561600</v>
      </c>
      <c r="AJ335" s="325">
        <f t="shared" si="252"/>
        <v>6561600</v>
      </c>
      <c r="AK335" s="325">
        <f t="shared" si="252"/>
        <v>6561600</v>
      </c>
      <c r="AL335" s="325">
        <f t="shared" si="252"/>
        <v>6561600</v>
      </c>
      <c r="AM335" s="325">
        <f t="shared" si="252"/>
        <v>6561600</v>
      </c>
      <c r="AN335" s="325">
        <f t="shared" si="252"/>
        <v>6561600</v>
      </c>
      <c r="AO335" s="325">
        <f t="shared" ref="AO335:BP335" si="253">SUM(AO336,AO337,AO338)</f>
        <v>6561600</v>
      </c>
      <c r="AP335" s="325">
        <f t="shared" si="253"/>
        <v>6561600</v>
      </c>
      <c r="AQ335" s="325">
        <f t="shared" si="253"/>
        <v>6561600</v>
      </c>
      <c r="AR335" s="325">
        <f t="shared" si="253"/>
        <v>6561600</v>
      </c>
      <c r="AS335" s="325">
        <f t="shared" si="253"/>
        <v>6561600</v>
      </c>
      <c r="AT335" s="325">
        <f t="shared" si="253"/>
        <v>6561600</v>
      </c>
      <c r="AU335" s="325">
        <f t="shared" si="253"/>
        <v>6561600</v>
      </c>
      <c r="AV335" s="325">
        <f t="shared" si="253"/>
        <v>6561600</v>
      </c>
      <c r="AW335" s="325">
        <f t="shared" si="253"/>
        <v>6561600</v>
      </c>
      <c r="AX335" s="325">
        <f t="shared" si="253"/>
        <v>6561600</v>
      </c>
      <c r="AY335" s="325">
        <f t="shared" si="253"/>
        <v>6561600</v>
      </c>
      <c r="AZ335" s="325">
        <f t="shared" si="253"/>
        <v>6561600</v>
      </c>
      <c r="BA335" s="325">
        <f t="shared" si="253"/>
        <v>6561600</v>
      </c>
      <c r="BB335" s="325">
        <f t="shared" si="253"/>
        <v>6561600</v>
      </c>
      <c r="BC335" s="325">
        <f t="shared" si="253"/>
        <v>6561600</v>
      </c>
      <c r="BD335" s="325">
        <f t="shared" si="253"/>
        <v>6561600</v>
      </c>
      <c r="BE335" s="325">
        <f t="shared" si="253"/>
        <v>6561600</v>
      </c>
      <c r="BF335" s="325">
        <f t="shared" si="253"/>
        <v>6648000</v>
      </c>
      <c r="BG335" s="325">
        <f t="shared" si="253"/>
        <v>7058400</v>
      </c>
      <c r="BH335" s="325">
        <f t="shared" si="253"/>
        <v>7058400</v>
      </c>
      <c r="BI335" s="325">
        <f t="shared" si="253"/>
        <v>7058400</v>
      </c>
      <c r="BJ335" s="325">
        <f t="shared" si="253"/>
        <v>7058400</v>
      </c>
      <c r="BK335" s="325">
        <f t="shared" si="253"/>
        <v>7058400</v>
      </c>
      <c r="BL335" s="325">
        <f t="shared" si="253"/>
        <v>7305600</v>
      </c>
      <c r="BM335" s="325">
        <f t="shared" si="253"/>
        <v>7305600</v>
      </c>
      <c r="BN335" s="325">
        <f t="shared" si="253"/>
        <v>7305600</v>
      </c>
      <c r="BO335" s="325">
        <f t="shared" si="253"/>
        <v>7784400</v>
      </c>
      <c r="BP335" s="326">
        <f t="shared" si="253"/>
        <v>7856400</v>
      </c>
    </row>
    <row r="336" spans="5:68" hidden="1" outlineLevel="5">
      <c r="H336" s="327" t="s">
        <v>264</v>
      </c>
      <c r="I336" s="312">
        <f>'Data - expenses'!J205</f>
        <v>0</v>
      </c>
      <c r="J336" s="313">
        <f>'Data - expenses'!K205</f>
        <v>0</v>
      </c>
      <c r="K336" s="313">
        <f>'Data - expenses'!L205</f>
        <v>2400</v>
      </c>
      <c r="L336" s="313">
        <f>'Data - expenses'!M205</f>
        <v>6000</v>
      </c>
      <c r="M336" s="313">
        <f>'Data - expenses'!N205</f>
        <v>10800</v>
      </c>
      <c r="N336" s="313">
        <f>'Data - expenses'!O205</f>
        <v>18000</v>
      </c>
      <c r="O336" s="313">
        <f>'Data - expenses'!P205</f>
        <v>26400</v>
      </c>
      <c r="P336" s="313">
        <f>'Data - expenses'!Q205</f>
        <v>36000</v>
      </c>
      <c r="Q336" s="313">
        <f>'Data - expenses'!R205</f>
        <v>38400</v>
      </c>
      <c r="R336" s="313">
        <f>'Data - expenses'!S205</f>
        <v>44400</v>
      </c>
      <c r="S336" s="313">
        <f>'Data - expenses'!T205</f>
        <v>44400</v>
      </c>
      <c r="T336" s="313">
        <f>'Data - expenses'!U205</f>
        <v>45600</v>
      </c>
      <c r="U336" s="313">
        <f>'Data - expenses'!V205</f>
        <v>58800</v>
      </c>
      <c r="V336" s="313">
        <f>'Data - expenses'!W205</f>
        <v>81600</v>
      </c>
      <c r="W336" s="313">
        <f>'Data - expenses'!X205</f>
        <v>90000</v>
      </c>
      <c r="X336" s="313">
        <f>'Data - expenses'!Y205</f>
        <v>90000</v>
      </c>
      <c r="Y336" s="313">
        <f>'Data - expenses'!Z205</f>
        <v>99600</v>
      </c>
      <c r="Z336" s="313">
        <f>'Data - expenses'!AA205</f>
        <v>99600</v>
      </c>
      <c r="AA336" s="313">
        <f>'Data - expenses'!AB205</f>
        <v>122400</v>
      </c>
      <c r="AB336" s="313">
        <f>'Data - expenses'!AC205</f>
        <v>135600</v>
      </c>
      <c r="AC336" s="313">
        <f>'Data - expenses'!AD205</f>
        <v>230400</v>
      </c>
      <c r="AD336" s="313">
        <f>'Data - expenses'!AE205</f>
        <v>328800</v>
      </c>
      <c r="AE336" s="313">
        <f>'Data - expenses'!AF205</f>
        <v>382800</v>
      </c>
      <c r="AF336" s="313">
        <f>'Data - expenses'!AG205</f>
        <v>504000</v>
      </c>
      <c r="AG336" s="313">
        <f>'Data - expenses'!AH205</f>
        <v>504000</v>
      </c>
      <c r="AH336" s="313">
        <f>'Data - expenses'!AI205</f>
        <v>504000</v>
      </c>
      <c r="AI336" s="313">
        <f>'Data - expenses'!AJ205</f>
        <v>504000</v>
      </c>
      <c r="AJ336" s="313">
        <f>'Data - expenses'!AK205</f>
        <v>504000</v>
      </c>
      <c r="AK336" s="313">
        <f>'Data - expenses'!AL205</f>
        <v>504000</v>
      </c>
      <c r="AL336" s="313">
        <f>'Data - expenses'!AM205</f>
        <v>504000</v>
      </c>
      <c r="AM336" s="313">
        <f>'Data - expenses'!AN205</f>
        <v>504000</v>
      </c>
      <c r="AN336" s="313">
        <f>'Data - expenses'!AO205</f>
        <v>504000</v>
      </c>
      <c r="AO336" s="313">
        <f>'Data - expenses'!AP205</f>
        <v>504000</v>
      </c>
      <c r="AP336" s="313">
        <f>'Data - expenses'!AQ205</f>
        <v>504000</v>
      </c>
      <c r="AQ336" s="313">
        <f>'Data - expenses'!AR205</f>
        <v>504000</v>
      </c>
      <c r="AR336" s="313">
        <f>'Data - expenses'!AS205</f>
        <v>504000</v>
      </c>
      <c r="AS336" s="313">
        <f>'Data - expenses'!AT205</f>
        <v>504000</v>
      </c>
      <c r="AT336" s="313">
        <f>'Data - expenses'!AU205</f>
        <v>504000</v>
      </c>
      <c r="AU336" s="313">
        <f>'Data - expenses'!AV205</f>
        <v>504000</v>
      </c>
      <c r="AV336" s="313">
        <f>'Data - expenses'!AW205</f>
        <v>504000</v>
      </c>
      <c r="AW336" s="313">
        <f>'Data - expenses'!AX205</f>
        <v>504000</v>
      </c>
      <c r="AX336" s="313">
        <f>'Data - expenses'!AY205</f>
        <v>504000</v>
      </c>
      <c r="AY336" s="313">
        <f>'Data - expenses'!AZ205</f>
        <v>504000</v>
      </c>
      <c r="AZ336" s="313">
        <f>'Data - expenses'!BA205</f>
        <v>504000</v>
      </c>
      <c r="BA336" s="313">
        <f>'Data - expenses'!BB205</f>
        <v>504000</v>
      </c>
      <c r="BB336" s="313">
        <f>'Data - expenses'!BC205</f>
        <v>504000</v>
      </c>
      <c r="BC336" s="313">
        <f>'Data - expenses'!BD205</f>
        <v>504000</v>
      </c>
      <c r="BD336" s="313">
        <f>'Data - expenses'!BE205</f>
        <v>504000</v>
      </c>
      <c r="BE336" s="313">
        <f>'Data - expenses'!BF205</f>
        <v>504000</v>
      </c>
      <c r="BF336" s="313">
        <f>'Data - expenses'!BG205</f>
        <v>511200</v>
      </c>
      <c r="BG336" s="313">
        <f>'Data - expenses'!BH205</f>
        <v>542400</v>
      </c>
      <c r="BH336" s="313">
        <f>'Data - expenses'!BI205</f>
        <v>542400</v>
      </c>
      <c r="BI336" s="313">
        <f>'Data - expenses'!BJ205</f>
        <v>542400</v>
      </c>
      <c r="BJ336" s="313">
        <f>'Data - expenses'!BK205</f>
        <v>542400</v>
      </c>
      <c r="BK336" s="313">
        <f>'Data - expenses'!BL205</f>
        <v>542400</v>
      </c>
      <c r="BL336" s="313">
        <f>'Data - expenses'!BM205</f>
        <v>561600</v>
      </c>
      <c r="BM336" s="313">
        <f>'Data - expenses'!BN205</f>
        <v>561600</v>
      </c>
      <c r="BN336" s="313">
        <f>'Data - expenses'!BO205</f>
        <v>561600</v>
      </c>
      <c r="BO336" s="313">
        <f>'Data - expenses'!BP205</f>
        <v>598800</v>
      </c>
      <c r="BP336" s="314">
        <f>'Data - expenses'!BQ205</f>
        <v>603600</v>
      </c>
    </row>
    <row r="337" spans="5:68" hidden="1" outlineLevel="5">
      <c r="H337" s="327" t="s">
        <v>265</v>
      </c>
      <c r="I337" s="312">
        <f>'Data - expenses'!J206</f>
        <v>1200</v>
      </c>
      <c r="J337" s="313">
        <f>'Data - expenses'!K206</f>
        <v>6000</v>
      </c>
      <c r="K337" s="313">
        <f>'Data - expenses'!L206</f>
        <v>18000</v>
      </c>
      <c r="L337" s="313">
        <f>'Data - expenses'!M206</f>
        <v>40800</v>
      </c>
      <c r="M337" s="313">
        <f>'Data - expenses'!N206</f>
        <v>66000</v>
      </c>
      <c r="N337" s="313">
        <f>'Data - expenses'!O206</f>
        <v>114000</v>
      </c>
      <c r="O337" s="313">
        <f>'Data - expenses'!P206</f>
        <v>162000</v>
      </c>
      <c r="P337" s="313">
        <f>'Data - expenses'!Q206</f>
        <v>216000</v>
      </c>
      <c r="Q337" s="313">
        <f>'Data - expenses'!R206</f>
        <v>235200</v>
      </c>
      <c r="R337" s="313">
        <f>'Data - expenses'!S206</f>
        <v>271200</v>
      </c>
      <c r="S337" s="313">
        <f>'Data - expenses'!T206</f>
        <v>271200</v>
      </c>
      <c r="T337" s="313">
        <f>'Data - expenses'!U206</f>
        <v>276000</v>
      </c>
      <c r="U337" s="313">
        <f>'Data - expenses'!V206</f>
        <v>355200</v>
      </c>
      <c r="V337" s="313">
        <f>'Data - expenses'!W206</f>
        <v>493200</v>
      </c>
      <c r="W337" s="313">
        <f>'Data - expenses'!X206</f>
        <v>541200</v>
      </c>
      <c r="X337" s="313">
        <f>'Data - expenses'!Y206</f>
        <v>541200</v>
      </c>
      <c r="Y337" s="313">
        <f>'Data - expenses'!Z206</f>
        <v>603600</v>
      </c>
      <c r="Z337" s="313">
        <f>'Data - expenses'!AA206</f>
        <v>603600</v>
      </c>
      <c r="AA337" s="313">
        <f>'Data - expenses'!AB206</f>
        <v>736800</v>
      </c>
      <c r="AB337" s="313">
        <f>'Data - expenses'!AC206</f>
        <v>818400</v>
      </c>
      <c r="AC337" s="313">
        <f>'Data - expenses'!AD206</f>
        <v>1386000</v>
      </c>
      <c r="AD337" s="313">
        <f>'Data - expenses'!AE206</f>
        <v>1977600</v>
      </c>
      <c r="AE337" s="313">
        <f>'Data - expenses'!AF206</f>
        <v>2299200</v>
      </c>
      <c r="AF337" s="313">
        <f>'Data - expenses'!AG206</f>
        <v>3028800</v>
      </c>
      <c r="AG337" s="313">
        <f>'Data - expenses'!AH206</f>
        <v>3028800</v>
      </c>
      <c r="AH337" s="313">
        <f>'Data - expenses'!AI206</f>
        <v>3028800</v>
      </c>
      <c r="AI337" s="313">
        <f>'Data - expenses'!AJ206</f>
        <v>3028800</v>
      </c>
      <c r="AJ337" s="313">
        <f>'Data - expenses'!AK206</f>
        <v>3028800</v>
      </c>
      <c r="AK337" s="313">
        <f>'Data - expenses'!AL206</f>
        <v>3028800</v>
      </c>
      <c r="AL337" s="313">
        <f>'Data - expenses'!AM206</f>
        <v>3028800</v>
      </c>
      <c r="AM337" s="313">
        <f>'Data - expenses'!AN206</f>
        <v>3028800</v>
      </c>
      <c r="AN337" s="313">
        <f>'Data - expenses'!AO206</f>
        <v>3028800</v>
      </c>
      <c r="AO337" s="313">
        <f>'Data - expenses'!AP206</f>
        <v>3028800</v>
      </c>
      <c r="AP337" s="313">
        <f>'Data - expenses'!AQ206</f>
        <v>3028800</v>
      </c>
      <c r="AQ337" s="313">
        <f>'Data - expenses'!AR206</f>
        <v>3028800</v>
      </c>
      <c r="AR337" s="313">
        <f>'Data - expenses'!AS206</f>
        <v>3028800</v>
      </c>
      <c r="AS337" s="313">
        <f>'Data - expenses'!AT206</f>
        <v>3028800</v>
      </c>
      <c r="AT337" s="313">
        <f>'Data - expenses'!AU206</f>
        <v>3028800</v>
      </c>
      <c r="AU337" s="313">
        <f>'Data - expenses'!AV206</f>
        <v>3028800</v>
      </c>
      <c r="AV337" s="313">
        <f>'Data - expenses'!AW206</f>
        <v>3028800</v>
      </c>
      <c r="AW337" s="313">
        <f>'Data - expenses'!AX206</f>
        <v>3028800</v>
      </c>
      <c r="AX337" s="313">
        <f>'Data - expenses'!AY206</f>
        <v>3028800</v>
      </c>
      <c r="AY337" s="313">
        <f>'Data - expenses'!AZ206</f>
        <v>3028800</v>
      </c>
      <c r="AZ337" s="313">
        <f>'Data - expenses'!BA206</f>
        <v>3028800</v>
      </c>
      <c r="BA337" s="313">
        <f>'Data - expenses'!BB206</f>
        <v>3028800</v>
      </c>
      <c r="BB337" s="313">
        <f>'Data - expenses'!BC206</f>
        <v>3028800</v>
      </c>
      <c r="BC337" s="313">
        <f>'Data - expenses'!BD206</f>
        <v>3028800</v>
      </c>
      <c r="BD337" s="313">
        <f>'Data - expenses'!BE206</f>
        <v>3028800</v>
      </c>
      <c r="BE337" s="313">
        <f>'Data - expenses'!BF206</f>
        <v>3028800</v>
      </c>
      <c r="BF337" s="313">
        <f>'Data - expenses'!BG206</f>
        <v>3068400</v>
      </c>
      <c r="BG337" s="313">
        <f>'Data - expenses'!BH206</f>
        <v>3258000</v>
      </c>
      <c r="BH337" s="313">
        <f>'Data - expenses'!BI206</f>
        <v>3258000</v>
      </c>
      <c r="BI337" s="313">
        <f>'Data - expenses'!BJ206</f>
        <v>3258000</v>
      </c>
      <c r="BJ337" s="313">
        <f>'Data - expenses'!BK206</f>
        <v>3258000</v>
      </c>
      <c r="BK337" s="313">
        <f>'Data - expenses'!BL206</f>
        <v>3258000</v>
      </c>
      <c r="BL337" s="313">
        <f>'Data - expenses'!BM206</f>
        <v>3372000</v>
      </c>
      <c r="BM337" s="313">
        <f>'Data - expenses'!BN206</f>
        <v>3372000</v>
      </c>
      <c r="BN337" s="313">
        <f>'Data - expenses'!BO206</f>
        <v>3372000</v>
      </c>
      <c r="BO337" s="313">
        <f>'Data - expenses'!BP206</f>
        <v>3592800</v>
      </c>
      <c r="BP337" s="314">
        <f>'Data - expenses'!BQ206</f>
        <v>3626400</v>
      </c>
    </row>
    <row r="338" spans="5:68" hidden="1" outlineLevel="5">
      <c r="H338" s="327" t="s">
        <v>266</v>
      </c>
      <c r="I338" s="312">
        <f>'Data - expenses'!J207</f>
        <v>1200</v>
      </c>
      <c r="J338" s="313">
        <f>'Data - expenses'!K207</f>
        <v>6000</v>
      </c>
      <c r="K338" s="313">
        <f>'Data - expenses'!L207</f>
        <v>18000</v>
      </c>
      <c r="L338" s="313">
        <f>'Data - expenses'!M207</f>
        <v>40800</v>
      </c>
      <c r="M338" s="313">
        <f>'Data - expenses'!N207</f>
        <v>66000</v>
      </c>
      <c r="N338" s="313">
        <f>'Data - expenses'!O207</f>
        <v>114000</v>
      </c>
      <c r="O338" s="313">
        <f>'Data - expenses'!P207</f>
        <v>162000</v>
      </c>
      <c r="P338" s="313">
        <f>'Data - expenses'!Q207</f>
        <v>216000</v>
      </c>
      <c r="Q338" s="313">
        <f>'Data - expenses'!R207</f>
        <v>235200</v>
      </c>
      <c r="R338" s="313">
        <f>'Data - expenses'!S207</f>
        <v>271200</v>
      </c>
      <c r="S338" s="313">
        <f>'Data - expenses'!T207</f>
        <v>271200</v>
      </c>
      <c r="T338" s="313">
        <f>'Data - expenses'!U207</f>
        <v>276000</v>
      </c>
      <c r="U338" s="313">
        <f>'Data - expenses'!V207</f>
        <v>355200</v>
      </c>
      <c r="V338" s="313">
        <f>'Data - expenses'!W207</f>
        <v>493200</v>
      </c>
      <c r="W338" s="313">
        <f>'Data - expenses'!X207</f>
        <v>541200</v>
      </c>
      <c r="X338" s="313">
        <f>'Data - expenses'!Y207</f>
        <v>541200</v>
      </c>
      <c r="Y338" s="313">
        <f>'Data - expenses'!Z207</f>
        <v>603600</v>
      </c>
      <c r="Z338" s="313">
        <f>'Data - expenses'!AA207</f>
        <v>603600</v>
      </c>
      <c r="AA338" s="313">
        <f>'Data - expenses'!AB207</f>
        <v>736800</v>
      </c>
      <c r="AB338" s="313">
        <f>'Data - expenses'!AC207</f>
        <v>818400</v>
      </c>
      <c r="AC338" s="313">
        <f>'Data - expenses'!AD207</f>
        <v>1386000</v>
      </c>
      <c r="AD338" s="313">
        <f>'Data - expenses'!AE207</f>
        <v>1977600</v>
      </c>
      <c r="AE338" s="313">
        <f>'Data - expenses'!AF207</f>
        <v>2299200</v>
      </c>
      <c r="AF338" s="313">
        <f>'Data - expenses'!AG207</f>
        <v>3028800</v>
      </c>
      <c r="AG338" s="313">
        <f>'Data - expenses'!AH207</f>
        <v>3028800</v>
      </c>
      <c r="AH338" s="313">
        <f>'Data - expenses'!AI207</f>
        <v>3028800</v>
      </c>
      <c r="AI338" s="313">
        <f>'Data - expenses'!AJ207</f>
        <v>3028800</v>
      </c>
      <c r="AJ338" s="313">
        <f>'Data - expenses'!AK207</f>
        <v>3028800</v>
      </c>
      <c r="AK338" s="313">
        <f>'Data - expenses'!AL207</f>
        <v>3028800</v>
      </c>
      <c r="AL338" s="313">
        <f>'Data - expenses'!AM207</f>
        <v>3028800</v>
      </c>
      <c r="AM338" s="313">
        <f>'Data - expenses'!AN207</f>
        <v>3028800</v>
      </c>
      <c r="AN338" s="313">
        <f>'Data - expenses'!AO207</f>
        <v>3028800</v>
      </c>
      <c r="AO338" s="313">
        <f>'Data - expenses'!AP207</f>
        <v>3028800</v>
      </c>
      <c r="AP338" s="313">
        <f>'Data - expenses'!AQ207</f>
        <v>3028800</v>
      </c>
      <c r="AQ338" s="313">
        <f>'Data - expenses'!AR207</f>
        <v>3028800</v>
      </c>
      <c r="AR338" s="313">
        <f>'Data - expenses'!AS207</f>
        <v>3028800</v>
      </c>
      <c r="AS338" s="313">
        <f>'Data - expenses'!AT207</f>
        <v>3028800</v>
      </c>
      <c r="AT338" s="313">
        <f>'Data - expenses'!AU207</f>
        <v>3028800</v>
      </c>
      <c r="AU338" s="313">
        <f>'Data - expenses'!AV207</f>
        <v>3028800</v>
      </c>
      <c r="AV338" s="313">
        <f>'Data - expenses'!AW207</f>
        <v>3028800</v>
      </c>
      <c r="AW338" s="313">
        <f>'Data - expenses'!AX207</f>
        <v>3028800</v>
      </c>
      <c r="AX338" s="313">
        <f>'Data - expenses'!AY207</f>
        <v>3028800</v>
      </c>
      <c r="AY338" s="313">
        <f>'Data - expenses'!AZ207</f>
        <v>3028800</v>
      </c>
      <c r="AZ338" s="313">
        <f>'Data - expenses'!BA207</f>
        <v>3028800</v>
      </c>
      <c r="BA338" s="313">
        <f>'Data - expenses'!BB207</f>
        <v>3028800</v>
      </c>
      <c r="BB338" s="313">
        <f>'Data - expenses'!BC207</f>
        <v>3028800</v>
      </c>
      <c r="BC338" s="313">
        <f>'Data - expenses'!BD207</f>
        <v>3028800</v>
      </c>
      <c r="BD338" s="313">
        <f>'Data - expenses'!BE207</f>
        <v>3028800</v>
      </c>
      <c r="BE338" s="313">
        <f>'Data - expenses'!BF207</f>
        <v>3028800</v>
      </c>
      <c r="BF338" s="313">
        <f>'Data - expenses'!BG207</f>
        <v>3068400</v>
      </c>
      <c r="BG338" s="313">
        <f>'Data - expenses'!BH207</f>
        <v>3258000</v>
      </c>
      <c r="BH338" s="313">
        <f>'Data - expenses'!BI207</f>
        <v>3258000</v>
      </c>
      <c r="BI338" s="313">
        <f>'Data - expenses'!BJ207</f>
        <v>3258000</v>
      </c>
      <c r="BJ338" s="313">
        <f>'Data - expenses'!BK207</f>
        <v>3258000</v>
      </c>
      <c r="BK338" s="313">
        <f>'Data - expenses'!BL207</f>
        <v>3258000</v>
      </c>
      <c r="BL338" s="313">
        <f>'Data - expenses'!BM207</f>
        <v>3372000</v>
      </c>
      <c r="BM338" s="313">
        <f>'Data - expenses'!BN207</f>
        <v>3372000</v>
      </c>
      <c r="BN338" s="313">
        <f>'Data - expenses'!BO207</f>
        <v>3372000</v>
      </c>
      <c r="BO338" s="313">
        <f>'Data - expenses'!BP207</f>
        <v>3592800</v>
      </c>
      <c r="BP338" s="314">
        <f>'Data - expenses'!BQ207</f>
        <v>3626400</v>
      </c>
    </row>
    <row r="339" spans="5:68" hidden="1" outlineLevel="4">
      <c r="G339" s="502" t="s">
        <v>61</v>
      </c>
      <c r="H339" s="503"/>
      <c r="I339" s="324">
        <f t="shared" ref="I339:AN339" si="254">SUM(I340)</f>
        <v>0</v>
      </c>
      <c r="J339" s="325">
        <f t="shared" si="254"/>
        <v>0</v>
      </c>
      <c r="K339" s="325">
        <f t="shared" si="254"/>
        <v>0</v>
      </c>
      <c r="L339" s="325">
        <f t="shared" si="254"/>
        <v>0</v>
      </c>
      <c r="M339" s="325">
        <f t="shared" si="254"/>
        <v>0</v>
      </c>
      <c r="N339" s="325">
        <f t="shared" si="254"/>
        <v>0</v>
      </c>
      <c r="O339" s="325">
        <f t="shared" si="254"/>
        <v>0</v>
      </c>
      <c r="P339" s="325">
        <f t="shared" si="254"/>
        <v>0</v>
      </c>
      <c r="Q339" s="325">
        <f t="shared" si="254"/>
        <v>0</v>
      </c>
      <c r="R339" s="325">
        <f t="shared" si="254"/>
        <v>1200</v>
      </c>
      <c r="S339" s="325">
        <f t="shared" si="254"/>
        <v>1200</v>
      </c>
      <c r="T339" s="325">
        <f t="shared" si="254"/>
        <v>1200</v>
      </c>
      <c r="U339" s="325">
        <f t="shared" si="254"/>
        <v>1200</v>
      </c>
      <c r="V339" s="325">
        <f t="shared" si="254"/>
        <v>1200</v>
      </c>
      <c r="W339" s="325">
        <f t="shared" si="254"/>
        <v>1200</v>
      </c>
      <c r="X339" s="325">
        <f t="shared" si="254"/>
        <v>1200</v>
      </c>
      <c r="Y339" s="325">
        <f t="shared" si="254"/>
        <v>1200</v>
      </c>
      <c r="Z339" s="325">
        <f t="shared" si="254"/>
        <v>1200</v>
      </c>
      <c r="AA339" s="325">
        <f t="shared" si="254"/>
        <v>1200</v>
      </c>
      <c r="AB339" s="325">
        <f t="shared" si="254"/>
        <v>1200</v>
      </c>
      <c r="AC339" s="325">
        <f t="shared" si="254"/>
        <v>1200</v>
      </c>
      <c r="AD339" s="325">
        <f t="shared" si="254"/>
        <v>1200</v>
      </c>
      <c r="AE339" s="325">
        <f t="shared" si="254"/>
        <v>1200</v>
      </c>
      <c r="AF339" s="325">
        <f t="shared" si="254"/>
        <v>1200</v>
      </c>
      <c r="AG339" s="325">
        <f t="shared" si="254"/>
        <v>1200</v>
      </c>
      <c r="AH339" s="325">
        <f t="shared" si="254"/>
        <v>1200</v>
      </c>
      <c r="AI339" s="325">
        <f t="shared" si="254"/>
        <v>2400</v>
      </c>
      <c r="AJ339" s="325">
        <f t="shared" si="254"/>
        <v>2400</v>
      </c>
      <c r="AK339" s="325">
        <f t="shared" si="254"/>
        <v>2400</v>
      </c>
      <c r="AL339" s="325">
        <f t="shared" si="254"/>
        <v>2400</v>
      </c>
      <c r="AM339" s="325">
        <f t="shared" si="254"/>
        <v>2400</v>
      </c>
      <c r="AN339" s="325">
        <f t="shared" si="254"/>
        <v>2400</v>
      </c>
      <c r="AO339" s="325">
        <f t="shared" ref="AO339:BP339" si="255">SUM(AO340)</f>
        <v>2400</v>
      </c>
      <c r="AP339" s="325">
        <f t="shared" si="255"/>
        <v>2400</v>
      </c>
      <c r="AQ339" s="325">
        <f t="shared" si="255"/>
        <v>2400</v>
      </c>
      <c r="AR339" s="325">
        <f t="shared" si="255"/>
        <v>2400</v>
      </c>
      <c r="AS339" s="325">
        <f t="shared" si="255"/>
        <v>2400</v>
      </c>
      <c r="AT339" s="325">
        <f t="shared" si="255"/>
        <v>2400</v>
      </c>
      <c r="AU339" s="325">
        <f t="shared" si="255"/>
        <v>2400</v>
      </c>
      <c r="AV339" s="325">
        <f t="shared" si="255"/>
        <v>2400</v>
      </c>
      <c r="AW339" s="325">
        <f t="shared" si="255"/>
        <v>2400</v>
      </c>
      <c r="AX339" s="325">
        <f t="shared" si="255"/>
        <v>3600</v>
      </c>
      <c r="AY339" s="325">
        <f t="shared" si="255"/>
        <v>3600</v>
      </c>
      <c r="AZ339" s="325">
        <f t="shared" si="255"/>
        <v>3600</v>
      </c>
      <c r="BA339" s="325">
        <f t="shared" si="255"/>
        <v>3600</v>
      </c>
      <c r="BB339" s="325">
        <f t="shared" si="255"/>
        <v>3600</v>
      </c>
      <c r="BC339" s="325">
        <f t="shared" si="255"/>
        <v>3600</v>
      </c>
      <c r="BD339" s="325">
        <f t="shared" si="255"/>
        <v>3600</v>
      </c>
      <c r="BE339" s="325">
        <f t="shared" si="255"/>
        <v>3600</v>
      </c>
      <c r="BF339" s="325">
        <f t="shared" si="255"/>
        <v>3600</v>
      </c>
      <c r="BG339" s="325">
        <f t="shared" si="255"/>
        <v>3600</v>
      </c>
      <c r="BH339" s="325">
        <f t="shared" si="255"/>
        <v>3600</v>
      </c>
      <c r="BI339" s="325">
        <f t="shared" si="255"/>
        <v>4800</v>
      </c>
      <c r="BJ339" s="325">
        <f t="shared" si="255"/>
        <v>4800</v>
      </c>
      <c r="BK339" s="325">
        <f t="shared" si="255"/>
        <v>4800</v>
      </c>
      <c r="BL339" s="325">
        <f t="shared" si="255"/>
        <v>4800</v>
      </c>
      <c r="BM339" s="325">
        <f t="shared" si="255"/>
        <v>4800</v>
      </c>
      <c r="BN339" s="325">
        <f t="shared" si="255"/>
        <v>4800</v>
      </c>
      <c r="BO339" s="325">
        <f t="shared" si="255"/>
        <v>4800</v>
      </c>
      <c r="BP339" s="326">
        <f t="shared" si="255"/>
        <v>4800</v>
      </c>
    </row>
    <row r="340" spans="5:68" hidden="1" outlineLevel="5">
      <c r="H340" s="327" t="s">
        <v>267</v>
      </c>
      <c r="I340" s="312">
        <f>'Data - expenses'!J208</f>
        <v>0</v>
      </c>
      <c r="J340" s="313">
        <f>'Data - expenses'!K208</f>
        <v>0</v>
      </c>
      <c r="K340" s="313">
        <f>'Data - expenses'!L208</f>
        <v>0</v>
      </c>
      <c r="L340" s="313">
        <f>'Data - expenses'!M208</f>
        <v>0</v>
      </c>
      <c r="M340" s="313">
        <f>'Data - expenses'!N208</f>
        <v>0</v>
      </c>
      <c r="N340" s="313">
        <f>'Data - expenses'!O208</f>
        <v>0</v>
      </c>
      <c r="O340" s="313">
        <f>'Data - expenses'!P208</f>
        <v>0</v>
      </c>
      <c r="P340" s="313">
        <f>'Data - expenses'!Q208</f>
        <v>0</v>
      </c>
      <c r="Q340" s="313">
        <f>'Data - expenses'!R208</f>
        <v>0</v>
      </c>
      <c r="R340" s="313">
        <f>'Data - expenses'!S208</f>
        <v>1200</v>
      </c>
      <c r="S340" s="313">
        <f>'Data - expenses'!T208</f>
        <v>1200</v>
      </c>
      <c r="T340" s="313">
        <f>'Data - expenses'!U208</f>
        <v>1200</v>
      </c>
      <c r="U340" s="313">
        <f>'Data - expenses'!V208</f>
        <v>1200</v>
      </c>
      <c r="V340" s="313">
        <f>'Data - expenses'!W208</f>
        <v>1200</v>
      </c>
      <c r="W340" s="313">
        <f>'Data - expenses'!X208</f>
        <v>1200</v>
      </c>
      <c r="X340" s="313">
        <f>'Data - expenses'!Y208</f>
        <v>1200</v>
      </c>
      <c r="Y340" s="313">
        <f>'Data - expenses'!Z208</f>
        <v>1200</v>
      </c>
      <c r="Z340" s="313">
        <f>'Data - expenses'!AA208</f>
        <v>1200</v>
      </c>
      <c r="AA340" s="313">
        <f>'Data - expenses'!AB208</f>
        <v>1200</v>
      </c>
      <c r="AB340" s="313">
        <f>'Data - expenses'!AC208</f>
        <v>1200</v>
      </c>
      <c r="AC340" s="313">
        <f>'Data - expenses'!AD208</f>
        <v>1200</v>
      </c>
      <c r="AD340" s="313">
        <f>'Data - expenses'!AE208</f>
        <v>1200</v>
      </c>
      <c r="AE340" s="313">
        <f>'Data - expenses'!AF208</f>
        <v>1200</v>
      </c>
      <c r="AF340" s="313">
        <f>'Data - expenses'!AG208</f>
        <v>1200</v>
      </c>
      <c r="AG340" s="313">
        <f>'Data - expenses'!AH208</f>
        <v>1200</v>
      </c>
      <c r="AH340" s="313">
        <f>'Data - expenses'!AI208</f>
        <v>1200</v>
      </c>
      <c r="AI340" s="313">
        <f>'Data - expenses'!AJ208</f>
        <v>2400</v>
      </c>
      <c r="AJ340" s="313">
        <f>'Data - expenses'!AK208</f>
        <v>2400</v>
      </c>
      <c r="AK340" s="313">
        <f>'Data - expenses'!AL208</f>
        <v>2400</v>
      </c>
      <c r="AL340" s="313">
        <f>'Data - expenses'!AM208</f>
        <v>2400</v>
      </c>
      <c r="AM340" s="313">
        <f>'Data - expenses'!AN208</f>
        <v>2400</v>
      </c>
      <c r="AN340" s="313">
        <f>'Data - expenses'!AO208</f>
        <v>2400</v>
      </c>
      <c r="AO340" s="313">
        <f>'Data - expenses'!AP208</f>
        <v>2400</v>
      </c>
      <c r="AP340" s="313">
        <f>'Data - expenses'!AQ208</f>
        <v>2400</v>
      </c>
      <c r="AQ340" s="313">
        <f>'Data - expenses'!AR208</f>
        <v>2400</v>
      </c>
      <c r="AR340" s="313">
        <f>'Data - expenses'!AS208</f>
        <v>2400</v>
      </c>
      <c r="AS340" s="313">
        <f>'Data - expenses'!AT208</f>
        <v>2400</v>
      </c>
      <c r="AT340" s="313">
        <f>'Data - expenses'!AU208</f>
        <v>2400</v>
      </c>
      <c r="AU340" s="313">
        <f>'Data - expenses'!AV208</f>
        <v>2400</v>
      </c>
      <c r="AV340" s="313">
        <f>'Data - expenses'!AW208</f>
        <v>2400</v>
      </c>
      <c r="AW340" s="313">
        <f>'Data - expenses'!AX208</f>
        <v>2400</v>
      </c>
      <c r="AX340" s="313">
        <f>'Data - expenses'!AY208</f>
        <v>3600</v>
      </c>
      <c r="AY340" s="313">
        <f>'Data - expenses'!AZ208</f>
        <v>3600</v>
      </c>
      <c r="AZ340" s="313">
        <f>'Data - expenses'!BA208</f>
        <v>3600</v>
      </c>
      <c r="BA340" s="313">
        <f>'Data - expenses'!BB208</f>
        <v>3600</v>
      </c>
      <c r="BB340" s="313">
        <f>'Data - expenses'!BC208</f>
        <v>3600</v>
      </c>
      <c r="BC340" s="313">
        <f>'Data - expenses'!BD208</f>
        <v>3600</v>
      </c>
      <c r="BD340" s="313">
        <f>'Data - expenses'!BE208</f>
        <v>3600</v>
      </c>
      <c r="BE340" s="313">
        <f>'Data - expenses'!BF208</f>
        <v>3600</v>
      </c>
      <c r="BF340" s="313">
        <f>'Data - expenses'!BG208</f>
        <v>3600</v>
      </c>
      <c r="BG340" s="313">
        <f>'Data - expenses'!BH208</f>
        <v>3600</v>
      </c>
      <c r="BH340" s="313">
        <f>'Data - expenses'!BI208</f>
        <v>3600</v>
      </c>
      <c r="BI340" s="313">
        <f>'Data - expenses'!BJ208</f>
        <v>4800</v>
      </c>
      <c r="BJ340" s="313">
        <f>'Data - expenses'!BK208</f>
        <v>4800</v>
      </c>
      <c r="BK340" s="313">
        <f>'Data - expenses'!BL208</f>
        <v>4800</v>
      </c>
      <c r="BL340" s="313">
        <f>'Data - expenses'!BM208</f>
        <v>4800</v>
      </c>
      <c r="BM340" s="313">
        <f>'Data - expenses'!BN208</f>
        <v>4800</v>
      </c>
      <c r="BN340" s="313">
        <f>'Data - expenses'!BO208</f>
        <v>4800</v>
      </c>
      <c r="BO340" s="313">
        <f>'Data - expenses'!BP208</f>
        <v>4800</v>
      </c>
      <c r="BP340" s="314">
        <f>'Data - expenses'!BQ208</f>
        <v>4800</v>
      </c>
    </row>
    <row r="341" spans="5:68" hidden="1" outlineLevel="2">
      <c r="E341" s="502" t="s">
        <v>93</v>
      </c>
      <c r="F341" s="505"/>
      <c r="G341" s="505"/>
      <c r="H341" s="503"/>
      <c r="I341" s="324">
        <f t="shared" ref="I341:AN341" si="256">SUM(I342)</f>
        <v>300</v>
      </c>
      <c r="J341" s="325">
        <f t="shared" si="256"/>
        <v>900</v>
      </c>
      <c r="K341" s="325">
        <f t="shared" si="256"/>
        <v>2625</v>
      </c>
      <c r="L341" s="325">
        <f t="shared" si="256"/>
        <v>5850</v>
      </c>
      <c r="M341" s="325">
        <f t="shared" si="256"/>
        <v>9525</v>
      </c>
      <c r="N341" s="325">
        <f t="shared" si="256"/>
        <v>16350</v>
      </c>
      <c r="O341" s="325">
        <f t="shared" si="256"/>
        <v>23325</v>
      </c>
      <c r="P341" s="325">
        <f t="shared" si="256"/>
        <v>31200</v>
      </c>
      <c r="Q341" s="325">
        <f t="shared" si="256"/>
        <v>34200</v>
      </c>
      <c r="R341" s="325">
        <f t="shared" si="256"/>
        <v>39825</v>
      </c>
      <c r="S341" s="325">
        <f t="shared" si="256"/>
        <v>40275</v>
      </c>
      <c r="T341" s="325">
        <f t="shared" si="256"/>
        <v>41550</v>
      </c>
      <c r="U341" s="325">
        <f t="shared" si="256"/>
        <v>53550</v>
      </c>
      <c r="V341" s="325">
        <f t="shared" si="256"/>
        <v>73500</v>
      </c>
      <c r="W341" s="325">
        <f t="shared" si="256"/>
        <v>80925</v>
      </c>
      <c r="X341" s="325">
        <f t="shared" si="256"/>
        <v>81750</v>
      </c>
      <c r="Y341" s="325">
        <f t="shared" si="256"/>
        <v>92400</v>
      </c>
      <c r="Z341" s="325">
        <f t="shared" si="256"/>
        <v>93225</v>
      </c>
      <c r="AA341" s="325">
        <f t="shared" si="256"/>
        <v>113025</v>
      </c>
      <c r="AB341" s="325">
        <f t="shared" si="256"/>
        <v>126675</v>
      </c>
      <c r="AC341" s="325">
        <f t="shared" si="256"/>
        <v>207975</v>
      </c>
      <c r="AD341" s="325">
        <f t="shared" si="256"/>
        <v>293625</v>
      </c>
      <c r="AE341" s="325">
        <f t="shared" si="256"/>
        <v>341700</v>
      </c>
      <c r="AF341" s="325">
        <f t="shared" si="256"/>
        <v>449625</v>
      </c>
      <c r="AG341" s="325">
        <f t="shared" si="256"/>
        <v>452325</v>
      </c>
      <c r="AH341" s="325">
        <f t="shared" si="256"/>
        <v>454425</v>
      </c>
      <c r="AI341" s="325">
        <f t="shared" si="256"/>
        <v>458400</v>
      </c>
      <c r="AJ341" s="325">
        <f t="shared" si="256"/>
        <v>469275</v>
      </c>
      <c r="AK341" s="325">
        <f t="shared" si="256"/>
        <v>472275</v>
      </c>
      <c r="AL341" s="325">
        <f t="shared" si="256"/>
        <v>475575</v>
      </c>
      <c r="AM341" s="325">
        <f t="shared" si="256"/>
        <v>480750</v>
      </c>
      <c r="AN341" s="325">
        <f t="shared" si="256"/>
        <v>487575</v>
      </c>
      <c r="AO341" s="325">
        <f t="shared" ref="AO341:BP341" si="257">SUM(AO342)</f>
        <v>490650</v>
      </c>
      <c r="AP341" s="325">
        <f t="shared" si="257"/>
        <v>494775</v>
      </c>
      <c r="AQ341" s="325">
        <f t="shared" si="257"/>
        <v>497775</v>
      </c>
      <c r="AR341" s="325">
        <f t="shared" si="257"/>
        <v>502125</v>
      </c>
      <c r="AS341" s="325">
        <f t="shared" si="257"/>
        <v>505350</v>
      </c>
      <c r="AT341" s="325">
        <f t="shared" si="257"/>
        <v>513750</v>
      </c>
      <c r="AU341" s="325">
        <f t="shared" si="257"/>
        <v>518250</v>
      </c>
      <c r="AV341" s="325">
        <f t="shared" si="257"/>
        <v>521775</v>
      </c>
      <c r="AW341" s="325">
        <f t="shared" si="257"/>
        <v>525900</v>
      </c>
      <c r="AX341" s="325">
        <f t="shared" si="257"/>
        <v>528825</v>
      </c>
      <c r="AY341" s="325">
        <f t="shared" si="257"/>
        <v>532125</v>
      </c>
      <c r="AZ341" s="325">
        <f t="shared" si="257"/>
        <v>541425</v>
      </c>
      <c r="BA341" s="325">
        <f t="shared" si="257"/>
        <v>546000</v>
      </c>
      <c r="BB341" s="325">
        <f t="shared" si="257"/>
        <v>550500</v>
      </c>
      <c r="BC341" s="325">
        <f t="shared" si="257"/>
        <v>555075</v>
      </c>
      <c r="BD341" s="325">
        <f t="shared" si="257"/>
        <v>558300</v>
      </c>
      <c r="BE341" s="325">
        <f t="shared" si="257"/>
        <v>566475</v>
      </c>
      <c r="BF341" s="325">
        <f t="shared" si="257"/>
        <v>580050</v>
      </c>
      <c r="BG341" s="325">
        <f t="shared" si="257"/>
        <v>609975</v>
      </c>
      <c r="BH341" s="325">
        <f t="shared" si="257"/>
        <v>615225</v>
      </c>
      <c r="BI341" s="325">
        <f t="shared" si="257"/>
        <v>621000</v>
      </c>
      <c r="BJ341" s="325">
        <f t="shared" si="257"/>
        <v>628950</v>
      </c>
      <c r="BK341" s="325">
        <f t="shared" si="257"/>
        <v>633225</v>
      </c>
      <c r="BL341" s="325">
        <f t="shared" si="257"/>
        <v>657900</v>
      </c>
      <c r="BM341" s="325">
        <f t="shared" si="257"/>
        <v>663450</v>
      </c>
      <c r="BN341" s="325">
        <f t="shared" si="257"/>
        <v>669675</v>
      </c>
      <c r="BO341" s="325">
        <f t="shared" si="257"/>
        <v>710700</v>
      </c>
      <c r="BP341" s="326">
        <f t="shared" si="257"/>
        <v>720900</v>
      </c>
    </row>
    <row r="342" spans="5:68" hidden="1" outlineLevel="3">
      <c r="F342" s="488" t="s">
        <v>93</v>
      </c>
      <c r="G342" s="504"/>
      <c r="H342" s="489"/>
      <c r="I342" s="321">
        <f t="shared" ref="I342:AN342" si="258">SUM(I343,I345,I350,I354)</f>
        <v>300</v>
      </c>
      <c r="J342" s="322">
        <f t="shared" si="258"/>
        <v>900</v>
      </c>
      <c r="K342" s="322">
        <f t="shared" si="258"/>
        <v>2625</v>
      </c>
      <c r="L342" s="322">
        <f t="shared" si="258"/>
        <v>5850</v>
      </c>
      <c r="M342" s="322">
        <f t="shared" si="258"/>
        <v>9525</v>
      </c>
      <c r="N342" s="322">
        <f t="shared" si="258"/>
        <v>16350</v>
      </c>
      <c r="O342" s="322">
        <f t="shared" si="258"/>
        <v>23325</v>
      </c>
      <c r="P342" s="322">
        <f t="shared" si="258"/>
        <v>31200</v>
      </c>
      <c r="Q342" s="322">
        <f t="shared" si="258"/>
        <v>34200</v>
      </c>
      <c r="R342" s="322">
        <f t="shared" si="258"/>
        <v>39825</v>
      </c>
      <c r="S342" s="322">
        <f t="shared" si="258"/>
        <v>40275</v>
      </c>
      <c r="T342" s="322">
        <f t="shared" si="258"/>
        <v>41550</v>
      </c>
      <c r="U342" s="322">
        <f t="shared" si="258"/>
        <v>53550</v>
      </c>
      <c r="V342" s="322">
        <f t="shared" si="258"/>
        <v>73500</v>
      </c>
      <c r="W342" s="322">
        <f t="shared" si="258"/>
        <v>80925</v>
      </c>
      <c r="X342" s="322">
        <f t="shared" si="258"/>
        <v>81750</v>
      </c>
      <c r="Y342" s="322">
        <f t="shared" si="258"/>
        <v>92400</v>
      </c>
      <c r="Z342" s="322">
        <f t="shared" si="258"/>
        <v>93225</v>
      </c>
      <c r="AA342" s="322">
        <f t="shared" si="258"/>
        <v>113025</v>
      </c>
      <c r="AB342" s="322">
        <f t="shared" si="258"/>
        <v>126675</v>
      </c>
      <c r="AC342" s="322">
        <f t="shared" si="258"/>
        <v>207975</v>
      </c>
      <c r="AD342" s="322">
        <f t="shared" si="258"/>
        <v>293625</v>
      </c>
      <c r="AE342" s="322">
        <f t="shared" si="258"/>
        <v>341700</v>
      </c>
      <c r="AF342" s="322">
        <f t="shared" si="258"/>
        <v>449625</v>
      </c>
      <c r="AG342" s="322">
        <f t="shared" si="258"/>
        <v>452325</v>
      </c>
      <c r="AH342" s="322">
        <f t="shared" si="258"/>
        <v>454425</v>
      </c>
      <c r="AI342" s="322">
        <f t="shared" si="258"/>
        <v>458400</v>
      </c>
      <c r="AJ342" s="322">
        <f t="shared" si="258"/>
        <v>469275</v>
      </c>
      <c r="AK342" s="322">
        <f t="shared" si="258"/>
        <v>472275</v>
      </c>
      <c r="AL342" s="322">
        <f t="shared" si="258"/>
        <v>475575</v>
      </c>
      <c r="AM342" s="322">
        <f t="shared" si="258"/>
        <v>480750</v>
      </c>
      <c r="AN342" s="322">
        <f t="shared" si="258"/>
        <v>487575</v>
      </c>
      <c r="AO342" s="322">
        <f t="shared" ref="AO342:BP342" si="259">SUM(AO343,AO345,AO350,AO354)</f>
        <v>490650</v>
      </c>
      <c r="AP342" s="322">
        <f t="shared" si="259"/>
        <v>494775</v>
      </c>
      <c r="AQ342" s="322">
        <f t="shared" si="259"/>
        <v>497775</v>
      </c>
      <c r="AR342" s="322">
        <f t="shared" si="259"/>
        <v>502125</v>
      </c>
      <c r="AS342" s="322">
        <f t="shared" si="259"/>
        <v>505350</v>
      </c>
      <c r="AT342" s="322">
        <f t="shared" si="259"/>
        <v>513750</v>
      </c>
      <c r="AU342" s="322">
        <f t="shared" si="259"/>
        <v>518250</v>
      </c>
      <c r="AV342" s="322">
        <f t="shared" si="259"/>
        <v>521775</v>
      </c>
      <c r="AW342" s="322">
        <f t="shared" si="259"/>
        <v>525900</v>
      </c>
      <c r="AX342" s="322">
        <f t="shared" si="259"/>
        <v>528825</v>
      </c>
      <c r="AY342" s="322">
        <f t="shared" si="259"/>
        <v>532125</v>
      </c>
      <c r="AZ342" s="322">
        <f t="shared" si="259"/>
        <v>541425</v>
      </c>
      <c r="BA342" s="322">
        <f t="shared" si="259"/>
        <v>546000</v>
      </c>
      <c r="BB342" s="322">
        <f t="shared" si="259"/>
        <v>550500</v>
      </c>
      <c r="BC342" s="322">
        <f t="shared" si="259"/>
        <v>555075</v>
      </c>
      <c r="BD342" s="322">
        <f t="shared" si="259"/>
        <v>558300</v>
      </c>
      <c r="BE342" s="322">
        <f t="shared" si="259"/>
        <v>566475</v>
      </c>
      <c r="BF342" s="322">
        <f t="shared" si="259"/>
        <v>580050</v>
      </c>
      <c r="BG342" s="322">
        <f t="shared" si="259"/>
        <v>609975</v>
      </c>
      <c r="BH342" s="322">
        <f t="shared" si="259"/>
        <v>615225</v>
      </c>
      <c r="BI342" s="322">
        <f t="shared" si="259"/>
        <v>621000</v>
      </c>
      <c r="BJ342" s="322">
        <f t="shared" si="259"/>
        <v>628950</v>
      </c>
      <c r="BK342" s="322">
        <f t="shared" si="259"/>
        <v>633225</v>
      </c>
      <c r="BL342" s="322">
        <f t="shared" si="259"/>
        <v>657900</v>
      </c>
      <c r="BM342" s="322">
        <f t="shared" si="259"/>
        <v>663450</v>
      </c>
      <c r="BN342" s="322">
        <f t="shared" si="259"/>
        <v>669675</v>
      </c>
      <c r="BO342" s="322">
        <f t="shared" si="259"/>
        <v>710700</v>
      </c>
      <c r="BP342" s="323">
        <f t="shared" si="259"/>
        <v>720900</v>
      </c>
    </row>
    <row r="343" spans="5:68" hidden="1" outlineLevel="4">
      <c r="G343" s="502" t="s">
        <v>0</v>
      </c>
      <c r="H343" s="503"/>
      <c r="I343" s="324">
        <f t="shared" ref="I343:AN343" si="260">SUM(I344)</f>
        <v>0</v>
      </c>
      <c r="J343" s="325">
        <f t="shared" si="260"/>
        <v>0</v>
      </c>
      <c r="K343" s="325">
        <f t="shared" si="260"/>
        <v>0</v>
      </c>
      <c r="L343" s="325">
        <f t="shared" si="260"/>
        <v>0</v>
      </c>
      <c r="M343" s="325">
        <f t="shared" si="260"/>
        <v>0</v>
      </c>
      <c r="N343" s="325">
        <f t="shared" si="260"/>
        <v>0</v>
      </c>
      <c r="O343" s="325">
        <f t="shared" si="260"/>
        <v>0</v>
      </c>
      <c r="P343" s="325">
        <f t="shared" si="260"/>
        <v>0</v>
      </c>
      <c r="Q343" s="325">
        <f t="shared" si="260"/>
        <v>0</v>
      </c>
      <c r="R343" s="325">
        <f t="shared" si="260"/>
        <v>0</v>
      </c>
      <c r="S343" s="325">
        <f t="shared" si="260"/>
        <v>0</v>
      </c>
      <c r="T343" s="325">
        <f t="shared" si="260"/>
        <v>0</v>
      </c>
      <c r="U343" s="325">
        <f t="shared" si="260"/>
        <v>0</v>
      </c>
      <c r="V343" s="325">
        <f t="shared" si="260"/>
        <v>0</v>
      </c>
      <c r="W343" s="325">
        <f t="shared" si="260"/>
        <v>0</v>
      </c>
      <c r="X343" s="325">
        <f t="shared" si="260"/>
        <v>0</v>
      </c>
      <c r="Y343" s="325">
        <f t="shared" si="260"/>
        <v>0</v>
      </c>
      <c r="Z343" s="325">
        <f t="shared" si="260"/>
        <v>0</v>
      </c>
      <c r="AA343" s="325">
        <f t="shared" si="260"/>
        <v>0</v>
      </c>
      <c r="AB343" s="325">
        <f t="shared" si="260"/>
        <v>0</v>
      </c>
      <c r="AC343" s="325">
        <f t="shared" si="260"/>
        <v>0</v>
      </c>
      <c r="AD343" s="325">
        <f t="shared" si="260"/>
        <v>0</v>
      </c>
      <c r="AE343" s="325">
        <f t="shared" si="260"/>
        <v>0</v>
      </c>
      <c r="AF343" s="325">
        <f t="shared" si="260"/>
        <v>0</v>
      </c>
      <c r="AG343" s="325">
        <f t="shared" si="260"/>
        <v>0</v>
      </c>
      <c r="AH343" s="325">
        <f t="shared" si="260"/>
        <v>0</v>
      </c>
      <c r="AI343" s="325">
        <f t="shared" si="260"/>
        <v>0</v>
      </c>
      <c r="AJ343" s="325">
        <f t="shared" si="260"/>
        <v>0</v>
      </c>
      <c r="AK343" s="325">
        <f t="shared" si="260"/>
        <v>0</v>
      </c>
      <c r="AL343" s="325">
        <f t="shared" si="260"/>
        <v>0</v>
      </c>
      <c r="AM343" s="325">
        <f t="shared" si="260"/>
        <v>75</v>
      </c>
      <c r="AN343" s="325">
        <f t="shared" si="260"/>
        <v>75</v>
      </c>
      <c r="AO343" s="325">
        <f t="shared" ref="AO343:BP343" si="261">SUM(AO344)</f>
        <v>75</v>
      </c>
      <c r="AP343" s="325">
        <f t="shared" si="261"/>
        <v>75</v>
      </c>
      <c r="AQ343" s="325">
        <f t="shared" si="261"/>
        <v>75</v>
      </c>
      <c r="AR343" s="325">
        <f t="shared" si="261"/>
        <v>75</v>
      </c>
      <c r="AS343" s="325">
        <f t="shared" si="261"/>
        <v>75</v>
      </c>
      <c r="AT343" s="325">
        <f t="shared" si="261"/>
        <v>75</v>
      </c>
      <c r="AU343" s="325">
        <f t="shared" si="261"/>
        <v>75</v>
      </c>
      <c r="AV343" s="325">
        <f t="shared" si="261"/>
        <v>75</v>
      </c>
      <c r="AW343" s="325">
        <f t="shared" si="261"/>
        <v>75</v>
      </c>
      <c r="AX343" s="325">
        <f t="shared" si="261"/>
        <v>75</v>
      </c>
      <c r="AY343" s="325">
        <f t="shared" si="261"/>
        <v>75</v>
      </c>
      <c r="AZ343" s="325">
        <f t="shared" si="261"/>
        <v>75</v>
      </c>
      <c r="BA343" s="325">
        <f t="shared" si="261"/>
        <v>75</v>
      </c>
      <c r="BB343" s="325">
        <f t="shared" si="261"/>
        <v>75</v>
      </c>
      <c r="BC343" s="325">
        <f t="shared" si="261"/>
        <v>75</v>
      </c>
      <c r="BD343" s="325">
        <f t="shared" si="261"/>
        <v>75</v>
      </c>
      <c r="BE343" s="325">
        <f t="shared" si="261"/>
        <v>75</v>
      </c>
      <c r="BF343" s="325">
        <f t="shared" si="261"/>
        <v>75</v>
      </c>
      <c r="BG343" s="325">
        <f t="shared" si="261"/>
        <v>75</v>
      </c>
      <c r="BH343" s="325">
        <f t="shared" si="261"/>
        <v>75</v>
      </c>
      <c r="BI343" s="325">
        <f t="shared" si="261"/>
        <v>75</v>
      </c>
      <c r="BJ343" s="325">
        <f t="shared" si="261"/>
        <v>75</v>
      </c>
      <c r="BK343" s="325">
        <f t="shared" si="261"/>
        <v>75</v>
      </c>
      <c r="BL343" s="325">
        <f t="shared" si="261"/>
        <v>75</v>
      </c>
      <c r="BM343" s="325">
        <f t="shared" si="261"/>
        <v>75</v>
      </c>
      <c r="BN343" s="325">
        <f t="shared" si="261"/>
        <v>75</v>
      </c>
      <c r="BO343" s="325">
        <f t="shared" si="261"/>
        <v>75</v>
      </c>
      <c r="BP343" s="326">
        <f t="shared" si="261"/>
        <v>75</v>
      </c>
    </row>
    <row r="344" spans="5:68" hidden="1" outlineLevel="5">
      <c r="H344" s="327" t="s">
        <v>260</v>
      </c>
      <c r="I344" s="312">
        <f>'Data - expenses'!J209</f>
        <v>0</v>
      </c>
      <c r="J344" s="313">
        <f>'Data - expenses'!K209</f>
        <v>0</v>
      </c>
      <c r="K344" s="313">
        <f>'Data - expenses'!L209</f>
        <v>0</v>
      </c>
      <c r="L344" s="313">
        <f>'Data - expenses'!M209</f>
        <v>0</v>
      </c>
      <c r="M344" s="313">
        <f>'Data - expenses'!N209</f>
        <v>0</v>
      </c>
      <c r="N344" s="313">
        <f>'Data - expenses'!O209</f>
        <v>0</v>
      </c>
      <c r="O344" s="313">
        <f>'Data - expenses'!P209</f>
        <v>0</v>
      </c>
      <c r="P344" s="313">
        <f>'Data - expenses'!Q209</f>
        <v>0</v>
      </c>
      <c r="Q344" s="313">
        <f>'Data - expenses'!R209</f>
        <v>0</v>
      </c>
      <c r="R344" s="313">
        <f>'Data - expenses'!S209</f>
        <v>0</v>
      </c>
      <c r="S344" s="313">
        <f>'Data - expenses'!T209</f>
        <v>0</v>
      </c>
      <c r="T344" s="313">
        <f>'Data - expenses'!U209</f>
        <v>0</v>
      </c>
      <c r="U344" s="313">
        <f>'Data - expenses'!V209</f>
        <v>0</v>
      </c>
      <c r="V344" s="313">
        <f>'Data - expenses'!W209</f>
        <v>0</v>
      </c>
      <c r="W344" s="313">
        <f>'Data - expenses'!X209</f>
        <v>0</v>
      </c>
      <c r="X344" s="313">
        <f>'Data - expenses'!Y209</f>
        <v>0</v>
      </c>
      <c r="Y344" s="313">
        <f>'Data - expenses'!Z209</f>
        <v>0</v>
      </c>
      <c r="Z344" s="313">
        <f>'Data - expenses'!AA209</f>
        <v>0</v>
      </c>
      <c r="AA344" s="313">
        <f>'Data - expenses'!AB209</f>
        <v>0</v>
      </c>
      <c r="AB344" s="313">
        <f>'Data - expenses'!AC209</f>
        <v>0</v>
      </c>
      <c r="AC344" s="313">
        <f>'Data - expenses'!AD209</f>
        <v>0</v>
      </c>
      <c r="AD344" s="313">
        <f>'Data - expenses'!AE209</f>
        <v>0</v>
      </c>
      <c r="AE344" s="313">
        <f>'Data - expenses'!AF209</f>
        <v>0</v>
      </c>
      <c r="AF344" s="313">
        <f>'Data - expenses'!AG209</f>
        <v>0</v>
      </c>
      <c r="AG344" s="313">
        <f>'Data - expenses'!AH209</f>
        <v>0</v>
      </c>
      <c r="AH344" s="313">
        <f>'Data - expenses'!AI209</f>
        <v>0</v>
      </c>
      <c r="AI344" s="313">
        <f>'Data - expenses'!AJ209</f>
        <v>0</v>
      </c>
      <c r="AJ344" s="313">
        <f>'Data - expenses'!AK209</f>
        <v>0</v>
      </c>
      <c r="AK344" s="313">
        <f>'Data - expenses'!AL209</f>
        <v>0</v>
      </c>
      <c r="AL344" s="313">
        <f>'Data - expenses'!AM209</f>
        <v>0</v>
      </c>
      <c r="AM344" s="313">
        <f>'Data - expenses'!AN209</f>
        <v>75</v>
      </c>
      <c r="AN344" s="313">
        <f>'Data - expenses'!AO209</f>
        <v>75</v>
      </c>
      <c r="AO344" s="313">
        <f>'Data - expenses'!AP209</f>
        <v>75</v>
      </c>
      <c r="AP344" s="313">
        <f>'Data - expenses'!AQ209</f>
        <v>75</v>
      </c>
      <c r="AQ344" s="313">
        <f>'Data - expenses'!AR209</f>
        <v>75</v>
      </c>
      <c r="AR344" s="313">
        <f>'Data - expenses'!AS209</f>
        <v>75</v>
      </c>
      <c r="AS344" s="313">
        <f>'Data - expenses'!AT209</f>
        <v>75</v>
      </c>
      <c r="AT344" s="313">
        <f>'Data - expenses'!AU209</f>
        <v>75</v>
      </c>
      <c r="AU344" s="313">
        <f>'Data - expenses'!AV209</f>
        <v>75</v>
      </c>
      <c r="AV344" s="313">
        <f>'Data - expenses'!AW209</f>
        <v>75</v>
      </c>
      <c r="AW344" s="313">
        <f>'Data - expenses'!AX209</f>
        <v>75</v>
      </c>
      <c r="AX344" s="313">
        <f>'Data - expenses'!AY209</f>
        <v>75</v>
      </c>
      <c r="AY344" s="313">
        <f>'Data - expenses'!AZ209</f>
        <v>75</v>
      </c>
      <c r="AZ344" s="313">
        <f>'Data - expenses'!BA209</f>
        <v>75</v>
      </c>
      <c r="BA344" s="313">
        <f>'Data - expenses'!BB209</f>
        <v>75</v>
      </c>
      <c r="BB344" s="313">
        <f>'Data - expenses'!BC209</f>
        <v>75</v>
      </c>
      <c r="BC344" s="313">
        <f>'Data - expenses'!BD209</f>
        <v>75</v>
      </c>
      <c r="BD344" s="313">
        <f>'Data - expenses'!BE209</f>
        <v>75</v>
      </c>
      <c r="BE344" s="313">
        <f>'Data - expenses'!BF209</f>
        <v>75</v>
      </c>
      <c r="BF344" s="313">
        <f>'Data - expenses'!BG209</f>
        <v>75</v>
      </c>
      <c r="BG344" s="313">
        <f>'Data - expenses'!BH209</f>
        <v>75</v>
      </c>
      <c r="BH344" s="313">
        <f>'Data - expenses'!BI209</f>
        <v>75</v>
      </c>
      <c r="BI344" s="313">
        <f>'Data - expenses'!BJ209</f>
        <v>75</v>
      </c>
      <c r="BJ344" s="313">
        <f>'Data - expenses'!BK209</f>
        <v>75</v>
      </c>
      <c r="BK344" s="313">
        <f>'Data - expenses'!BL209</f>
        <v>75</v>
      </c>
      <c r="BL344" s="313">
        <f>'Data - expenses'!BM209</f>
        <v>75</v>
      </c>
      <c r="BM344" s="313">
        <f>'Data - expenses'!BN209</f>
        <v>75</v>
      </c>
      <c r="BN344" s="313">
        <f>'Data - expenses'!BO209</f>
        <v>75</v>
      </c>
      <c r="BO344" s="313">
        <f>'Data - expenses'!BP209</f>
        <v>75</v>
      </c>
      <c r="BP344" s="314">
        <f>'Data - expenses'!BQ209</f>
        <v>75</v>
      </c>
    </row>
    <row r="345" spans="5:68" hidden="1" outlineLevel="4">
      <c r="G345" s="502" t="s">
        <v>57</v>
      </c>
      <c r="H345" s="503"/>
      <c r="I345" s="324">
        <f t="shared" ref="I345:AN345" si="262">SUM(I346,I347,I348,I349)</f>
        <v>150</v>
      </c>
      <c r="J345" s="325">
        <f t="shared" si="262"/>
        <v>150</v>
      </c>
      <c r="K345" s="325">
        <f t="shared" si="262"/>
        <v>225</v>
      </c>
      <c r="L345" s="325">
        <f t="shared" si="262"/>
        <v>375</v>
      </c>
      <c r="M345" s="325">
        <f t="shared" si="262"/>
        <v>600</v>
      </c>
      <c r="N345" s="325">
        <f t="shared" si="262"/>
        <v>975</v>
      </c>
      <c r="O345" s="325">
        <f t="shared" si="262"/>
        <v>1425</v>
      </c>
      <c r="P345" s="325">
        <f t="shared" si="262"/>
        <v>1950</v>
      </c>
      <c r="Q345" s="325">
        <f t="shared" si="262"/>
        <v>2400</v>
      </c>
      <c r="R345" s="325">
        <f t="shared" si="262"/>
        <v>3075</v>
      </c>
      <c r="S345" s="325">
        <f t="shared" si="262"/>
        <v>3525</v>
      </c>
      <c r="T345" s="325">
        <f t="shared" si="262"/>
        <v>4125</v>
      </c>
      <c r="U345" s="325">
        <f t="shared" si="262"/>
        <v>5400</v>
      </c>
      <c r="V345" s="325">
        <f t="shared" si="262"/>
        <v>6675</v>
      </c>
      <c r="W345" s="325">
        <f t="shared" si="262"/>
        <v>7575</v>
      </c>
      <c r="X345" s="325">
        <f t="shared" si="262"/>
        <v>8400</v>
      </c>
      <c r="Y345" s="325">
        <f t="shared" si="262"/>
        <v>10650</v>
      </c>
      <c r="Z345" s="325">
        <f t="shared" si="262"/>
        <v>11475</v>
      </c>
      <c r="AA345" s="325">
        <f t="shared" si="262"/>
        <v>13200</v>
      </c>
      <c r="AB345" s="325">
        <f t="shared" si="262"/>
        <v>15825</v>
      </c>
      <c r="AC345" s="325">
        <f t="shared" si="262"/>
        <v>20250</v>
      </c>
      <c r="AD345" s="325">
        <f t="shared" si="262"/>
        <v>25800</v>
      </c>
      <c r="AE345" s="325">
        <f t="shared" si="262"/>
        <v>30300</v>
      </c>
      <c r="AF345" s="325">
        <f t="shared" si="262"/>
        <v>39450</v>
      </c>
      <c r="AG345" s="325">
        <f t="shared" si="262"/>
        <v>42150</v>
      </c>
      <c r="AH345" s="325">
        <f t="shared" si="262"/>
        <v>44250</v>
      </c>
      <c r="AI345" s="325">
        <f t="shared" si="262"/>
        <v>48150</v>
      </c>
      <c r="AJ345" s="325">
        <f t="shared" si="262"/>
        <v>59025</v>
      </c>
      <c r="AK345" s="325">
        <f t="shared" si="262"/>
        <v>62025</v>
      </c>
      <c r="AL345" s="325">
        <f t="shared" si="262"/>
        <v>65325</v>
      </c>
      <c r="AM345" s="325">
        <f t="shared" si="262"/>
        <v>70425</v>
      </c>
      <c r="AN345" s="325">
        <f t="shared" si="262"/>
        <v>77250</v>
      </c>
      <c r="AO345" s="325">
        <f t="shared" ref="AO345:BP345" si="263">SUM(AO346,AO347,AO348,AO349)</f>
        <v>80325</v>
      </c>
      <c r="AP345" s="325">
        <f t="shared" si="263"/>
        <v>84450</v>
      </c>
      <c r="AQ345" s="325">
        <f t="shared" si="263"/>
        <v>87450</v>
      </c>
      <c r="AR345" s="325">
        <f t="shared" si="263"/>
        <v>91800</v>
      </c>
      <c r="AS345" s="325">
        <f t="shared" si="263"/>
        <v>95025</v>
      </c>
      <c r="AT345" s="325">
        <f t="shared" si="263"/>
        <v>103425</v>
      </c>
      <c r="AU345" s="325">
        <f t="shared" si="263"/>
        <v>107925</v>
      </c>
      <c r="AV345" s="325">
        <f t="shared" si="263"/>
        <v>111450</v>
      </c>
      <c r="AW345" s="325">
        <f t="shared" si="263"/>
        <v>115575</v>
      </c>
      <c r="AX345" s="325">
        <f t="shared" si="263"/>
        <v>118425</v>
      </c>
      <c r="AY345" s="325">
        <f t="shared" si="263"/>
        <v>121725</v>
      </c>
      <c r="AZ345" s="325">
        <f t="shared" si="263"/>
        <v>131025</v>
      </c>
      <c r="BA345" s="325">
        <f t="shared" si="263"/>
        <v>135600</v>
      </c>
      <c r="BB345" s="325">
        <f t="shared" si="263"/>
        <v>140100</v>
      </c>
      <c r="BC345" s="325">
        <f t="shared" si="263"/>
        <v>144675</v>
      </c>
      <c r="BD345" s="325">
        <f t="shared" si="263"/>
        <v>147900</v>
      </c>
      <c r="BE345" s="325">
        <f t="shared" si="263"/>
        <v>156075</v>
      </c>
      <c r="BF345" s="325">
        <f t="shared" si="263"/>
        <v>164250</v>
      </c>
      <c r="BG345" s="325">
        <f t="shared" si="263"/>
        <v>168525</v>
      </c>
      <c r="BH345" s="325">
        <f t="shared" si="263"/>
        <v>173775</v>
      </c>
      <c r="BI345" s="325">
        <f t="shared" si="263"/>
        <v>179475</v>
      </c>
      <c r="BJ345" s="325">
        <f t="shared" si="263"/>
        <v>187425</v>
      </c>
      <c r="BK345" s="325">
        <f t="shared" si="263"/>
        <v>191700</v>
      </c>
      <c r="BL345" s="325">
        <f t="shared" si="263"/>
        <v>200925</v>
      </c>
      <c r="BM345" s="325">
        <f t="shared" si="263"/>
        <v>206475</v>
      </c>
      <c r="BN345" s="325">
        <f t="shared" si="263"/>
        <v>212700</v>
      </c>
      <c r="BO345" s="325">
        <f t="shared" si="263"/>
        <v>223800</v>
      </c>
      <c r="BP345" s="326">
        <f t="shared" si="263"/>
        <v>229500</v>
      </c>
    </row>
    <row r="346" spans="5:68" hidden="1" outlineLevel="5">
      <c r="H346" s="327" t="s">
        <v>261</v>
      </c>
      <c r="I346" s="312">
        <f>'Data - expenses'!J210</f>
        <v>75</v>
      </c>
      <c r="J346" s="313">
        <f>'Data - expenses'!K210</f>
        <v>75</v>
      </c>
      <c r="K346" s="313">
        <f>'Data - expenses'!L210</f>
        <v>75</v>
      </c>
      <c r="L346" s="313">
        <f>'Data - expenses'!M210</f>
        <v>75</v>
      </c>
      <c r="M346" s="313">
        <f>'Data - expenses'!N210</f>
        <v>75</v>
      </c>
      <c r="N346" s="313">
        <f>'Data - expenses'!O210</f>
        <v>75</v>
      </c>
      <c r="O346" s="313">
        <f>'Data - expenses'!P210</f>
        <v>75</v>
      </c>
      <c r="P346" s="313">
        <f>'Data - expenses'!Q210</f>
        <v>75</v>
      </c>
      <c r="Q346" s="313">
        <f>'Data - expenses'!R210</f>
        <v>75</v>
      </c>
      <c r="R346" s="313">
        <f>'Data - expenses'!S210</f>
        <v>75</v>
      </c>
      <c r="S346" s="313">
        <f>'Data - expenses'!T210</f>
        <v>75</v>
      </c>
      <c r="T346" s="313">
        <f>'Data - expenses'!U210</f>
        <v>75</v>
      </c>
      <c r="U346" s="313">
        <f>'Data - expenses'!V210</f>
        <v>75</v>
      </c>
      <c r="V346" s="313">
        <f>'Data - expenses'!W210</f>
        <v>75</v>
      </c>
      <c r="W346" s="313">
        <f>'Data - expenses'!X210</f>
        <v>75</v>
      </c>
      <c r="X346" s="313">
        <f>'Data - expenses'!Y210</f>
        <v>75</v>
      </c>
      <c r="Y346" s="313">
        <f>'Data - expenses'!Z210</f>
        <v>75</v>
      </c>
      <c r="Z346" s="313">
        <f>'Data - expenses'!AA210</f>
        <v>75</v>
      </c>
      <c r="AA346" s="313">
        <f>'Data - expenses'!AB210</f>
        <v>75</v>
      </c>
      <c r="AB346" s="313">
        <f>'Data - expenses'!AC210</f>
        <v>75</v>
      </c>
      <c r="AC346" s="313">
        <f>'Data - expenses'!AD210</f>
        <v>75</v>
      </c>
      <c r="AD346" s="313">
        <f>'Data - expenses'!AE210</f>
        <v>75</v>
      </c>
      <c r="AE346" s="313">
        <f>'Data - expenses'!AF210</f>
        <v>75</v>
      </c>
      <c r="AF346" s="313">
        <f>'Data - expenses'!AG210</f>
        <v>75</v>
      </c>
      <c r="AG346" s="313">
        <f>'Data - expenses'!AH210</f>
        <v>75</v>
      </c>
      <c r="AH346" s="313">
        <f>'Data - expenses'!AI210</f>
        <v>75</v>
      </c>
      <c r="AI346" s="313">
        <f>'Data - expenses'!AJ210</f>
        <v>75</v>
      </c>
      <c r="AJ346" s="313">
        <f>'Data - expenses'!AK210</f>
        <v>75</v>
      </c>
      <c r="AK346" s="313">
        <f>'Data - expenses'!AL210</f>
        <v>75</v>
      </c>
      <c r="AL346" s="313">
        <f>'Data - expenses'!AM210</f>
        <v>75</v>
      </c>
      <c r="AM346" s="313">
        <f>'Data - expenses'!AN210</f>
        <v>75</v>
      </c>
      <c r="AN346" s="313">
        <f>'Data - expenses'!AO210</f>
        <v>75</v>
      </c>
      <c r="AO346" s="313">
        <f>'Data - expenses'!AP210</f>
        <v>75</v>
      </c>
      <c r="AP346" s="313">
        <f>'Data - expenses'!AQ210</f>
        <v>75</v>
      </c>
      <c r="AQ346" s="313">
        <f>'Data - expenses'!AR210</f>
        <v>75</v>
      </c>
      <c r="AR346" s="313">
        <f>'Data - expenses'!AS210</f>
        <v>75</v>
      </c>
      <c r="AS346" s="313">
        <f>'Data - expenses'!AT210</f>
        <v>75</v>
      </c>
      <c r="AT346" s="313">
        <f>'Data - expenses'!AU210</f>
        <v>75</v>
      </c>
      <c r="AU346" s="313">
        <f>'Data - expenses'!AV210</f>
        <v>75</v>
      </c>
      <c r="AV346" s="313">
        <f>'Data - expenses'!AW210</f>
        <v>75</v>
      </c>
      <c r="AW346" s="313">
        <f>'Data - expenses'!AX210</f>
        <v>75</v>
      </c>
      <c r="AX346" s="313">
        <f>'Data - expenses'!AY210</f>
        <v>75</v>
      </c>
      <c r="AY346" s="313">
        <f>'Data - expenses'!AZ210</f>
        <v>75</v>
      </c>
      <c r="AZ346" s="313">
        <f>'Data - expenses'!BA210</f>
        <v>75</v>
      </c>
      <c r="BA346" s="313">
        <f>'Data - expenses'!BB210</f>
        <v>75</v>
      </c>
      <c r="BB346" s="313">
        <f>'Data - expenses'!BC210</f>
        <v>75</v>
      </c>
      <c r="BC346" s="313">
        <f>'Data - expenses'!BD210</f>
        <v>75</v>
      </c>
      <c r="BD346" s="313">
        <f>'Data - expenses'!BE210</f>
        <v>75</v>
      </c>
      <c r="BE346" s="313">
        <f>'Data - expenses'!BF210</f>
        <v>75</v>
      </c>
      <c r="BF346" s="313">
        <f>'Data - expenses'!BG210</f>
        <v>75</v>
      </c>
      <c r="BG346" s="313">
        <f>'Data - expenses'!BH210</f>
        <v>75</v>
      </c>
      <c r="BH346" s="313">
        <f>'Data - expenses'!BI210</f>
        <v>75</v>
      </c>
      <c r="BI346" s="313">
        <f>'Data - expenses'!BJ210</f>
        <v>75</v>
      </c>
      <c r="BJ346" s="313">
        <f>'Data - expenses'!BK210</f>
        <v>75</v>
      </c>
      <c r="BK346" s="313">
        <f>'Data - expenses'!BL210</f>
        <v>75</v>
      </c>
      <c r="BL346" s="313">
        <f>'Data - expenses'!BM210</f>
        <v>75</v>
      </c>
      <c r="BM346" s="313">
        <f>'Data - expenses'!BN210</f>
        <v>150</v>
      </c>
      <c r="BN346" s="313">
        <f>'Data - expenses'!BO210</f>
        <v>150</v>
      </c>
      <c r="BO346" s="313">
        <f>'Data - expenses'!BP210</f>
        <v>150</v>
      </c>
      <c r="BP346" s="314">
        <f>'Data - expenses'!BQ210</f>
        <v>150</v>
      </c>
    </row>
    <row r="347" spans="5:68" hidden="1" outlineLevel="5">
      <c r="H347" s="327" t="s">
        <v>262</v>
      </c>
      <c r="I347" s="312">
        <f>'Data - expenses'!J211</f>
        <v>75</v>
      </c>
      <c r="J347" s="313">
        <f>'Data - expenses'!K211</f>
        <v>75</v>
      </c>
      <c r="K347" s="313">
        <f>'Data - expenses'!L211</f>
        <v>75</v>
      </c>
      <c r="L347" s="313">
        <f>'Data - expenses'!M211</f>
        <v>75</v>
      </c>
      <c r="M347" s="313">
        <f>'Data - expenses'!N211</f>
        <v>75</v>
      </c>
      <c r="N347" s="313">
        <f>'Data - expenses'!O211</f>
        <v>75</v>
      </c>
      <c r="O347" s="313">
        <f>'Data - expenses'!P211</f>
        <v>75</v>
      </c>
      <c r="P347" s="313">
        <f>'Data - expenses'!Q211</f>
        <v>75</v>
      </c>
      <c r="Q347" s="313">
        <f>'Data - expenses'!R211</f>
        <v>75</v>
      </c>
      <c r="R347" s="313">
        <f>'Data - expenses'!S211</f>
        <v>75</v>
      </c>
      <c r="S347" s="313">
        <f>'Data - expenses'!T211</f>
        <v>75</v>
      </c>
      <c r="T347" s="313">
        <f>'Data - expenses'!U211</f>
        <v>75</v>
      </c>
      <c r="U347" s="313">
        <f>'Data - expenses'!V211</f>
        <v>150</v>
      </c>
      <c r="V347" s="313">
        <f>'Data - expenses'!W211</f>
        <v>150</v>
      </c>
      <c r="W347" s="313">
        <f>'Data - expenses'!X211</f>
        <v>150</v>
      </c>
      <c r="X347" s="313">
        <f>'Data - expenses'!Y211</f>
        <v>150</v>
      </c>
      <c r="Y347" s="313">
        <f>'Data - expenses'!Z211</f>
        <v>225</v>
      </c>
      <c r="Z347" s="313">
        <f>'Data - expenses'!AA211</f>
        <v>225</v>
      </c>
      <c r="AA347" s="313">
        <f>'Data - expenses'!AB211</f>
        <v>225</v>
      </c>
      <c r="AB347" s="313">
        <f>'Data - expenses'!AC211</f>
        <v>300</v>
      </c>
      <c r="AC347" s="313">
        <f>'Data - expenses'!AD211</f>
        <v>300</v>
      </c>
      <c r="AD347" s="313">
        <f>'Data - expenses'!AE211</f>
        <v>450</v>
      </c>
      <c r="AE347" s="313">
        <f>'Data - expenses'!AF211</f>
        <v>450</v>
      </c>
      <c r="AF347" s="313">
        <f>'Data - expenses'!AG211</f>
        <v>600</v>
      </c>
      <c r="AG347" s="313">
        <f>'Data - expenses'!AH211</f>
        <v>675</v>
      </c>
      <c r="AH347" s="313">
        <f>'Data - expenses'!AI211</f>
        <v>675</v>
      </c>
      <c r="AI347" s="313">
        <f>'Data - expenses'!AJ211</f>
        <v>750</v>
      </c>
      <c r="AJ347" s="313">
        <f>'Data - expenses'!AK211</f>
        <v>900</v>
      </c>
      <c r="AK347" s="313">
        <f>'Data - expenses'!AL211</f>
        <v>975</v>
      </c>
      <c r="AL347" s="313">
        <f>'Data - expenses'!AM211</f>
        <v>975</v>
      </c>
      <c r="AM347" s="313">
        <f>'Data - expenses'!AN211</f>
        <v>1050</v>
      </c>
      <c r="AN347" s="313">
        <f>'Data - expenses'!AO211</f>
        <v>1200</v>
      </c>
      <c r="AO347" s="313">
        <f>'Data - expenses'!AP211</f>
        <v>1200</v>
      </c>
      <c r="AP347" s="313">
        <f>'Data - expenses'!AQ211</f>
        <v>1275</v>
      </c>
      <c r="AQ347" s="313">
        <f>'Data - expenses'!AR211</f>
        <v>1350</v>
      </c>
      <c r="AR347" s="313">
        <f>'Data - expenses'!AS211</f>
        <v>1425</v>
      </c>
      <c r="AS347" s="313">
        <f>'Data - expenses'!AT211</f>
        <v>1425</v>
      </c>
      <c r="AT347" s="313">
        <f>'Data - expenses'!AU211</f>
        <v>1575</v>
      </c>
      <c r="AU347" s="313">
        <f>'Data - expenses'!AV211</f>
        <v>1650</v>
      </c>
      <c r="AV347" s="313">
        <f>'Data - expenses'!AW211</f>
        <v>1725</v>
      </c>
      <c r="AW347" s="313">
        <f>'Data - expenses'!AX211</f>
        <v>1725</v>
      </c>
      <c r="AX347" s="313">
        <f>'Data - expenses'!AY211</f>
        <v>1800</v>
      </c>
      <c r="AY347" s="313">
        <f>'Data - expenses'!AZ211</f>
        <v>1875</v>
      </c>
      <c r="AZ347" s="313">
        <f>'Data - expenses'!BA211</f>
        <v>1950</v>
      </c>
      <c r="BA347" s="313">
        <f>'Data - expenses'!BB211</f>
        <v>2025</v>
      </c>
      <c r="BB347" s="313">
        <f>'Data - expenses'!BC211</f>
        <v>2100</v>
      </c>
      <c r="BC347" s="313">
        <f>'Data - expenses'!BD211</f>
        <v>2175</v>
      </c>
      <c r="BD347" s="313">
        <f>'Data - expenses'!BE211</f>
        <v>2175</v>
      </c>
      <c r="BE347" s="313">
        <f>'Data - expenses'!BF211</f>
        <v>2325</v>
      </c>
      <c r="BF347" s="313">
        <f>'Data - expenses'!BG211</f>
        <v>2475</v>
      </c>
      <c r="BG347" s="313">
        <f>'Data - expenses'!BH211</f>
        <v>2475</v>
      </c>
      <c r="BH347" s="313">
        <f>'Data - expenses'!BI211</f>
        <v>2550</v>
      </c>
      <c r="BI347" s="313">
        <f>'Data - expenses'!BJ211</f>
        <v>2625</v>
      </c>
      <c r="BJ347" s="313">
        <f>'Data - expenses'!BK211</f>
        <v>2775</v>
      </c>
      <c r="BK347" s="313">
        <f>'Data - expenses'!BL211</f>
        <v>2850</v>
      </c>
      <c r="BL347" s="313">
        <f>'Data - expenses'!BM211</f>
        <v>3000</v>
      </c>
      <c r="BM347" s="313">
        <f>'Data - expenses'!BN211</f>
        <v>3075</v>
      </c>
      <c r="BN347" s="313">
        <f>'Data - expenses'!BO211</f>
        <v>3150</v>
      </c>
      <c r="BO347" s="313">
        <f>'Data - expenses'!BP211</f>
        <v>3300</v>
      </c>
      <c r="BP347" s="314">
        <f>'Data - expenses'!BQ211</f>
        <v>3375</v>
      </c>
    </row>
    <row r="348" spans="5:68" hidden="1" outlineLevel="5">
      <c r="H348" s="327" t="s">
        <v>263</v>
      </c>
      <c r="I348" s="312">
        <f>'Data - expenses'!J212</f>
        <v>0</v>
      </c>
      <c r="J348" s="313">
        <f>'Data - expenses'!K212</f>
        <v>0</v>
      </c>
      <c r="K348" s="313">
        <f>'Data - expenses'!L212</f>
        <v>75</v>
      </c>
      <c r="L348" s="313">
        <f>'Data - expenses'!M212</f>
        <v>225</v>
      </c>
      <c r="M348" s="313">
        <f>'Data - expenses'!N212</f>
        <v>450</v>
      </c>
      <c r="N348" s="313">
        <f>'Data - expenses'!O212</f>
        <v>825</v>
      </c>
      <c r="O348" s="313">
        <f>'Data - expenses'!P212</f>
        <v>1275</v>
      </c>
      <c r="P348" s="313">
        <f>'Data - expenses'!Q212</f>
        <v>1800</v>
      </c>
      <c r="Q348" s="313">
        <f>'Data - expenses'!R212</f>
        <v>2250</v>
      </c>
      <c r="R348" s="313">
        <f>'Data - expenses'!S212</f>
        <v>2925</v>
      </c>
      <c r="S348" s="313">
        <f>'Data - expenses'!T212</f>
        <v>3375</v>
      </c>
      <c r="T348" s="313">
        <f>'Data - expenses'!U212</f>
        <v>3975</v>
      </c>
      <c r="U348" s="313">
        <f>'Data - expenses'!V212</f>
        <v>5175</v>
      </c>
      <c r="V348" s="313">
        <f>'Data - expenses'!W212</f>
        <v>6450</v>
      </c>
      <c r="W348" s="313">
        <f>'Data - expenses'!X212</f>
        <v>7350</v>
      </c>
      <c r="X348" s="313">
        <f>'Data - expenses'!Y212</f>
        <v>8175</v>
      </c>
      <c r="Y348" s="313">
        <f>'Data - expenses'!Z212</f>
        <v>10275</v>
      </c>
      <c r="Z348" s="313">
        <f>'Data - expenses'!AA212</f>
        <v>11100</v>
      </c>
      <c r="AA348" s="313">
        <f>'Data - expenses'!AB212</f>
        <v>12825</v>
      </c>
      <c r="AB348" s="313">
        <f>'Data - expenses'!AC212</f>
        <v>15375</v>
      </c>
      <c r="AC348" s="313">
        <f>'Data - expenses'!AD212</f>
        <v>19800</v>
      </c>
      <c r="AD348" s="313">
        <f>'Data - expenses'!AE212</f>
        <v>25200</v>
      </c>
      <c r="AE348" s="313">
        <f>'Data - expenses'!AF212</f>
        <v>29700</v>
      </c>
      <c r="AF348" s="313">
        <f>'Data - expenses'!AG212</f>
        <v>38700</v>
      </c>
      <c r="AG348" s="313">
        <f>'Data - expenses'!AH212</f>
        <v>41325</v>
      </c>
      <c r="AH348" s="313">
        <f>'Data - expenses'!AI212</f>
        <v>43350</v>
      </c>
      <c r="AI348" s="313">
        <f>'Data - expenses'!AJ212</f>
        <v>47175</v>
      </c>
      <c r="AJ348" s="313">
        <f>'Data - expenses'!AK212</f>
        <v>57900</v>
      </c>
      <c r="AK348" s="313">
        <f>'Data - expenses'!AL212</f>
        <v>60825</v>
      </c>
      <c r="AL348" s="313">
        <f>'Data - expenses'!AM212</f>
        <v>64125</v>
      </c>
      <c r="AM348" s="313">
        <f>'Data - expenses'!AN212</f>
        <v>69150</v>
      </c>
      <c r="AN348" s="313">
        <f>'Data - expenses'!AO212</f>
        <v>75750</v>
      </c>
      <c r="AO348" s="313">
        <f>'Data - expenses'!AP212</f>
        <v>78825</v>
      </c>
      <c r="AP348" s="313">
        <f>'Data - expenses'!AQ212</f>
        <v>82875</v>
      </c>
      <c r="AQ348" s="313">
        <f>'Data - expenses'!AR212</f>
        <v>85800</v>
      </c>
      <c r="AR348" s="313">
        <f>'Data - expenses'!AS212</f>
        <v>90075</v>
      </c>
      <c r="AS348" s="313">
        <f>'Data - expenses'!AT212</f>
        <v>93300</v>
      </c>
      <c r="AT348" s="313">
        <f>'Data - expenses'!AU212</f>
        <v>101475</v>
      </c>
      <c r="AU348" s="313">
        <f>'Data - expenses'!AV212</f>
        <v>105900</v>
      </c>
      <c r="AV348" s="313">
        <f>'Data - expenses'!AW212</f>
        <v>109350</v>
      </c>
      <c r="AW348" s="313">
        <f>'Data - expenses'!AX212</f>
        <v>113475</v>
      </c>
      <c r="AX348" s="313">
        <f>'Data - expenses'!AY212</f>
        <v>116175</v>
      </c>
      <c r="AY348" s="313">
        <f>'Data - expenses'!AZ212</f>
        <v>119400</v>
      </c>
      <c r="AZ348" s="313">
        <f>'Data - expenses'!BA212</f>
        <v>128625</v>
      </c>
      <c r="BA348" s="313">
        <f>'Data - expenses'!BB212</f>
        <v>133125</v>
      </c>
      <c r="BB348" s="313">
        <f>'Data - expenses'!BC212</f>
        <v>137550</v>
      </c>
      <c r="BC348" s="313">
        <f>'Data - expenses'!BD212</f>
        <v>142050</v>
      </c>
      <c r="BD348" s="313">
        <f>'Data - expenses'!BE212</f>
        <v>145200</v>
      </c>
      <c r="BE348" s="313">
        <f>'Data - expenses'!BF212</f>
        <v>153225</v>
      </c>
      <c r="BF348" s="313">
        <f>'Data - expenses'!BG212</f>
        <v>161250</v>
      </c>
      <c r="BG348" s="313">
        <f>'Data - expenses'!BH212</f>
        <v>165525</v>
      </c>
      <c r="BH348" s="313">
        <f>'Data - expenses'!BI212</f>
        <v>170700</v>
      </c>
      <c r="BI348" s="313">
        <f>'Data - expenses'!BJ212</f>
        <v>176250</v>
      </c>
      <c r="BJ348" s="313">
        <f>'Data - expenses'!BK212</f>
        <v>184050</v>
      </c>
      <c r="BK348" s="313">
        <f>'Data - expenses'!BL212</f>
        <v>188250</v>
      </c>
      <c r="BL348" s="313">
        <f>'Data - expenses'!BM212</f>
        <v>197325</v>
      </c>
      <c r="BM348" s="313">
        <f>'Data - expenses'!BN212</f>
        <v>202725</v>
      </c>
      <c r="BN348" s="313">
        <f>'Data - expenses'!BO212</f>
        <v>208875</v>
      </c>
      <c r="BO348" s="313">
        <f>'Data - expenses'!BP212</f>
        <v>219750</v>
      </c>
      <c r="BP348" s="314">
        <f>'Data - expenses'!BQ212</f>
        <v>225375</v>
      </c>
    </row>
    <row r="349" spans="5:68" hidden="1" outlineLevel="5">
      <c r="H349" s="327" t="s">
        <v>301</v>
      </c>
      <c r="I349" s="312">
        <f>'Data - expenses'!J213</f>
        <v>0</v>
      </c>
      <c r="J349" s="313">
        <f>'Data - expenses'!K213</f>
        <v>0</v>
      </c>
      <c r="K349" s="313">
        <f>'Data - expenses'!L213</f>
        <v>0</v>
      </c>
      <c r="L349" s="313">
        <f>'Data - expenses'!M213</f>
        <v>0</v>
      </c>
      <c r="M349" s="313">
        <f>'Data - expenses'!N213</f>
        <v>0</v>
      </c>
      <c r="N349" s="313">
        <f>'Data - expenses'!O213</f>
        <v>0</v>
      </c>
      <c r="O349" s="313">
        <f>'Data - expenses'!P213</f>
        <v>0</v>
      </c>
      <c r="P349" s="313">
        <f>'Data - expenses'!Q213</f>
        <v>0</v>
      </c>
      <c r="Q349" s="313">
        <f>'Data - expenses'!R213</f>
        <v>0</v>
      </c>
      <c r="R349" s="313">
        <f>'Data - expenses'!S213</f>
        <v>0</v>
      </c>
      <c r="S349" s="313">
        <f>'Data - expenses'!T213</f>
        <v>0</v>
      </c>
      <c r="T349" s="313">
        <f>'Data - expenses'!U213</f>
        <v>0</v>
      </c>
      <c r="U349" s="313">
        <f>'Data - expenses'!V213</f>
        <v>0</v>
      </c>
      <c r="V349" s="313">
        <f>'Data - expenses'!W213</f>
        <v>0</v>
      </c>
      <c r="W349" s="313">
        <f>'Data - expenses'!X213</f>
        <v>0</v>
      </c>
      <c r="X349" s="313">
        <f>'Data - expenses'!Y213</f>
        <v>0</v>
      </c>
      <c r="Y349" s="313">
        <f>'Data - expenses'!Z213</f>
        <v>75</v>
      </c>
      <c r="Z349" s="313">
        <f>'Data - expenses'!AA213</f>
        <v>75</v>
      </c>
      <c r="AA349" s="313">
        <f>'Data - expenses'!AB213</f>
        <v>75</v>
      </c>
      <c r="AB349" s="313">
        <f>'Data - expenses'!AC213</f>
        <v>75</v>
      </c>
      <c r="AC349" s="313">
        <f>'Data - expenses'!AD213</f>
        <v>75</v>
      </c>
      <c r="AD349" s="313">
        <f>'Data - expenses'!AE213</f>
        <v>75</v>
      </c>
      <c r="AE349" s="313">
        <f>'Data - expenses'!AF213</f>
        <v>75</v>
      </c>
      <c r="AF349" s="313">
        <f>'Data - expenses'!AG213</f>
        <v>75</v>
      </c>
      <c r="AG349" s="313">
        <f>'Data - expenses'!AH213</f>
        <v>75</v>
      </c>
      <c r="AH349" s="313">
        <f>'Data - expenses'!AI213</f>
        <v>150</v>
      </c>
      <c r="AI349" s="313">
        <f>'Data - expenses'!AJ213</f>
        <v>150</v>
      </c>
      <c r="AJ349" s="313">
        <f>'Data - expenses'!AK213</f>
        <v>150</v>
      </c>
      <c r="AK349" s="313">
        <f>'Data - expenses'!AL213</f>
        <v>150</v>
      </c>
      <c r="AL349" s="313">
        <f>'Data - expenses'!AM213</f>
        <v>150</v>
      </c>
      <c r="AM349" s="313">
        <f>'Data - expenses'!AN213</f>
        <v>150</v>
      </c>
      <c r="AN349" s="313">
        <f>'Data - expenses'!AO213</f>
        <v>225</v>
      </c>
      <c r="AO349" s="313">
        <f>'Data - expenses'!AP213</f>
        <v>225</v>
      </c>
      <c r="AP349" s="313">
        <f>'Data - expenses'!AQ213</f>
        <v>225</v>
      </c>
      <c r="AQ349" s="313">
        <f>'Data - expenses'!AR213</f>
        <v>225</v>
      </c>
      <c r="AR349" s="313">
        <f>'Data - expenses'!AS213</f>
        <v>225</v>
      </c>
      <c r="AS349" s="313">
        <f>'Data - expenses'!AT213</f>
        <v>225</v>
      </c>
      <c r="AT349" s="313">
        <f>'Data - expenses'!AU213</f>
        <v>300</v>
      </c>
      <c r="AU349" s="313">
        <f>'Data - expenses'!AV213</f>
        <v>300</v>
      </c>
      <c r="AV349" s="313">
        <f>'Data - expenses'!AW213</f>
        <v>300</v>
      </c>
      <c r="AW349" s="313">
        <f>'Data - expenses'!AX213</f>
        <v>300</v>
      </c>
      <c r="AX349" s="313">
        <f>'Data - expenses'!AY213</f>
        <v>375</v>
      </c>
      <c r="AY349" s="313">
        <f>'Data - expenses'!AZ213</f>
        <v>375</v>
      </c>
      <c r="AZ349" s="313">
        <f>'Data - expenses'!BA213</f>
        <v>375</v>
      </c>
      <c r="BA349" s="313">
        <f>'Data - expenses'!BB213</f>
        <v>375</v>
      </c>
      <c r="BB349" s="313">
        <f>'Data - expenses'!BC213</f>
        <v>375</v>
      </c>
      <c r="BC349" s="313">
        <f>'Data - expenses'!BD213</f>
        <v>375</v>
      </c>
      <c r="BD349" s="313">
        <f>'Data - expenses'!BE213</f>
        <v>450</v>
      </c>
      <c r="BE349" s="313">
        <f>'Data - expenses'!BF213</f>
        <v>450</v>
      </c>
      <c r="BF349" s="313">
        <f>'Data - expenses'!BG213</f>
        <v>450</v>
      </c>
      <c r="BG349" s="313">
        <f>'Data - expenses'!BH213</f>
        <v>450</v>
      </c>
      <c r="BH349" s="313">
        <f>'Data - expenses'!BI213</f>
        <v>450</v>
      </c>
      <c r="BI349" s="313">
        <f>'Data - expenses'!BJ213</f>
        <v>525</v>
      </c>
      <c r="BJ349" s="313">
        <f>'Data - expenses'!BK213</f>
        <v>525</v>
      </c>
      <c r="BK349" s="313">
        <f>'Data - expenses'!BL213</f>
        <v>525</v>
      </c>
      <c r="BL349" s="313">
        <f>'Data - expenses'!BM213</f>
        <v>525</v>
      </c>
      <c r="BM349" s="313">
        <f>'Data - expenses'!BN213</f>
        <v>525</v>
      </c>
      <c r="BN349" s="313">
        <f>'Data - expenses'!BO213</f>
        <v>525</v>
      </c>
      <c r="BO349" s="313">
        <f>'Data - expenses'!BP213</f>
        <v>600</v>
      </c>
      <c r="BP349" s="314">
        <f>'Data - expenses'!BQ213</f>
        <v>600</v>
      </c>
    </row>
    <row r="350" spans="5:68" hidden="1" outlineLevel="4">
      <c r="G350" s="502" t="s">
        <v>1</v>
      </c>
      <c r="H350" s="503"/>
      <c r="I350" s="324">
        <f t="shared" ref="I350:AN350" si="264">SUM(I351,I352,I353)</f>
        <v>150</v>
      </c>
      <c r="J350" s="325">
        <f t="shared" si="264"/>
        <v>750</v>
      </c>
      <c r="K350" s="325">
        <f t="shared" si="264"/>
        <v>2400</v>
      </c>
      <c r="L350" s="325">
        <f t="shared" si="264"/>
        <v>5475</v>
      </c>
      <c r="M350" s="325">
        <f t="shared" si="264"/>
        <v>8925</v>
      </c>
      <c r="N350" s="325">
        <f t="shared" si="264"/>
        <v>15375</v>
      </c>
      <c r="O350" s="325">
        <f t="shared" si="264"/>
        <v>21900</v>
      </c>
      <c r="P350" s="325">
        <f t="shared" si="264"/>
        <v>29250</v>
      </c>
      <c r="Q350" s="325">
        <f t="shared" si="264"/>
        <v>31800</v>
      </c>
      <c r="R350" s="325">
        <f t="shared" si="264"/>
        <v>36675</v>
      </c>
      <c r="S350" s="325">
        <f t="shared" si="264"/>
        <v>36675</v>
      </c>
      <c r="T350" s="325">
        <f t="shared" si="264"/>
        <v>37350</v>
      </c>
      <c r="U350" s="325">
        <f t="shared" si="264"/>
        <v>48075</v>
      </c>
      <c r="V350" s="325">
        <f t="shared" si="264"/>
        <v>66750</v>
      </c>
      <c r="W350" s="325">
        <f t="shared" si="264"/>
        <v>73275</v>
      </c>
      <c r="X350" s="325">
        <f t="shared" si="264"/>
        <v>73275</v>
      </c>
      <c r="Y350" s="325">
        <f t="shared" si="264"/>
        <v>81675</v>
      </c>
      <c r="Z350" s="325">
        <f t="shared" si="264"/>
        <v>81675</v>
      </c>
      <c r="AA350" s="325">
        <f t="shared" si="264"/>
        <v>99750</v>
      </c>
      <c r="AB350" s="325">
        <f t="shared" si="264"/>
        <v>110775</v>
      </c>
      <c r="AC350" s="325">
        <f t="shared" si="264"/>
        <v>187650</v>
      </c>
      <c r="AD350" s="325">
        <f t="shared" si="264"/>
        <v>267750</v>
      </c>
      <c r="AE350" s="325">
        <f t="shared" si="264"/>
        <v>311325</v>
      </c>
      <c r="AF350" s="325">
        <f t="shared" si="264"/>
        <v>410100</v>
      </c>
      <c r="AG350" s="325">
        <f t="shared" si="264"/>
        <v>410100</v>
      </c>
      <c r="AH350" s="325">
        <f t="shared" si="264"/>
        <v>410100</v>
      </c>
      <c r="AI350" s="325">
        <f t="shared" si="264"/>
        <v>410100</v>
      </c>
      <c r="AJ350" s="325">
        <f t="shared" si="264"/>
        <v>410100</v>
      </c>
      <c r="AK350" s="325">
        <f t="shared" si="264"/>
        <v>410100</v>
      </c>
      <c r="AL350" s="325">
        <f t="shared" si="264"/>
        <v>410100</v>
      </c>
      <c r="AM350" s="325">
        <f t="shared" si="264"/>
        <v>410100</v>
      </c>
      <c r="AN350" s="325">
        <f t="shared" si="264"/>
        <v>410100</v>
      </c>
      <c r="AO350" s="325">
        <f t="shared" ref="AO350:BP350" si="265">SUM(AO351,AO352,AO353)</f>
        <v>410100</v>
      </c>
      <c r="AP350" s="325">
        <f t="shared" si="265"/>
        <v>410100</v>
      </c>
      <c r="AQ350" s="325">
        <f t="shared" si="265"/>
        <v>410100</v>
      </c>
      <c r="AR350" s="325">
        <f t="shared" si="265"/>
        <v>410100</v>
      </c>
      <c r="AS350" s="325">
        <f t="shared" si="265"/>
        <v>410100</v>
      </c>
      <c r="AT350" s="325">
        <f t="shared" si="265"/>
        <v>410100</v>
      </c>
      <c r="AU350" s="325">
        <f t="shared" si="265"/>
        <v>410100</v>
      </c>
      <c r="AV350" s="325">
        <f t="shared" si="265"/>
        <v>410100</v>
      </c>
      <c r="AW350" s="325">
        <f t="shared" si="265"/>
        <v>410100</v>
      </c>
      <c r="AX350" s="325">
        <f t="shared" si="265"/>
        <v>410100</v>
      </c>
      <c r="AY350" s="325">
        <f t="shared" si="265"/>
        <v>410100</v>
      </c>
      <c r="AZ350" s="325">
        <f t="shared" si="265"/>
        <v>410100</v>
      </c>
      <c r="BA350" s="325">
        <f t="shared" si="265"/>
        <v>410100</v>
      </c>
      <c r="BB350" s="325">
        <f t="shared" si="265"/>
        <v>410100</v>
      </c>
      <c r="BC350" s="325">
        <f t="shared" si="265"/>
        <v>410100</v>
      </c>
      <c r="BD350" s="325">
        <f t="shared" si="265"/>
        <v>410100</v>
      </c>
      <c r="BE350" s="325">
        <f t="shared" si="265"/>
        <v>410100</v>
      </c>
      <c r="BF350" s="325">
        <f t="shared" si="265"/>
        <v>415500</v>
      </c>
      <c r="BG350" s="325">
        <f t="shared" si="265"/>
        <v>441150</v>
      </c>
      <c r="BH350" s="325">
        <f t="shared" si="265"/>
        <v>441150</v>
      </c>
      <c r="BI350" s="325">
        <f t="shared" si="265"/>
        <v>441150</v>
      </c>
      <c r="BJ350" s="325">
        <f t="shared" si="265"/>
        <v>441150</v>
      </c>
      <c r="BK350" s="325">
        <f t="shared" si="265"/>
        <v>441150</v>
      </c>
      <c r="BL350" s="325">
        <f t="shared" si="265"/>
        <v>456600</v>
      </c>
      <c r="BM350" s="325">
        <f t="shared" si="265"/>
        <v>456600</v>
      </c>
      <c r="BN350" s="325">
        <f t="shared" si="265"/>
        <v>456600</v>
      </c>
      <c r="BO350" s="325">
        <f t="shared" si="265"/>
        <v>486525</v>
      </c>
      <c r="BP350" s="326">
        <f t="shared" si="265"/>
        <v>491025</v>
      </c>
    </row>
    <row r="351" spans="5:68" hidden="1" outlineLevel="5">
      <c r="H351" s="327" t="s">
        <v>264</v>
      </c>
      <c r="I351" s="312">
        <f>'Data - expenses'!J214</f>
        <v>0</v>
      </c>
      <c r="J351" s="313">
        <f>'Data - expenses'!K214</f>
        <v>0</v>
      </c>
      <c r="K351" s="313">
        <f>'Data - expenses'!L214</f>
        <v>150</v>
      </c>
      <c r="L351" s="313">
        <f>'Data - expenses'!M214</f>
        <v>375</v>
      </c>
      <c r="M351" s="313">
        <f>'Data - expenses'!N214</f>
        <v>675</v>
      </c>
      <c r="N351" s="313">
        <f>'Data - expenses'!O214</f>
        <v>1125</v>
      </c>
      <c r="O351" s="313">
        <f>'Data - expenses'!P214</f>
        <v>1650</v>
      </c>
      <c r="P351" s="313">
        <f>'Data - expenses'!Q214</f>
        <v>2250</v>
      </c>
      <c r="Q351" s="313">
        <f>'Data - expenses'!R214</f>
        <v>2400</v>
      </c>
      <c r="R351" s="313">
        <f>'Data - expenses'!S214</f>
        <v>2775</v>
      </c>
      <c r="S351" s="313">
        <f>'Data - expenses'!T214</f>
        <v>2775</v>
      </c>
      <c r="T351" s="313">
        <f>'Data - expenses'!U214</f>
        <v>2850</v>
      </c>
      <c r="U351" s="313">
        <f>'Data - expenses'!V214</f>
        <v>3675</v>
      </c>
      <c r="V351" s="313">
        <f>'Data - expenses'!W214</f>
        <v>5100</v>
      </c>
      <c r="W351" s="313">
        <f>'Data - expenses'!X214</f>
        <v>5625</v>
      </c>
      <c r="X351" s="313">
        <f>'Data - expenses'!Y214</f>
        <v>5625</v>
      </c>
      <c r="Y351" s="313">
        <f>'Data - expenses'!Z214</f>
        <v>6225</v>
      </c>
      <c r="Z351" s="313">
        <f>'Data - expenses'!AA214</f>
        <v>6225</v>
      </c>
      <c r="AA351" s="313">
        <f>'Data - expenses'!AB214</f>
        <v>7650</v>
      </c>
      <c r="AB351" s="313">
        <f>'Data - expenses'!AC214</f>
        <v>8475</v>
      </c>
      <c r="AC351" s="313">
        <f>'Data - expenses'!AD214</f>
        <v>14400</v>
      </c>
      <c r="AD351" s="313">
        <f>'Data - expenses'!AE214</f>
        <v>20550</v>
      </c>
      <c r="AE351" s="313">
        <f>'Data - expenses'!AF214</f>
        <v>23925</v>
      </c>
      <c r="AF351" s="313">
        <f>'Data - expenses'!AG214</f>
        <v>31500</v>
      </c>
      <c r="AG351" s="313">
        <f>'Data - expenses'!AH214</f>
        <v>31500</v>
      </c>
      <c r="AH351" s="313">
        <f>'Data - expenses'!AI214</f>
        <v>31500</v>
      </c>
      <c r="AI351" s="313">
        <f>'Data - expenses'!AJ214</f>
        <v>31500</v>
      </c>
      <c r="AJ351" s="313">
        <f>'Data - expenses'!AK214</f>
        <v>31500</v>
      </c>
      <c r="AK351" s="313">
        <f>'Data - expenses'!AL214</f>
        <v>31500</v>
      </c>
      <c r="AL351" s="313">
        <f>'Data - expenses'!AM214</f>
        <v>31500</v>
      </c>
      <c r="AM351" s="313">
        <f>'Data - expenses'!AN214</f>
        <v>31500</v>
      </c>
      <c r="AN351" s="313">
        <f>'Data - expenses'!AO214</f>
        <v>31500</v>
      </c>
      <c r="AO351" s="313">
        <f>'Data - expenses'!AP214</f>
        <v>31500</v>
      </c>
      <c r="AP351" s="313">
        <f>'Data - expenses'!AQ214</f>
        <v>31500</v>
      </c>
      <c r="AQ351" s="313">
        <f>'Data - expenses'!AR214</f>
        <v>31500</v>
      </c>
      <c r="AR351" s="313">
        <f>'Data - expenses'!AS214</f>
        <v>31500</v>
      </c>
      <c r="AS351" s="313">
        <f>'Data - expenses'!AT214</f>
        <v>31500</v>
      </c>
      <c r="AT351" s="313">
        <f>'Data - expenses'!AU214</f>
        <v>31500</v>
      </c>
      <c r="AU351" s="313">
        <f>'Data - expenses'!AV214</f>
        <v>31500</v>
      </c>
      <c r="AV351" s="313">
        <f>'Data - expenses'!AW214</f>
        <v>31500</v>
      </c>
      <c r="AW351" s="313">
        <f>'Data - expenses'!AX214</f>
        <v>31500</v>
      </c>
      <c r="AX351" s="313">
        <f>'Data - expenses'!AY214</f>
        <v>31500</v>
      </c>
      <c r="AY351" s="313">
        <f>'Data - expenses'!AZ214</f>
        <v>31500</v>
      </c>
      <c r="AZ351" s="313">
        <f>'Data - expenses'!BA214</f>
        <v>31500</v>
      </c>
      <c r="BA351" s="313">
        <f>'Data - expenses'!BB214</f>
        <v>31500</v>
      </c>
      <c r="BB351" s="313">
        <f>'Data - expenses'!BC214</f>
        <v>31500</v>
      </c>
      <c r="BC351" s="313">
        <f>'Data - expenses'!BD214</f>
        <v>31500</v>
      </c>
      <c r="BD351" s="313">
        <f>'Data - expenses'!BE214</f>
        <v>31500</v>
      </c>
      <c r="BE351" s="313">
        <f>'Data - expenses'!BF214</f>
        <v>31500</v>
      </c>
      <c r="BF351" s="313">
        <f>'Data - expenses'!BG214</f>
        <v>31950</v>
      </c>
      <c r="BG351" s="313">
        <f>'Data - expenses'!BH214</f>
        <v>33900</v>
      </c>
      <c r="BH351" s="313">
        <f>'Data - expenses'!BI214</f>
        <v>33900</v>
      </c>
      <c r="BI351" s="313">
        <f>'Data - expenses'!BJ214</f>
        <v>33900</v>
      </c>
      <c r="BJ351" s="313">
        <f>'Data - expenses'!BK214</f>
        <v>33900</v>
      </c>
      <c r="BK351" s="313">
        <f>'Data - expenses'!BL214</f>
        <v>33900</v>
      </c>
      <c r="BL351" s="313">
        <f>'Data - expenses'!BM214</f>
        <v>35100</v>
      </c>
      <c r="BM351" s="313">
        <f>'Data - expenses'!BN214</f>
        <v>35100</v>
      </c>
      <c r="BN351" s="313">
        <f>'Data - expenses'!BO214</f>
        <v>35100</v>
      </c>
      <c r="BO351" s="313">
        <f>'Data - expenses'!BP214</f>
        <v>37425</v>
      </c>
      <c r="BP351" s="314">
        <f>'Data - expenses'!BQ214</f>
        <v>37725</v>
      </c>
    </row>
    <row r="352" spans="5:68" hidden="1" outlineLevel="5">
      <c r="H352" s="327" t="s">
        <v>265</v>
      </c>
      <c r="I352" s="312">
        <f>'Data - expenses'!J215</f>
        <v>75</v>
      </c>
      <c r="J352" s="313">
        <f>'Data - expenses'!K215</f>
        <v>375</v>
      </c>
      <c r="K352" s="313">
        <f>'Data - expenses'!L215</f>
        <v>1125</v>
      </c>
      <c r="L352" s="313">
        <f>'Data - expenses'!M215</f>
        <v>2550</v>
      </c>
      <c r="M352" s="313">
        <f>'Data - expenses'!N215</f>
        <v>4125</v>
      </c>
      <c r="N352" s="313">
        <f>'Data - expenses'!O215</f>
        <v>7125</v>
      </c>
      <c r="O352" s="313">
        <f>'Data - expenses'!P215</f>
        <v>10125</v>
      </c>
      <c r="P352" s="313">
        <f>'Data - expenses'!Q215</f>
        <v>13500</v>
      </c>
      <c r="Q352" s="313">
        <f>'Data - expenses'!R215</f>
        <v>14700</v>
      </c>
      <c r="R352" s="313">
        <f>'Data - expenses'!S215</f>
        <v>16950</v>
      </c>
      <c r="S352" s="313">
        <f>'Data - expenses'!T215</f>
        <v>16950</v>
      </c>
      <c r="T352" s="313">
        <f>'Data - expenses'!U215</f>
        <v>17250</v>
      </c>
      <c r="U352" s="313">
        <f>'Data - expenses'!V215</f>
        <v>22200</v>
      </c>
      <c r="V352" s="313">
        <f>'Data - expenses'!W215</f>
        <v>30825</v>
      </c>
      <c r="W352" s="313">
        <f>'Data - expenses'!X215</f>
        <v>33825</v>
      </c>
      <c r="X352" s="313">
        <f>'Data - expenses'!Y215</f>
        <v>33825</v>
      </c>
      <c r="Y352" s="313">
        <f>'Data - expenses'!Z215</f>
        <v>37725</v>
      </c>
      <c r="Z352" s="313">
        <f>'Data - expenses'!AA215</f>
        <v>37725</v>
      </c>
      <c r="AA352" s="313">
        <f>'Data - expenses'!AB215</f>
        <v>46050</v>
      </c>
      <c r="AB352" s="313">
        <f>'Data - expenses'!AC215</f>
        <v>51150</v>
      </c>
      <c r="AC352" s="313">
        <f>'Data - expenses'!AD215</f>
        <v>86625</v>
      </c>
      <c r="AD352" s="313">
        <f>'Data - expenses'!AE215</f>
        <v>123600</v>
      </c>
      <c r="AE352" s="313">
        <f>'Data - expenses'!AF215</f>
        <v>143700</v>
      </c>
      <c r="AF352" s="313">
        <f>'Data - expenses'!AG215</f>
        <v>189300</v>
      </c>
      <c r="AG352" s="313">
        <f>'Data - expenses'!AH215</f>
        <v>189300</v>
      </c>
      <c r="AH352" s="313">
        <f>'Data - expenses'!AI215</f>
        <v>189300</v>
      </c>
      <c r="AI352" s="313">
        <f>'Data - expenses'!AJ215</f>
        <v>189300</v>
      </c>
      <c r="AJ352" s="313">
        <f>'Data - expenses'!AK215</f>
        <v>189300</v>
      </c>
      <c r="AK352" s="313">
        <f>'Data - expenses'!AL215</f>
        <v>189300</v>
      </c>
      <c r="AL352" s="313">
        <f>'Data - expenses'!AM215</f>
        <v>189300</v>
      </c>
      <c r="AM352" s="313">
        <f>'Data - expenses'!AN215</f>
        <v>189300</v>
      </c>
      <c r="AN352" s="313">
        <f>'Data - expenses'!AO215</f>
        <v>189300</v>
      </c>
      <c r="AO352" s="313">
        <f>'Data - expenses'!AP215</f>
        <v>189300</v>
      </c>
      <c r="AP352" s="313">
        <f>'Data - expenses'!AQ215</f>
        <v>189300</v>
      </c>
      <c r="AQ352" s="313">
        <f>'Data - expenses'!AR215</f>
        <v>189300</v>
      </c>
      <c r="AR352" s="313">
        <f>'Data - expenses'!AS215</f>
        <v>189300</v>
      </c>
      <c r="AS352" s="313">
        <f>'Data - expenses'!AT215</f>
        <v>189300</v>
      </c>
      <c r="AT352" s="313">
        <f>'Data - expenses'!AU215</f>
        <v>189300</v>
      </c>
      <c r="AU352" s="313">
        <f>'Data - expenses'!AV215</f>
        <v>189300</v>
      </c>
      <c r="AV352" s="313">
        <f>'Data - expenses'!AW215</f>
        <v>189300</v>
      </c>
      <c r="AW352" s="313">
        <f>'Data - expenses'!AX215</f>
        <v>189300</v>
      </c>
      <c r="AX352" s="313">
        <f>'Data - expenses'!AY215</f>
        <v>189300</v>
      </c>
      <c r="AY352" s="313">
        <f>'Data - expenses'!AZ215</f>
        <v>189300</v>
      </c>
      <c r="AZ352" s="313">
        <f>'Data - expenses'!BA215</f>
        <v>189300</v>
      </c>
      <c r="BA352" s="313">
        <f>'Data - expenses'!BB215</f>
        <v>189300</v>
      </c>
      <c r="BB352" s="313">
        <f>'Data - expenses'!BC215</f>
        <v>189300</v>
      </c>
      <c r="BC352" s="313">
        <f>'Data - expenses'!BD215</f>
        <v>189300</v>
      </c>
      <c r="BD352" s="313">
        <f>'Data - expenses'!BE215</f>
        <v>189300</v>
      </c>
      <c r="BE352" s="313">
        <f>'Data - expenses'!BF215</f>
        <v>189300</v>
      </c>
      <c r="BF352" s="313">
        <f>'Data - expenses'!BG215</f>
        <v>191775</v>
      </c>
      <c r="BG352" s="313">
        <f>'Data - expenses'!BH215</f>
        <v>203625</v>
      </c>
      <c r="BH352" s="313">
        <f>'Data - expenses'!BI215</f>
        <v>203625</v>
      </c>
      <c r="BI352" s="313">
        <f>'Data - expenses'!BJ215</f>
        <v>203625</v>
      </c>
      <c r="BJ352" s="313">
        <f>'Data - expenses'!BK215</f>
        <v>203625</v>
      </c>
      <c r="BK352" s="313">
        <f>'Data - expenses'!BL215</f>
        <v>203625</v>
      </c>
      <c r="BL352" s="313">
        <f>'Data - expenses'!BM215</f>
        <v>210750</v>
      </c>
      <c r="BM352" s="313">
        <f>'Data - expenses'!BN215</f>
        <v>210750</v>
      </c>
      <c r="BN352" s="313">
        <f>'Data - expenses'!BO215</f>
        <v>210750</v>
      </c>
      <c r="BO352" s="313">
        <f>'Data - expenses'!BP215</f>
        <v>224550</v>
      </c>
      <c r="BP352" s="314">
        <f>'Data - expenses'!BQ215</f>
        <v>226650</v>
      </c>
    </row>
    <row r="353" spans="5:68" hidden="1" outlineLevel="5">
      <c r="H353" s="327" t="s">
        <v>266</v>
      </c>
      <c r="I353" s="312">
        <f>'Data - expenses'!J216</f>
        <v>75</v>
      </c>
      <c r="J353" s="313">
        <f>'Data - expenses'!K216</f>
        <v>375</v>
      </c>
      <c r="K353" s="313">
        <f>'Data - expenses'!L216</f>
        <v>1125</v>
      </c>
      <c r="L353" s="313">
        <f>'Data - expenses'!M216</f>
        <v>2550</v>
      </c>
      <c r="M353" s="313">
        <f>'Data - expenses'!N216</f>
        <v>4125</v>
      </c>
      <c r="N353" s="313">
        <f>'Data - expenses'!O216</f>
        <v>7125</v>
      </c>
      <c r="O353" s="313">
        <f>'Data - expenses'!P216</f>
        <v>10125</v>
      </c>
      <c r="P353" s="313">
        <f>'Data - expenses'!Q216</f>
        <v>13500</v>
      </c>
      <c r="Q353" s="313">
        <f>'Data - expenses'!R216</f>
        <v>14700</v>
      </c>
      <c r="R353" s="313">
        <f>'Data - expenses'!S216</f>
        <v>16950</v>
      </c>
      <c r="S353" s="313">
        <f>'Data - expenses'!T216</f>
        <v>16950</v>
      </c>
      <c r="T353" s="313">
        <f>'Data - expenses'!U216</f>
        <v>17250</v>
      </c>
      <c r="U353" s="313">
        <f>'Data - expenses'!V216</f>
        <v>22200</v>
      </c>
      <c r="V353" s="313">
        <f>'Data - expenses'!W216</f>
        <v>30825</v>
      </c>
      <c r="W353" s="313">
        <f>'Data - expenses'!X216</f>
        <v>33825</v>
      </c>
      <c r="X353" s="313">
        <f>'Data - expenses'!Y216</f>
        <v>33825</v>
      </c>
      <c r="Y353" s="313">
        <f>'Data - expenses'!Z216</f>
        <v>37725</v>
      </c>
      <c r="Z353" s="313">
        <f>'Data - expenses'!AA216</f>
        <v>37725</v>
      </c>
      <c r="AA353" s="313">
        <f>'Data - expenses'!AB216</f>
        <v>46050</v>
      </c>
      <c r="AB353" s="313">
        <f>'Data - expenses'!AC216</f>
        <v>51150</v>
      </c>
      <c r="AC353" s="313">
        <f>'Data - expenses'!AD216</f>
        <v>86625</v>
      </c>
      <c r="AD353" s="313">
        <f>'Data - expenses'!AE216</f>
        <v>123600</v>
      </c>
      <c r="AE353" s="313">
        <f>'Data - expenses'!AF216</f>
        <v>143700</v>
      </c>
      <c r="AF353" s="313">
        <f>'Data - expenses'!AG216</f>
        <v>189300</v>
      </c>
      <c r="AG353" s="313">
        <f>'Data - expenses'!AH216</f>
        <v>189300</v>
      </c>
      <c r="AH353" s="313">
        <f>'Data - expenses'!AI216</f>
        <v>189300</v>
      </c>
      <c r="AI353" s="313">
        <f>'Data - expenses'!AJ216</f>
        <v>189300</v>
      </c>
      <c r="AJ353" s="313">
        <f>'Data - expenses'!AK216</f>
        <v>189300</v>
      </c>
      <c r="AK353" s="313">
        <f>'Data - expenses'!AL216</f>
        <v>189300</v>
      </c>
      <c r="AL353" s="313">
        <f>'Data - expenses'!AM216</f>
        <v>189300</v>
      </c>
      <c r="AM353" s="313">
        <f>'Data - expenses'!AN216</f>
        <v>189300</v>
      </c>
      <c r="AN353" s="313">
        <f>'Data - expenses'!AO216</f>
        <v>189300</v>
      </c>
      <c r="AO353" s="313">
        <f>'Data - expenses'!AP216</f>
        <v>189300</v>
      </c>
      <c r="AP353" s="313">
        <f>'Data - expenses'!AQ216</f>
        <v>189300</v>
      </c>
      <c r="AQ353" s="313">
        <f>'Data - expenses'!AR216</f>
        <v>189300</v>
      </c>
      <c r="AR353" s="313">
        <f>'Data - expenses'!AS216</f>
        <v>189300</v>
      </c>
      <c r="AS353" s="313">
        <f>'Data - expenses'!AT216</f>
        <v>189300</v>
      </c>
      <c r="AT353" s="313">
        <f>'Data - expenses'!AU216</f>
        <v>189300</v>
      </c>
      <c r="AU353" s="313">
        <f>'Data - expenses'!AV216</f>
        <v>189300</v>
      </c>
      <c r="AV353" s="313">
        <f>'Data - expenses'!AW216</f>
        <v>189300</v>
      </c>
      <c r="AW353" s="313">
        <f>'Data - expenses'!AX216</f>
        <v>189300</v>
      </c>
      <c r="AX353" s="313">
        <f>'Data - expenses'!AY216</f>
        <v>189300</v>
      </c>
      <c r="AY353" s="313">
        <f>'Data - expenses'!AZ216</f>
        <v>189300</v>
      </c>
      <c r="AZ353" s="313">
        <f>'Data - expenses'!BA216</f>
        <v>189300</v>
      </c>
      <c r="BA353" s="313">
        <f>'Data - expenses'!BB216</f>
        <v>189300</v>
      </c>
      <c r="BB353" s="313">
        <f>'Data - expenses'!BC216</f>
        <v>189300</v>
      </c>
      <c r="BC353" s="313">
        <f>'Data - expenses'!BD216</f>
        <v>189300</v>
      </c>
      <c r="BD353" s="313">
        <f>'Data - expenses'!BE216</f>
        <v>189300</v>
      </c>
      <c r="BE353" s="313">
        <f>'Data - expenses'!BF216</f>
        <v>189300</v>
      </c>
      <c r="BF353" s="313">
        <f>'Data - expenses'!BG216</f>
        <v>191775</v>
      </c>
      <c r="BG353" s="313">
        <f>'Data - expenses'!BH216</f>
        <v>203625</v>
      </c>
      <c r="BH353" s="313">
        <f>'Data - expenses'!BI216</f>
        <v>203625</v>
      </c>
      <c r="BI353" s="313">
        <f>'Data - expenses'!BJ216</f>
        <v>203625</v>
      </c>
      <c r="BJ353" s="313">
        <f>'Data - expenses'!BK216</f>
        <v>203625</v>
      </c>
      <c r="BK353" s="313">
        <f>'Data - expenses'!BL216</f>
        <v>203625</v>
      </c>
      <c r="BL353" s="313">
        <f>'Data - expenses'!BM216</f>
        <v>210750</v>
      </c>
      <c r="BM353" s="313">
        <f>'Data - expenses'!BN216</f>
        <v>210750</v>
      </c>
      <c r="BN353" s="313">
        <f>'Data - expenses'!BO216</f>
        <v>210750</v>
      </c>
      <c r="BO353" s="313">
        <f>'Data - expenses'!BP216</f>
        <v>224550</v>
      </c>
      <c r="BP353" s="314">
        <f>'Data - expenses'!BQ216</f>
        <v>226650</v>
      </c>
    </row>
    <row r="354" spans="5:68" hidden="1" outlineLevel="4">
      <c r="G354" s="502" t="s">
        <v>61</v>
      </c>
      <c r="H354" s="503"/>
      <c r="I354" s="324">
        <f t="shared" ref="I354:AN354" si="266">SUM(I355)</f>
        <v>0</v>
      </c>
      <c r="J354" s="325">
        <f t="shared" si="266"/>
        <v>0</v>
      </c>
      <c r="K354" s="325">
        <f t="shared" si="266"/>
        <v>0</v>
      </c>
      <c r="L354" s="325">
        <f t="shared" si="266"/>
        <v>0</v>
      </c>
      <c r="M354" s="325">
        <f t="shared" si="266"/>
        <v>0</v>
      </c>
      <c r="N354" s="325">
        <f t="shared" si="266"/>
        <v>0</v>
      </c>
      <c r="O354" s="325">
        <f t="shared" si="266"/>
        <v>0</v>
      </c>
      <c r="P354" s="325">
        <f t="shared" si="266"/>
        <v>0</v>
      </c>
      <c r="Q354" s="325">
        <f t="shared" si="266"/>
        <v>0</v>
      </c>
      <c r="R354" s="325">
        <f t="shared" si="266"/>
        <v>75</v>
      </c>
      <c r="S354" s="325">
        <f t="shared" si="266"/>
        <v>75</v>
      </c>
      <c r="T354" s="325">
        <f t="shared" si="266"/>
        <v>75</v>
      </c>
      <c r="U354" s="325">
        <f t="shared" si="266"/>
        <v>75</v>
      </c>
      <c r="V354" s="325">
        <f t="shared" si="266"/>
        <v>75</v>
      </c>
      <c r="W354" s="325">
        <f t="shared" si="266"/>
        <v>75</v>
      </c>
      <c r="X354" s="325">
        <f t="shared" si="266"/>
        <v>75</v>
      </c>
      <c r="Y354" s="325">
        <f t="shared" si="266"/>
        <v>75</v>
      </c>
      <c r="Z354" s="325">
        <f t="shared" si="266"/>
        <v>75</v>
      </c>
      <c r="AA354" s="325">
        <f t="shared" si="266"/>
        <v>75</v>
      </c>
      <c r="AB354" s="325">
        <f t="shared" si="266"/>
        <v>75</v>
      </c>
      <c r="AC354" s="325">
        <f t="shared" si="266"/>
        <v>75</v>
      </c>
      <c r="AD354" s="325">
        <f t="shared" si="266"/>
        <v>75</v>
      </c>
      <c r="AE354" s="325">
        <f t="shared" si="266"/>
        <v>75</v>
      </c>
      <c r="AF354" s="325">
        <f t="shared" si="266"/>
        <v>75</v>
      </c>
      <c r="AG354" s="325">
        <f t="shared" si="266"/>
        <v>75</v>
      </c>
      <c r="AH354" s="325">
        <f t="shared" si="266"/>
        <v>75</v>
      </c>
      <c r="AI354" s="325">
        <f t="shared" si="266"/>
        <v>150</v>
      </c>
      <c r="AJ354" s="325">
        <f t="shared" si="266"/>
        <v>150</v>
      </c>
      <c r="AK354" s="325">
        <f t="shared" si="266"/>
        <v>150</v>
      </c>
      <c r="AL354" s="325">
        <f t="shared" si="266"/>
        <v>150</v>
      </c>
      <c r="AM354" s="325">
        <f t="shared" si="266"/>
        <v>150</v>
      </c>
      <c r="AN354" s="325">
        <f t="shared" si="266"/>
        <v>150</v>
      </c>
      <c r="AO354" s="325">
        <f t="shared" ref="AO354:BP354" si="267">SUM(AO355)</f>
        <v>150</v>
      </c>
      <c r="AP354" s="325">
        <f t="shared" si="267"/>
        <v>150</v>
      </c>
      <c r="AQ354" s="325">
        <f t="shared" si="267"/>
        <v>150</v>
      </c>
      <c r="AR354" s="325">
        <f t="shared" si="267"/>
        <v>150</v>
      </c>
      <c r="AS354" s="325">
        <f t="shared" si="267"/>
        <v>150</v>
      </c>
      <c r="AT354" s="325">
        <f t="shared" si="267"/>
        <v>150</v>
      </c>
      <c r="AU354" s="325">
        <f t="shared" si="267"/>
        <v>150</v>
      </c>
      <c r="AV354" s="325">
        <f t="shared" si="267"/>
        <v>150</v>
      </c>
      <c r="AW354" s="325">
        <f t="shared" si="267"/>
        <v>150</v>
      </c>
      <c r="AX354" s="325">
        <f t="shared" si="267"/>
        <v>225</v>
      </c>
      <c r="AY354" s="325">
        <f t="shared" si="267"/>
        <v>225</v>
      </c>
      <c r="AZ354" s="325">
        <f t="shared" si="267"/>
        <v>225</v>
      </c>
      <c r="BA354" s="325">
        <f t="shared" si="267"/>
        <v>225</v>
      </c>
      <c r="BB354" s="325">
        <f t="shared" si="267"/>
        <v>225</v>
      </c>
      <c r="BC354" s="325">
        <f t="shared" si="267"/>
        <v>225</v>
      </c>
      <c r="BD354" s="325">
        <f t="shared" si="267"/>
        <v>225</v>
      </c>
      <c r="BE354" s="325">
        <f t="shared" si="267"/>
        <v>225</v>
      </c>
      <c r="BF354" s="325">
        <f t="shared" si="267"/>
        <v>225</v>
      </c>
      <c r="BG354" s="325">
        <f t="shared" si="267"/>
        <v>225</v>
      </c>
      <c r="BH354" s="325">
        <f t="shared" si="267"/>
        <v>225</v>
      </c>
      <c r="BI354" s="325">
        <f t="shared" si="267"/>
        <v>300</v>
      </c>
      <c r="BJ354" s="325">
        <f t="shared" si="267"/>
        <v>300</v>
      </c>
      <c r="BK354" s="325">
        <f t="shared" si="267"/>
        <v>300</v>
      </c>
      <c r="BL354" s="325">
        <f t="shared" si="267"/>
        <v>300</v>
      </c>
      <c r="BM354" s="325">
        <f t="shared" si="267"/>
        <v>300</v>
      </c>
      <c r="BN354" s="325">
        <f t="shared" si="267"/>
        <v>300</v>
      </c>
      <c r="BO354" s="325">
        <f t="shared" si="267"/>
        <v>300</v>
      </c>
      <c r="BP354" s="326">
        <f t="shared" si="267"/>
        <v>300</v>
      </c>
    </row>
    <row r="355" spans="5:68" hidden="1" outlineLevel="5">
      <c r="H355" s="327" t="s">
        <v>267</v>
      </c>
      <c r="I355" s="312">
        <f>'Data - expenses'!J217</f>
        <v>0</v>
      </c>
      <c r="J355" s="313">
        <f>'Data - expenses'!K217</f>
        <v>0</v>
      </c>
      <c r="K355" s="313">
        <f>'Data - expenses'!L217</f>
        <v>0</v>
      </c>
      <c r="L355" s="313">
        <f>'Data - expenses'!M217</f>
        <v>0</v>
      </c>
      <c r="M355" s="313">
        <f>'Data - expenses'!N217</f>
        <v>0</v>
      </c>
      <c r="N355" s="313">
        <f>'Data - expenses'!O217</f>
        <v>0</v>
      </c>
      <c r="O355" s="313">
        <f>'Data - expenses'!P217</f>
        <v>0</v>
      </c>
      <c r="P355" s="313">
        <f>'Data - expenses'!Q217</f>
        <v>0</v>
      </c>
      <c r="Q355" s="313">
        <f>'Data - expenses'!R217</f>
        <v>0</v>
      </c>
      <c r="R355" s="313">
        <f>'Data - expenses'!S217</f>
        <v>75</v>
      </c>
      <c r="S355" s="313">
        <f>'Data - expenses'!T217</f>
        <v>75</v>
      </c>
      <c r="T355" s="313">
        <f>'Data - expenses'!U217</f>
        <v>75</v>
      </c>
      <c r="U355" s="313">
        <f>'Data - expenses'!V217</f>
        <v>75</v>
      </c>
      <c r="V355" s="313">
        <f>'Data - expenses'!W217</f>
        <v>75</v>
      </c>
      <c r="W355" s="313">
        <f>'Data - expenses'!X217</f>
        <v>75</v>
      </c>
      <c r="X355" s="313">
        <f>'Data - expenses'!Y217</f>
        <v>75</v>
      </c>
      <c r="Y355" s="313">
        <f>'Data - expenses'!Z217</f>
        <v>75</v>
      </c>
      <c r="Z355" s="313">
        <f>'Data - expenses'!AA217</f>
        <v>75</v>
      </c>
      <c r="AA355" s="313">
        <f>'Data - expenses'!AB217</f>
        <v>75</v>
      </c>
      <c r="AB355" s="313">
        <f>'Data - expenses'!AC217</f>
        <v>75</v>
      </c>
      <c r="AC355" s="313">
        <f>'Data - expenses'!AD217</f>
        <v>75</v>
      </c>
      <c r="AD355" s="313">
        <f>'Data - expenses'!AE217</f>
        <v>75</v>
      </c>
      <c r="AE355" s="313">
        <f>'Data - expenses'!AF217</f>
        <v>75</v>
      </c>
      <c r="AF355" s="313">
        <f>'Data - expenses'!AG217</f>
        <v>75</v>
      </c>
      <c r="AG355" s="313">
        <f>'Data - expenses'!AH217</f>
        <v>75</v>
      </c>
      <c r="AH355" s="313">
        <f>'Data - expenses'!AI217</f>
        <v>75</v>
      </c>
      <c r="AI355" s="313">
        <f>'Data - expenses'!AJ217</f>
        <v>150</v>
      </c>
      <c r="AJ355" s="313">
        <f>'Data - expenses'!AK217</f>
        <v>150</v>
      </c>
      <c r="AK355" s="313">
        <f>'Data - expenses'!AL217</f>
        <v>150</v>
      </c>
      <c r="AL355" s="313">
        <f>'Data - expenses'!AM217</f>
        <v>150</v>
      </c>
      <c r="AM355" s="313">
        <f>'Data - expenses'!AN217</f>
        <v>150</v>
      </c>
      <c r="AN355" s="313">
        <f>'Data - expenses'!AO217</f>
        <v>150</v>
      </c>
      <c r="AO355" s="313">
        <f>'Data - expenses'!AP217</f>
        <v>150</v>
      </c>
      <c r="AP355" s="313">
        <f>'Data - expenses'!AQ217</f>
        <v>150</v>
      </c>
      <c r="AQ355" s="313">
        <f>'Data - expenses'!AR217</f>
        <v>150</v>
      </c>
      <c r="AR355" s="313">
        <f>'Data - expenses'!AS217</f>
        <v>150</v>
      </c>
      <c r="AS355" s="313">
        <f>'Data - expenses'!AT217</f>
        <v>150</v>
      </c>
      <c r="AT355" s="313">
        <f>'Data - expenses'!AU217</f>
        <v>150</v>
      </c>
      <c r="AU355" s="313">
        <f>'Data - expenses'!AV217</f>
        <v>150</v>
      </c>
      <c r="AV355" s="313">
        <f>'Data - expenses'!AW217</f>
        <v>150</v>
      </c>
      <c r="AW355" s="313">
        <f>'Data - expenses'!AX217</f>
        <v>150</v>
      </c>
      <c r="AX355" s="313">
        <f>'Data - expenses'!AY217</f>
        <v>225</v>
      </c>
      <c r="AY355" s="313">
        <f>'Data - expenses'!AZ217</f>
        <v>225</v>
      </c>
      <c r="AZ355" s="313">
        <f>'Data - expenses'!BA217</f>
        <v>225</v>
      </c>
      <c r="BA355" s="313">
        <f>'Data - expenses'!BB217</f>
        <v>225</v>
      </c>
      <c r="BB355" s="313">
        <f>'Data - expenses'!BC217</f>
        <v>225</v>
      </c>
      <c r="BC355" s="313">
        <f>'Data - expenses'!BD217</f>
        <v>225</v>
      </c>
      <c r="BD355" s="313">
        <f>'Data - expenses'!BE217</f>
        <v>225</v>
      </c>
      <c r="BE355" s="313">
        <f>'Data - expenses'!BF217</f>
        <v>225</v>
      </c>
      <c r="BF355" s="313">
        <f>'Data - expenses'!BG217</f>
        <v>225</v>
      </c>
      <c r="BG355" s="313">
        <f>'Data - expenses'!BH217</f>
        <v>225</v>
      </c>
      <c r="BH355" s="313">
        <f>'Data - expenses'!BI217</f>
        <v>225</v>
      </c>
      <c r="BI355" s="313">
        <f>'Data - expenses'!BJ217</f>
        <v>300</v>
      </c>
      <c r="BJ355" s="313">
        <f>'Data - expenses'!BK217</f>
        <v>300</v>
      </c>
      <c r="BK355" s="313">
        <f>'Data - expenses'!BL217</f>
        <v>300</v>
      </c>
      <c r="BL355" s="313">
        <f>'Data - expenses'!BM217</f>
        <v>300</v>
      </c>
      <c r="BM355" s="313">
        <f>'Data - expenses'!BN217</f>
        <v>300</v>
      </c>
      <c r="BN355" s="313">
        <f>'Data - expenses'!BO217</f>
        <v>300</v>
      </c>
      <c r="BO355" s="313">
        <f>'Data - expenses'!BP217</f>
        <v>300</v>
      </c>
      <c r="BP355" s="314">
        <f>'Data - expenses'!BQ217</f>
        <v>300</v>
      </c>
    </row>
    <row r="356" spans="5:68" hidden="1" outlineLevel="2">
      <c r="E356" s="502" t="s">
        <v>94</v>
      </c>
      <c r="F356" s="505"/>
      <c r="G356" s="505"/>
      <c r="H356" s="503"/>
      <c r="I356" s="324">
        <f t="shared" ref="I356:AN356" si="268">SUM(I357)</f>
        <v>4000</v>
      </c>
      <c r="J356" s="325">
        <f t="shared" si="268"/>
        <v>12000</v>
      </c>
      <c r="K356" s="325">
        <f t="shared" si="268"/>
        <v>35000</v>
      </c>
      <c r="L356" s="325">
        <f t="shared" si="268"/>
        <v>78000</v>
      </c>
      <c r="M356" s="325">
        <f t="shared" si="268"/>
        <v>127000</v>
      </c>
      <c r="N356" s="325">
        <f t="shared" si="268"/>
        <v>218000</v>
      </c>
      <c r="O356" s="325">
        <f t="shared" si="268"/>
        <v>311000</v>
      </c>
      <c r="P356" s="325">
        <f t="shared" si="268"/>
        <v>416000</v>
      </c>
      <c r="Q356" s="325">
        <f t="shared" si="268"/>
        <v>456000</v>
      </c>
      <c r="R356" s="325">
        <f t="shared" si="268"/>
        <v>531000</v>
      </c>
      <c r="S356" s="325">
        <f t="shared" si="268"/>
        <v>537000</v>
      </c>
      <c r="T356" s="325">
        <f t="shared" si="268"/>
        <v>554000</v>
      </c>
      <c r="U356" s="325">
        <f t="shared" si="268"/>
        <v>714000</v>
      </c>
      <c r="V356" s="325">
        <f t="shared" si="268"/>
        <v>980000</v>
      </c>
      <c r="W356" s="325">
        <f t="shared" si="268"/>
        <v>1079000</v>
      </c>
      <c r="X356" s="325">
        <f t="shared" si="268"/>
        <v>1090000</v>
      </c>
      <c r="Y356" s="325">
        <f t="shared" si="268"/>
        <v>1232000</v>
      </c>
      <c r="Z356" s="325">
        <f t="shared" si="268"/>
        <v>1243000</v>
      </c>
      <c r="AA356" s="325">
        <f t="shared" si="268"/>
        <v>1507000</v>
      </c>
      <c r="AB356" s="325">
        <f t="shared" si="268"/>
        <v>1689000</v>
      </c>
      <c r="AC356" s="325">
        <f t="shared" si="268"/>
        <v>2773000</v>
      </c>
      <c r="AD356" s="325">
        <f t="shared" si="268"/>
        <v>3915000</v>
      </c>
      <c r="AE356" s="325">
        <f t="shared" si="268"/>
        <v>4556000</v>
      </c>
      <c r="AF356" s="325">
        <f t="shared" si="268"/>
        <v>5995000</v>
      </c>
      <c r="AG356" s="325">
        <f t="shared" si="268"/>
        <v>6031000</v>
      </c>
      <c r="AH356" s="325">
        <f t="shared" si="268"/>
        <v>6059000</v>
      </c>
      <c r="AI356" s="325">
        <f t="shared" si="268"/>
        <v>6112000</v>
      </c>
      <c r="AJ356" s="325">
        <f t="shared" si="268"/>
        <v>6257000</v>
      </c>
      <c r="AK356" s="325">
        <f t="shared" si="268"/>
        <v>6297000</v>
      </c>
      <c r="AL356" s="325">
        <f t="shared" si="268"/>
        <v>6341000</v>
      </c>
      <c r="AM356" s="325">
        <f t="shared" si="268"/>
        <v>6410000</v>
      </c>
      <c r="AN356" s="325">
        <f t="shared" si="268"/>
        <v>6501000</v>
      </c>
      <c r="AO356" s="325">
        <f t="shared" ref="AO356:BP356" si="269">SUM(AO357)</f>
        <v>6542000</v>
      </c>
      <c r="AP356" s="325">
        <f t="shared" si="269"/>
        <v>6597000</v>
      </c>
      <c r="AQ356" s="325">
        <f t="shared" si="269"/>
        <v>6637000</v>
      </c>
      <c r="AR356" s="325">
        <f t="shared" si="269"/>
        <v>6695000</v>
      </c>
      <c r="AS356" s="325">
        <f t="shared" si="269"/>
        <v>6738000</v>
      </c>
      <c r="AT356" s="325">
        <f t="shared" si="269"/>
        <v>6850000</v>
      </c>
      <c r="AU356" s="325">
        <f t="shared" si="269"/>
        <v>6910000</v>
      </c>
      <c r="AV356" s="325">
        <f t="shared" si="269"/>
        <v>6957000</v>
      </c>
      <c r="AW356" s="325">
        <f t="shared" si="269"/>
        <v>7012000</v>
      </c>
      <c r="AX356" s="325">
        <f t="shared" si="269"/>
        <v>7051000</v>
      </c>
      <c r="AY356" s="325">
        <f t="shared" si="269"/>
        <v>7095000</v>
      </c>
      <c r="AZ356" s="325">
        <f t="shared" si="269"/>
        <v>7219000</v>
      </c>
      <c r="BA356" s="325">
        <f t="shared" si="269"/>
        <v>7280000</v>
      </c>
      <c r="BB356" s="325">
        <f t="shared" si="269"/>
        <v>7340000</v>
      </c>
      <c r="BC356" s="325">
        <f t="shared" si="269"/>
        <v>7401000</v>
      </c>
      <c r="BD356" s="325">
        <f t="shared" si="269"/>
        <v>7444000</v>
      </c>
      <c r="BE356" s="325">
        <f t="shared" si="269"/>
        <v>7553000</v>
      </c>
      <c r="BF356" s="325">
        <f t="shared" si="269"/>
        <v>7734000</v>
      </c>
      <c r="BG356" s="325">
        <f t="shared" si="269"/>
        <v>8133000</v>
      </c>
      <c r="BH356" s="325">
        <f t="shared" si="269"/>
        <v>8203000</v>
      </c>
      <c r="BI356" s="325">
        <f t="shared" si="269"/>
        <v>8280000</v>
      </c>
      <c r="BJ356" s="325">
        <f t="shared" si="269"/>
        <v>8386000</v>
      </c>
      <c r="BK356" s="325">
        <f t="shared" si="269"/>
        <v>8443000</v>
      </c>
      <c r="BL356" s="325">
        <f t="shared" si="269"/>
        <v>8772000</v>
      </c>
      <c r="BM356" s="325">
        <f t="shared" si="269"/>
        <v>8846000</v>
      </c>
      <c r="BN356" s="325">
        <f t="shared" si="269"/>
        <v>8929000</v>
      </c>
      <c r="BO356" s="325">
        <f t="shared" si="269"/>
        <v>9476000</v>
      </c>
      <c r="BP356" s="326">
        <f t="shared" si="269"/>
        <v>9612000</v>
      </c>
    </row>
    <row r="357" spans="5:68" hidden="1" outlineLevel="3">
      <c r="F357" s="488" t="s">
        <v>94</v>
      </c>
      <c r="G357" s="504"/>
      <c r="H357" s="489"/>
      <c r="I357" s="321">
        <f t="shared" ref="I357:AN357" si="270">SUM(I358,I360,I365,I369)</f>
        <v>4000</v>
      </c>
      <c r="J357" s="322">
        <f t="shared" si="270"/>
        <v>12000</v>
      </c>
      <c r="K357" s="322">
        <f t="shared" si="270"/>
        <v>35000</v>
      </c>
      <c r="L357" s="322">
        <f t="shared" si="270"/>
        <v>78000</v>
      </c>
      <c r="M357" s="322">
        <f t="shared" si="270"/>
        <v>127000</v>
      </c>
      <c r="N357" s="322">
        <f t="shared" si="270"/>
        <v>218000</v>
      </c>
      <c r="O357" s="322">
        <f t="shared" si="270"/>
        <v>311000</v>
      </c>
      <c r="P357" s="322">
        <f t="shared" si="270"/>
        <v>416000</v>
      </c>
      <c r="Q357" s="322">
        <f t="shared" si="270"/>
        <v>456000</v>
      </c>
      <c r="R357" s="322">
        <f t="shared" si="270"/>
        <v>531000</v>
      </c>
      <c r="S357" s="322">
        <f t="shared" si="270"/>
        <v>537000</v>
      </c>
      <c r="T357" s="322">
        <f t="shared" si="270"/>
        <v>554000</v>
      </c>
      <c r="U357" s="322">
        <f t="shared" si="270"/>
        <v>714000</v>
      </c>
      <c r="V357" s="322">
        <f t="shared" si="270"/>
        <v>980000</v>
      </c>
      <c r="W357" s="322">
        <f t="shared" si="270"/>
        <v>1079000</v>
      </c>
      <c r="X357" s="322">
        <f t="shared" si="270"/>
        <v>1090000</v>
      </c>
      <c r="Y357" s="322">
        <f t="shared" si="270"/>
        <v>1232000</v>
      </c>
      <c r="Z357" s="322">
        <f t="shared" si="270"/>
        <v>1243000</v>
      </c>
      <c r="AA357" s="322">
        <f t="shared" si="270"/>
        <v>1507000</v>
      </c>
      <c r="AB357" s="322">
        <f t="shared" si="270"/>
        <v>1689000</v>
      </c>
      <c r="AC357" s="322">
        <f t="shared" si="270"/>
        <v>2773000</v>
      </c>
      <c r="AD357" s="322">
        <f t="shared" si="270"/>
        <v>3915000</v>
      </c>
      <c r="AE357" s="322">
        <f t="shared" si="270"/>
        <v>4556000</v>
      </c>
      <c r="AF357" s="322">
        <f t="shared" si="270"/>
        <v>5995000</v>
      </c>
      <c r="AG357" s="322">
        <f t="shared" si="270"/>
        <v>6031000</v>
      </c>
      <c r="AH357" s="322">
        <f t="shared" si="270"/>
        <v>6059000</v>
      </c>
      <c r="AI357" s="322">
        <f t="shared" si="270"/>
        <v>6112000</v>
      </c>
      <c r="AJ357" s="322">
        <f t="shared" si="270"/>
        <v>6257000</v>
      </c>
      <c r="AK357" s="322">
        <f t="shared" si="270"/>
        <v>6297000</v>
      </c>
      <c r="AL357" s="322">
        <f t="shared" si="270"/>
        <v>6341000</v>
      </c>
      <c r="AM357" s="322">
        <f t="shared" si="270"/>
        <v>6410000</v>
      </c>
      <c r="AN357" s="322">
        <f t="shared" si="270"/>
        <v>6501000</v>
      </c>
      <c r="AO357" s="322">
        <f t="shared" ref="AO357:BP357" si="271">SUM(AO358,AO360,AO365,AO369)</f>
        <v>6542000</v>
      </c>
      <c r="AP357" s="322">
        <f t="shared" si="271"/>
        <v>6597000</v>
      </c>
      <c r="AQ357" s="322">
        <f t="shared" si="271"/>
        <v>6637000</v>
      </c>
      <c r="AR357" s="322">
        <f t="shared" si="271"/>
        <v>6695000</v>
      </c>
      <c r="AS357" s="322">
        <f t="shared" si="271"/>
        <v>6738000</v>
      </c>
      <c r="AT357" s="322">
        <f t="shared" si="271"/>
        <v>6850000</v>
      </c>
      <c r="AU357" s="322">
        <f t="shared" si="271"/>
        <v>6910000</v>
      </c>
      <c r="AV357" s="322">
        <f t="shared" si="271"/>
        <v>6957000</v>
      </c>
      <c r="AW357" s="322">
        <f t="shared" si="271"/>
        <v>7012000</v>
      </c>
      <c r="AX357" s="322">
        <f t="shared" si="271"/>
        <v>7051000</v>
      </c>
      <c r="AY357" s="322">
        <f t="shared" si="271"/>
        <v>7095000</v>
      </c>
      <c r="AZ357" s="322">
        <f t="shared" si="271"/>
        <v>7219000</v>
      </c>
      <c r="BA357" s="322">
        <f t="shared" si="271"/>
        <v>7280000</v>
      </c>
      <c r="BB357" s="322">
        <f t="shared" si="271"/>
        <v>7340000</v>
      </c>
      <c r="BC357" s="322">
        <f t="shared" si="271"/>
        <v>7401000</v>
      </c>
      <c r="BD357" s="322">
        <f t="shared" si="271"/>
        <v>7444000</v>
      </c>
      <c r="BE357" s="322">
        <f t="shared" si="271"/>
        <v>7553000</v>
      </c>
      <c r="BF357" s="322">
        <f t="shared" si="271"/>
        <v>7734000</v>
      </c>
      <c r="BG357" s="322">
        <f t="shared" si="271"/>
        <v>8133000</v>
      </c>
      <c r="BH357" s="322">
        <f t="shared" si="271"/>
        <v>8203000</v>
      </c>
      <c r="BI357" s="322">
        <f t="shared" si="271"/>
        <v>8280000</v>
      </c>
      <c r="BJ357" s="322">
        <f t="shared" si="271"/>
        <v>8386000</v>
      </c>
      <c r="BK357" s="322">
        <f t="shared" si="271"/>
        <v>8443000</v>
      </c>
      <c r="BL357" s="322">
        <f t="shared" si="271"/>
        <v>8772000</v>
      </c>
      <c r="BM357" s="322">
        <f t="shared" si="271"/>
        <v>8846000</v>
      </c>
      <c r="BN357" s="322">
        <f t="shared" si="271"/>
        <v>8929000</v>
      </c>
      <c r="BO357" s="322">
        <f t="shared" si="271"/>
        <v>9476000</v>
      </c>
      <c r="BP357" s="323">
        <f t="shared" si="271"/>
        <v>9612000</v>
      </c>
    </row>
    <row r="358" spans="5:68" hidden="1" outlineLevel="4">
      <c r="G358" s="502" t="s">
        <v>0</v>
      </c>
      <c r="H358" s="503"/>
      <c r="I358" s="324">
        <f t="shared" ref="I358:AN358" si="272">SUM(I359)</f>
        <v>0</v>
      </c>
      <c r="J358" s="325">
        <f t="shared" si="272"/>
        <v>0</v>
      </c>
      <c r="K358" s="325">
        <f t="shared" si="272"/>
        <v>0</v>
      </c>
      <c r="L358" s="325">
        <f t="shared" si="272"/>
        <v>0</v>
      </c>
      <c r="M358" s="325">
        <f t="shared" si="272"/>
        <v>0</v>
      </c>
      <c r="N358" s="325">
        <f t="shared" si="272"/>
        <v>0</v>
      </c>
      <c r="O358" s="325">
        <f t="shared" si="272"/>
        <v>0</v>
      </c>
      <c r="P358" s="325">
        <f t="shared" si="272"/>
        <v>0</v>
      </c>
      <c r="Q358" s="325">
        <f t="shared" si="272"/>
        <v>0</v>
      </c>
      <c r="R358" s="325">
        <f t="shared" si="272"/>
        <v>0</v>
      </c>
      <c r="S358" s="325">
        <f t="shared" si="272"/>
        <v>0</v>
      </c>
      <c r="T358" s="325">
        <f t="shared" si="272"/>
        <v>0</v>
      </c>
      <c r="U358" s="325">
        <f t="shared" si="272"/>
        <v>0</v>
      </c>
      <c r="V358" s="325">
        <f t="shared" si="272"/>
        <v>0</v>
      </c>
      <c r="W358" s="325">
        <f t="shared" si="272"/>
        <v>0</v>
      </c>
      <c r="X358" s="325">
        <f t="shared" si="272"/>
        <v>0</v>
      </c>
      <c r="Y358" s="325">
        <f t="shared" si="272"/>
        <v>0</v>
      </c>
      <c r="Z358" s="325">
        <f t="shared" si="272"/>
        <v>0</v>
      </c>
      <c r="AA358" s="325">
        <f t="shared" si="272"/>
        <v>0</v>
      </c>
      <c r="AB358" s="325">
        <f t="shared" si="272"/>
        <v>0</v>
      </c>
      <c r="AC358" s="325">
        <f t="shared" si="272"/>
        <v>0</v>
      </c>
      <c r="AD358" s="325">
        <f t="shared" si="272"/>
        <v>0</v>
      </c>
      <c r="AE358" s="325">
        <f t="shared" si="272"/>
        <v>0</v>
      </c>
      <c r="AF358" s="325">
        <f t="shared" si="272"/>
        <v>0</v>
      </c>
      <c r="AG358" s="325">
        <f t="shared" si="272"/>
        <v>0</v>
      </c>
      <c r="AH358" s="325">
        <f t="shared" si="272"/>
        <v>0</v>
      </c>
      <c r="AI358" s="325">
        <f t="shared" si="272"/>
        <v>0</v>
      </c>
      <c r="AJ358" s="325">
        <f t="shared" si="272"/>
        <v>0</v>
      </c>
      <c r="AK358" s="325">
        <f t="shared" si="272"/>
        <v>0</v>
      </c>
      <c r="AL358" s="325">
        <f t="shared" si="272"/>
        <v>0</v>
      </c>
      <c r="AM358" s="325">
        <f t="shared" si="272"/>
        <v>1000</v>
      </c>
      <c r="AN358" s="325">
        <f t="shared" si="272"/>
        <v>1000</v>
      </c>
      <c r="AO358" s="325">
        <f t="shared" ref="AO358:BP358" si="273">SUM(AO359)</f>
        <v>1000</v>
      </c>
      <c r="AP358" s="325">
        <f t="shared" si="273"/>
        <v>1000</v>
      </c>
      <c r="AQ358" s="325">
        <f t="shared" si="273"/>
        <v>1000</v>
      </c>
      <c r="AR358" s="325">
        <f t="shared" si="273"/>
        <v>1000</v>
      </c>
      <c r="AS358" s="325">
        <f t="shared" si="273"/>
        <v>1000</v>
      </c>
      <c r="AT358" s="325">
        <f t="shared" si="273"/>
        <v>1000</v>
      </c>
      <c r="AU358" s="325">
        <f t="shared" si="273"/>
        <v>1000</v>
      </c>
      <c r="AV358" s="325">
        <f t="shared" si="273"/>
        <v>1000</v>
      </c>
      <c r="AW358" s="325">
        <f t="shared" si="273"/>
        <v>1000</v>
      </c>
      <c r="AX358" s="325">
        <f t="shared" si="273"/>
        <v>1000</v>
      </c>
      <c r="AY358" s="325">
        <f t="shared" si="273"/>
        <v>1000</v>
      </c>
      <c r="AZ358" s="325">
        <f t="shared" si="273"/>
        <v>1000</v>
      </c>
      <c r="BA358" s="325">
        <f t="shared" si="273"/>
        <v>1000</v>
      </c>
      <c r="BB358" s="325">
        <f t="shared" si="273"/>
        <v>1000</v>
      </c>
      <c r="BC358" s="325">
        <f t="shared" si="273"/>
        <v>1000</v>
      </c>
      <c r="BD358" s="325">
        <f t="shared" si="273"/>
        <v>1000</v>
      </c>
      <c r="BE358" s="325">
        <f t="shared" si="273"/>
        <v>1000</v>
      </c>
      <c r="BF358" s="325">
        <f t="shared" si="273"/>
        <v>1000</v>
      </c>
      <c r="BG358" s="325">
        <f t="shared" si="273"/>
        <v>1000</v>
      </c>
      <c r="BH358" s="325">
        <f t="shared" si="273"/>
        <v>1000</v>
      </c>
      <c r="BI358" s="325">
        <f t="shared" si="273"/>
        <v>1000</v>
      </c>
      <c r="BJ358" s="325">
        <f t="shared" si="273"/>
        <v>1000</v>
      </c>
      <c r="BK358" s="325">
        <f t="shared" si="273"/>
        <v>1000</v>
      </c>
      <c r="BL358" s="325">
        <f t="shared" si="273"/>
        <v>1000</v>
      </c>
      <c r="BM358" s="325">
        <f t="shared" si="273"/>
        <v>1000</v>
      </c>
      <c r="BN358" s="325">
        <f t="shared" si="273"/>
        <v>1000</v>
      </c>
      <c r="BO358" s="325">
        <f t="shared" si="273"/>
        <v>1000</v>
      </c>
      <c r="BP358" s="326">
        <f t="shared" si="273"/>
        <v>1000</v>
      </c>
    </row>
    <row r="359" spans="5:68" hidden="1" outlineLevel="5">
      <c r="H359" s="327" t="s">
        <v>260</v>
      </c>
      <c r="I359" s="312">
        <f>'Data - expenses'!J218</f>
        <v>0</v>
      </c>
      <c r="J359" s="313">
        <f>'Data - expenses'!K218</f>
        <v>0</v>
      </c>
      <c r="K359" s="313">
        <f>'Data - expenses'!L218</f>
        <v>0</v>
      </c>
      <c r="L359" s="313">
        <f>'Data - expenses'!M218</f>
        <v>0</v>
      </c>
      <c r="M359" s="313">
        <f>'Data - expenses'!N218</f>
        <v>0</v>
      </c>
      <c r="N359" s="313">
        <f>'Data - expenses'!O218</f>
        <v>0</v>
      </c>
      <c r="O359" s="313">
        <f>'Data - expenses'!P218</f>
        <v>0</v>
      </c>
      <c r="P359" s="313">
        <f>'Data - expenses'!Q218</f>
        <v>0</v>
      </c>
      <c r="Q359" s="313">
        <f>'Data - expenses'!R218</f>
        <v>0</v>
      </c>
      <c r="R359" s="313">
        <f>'Data - expenses'!S218</f>
        <v>0</v>
      </c>
      <c r="S359" s="313">
        <f>'Data - expenses'!T218</f>
        <v>0</v>
      </c>
      <c r="T359" s="313">
        <f>'Data - expenses'!U218</f>
        <v>0</v>
      </c>
      <c r="U359" s="313">
        <f>'Data - expenses'!V218</f>
        <v>0</v>
      </c>
      <c r="V359" s="313">
        <f>'Data - expenses'!W218</f>
        <v>0</v>
      </c>
      <c r="W359" s="313">
        <f>'Data - expenses'!X218</f>
        <v>0</v>
      </c>
      <c r="X359" s="313">
        <f>'Data - expenses'!Y218</f>
        <v>0</v>
      </c>
      <c r="Y359" s="313">
        <f>'Data - expenses'!Z218</f>
        <v>0</v>
      </c>
      <c r="Z359" s="313">
        <f>'Data - expenses'!AA218</f>
        <v>0</v>
      </c>
      <c r="AA359" s="313">
        <f>'Data - expenses'!AB218</f>
        <v>0</v>
      </c>
      <c r="AB359" s="313">
        <f>'Data - expenses'!AC218</f>
        <v>0</v>
      </c>
      <c r="AC359" s="313">
        <f>'Data - expenses'!AD218</f>
        <v>0</v>
      </c>
      <c r="AD359" s="313">
        <f>'Data - expenses'!AE218</f>
        <v>0</v>
      </c>
      <c r="AE359" s="313">
        <f>'Data - expenses'!AF218</f>
        <v>0</v>
      </c>
      <c r="AF359" s="313">
        <f>'Data - expenses'!AG218</f>
        <v>0</v>
      </c>
      <c r="AG359" s="313">
        <f>'Data - expenses'!AH218</f>
        <v>0</v>
      </c>
      <c r="AH359" s="313">
        <f>'Data - expenses'!AI218</f>
        <v>0</v>
      </c>
      <c r="AI359" s="313">
        <f>'Data - expenses'!AJ218</f>
        <v>0</v>
      </c>
      <c r="AJ359" s="313">
        <f>'Data - expenses'!AK218</f>
        <v>0</v>
      </c>
      <c r="AK359" s="313">
        <f>'Data - expenses'!AL218</f>
        <v>0</v>
      </c>
      <c r="AL359" s="313">
        <f>'Data - expenses'!AM218</f>
        <v>0</v>
      </c>
      <c r="AM359" s="313">
        <f>'Data - expenses'!AN218</f>
        <v>1000</v>
      </c>
      <c r="AN359" s="313">
        <f>'Data - expenses'!AO218</f>
        <v>1000</v>
      </c>
      <c r="AO359" s="313">
        <f>'Data - expenses'!AP218</f>
        <v>1000</v>
      </c>
      <c r="AP359" s="313">
        <f>'Data - expenses'!AQ218</f>
        <v>1000</v>
      </c>
      <c r="AQ359" s="313">
        <f>'Data - expenses'!AR218</f>
        <v>1000</v>
      </c>
      <c r="AR359" s="313">
        <f>'Data - expenses'!AS218</f>
        <v>1000</v>
      </c>
      <c r="AS359" s="313">
        <f>'Data - expenses'!AT218</f>
        <v>1000</v>
      </c>
      <c r="AT359" s="313">
        <f>'Data - expenses'!AU218</f>
        <v>1000</v>
      </c>
      <c r="AU359" s="313">
        <f>'Data - expenses'!AV218</f>
        <v>1000</v>
      </c>
      <c r="AV359" s="313">
        <f>'Data - expenses'!AW218</f>
        <v>1000</v>
      </c>
      <c r="AW359" s="313">
        <f>'Data - expenses'!AX218</f>
        <v>1000</v>
      </c>
      <c r="AX359" s="313">
        <f>'Data - expenses'!AY218</f>
        <v>1000</v>
      </c>
      <c r="AY359" s="313">
        <f>'Data - expenses'!AZ218</f>
        <v>1000</v>
      </c>
      <c r="AZ359" s="313">
        <f>'Data - expenses'!BA218</f>
        <v>1000</v>
      </c>
      <c r="BA359" s="313">
        <f>'Data - expenses'!BB218</f>
        <v>1000</v>
      </c>
      <c r="BB359" s="313">
        <f>'Data - expenses'!BC218</f>
        <v>1000</v>
      </c>
      <c r="BC359" s="313">
        <f>'Data - expenses'!BD218</f>
        <v>1000</v>
      </c>
      <c r="BD359" s="313">
        <f>'Data - expenses'!BE218</f>
        <v>1000</v>
      </c>
      <c r="BE359" s="313">
        <f>'Data - expenses'!BF218</f>
        <v>1000</v>
      </c>
      <c r="BF359" s="313">
        <f>'Data - expenses'!BG218</f>
        <v>1000</v>
      </c>
      <c r="BG359" s="313">
        <f>'Data - expenses'!BH218</f>
        <v>1000</v>
      </c>
      <c r="BH359" s="313">
        <f>'Data - expenses'!BI218</f>
        <v>1000</v>
      </c>
      <c r="BI359" s="313">
        <f>'Data - expenses'!BJ218</f>
        <v>1000</v>
      </c>
      <c r="BJ359" s="313">
        <f>'Data - expenses'!BK218</f>
        <v>1000</v>
      </c>
      <c r="BK359" s="313">
        <f>'Data - expenses'!BL218</f>
        <v>1000</v>
      </c>
      <c r="BL359" s="313">
        <f>'Data - expenses'!BM218</f>
        <v>1000</v>
      </c>
      <c r="BM359" s="313">
        <f>'Data - expenses'!BN218</f>
        <v>1000</v>
      </c>
      <c r="BN359" s="313">
        <f>'Data - expenses'!BO218</f>
        <v>1000</v>
      </c>
      <c r="BO359" s="313">
        <f>'Data - expenses'!BP218</f>
        <v>1000</v>
      </c>
      <c r="BP359" s="314">
        <f>'Data - expenses'!BQ218</f>
        <v>1000</v>
      </c>
    </row>
    <row r="360" spans="5:68" hidden="1" outlineLevel="4">
      <c r="G360" s="502" t="s">
        <v>57</v>
      </c>
      <c r="H360" s="503"/>
      <c r="I360" s="324">
        <f t="shared" ref="I360:AN360" si="274">SUM(I361,I362,I363,I364)</f>
        <v>2000</v>
      </c>
      <c r="J360" s="325">
        <f t="shared" si="274"/>
        <v>2000</v>
      </c>
      <c r="K360" s="325">
        <f t="shared" si="274"/>
        <v>3000</v>
      </c>
      <c r="L360" s="325">
        <f t="shared" si="274"/>
        <v>5000</v>
      </c>
      <c r="M360" s="325">
        <f t="shared" si="274"/>
        <v>8000</v>
      </c>
      <c r="N360" s="325">
        <f t="shared" si="274"/>
        <v>13000</v>
      </c>
      <c r="O360" s="325">
        <f t="shared" si="274"/>
        <v>19000</v>
      </c>
      <c r="P360" s="325">
        <f t="shared" si="274"/>
        <v>26000</v>
      </c>
      <c r="Q360" s="325">
        <f t="shared" si="274"/>
        <v>32000</v>
      </c>
      <c r="R360" s="325">
        <f t="shared" si="274"/>
        <v>41000</v>
      </c>
      <c r="S360" s="325">
        <f t="shared" si="274"/>
        <v>47000</v>
      </c>
      <c r="T360" s="325">
        <f t="shared" si="274"/>
        <v>55000</v>
      </c>
      <c r="U360" s="325">
        <f t="shared" si="274"/>
        <v>72000</v>
      </c>
      <c r="V360" s="325">
        <f t="shared" si="274"/>
        <v>89000</v>
      </c>
      <c r="W360" s="325">
        <f t="shared" si="274"/>
        <v>101000</v>
      </c>
      <c r="X360" s="325">
        <f t="shared" si="274"/>
        <v>112000</v>
      </c>
      <c r="Y360" s="325">
        <f t="shared" si="274"/>
        <v>142000</v>
      </c>
      <c r="Z360" s="325">
        <f t="shared" si="274"/>
        <v>153000</v>
      </c>
      <c r="AA360" s="325">
        <f t="shared" si="274"/>
        <v>176000</v>
      </c>
      <c r="AB360" s="325">
        <f t="shared" si="274"/>
        <v>211000</v>
      </c>
      <c r="AC360" s="325">
        <f t="shared" si="274"/>
        <v>270000</v>
      </c>
      <c r="AD360" s="325">
        <f t="shared" si="274"/>
        <v>344000</v>
      </c>
      <c r="AE360" s="325">
        <f t="shared" si="274"/>
        <v>404000</v>
      </c>
      <c r="AF360" s="325">
        <f t="shared" si="274"/>
        <v>526000</v>
      </c>
      <c r="AG360" s="325">
        <f t="shared" si="274"/>
        <v>562000</v>
      </c>
      <c r="AH360" s="325">
        <f t="shared" si="274"/>
        <v>590000</v>
      </c>
      <c r="AI360" s="325">
        <f t="shared" si="274"/>
        <v>642000</v>
      </c>
      <c r="AJ360" s="325">
        <f t="shared" si="274"/>
        <v>787000</v>
      </c>
      <c r="AK360" s="325">
        <f t="shared" si="274"/>
        <v>827000</v>
      </c>
      <c r="AL360" s="325">
        <f t="shared" si="274"/>
        <v>871000</v>
      </c>
      <c r="AM360" s="325">
        <f t="shared" si="274"/>
        <v>939000</v>
      </c>
      <c r="AN360" s="325">
        <f t="shared" si="274"/>
        <v>1030000</v>
      </c>
      <c r="AO360" s="325">
        <f t="shared" ref="AO360:BP360" si="275">SUM(AO361,AO362,AO363,AO364)</f>
        <v>1071000</v>
      </c>
      <c r="AP360" s="325">
        <f t="shared" si="275"/>
        <v>1126000</v>
      </c>
      <c r="AQ360" s="325">
        <f t="shared" si="275"/>
        <v>1166000</v>
      </c>
      <c r="AR360" s="325">
        <f t="shared" si="275"/>
        <v>1224000</v>
      </c>
      <c r="AS360" s="325">
        <f t="shared" si="275"/>
        <v>1267000</v>
      </c>
      <c r="AT360" s="325">
        <f t="shared" si="275"/>
        <v>1379000</v>
      </c>
      <c r="AU360" s="325">
        <f t="shared" si="275"/>
        <v>1439000</v>
      </c>
      <c r="AV360" s="325">
        <f t="shared" si="275"/>
        <v>1486000</v>
      </c>
      <c r="AW360" s="325">
        <f t="shared" si="275"/>
        <v>1541000</v>
      </c>
      <c r="AX360" s="325">
        <f t="shared" si="275"/>
        <v>1579000</v>
      </c>
      <c r="AY360" s="325">
        <f t="shared" si="275"/>
        <v>1623000</v>
      </c>
      <c r="AZ360" s="325">
        <f t="shared" si="275"/>
        <v>1747000</v>
      </c>
      <c r="BA360" s="325">
        <f t="shared" si="275"/>
        <v>1808000</v>
      </c>
      <c r="BB360" s="325">
        <f t="shared" si="275"/>
        <v>1868000</v>
      </c>
      <c r="BC360" s="325">
        <f t="shared" si="275"/>
        <v>1929000</v>
      </c>
      <c r="BD360" s="325">
        <f t="shared" si="275"/>
        <v>1972000</v>
      </c>
      <c r="BE360" s="325">
        <f t="shared" si="275"/>
        <v>2081000</v>
      </c>
      <c r="BF360" s="325">
        <f t="shared" si="275"/>
        <v>2190000</v>
      </c>
      <c r="BG360" s="325">
        <f t="shared" si="275"/>
        <v>2247000</v>
      </c>
      <c r="BH360" s="325">
        <f t="shared" si="275"/>
        <v>2317000</v>
      </c>
      <c r="BI360" s="325">
        <f t="shared" si="275"/>
        <v>2393000</v>
      </c>
      <c r="BJ360" s="325">
        <f t="shared" si="275"/>
        <v>2499000</v>
      </c>
      <c r="BK360" s="325">
        <f t="shared" si="275"/>
        <v>2556000</v>
      </c>
      <c r="BL360" s="325">
        <f t="shared" si="275"/>
        <v>2679000</v>
      </c>
      <c r="BM360" s="325">
        <f t="shared" si="275"/>
        <v>2753000</v>
      </c>
      <c r="BN360" s="325">
        <f t="shared" si="275"/>
        <v>2836000</v>
      </c>
      <c r="BO360" s="325">
        <f t="shared" si="275"/>
        <v>2984000</v>
      </c>
      <c r="BP360" s="326">
        <f t="shared" si="275"/>
        <v>3060000</v>
      </c>
    </row>
    <row r="361" spans="5:68" hidden="1" outlineLevel="5">
      <c r="H361" s="327" t="s">
        <v>261</v>
      </c>
      <c r="I361" s="312">
        <f>'Data - expenses'!J219</f>
        <v>1000</v>
      </c>
      <c r="J361" s="313">
        <f>'Data - expenses'!K219</f>
        <v>1000</v>
      </c>
      <c r="K361" s="313">
        <f>'Data - expenses'!L219</f>
        <v>1000</v>
      </c>
      <c r="L361" s="313">
        <f>'Data - expenses'!M219</f>
        <v>1000</v>
      </c>
      <c r="M361" s="313">
        <f>'Data - expenses'!N219</f>
        <v>1000</v>
      </c>
      <c r="N361" s="313">
        <f>'Data - expenses'!O219</f>
        <v>1000</v>
      </c>
      <c r="O361" s="313">
        <f>'Data - expenses'!P219</f>
        <v>1000</v>
      </c>
      <c r="P361" s="313">
        <f>'Data - expenses'!Q219</f>
        <v>1000</v>
      </c>
      <c r="Q361" s="313">
        <f>'Data - expenses'!R219</f>
        <v>1000</v>
      </c>
      <c r="R361" s="313">
        <f>'Data - expenses'!S219</f>
        <v>1000</v>
      </c>
      <c r="S361" s="313">
        <f>'Data - expenses'!T219</f>
        <v>1000</v>
      </c>
      <c r="T361" s="313">
        <f>'Data - expenses'!U219</f>
        <v>1000</v>
      </c>
      <c r="U361" s="313">
        <f>'Data - expenses'!V219</f>
        <v>1000</v>
      </c>
      <c r="V361" s="313">
        <f>'Data - expenses'!W219</f>
        <v>1000</v>
      </c>
      <c r="W361" s="313">
        <f>'Data - expenses'!X219</f>
        <v>1000</v>
      </c>
      <c r="X361" s="313">
        <f>'Data - expenses'!Y219</f>
        <v>1000</v>
      </c>
      <c r="Y361" s="313">
        <f>'Data - expenses'!Z219</f>
        <v>1000</v>
      </c>
      <c r="Z361" s="313">
        <f>'Data - expenses'!AA219</f>
        <v>1000</v>
      </c>
      <c r="AA361" s="313">
        <f>'Data - expenses'!AB219</f>
        <v>1000</v>
      </c>
      <c r="AB361" s="313">
        <f>'Data - expenses'!AC219</f>
        <v>1000</v>
      </c>
      <c r="AC361" s="313">
        <f>'Data - expenses'!AD219</f>
        <v>1000</v>
      </c>
      <c r="AD361" s="313">
        <f>'Data - expenses'!AE219</f>
        <v>1000</v>
      </c>
      <c r="AE361" s="313">
        <f>'Data - expenses'!AF219</f>
        <v>1000</v>
      </c>
      <c r="AF361" s="313">
        <f>'Data - expenses'!AG219</f>
        <v>1000</v>
      </c>
      <c r="AG361" s="313">
        <f>'Data - expenses'!AH219</f>
        <v>1000</v>
      </c>
      <c r="AH361" s="313">
        <f>'Data - expenses'!AI219</f>
        <v>1000</v>
      </c>
      <c r="AI361" s="313">
        <f>'Data - expenses'!AJ219</f>
        <v>1000</v>
      </c>
      <c r="AJ361" s="313">
        <f>'Data - expenses'!AK219</f>
        <v>1000</v>
      </c>
      <c r="AK361" s="313">
        <f>'Data - expenses'!AL219</f>
        <v>1000</v>
      </c>
      <c r="AL361" s="313">
        <f>'Data - expenses'!AM219</f>
        <v>1000</v>
      </c>
      <c r="AM361" s="313">
        <f>'Data - expenses'!AN219</f>
        <v>1000</v>
      </c>
      <c r="AN361" s="313">
        <f>'Data - expenses'!AO219</f>
        <v>1000</v>
      </c>
      <c r="AO361" s="313">
        <f>'Data - expenses'!AP219</f>
        <v>1000</v>
      </c>
      <c r="AP361" s="313">
        <f>'Data - expenses'!AQ219</f>
        <v>1000</v>
      </c>
      <c r="AQ361" s="313">
        <f>'Data - expenses'!AR219</f>
        <v>1000</v>
      </c>
      <c r="AR361" s="313">
        <f>'Data - expenses'!AS219</f>
        <v>1000</v>
      </c>
      <c r="AS361" s="313">
        <f>'Data - expenses'!AT219</f>
        <v>1000</v>
      </c>
      <c r="AT361" s="313">
        <f>'Data - expenses'!AU219</f>
        <v>1000</v>
      </c>
      <c r="AU361" s="313">
        <f>'Data - expenses'!AV219</f>
        <v>1000</v>
      </c>
      <c r="AV361" s="313">
        <f>'Data - expenses'!AW219</f>
        <v>1000</v>
      </c>
      <c r="AW361" s="313">
        <f>'Data - expenses'!AX219</f>
        <v>1000</v>
      </c>
      <c r="AX361" s="313">
        <f>'Data - expenses'!AY219</f>
        <v>1000</v>
      </c>
      <c r="AY361" s="313">
        <f>'Data - expenses'!AZ219</f>
        <v>1000</v>
      </c>
      <c r="AZ361" s="313">
        <f>'Data - expenses'!BA219</f>
        <v>1000</v>
      </c>
      <c r="BA361" s="313">
        <f>'Data - expenses'!BB219</f>
        <v>1000</v>
      </c>
      <c r="BB361" s="313">
        <f>'Data - expenses'!BC219</f>
        <v>1000</v>
      </c>
      <c r="BC361" s="313">
        <f>'Data - expenses'!BD219</f>
        <v>1000</v>
      </c>
      <c r="BD361" s="313">
        <f>'Data - expenses'!BE219</f>
        <v>1000</v>
      </c>
      <c r="BE361" s="313">
        <f>'Data - expenses'!BF219</f>
        <v>1000</v>
      </c>
      <c r="BF361" s="313">
        <f>'Data - expenses'!BG219</f>
        <v>1000</v>
      </c>
      <c r="BG361" s="313">
        <f>'Data - expenses'!BH219</f>
        <v>1000</v>
      </c>
      <c r="BH361" s="313">
        <f>'Data - expenses'!BI219</f>
        <v>1000</v>
      </c>
      <c r="BI361" s="313">
        <f>'Data - expenses'!BJ219</f>
        <v>1000</v>
      </c>
      <c r="BJ361" s="313">
        <f>'Data - expenses'!BK219</f>
        <v>1000</v>
      </c>
      <c r="BK361" s="313">
        <f>'Data - expenses'!BL219</f>
        <v>1000</v>
      </c>
      <c r="BL361" s="313">
        <f>'Data - expenses'!BM219</f>
        <v>1000</v>
      </c>
      <c r="BM361" s="313">
        <f>'Data - expenses'!BN219</f>
        <v>2000</v>
      </c>
      <c r="BN361" s="313">
        <f>'Data - expenses'!BO219</f>
        <v>2000</v>
      </c>
      <c r="BO361" s="313">
        <f>'Data - expenses'!BP219</f>
        <v>2000</v>
      </c>
      <c r="BP361" s="314">
        <f>'Data - expenses'!BQ219</f>
        <v>2000</v>
      </c>
    </row>
    <row r="362" spans="5:68" hidden="1" outlineLevel="5">
      <c r="H362" s="327" t="s">
        <v>262</v>
      </c>
      <c r="I362" s="312">
        <f>'Data - expenses'!J220</f>
        <v>1000</v>
      </c>
      <c r="J362" s="313">
        <f>'Data - expenses'!K220</f>
        <v>1000</v>
      </c>
      <c r="K362" s="313">
        <f>'Data - expenses'!L220</f>
        <v>1000</v>
      </c>
      <c r="L362" s="313">
        <f>'Data - expenses'!M220</f>
        <v>1000</v>
      </c>
      <c r="M362" s="313">
        <f>'Data - expenses'!N220</f>
        <v>1000</v>
      </c>
      <c r="N362" s="313">
        <f>'Data - expenses'!O220</f>
        <v>1000</v>
      </c>
      <c r="O362" s="313">
        <f>'Data - expenses'!P220</f>
        <v>1000</v>
      </c>
      <c r="P362" s="313">
        <f>'Data - expenses'!Q220</f>
        <v>1000</v>
      </c>
      <c r="Q362" s="313">
        <f>'Data - expenses'!R220</f>
        <v>1000</v>
      </c>
      <c r="R362" s="313">
        <f>'Data - expenses'!S220</f>
        <v>1000</v>
      </c>
      <c r="S362" s="313">
        <f>'Data - expenses'!T220</f>
        <v>1000</v>
      </c>
      <c r="T362" s="313">
        <f>'Data - expenses'!U220</f>
        <v>1000</v>
      </c>
      <c r="U362" s="313">
        <f>'Data - expenses'!V220</f>
        <v>2000</v>
      </c>
      <c r="V362" s="313">
        <f>'Data - expenses'!W220</f>
        <v>2000</v>
      </c>
      <c r="W362" s="313">
        <f>'Data - expenses'!X220</f>
        <v>2000</v>
      </c>
      <c r="X362" s="313">
        <f>'Data - expenses'!Y220</f>
        <v>2000</v>
      </c>
      <c r="Y362" s="313">
        <f>'Data - expenses'!Z220</f>
        <v>3000</v>
      </c>
      <c r="Z362" s="313">
        <f>'Data - expenses'!AA220</f>
        <v>3000</v>
      </c>
      <c r="AA362" s="313">
        <f>'Data - expenses'!AB220</f>
        <v>3000</v>
      </c>
      <c r="AB362" s="313">
        <f>'Data - expenses'!AC220</f>
        <v>4000</v>
      </c>
      <c r="AC362" s="313">
        <f>'Data - expenses'!AD220</f>
        <v>4000</v>
      </c>
      <c r="AD362" s="313">
        <f>'Data - expenses'!AE220</f>
        <v>6000</v>
      </c>
      <c r="AE362" s="313">
        <f>'Data - expenses'!AF220</f>
        <v>6000</v>
      </c>
      <c r="AF362" s="313">
        <f>'Data - expenses'!AG220</f>
        <v>8000</v>
      </c>
      <c r="AG362" s="313">
        <f>'Data - expenses'!AH220</f>
        <v>9000</v>
      </c>
      <c r="AH362" s="313">
        <f>'Data - expenses'!AI220</f>
        <v>9000</v>
      </c>
      <c r="AI362" s="313">
        <f>'Data - expenses'!AJ220</f>
        <v>10000</v>
      </c>
      <c r="AJ362" s="313">
        <f>'Data - expenses'!AK220</f>
        <v>12000</v>
      </c>
      <c r="AK362" s="313">
        <f>'Data - expenses'!AL220</f>
        <v>13000</v>
      </c>
      <c r="AL362" s="313">
        <f>'Data - expenses'!AM220</f>
        <v>13000</v>
      </c>
      <c r="AM362" s="313">
        <f>'Data - expenses'!AN220</f>
        <v>14000</v>
      </c>
      <c r="AN362" s="313">
        <f>'Data - expenses'!AO220</f>
        <v>16000</v>
      </c>
      <c r="AO362" s="313">
        <f>'Data - expenses'!AP220</f>
        <v>16000</v>
      </c>
      <c r="AP362" s="313">
        <f>'Data - expenses'!AQ220</f>
        <v>17000</v>
      </c>
      <c r="AQ362" s="313">
        <f>'Data - expenses'!AR220</f>
        <v>18000</v>
      </c>
      <c r="AR362" s="313">
        <f>'Data - expenses'!AS220</f>
        <v>19000</v>
      </c>
      <c r="AS362" s="313">
        <f>'Data - expenses'!AT220</f>
        <v>19000</v>
      </c>
      <c r="AT362" s="313">
        <f>'Data - expenses'!AU220</f>
        <v>21000</v>
      </c>
      <c r="AU362" s="313">
        <f>'Data - expenses'!AV220</f>
        <v>22000</v>
      </c>
      <c r="AV362" s="313">
        <f>'Data - expenses'!AW220</f>
        <v>23000</v>
      </c>
      <c r="AW362" s="313">
        <f>'Data - expenses'!AX220</f>
        <v>23000</v>
      </c>
      <c r="AX362" s="313">
        <f>'Data - expenses'!AY220</f>
        <v>24000</v>
      </c>
      <c r="AY362" s="313">
        <f>'Data - expenses'!AZ220</f>
        <v>25000</v>
      </c>
      <c r="AZ362" s="313">
        <f>'Data - expenses'!BA220</f>
        <v>26000</v>
      </c>
      <c r="BA362" s="313">
        <f>'Data - expenses'!BB220</f>
        <v>27000</v>
      </c>
      <c r="BB362" s="313">
        <f>'Data - expenses'!BC220</f>
        <v>28000</v>
      </c>
      <c r="BC362" s="313">
        <f>'Data - expenses'!BD220</f>
        <v>29000</v>
      </c>
      <c r="BD362" s="313">
        <f>'Data - expenses'!BE220</f>
        <v>29000</v>
      </c>
      <c r="BE362" s="313">
        <f>'Data - expenses'!BF220</f>
        <v>31000</v>
      </c>
      <c r="BF362" s="313">
        <f>'Data - expenses'!BG220</f>
        <v>33000</v>
      </c>
      <c r="BG362" s="313">
        <f>'Data - expenses'!BH220</f>
        <v>33000</v>
      </c>
      <c r="BH362" s="313">
        <f>'Data - expenses'!BI220</f>
        <v>34000</v>
      </c>
      <c r="BI362" s="313">
        <f>'Data - expenses'!BJ220</f>
        <v>35000</v>
      </c>
      <c r="BJ362" s="313">
        <f>'Data - expenses'!BK220</f>
        <v>37000</v>
      </c>
      <c r="BK362" s="313">
        <f>'Data - expenses'!BL220</f>
        <v>38000</v>
      </c>
      <c r="BL362" s="313">
        <f>'Data - expenses'!BM220</f>
        <v>40000</v>
      </c>
      <c r="BM362" s="313">
        <f>'Data - expenses'!BN220</f>
        <v>41000</v>
      </c>
      <c r="BN362" s="313">
        <f>'Data - expenses'!BO220</f>
        <v>42000</v>
      </c>
      <c r="BO362" s="313">
        <f>'Data - expenses'!BP220</f>
        <v>44000</v>
      </c>
      <c r="BP362" s="314">
        <f>'Data - expenses'!BQ220</f>
        <v>45000</v>
      </c>
    </row>
    <row r="363" spans="5:68" hidden="1" outlineLevel="5">
      <c r="H363" s="327" t="s">
        <v>263</v>
      </c>
      <c r="I363" s="312">
        <f>'Data - expenses'!J221</f>
        <v>0</v>
      </c>
      <c r="J363" s="313">
        <f>'Data - expenses'!K221</f>
        <v>0</v>
      </c>
      <c r="K363" s="313">
        <f>'Data - expenses'!L221</f>
        <v>1000</v>
      </c>
      <c r="L363" s="313">
        <f>'Data - expenses'!M221</f>
        <v>3000</v>
      </c>
      <c r="M363" s="313">
        <f>'Data - expenses'!N221</f>
        <v>6000</v>
      </c>
      <c r="N363" s="313">
        <f>'Data - expenses'!O221</f>
        <v>11000</v>
      </c>
      <c r="O363" s="313">
        <f>'Data - expenses'!P221</f>
        <v>17000</v>
      </c>
      <c r="P363" s="313">
        <f>'Data - expenses'!Q221</f>
        <v>24000</v>
      </c>
      <c r="Q363" s="313">
        <f>'Data - expenses'!R221</f>
        <v>30000</v>
      </c>
      <c r="R363" s="313">
        <f>'Data - expenses'!S221</f>
        <v>39000</v>
      </c>
      <c r="S363" s="313">
        <f>'Data - expenses'!T221</f>
        <v>45000</v>
      </c>
      <c r="T363" s="313">
        <f>'Data - expenses'!U221</f>
        <v>53000</v>
      </c>
      <c r="U363" s="313">
        <f>'Data - expenses'!V221</f>
        <v>69000</v>
      </c>
      <c r="V363" s="313">
        <f>'Data - expenses'!W221</f>
        <v>86000</v>
      </c>
      <c r="W363" s="313">
        <f>'Data - expenses'!X221</f>
        <v>98000</v>
      </c>
      <c r="X363" s="313">
        <f>'Data - expenses'!Y221</f>
        <v>109000</v>
      </c>
      <c r="Y363" s="313">
        <f>'Data - expenses'!Z221</f>
        <v>137000</v>
      </c>
      <c r="Z363" s="313">
        <f>'Data - expenses'!AA221</f>
        <v>148000</v>
      </c>
      <c r="AA363" s="313">
        <f>'Data - expenses'!AB221</f>
        <v>171000</v>
      </c>
      <c r="AB363" s="313">
        <f>'Data - expenses'!AC221</f>
        <v>205000</v>
      </c>
      <c r="AC363" s="313">
        <f>'Data - expenses'!AD221</f>
        <v>264000</v>
      </c>
      <c r="AD363" s="313">
        <f>'Data - expenses'!AE221</f>
        <v>336000</v>
      </c>
      <c r="AE363" s="313">
        <f>'Data - expenses'!AF221</f>
        <v>396000</v>
      </c>
      <c r="AF363" s="313">
        <f>'Data - expenses'!AG221</f>
        <v>516000</v>
      </c>
      <c r="AG363" s="313">
        <f>'Data - expenses'!AH221</f>
        <v>551000</v>
      </c>
      <c r="AH363" s="313">
        <f>'Data - expenses'!AI221</f>
        <v>578000</v>
      </c>
      <c r="AI363" s="313">
        <f>'Data - expenses'!AJ221</f>
        <v>629000</v>
      </c>
      <c r="AJ363" s="313">
        <f>'Data - expenses'!AK221</f>
        <v>772000</v>
      </c>
      <c r="AK363" s="313">
        <f>'Data - expenses'!AL221</f>
        <v>811000</v>
      </c>
      <c r="AL363" s="313">
        <f>'Data - expenses'!AM221</f>
        <v>855000</v>
      </c>
      <c r="AM363" s="313">
        <f>'Data - expenses'!AN221</f>
        <v>922000</v>
      </c>
      <c r="AN363" s="313">
        <f>'Data - expenses'!AO221</f>
        <v>1010000</v>
      </c>
      <c r="AO363" s="313">
        <f>'Data - expenses'!AP221</f>
        <v>1051000</v>
      </c>
      <c r="AP363" s="313">
        <f>'Data - expenses'!AQ221</f>
        <v>1105000</v>
      </c>
      <c r="AQ363" s="313">
        <f>'Data - expenses'!AR221</f>
        <v>1144000</v>
      </c>
      <c r="AR363" s="313">
        <f>'Data - expenses'!AS221</f>
        <v>1201000</v>
      </c>
      <c r="AS363" s="313">
        <f>'Data - expenses'!AT221</f>
        <v>1244000</v>
      </c>
      <c r="AT363" s="313">
        <f>'Data - expenses'!AU221</f>
        <v>1353000</v>
      </c>
      <c r="AU363" s="313">
        <f>'Data - expenses'!AV221</f>
        <v>1412000</v>
      </c>
      <c r="AV363" s="313">
        <f>'Data - expenses'!AW221</f>
        <v>1458000</v>
      </c>
      <c r="AW363" s="313">
        <f>'Data - expenses'!AX221</f>
        <v>1513000</v>
      </c>
      <c r="AX363" s="313">
        <f>'Data - expenses'!AY221</f>
        <v>1549000</v>
      </c>
      <c r="AY363" s="313">
        <f>'Data - expenses'!AZ221</f>
        <v>1592000</v>
      </c>
      <c r="AZ363" s="313">
        <f>'Data - expenses'!BA221</f>
        <v>1715000</v>
      </c>
      <c r="BA363" s="313">
        <f>'Data - expenses'!BB221</f>
        <v>1775000</v>
      </c>
      <c r="BB363" s="313">
        <f>'Data - expenses'!BC221</f>
        <v>1834000</v>
      </c>
      <c r="BC363" s="313">
        <f>'Data - expenses'!BD221</f>
        <v>1894000</v>
      </c>
      <c r="BD363" s="313">
        <f>'Data - expenses'!BE221</f>
        <v>1936000</v>
      </c>
      <c r="BE363" s="313">
        <f>'Data - expenses'!BF221</f>
        <v>2043000</v>
      </c>
      <c r="BF363" s="313">
        <f>'Data - expenses'!BG221</f>
        <v>2150000</v>
      </c>
      <c r="BG363" s="313">
        <f>'Data - expenses'!BH221</f>
        <v>2207000</v>
      </c>
      <c r="BH363" s="313">
        <f>'Data - expenses'!BI221</f>
        <v>2276000</v>
      </c>
      <c r="BI363" s="313">
        <f>'Data - expenses'!BJ221</f>
        <v>2350000</v>
      </c>
      <c r="BJ363" s="313">
        <f>'Data - expenses'!BK221</f>
        <v>2454000</v>
      </c>
      <c r="BK363" s="313">
        <f>'Data - expenses'!BL221</f>
        <v>2510000</v>
      </c>
      <c r="BL363" s="313">
        <f>'Data - expenses'!BM221</f>
        <v>2631000</v>
      </c>
      <c r="BM363" s="313">
        <f>'Data - expenses'!BN221</f>
        <v>2703000</v>
      </c>
      <c r="BN363" s="313">
        <f>'Data - expenses'!BO221</f>
        <v>2785000</v>
      </c>
      <c r="BO363" s="313">
        <f>'Data - expenses'!BP221</f>
        <v>2930000</v>
      </c>
      <c r="BP363" s="314">
        <f>'Data - expenses'!BQ221</f>
        <v>3005000</v>
      </c>
    </row>
    <row r="364" spans="5:68" hidden="1" outlineLevel="5">
      <c r="H364" s="327" t="s">
        <v>301</v>
      </c>
      <c r="I364" s="312">
        <f>'Data - expenses'!J222</f>
        <v>0</v>
      </c>
      <c r="J364" s="313">
        <f>'Data - expenses'!K222</f>
        <v>0</v>
      </c>
      <c r="K364" s="313">
        <f>'Data - expenses'!L222</f>
        <v>0</v>
      </c>
      <c r="L364" s="313">
        <f>'Data - expenses'!M222</f>
        <v>0</v>
      </c>
      <c r="M364" s="313">
        <f>'Data - expenses'!N222</f>
        <v>0</v>
      </c>
      <c r="N364" s="313">
        <f>'Data - expenses'!O222</f>
        <v>0</v>
      </c>
      <c r="O364" s="313">
        <f>'Data - expenses'!P222</f>
        <v>0</v>
      </c>
      <c r="P364" s="313">
        <f>'Data - expenses'!Q222</f>
        <v>0</v>
      </c>
      <c r="Q364" s="313">
        <f>'Data - expenses'!R222</f>
        <v>0</v>
      </c>
      <c r="R364" s="313">
        <f>'Data - expenses'!S222</f>
        <v>0</v>
      </c>
      <c r="S364" s="313">
        <f>'Data - expenses'!T222</f>
        <v>0</v>
      </c>
      <c r="T364" s="313">
        <f>'Data - expenses'!U222</f>
        <v>0</v>
      </c>
      <c r="U364" s="313">
        <f>'Data - expenses'!V222</f>
        <v>0</v>
      </c>
      <c r="V364" s="313">
        <f>'Data - expenses'!W222</f>
        <v>0</v>
      </c>
      <c r="W364" s="313">
        <f>'Data - expenses'!X222</f>
        <v>0</v>
      </c>
      <c r="X364" s="313">
        <f>'Data - expenses'!Y222</f>
        <v>0</v>
      </c>
      <c r="Y364" s="313">
        <f>'Data - expenses'!Z222</f>
        <v>1000</v>
      </c>
      <c r="Z364" s="313">
        <f>'Data - expenses'!AA222</f>
        <v>1000</v>
      </c>
      <c r="AA364" s="313">
        <f>'Data - expenses'!AB222</f>
        <v>1000</v>
      </c>
      <c r="AB364" s="313">
        <f>'Data - expenses'!AC222</f>
        <v>1000</v>
      </c>
      <c r="AC364" s="313">
        <f>'Data - expenses'!AD222</f>
        <v>1000</v>
      </c>
      <c r="AD364" s="313">
        <f>'Data - expenses'!AE222</f>
        <v>1000</v>
      </c>
      <c r="AE364" s="313">
        <f>'Data - expenses'!AF222</f>
        <v>1000</v>
      </c>
      <c r="AF364" s="313">
        <f>'Data - expenses'!AG222</f>
        <v>1000</v>
      </c>
      <c r="AG364" s="313">
        <f>'Data - expenses'!AH222</f>
        <v>1000</v>
      </c>
      <c r="AH364" s="313">
        <f>'Data - expenses'!AI222</f>
        <v>2000</v>
      </c>
      <c r="AI364" s="313">
        <f>'Data - expenses'!AJ222</f>
        <v>2000</v>
      </c>
      <c r="AJ364" s="313">
        <f>'Data - expenses'!AK222</f>
        <v>2000</v>
      </c>
      <c r="AK364" s="313">
        <f>'Data - expenses'!AL222</f>
        <v>2000</v>
      </c>
      <c r="AL364" s="313">
        <f>'Data - expenses'!AM222</f>
        <v>2000</v>
      </c>
      <c r="AM364" s="313">
        <f>'Data - expenses'!AN222</f>
        <v>2000</v>
      </c>
      <c r="AN364" s="313">
        <f>'Data - expenses'!AO222</f>
        <v>3000</v>
      </c>
      <c r="AO364" s="313">
        <f>'Data - expenses'!AP222</f>
        <v>3000</v>
      </c>
      <c r="AP364" s="313">
        <f>'Data - expenses'!AQ222</f>
        <v>3000</v>
      </c>
      <c r="AQ364" s="313">
        <f>'Data - expenses'!AR222</f>
        <v>3000</v>
      </c>
      <c r="AR364" s="313">
        <f>'Data - expenses'!AS222</f>
        <v>3000</v>
      </c>
      <c r="AS364" s="313">
        <f>'Data - expenses'!AT222</f>
        <v>3000</v>
      </c>
      <c r="AT364" s="313">
        <f>'Data - expenses'!AU222</f>
        <v>4000</v>
      </c>
      <c r="AU364" s="313">
        <f>'Data - expenses'!AV222</f>
        <v>4000</v>
      </c>
      <c r="AV364" s="313">
        <f>'Data - expenses'!AW222</f>
        <v>4000</v>
      </c>
      <c r="AW364" s="313">
        <f>'Data - expenses'!AX222</f>
        <v>4000</v>
      </c>
      <c r="AX364" s="313">
        <f>'Data - expenses'!AY222</f>
        <v>5000</v>
      </c>
      <c r="AY364" s="313">
        <f>'Data - expenses'!AZ222</f>
        <v>5000</v>
      </c>
      <c r="AZ364" s="313">
        <f>'Data - expenses'!BA222</f>
        <v>5000</v>
      </c>
      <c r="BA364" s="313">
        <f>'Data - expenses'!BB222</f>
        <v>5000</v>
      </c>
      <c r="BB364" s="313">
        <f>'Data - expenses'!BC222</f>
        <v>5000</v>
      </c>
      <c r="BC364" s="313">
        <f>'Data - expenses'!BD222</f>
        <v>5000</v>
      </c>
      <c r="BD364" s="313">
        <f>'Data - expenses'!BE222</f>
        <v>6000</v>
      </c>
      <c r="BE364" s="313">
        <f>'Data - expenses'!BF222</f>
        <v>6000</v>
      </c>
      <c r="BF364" s="313">
        <f>'Data - expenses'!BG222</f>
        <v>6000</v>
      </c>
      <c r="BG364" s="313">
        <f>'Data - expenses'!BH222</f>
        <v>6000</v>
      </c>
      <c r="BH364" s="313">
        <f>'Data - expenses'!BI222</f>
        <v>6000</v>
      </c>
      <c r="BI364" s="313">
        <f>'Data - expenses'!BJ222</f>
        <v>7000</v>
      </c>
      <c r="BJ364" s="313">
        <f>'Data - expenses'!BK222</f>
        <v>7000</v>
      </c>
      <c r="BK364" s="313">
        <f>'Data - expenses'!BL222</f>
        <v>7000</v>
      </c>
      <c r="BL364" s="313">
        <f>'Data - expenses'!BM222</f>
        <v>7000</v>
      </c>
      <c r="BM364" s="313">
        <f>'Data - expenses'!BN222</f>
        <v>7000</v>
      </c>
      <c r="BN364" s="313">
        <f>'Data - expenses'!BO222</f>
        <v>7000</v>
      </c>
      <c r="BO364" s="313">
        <f>'Data - expenses'!BP222</f>
        <v>8000</v>
      </c>
      <c r="BP364" s="314">
        <f>'Data - expenses'!BQ222</f>
        <v>8000</v>
      </c>
    </row>
    <row r="365" spans="5:68" hidden="1" outlineLevel="4">
      <c r="G365" s="502" t="s">
        <v>1</v>
      </c>
      <c r="H365" s="503"/>
      <c r="I365" s="324">
        <f t="shared" ref="I365:AN365" si="276">SUM(I366,I367,I368)</f>
        <v>2000</v>
      </c>
      <c r="J365" s="325">
        <f t="shared" si="276"/>
        <v>10000</v>
      </c>
      <c r="K365" s="325">
        <f t="shared" si="276"/>
        <v>32000</v>
      </c>
      <c r="L365" s="325">
        <f t="shared" si="276"/>
        <v>73000</v>
      </c>
      <c r="M365" s="325">
        <f t="shared" si="276"/>
        <v>119000</v>
      </c>
      <c r="N365" s="325">
        <f t="shared" si="276"/>
        <v>205000</v>
      </c>
      <c r="O365" s="325">
        <f t="shared" si="276"/>
        <v>292000</v>
      </c>
      <c r="P365" s="325">
        <f t="shared" si="276"/>
        <v>390000</v>
      </c>
      <c r="Q365" s="325">
        <f t="shared" si="276"/>
        <v>424000</v>
      </c>
      <c r="R365" s="325">
        <f t="shared" si="276"/>
        <v>489000</v>
      </c>
      <c r="S365" s="325">
        <f t="shared" si="276"/>
        <v>489000</v>
      </c>
      <c r="T365" s="325">
        <f t="shared" si="276"/>
        <v>498000</v>
      </c>
      <c r="U365" s="325">
        <f t="shared" si="276"/>
        <v>641000</v>
      </c>
      <c r="V365" s="325">
        <f t="shared" si="276"/>
        <v>890000</v>
      </c>
      <c r="W365" s="325">
        <f t="shared" si="276"/>
        <v>977000</v>
      </c>
      <c r="X365" s="325">
        <f t="shared" si="276"/>
        <v>977000</v>
      </c>
      <c r="Y365" s="325">
        <f t="shared" si="276"/>
        <v>1089000</v>
      </c>
      <c r="Z365" s="325">
        <f t="shared" si="276"/>
        <v>1089000</v>
      </c>
      <c r="AA365" s="325">
        <f t="shared" si="276"/>
        <v>1330000</v>
      </c>
      <c r="AB365" s="325">
        <f t="shared" si="276"/>
        <v>1477000</v>
      </c>
      <c r="AC365" s="325">
        <f t="shared" si="276"/>
        <v>2502000</v>
      </c>
      <c r="AD365" s="325">
        <f t="shared" si="276"/>
        <v>3570000</v>
      </c>
      <c r="AE365" s="325">
        <f t="shared" si="276"/>
        <v>4151000</v>
      </c>
      <c r="AF365" s="325">
        <f t="shared" si="276"/>
        <v>5468000</v>
      </c>
      <c r="AG365" s="325">
        <f t="shared" si="276"/>
        <v>5468000</v>
      </c>
      <c r="AH365" s="325">
        <f t="shared" si="276"/>
        <v>5468000</v>
      </c>
      <c r="AI365" s="325">
        <f t="shared" si="276"/>
        <v>5468000</v>
      </c>
      <c r="AJ365" s="325">
        <f t="shared" si="276"/>
        <v>5468000</v>
      </c>
      <c r="AK365" s="325">
        <f t="shared" si="276"/>
        <v>5468000</v>
      </c>
      <c r="AL365" s="325">
        <f t="shared" si="276"/>
        <v>5468000</v>
      </c>
      <c r="AM365" s="325">
        <f t="shared" si="276"/>
        <v>5468000</v>
      </c>
      <c r="AN365" s="325">
        <f t="shared" si="276"/>
        <v>5468000</v>
      </c>
      <c r="AO365" s="325">
        <f t="shared" ref="AO365:BP365" si="277">SUM(AO366,AO367,AO368)</f>
        <v>5468000</v>
      </c>
      <c r="AP365" s="325">
        <f t="shared" si="277"/>
        <v>5468000</v>
      </c>
      <c r="AQ365" s="325">
        <f t="shared" si="277"/>
        <v>5468000</v>
      </c>
      <c r="AR365" s="325">
        <f t="shared" si="277"/>
        <v>5468000</v>
      </c>
      <c r="AS365" s="325">
        <f t="shared" si="277"/>
        <v>5468000</v>
      </c>
      <c r="AT365" s="325">
        <f t="shared" si="277"/>
        <v>5468000</v>
      </c>
      <c r="AU365" s="325">
        <f t="shared" si="277"/>
        <v>5468000</v>
      </c>
      <c r="AV365" s="325">
        <f t="shared" si="277"/>
        <v>5468000</v>
      </c>
      <c r="AW365" s="325">
        <f t="shared" si="277"/>
        <v>5468000</v>
      </c>
      <c r="AX365" s="325">
        <f t="shared" si="277"/>
        <v>5468000</v>
      </c>
      <c r="AY365" s="325">
        <f t="shared" si="277"/>
        <v>5468000</v>
      </c>
      <c r="AZ365" s="325">
        <f t="shared" si="277"/>
        <v>5468000</v>
      </c>
      <c r="BA365" s="325">
        <f t="shared" si="277"/>
        <v>5468000</v>
      </c>
      <c r="BB365" s="325">
        <f t="shared" si="277"/>
        <v>5468000</v>
      </c>
      <c r="BC365" s="325">
        <f t="shared" si="277"/>
        <v>5468000</v>
      </c>
      <c r="BD365" s="325">
        <f t="shared" si="277"/>
        <v>5468000</v>
      </c>
      <c r="BE365" s="325">
        <f t="shared" si="277"/>
        <v>5468000</v>
      </c>
      <c r="BF365" s="325">
        <f t="shared" si="277"/>
        <v>5540000</v>
      </c>
      <c r="BG365" s="325">
        <f t="shared" si="277"/>
        <v>5882000</v>
      </c>
      <c r="BH365" s="325">
        <f t="shared" si="277"/>
        <v>5882000</v>
      </c>
      <c r="BI365" s="325">
        <f t="shared" si="277"/>
        <v>5882000</v>
      </c>
      <c r="BJ365" s="325">
        <f t="shared" si="277"/>
        <v>5882000</v>
      </c>
      <c r="BK365" s="325">
        <f t="shared" si="277"/>
        <v>5882000</v>
      </c>
      <c r="BL365" s="325">
        <f t="shared" si="277"/>
        <v>6088000</v>
      </c>
      <c r="BM365" s="325">
        <f t="shared" si="277"/>
        <v>6088000</v>
      </c>
      <c r="BN365" s="325">
        <f t="shared" si="277"/>
        <v>6088000</v>
      </c>
      <c r="BO365" s="325">
        <f t="shared" si="277"/>
        <v>6487000</v>
      </c>
      <c r="BP365" s="326">
        <f t="shared" si="277"/>
        <v>6547000</v>
      </c>
    </row>
    <row r="366" spans="5:68" hidden="1" outlineLevel="5">
      <c r="H366" s="327" t="s">
        <v>264</v>
      </c>
      <c r="I366" s="312">
        <f>'Data - expenses'!J223</f>
        <v>0</v>
      </c>
      <c r="J366" s="313">
        <f>'Data - expenses'!K223</f>
        <v>0</v>
      </c>
      <c r="K366" s="313">
        <f>'Data - expenses'!L223</f>
        <v>2000</v>
      </c>
      <c r="L366" s="313">
        <f>'Data - expenses'!M223</f>
        <v>5000</v>
      </c>
      <c r="M366" s="313">
        <f>'Data - expenses'!N223</f>
        <v>9000</v>
      </c>
      <c r="N366" s="313">
        <f>'Data - expenses'!O223</f>
        <v>15000</v>
      </c>
      <c r="O366" s="313">
        <f>'Data - expenses'!P223</f>
        <v>22000</v>
      </c>
      <c r="P366" s="313">
        <f>'Data - expenses'!Q223</f>
        <v>30000</v>
      </c>
      <c r="Q366" s="313">
        <f>'Data - expenses'!R223</f>
        <v>32000</v>
      </c>
      <c r="R366" s="313">
        <f>'Data - expenses'!S223</f>
        <v>37000</v>
      </c>
      <c r="S366" s="313">
        <f>'Data - expenses'!T223</f>
        <v>37000</v>
      </c>
      <c r="T366" s="313">
        <f>'Data - expenses'!U223</f>
        <v>38000</v>
      </c>
      <c r="U366" s="313">
        <f>'Data - expenses'!V223</f>
        <v>49000</v>
      </c>
      <c r="V366" s="313">
        <f>'Data - expenses'!W223</f>
        <v>68000</v>
      </c>
      <c r="W366" s="313">
        <f>'Data - expenses'!X223</f>
        <v>75000</v>
      </c>
      <c r="X366" s="313">
        <f>'Data - expenses'!Y223</f>
        <v>75000</v>
      </c>
      <c r="Y366" s="313">
        <f>'Data - expenses'!Z223</f>
        <v>83000</v>
      </c>
      <c r="Z366" s="313">
        <f>'Data - expenses'!AA223</f>
        <v>83000</v>
      </c>
      <c r="AA366" s="313">
        <f>'Data - expenses'!AB223</f>
        <v>102000</v>
      </c>
      <c r="AB366" s="313">
        <f>'Data - expenses'!AC223</f>
        <v>113000</v>
      </c>
      <c r="AC366" s="313">
        <f>'Data - expenses'!AD223</f>
        <v>192000</v>
      </c>
      <c r="AD366" s="313">
        <f>'Data - expenses'!AE223</f>
        <v>274000</v>
      </c>
      <c r="AE366" s="313">
        <f>'Data - expenses'!AF223</f>
        <v>319000</v>
      </c>
      <c r="AF366" s="313">
        <f>'Data - expenses'!AG223</f>
        <v>420000</v>
      </c>
      <c r="AG366" s="313">
        <f>'Data - expenses'!AH223</f>
        <v>420000</v>
      </c>
      <c r="AH366" s="313">
        <f>'Data - expenses'!AI223</f>
        <v>420000</v>
      </c>
      <c r="AI366" s="313">
        <f>'Data - expenses'!AJ223</f>
        <v>420000</v>
      </c>
      <c r="AJ366" s="313">
        <f>'Data - expenses'!AK223</f>
        <v>420000</v>
      </c>
      <c r="AK366" s="313">
        <f>'Data - expenses'!AL223</f>
        <v>420000</v>
      </c>
      <c r="AL366" s="313">
        <f>'Data - expenses'!AM223</f>
        <v>420000</v>
      </c>
      <c r="AM366" s="313">
        <f>'Data - expenses'!AN223</f>
        <v>420000</v>
      </c>
      <c r="AN366" s="313">
        <f>'Data - expenses'!AO223</f>
        <v>420000</v>
      </c>
      <c r="AO366" s="313">
        <f>'Data - expenses'!AP223</f>
        <v>420000</v>
      </c>
      <c r="AP366" s="313">
        <f>'Data - expenses'!AQ223</f>
        <v>420000</v>
      </c>
      <c r="AQ366" s="313">
        <f>'Data - expenses'!AR223</f>
        <v>420000</v>
      </c>
      <c r="AR366" s="313">
        <f>'Data - expenses'!AS223</f>
        <v>420000</v>
      </c>
      <c r="AS366" s="313">
        <f>'Data - expenses'!AT223</f>
        <v>420000</v>
      </c>
      <c r="AT366" s="313">
        <f>'Data - expenses'!AU223</f>
        <v>420000</v>
      </c>
      <c r="AU366" s="313">
        <f>'Data - expenses'!AV223</f>
        <v>420000</v>
      </c>
      <c r="AV366" s="313">
        <f>'Data - expenses'!AW223</f>
        <v>420000</v>
      </c>
      <c r="AW366" s="313">
        <f>'Data - expenses'!AX223</f>
        <v>420000</v>
      </c>
      <c r="AX366" s="313">
        <f>'Data - expenses'!AY223</f>
        <v>420000</v>
      </c>
      <c r="AY366" s="313">
        <f>'Data - expenses'!AZ223</f>
        <v>420000</v>
      </c>
      <c r="AZ366" s="313">
        <f>'Data - expenses'!BA223</f>
        <v>420000</v>
      </c>
      <c r="BA366" s="313">
        <f>'Data - expenses'!BB223</f>
        <v>420000</v>
      </c>
      <c r="BB366" s="313">
        <f>'Data - expenses'!BC223</f>
        <v>420000</v>
      </c>
      <c r="BC366" s="313">
        <f>'Data - expenses'!BD223</f>
        <v>420000</v>
      </c>
      <c r="BD366" s="313">
        <f>'Data - expenses'!BE223</f>
        <v>420000</v>
      </c>
      <c r="BE366" s="313">
        <f>'Data - expenses'!BF223</f>
        <v>420000</v>
      </c>
      <c r="BF366" s="313">
        <f>'Data - expenses'!BG223</f>
        <v>426000</v>
      </c>
      <c r="BG366" s="313">
        <f>'Data - expenses'!BH223</f>
        <v>452000</v>
      </c>
      <c r="BH366" s="313">
        <f>'Data - expenses'!BI223</f>
        <v>452000</v>
      </c>
      <c r="BI366" s="313">
        <f>'Data - expenses'!BJ223</f>
        <v>452000</v>
      </c>
      <c r="BJ366" s="313">
        <f>'Data - expenses'!BK223</f>
        <v>452000</v>
      </c>
      <c r="BK366" s="313">
        <f>'Data - expenses'!BL223</f>
        <v>452000</v>
      </c>
      <c r="BL366" s="313">
        <f>'Data - expenses'!BM223</f>
        <v>468000</v>
      </c>
      <c r="BM366" s="313">
        <f>'Data - expenses'!BN223</f>
        <v>468000</v>
      </c>
      <c r="BN366" s="313">
        <f>'Data - expenses'!BO223</f>
        <v>468000</v>
      </c>
      <c r="BO366" s="313">
        <f>'Data - expenses'!BP223</f>
        <v>499000</v>
      </c>
      <c r="BP366" s="314">
        <f>'Data - expenses'!BQ223</f>
        <v>503000</v>
      </c>
    </row>
    <row r="367" spans="5:68" hidden="1" outlineLevel="5">
      <c r="H367" s="327" t="s">
        <v>265</v>
      </c>
      <c r="I367" s="312">
        <f>'Data - expenses'!J224</f>
        <v>1000</v>
      </c>
      <c r="J367" s="313">
        <f>'Data - expenses'!K224</f>
        <v>5000</v>
      </c>
      <c r="K367" s="313">
        <f>'Data - expenses'!L224</f>
        <v>15000</v>
      </c>
      <c r="L367" s="313">
        <f>'Data - expenses'!M224</f>
        <v>34000</v>
      </c>
      <c r="M367" s="313">
        <f>'Data - expenses'!N224</f>
        <v>55000</v>
      </c>
      <c r="N367" s="313">
        <f>'Data - expenses'!O224</f>
        <v>95000</v>
      </c>
      <c r="O367" s="313">
        <f>'Data - expenses'!P224</f>
        <v>135000</v>
      </c>
      <c r="P367" s="313">
        <f>'Data - expenses'!Q224</f>
        <v>180000</v>
      </c>
      <c r="Q367" s="313">
        <f>'Data - expenses'!R224</f>
        <v>196000</v>
      </c>
      <c r="R367" s="313">
        <f>'Data - expenses'!S224</f>
        <v>226000</v>
      </c>
      <c r="S367" s="313">
        <f>'Data - expenses'!T224</f>
        <v>226000</v>
      </c>
      <c r="T367" s="313">
        <f>'Data - expenses'!U224</f>
        <v>230000</v>
      </c>
      <c r="U367" s="313">
        <f>'Data - expenses'!V224</f>
        <v>296000</v>
      </c>
      <c r="V367" s="313">
        <f>'Data - expenses'!W224</f>
        <v>411000</v>
      </c>
      <c r="W367" s="313">
        <f>'Data - expenses'!X224</f>
        <v>451000</v>
      </c>
      <c r="X367" s="313">
        <f>'Data - expenses'!Y224</f>
        <v>451000</v>
      </c>
      <c r="Y367" s="313">
        <f>'Data - expenses'!Z224</f>
        <v>503000</v>
      </c>
      <c r="Z367" s="313">
        <f>'Data - expenses'!AA224</f>
        <v>503000</v>
      </c>
      <c r="AA367" s="313">
        <f>'Data - expenses'!AB224</f>
        <v>614000</v>
      </c>
      <c r="AB367" s="313">
        <f>'Data - expenses'!AC224</f>
        <v>682000</v>
      </c>
      <c r="AC367" s="313">
        <f>'Data - expenses'!AD224</f>
        <v>1155000</v>
      </c>
      <c r="AD367" s="313">
        <f>'Data - expenses'!AE224</f>
        <v>1648000</v>
      </c>
      <c r="AE367" s="313">
        <f>'Data - expenses'!AF224</f>
        <v>1916000</v>
      </c>
      <c r="AF367" s="313">
        <f>'Data - expenses'!AG224</f>
        <v>2524000</v>
      </c>
      <c r="AG367" s="313">
        <f>'Data - expenses'!AH224</f>
        <v>2524000</v>
      </c>
      <c r="AH367" s="313">
        <f>'Data - expenses'!AI224</f>
        <v>2524000</v>
      </c>
      <c r="AI367" s="313">
        <f>'Data - expenses'!AJ224</f>
        <v>2524000</v>
      </c>
      <c r="AJ367" s="313">
        <f>'Data - expenses'!AK224</f>
        <v>2524000</v>
      </c>
      <c r="AK367" s="313">
        <f>'Data - expenses'!AL224</f>
        <v>2524000</v>
      </c>
      <c r="AL367" s="313">
        <f>'Data - expenses'!AM224</f>
        <v>2524000</v>
      </c>
      <c r="AM367" s="313">
        <f>'Data - expenses'!AN224</f>
        <v>2524000</v>
      </c>
      <c r="AN367" s="313">
        <f>'Data - expenses'!AO224</f>
        <v>2524000</v>
      </c>
      <c r="AO367" s="313">
        <f>'Data - expenses'!AP224</f>
        <v>2524000</v>
      </c>
      <c r="AP367" s="313">
        <f>'Data - expenses'!AQ224</f>
        <v>2524000</v>
      </c>
      <c r="AQ367" s="313">
        <f>'Data - expenses'!AR224</f>
        <v>2524000</v>
      </c>
      <c r="AR367" s="313">
        <f>'Data - expenses'!AS224</f>
        <v>2524000</v>
      </c>
      <c r="AS367" s="313">
        <f>'Data - expenses'!AT224</f>
        <v>2524000</v>
      </c>
      <c r="AT367" s="313">
        <f>'Data - expenses'!AU224</f>
        <v>2524000</v>
      </c>
      <c r="AU367" s="313">
        <f>'Data - expenses'!AV224</f>
        <v>2524000</v>
      </c>
      <c r="AV367" s="313">
        <f>'Data - expenses'!AW224</f>
        <v>2524000</v>
      </c>
      <c r="AW367" s="313">
        <f>'Data - expenses'!AX224</f>
        <v>2524000</v>
      </c>
      <c r="AX367" s="313">
        <f>'Data - expenses'!AY224</f>
        <v>2524000</v>
      </c>
      <c r="AY367" s="313">
        <f>'Data - expenses'!AZ224</f>
        <v>2524000</v>
      </c>
      <c r="AZ367" s="313">
        <f>'Data - expenses'!BA224</f>
        <v>2524000</v>
      </c>
      <c r="BA367" s="313">
        <f>'Data - expenses'!BB224</f>
        <v>2524000</v>
      </c>
      <c r="BB367" s="313">
        <f>'Data - expenses'!BC224</f>
        <v>2524000</v>
      </c>
      <c r="BC367" s="313">
        <f>'Data - expenses'!BD224</f>
        <v>2524000</v>
      </c>
      <c r="BD367" s="313">
        <f>'Data - expenses'!BE224</f>
        <v>2524000</v>
      </c>
      <c r="BE367" s="313">
        <f>'Data - expenses'!BF224</f>
        <v>2524000</v>
      </c>
      <c r="BF367" s="313">
        <f>'Data - expenses'!BG224</f>
        <v>2557000</v>
      </c>
      <c r="BG367" s="313">
        <f>'Data - expenses'!BH224</f>
        <v>2715000</v>
      </c>
      <c r="BH367" s="313">
        <f>'Data - expenses'!BI224</f>
        <v>2715000</v>
      </c>
      <c r="BI367" s="313">
        <f>'Data - expenses'!BJ224</f>
        <v>2715000</v>
      </c>
      <c r="BJ367" s="313">
        <f>'Data - expenses'!BK224</f>
        <v>2715000</v>
      </c>
      <c r="BK367" s="313">
        <f>'Data - expenses'!BL224</f>
        <v>2715000</v>
      </c>
      <c r="BL367" s="313">
        <f>'Data - expenses'!BM224</f>
        <v>2810000</v>
      </c>
      <c r="BM367" s="313">
        <f>'Data - expenses'!BN224</f>
        <v>2810000</v>
      </c>
      <c r="BN367" s="313">
        <f>'Data - expenses'!BO224</f>
        <v>2810000</v>
      </c>
      <c r="BO367" s="313">
        <f>'Data - expenses'!BP224</f>
        <v>2994000</v>
      </c>
      <c r="BP367" s="314">
        <f>'Data - expenses'!BQ224</f>
        <v>3022000</v>
      </c>
    </row>
    <row r="368" spans="5:68" hidden="1" outlineLevel="5">
      <c r="H368" s="327" t="s">
        <v>266</v>
      </c>
      <c r="I368" s="312">
        <f>'Data - expenses'!J225</f>
        <v>1000</v>
      </c>
      <c r="J368" s="313">
        <f>'Data - expenses'!K225</f>
        <v>5000</v>
      </c>
      <c r="K368" s="313">
        <f>'Data - expenses'!L225</f>
        <v>15000</v>
      </c>
      <c r="L368" s="313">
        <f>'Data - expenses'!M225</f>
        <v>34000</v>
      </c>
      <c r="M368" s="313">
        <f>'Data - expenses'!N225</f>
        <v>55000</v>
      </c>
      <c r="N368" s="313">
        <f>'Data - expenses'!O225</f>
        <v>95000</v>
      </c>
      <c r="O368" s="313">
        <f>'Data - expenses'!P225</f>
        <v>135000</v>
      </c>
      <c r="P368" s="313">
        <f>'Data - expenses'!Q225</f>
        <v>180000</v>
      </c>
      <c r="Q368" s="313">
        <f>'Data - expenses'!R225</f>
        <v>196000</v>
      </c>
      <c r="R368" s="313">
        <f>'Data - expenses'!S225</f>
        <v>226000</v>
      </c>
      <c r="S368" s="313">
        <f>'Data - expenses'!T225</f>
        <v>226000</v>
      </c>
      <c r="T368" s="313">
        <f>'Data - expenses'!U225</f>
        <v>230000</v>
      </c>
      <c r="U368" s="313">
        <f>'Data - expenses'!V225</f>
        <v>296000</v>
      </c>
      <c r="V368" s="313">
        <f>'Data - expenses'!W225</f>
        <v>411000</v>
      </c>
      <c r="W368" s="313">
        <f>'Data - expenses'!X225</f>
        <v>451000</v>
      </c>
      <c r="X368" s="313">
        <f>'Data - expenses'!Y225</f>
        <v>451000</v>
      </c>
      <c r="Y368" s="313">
        <f>'Data - expenses'!Z225</f>
        <v>503000</v>
      </c>
      <c r="Z368" s="313">
        <f>'Data - expenses'!AA225</f>
        <v>503000</v>
      </c>
      <c r="AA368" s="313">
        <f>'Data - expenses'!AB225</f>
        <v>614000</v>
      </c>
      <c r="AB368" s="313">
        <f>'Data - expenses'!AC225</f>
        <v>682000</v>
      </c>
      <c r="AC368" s="313">
        <f>'Data - expenses'!AD225</f>
        <v>1155000</v>
      </c>
      <c r="AD368" s="313">
        <f>'Data - expenses'!AE225</f>
        <v>1648000</v>
      </c>
      <c r="AE368" s="313">
        <f>'Data - expenses'!AF225</f>
        <v>1916000</v>
      </c>
      <c r="AF368" s="313">
        <f>'Data - expenses'!AG225</f>
        <v>2524000</v>
      </c>
      <c r="AG368" s="313">
        <f>'Data - expenses'!AH225</f>
        <v>2524000</v>
      </c>
      <c r="AH368" s="313">
        <f>'Data - expenses'!AI225</f>
        <v>2524000</v>
      </c>
      <c r="AI368" s="313">
        <f>'Data - expenses'!AJ225</f>
        <v>2524000</v>
      </c>
      <c r="AJ368" s="313">
        <f>'Data - expenses'!AK225</f>
        <v>2524000</v>
      </c>
      <c r="AK368" s="313">
        <f>'Data - expenses'!AL225</f>
        <v>2524000</v>
      </c>
      <c r="AL368" s="313">
        <f>'Data - expenses'!AM225</f>
        <v>2524000</v>
      </c>
      <c r="AM368" s="313">
        <f>'Data - expenses'!AN225</f>
        <v>2524000</v>
      </c>
      <c r="AN368" s="313">
        <f>'Data - expenses'!AO225</f>
        <v>2524000</v>
      </c>
      <c r="AO368" s="313">
        <f>'Data - expenses'!AP225</f>
        <v>2524000</v>
      </c>
      <c r="AP368" s="313">
        <f>'Data - expenses'!AQ225</f>
        <v>2524000</v>
      </c>
      <c r="AQ368" s="313">
        <f>'Data - expenses'!AR225</f>
        <v>2524000</v>
      </c>
      <c r="AR368" s="313">
        <f>'Data - expenses'!AS225</f>
        <v>2524000</v>
      </c>
      <c r="AS368" s="313">
        <f>'Data - expenses'!AT225</f>
        <v>2524000</v>
      </c>
      <c r="AT368" s="313">
        <f>'Data - expenses'!AU225</f>
        <v>2524000</v>
      </c>
      <c r="AU368" s="313">
        <f>'Data - expenses'!AV225</f>
        <v>2524000</v>
      </c>
      <c r="AV368" s="313">
        <f>'Data - expenses'!AW225</f>
        <v>2524000</v>
      </c>
      <c r="AW368" s="313">
        <f>'Data - expenses'!AX225</f>
        <v>2524000</v>
      </c>
      <c r="AX368" s="313">
        <f>'Data - expenses'!AY225</f>
        <v>2524000</v>
      </c>
      <c r="AY368" s="313">
        <f>'Data - expenses'!AZ225</f>
        <v>2524000</v>
      </c>
      <c r="AZ368" s="313">
        <f>'Data - expenses'!BA225</f>
        <v>2524000</v>
      </c>
      <c r="BA368" s="313">
        <f>'Data - expenses'!BB225</f>
        <v>2524000</v>
      </c>
      <c r="BB368" s="313">
        <f>'Data - expenses'!BC225</f>
        <v>2524000</v>
      </c>
      <c r="BC368" s="313">
        <f>'Data - expenses'!BD225</f>
        <v>2524000</v>
      </c>
      <c r="BD368" s="313">
        <f>'Data - expenses'!BE225</f>
        <v>2524000</v>
      </c>
      <c r="BE368" s="313">
        <f>'Data - expenses'!BF225</f>
        <v>2524000</v>
      </c>
      <c r="BF368" s="313">
        <f>'Data - expenses'!BG225</f>
        <v>2557000</v>
      </c>
      <c r="BG368" s="313">
        <f>'Data - expenses'!BH225</f>
        <v>2715000</v>
      </c>
      <c r="BH368" s="313">
        <f>'Data - expenses'!BI225</f>
        <v>2715000</v>
      </c>
      <c r="BI368" s="313">
        <f>'Data - expenses'!BJ225</f>
        <v>2715000</v>
      </c>
      <c r="BJ368" s="313">
        <f>'Data - expenses'!BK225</f>
        <v>2715000</v>
      </c>
      <c r="BK368" s="313">
        <f>'Data - expenses'!BL225</f>
        <v>2715000</v>
      </c>
      <c r="BL368" s="313">
        <f>'Data - expenses'!BM225</f>
        <v>2810000</v>
      </c>
      <c r="BM368" s="313">
        <f>'Data - expenses'!BN225</f>
        <v>2810000</v>
      </c>
      <c r="BN368" s="313">
        <f>'Data - expenses'!BO225</f>
        <v>2810000</v>
      </c>
      <c r="BO368" s="313">
        <f>'Data - expenses'!BP225</f>
        <v>2994000</v>
      </c>
      <c r="BP368" s="314">
        <f>'Data - expenses'!BQ225</f>
        <v>3022000</v>
      </c>
    </row>
    <row r="369" spans="4:68" hidden="1" outlineLevel="4">
      <c r="G369" s="502" t="s">
        <v>61</v>
      </c>
      <c r="H369" s="503"/>
      <c r="I369" s="324">
        <f t="shared" ref="I369:AN369" si="278">SUM(I370)</f>
        <v>0</v>
      </c>
      <c r="J369" s="325">
        <f t="shared" si="278"/>
        <v>0</v>
      </c>
      <c r="K369" s="325">
        <f t="shared" si="278"/>
        <v>0</v>
      </c>
      <c r="L369" s="325">
        <f t="shared" si="278"/>
        <v>0</v>
      </c>
      <c r="M369" s="325">
        <f t="shared" si="278"/>
        <v>0</v>
      </c>
      <c r="N369" s="325">
        <f t="shared" si="278"/>
        <v>0</v>
      </c>
      <c r="O369" s="325">
        <f t="shared" si="278"/>
        <v>0</v>
      </c>
      <c r="P369" s="325">
        <f t="shared" si="278"/>
        <v>0</v>
      </c>
      <c r="Q369" s="325">
        <f t="shared" si="278"/>
        <v>0</v>
      </c>
      <c r="R369" s="325">
        <f t="shared" si="278"/>
        <v>1000</v>
      </c>
      <c r="S369" s="325">
        <f t="shared" si="278"/>
        <v>1000</v>
      </c>
      <c r="T369" s="325">
        <f t="shared" si="278"/>
        <v>1000</v>
      </c>
      <c r="U369" s="325">
        <f t="shared" si="278"/>
        <v>1000</v>
      </c>
      <c r="V369" s="325">
        <f t="shared" si="278"/>
        <v>1000</v>
      </c>
      <c r="W369" s="325">
        <f t="shared" si="278"/>
        <v>1000</v>
      </c>
      <c r="X369" s="325">
        <f t="shared" si="278"/>
        <v>1000</v>
      </c>
      <c r="Y369" s="325">
        <f t="shared" si="278"/>
        <v>1000</v>
      </c>
      <c r="Z369" s="325">
        <f t="shared" si="278"/>
        <v>1000</v>
      </c>
      <c r="AA369" s="325">
        <f t="shared" si="278"/>
        <v>1000</v>
      </c>
      <c r="AB369" s="325">
        <f t="shared" si="278"/>
        <v>1000</v>
      </c>
      <c r="AC369" s="325">
        <f t="shared" si="278"/>
        <v>1000</v>
      </c>
      <c r="AD369" s="325">
        <f t="shared" si="278"/>
        <v>1000</v>
      </c>
      <c r="AE369" s="325">
        <f t="shared" si="278"/>
        <v>1000</v>
      </c>
      <c r="AF369" s="325">
        <f t="shared" si="278"/>
        <v>1000</v>
      </c>
      <c r="AG369" s="325">
        <f t="shared" si="278"/>
        <v>1000</v>
      </c>
      <c r="AH369" s="325">
        <f t="shared" si="278"/>
        <v>1000</v>
      </c>
      <c r="AI369" s="325">
        <f t="shared" si="278"/>
        <v>2000</v>
      </c>
      <c r="AJ369" s="325">
        <f t="shared" si="278"/>
        <v>2000</v>
      </c>
      <c r="AK369" s="325">
        <f t="shared" si="278"/>
        <v>2000</v>
      </c>
      <c r="AL369" s="325">
        <f t="shared" si="278"/>
        <v>2000</v>
      </c>
      <c r="AM369" s="325">
        <f t="shared" si="278"/>
        <v>2000</v>
      </c>
      <c r="AN369" s="325">
        <f t="shared" si="278"/>
        <v>2000</v>
      </c>
      <c r="AO369" s="325">
        <f t="shared" ref="AO369:BP369" si="279">SUM(AO370)</f>
        <v>2000</v>
      </c>
      <c r="AP369" s="325">
        <f t="shared" si="279"/>
        <v>2000</v>
      </c>
      <c r="AQ369" s="325">
        <f t="shared" si="279"/>
        <v>2000</v>
      </c>
      <c r="AR369" s="325">
        <f t="shared" si="279"/>
        <v>2000</v>
      </c>
      <c r="AS369" s="325">
        <f t="shared" si="279"/>
        <v>2000</v>
      </c>
      <c r="AT369" s="325">
        <f t="shared" si="279"/>
        <v>2000</v>
      </c>
      <c r="AU369" s="325">
        <f t="shared" si="279"/>
        <v>2000</v>
      </c>
      <c r="AV369" s="325">
        <f t="shared" si="279"/>
        <v>2000</v>
      </c>
      <c r="AW369" s="325">
        <f t="shared" si="279"/>
        <v>2000</v>
      </c>
      <c r="AX369" s="325">
        <f t="shared" si="279"/>
        <v>3000</v>
      </c>
      <c r="AY369" s="325">
        <f t="shared" si="279"/>
        <v>3000</v>
      </c>
      <c r="AZ369" s="325">
        <f t="shared" si="279"/>
        <v>3000</v>
      </c>
      <c r="BA369" s="325">
        <f t="shared" si="279"/>
        <v>3000</v>
      </c>
      <c r="BB369" s="325">
        <f t="shared" si="279"/>
        <v>3000</v>
      </c>
      <c r="BC369" s="325">
        <f t="shared" si="279"/>
        <v>3000</v>
      </c>
      <c r="BD369" s="325">
        <f t="shared" si="279"/>
        <v>3000</v>
      </c>
      <c r="BE369" s="325">
        <f t="shared" si="279"/>
        <v>3000</v>
      </c>
      <c r="BF369" s="325">
        <f t="shared" si="279"/>
        <v>3000</v>
      </c>
      <c r="BG369" s="325">
        <f t="shared" si="279"/>
        <v>3000</v>
      </c>
      <c r="BH369" s="325">
        <f t="shared" si="279"/>
        <v>3000</v>
      </c>
      <c r="BI369" s="325">
        <f t="shared" si="279"/>
        <v>4000</v>
      </c>
      <c r="BJ369" s="325">
        <f t="shared" si="279"/>
        <v>4000</v>
      </c>
      <c r="BK369" s="325">
        <f t="shared" si="279"/>
        <v>4000</v>
      </c>
      <c r="BL369" s="325">
        <f t="shared" si="279"/>
        <v>4000</v>
      </c>
      <c r="BM369" s="325">
        <f t="shared" si="279"/>
        <v>4000</v>
      </c>
      <c r="BN369" s="325">
        <f t="shared" si="279"/>
        <v>4000</v>
      </c>
      <c r="BO369" s="325">
        <f t="shared" si="279"/>
        <v>4000</v>
      </c>
      <c r="BP369" s="326">
        <f t="shared" si="279"/>
        <v>4000</v>
      </c>
    </row>
    <row r="370" spans="4:68" hidden="1" outlineLevel="5">
      <c r="H370" s="327" t="s">
        <v>267</v>
      </c>
      <c r="I370" s="312">
        <f>'Data - expenses'!J226</f>
        <v>0</v>
      </c>
      <c r="J370" s="313">
        <f>'Data - expenses'!K226</f>
        <v>0</v>
      </c>
      <c r="K370" s="313">
        <f>'Data - expenses'!L226</f>
        <v>0</v>
      </c>
      <c r="L370" s="313">
        <f>'Data - expenses'!M226</f>
        <v>0</v>
      </c>
      <c r="M370" s="313">
        <f>'Data - expenses'!N226</f>
        <v>0</v>
      </c>
      <c r="N370" s="313">
        <f>'Data - expenses'!O226</f>
        <v>0</v>
      </c>
      <c r="O370" s="313">
        <f>'Data - expenses'!P226</f>
        <v>0</v>
      </c>
      <c r="P370" s="313">
        <f>'Data - expenses'!Q226</f>
        <v>0</v>
      </c>
      <c r="Q370" s="313">
        <f>'Data - expenses'!R226</f>
        <v>0</v>
      </c>
      <c r="R370" s="313">
        <f>'Data - expenses'!S226</f>
        <v>1000</v>
      </c>
      <c r="S370" s="313">
        <f>'Data - expenses'!T226</f>
        <v>1000</v>
      </c>
      <c r="T370" s="313">
        <f>'Data - expenses'!U226</f>
        <v>1000</v>
      </c>
      <c r="U370" s="313">
        <f>'Data - expenses'!V226</f>
        <v>1000</v>
      </c>
      <c r="V370" s="313">
        <f>'Data - expenses'!W226</f>
        <v>1000</v>
      </c>
      <c r="W370" s="313">
        <f>'Data - expenses'!X226</f>
        <v>1000</v>
      </c>
      <c r="X370" s="313">
        <f>'Data - expenses'!Y226</f>
        <v>1000</v>
      </c>
      <c r="Y370" s="313">
        <f>'Data - expenses'!Z226</f>
        <v>1000</v>
      </c>
      <c r="Z370" s="313">
        <f>'Data - expenses'!AA226</f>
        <v>1000</v>
      </c>
      <c r="AA370" s="313">
        <f>'Data - expenses'!AB226</f>
        <v>1000</v>
      </c>
      <c r="AB370" s="313">
        <f>'Data - expenses'!AC226</f>
        <v>1000</v>
      </c>
      <c r="AC370" s="313">
        <f>'Data - expenses'!AD226</f>
        <v>1000</v>
      </c>
      <c r="AD370" s="313">
        <f>'Data - expenses'!AE226</f>
        <v>1000</v>
      </c>
      <c r="AE370" s="313">
        <f>'Data - expenses'!AF226</f>
        <v>1000</v>
      </c>
      <c r="AF370" s="313">
        <f>'Data - expenses'!AG226</f>
        <v>1000</v>
      </c>
      <c r="AG370" s="313">
        <f>'Data - expenses'!AH226</f>
        <v>1000</v>
      </c>
      <c r="AH370" s="313">
        <f>'Data - expenses'!AI226</f>
        <v>1000</v>
      </c>
      <c r="AI370" s="313">
        <f>'Data - expenses'!AJ226</f>
        <v>2000</v>
      </c>
      <c r="AJ370" s="313">
        <f>'Data - expenses'!AK226</f>
        <v>2000</v>
      </c>
      <c r="AK370" s="313">
        <f>'Data - expenses'!AL226</f>
        <v>2000</v>
      </c>
      <c r="AL370" s="313">
        <f>'Data - expenses'!AM226</f>
        <v>2000</v>
      </c>
      <c r="AM370" s="313">
        <f>'Data - expenses'!AN226</f>
        <v>2000</v>
      </c>
      <c r="AN370" s="313">
        <f>'Data - expenses'!AO226</f>
        <v>2000</v>
      </c>
      <c r="AO370" s="313">
        <f>'Data - expenses'!AP226</f>
        <v>2000</v>
      </c>
      <c r="AP370" s="313">
        <f>'Data - expenses'!AQ226</f>
        <v>2000</v>
      </c>
      <c r="AQ370" s="313">
        <f>'Data - expenses'!AR226</f>
        <v>2000</v>
      </c>
      <c r="AR370" s="313">
        <f>'Data - expenses'!AS226</f>
        <v>2000</v>
      </c>
      <c r="AS370" s="313">
        <f>'Data - expenses'!AT226</f>
        <v>2000</v>
      </c>
      <c r="AT370" s="313">
        <f>'Data - expenses'!AU226</f>
        <v>2000</v>
      </c>
      <c r="AU370" s="313">
        <f>'Data - expenses'!AV226</f>
        <v>2000</v>
      </c>
      <c r="AV370" s="313">
        <f>'Data - expenses'!AW226</f>
        <v>2000</v>
      </c>
      <c r="AW370" s="313">
        <f>'Data - expenses'!AX226</f>
        <v>2000</v>
      </c>
      <c r="AX370" s="313">
        <f>'Data - expenses'!AY226</f>
        <v>3000</v>
      </c>
      <c r="AY370" s="313">
        <f>'Data - expenses'!AZ226</f>
        <v>3000</v>
      </c>
      <c r="AZ370" s="313">
        <f>'Data - expenses'!BA226</f>
        <v>3000</v>
      </c>
      <c r="BA370" s="313">
        <f>'Data - expenses'!BB226</f>
        <v>3000</v>
      </c>
      <c r="BB370" s="313">
        <f>'Data - expenses'!BC226</f>
        <v>3000</v>
      </c>
      <c r="BC370" s="313">
        <f>'Data - expenses'!BD226</f>
        <v>3000</v>
      </c>
      <c r="BD370" s="313">
        <f>'Data - expenses'!BE226</f>
        <v>3000</v>
      </c>
      <c r="BE370" s="313">
        <f>'Data - expenses'!BF226</f>
        <v>3000</v>
      </c>
      <c r="BF370" s="313">
        <f>'Data - expenses'!BG226</f>
        <v>3000</v>
      </c>
      <c r="BG370" s="313">
        <f>'Data - expenses'!BH226</f>
        <v>3000</v>
      </c>
      <c r="BH370" s="313">
        <f>'Data - expenses'!BI226</f>
        <v>3000</v>
      </c>
      <c r="BI370" s="313">
        <f>'Data - expenses'!BJ226</f>
        <v>4000</v>
      </c>
      <c r="BJ370" s="313">
        <f>'Data - expenses'!BK226</f>
        <v>4000</v>
      </c>
      <c r="BK370" s="313">
        <f>'Data - expenses'!BL226</f>
        <v>4000</v>
      </c>
      <c r="BL370" s="313">
        <f>'Data - expenses'!BM226</f>
        <v>4000</v>
      </c>
      <c r="BM370" s="313">
        <f>'Data - expenses'!BN226</f>
        <v>4000</v>
      </c>
      <c r="BN370" s="313">
        <f>'Data - expenses'!BO226</f>
        <v>4000</v>
      </c>
      <c r="BO370" s="313">
        <f>'Data - expenses'!BP226</f>
        <v>4000</v>
      </c>
      <c r="BP370" s="314">
        <f>'Data - expenses'!BQ226</f>
        <v>4000</v>
      </c>
    </row>
    <row r="371" spans="4:68" outlineLevel="1" collapsed="1">
      <c r="D371" s="488" t="s">
        <v>143</v>
      </c>
      <c r="E371" s="504"/>
      <c r="F371" s="504"/>
      <c r="G371" s="504"/>
      <c r="H371" s="489"/>
      <c r="I371" s="321">
        <f t="shared" ref="I371:AN371" si="280">SUM(I372)</f>
        <v>0</v>
      </c>
      <c r="J371" s="322">
        <f t="shared" si="280"/>
        <v>0</v>
      </c>
      <c r="K371" s="322">
        <f t="shared" si="280"/>
        <v>0</v>
      </c>
      <c r="L371" s="322">
        <f t="shared" si="280"/>
        <v>0</v>
      </c>
      <c r="M371" s="322">
        <f t="shared" si="280"/>
        <v>0</v>
      </c>
      <c r="N371" s="322">
        <f t="shared" si="280"/>
        <v>0</v>
      </c>
      <c r="O371" s="322">
        <f t="shared" si="280"/>
        <v>0</v>
      </c>
      <c r="P371" s="322">
        <f t="shared" si="280"/>
        <v>0</v>
      </c>
      <c r="Q371" s="322">
        <f t="shared" si="280"/>
        <v>0</v>
      </c>
      <c r="R371" s="322">
        <f t="shared" si="280"/>
        <v>0</v>
      </c>
      <c r="S371" s="322">
        <f t="shared" si="280"/>
        <v>0</v>
      </c>
      <c r="T371" s="322">
        <f t="shared" si="280"/>
        <v>0</v>
      </c>
      <c r="U371" s="322">
        <f t="shared" si="280"/>
        <v>0</v>
      </c>
      <c r="V371" s="322">
        <f t="shared" si="280"/>
        <v>0</v>
      </c>
      <c r="W371" s="322">
        <f t="shared" si="280"/>
        <v>0</v>
      </c>
      <c r="X371" s="322">
        <f t="shared" si="280"/>
        <v>0</v>
      </c>
      <c r="Y371" s="322">
        <f t="shared" si="280"/>
        <v>0</v>
      </c>
      <c r="Z371" s="322">
        <f t="shared" si="280"/>
        <v>0</v>
      </c>
      <c r="AA371" s="322">
        <f t="shared" si="280"/>
        <v>0</v>
      </c>
      <c r="AB371" s="322">
        <f t="shared" si="280"/>
        <v>0</v>
      </c>
      <c r="AC371" s="322">
        <f t="shared" si="280"/>
        <v>0</v>
      </c>
      <c r="AD371" s="322">
        <f t="shared" si="280"/>
        <v>0</v>
      </c>
      <c r="AE371" s="322">
        <f t="shared" si="280"/>
        <v>0</v>
      </c>
      <c r="AF371" s="322">
        <f t="shared" si="280"/>
        <v>0</v>
      </c>
      <c r="AG371" s="322">
        <f t="shared" si="280"/>
        <v>0</v>
      </c>
      <c r="AH371" s="322">
        <f t="shared" si="280"/>
        <v>0</v>
      </c>
      <c r="AI371" s="322">
        <f t="shared" si="280"/>
        <v>0</v>
      </c>
      <c r="AJ371" s="322">
        <f t="shared" si="280"/>
        <v>0</v>
      </c>
      <c r="AK371" s="322">
        <f t="shared" si="280"/>
        <v>0</v>
      </c>
      <c r="AL371" s="322">
        <f t="shared" si="280"/>
        <v>0</v>
      </c>
      <c r="AM371" s="322">
        <f t="shared" si="280"/>
        <v>0</v>
      </c>
      <c r="AN371" s="322">
        <f t="shared" si="280"/>
        <v>0</v>
      </c>
      <c r="AO371" s="322">
        <f t="shared" ref="AO371:BP371" si="281">SUM(AO372)</f>
        <v>0</v>
      </c>
      <c r="AP371" s="322">
        <f t="shared" si="281"/>
        <v>0</v>
      </c>
      <c r="AQ371" s="322">
        <f t="shared" si="281"/>
        <v>0</v>
      </c>
      <c r="AR371" s="322">
        <f t="shared" si="281"/>
        <v>0</v>
      </c>
      <c r="AS371" s="322">
        <f t="shared" si="281"/>
        <v>0</v>
      </c>
      <c r="AT371" s="322">
        <f t="shared" si="281"/>
        <v>0</v>
      </c>
      <c r="AU371" s="322">
        <f t="shared" si="281"/>
        <v>0</v>
      </c>
      <c r="AV371" s="322">
        <f t="shared" si="281"/>
        <v>0</v>
      </c>
      <c r="AW371" s="322">
        <f t="shared" si="281"/>
        <v>0</v>
      </c>
      <c r="AX371" s="322">
        <f t="shared" si="281"/>
        <v>0</v>
      </c>
      <c r="AY371" s="322">
        <f t="shared" si="281"/>
        <v>0</v>
      </c>
      <c r="AZ371" s="322">
        <f t="shared" si="281"/>
        <v>0</v>
      </c>
      <c r="BA371" s="322">
        <f t="shared" si="281"/>
        <v>0</v>
      </c>
      <c r="BB371" s="322">
        <f t="shared" si="281"/>
        <v>0</v>
      </c>
      <c r="BC371" s="322">
        <f t="shared" si="281"/>
        <v>0</v>
      </c>
      <c r="BD371" s="322">
        <f t="shared" si="281"/>
        <v>0</v>
      </c>
      <c r="BE371" s="322">
        <f t="shared" si="281"/>
        <v>0</v>
      </c>
      <c r="BF371" s="322">
        <f t="shared" si="281"/>
        <v>0</v>
      </c>
      <c r="BG371" s="322">
        <f t="shared" si="281"/>
        <v>0</v>
      </c>
      <c r="BH371" s="322">
        <f t="shared" si="281"/>
        <v>0</v>
      </c>
      <c r="BI371" s="322">
        <f t="shared" si="281"/>
        <v>0</v>
      </c>
      <c r="BJ371" s="322">
        <f t="shared" si="281"/>
        <v>0</v>
      </c>
      <c r="BK371" s="322">
        <f t="shared" si="281"/>
        <v>0</v>
      </c>
      <c r="BL371" s="322">
        <f t="shared" si="281"/>
        <v>0</v>
      </c>
      <c r="BM371" s="322">
        <f t="shared" si="281"/>
        <v>0</v>
      </c>
      <c r="BN371" s="322">
        <f t="shared" si="281"/>
        <v>0</v>
      </c>
      <c r="BO371" s="322">
        <f t="shared" si="281"/>
        <v>0</v>
      </c>
      <c r="BP371" s="323">
        <f t="shared" si="281"/>
        <v>0</v>
      </c>
    </row>
    <row r="372" spans="4:68" hidden="1" outlineLevel="2">
      <c r="E372" s="502" t="s">
        <v>143</v>
      </c>
      <c r="F372" s="505"/>
      <c r="G372" s="505"/>
      <c r="H372" s="503"/>
      <c r="I372" s="324">
        <f t="shared" ref="I372:AN372" si="282">SUM(I373)</f>
        <v>0</v>
      </c>
      <c r="J372" s="325">
        <f t="shared" si="282"/>
        <v>0</v>
      </c>
      <c r="K372" s="325">
        <f t="shared" si="282"/>
        <v>0</v>
      </c>
      <c r="L372" s="325">
        <f t="shared" si="282"/>
        <v>0</v>
      </c>
      <c r="M372" s="325">
        <f t="shared" si="282"/>
        <v>0</v>
      </c>
      <c r="N372" s="325">
        <f t="shared" si="282"/>
        <v>0</v>
      </c>
      <c r="O372" s="325">
        <f t="shared" si="282"/>
        <v>0</v>
      </c>
      <c r="P372" s="325">
        <f t="shared" si="282"/>
        <v>0</v>
      </c>
      <c r="Q372" s="325">
        <f t="shared" si="282"/>
        <v>0</v>
      </c>
      <c r="R372" s="325">
        <f t="shared" si="282"/>
        <v>0</v>
      </c>
      <c r="S372" s="325">
        <f t="shared" si="282"/>
        <v>0</v>
      </c>
      <c r="T372" s="325">
        <f t="shared" si="282"/>
        <v>0</v>
      </c>
      <c r="U372" s="325">
        <f t="shared" si="282"/>
        <v>0</v>
      </c>
      <c r="V372" s="325">
        <f t="shared" si="282"/>
        <v>0</v>
      </c>
      <c r="W372" s="325">
        <f t="shared" si="282"/>
        <v>0</v>
      </c>
      <c r="X372" s="325">
        <f t="shared" si="282"/>
        <v>0</v>
      </c>
      <c r="Y372" s="325">
        <f t="shared" si="282"/>
        <v>0</v>
      </c>
      <c r="Z372" s="325">
        <f t="shared" si="282"/>
        <v>0</v>
      </c>
      <c r="AA372" s="325">
        <f t="shared" si="282"/>
        <v>0</v>
      </c>
      <c r="AB372" s="325">
        <f t="shared" si="282"/>
        <v>0</v>
      </c>
      <c r="AC372" s="325">
        <f t="shared" si="282"/>
        <v>0</v>
      </c>
      <c r="AD372" s="325">
        <f t="shared" si="282"/>
        <v>0</v>
      </c>
      <c r="AE372" s="325">
        <f t="shared" si="282"/>
        <v>0</v>
      </c>
      <c r="AF372" s="325">
        <f t="shared" si="282"/>
        <v>0</v>
      </c>
      <c r="AG372" s="325">
        <f t="shared" si="282"/>
        <v>0</v>
      </c>
      <c r="AH372" s="325">
        <f t="shared" si="282"/>
        <v>0</v>
      </c>
      <c r="AI372" s="325">
        <f t="shared" si="282"/>
        <v>0</v>
      </c>
      <c r="AJ372" s="325">
        <f t="shared" si="282"/>
        <v>0</v>
      </c>
      <c r="AK372" s="325">
        <f t="shared" si="282"/>
        <v>0</v>
      </c>
      <c r="AL372" s="325">
        <f t="shared" si="282"/>
        <v>0</v>
      </c>
      <c r="AM372" s="325">
        <f t="shared" si="282"/>
        <v>0</v>
      </c>
      <c r="AN372" s="325">
        <f t="shared" si="282"/>
        <v>0</v>
      </c>
      <c r="AO372" s="325">
        <f t="shared" ref="AO372:BP372" si="283">SUM(AO373)</f>
        <v>0</v>
      </c>
      <c r="AP372" s="325">
        <f t="shared" si="283"/>
        <v>0</v>
      </c>
      <c r="AQ372" s="325">
        <f t="shared" si="283"/>
        <v>0</v>
      </c>
      <c r="AR372" s="325">
        <f t="shared" si="283"/>
        <v>0</v>
      </c>
      <c r="AS372" s="325">
        <f t="shared" si="283"/>
        <v>0</v>
      </c>
      <c r="AT372" s="325">
        <f t="shared" si="283"/>
        <v>0</v>
      </c>
      <c r="AU372" s="325">
        <f t="shared" si="283"/>
        <v>0</v>
      </c>
      <c r="AV372" s="325">
        <f t="shared" si="283"/>
        <v>0</v>
      </c>
      <c r="AW372" s="325">
        <f t="shared" si="283"/>
        <v>0</v>
      </c>
      <c r="AX372" s="325">
        <f t="shared" si="283"/>
        <v>0</v>
      </c>
      <c r="AY372" s="325">
        <f t="shared" si="283"/>
        <v>0</v>
      </c>
      <c r="AZ372" s="325">
        <f t="shared" si="283"/>
        <v>0</v>
      </c>
      <c r="BA372" s="325">
        <f t="shared" si="283"/>
        <v>0</v>
      </c>
      <c r="BB372" s="325">
        <f t="shared" si="283"/>
        <v>0</v>
      </c>
      <c r="BC372" s="325">
        <f t="shared" si="283"/>
        <v>0</v>
      </c>
      <c r="BD372" s="325">
        <f t="shared" si="283"/>
        <v>0</v>
      </c>
      <c r="BE372" s="325">
        <f t="shared" si="283"/>
        <v>0</v>
      </c>
      <c r="BF372" s="325">
        <f t="shared" si="283"/>
        <v>0</v>
      </c>
      <c r="BG372" s="325">
        <f t="shared" si="283"/>
        <v>0</v>
      </c>
      <c r="BH372" s="325">
        <f t="shared" si="283"/>
        <v>0</v>
      </c>
      <c r="BI372" s="325">
        <f t="shared" si="283"/>
        <v>0</v>
      </c>
      <c r="BJ372" s="325">
        <f t="shared" si="283"/>
        <v>0</v>
      </c>
      <c r="BK372" s="325">
        <f t="shared" si="283"/>
        <v>0</v>
      </c>
      <c r="BL372" s="325">
        <f t="shared" si="283"/>
        <v>0</v>
      </c>
      <c r="BM372" s="325">
        <f t="shared" si="283"/>
        <v>0</v>
      </c>
      <c r="BN372" s="325">
        <f t="shared" si="283"/>
        <v>0</v>
      </c>
      <c r="BO372" s="325">
        <f t="shared" si="283"/>
        <v>0</v>
      </c>
      <c r="BP372" s="326">
        <f t="shared" si="283"/>
        <v>0</v>
      </c>
    </row>
    <row r="373" spans="4:68" hidden="1" outlineLevel="3">
      <c r="F373" s="488"/>
      <c r="G373" s="504"/>
      <c r="H373" s="489"/>
      <c r="I373" s="321">
        <f t="shared" ref="I373:AN373" si="284">SUM(I374)</f>
        <v>0</v>
      </c>
      <c r="J373" s="322">
        <f t="shared" si="284"/>
        <v>0</v>
      </c>
      <c r="K373" s="322">
        <f t="shared" si="284"/>
        <v>0</v>
      </c>
      <c r="L373" s="322">
        <f t="shared" si="284"/>
        <v>0</v>
      </c>
      <c r="M373" s="322">
        <f t="shared" si="284"/>
        <v>0</v>
      </c>
      <c r="N373" s="322">
        <f t="shared" si="284"/>
        <v>0</v>
      </c>
      <c r="O373" s="322">
        <f t="shared" si="284"/>
        <v>0</v>
      </c>
      <c r="P373" s="322">
        <f t="shared" si="284"/>
        <v>0</v>
      </c>
      <c r="Q373" s="322">
        <f t="shared" si="284"/>
        <v>0</v>
      </c>
      <c r="R373" s="322">
        <f t="shared" si="284"/>
        <v>0</v>
      </c>
      <c r="S373" s="322">
        <f t="shared" si="284"/>
        <v>0</v>
      </c>
      <c r="T373" s="322">
        <f t="shared" si="284"/>
        <v>0</v>
      </c>
      <c r="U373" s="322">
        <f t="shared" si="284"/>
        <v>0</v>
      </c>
      <c r="V373" s="322">
        <f t="shared" si="284"/>
        <v>0</v>
      </c>
      <c r="W373" s="322">
        <f t="shared" si="284"/>
        <v>0</v>
      </c>
      <c r="X373" s="322">
        <f t="shared" si="284"/>
        <v>0</v>
      </c>
      <c r="Y373" s="322">
        <f t="shared" si="284"/>
        <v>0</v>
      </c>
      <c r="Z373" s="322">
        <f t="shared" si="284"/>
        <v>0</v>
      </c>
      <c r="AA373" s="322">
        <f t="shared" si="284"/>
        <v>0</v>
      </c>
      <c r="AB373" s="322">
        <f t="shared" si="284"/>
        <v>0</v>
      </c>
      <c r="AC373" s="322">
        <f t="shared" si="284"/>
        <v>0</v>
      </c>
      <c r="AD373" s="322">
        <f t="shared" si="284"/>
        <v>0</v>
      </c>
      <c r="AE373" s="322">
        <f t="shared" si="284"/>
        <v>0</v>
      </c>
      <c r="AF373" s="322">
        <f t="shared" si="284"/>
        <v>0</v>
      </c>
      <c r="AG373" s="322">
        <f t="shared" si="284"/>
        <v>0</v>
      </c>
      <c r="AH373" s="322">
        <f t="shared" si="284"/>
        <v>0</v>
      </c>
      <c r="AI373" s="322">
        <f t="shared" si="284"/>
        <v>0</v>
      </c>
      <c r="AJ373" s="322">
        <f t="shared" si="284"/>
        <v>0</v>
      </c>
      <c r="AK373" s="322">
        <f t="shared" si="284"/>
        <v>0</v>
      </c>
      <c r="AL373" s="322">
        <f t="shared" si="284"/>
        <v>0</v>
      </c>
      <c r="AM373" s="322">
        <f t="shared" si="284"/>
        <v>0</v>
      </c>
      <c r="AN373" s="322">
        <f t="shared" si="284"/>
        <v>0</v>
      </c>
      <c r="AO373" s="322">
        <f t="shared" ref="AO373:BP373" si="285">SUM(AO374)</f>
        <v>0</v>
      </c>
      <c r="AP373" s="322">
        <f t="shared" si="285"/>
        <v>0</v>
      </c>
      <c r="AQ373" s="322">
        <f t="shared" si="285"/>
        <v>0</v>
      </c>
      <c r="AR373" s="322">
        <f t="shared" si="285"/>
        <v>0</v>
      </c>
      <c r="AS373" s="322">
        <f t="shared" si="285"/>
        <v>0</v>
      </c>
      <c r="AT373" s="322">
        <f t="shared" si="285"/>
        <v>0</v>
      </c>
      <c r="AU373" s="322">
        <f t="shared" si="285"/>
        <v>0</v>
      </c>
      <c r="AV373" s="322">
        <f t="shared" si="285"/>
        <v>0</v>
      </c>
      <c r="AW373" s="322">
        <f t="shared" si="285"/>
        <v>0</v>
      </c>
      <c r="AX373" s="322">
        <f t="shared" si="285"/>
        <v>0</v>
      </c>
      <c r="AY373" s="322">
        <f t="shared" si="285"/>
        <v>0</v>
      </c>
      <c r="AZ373" s="322">
        <f t="shared" si="285"/>
        <v>0</v>
      </c>
      <c r="BA373" s="322">
        <f t="shared" si="285"/>
        <v>0</v>
      </c>
      <c r="BB373" s="322">
        <f t="shared" si="285"/>
        <v>0</v>
      </c>
      <c r="BC373" s="322">
        <f t="shared" si="285"/>
        <v>0</v>
      </c>
      <c r="BD373" s="322">
        <f t="shared" si="285"/>
        <v>0</v>
      </c>
      <c r="BE373" s="322">
        <f t="shared" si="285"/>
        <v>0</v>
      </c>
      <c r="BF373" s="322">
        <f t="shared" si="285"/>
        <v>0</v>
      </c>
      <c r="BG373" s="322">
        <f t="shared" si="285"/>
        <v>0</v>
      </c>
      <c r="BH373" s="322">
        <f t="shared" si="285"/>
        <v>0</v>
      </c>
      <c r="BI373" s="322">
        <f t="shared" si="285"/>
        <v>0</v>
      </c>
      <c r="BJ373" s="322">
        <f t="shared" si="285"/>
        <v>0</v>
      </c>
      <c r="BK373" s="322">
        <f t="shared" si="285"/>
        <v>0</v>
      </c>
      <c r="BL373" s="322">
        <f t="shared" si="285"/>
        <v>0</v>
      </c>
      <c r="BM373" s="322">
        <f t="shared" si="285"/>
        <v>0</v>
      </c>
      <c r="BN373" s="322">
        <f t="shared" si="285"/>
        <v>0</v>
      </c>
      <c r="BO373" s="322">
        <f t="shared" si="285"/>
        <v>0</v>
      </c>
      <c r="BP373" s="323">
        <f t="shared" si="285"/>
        <v>0</v>
      </c>
    </row>
    <row r="374" spans="4:68" hidden="1" outlineLevel="4">
      <c r="G374" s="502" t="s">
        <v>57</v>
      </c>
      <c r="H374" s="503"/>
      <c r="I374" s="324">
        <f t="shared" ref="I374:AN374" si="286">SUM(I375)</f>
        <v>0</v>
      </c>
      <c r="J374" s="325">
        <f t="shared" si="286"/>
        <v>0</v>
      </c>
      <c r="K374" s="325">
        <f t="shared" si="286"/>
        <v>0</v>
      </c>
      <c r="L374" s="325">
        <f t="shared" si="286"/>
        <v>0</v>
      </c>
      <c r="M374" s="325">
        <f t="shared" si="286"/>
        <v>0</v>
      </c>
      <c r="N374" s="325">
        <f t="shared" si="286"/>
        <v>0</v>
      </c>
      <c r="O374" s="325">
        <f t="shared" si="286"/>
        <v>0</v>
      </c>
      <c r="P374" s="325">
        <f t="shared" si="286"/>
        <v>0</v>
      </c>
      <c r="Q374" s="325">
        <f t="shared" si="286"/>
        <v>0</v>
      </c>
      <c r="R374" s="325">
        <f t="shared" si="286"/>
        <v>0</v>
      </c>
      <c r="S374" s="325">
        <f t="shared" si="286"/>
        <v>0</v>
      </c>
      <c r="T374" s="325">
        <f t="shared" si="286"/>
        <v>0</v>
      </c>
      <c r="U374" s="325">
        <f t="shared" si="286"/>
        <v>0</v>
      </c>
      <c r="V374" s="325">
        <f t="shared" si="286"/>
        <v>0</v>
      </c>
      <c r="W374" s="325">
        <f t="shared" si="286"/>
        <v>0</v>
      </c>
      <c r="X374" s="325">
        <f t="shared" si="286"/>
        <v>0</v>
      </c>
      <c r="Y374" s="325">
        <f t="shared" si="286"/>
        <v>0</v>
      </c>
      <c r="Z374" s="325">
        <f t="shared" si="286"/>
        <v>0</v>
      </c>
      <c r="AA374" s="325">
        <f t="shared" si="286"/>
        <v>0</v>
      </c>
      <c r="AB374" s="325">
        <f t="shared" si="286"/>
        <v>0</v>
      </c>
      <c r="AC374" s="325">
        <f t="shared" si="286"/>
        <v>0</v>
      </c>
      <c r="AD374" s="325">
        <f t="shared" si="286"/>
        <v>0</v>
      </c>
      <c r="AE374" s="325">
        <f t="shared" si="286"/>
        <v>0</v>
      </c>
      <c r="AF374" s="325">
        <f t="shared" si="286"/>
        <v>0</v>
      </c>
      <c r="AG374" s="325">
        <f t="shared" si="286"/>
        <v>0</v>
      </c>
      <c r="AH374" s="325">
        <f t="shared" si="286"/>
        <v>0</v>
      </c>
      <c r="AI374" s="325">
        <f t="shared" si="286"/>
        <v>0</v>
      </c>
      <c r="AJ374" s="325">
        <f t="shared" si="286"/>
        <v>0</v>
      </c>
      <c r="AK374" s="325">
        <f t="shared" si="286"/>
        <v>0</v>
      </c>
      <c r="AL374" s="325">
        <f t="shared" si="286"/>
        <v>0</v>
      </c>
      <c r="AM374" s="325">
        <f t="shared" si="286"/>
        <v>0</v>
      </c>
      <c r="AN374" s="325">
        <f t="shared" si="286"/>
        <v>0</v>
      </c>
      <c r="AO374" s="325">
        <f t="shared" ref="AO374:BP374" si="287">SUM(AO375)</f>
        <v>0</v>
      </c>
      <c r="AP374" s="325">
        <f t="shared" si="287"/>
        <v>0</v>
      </c>
      <c r="AQ374" s="325">
        <f t="shared" si="287"/>
        <v>0</v>
      </c>
      <c r="AR374" s="325">
        <f t="shared" si="287"/>
        <v>0</v>
      </c>
      <c r="AS374" s="325">
        <f t="shared" si="287"/>
        <v>0</v>
      </c>
      <c r="AT374" s="325">
        <f t="shared" si="287"/>
        <v>0</v>
      </c>
      <c r="AU374" s="325">
        <f t="shared" si="287"/>
        <v>0</v>
      </c>
      <c r="AV374" s="325">
        <f t="shared" si="287"/>
        <v>0</v>
      </c>
      <c r="AW374" s="325">
        <f t="shared" si="287"/>
        <v>0</v>
      </c>
      <c r="AX374" s="325">
        <f t="shared" si="287"/>
        <v>0</v>
      </c>
      <c r="AY374" s="325">
        <f t="shared" si="287"/>
        <v>0</v>
      </c>
      <c r="AZ374" s="325">
        <f t="shared" si="287"/>
        <v>0</v>
      </c>
      <c r="BA374" s="325">
        <f t="shared" si="287"/>
        <v>0</v>
      </c>
      <c r="BB374" s="325">
        <f t="shared" si="287"/>
        <v>0</v>
      </c>
      <c r="BC374" s="325">
        <f t="shared" si="287"/>
        <v>0</v>
      </c>
      <c r="BD374" s="325">
        <f t="shared" si="287"/>
        <v>0</v>
      </c>
      <c r="BE374" s="325">
        <f t="shared" si="287"/>
        <v>0</v>
      </c>
      <c r="BF374" s="325">
        <f t="shared" si="287"/>
        <v>0</v>
      </c>
      <c r="BG374" s="325">
        <f t="shared" si="287"/>
        <v>0</v>
      </c>
      <c r="BH374" s="325">
        <f t="shared" si="287"/>
        <v>0</v>
      </c>
      <c r="BI374" s="325">
        <f t="shared" si="287"/>
        <v>0</v>
      </c>
      <c r="BJ374" s="325">
        <f t="shared" si="287"/>
        <v>0</v>
      </c>
      <c r="BK374" s="325">
        <f t="shared" si="287"/>
        <v>0</v>
      </c>
      <c r="BL374" s="325">
        <f t="shared" si="287"/>
        <v>0</v>
      </c>
      <c r="BM374" s="325">
        <f t="shared" si="287"/>
        <v>0</v>
      </c>
      <c r="BN374" s="325">
        <f t="shared" si="287"/>
        <v>0</v>
      </c>
      <c r="BO374" s="325">
        <f t="shared" si="287"/>
        <v>0</v>
      </c>
      <c r="BP374" s="326">
        <f t="shared" si="287"/>
        <v>0</v>
      </c>
    </row>
    <row r="375" spans="4:68" hidden="1" outlineLevel="5">
      <c r="H375" s="327" t="s">
        <v>268</v>
      </c>
      <c r="I375" s="312">
        <f>'Data - expenses'!J227</f>
        <v>0</v>
      </c>
      <c r="J375" s="313">
        <f>'Data - expenses'!K227</f>
        <v>0</v>
      </c>
      <c r="K375" s="313">
        <f>'Data - expenses'!L227</f>
        <v>0</v>
      </c>
      <c r="L375" s="313">
        <f>'Data - expenses'!M227</f>
        <v>0</v>
      </c>
      <c r="M375" s="313">
        <f>'Data - expenses'!N227</f>
        <v>0</v>
      </c>
      <c r="N375" s="313">
        <f>'Data - expenses'!O227</f>
        <v>0</v>
      </c>
      <c r="O375" s="313">
        <f>'Data - expenses'!P227</f>
        <v>0</v>
      </c>
      <c r="P375" s="313">
        <f>'Data - expenses'!Q227</f>
        <v>0</v>
      </c>
      <c r="Q375" s="313">
        <f>'Data - expenses'!R227</f>
        <v>0</v>
      </c>
      <c r="R375" s="313">
        <f>'Data - expenses'!S227</f>
        <v>0</v>
      </c>
      <c r="S375" s="313">
        <f>'Data - expenses'!T227</f>
        <v>0</v>
      </c>
      <c r="T375" s="313">
        <f>'Data - expenses'!U227</f>
        <v>0</v>
      </c>
      <c r="U375" s="313">
        <f>'Data - expenses'!V227</f>
        <v>0</v>
      </c>
      <c r="V375" s="313">
        <f>'Data - expenses'!W227</f>
        <v>0</v>
      </c>
      <c r="W375" s="313">
        <f>'Data - expenses'!X227</f>
        <v>0</v>
      </c>
      <c r="X375" s="313">
        <f>'Data - expenses'!Y227</f>
        <v>0</v>
      </c>
      <c r="Y375" s="313">
        <f>'Data - expenses'!Z227</f>
        <v>0</v>
      </c>
      <c r="Z375" s="313">
        <f>'Data - expenses'!AA227</f>
        <v>0</v>
      </c>
      <c r="AA375" s="313">
        <f>'Data - expenses'!AB227</f>
        <v>0</v>
      </c>
      <c r="AB375" s="313">
        <f>'Data - expenses'!AC227</f>
        <v>0</v>
      </c>
      <c r="AC375" s="313">
        <f>'Data - expenses'!AD227</f>
        <v>0</v>
      </c>
      <c r="AD375" s="313">
        <f>'Data - expenses'!AE227</f>
        <v>0</v>
      </c>
      <c r="AE375" s="313">
        <f>'Data - expenses'!AF227</f>
        <v>0</v>
      </c>
      <c r="AF375" s="313">
        <f>'Data - expenses'!AG227</f>
        <v>0</v>
      </c>
      <c r="AG375" s="313">
        <f>'Data - expenses'!AH227</f>
        <v>0</v>
      </c>
      <c r="AH375" s="313">
        <f>'Data - expenses'!AI227</f>
        <v>0</v>
      </c>
      <c r="AI375" s="313">
        <f>'Data - expenses'!AJ227</f>
        <v>0</v>
      </c>
      <c r="AJ375" s="313">
        <f>'Data - expenses'!AK227</f>
        <v>0</v>
      </c>
      <c r="AK375" s="313">
        <f>'Data - expenses'!AL227</f>
        <v>0</v>
      </c>
      <c r="AL375" s="313">
        <f>'Data - expenses'!AM227</f>
        <v>0</v>
      </c>
      <c r="AM375" s="313">
        <f>'Data - expenses'!AN227</f>
        <v>0</v>
      </c>
      <c r="AN375" s="313">
        <f>'Data - expenses'!AO227</f>
        <v>0</v>
      </c>
      <c r="AO375" s="313">
        <f>'Data - expenses'!AP227</f>
        <v>0</v>
      </c>
      <c r="AP375" s="313">
        <f>'Data - expenses'!AQ227</f>
        <v>0</v>
      </c>
      <c r="AQ375" s="313">
        <f>'Data - expenses'!AR227</f>
        <v>0</v>
      </c>
      <c r="AR375" s="313">
        <f>'Data - expenses'!AS227</f>
        <v>0</v>
      </c>
      <c r="AS375" s="313">
        <f>'Data - expenses'!AT227</f>
        <v>0</v>
      </c>
      <c r="AT375" s="313">
        <f>'Data - expenses'!AU227</f>
        <v>0</v>
      </c>
      <c r="AU375" s="313">
        <f>'Data - expenses'!AV227</f>
        <v>0</v>
      </c>
      <c r="AV375" s="313">
        <f>'Data - expenses'!AW227</f>
        <v>0</v>
      </c>
      <c r="AW375" s="313">
        <f>'Data - expenses'!AX227</f>
        <v>0</v>
      </c>
      <c r="AX375" s="313">
        <f>'Data - expenses'!AY227</f>
        <v>0</v>
      </c>
      <c r="AY375" s="313">
        <f>'Data - expenses'!AZ227</f>
        <v>0</v>
      </c>
      <c r="AZ375" s="313">
        <f>'Data - expenses'!BA227</f>
        <v>0</v>
      </c>
      <c r="BA375" s="313">
        <f>'Data - expenses'!BB227</f>
        <v>0</v>
      </c>
      <c r="BB375" s="313">
        <f>'Data - expenses'!BC227</f>
        <v>0</v>
      </c>
      <c r="BC375" s="313">
        <f>'Data - expenses'!BD227</f>
        <v>0</v>
      </c>
      <c r="BD375" s="313">
        <f>'Data - expenses'!BE227</f>
        <v>0</v>
      </c>
      <c r="BE375" s="313">
        <f>'Data - expenses'!BF227</f>
        <v>0</v>
      </c>
      <c r="BF375" s="313">
        <f>'Data - expenses'!BG227</f>
        <v>0</v>
      </c>
      <c r="BG375" s="313">
        <f>'Data - expenses'!BH227</f>
        <v>0</v>
      </c>
      <c r="BH375" s="313">
        <f>'Data - expenses'!BI227</f>
        <v>0</v>
      </c>
      <c r="BI375" s="313">
        <f>'Data - expenses'!BJ227</f>
        <v>0</v>
      </c>
      <c r="BJ375" s="313">
        <f>'Data - expenses'!BK227</f>
        <v>0</v>
      </c>
      <c r="BK375" s="313">
        <f>'Data - expenses'!BL227</f>
        <v>0</v>
      </c>
      <c r="BL375" s="313">
        <f>'Data - expenses'!BM227</f>
        <v>0</v>
      </c>
      <c r="BM375" s="313">
        <f>'Data - expenses'!BN227</f>
        <v>0</v>
      </c>
      <c r="BN375" s="313">
        <f>'Data - expenses'!BO227</f>
        <v>0</v>
      </c>
      <c r="BO375" s="313">
        <f>'Data - expenses'!BP227</f>
        <v>0</v>
      </c>
      <c r="BP375" s="314">
        <f>'Data - expenses'!BQ227</f>
        <v>0</v>
      </c>
    </row>
    <row r="376" spans="4:68" outlineLevel="1" collapsed="1">
      <c r="D376" s="488" t="s">
        <v>150</v>
      </c>
      <c r="E376" s="504"/>
      <c r="F376" s="504"/>
      <c r="G376" s="504"/>
      <c r="H376" s="489"/>
      <c r="I376" s="321">
        <f t="shared" ref="I376:AN376" si="288">SUM(I377)</f>
        <v>1800</v>
      </c>
      <c r="J376" s="322">
        <f t="shared" si="288"/>
        <v>1800</v>
      </c>
      <c r="K376" s="322">
        <f t="shared" si="288"/>
        <v>1800</v>
      </c>
      <c r="L376" s="322">
        <f t="shared" si="288"/>
        <v>1800</v>
      </c>
      <c r="M376" s="322">
        <f t="shared" si="288"/>
        <v>1800</v>
      </c>
      <c r="N376" s="322">
        <f t="shared" si="288"/>
        <v>1800</v>
      </c>
      <c r="O376" s="322">
        <f t="shared" si="288"/>
        <v>1800</v>
      </c>
      <c r="P376" s="322">
        <f t="shared" si="288"/>
        <v>1800</v>
      </c>
      <c r="Q376" s="322">
        <f t="shared" si="288"/>
        <v>3600</v>
      </c>
      <c r="R376" s="322">
        <f t="shared" si="288"/>
        <v>3600</v>
      </c>
      <c r="S376" s="322">
        <f t="shared" si="288"/>
        <v>3600</v>
      </c>
      <c r="T376" s="322">
        <f t="shared" si="288"/>
        <v>3600</v>
      </c>
      <c r="U376" s="322">
        <f t="shared" si="288"/>
        <v>5400</v>
      </c>
      <c r="V376" s="322">
        <f t="shared" si="288"/>
        <v>7200</v>
      </c>
      <c r="W376" s="322">
        <f t="shared" si="288"/>
        <v>7200</v>
      </c>
      <c r="X376" s="322">
        <f t="shared" si="288"/>
        <v>7200</v>
      </c>
      <c r="Y376" s="322">
        <f t="shared" si="288"/>
        <v>10800</v>
      </c>
      <c r="Z376" s="322">
        <f t="shared" si="288"/>
        <v>10800</v>
      </c>
      <c r="AA376" s="322">
        <f t="shared" si="288"/>
        <v>12600</v>
      </c>
      <c r="AB376" s="322">
        <f t="shared" si="288"/>
        <v>14400</v>
      </c>
      <c r="AC376" s="322">
        <f t="shared" si="288"/>
        <v>18000</v>
      </c>
      <c r="AD376" s="322">
        <f t="shared" si="288"/>
        <v>23400</v>
      </c>
      <c r="AE376" s="322">
        <f t="shared" si="288"/>
        <v>27000</v>
      </c>
      <c r="AF376" s="322">
        <f t="shared" si="288"/>
        <v>36000</v>
      </c>
      <c r="AG376" s="322">
        <f t="shared" si="288"/>
        <v>37800</v>
      </c>
      <c r="AH376" s="322">
        <f t="shared" si="288"/>
        <v>39600</v>
      </c>
      <c r="AI376" s="322">
        <f t="shared" si="288"/>
        <v>43200</v>
      </c>
      <c r="AJ376" s="322">
        <f t="shared" si="288"/>
        <v>54000</v>
      </c>
      <c r="AK376" s="322">
        <f t="shared" si="288"/>
        <v>55800</v>
      </c>
      <c r="AL376" s="322">
        <f t="shared" si="288"/>
        <v>59400</v>
      </c>
      <c r="AM376" s="322">
        <f t="shared" si="288"/>
        <v>63000</v>
      </c>
      <c r="AN376" s="322">
        <f t="shared" si="288"/>
        <v>70200</v>
      </c>
      <c r="AO376" s="322">
        <f t="shared" ref="AO376:BP376" si="289">SUM(AO377)</f>
        <v>72000</v>
      </c>
      <c r="AP376" s="322">
        <f t="shared" si="289"/>
        <v>75600</v>
      </c>
      <c r="AQ376" s="322">
        <f t="shared" si="289"/>
        <v>79200</v>
      </c>
      <c r="AR376" s="322">
        <f t="shared" si="289"/>
        <v>82800</v>
      </c>
      <c r="AS376" s="322">
        <f t="shared" si="289"/>
        <v>86400</v>
      </c>
      <c r="AT376" s="322">
        <f t="shared" si="289"/>
        <v>93600</v>
      </c>
      <c r="AU376" s="322">
        <f t="shared" si="289"/>
        <v>97200</v>
      </c>
      <c r="AV376" s="322">
        <f t="shared" si="289"/>
        <v>100800</v>
      </c>
      <c r="AW376" s="322">
        <f t="shared" si="289"/>
        <v>104400</v>
      </c>
      <c r="AX376" s="322">
        <f t="shared" si="289"/>
        <v>106200</v>
      </c>
      <c r="AY376" s="322">
        <f t="shared" si="289"/>
        <v>109800</v>
      </c>
      <c r="AZ376" s="322">
        <f t="shared" si="289"/>
        <v>117000</v>
      </c>
      <c r="BA376" s="322">
        <f t="shared" si="289"/>
        <v>120600</v>
      </c>
      <c r="BB376" s="322">
        <f t="shared" si="289"/>
        <v>124200</v>
      </c>
      <c r="BC376" s="322">
        <f t="shared" si="289"/>
        <v>129600</v>
      </c>
      <c r="BD376" s="322">
        <f t="shared" si="289"/>
        <v>131400</v>
      </c>
      <c r="BE376" s="322">
        <f t="shared" si="289"/>
        <v>138600</v>
      </c>
      <c r="BF376" s="322">
        <f t="shared" si="289"/>
        <v>145800</v>
      </c>
      <c r="BG376" s="322">
        <f t="shared" si="289"/>
        <v>149400</v>
      </c>
      <c r="BH376" s="322">
        <f t="shared" si="289"/>
        <v>153000</v>
      </c>
      <c r="BI376" s="322">
        <f t="shared" si="289"/>
        <v>158400</v>
      </c>
      <c r="BJ376" s="322">
        <f t="shared" si="289"/>
        <v>165600</v>
      </c>
      <c r="BK376" s="322">
        <f t="shared" si="289"/>
        <v>169200</v>
      </c>
      <c r="BL376" s="322">
        <f t="shared" si="289"/>
        <v>176400</v>
      </c>
      <c r="BM376" s="322">
        <f t="shared" si="289"/>
        <v>181800</v>
      </c>
      <c r="BN376" s="322">
        <f t="shared" si="289"/>
        <v>185400</v>
      </c>
      <c r="BO376" s="322">
        <f t="shared" si="289"/>
        <v>196200</v>
      </c>
      <c r="BP376" s="323">
        <f t="shared" si="289"/>
        <v>199800</v>
      </c>
    </row>
    <row r="377" spans="4:68" hidden="1" outlineLevel="2">
      <c r="E377" s="502" t="s">
        <v>151</v>
      </c>
      <c r="F377" s="505"/>
      <c r="G377" s="505"/>
      <c r="H377" s="503"/>
      <c r="I377" s="324">
        <f t="shared" ref="I377:AN377" si="290">SUM(I378)</f>
        <v>1800</v>
      </c>
      <c r="J377" s="325">
        <f t="shared" si="290"/>
        <v>1800</v>
      </c>
      <c r="K377" s="325">
        <f t="shared" si="290"/>
        <v>1800</v>
      </c>
      <c r="L377" s="325">
        <f t="shared" si="290"/>
        <v>1800</v>
      </c>
      <c r="M377" s="325">
        <f t="shared" si="290"/>
        <v>1800</v>
      </c>
      <c r="N377" s="325">
        <f t="shared" si="290"/>
        <v>1800</v>
      </c>
      <c r="O377" s="325">
        <f t="shared" si="290"/>
        <v>1800</v>
      </c>
      <c r="P377" s="325">
        <f t="shared" si="290"/>
        <v>1800</v>
      </c>
      <c r="Q377" s="325">
        <f t="shared" si="290"/>
        <v>3600</v>
      </c>
      <c r="R377" s="325">
        <f t="shared" si="290"/>
        <v>3600</v>
      </c>
      <c r="S377" s="325">
        <f t="shared" si="290"/>
        <v>3600</v>
      </c>
      <c r="T377" s="325">
        <f t="shared" si="290"/>
        <v>3600</v>
      </c>
      <c r="U377" s="325">
        <f t="shared" si="290"/>
        <v>5400</v>
      </c>
      <c r="V377" s="325">
        <f t="shared" si="290"/>
        <v>7200</v>
      </c>
      <c r="W377" s="325">
        <f t="shared" si="290"/>
        <v>7200</v>
      </c>
      <c r="X377" s="325">
        <f t="shared" si="290"/>
        <v>7200</v>
      </c>
      <c r="Y377" s="325">
        <f t="shared" si="290"/>
        <v>10800</v>
      </c>
      <c r="Z377" s="325">
        <f t="shared" si="290"/>
        <v>10800</v>
      </c>
      <c r="AA377" s="325">
        <f t="shared" si="290"/>
        <v>12600</v>
      </c>
      <c r="AB377" s="325">
        <f t="shared" si="290"/>
        <v>14400</v>
      </c>
      <c r="AC377" s="325">
        <f t="shared" si="290"/>
        <v>18000</v>
      </c>
      <c r="AD377" s="325">
        <f t="shared" si="290"/>
        <v>23400</v>
      </c>
      <c r="AE377" s="325">
        <f t="shared" si="290"/>
        <v>27000</v>
      </c>
      <c r="AF377" s="325">
        <f t="shared" si="290"/>
        <v>36000</v>
      </c>
      <c r="AG377" s="325">
        <f t="shared" si="290"/>
        <v>37800</v>
      </c>
      <c r="AH377" s="325">
        <f t="shared" si="290"/>
        <v>39600</v>
      </c>
      <c r="AI377" s="325">
        <f t="shared" si="290"/>
        <v>43200</v>
      </c>
      <c r="AJ377" s="325">
        <f t="shared" si="290"/>
        <v>54000</v>
      </c>
      <c r="AK377" s="325">
        <f t="shared" si="290"/>
        <v>55800</v>
      </c>
      <c r="AL377" s="325">
        <f t="shared" si="290"/>
        <v>59400</v>
      </c>
      <c r="AM377" s="325">
        <f t="shared" si="290"/>
        <v>63000</v>
      </c>
      <c r="AN377" s="325">
        <f t="shared" si="290"/>
        <v>70200</v>
      </c>
      <c r="AO377" s="325">
        <f t="shared" ref="AO377:BP377" si="291">SUM(AO378)</f>
        <v>72000</v>
      </c>
      <c r="AP377" s="325">
        <f t="shared" si="291"/>
        <v>75600</v>
      </c>
      <c r="AQ377" s="325">
        <f t="shared" si="291"/>
        <v>79200</v>
      </c>
      <c r="AR377" s="325">
        <f t="shared" si="291"/>
        <v>82800</v>
      </c>
      <c r="AS377" s="325">
        <f t="shared" si="291"/>
        <v>86400</v>
      </c>
      <c r="AT377" s="325">
        <f t="shared" si="291"/>
        <v>93600</v>
      </c>
      <c r="AU377" s="325">
        <f t="shared" si="291"/>
        <v>97200</v>
      </c>
      <c r="AV377" s="325">
        <f t="shared" si="291"/>
        <v>100800</v>
      </c>
      <c r="AW377" s="325">
        <f t="shared" si="291"/>
        <v>104400</v>
      </c>
      <c r="AX377" s="325">
        <f t="shared" si="291"/>
        <v>106200</v>
      </c>
      <c r="AY377" s="325">
        <f t="shared" si="291"/>
        <v>109800</v>
      </c>
      <c r="AZ377" s="325">
        <f t="shared" si="291"/>
        <v>117000</v>
      </c>
      <c r="BA377" s="325">
        <f t="shared" si="291"/>
        <v>120600</v>
      </c>
      <c r="BB377" s="325">
        <f t="shared" si="291"/>
        <v>124200</v>
      </c>
      <c r="BC377" s="325">
        <f t="shared" si="291"/>
        <v>129600</v>
      </c>
      <c r="BD377" s="325">
        <f t="shared" si="291"/>
        <v>131400</v>
      </c>
      <c r="BE377" s="325">
        <f t="shared" si="291"/>
        <v>138600</v>
      </c>
      <c r="BF377" s="325">
        <f t="shared" si="291"/>
        <v>145800</v>
      </c>
      <c r="BG377" s="325">
        <f t="shared" si="291"/>
        <v>149400</v>
      </c>
      <c r="BH377" s="325">
        <f t="shared" si="291"/>
        <v>153000</v>
      </c>
      <c r="BI377" s="325">
        <f t="shared" si="291"/>
        <v>158400</v>
      </c>
      <c r="BJ377" s="325">
        <f t="shared" si="291"/>
        <v>165600</v>
      </c>
      <c r="BK377" s="325">
        <f t="shared" si="291"/>
        <v>169200</v>
      </c>
      <c r="BL377" s="325">
        <f t="shared" si="291"/>
        <v>176400</v>
      </c>
      <c r="BM377" s="325">
        <f t="shared" si="291"/>
        <v>181800</v>
      </c>
      <c r="BN377" s="325">
        <f t="shared" si="291"/>
        <v>185400</v>
      </c>
      <c r="BO377" s="325">
        <f t="shared" si="291"/>
        <v>196200</v>
      </c>
      <c r="BP377" s="326">
        <f t="shared" si="291"/>
        <v>199800</v>
      </c>
    </row>
    <row r="378" spans="4:68" hidden="1" outlineLevel="3">
      <c r="F378" s="488"/>
      <c r="G378" s="504"/>
      <c r="H378" s="489"/>
      <c r="I378" s="321">
        <f t="shared" ref="I378:AN378" si="292">SUM(I379)</f>
        <v>1800</v>
      </c>
      <c r="J378" s="322">
        <f t="shared" si="292"/>
        <v>1800</v>
      </c>
      <c r="K378" s="322">
        <f t="shared" si="292"/>
        <v>1800</v>
      </c>
      <c r="L378" s="322">
        <f t="shared" si="292"/>
        <v>1800</v>
      </c>
      <c r="M378" s="322">
        <f t="shared" si="292"/>
        <v>1800</v>
      </c>
      <c r="N378" s="322">
        <f t="shared" si="292"/>
        <v>1800</v>
      </c>
      <c r="O378" s="322">
        <f t="shared" si="292"/>
        <v>1800</v>
      </c>
      <c r="P378" s="322">
        <f t="shared" si="292"/>
        <v>1800</v>
      </c>
      <c r="Q378" s="322">
        <f t="shared" si="292"/>
        <v>3600</v>
      </c>
      <c r="R378" s="322">
        <f t="shared" si="292"/>
        <v>3600</v>
      </c>
      <c r="S378" s="322">
        <f t="shared" si="292"/>
        <v>3600</v>
      </c>
      <c r="T378" s="322">
        <f t="shared" si="292"/>
        <v>3600</v>
      </c>
      <c r="U378" s="322">
        <f t="shared" si="292"/>
        <v>5400</v>
      </c>
      <c r="V378" s="322">
        <f t="shared" si="292"/>
        <v>7200</v>
      </c>
      <c r="W378" s="322">
        <f t="shared" si="292"/>
        <v>7200</v>
      </c>
      <c r="X378" s="322">
        <f t="shared" si="292"/>
        <v>7200</v>
      </c>
      <c r="Y378" s="322">
        <f t="shared" si="292"/>
        <v>10800</v>
      </c>
      <c r="Z378" s="322">
        <f t="shared" si="292"/>
        <v>10800</v>
      </c>
      <c r="AA378" s="322">
        <f t="shared" si="292"/>
        <v>12600</v>
      </c>
      <c r="AB378" s="322">
        <f t="shared" si="292"/>
        <v>14400</v>
      </c>
      <c r="AC378" s="322">
        <f t="shared" si="292"/>
        <v>18000</v>
      </c>
      <c r="AD378" s="322">
        <f t="shared" si="292"/>
        <v>23400</v>
      </c>
      <c r="AE378" s="322">
        <f t="shared" si="292"/>
        <v>27000</v>
      </c>
      <c r="AF378" s="322">
        <f t="shared" si="292"/>
        <v>36000</v>
      </c>
      <c r="AG378" s="322">
        <f t="shared" si="292"/>
        <v>37800</v>
      </c>
      <c r="AH378" s="322">
        <f t="shared" si="292"/>
        <v>39600</v>
      </c>
      <c r="AI378" s="322">
        <f t="shared" si="292"/>
        <v>43200</v>
      </c>
      <c r="AJ378" s="322">
        <f t="shared" si="292"/>
        <v>54000</v>
      </c>
      <c r="AK378" s="322">
        <f t="shared" si="292"/>
        <v>55800</v>
      </c>
      <c r="AL378" s="322">
        <f t="shared" si="292"/>
        <v>59400</v>
      </c>
      <c r="AM378" s="322">
        <f t="shared" si="292"/>
        <v>63000</v>
      </c>
      <c r="AN378" s="322">
        <f t="shared" si="292"/>
        <v>70200</v>
      </c>
      <c r="AO378" s="322">
        <f t="shared" ref="AO378:BP378" si="293">SUM(AO379)</f>
        <v>72000</v>
      </c>
      <c r="AP378" s="322">
        <f t="shared" si="293"/>
        <v>75600</v>
      </c>
      <c r="AQ378" s="322">
        <f t="shared" si="293"/>
        <v>79200</v>
      </c>
      <c r="AR378" s="322">
        <f t="shared" si="293"/>
        <v>82800</v>
      </c>
      <c r="AS378" s="322">
        <f t="shared" si="293"/>
        <v>86400</v>
      </c>
      <c r="AT378" s="322">
        <f t="shared" si="293"/>
        <v>93600</v>
      </c>
      <c r="AU378" s="322">
        <f t="shared" si="293"/>
        <v>97200</v>
      </c>
      <c r="AV378" s="322">
        <f t="shared" si="293"/>
        <v>100800</v>
      </c>
      <c r="AW378" s="322">
        <f t="shared" si="293"/>
        <v>104400</v>
      </c>
      <c r="AX378" s="322">
        <f t="shared" si="293"/>
        <v>106200</v>
      </c>
      <c r="AY378" s="322">
        <f t="shared" si="293"/>
        <v>109800</v>
      </c>
      <c r="AZ378" s="322">
        <f t="shared" si="293"/>
        <v>117000</v>
      </c>
      <c r="BA378" s="322">
        <f t="shared" si="293"/>
        <v>120600</v>
      </c>
      <c r="BB378" s="322">
        <f t="shared" si="293"/>
        <v>124200</v>
      </c>
      <c r="BC378" s="322">
        <f t="shared" si="293"/>
        <v>129600</v>
      </c>
      <c r="BD378" s="322">
        <f t="shared" si="293"/>
        <v>131400</v>
      </c>
      <c r="BE378" s="322">
        <f t="shared" si="293"/>
        <v>138600</v>
      </c>
      <c r="BF378" s="322">
        <f t="shared" si="293"/>
        <v>145800</v>
      </c>
      <c r="BG378" s="322">
        <f t="shared" si="293"/>
        <v>149400</v>
      </c>
      <c r="BH378" s="322">
        <f t="shared" si="293"/>
        <v>153000</v>
      </c>
      <c r="BI378" s="322">
        <f t="shared" si="293"/>
        <v>158400</v>
      </c>
      <c r="BJ378" s="322">
        <f t="shared" si="293"/>
        <v>165600</v>
      </c>
      <c r="BK378" s="322">
        <f t="shared" si="293"/>
        <v>169200</v>
      </c>
      <c r="BL378" s="322">
        <f t="shared" si="293"/>
        <v>176400</v>
      </c>
      <c r="BM378" s="322">
        <f t="shared" si="293"/>
        <v>181800</v>
      </c>
      <c r="BN378" s="322">
        <f t="shared" si="293"/>
        <v>185400</v>
      </c>
      <c r="BO378" s="322">
        <f t="shared" si="293"/>
        <v>196200</v>
      </c>
      <c r="BP378" s="323">
        <f t="shared" si="293"/>
        <v>199800</v>
      </c>
    </row>
    <row r="379" spans="4:68" hidden="1" outlineLevel="4">
      <c r="G379" s="502"/>
      <c r="H379" s="503"/>
      <c r="I379" s="324">
        <f t="shared" ref="I379:AN379" si="294">SUM(I380)</f>
        <v>1800</v>
      </c>
      <c r="J379" s="325">
        <f t="shared" si="294"/>
        <v>1800</v>
      </c>
      <c r="K379" s="325">
        <f t="shared" si="294"/>
        <v>1800</v>
      </c>
      <c r="L379" s="325">
        <f t="shared" si="294"/>
        <v>1800</v>
      </c>
      <c r="M379" s="325">
        <f t="shared" si="294"/>
        <v>1800</v>
      </c>
      <c r="N379" s="325">
        <f t="shared" si="294"/>
        <v>1800</v>
      </c>
      <c r="O379" s="325">
        <f t="shared" si="294"/>
        <v>1800</v>
      </c>
      <c r="P379" s="325">
        <f t="shared" si="294"/>
        <v>1800</v>
      </c>
      <c r="Q379" s="325">
        <f t="shared" si="294"/>
        <v>3600</v>
      </c>
      <c r="R379" s="325">
        <f t="shared" si="294"/>
        <v>3600</v>
      </c>
      <c r="S379" s="325">
        <f t="shared" si="294"/>
        <v>3600</v>
      </c>
      <c r="T379" s="325">
        <f t="shared" si="294"/>
        <v>3600</v>
      </c>
      <c r="U379" s="325">
        <f t="shared" si="294"/>
        <v>5400</v>
      </c>
      <c r="V379" s="325">
        <f t="shared" si="294"/>
        <v>7200</v>
      </c>
      <c r="W379" s="325">
        <f t="shared" si="294"/>
        <v>7200</v>
      </c>
      <c r="X379" s="325">
        <f t="shared" si="294"/>
        <v>7200</v>
      </c>
      <c r="Y379" s="325">
        <f t="shared" si="294"/>
        <v>10800</v>
      </c>
      <c r="Z379" s="325">
        <f t="shared" si="294"/>
        <v>10800</v>
      </c>
      <c r="AA379" s="325">
        <f t="shared" si="294"/>
        <v>12600</v>
      </c>
      <c r="AB379" s="325">
        <f t="shared" si="294"/>
        <v>14400</v>
      </c>
      <c r="AC379" s="325">
        <f t="shared" si="294"/>
        <v>18000</v>
      </c>
      <c r="AD379" s="325">
        <f t="shared" si="294"/>
        <v>23400</v>
      </c>
      <c r="AE379" s="325">
        <f t="shared" si="294"/>
        <v>27000</v>
      </c>
      <c r="AF379" s="325">
        <f t="shared" si="294"/>
        <v>36000</v>
      </c>
      <c r="AG379" s="325">
        <f t="shared" si="294"/>
        <v>37800</v>
      </c>
      <c r="AH379" s="325">
        <f t="shared" si="294"/>
        <v>39600</v>
      </c>
      <c r="AI379" s="325">
        <f t="shared" si="294"/>
        <v>43200</v>
      </c>
      <c r="AJ379" s="325">
        <f t="shared" si="294"/>
        <v>54000</v>
      </c>
      <c r="AK379" s="325">
        <f t="shared" si="294"/>
        <v>55800</v>
      </c>
      <c r="AL379" s="325">
        <f t="shared" si="294"/>
        <v>59400</v>
      </c>
      <c r="AM379" s="325">
        <f t="shared" si="294"/>
        <v>63000</v>
      </c>
      <c r="AN379" s="325">
        <f t="shared" si="294"/>
        <v>70200</v>
      </c>
      <c r="AO379" s="325">
        <f t="shared" ref="AO379:BP379" si="295">SUM(AO380)</f>
        <v>72000</v>
      </c>
      <c r="AP379" s="325">
        <f t="shared" si="295"/>
        <v>75600</v>
      </c>
      <c r="AQ379" s="325">
        <f t="shared" si="295"/>
        <v>79200</v>
      </c>
      <c r="AR379" s="325">
        <f t="shared" si="295"/>
        <v>82800</v>
      </c>
      <c r="AS379" s="325">
        <f t="shared" si="295"/>
        <v>86400</v>
      </c>
      <c r="AT379" s="325">
        <f t="shared" si="295"/>
        <v>93600</v>
      </c>
      <c r="AU379" s="325">
        <f t="shared" si="295"/>
        <v>97200</v>
      </c>
      <c r="AV379" s="325">
        <f t="shared" si="295"/>
        <v>100800</v>
      </c>
      <c r="AW379" s="325">
        <f t="shared" si="295"/>
        <v>104400</v>
      </c>
      <c r="AX379" s="325">
        <f t="shared" si="295"/>
        <v>106200</v>
      </c>
      <c r="AY379" s="325">
        <f t="shared" si="295"/>
        <v>109800</v>
      </c>
      <c r="AZ379" s="325">
        <f t="shared" si="295"/>
        <v>117000</v>
      </c>
      <c r="BA379" s="325">
        <f t="shared" si="295"/>
        <v>120600</v>
      </c>
      <c r="BB379" s="325">
        <f t="shared" si="295"/>
        <v>124200</v>
      </c>
      <c r="BC379" s="325">
        <f t="shared" si="295"/>
        <v>129600</v>
      </c>
      <c r="BD379" s="325">
        <f t="shared" si="295"/>
        <v>131400</v>
      </c>
      <c r="BE379" s="325">
        <f t="shared" si="295"/>
        <v>138600</v>
      </c>
      <c r="BF379" s="325">
        <f t="shared" si="295"/>
        <v>145800</v>
      </c>
      <c r="BG379" s="325">
        <f t="shared" si="295"/>
        <v>149400</v>
      </c>
      <c r="BH379" s="325">
        <f t="shared" si="295"/>
        <v>153000</v>
      </c>
      <c r="BI379" s="325">
        <f t="shared" si="295"/>
        <v>158400</v>
      </c>
      <c r="BJ379" s="325">
        <f t="shared" si="295"/>
        <v>165600</v>
      </c>
      <c r="BK379" s="325">
        <f t="shared" si="295"/>
        <v>169200</v>
      </c>
      <c r="BL379" s="325">
        <f t="shared" si="295"/>
        <v>176400</v>
      </c>
      <c r="BM379" s="325">
        <f t="shared" si="295"/>
        <v>181800</v>
      </c>
      <c r="BN379" s="325">
        <f t="shared" si="295"/>
        <v>185400</v>
      </c>
      <c r="BO379" s="325">
        <f t="shared" si="295"/>
        <v>196200</v>
      </c>
      <c r="BP379" s="326">
        <f t="shared" si="295"/>
        <v>199800</v>
      </c>
    </row>
    <row r="380" spans="4:68" hidden="1" outlineLevel="5">
      <c r="H380" s="327" t="s">
        <v>269</v>
      </c>
      <c r="I380" s="312">
        <f>'Data - expenses'!J230</f>
        <v>1800</v>
      </c>
      <c r="J380" s="313">
        <f>'Data - expenses'!K230</f>
        <v>1800</v>
      </c>
      <c r="K380" s="313">
        <f>'Data - expenses'!L230</f>
        <v>1800</v>
      </c>
      <c r="L380" s="313">
        <f>'Data - expenses'!M230</f>
        <v>1800</v>
      </c>
      <c r="M380" s="313">
        <f>'Data - expenses'!N230</f>
        <v>1800</v>
      </c>
      <c r="N380" s="313">
        <f>'Data - expenses'!O230</f>
        <v>1800</v>
      </c>
      <c r="O380" s="313">
        <f>'Data - expenses'!P230</f>
        <v>1800</v>
      </c>
      <c r="P380" s="313">
        <f>'Data - expenses'!Q230</f>
        <v>1800</v>
      </c>
      <c r="Q380" s="313">
        <f>'Data - expenses'!R230</f>
        <v>3600</v>
      </c>
      <c r="R380" s="313">
        <f>'Data - expenses'!S230</f>
        <v>3600</v>
      </c>
      <c r="S380" s="313">
        <f>'Data - expenses'!T230</f>
        <v>3600</v>
      </c>
      <c r="T380" s="313">
        <f>'Data - expenses'!U230</f>
        <v>3600</v>
      </c>
      <c r="U380" s="313">
        <f>'Data - expenses'!V230</f>
        <v>5400</v>
      </c>
      <c r="V380" s="313">
        <f>'Data - expenses'!W230</f>
        <v>7200</v>
      </c>
      <c r="W380" s="313">
        <f>'Data - expenses'!X230</f>
        <v>7200</v>
      </c>
      <c r="X380" s="313">
        <f>'Data - expenses'!Y230</f>
        <v>7200</v>
      </c>
      <c r="Y380" s="313">
        <f>'Data - expenses'!Z230</f>
        <v>10800</v>
      </c>
      <c r="Z380" s="313">
        <f>'Data - expenses'!AA230</f>
        <v>10800</v>
      </c>
      <c r="AA380" s="313">
        <f>'Data - expenses'!AB230</f>
        <v>12600</v>
      </c>
      <c r="AB380" s="313">
        <f>'Data - expenses'!AC230</f>
        <v>14400</v>
      </c>
      <c r="AC380" s="313">
        <f>'Data - expenses'!AD230</f>
        <v>18000</v>
      </c>
      <c r="AD380" s="313">
        <f>'Data - expenses'!AE230</f>
        <v>23400</v>
      </c>
      <c r="AE380" s="313">
        <f>'Data - expenses'!AF230</f>
        <v>27000</v>
      </c>
      <c r="AF380" s="313">
        <f>'Data - expenses'!AG230</f>
        <v>36000</v>
      </c>
      <c r="AG380" s="313">
        <f>'Data - expenses'!AH230</f>
        <v>37800</v>
      </c>
      <c r="AH380" s="313">
        <f>'Data - expenses'!AI230</f>
        <v>39600</v>
      </c>
      <c r="AI380" s="313">
        <f>'Data - expenses'!AJ230</f>
        <v>43200</v>
      </c>
      <c r="AJ380" s="313">
        <f>'Data - expenses'!AK230</f>
        <v>54000</v>
      </c>
      <c r="AK380" s="313">
        <f>'Data - expenses'!AL230</f>
        <v>55800</v>
      </c>
      <c r="AL380" s="313">
        <f>'Data - expenses'!AM230</f>
        <v>59400</v>
      </c>
      <c r="AM380" s="313">
        <f>'Data - expenses'!AN230</f>
        <v>63000</v>
      </c>
      <c r="AN380" s="313">
        <f>'Data - expenses'!AO230</f>
        <v>70200</v>
      </c>
      <c r="AO380" s="313">
        <f>'Data - expenses'!AP230</f>
        <v>72000</v>
      </c>
      <c r="AP380" s="313">
        <f>'Data - expenses'!AQ230</f>
        <v>75600</v>
      </c>
      <c r="AQ380" s="313">
        <f>'Data - expenses'!AR230</f>
        <v>79200</v>
      </c>
      <c r="AR380" s="313">
        <f>'Data - expenses'!AS230</f>
        <v>82800</v>
      </c>
      <c r="AS380" s="313">
        <f>'Data - expenses'!AT230</f>
        <v>86400</v>
      </c>
      <c r="AT380" s="313">
        <f>'Data - expenses'!AU230</f>
        <v>93600</v>
      </c>
      <c r="AU380" s="313">
        <f>'Data - expenses'!AV230</f>
        <v>97200</v>
      </c>
      <c r="AV380" s="313">
        <f>'Data - expenses'!AW230</f>
        <v>100800</v>
      </c>
      <c r="AW380" s="313">
        <f>'Data - expenses'!AX230</f>
        <v>104400</v>
      </c>
      <c r="AX380" s="313">
        <f>'Data - expenses'!AY230</f>
        <v>106200</v>
      </c>
      <c r="AY380" s="313">
        <f>'Data - expenses'!AZ230</f>
        <v>109800</v>
      </c>
      <c r="AZ380" s="313">
        <f>'Data - expenses'!BA230</f>
        <v>117000</v>
      </c>
      <c r="BA380" s="313">
        <f>'Data - expenses'!BB230</f>
        <v>120600</v>
      </c>
      <c r="BB380" s="313">
        <f>'Data - expenses'!BC230</f>
        <v>124200</v>
      </c>
      <c r="BC380" s="313">
        <f>'Data - expenses'!BD230</f>
        <v>129600</v>
      </c>
      <c r="BD380" s="313">
        <f>'Data - expenses'!BE230</f>
        <v>131400</v>
      </c>
      <c r="BE380" s="313">
        <f>'Data - expenses'!BF230</f>
        <v>138600</v>
      </c>
      <c r="BF380" s="313">
        <f>'Data - expenses'!BG230</f>
        <v>145800</v>
      </c>
      <c r="BG380" s="313">
        <f>'Data - expenses'!BH230</f>
        <v>149400</v>
      </c>
      <c r="BH380" s="313">
        <f>'Data - expenses'!BI230</f>
        <v>153000</v>
      </c>
      <c r="BI380" s="313">
        <f>'Data - expenses'!BJ230</f>
        <v>158400</v>
      </c>
      <c r="BJ380" s="313">
        <f>'Data - expenses'!BK230</f>
        <v>165600</v>
      </c>
      <c r="BK380" s="313">
        <f>'Data - expenses'!BL230</f>
        <v>169200</v>
      </c>
      <c r="BL380" s="313">
        <f>'Data - expenses'!BM230</f>
        <v>176400</v>
      </c>
      <c r="BM380" s="313">
        <f>'Data - expenses'!BN230</f>
        <v>181800</v>
      </c>
      <c r="BN380" s="313">
        <f>'Data - expenses'!BO230</f>
        <v>185400</v>
      </c>
      <c r="BO380" s="313">
        <f>'Data - expenses'!BP230</f>
        <v>196200</v>
      </c>
      <c r="BP380" s="314">
        <f>'Data - expenses'!BQ230</f>
        <v>199800</v>
      </c>
    </row>
    <row r="381" spans="4:68" outlineLevel="1" collapsed="1">
      <c r="D381" s="488" t="s">
        <v>141</v>
      </c>
      <c r="E381" s="504"/>
      <c r="F381" s="504"/>
      <c r="G381" s="504"/>
      <c r="H381" s="489"/>
      <c r="I381" s="321">
        <f t="shared" ref="I381:AN381" ca="1" si="296">SUM(I382)</f>
        <v>0</v>
      </c>
      <c r="J381" s="322">
        <f t="shared" ca="1" si="296"/>
        <v>0</v>
      </c>
      <c r="K381" s="322">
        <f t="shared" ca="1" si="296"/>
        <v>18360</v>
      </c>
      <c r="L381" s="322">
        <f t="shared" ca="1" si="296"/>
        <v>0</v>
      </c>
      <c r="M381" s="322">
        <f t="shared" ca="1" si="296"/>
        <v>0</v>
      </c>
      <c r="N381" s="322">
        <f t="shared" ca="1" si="296"/>
        <v>1360</v>
      </c>
      <c r="O381" s="322">
        <f t="shared" ca="1" si="296"/>
        <v>17680</v>
      </c>
      <c r="P381" s="322">
        <f t="shared" ca="1" si="296"/>
        <v>0</v>
      </c>
      <c r="Q381" s="322">
        <f t="shared" ca="1" si="296"/>
        <v>1700</v>
      </c>
      <c r="R381" s="322">
        <f t="shared" ca="1" si="296"/>
        <v>0</v>
      </c>
      <c r="S381" s="322">
        <f t="shared" ca="1" si="296"/>
        <v>0</v>
      </c>
      <c r="T381" s="322">
        <f t="shared" ca="1" si="296"/>
        <v>1575</v>
      </c>
      <c r="U381" s="322">
        <f t="shared" ca="1" si="296"/>
        <v>15120</v>
      </c>
      <c r="V381" s="322">
        <f t="shared" ca="1" si="296"/>
        <v>3780</v>
      </c>
      <c r="W381" s="322">
        <f t="shared" ca="1" si="296"/>
        <v>22680</v>
      </c>
      <c r="X381" s="322">
        <f t="shared" ca="1" si="296"/>
        <v>0</v>
      </c>
      <c r="Y381" s="322">
        <f t="shared" ca="1" si="296"/>
        <v>3780</v>
      </c>
      <c r="Z381" s="322">
        <f t="shared" ca="1" si="296"/>
        <v>3780</v>
      </c>
      <c r="AA381" s="322">
        <f t="shared" ca="1" si="296"/>
        <v>38272.5</v>
      </c>
      <c r="AB381" s="322">
        <f t="shared" ca="1" si="296"/>
        <v>5512.5</v>
      </c>
      <c r="AC381" s="322">
        <f t="shared" ca="1" si="296"/>
        <v>30712.5</v>
      </c>
      <c r="AD381" s="322">
        <f t="shared" ca="1" si="296"/>
        <v>5512.5</v>
      </c>
      <c r="AE381" s="322">
        <f t="shared" ca="1" si="296"/>
        <v>4637.5</v>
      </c>
      <c r="AF381" s="322">
        <f t="shared" ca="1" si="296"/>
        <v>4637.5</v>
      </c>
      <c r="AG381" s="322">
        <f t="shared" ca="1" si="296"/>
        <v>51675</v>
      </c>
      <c r="AH381" s="322">
        <f t="shared" ca="1" si="296"/>
        <v>6360</v>
      </c>
      <c r="AI381" s="322">
        <f t="shared" ca="1" si="296"/>
        <v>46360</v>
      </c>
      <c r="AJ381" s="322">
        <f t="shared" ca="1" si="296"/>
        <v>6360</v>
      </c>
      <c r="AK381" s="322">
        <f t="shared" ca="1" si="296"/>
        <v>6360</v>
      </c>
      <c r="AL381" s="322">
        <f t="shared" ca="1" si="296"/>
        <v>40220</v>
      </c>
      <c r="AM381" s="322">
        <f t="shared" ca="1" si="296"/>
        <v>168820</v>
      </c>
      <c r="AN381" s="322">
        <f t="shared" ca="1" si="296"/>
        <v>49290</v>
      </c>
      <c r="AO381" s="322">
        <f t="shared" ref="AO381:BP381" ca="1" si="297">SUM(AO382)</f>
        <v>50540</v>
      </c>
      <c r="AP381" s="322">
        <f t="shared" ca="1" si="297"/>
        <v>115540</v>
      </c>
      <c r="AQ381" s="322">
        <f t="shared" ca="1" si="297"/>
        <v>62540</v>
      </c>
      <c r="AR381" s="322">
        <f t="shared" ca="1" si="297"/>
        <v>73330</v>
      </c>
      <c r="AS381" s="322">
        <f t="shared" ca="1" si="297"/>
        <v>182130</v>
      </c>
      <c r="AT381" s="322">
        <f t="shared" ca="1" si="297"/>
        <v>74550</v>
      </c>
      <c r="AU381" s="322">
        <f t="shared" ca="1" si="297"/>
        <v>102800</v>
      </c>
      <c r="AV381" s="322">
        <f t="shared" ca="1" si="297"/>
        <v>76850</v>
      </c>
      <c r="AW381" s="322">
        <f t="shared" ca="1" si="297"/>
        <v>79850</v>
      </c>
      <c r="AX381" s="322">
        <f t="shared" ca="1" si="297"/>
        <v>93100</v>
      </c>
      <c r="AY381" s="322">
        <f t="shared" ca="1" si="297"/>
        <v>141675</v>
      </c>
      <c r="AZ381" s="322">
        <f t="shared" ca="1" si="297"/>
        <v>83875</v>
      </c>
      <c r="BA381" s="322">
        <f t="shared" ca="1" si="297"/>
        <v>119775</v>
      </c>
      <c r="BB381" s="322">
        <f t="shared" ca="1" si="297"/>
        <v>20275</v>
      </c>
      <c r="BC381" s="322">
        <f t="shared" ca="1" si="297"/>
        <v>83875</v>
      </c>
      <c r="BD381" s="322">
        <f t="shared" ca="1" si="297"/>
        <v>99775</v>
      </c>
      <c r="BE381" s="322">
        <f t="shared" ca="1" si="297"/>
        <v>64650</v>
      </c>
      <c r="BF381" s="322">
        <f t="shared" ca="1" si="297"/>
        <v>85500</v>
      </c>
      <c r="BG381" s="322">
        <f t="shared" ca="1" si="297"/>
        <v>110500</v>
      </c>
      <c r="BH381" s="322">
        <f t="shared" ca="1" si="297"/>
        <v>21900</v>
      </c>
      <c r="BI381" s="322">
        <f t="shared" ca="1" si="297"/>
        <v>85500</v>
      </c>
      <c r="BJ381" s="322">
        <f t="shared" ca="1" si="297"/>
        <v>116500</v>
      </c>
      <c r="BK381" s="322">
        <f t="shared" ca="1" si="297"/>
        <v>162900</v>
      </c>
      <c r="BL381" s="322">
        <f t="shared" ca="1" si="297"/>
        <v>126000</v>
      </c>
      <c r="BM381" s="322">
        <f t="shared" ca="1" si="297"/>
        <v>126000</v>
      </c>
      <c r="BN381" s="322">
        <f t="shared" ca="1" si="297"/>
        <v>124900</v>
      </c>
      <c r="BO381" s="322">
        <f t="shared" ca="1" si="297"/>
        <v>161000</v>
      </c>
      <c r="BP381" s="323">
        <f t="shared" ca="1" si="297"/>
        <v>170000</v>
      </c>
    </row>
    <row r="382" spans="4:68" hidden="1" outlineLevel="2">
      <c r="E382" s="502" t="s">
        <v>302</v>
      </c>
      <c r="F382" s="505"/>
      <c r="G382" s="505"/>
      <c r="H382" s="503"/>
      <c r="I382" s="324">
        <f t="shared" ref="I382:AN382" ca="1" si="298">SUM(I383,I387)</f>
        <v>0</v>
      </c>
      <c r="J382" s="325">
        <f t="shared" ca="1" si="298"/>
        <v>0</v>
      </c>
      <c r="K382" s="325">
        <f t="shared" ca="1" si="298"/>
        <v>18360</v>
      </c>
      <c r="L382" s="325">
        <f t="shared" ca="1" si="298"/>
        <v>0</v>
      </c>
      <c r="M382" s="325">
        <f t="shared" ca="1" si="298"/>
        <v>0</v>
      </c>
      <c r="N382" s="325">
        <f t="shared" ca="1" si="298"/>
        <v>1360</v>
      </c>
      <c r="O382" s="325">
        <f t="shared" ca="1" si="298"/>
        <v>17680</v>
      </c>
      <c r="P382" s="325">
        <f t="shared" ca="1" si="298"/>
        <v>0</v>
      </c>
      <c r="Q382" s="325">
        <f t="shared" ca="1" si="298"/>
        <v>1700</v>
      </c>
      <c r="R382" s="325">
        <f t="shared" ca="1" si="298"/>
        <v>0</v>
      </c>
      <c r="S382" s="325">
        <f t="shared" ca="1" si="298"/>
        <v>0</v>
      </c>
      <c r="T382" s="325">
        <f t="shared" ca="1" si="298"/>
        <v>1575</v>
      </c>
      <c r="U382" s="325">
        <f t="shared" ca="1" si="298"/>
        <v>15120</v>
      </c>
      <c r="V382" s="325">
        <f t="shared" ca="1" si="298"/>
        <v>3780</v>
      </c>
      <c r="W382" s="325">
        <f t="shared" ca="1" si="298"/>
        <v>22680</v>
      </c>
      <c r="X382" s="325">
        <f t="shared" ca="1" si="298"/>
        <v>0</v>
      </c>
      <c r="Y382" s="325">
        <f t="shared" ca="1" si="298"/>
        <v>3780</v>
      </c>
      <c r="Z382" s="325">
        <f t="shared" ca="1" si="298"/>
        <v>3780</v>
      </c>
      <c r="AA382" s="325">
        <f t="shared" ca="1" si="298"/>
        <v>38272.5</v>
      </c>
      <c r="AB382" s="325">
        <f t="shared" ca="1" si="298"/>
        <v>5512.5</v>
      </c>
      <c r="AC382" s="325">
        <f t="shared" ca="1" si="298"/>
        <v>30712.5</v>
      </c>
      <c r="AD382" s="325">
        <f t="shared" ca="1" si="298"/>
        <v>5512.5</v>
      </c>
      <c r="AE382" s="325">
        <f t="shared" ca="1" si="298"/>
        <v>4637.5</v>
      </c>
      <c r="AF382" s="325">
        <f t="shared" ca="1" si="298"/>
        <v>4637.5</v>
      </c>
      <c r="AG382" s="325">
        <f t="shared" ca="1" si="298"/>
        <v>51675</v>
      </c>
      <c r="AH382" s="325">
        <f t="shared" ca="1" si="298"/>
        <v>6360</v>
      </c>
      <c r="AI382" s="325">
        <f t="shared" ca="1" si="298"/>
        <v>46360</v>
      </c>
      <c r="AJ382" s="325">
        <f t="shared" ca="1" si="298"/>
        <v>6360</v>
      </c>
      <c r="AK382" s="325">
        <f t="shared" ca="1" si="298"/>
        <v>6360</v>
      </c>
      <c r="AL382" s="325">
        <f t="shared" ca="1" si="298"/>
        <v>40220</v>
      </c>
      <c r="AM382" s="325">
        <f t="shared" ca="1" si="298"/>
        <v>168820</v>
      </c>
      <c r="AN382" s="325">
        <f t="shared" ca="1" si="298"/>
        <v>49290</v>
      </c>
      <c r="AO382" s="325">
        <f t="shared" ref="AO382:BP382" ca="1" si="299">SUM(AO383,AO387)</f>
        <v>50540</v>
      </c>
      <c r="AP382" s="325">
        <f t="shared" ca="1" si="299"/>
        <v>115540</v>
      </c>
      <c r="AQ382" s="325">
        <f t="shared" ca="1" si="299"/>
        <v>62540</v>
      </c>
      <c r="AR382" s="325">
        <f t="shared" ca="1" si="299"/>
        <v>73330</v>
      </c>
      <c r="AS382" s="325">
        <f t="shared" ca="1" si="299"/>
        <v>182130</v>
      </c>
      <c r="AT382" s="325">
        <f t="shared" ca="1" si="299"/>
        <v>74550</v>
      </c>
      <c r="AU382" s="325">
        <f t="shared" ca="1" si="299"/>
        <v>102800</v>
      </c>
      <c r="AV382" s="325">
        <f t="shared" ca="1" si="299"/>
        <v>76850</v>
      </c>
      <c r="AW382" s="325">
        <f t="shared" ca="1" si="299"/>
        <v>79850</v>
      </c>
      <c r="AX382" s="325">
        <f t="shared" ca="1" si="299"/>
        <v>93100</v>
      </c>
      <c r="AY382" s="325">
        <f t="shared" ca="1" si="299"/>
        <v>141675</v>
      </c>
      <c r="AZ382" s="325">
        <f t="shared" ca="1" si="299"/>
        <v>83875</v>
      </c>
      <c r="BA382" s="325">
        <f t="shared" ca="1" si="299"/>
        <v>119775</v>
      </c>
      <c r="BB382" s="325">
        <f t="shared" ca="1" si="299"/>
        <v>20275</v>
      </c>
      <c r="BC382" s="325">
        <f t="shared" ca="1" si="299"/>
        <v>83875</v>
      </c>
      <c r="BD382" s="325">
        <f t="shared" ca="1" si="299"/>
        <v>99775</v>
      </c>
      <c r="BE382" s="325">
        <f t="shared" ca="1" si="299"/>
        <v>64650</v>
      </c>
      <c r="BF382" s="325">
        <f t="shared" ca="1" si="299"/>
        <v>85500</v>
      </c>
      <c r="BG382" s="325">
        <f t="shared" ca="1" si="299"/>
        <v>110500</v>
      </c>
      <c r="BH382" s="325">
        <f t="shared" ca="1" si="299"/>
        <v>21900</v>
      </c>
      <c r="BI382" s="325">
        <f t="shared" ca="1" si="299"/>
        <v>85500</v>
      </c>
      <c r="BJ382" s="325">
        <f t="shared" ca="1" si="299"/>
        <v>116500</v>
      </c>
      <c r="BK382" s="325">
        <f t="shared" ca="1" si="299"/>
        <v>162900</v>
      </c>
      <c r="BL382" s="325">
        <f t="shared" ca="1" si="299"/>
        <v>126000</v>
      </c>
      <c r="BM382" s="325">
        <f t="shared" ca="1" si="299"/>
        <v>126000</v>
      </c>
      <c r="BN382" s="325">
        <f t="shared" ca="1" si="299"/>
        <v>124900</v>
      </c>
      <c r="BO382" s="325">
        <f t="shared" ca="1" si="299"/>
        <v>161000</v>
      </c>
      <c r="BP382" s="326">
        <f t="shared" ca="1" si="299"/>
        <v>170000</v>
      </c>
    </row>
    <row r="383" spans="4:68" hidden="1" outlineLevel="3">
      <c r="F383" s="488" t="s">
        <v>141</v>
      </c>
      <c r="G383" s="504"/>
      <c r="H383" s="489"/>
      <c r="I383" s="321">
        <f t="shared" ref="I383:AN383" ca="1" si="300">SUM(I384)</f>
        <v>0</v>
      </c>
      <c r="J383" s="322">
        <f t="shared" ca="1" si="300"/>
        <v>0</v>
      </c>
      <c r="K383" s="322">
        <f t="shared" ca="1" si="300"/>
        <v>13500</v>
      </c>
      <c r="L383" s="322">
        <f t="shared" ca="1" si="300"/>
        <v>0</v>
      </c>
      <c r="M383" s="322">
        <f t="shared" ca="1" si="300"/>
        <v>0</v>
      </c>
      <c r="N383" s="322">
        <f t="shared" ca="1" si="300"/>
        <v>1000</v>
      </c>
      <c r="O383" s="322">
        <f t="shared" ca="1" si="300"/>
        <v>13000</v>
      </c>
      <c r="P383" s="322">
        <f t="shared" ca="1" si="300"/>
        <v>0</v>
      </c>
      <c r="Q383" s="322">
        <f t="shared" ca="1" si="300"/>
        <v>1250</v>
      </c>
      <c r="R383" s="322">
        <f t="shared" ca="1" si="300"/>
        <v>0</v>
      </c>
      <c r="S383" s="322">
        <f t="shared" ca="1" si="300"/>
        <v>0</v>
      </c>
      <c r="T383" s="322">
        <f t="shared" ca="1" si="300"/>
        <v>1125</v>
      </c>
      <c r="U383" s="322">
        <f t="shared" ca="1" si="300"/>
        <v>10800</v>
      </c>
      <c r="V383" s="322">
        <f t="shared" ca="1" si="300"/>
        <v>2700</v>
      </c>
      <c r="W383" s="322">
        <f t="shared" ca="1" si="300"/>
        <v>16200</v>
      </c>
      <c r="X383" s="322">
        <f t="shared" ca="1" si="300"/>
        <v>0</v>
      </c>
      <c r="Y383" s="322">
        <f t="shared" ca="1" si="300"/>
        <v>2700</v>
      </c>
      <c r="Z383" s="322">
        <f t="shared" ca="1" si="300"/>
        <v>2700</v>
      </c>
      <c r="AA383" s="322">
        <f t="shared" ca="1" si="300"/>
        <v>27337.5</v>
      </c>
      <c r="AB383" s="322">
        <f t="shared" ca="1" si="300"/>
        <v>3937.5</v>
      </c>
      <c r="AC383" s="322">
        <f t="shared" ca="1" si="300"/>
        <v>21937.5</v>
      </c>
      <c r="AD383" s="322">
        <f t="shared" ca="1" si="300"/>
        <v>3937.5</v>
      </c>
      <c r="AE383" s="322">
        <f t="shared" ca="1" si="300"/>
        <v>3062.5</v>
      </c>
      <c r="AF383" s="322">
        <f t="shared" ca="1" si="300"/>
        <v>3062.5</v>
      </c>
      <c r="AG383" s="322">
        <f t="shared" ca="1" si="300"/>
        <v>34125</v>
      </c>
      <c r="AH383" s="322">
        <f t="shared" ca="1" si="300"/>
        <v>4200</v>
      </c>
      <c r="AI383" s="322">
        <f t="shared" ca="1" si="300"/>
        <v>35200</v>
      </c>
      <c r="AJ383" s="322">
        <f t="shared" ca="1" si="300"/>
        <v>4200</v>
      </c>
      <c r="AK383" s="322">
        <f t="shared" ca="1" si="300"/>
        <v>4200</v>
      </c>
      <c r="AL383" s="322">
        <f t="shared" ca="1" si="300"/>
        <v>26900</v>
      </c>
      <c r="AM383" s="322">
        <f t="shared" ca="1" si="300"/>
        <v>115900</v>
      </c>
      <c r="AN383" s="322">
        <f t="shared" ca="1" si="300"/>
        <v>32550</v>
      </c>
      <c r="AO383" s="322">
        <f t="shared" ref="AO383:BP383" ca="1" si="301">SUM(AO384)</f>
        <v>33800</v>
      </c>
      <c r="AP383" s="322">
        <f t="shared" ca="1" si="301"/>
        <v>76300</v>
      </c>
      <c r="AQ383" s="322">
        <f t="shared" ca="1" si="301"/>
        <v>41300</v>
      </c>
      <c r="AR383" s="322">
        <f t="shared" ca="1" si="301"/>
        <v>48850</v>
      </c>
      <c r="AS383" s="322">
        <f t="shared" ca="1" si="301"/>
        <v>124350</v>
      </c>
      <c r="AT383" s="322">
        <f t="shared" ca="1" si="301"/>
        <v>50250</v>
      </c>
      <c r="AU383" s="322">
        <f t="shared" ca="1" si="301"/>
        <v>74000</v>
      </c>
      <c r="AV383" s="322">
        <f t="shared" ca="1" si="301"/>
        <v>50750</v>
      </c>
      <c r="AW383" s="322">
        <f t="shared" ca="1" si="301"/>
        <v>53750</v>
      </c>
      <c r="AX383" s="322">
        <f t="shared" ca="1" si="301"/>
        <v>62500</v>
      </c>
      <c r="AY383" s="322">
        <f t="shared" ca="1" si="301"/>
        <v>103875</v>
      </c>
      <c r="AZ383" s="322">
        <f t="shared" ca="1" si="301"/>
        <v>56875</v>
      </c>
      <c r="BA383" s="322">
        <f t="shared" ca="1" si="301"/>
        <v>87375</v>
      </c>
      <c r="BB383" s="322">
        <f t="shared" ca="1" si="301"/>
        <v>14875</v>
      </c>
      <c r="BC383" s="322">
        <f t="shared" ca="1" si="301"/>
        <v>56875</v>
      </c>
      <c r="BD383" s="322">
        <f t="shared" ca="1" si="301"/>
        <v>67375</v>
      </c>
      <c r="BE383" s="322">
        <f t="shared" ca="1" si="301"/>
        <v>59250</v>
      </c>
      <c r="BF383" s="322">
        <f t="shared" ca="1" si="301"/>
        <v>58500</v>
      </c>
      <c r="BG383" s="322">
        <f t="shared" ca="1" si="301"/>
        <v>83500</v>
      </c>
      <c r="BH383" s="322">
        <f t="shared" ca="1" si="301"/>
        <v>16500</v>
      </c>
      <c r="BI383" s="322">
        <f t="shared" ca="1" si="301"/>
        <v>58500</v>
      </c>
      <c r="BJ383" s="322">
        <f t="shared" ca="1" si="301"/>
        <v>89500</v>
      </c>
      <c r="BK383" s="322">
        <f t="shared" ca="1" si="301"/>
        <v>157500</v>
      </c>
      <c r="BL383" s="322">
        <f t="shared" ca="1" si="301"/>
        <v>99000</v>
      </c>
      <c r="BM383" s="322">
        <f t="shared" ca="1" si="301"/>
        <v>99000</v>
      </c>
      <c r="BN383" s="322">
        <f t="shared" ca="1" si="301"/>
        <v>119500</v>
      </c>
      <c r="BO383" s="322">
        <f t="shared" ca="1" si="301"/>
        <v>134000</v>
      </c>
      <c r="BP383" s="323">
        <f t="shared" ca="1" si="301"/>
        <v>143000</v>
      </c>
    </row>
    <row r="384" spans="4:68" hidden="1" outlineLevel="4">
      <c r="G384" s="502" t="s">
        <v>312</v>
      </c>
      <c r="H384" s="503"/>
      <c r="I384" s="324">
        <f t="shared" ref="I384:AN384" ca="1" si="302">SUM(I385,I386)</f>
        <v>0</v>
      </c>
      <c r="J384" s="325">
        <f t="shared" ca="1" si="302"/>
        <v>0</v>
      </c>
      <c r="K384" s="325">
        <f t="shared" ca="1" si="302"/>
        <v>13500</v>
      </c>
      <c r="L384" s="325">
        <f t="shared" ca="1" si="302"/>
        <v>0</v>
      </c>
      <c r="M384" s="325">
        <f t="shared" ca="1" si="302"/>
        <v>0</v>
      </c>
      <c r="N384" s="325">
        <f t="shared" ca="1" si="302"/>
        <v>1000</v>
      </c>
      <c r="O384" s="325">
        <f t="shared" ca="1" si="302"/>
        <v>13000</v>
      </c>
      <c r="P384" s="325">
        <f t="shared" ca="1" si="302"/>
        <v>0</v>
      </c>
      <c r="Q384" s="325">
        <f t="shared" ca="1" si="302"/>
        <v>1250</v>
      </c>
      <c r="R384" s="325">
        <f t="shared" ca="1" si="302"/>
        <v>0</v>
      </c>
      <c r="S384" s="325">
        <f t="shared" ca="1" si="302"/>
        <v>0</v>
      </c>
      <c r="T384" s="325">
        <f t="shared" ca="1" si="302"/>
        <v>1125</v>
      </c>
      <c r="U384" s="325">
        <f t="shared" ca="1" si="302"/>
        <v>10800</v>
      </c>
      <c r="V384" s="325">
        <f t="shared" ca="1" si="302"/>
        <v>2700</v>
      </c>
      <c r="W384" s="325">
        <f t="shared" ca="1" si="302"/>
        <v>16200</v>
      </c>
      <c r="X384" s="325">
        <f t="shared" ca="1" si="302"/>
        <v>0</v>
      </c>
      <c r="Y384" s="325">
        <f t="shared" ca="1" si="302"/>
        <v>2700</v>
      </c>
      <c r="Z384" s="325">
        <f t="shared" ca="1" si="302"/>
        <v>2700</v>
      </c>
      <c r="AA384" s="325">
        <f t="shared" ca="1" si="302"/>
        <v>27337.5</v>
      </c>
      <c r="AB384" s="325">
        <f t="shared" ca="1" si="302"/>
        <v>3937.5</v>
      </c>
      <c r="AC384" s="325">
        <f t="shared" ca="1" si="302"/>
        <v>21937.5</v>
      </c>
      <c r="AD384" s="325">
        <f t="shared" ca="1" si="302"/>
        <v>3937.5</v>
      </c>
      <c r="AE384" s="325">
        <f t="shared" ca="1" si="302"/>
        <v>3062.5</v>
      </c>
      <c r="AF384" s="325">
        <f t="shared" ca="1" si="302"/>
        <v>3062.5</v>
      </c>
      <c r="AG384" s="325">
        <f t="shared" ca="1" si="302"/>
        <v>34125</v>
      </c>
      <c r="AH384" s="325">
        <f t="shared" ca="1" si="302"/>
        <v>4200</v>
      </c>
      <c r="AI384" s="325">
        <f t="shared" ca="1" si="302"/>
        <v>35200</v>
      </c>
      <c r="AJ384" s="325">
        <f t="shared" ca="1" si="302"/>
        <v>4200</v>
      </c>
      <c r="AK384" s="325">
        <f t="shared" ca="1" si="302"/>
        <v>4200</v>
      </c>
      <c r="AL384" s="325">
        <f t="shared" ca="1" si="302"/>
        <v>26900</v>
      </c>
      <c r="AM384" s="325">
        <f t="shared" ca="1" si="302"/>
        <v>115900</v>
      </c>
      <c r="AN384" s="325">
        <f t="shared" ca="1" si="302"/>
        <v>32550</v>
      </c>
      <c r="AO384" s="325">
        <f t="shared" ref="AO384:BP384" ca="1" si="303">SUM(AO385,AO386)</f>
        <v>33800</v>
      </c>
      <c r="AP384" s="325">
        <f t="shared" ca="1" si="303"/>
        <v>76300</v>
      </c>
      <c r="AQ384" s="325">
        <f t="shared" ca="1" si="303"/>
        <v>41300</v>
      </c>
      <c r="AR384" s="325">
        <f t="shared" ca="1" si="303"/>
        <v>48850</v>
      </c>
      <c r="AS384" s="325">
        <f t="shared" ca="1" si="303"/>
        <v>124350</v>
      </c>
      <c r="AT384" s="325">
        <f t="shared" ca="1" si="303"/>
        <v>50250</v>
      </c>
      <c r="AU384" s="325">
        <f t="shared" ca="1" si="303"/>
        <v>74000</v>
      </c>
      <c r="AV384" s="325">
        <f t="shared" ca="1" si="303"/>
        <v>50750</v>
      </c>
      <c r="AW384" s="325">
        <f t="shared" ca="1" si="303"/>
        <v>53750</v>
      </c>
      <c r="AX384" s="325">
        <f t="shared" ca="1" si="303"/>
        <v>62500</v>
      </c>
      <c r="AY384" s="325">
        <f t="shared" ca="1" si="303"/>
        <v>103875</v>
      </c>
      <c r="AZ384" s="325">
        <f t="shared" ca="1" si="303"/>
        <v>56875</v>
      </c>
      <c r="BA384" s="325">
        <f t="shared" ca="1" si="303"/>
        <v>87375</v>
      </c>
      <c r="BB384" s="325">
        <f t="shared" ca="1" si="303"/>
        <v>14875</v>
      </c>
      <c r="BC384" s="325">
        <f t="shared" ca="1" si="303"/>
        <v>56875</v>
      </c>
      <c r="BD384" s="325">
        <f t="shared" ca="1" si="303"/>
        <v>67375</v>
      </c>
      <c r="BE384" s="325">
        <f t="shared" ca="1" si="303"/>
        <v>59250</v>
      </c>
      <c r="BF384" s="325">
        <f t="shared" ca="1" si="303"/>
        <v>58500</v>
      </c>
      <c r="BG384" s="325">
        <f t="shared" ca="1" si="303"/>
        <v>83500</v>
      </c>
      <c r="BH384" s="325">
        <f t="shared" ca="1" si="303"/>
        <v>16500</v>
      </c>
      <c r="BI384" s="325">
        <f t="shared" ca="1" si="303"/>
        <v>58500</v>
      </c>
      <c r="BJ384" s="325">
        <f t="shared" ca="1" si="303"/>
        <v>89500</v>
      </c>
      <c r="BK384" s="325">
        <f t="shared" ca="1" si="303"/>
        <v>157500</v>
      </c>
      <c r="BL384" s="325">
        <f t="shared" ca="1" si="303"/>
        <v>99000</v>
      </c>
      <c r="BM384" s="325">
        <f t="shared" ca="1" si="303"/>
        <v>99000</v>
      </c>
      <c r="BN384" s="325">
        <f t="shared" ca="1" si="303"/>
        <v>119500</v>
      </c>
      <c r="BO384" s="325">
        <f t="shared" ca="1" si="303"/>
        <v>134000</v>
      </c>
      <c r="BP384" s="326">
        <f t="shared" ca="1" si="303"/>
        <v>143000</v>
      </c>
    </row>
    <row r="385" spans="3:68" hidden="1" outlineLevel="5">
      <c r="H385" s="327" t="s">
        <v>322</v>
      </c>
      <c r="I385" s="312">
        <f ca="1">'Data - expenses'!J231</f>
        <v>0</v>
      </c>
      <c r="J385" s="313">
        <f ca="1">'Data - expenses'!K231</f>
        <v>0</v>
      </c>
      <c r="K385" s="313">
        <f ca="1">'Data - expenses'!L231</f>
        <v>13500</v>
      </c>
      <c r="L385" s="313">
        <f ca="1">'Data - expenses'!M231</f>
        <v>0</v>
      </c>
      <c r="M385" s="313">
        <f ca="1">'Data - expenses'!N231</f>
        <v>0</v>
      </c>
      <c r="N385" s="313">
        <f ca="1">'Data - expenses'!O231</f>
        <v>1000</v>
      </c>
      <c r="O385" s="313">
        <f ca="1">'Data - expenses'!P231</f>
        <v>13000</v>
      </c>
      <c r="P385" s="313">
        <f ca="1">'Data - expenses'!Q231</f>
        <v>0</v>
      </c>
      <c r="Q385" s="313">
        <f ca="1">'Data - expenses'!R231</f>
        <v>1250</v>
      </c>
      <c r="R385" s="313">
        <f ca="1">'Data - expenses'!S231</f>
        <v>0</v>
      </c>
      <c r="S385" s="313">
        <f ca="1">'Data - expenses'!T231</f>
        <v>0</v>
      </c>
      <c r="T385" s="313">
        <f ca="1">'Data - expenses'!U231</f>
        <v>1125</v>
      </c>
      <c r="U385" s="313">
        <f ca="1">'Data - expenses'!V231</f>
        <v>10800</v>
      </c>
      <c r="V385" s="313">
        <f ca="1">'Data - expenses'!W231</f>
        <v>2700</v>
      </c>
      <c r="W385" s="313">
        <f ca="1">'Data - expenses'!X231</f>
        <v>16200</v>
      </c>
      <c r="X385" s="313">
        <f ca="1">'Data - expenses'!Y231</f>
        <v>0</v>
      </c>
      <c r="Y385" s="313">
        <f ca="1">'Data - expenses'!Z231</f>
        <v>2700</v>
      </c>
      <c r="Z385" s="313">
        <f ca="1">'Data - expenses'!AA231</f>
        <v>2700</v>
      </c>
      <c r="AA385" s="313">
        <f ca="1">'Data - expenses'!AB231</f>
        <v>27337.5</v>
      </c>
      <c r="AB385" s="313">
        <f ca="1">'Data - expenses'!AC231</f>
        <v>3937.5</v>
      </c>
      <c r="AC385" s="313">
        <f ca="1">'Data - expenses'!AD231</f>
        <v>21937.5</v>
      </c>
      <c r="AD385" s="313">
        <f ca="1">'Data - expenses'!AE231</f>
        <v>3937.5</v>
      </c>
      <c r="AE385" s="313">
        <f ca="1">'Data - expenses'!AF231</f>
        <v>3062.5</v>
      </c>
      <c r="AF385" s="313">
        <f ca="1">'Data - expenses'!AG231</f>
        <v>3062.5</v>
      </c>
      <c r="AG385" s="313">
        <f ca="1">'Data - expenses'!AH231</f>
        <v>34125</v>
      </c>
      <c r="AH385" s="313">
        <f ca="1">'Data - expenses'!AI231</f>
        <v>4200</v>
      </c>
      <c r="AI385" s="313">
        <f ca="1">'Data - expenses'!AJ231</f>
        <v>21700</v>
      </c>
      <c r="AJ385" s="313">
        <f ca="1">'Data - expenses'!AK231</f>
        <v>4200</v>
      </c>
      <c r="AK385" s="313">
        <f ca="1">'Data - expenses'!AL231</f>
        <v>4200</v>
      </c>
      <c r="AL385" s="313">
        <f ca="1">'Data - expenses'!AM231</f>
        <v>25900</v>
      </c>
      <c r="AM385" s="313">
        <f ca="1">'Data - expenses'!AN231</f>
        <v>102900</v>
      </c>
      <c r="AN385" s="313">
        <f ca="1">'Data - expenses'!AO231</f>
        <v>32550</v>
      </c>
      <c r="AO385" s="313">
        <f ca="1">'Data - expenses'!AP231</f>
        <v>32550</v>
      </c>
      <c r="AP385" s="313">
        <f ca="1">'Data - expenses'!AQ231</f>
        <v>76300</v>
      </c>
      <c r="AQ385" s="313">
        <f ca="1">'Data - expenses'!AR231</f>
        <v>41300</v>
      </c>
      <c r="AR385" s="313">
        <f ca="1">'Data - expenses'!AS231</f>
        <v>47600</v>
      </c>
      <c r="AS385" s="313">
        <f ca="1">'Data - expenses'!AT231</f>
        <v>112350</v>
      </c>
      <c r="AT385" s="313">
        <f ca="1">'Data - expenses'!AU231</f>
        <v>47250</v>
      </c>
      <c r="AU385" s="313">
        <f ca="1">'Data - expenses'!AV231</f>
        <v>56000</v>
      </c>
      <c r="AV385" s="313">
        <f ca="1">'Data - expenses'!AW231</f>
        <v>50750</v>
      </c>
      <c r="AW385" s="313">
        <f ca="1">'Data - expenses'!AX231</f>
        <v>50750</v>
      </c>
      <c r="AX385" s="313">
        <f ca="1">'Data - expenses'!AY231</f>
        <v>59500</v>
      </c>
      <c r="AY385" s="313">
        <f ca="1">'Data - expenses'!AZ231</f>
        <v>73500</v>
      </c>
      <c r="AZ385" s="313">
        <f ca="1">'Data - expenses'!BA231</f>
        <v>52500</v>
      </c>
      <c r="BA385" s="313">
        <f ca="1">'Data - expenses'!BB231</f>
        <v>63000</v>
      </c>
      <c r="BB385" s="313">
        <f ca="1">'Data - expenses'!BC231</f>
        <v>10500</v>
      </c>
      <c r="BC385" s="313">
        <f ca="1">'Data - expenses'!BD231</f>
        <v>52500</v>
      </c>
      <c r="BD385" s="313">
        <f ca="1">'Data - expenses'!BE231</f>
        <v>63000</v>
      </c>
      <c r="BE385" s="313">
        <f ca="1">'Data - expenses'!BF231</f>
        <v>10500</v>
      </c>
      <c r="BF385" s="313">
        <f ca="1">'Data - expenses'!BG231</f>
        <v>52500</v>
      </c>
      <c r="BG385" s="313">
        <f ca="1">'Data - expenses'!BH231</f>
        <v>52500</v>
      </c>
      <c r="BH385" s="313">
        <f ca="1">'Data - expenses'!BI231</f>
        <v>10500</v>
      </c>
      <c r="BI385" s="313">
        <f ca="1">'Data - expenses'!BJ231</f>
        <v>52500</v>
      </c>
      <c r="BJ385" s="313">
        <f ca="1">'Data - expenses'!BK231</f>
        <v>52500</v>
      </c>
      <c r="BK385" s="313">
        <f ca="1">'Data - expenses'!BL231</f>
        <v>10500</v>
      </c>
      <c r="BL385" s="313">
        <f ca="1">'Data - expenses'!BM231</f>
        <v>52500</v>
      </c>
      <c r="BM385" s="313">
        <f ca="1">'Data - expenses'!BN231</f>
        <v>52500</v>
      </c>
      <c r="BN385" s="313">
        <f ca="1">'Data - expenses'!BO231</f>
        <v>10500</v>
      </c>
      <c r="BO385" s="313">
        <f>'Data - expenses'!BP231</f>
        <v>75000</v>
      </c>
      <c r="BP385" s="314">
        <f>'Data - expenses'!BQ231</f>
        <v>75000</v>
      </c>
    </row>
    <row r="386" spans="3:68" hidden="1" outlineLevel="5">
      <c r="H386" s="327" t="s">
        <v>323</v>
      </c>
      <c r="I386" s="312">
        <f ca="1">'Data - expenses'!J232</f>
        <v>0</v>
      </c>
      <c r="J386" s="313">
        <f ca="1">'Data - expenses'!K232</f>
        <v>0</v>
      </c>
      <c r="K386" s="313">
        <f ca="1">'Data - expenses'!L232</f>
        <v>0</v>
      </c>
      <c r="L386" s="313">
        <f ca="1">'Data - expenses'!M232</f>
        <v>0</v>
      </c>
      <c r="M386" s="313">
        <f ca="1">'Data - expenses'!N232</f>
        <v>0</v>
      </c>
      <c r="N386" s="313">
        <f ca="1">'Data - expenses'!O232</f>
        <v>0</v>
      </c>
      <c r="O386" s="313">
        <f ca="1">'Data - expenses'!P232</f>
        <v>0</v>
      </c>
      <c r="P386" s="313">
        <f ca="1">'Data - expenses'!Q232</f>
        <v>0</v>
      </c>
      <c r="Q386" s="313">
        <f ca="1">'Data - expenses'!R232</f>
        <v>0</v>
      </c>
      <c r="R386" s="313">
        <f ca="1">'Data - expenses'!S232</f>
        <v>0</v>
      </c>
      <c r="S386" s="313">
        <f ca="1">'Data - expenses'!T232</f>
        <v>0</v>
      </c>
      <c r="T386" s="313">
        <f ca="1">'Data - expenses'!U232</f>
        <v>0</v>
      </c>
      <c r="U386" s="313">
        <f ca="1">'Data - expenses'!V232</f>
        <v>0</v>
      </c>
      <c r="V386" s="313">
        <f ca="1">'Data - expenses'!W232</f>
        <v>0</v>
      </c>
      <c r="W386" s="313">
        <f ca="1">'Data - expenses'!X232</f>
        <v>0</v>
      </c>
      <c r="X386" s="313">
        <f ca="1">'Data - expenses'!Y232</f>
        <v>0</v>
      </c>
      <c r="Y386" s="313">
        <f ca="1">'Data - expenses'!Z232</f>
        <v>0</v>
      </c>
      <c r="Z386" s="313">
        <f ca="1">'Data - expenses'!AA232</f>
        <v>0</v>
      </c>
      <c r="AA386" s="313">
        <f ca="1">'Data - expenses'!AB232</f>
        <v>0</v>
      </c>
      <c r="AB386" s="313">
        <f ca="1">'Data - expenses'!AC232</f>
        <v>0</v>
      </c>
      <c r="AC386" s="313">
        <f ca="1">'Data - expenses'!AD232</f>
        <v>0</v>
      </c>
      <c r="AD386" s="313">
        <f ca="1">'Data - expenses'!AE232</f>
        <v>0</v>
      </c>
      <c r="AE386" s="313">
        <f ca="1">'Data - expenses'!AF232</f>
        <v>0</v>
      </c>
      <c r="AF386" s="313">
        <f ca="1">'Data - expenses'!AG232</f>
        <v>0</v>
      </c>
      <c r="AG386" s="313">
        <f ca="1">'Data - expenses'!AH232</f>
        <v>0</v>
      </c>
      <c r="AH386" s="313">
        <f ca="1">'Data - expenses'!AI232</f>
        <v>0</v>
      </c>
      <c r="AI386" s="313">
        <f ca="1">'Data - expenses'!AJ232</f>
        <v>13500</v>
      </c>
      <c r="AJ386" s="313">
        <f ca="1">'Data - expenses'!AK232</f>
        <v>0</v>
      </c>
      <c r="AK386" s="313">
        <f ca="1">'Data - expenses'!AL232</f>
        <v>0</v>
      </c>
      <c r="AL386" s="313">
        <f ca="1">'Data - expenses'!AM232</f>
        <v>1000</v>
      </c>
      <c r="AM386" s="313">
        <f ca="1">'Data - expenses'!AN232</f>
        <v>13000</v>
      </c>
      <c r="AN386" s="313">
        <f ca="1">'Data - expenses'!AO232</f>
        <v>0</v>
      </c>
      <c r="AO386" s="313">
        <f ca="1">'Data - expenses'!AP232</f>
        <v>1250</v>
      </c>
      <c r="AP386" s="313">
        <f ca="1">'Data - expenses'!AQ232</f>
        <v>0</v>
      </c>
      <c r="AQ386" s="313">
        <f ca="1">'Data - expenses'!AR232</f>
        <v>0</v>
      </c>
      <c r="AR386" s="313">
        <f ca="1">'Data - expenses'!AS232</f>
        <v>1250</v>
      </c>
      <c r="AS386" s="313">
        <f ca="1">'Data - expenses'!AT232</f>
        <v>12000</v>
      </c>
      <c r="AT386" s="313">
        <f ca="1">'Data - expenses'!AU232</f>
        <v>3000</v>
      </c>
      <c r="AU386" s="313">
        <f ca="1">'Data - expenses'!AV232</f>
        <v>18000</v>
      </c>
      <c r="AV386" s="313">
        <f ca="1">'Data - expenses'!AW232</f>
        <v>0</v>
      </c>
      <c r="AW386" s="313">
        <f ca="1">'Data - expenses'!AX232</f>
        <v>3000</v>
      </c>
      <c r="AX386" s="313">
        <f ca="1">'Data - expenses'!AY232</f>
        <v>3000</v>
      </c>
      <c r="AY386" s="313">
        <f ca="1">'Data - expenses'!AZ232</f>
        <v>30375</v>
      </c>
      <c r="AZ386" s="313">
        <f ca="1">'Data - expenses'!BA232</f>
        <v>4375</v>
      </c>
      <c r="BA386" s="313">
        <f ca="1">'Data - expenses'!BB232</f>
        <v>24375</v>
      </c>
      <c r="BB386" s="313">
        <f ca="1">'Data - expenses'!BC232</f>
        <v>4375</v>
      </c>
      <c r="BC386" s="313">
        <f ca="1">'Data - expenses'!BD232</f>
        <v>4375</v>
      </c>
      <c r="BD386" s="313">
        <f ca="1">'Data - expenses'!BE232</f>
        <v>4375</v>
      </c>
      <c r="BE386" s="313">
        <f ca="1">'Data - expenses'!BF232</f>
        <v>48750</v>
      </c>
      <c r="BF386" s="313">
        <f ca="1">'Data - expenses'!BG232</f>
        <v>6000</v>
      </c>
      <c r="BG386" s="313">
        <f ca="1">'Data - expenses'!BH232</f>
        <v>31000</v>
      </c>
      <c r="BH386" s="313">
        <f ca="1">'Data - expenses'!BI232</f>
        <v>6000</v>
      </c>
      <c r="BI386" s="313">
        <f ca="1">'Data - expenses'!BJ232</f>
        <v>6000</v>
      </c>
      <c r="BJ386" s="313">
        <f ca="1">'Data - expenses'!BK232</f>
        <v>37000</v>
      </c>
      <c r="BK386" s="313">
        <f ca="1">'Data - expenses'!BL232</f>
        <v>147000</v>
      </c>
      <c r="BL386" s="313">
        <f ca="1">'Data - expenses'!BM232</f>
        <v>46500</v>
      </c>
      <c r="BM386" s="313">
        <f ca="1">'Data - expenses'!BN232</f>
        <v>46500</v>
      </c>
      <c r="BN386" s="313">
        <f ca="1">'Data - expenses'!BO232</f>
        <v>109000</v>
      </c>
      <c r="BO386" s="313">
        <f ca="1">'Data - expenses'!BP232</f>
        <v>59000</v>
      </c>
      <c r="BP386" s="314">
        <f ca="1">'Data - expenses'!BQ232</f>
        <v>68000</v>
      </c>
    </row>
    <row r="387" spans="3:68" hidden="1" outlineLevel="3">
      <c r="F387" s="488" t="s">
        <v>309</v>
      </c>
      <c r="G387" s="504"/>
      <c r="H387" s="489"/>
      <c r="I387" s="321">
        <f t="shared" ref="I387:AN387" si="304">SUM(I388)</f>
        <v>0</v>
      </c>
      <c r="J387" s="322">
        <f t="shared" si="304"/>
        <v>0</v>
      </c>
      <c r="K387" s="322">
        <f t="shared" si="304"/>
        <v>4860</v>
      </c>
      <c r="L387" s="322">
        <f t="shared" si="304"/>
        <v>0</v>
      </c>
      <c r="M387" s="322">
        <f t="shared" si="304"/>
        <v>0</v>
      </c>
      <c r="N387" s="322">
        <f t="shared" si="304"/>
        <v>360</v>
      </c>
      <c r="O387" s="322">
        <f t="shared" si="304"/>
        <v>4680</v>
      </c>
      <c r="P387" s="322">
        <f t="shared" si="304"/>
        <v>0</v>
      </c>
      <c r="Q387" s="322">
        <f t="shared" si="304"/>
        <v>450</v>
      </c>
      <c r="R387" s="322">
        <f t="shared" si="304"/>
        <v>0</v>
      </c>
      <c r="S387" s="322">
        <f t="shared" si="304"/>
        <v>0</v>
      </c>
      <c r="T387" s="322">
        <f t="shared" si="304"/>
        <v>450</v>
      </c>
      <c r="U387" s="322">
        <f t="shared" si="304"/>
        <v>4320</v>
      </c>
      <c r="V387" s="322">
        <f t="shared" si="304"/>
        <v>1080</v>
      </c>
      <c r="W387" s="322">
        <f t="shared" si="304"/>
        <v>6480</v>
      </c>
      <c r="X387" s="322">
        <f t="shared" si="304"/>
        <v>0</v>
      </c>
      <c r="Y387" s="322">
        <f t="shared" si="304"/>
        <v>1080</v>
      </c>
      <c r="Z387" s="322">
        <f t="shared" si="304"/>
        <v>1080</v>
      </c>
      <c r="AA387" s="322">
        <f t="shared" si="304"/>
        <v>10935</v>
      </c>
      <c r="AB387" s="322">
        <f t="shared" si="304"/>
        <v>1575</v>
      </c>
      <c r="AC387" s="322">
        <f t="shared" si="304"/>
        <v>8775</v>
      </c>
      <c r="AD387" s="322">
        <f t="shared" si="304"/>
        <v>1575</v>
      </c>
      <c r="AE387" s="322">
        <f t="shared" si="304"/>
        <v>1575</v>
      </c>
      <c r="AF387" s="322">
        <f t="shared" si="304"/>
        <v>1575</v>
      </c>
      <c r="AG387" s="322">
        <f t="shared" si="304"/>
        <v>17550</v>
      </c>
      <c r="AH387" s="322">
        <f t="shared" si="304"/>
        <v>2160</v>
      </c>
      <c r="AI387" s="322">
        <f t="shared" si="304"/>
        <v>11160</v>
      </c>
      <c r="AJ387" s="322">
        <f t="shared" si="304"/>
        <v>2160</v>
      </c>
      <c r="AK387" s="322">
        <f t="shared" si="304"/>
        <v>2160</v>
      </c>
      <c r="AL387" s="322">
        <f t="shared" si="304"/>
        <v>13320</v>
      </c>
      <c r="AM387" s="322">
        <f t="shared" si="304"/>
        <v>52920</v>
      </c>
      <c r="AN387" s="322">
        <f t="shared" si="304"/>
        <v>16740</v>
      </c>
      <c r="AO387" s="322">
        <f t="shared" ref="AO387:BP387" si="305">SUM(AO388)</f>
        <v>16740</v>
      </c>
      <c r="AP387" s="322">
        <f t="shared" si="305"/>
        <v>39240</v>
      </c>
      <c r="AQ387" s="322">
        <f t="shared" si="305"/>
        <v>21240</v>
      </c>
      <c r="AR387" s="322">
        <f t="shared" si="305"/>
        <v>24480</v>
      </c>
      <c r="AS387" s="322">
        <f t="shared" si="305"/>
        <v>57780</v>
      </c>
      <c r="AT387" s="322">
        <f t="shared" si="305"/>
        <v>24300</v>
      </c>
      <c r="AU387" s="322">
        <f t="shared" si="305"/>
        <v>28800</v>
      </c>
      <c r="AV387" s="322">
        <f t="shared" si="305"/>
        <v>26100</v>
      </c>
      <c r="AW387" s="322">
        <f t="shared" si="305"/>
        <v>26100</v>
      </c>
      <c r="AX387" s="322">
        <f t="shared" si="305"/>
        <v>30600</v>
      </c>
      <c r="AY387" s="322">
        <f t="shared" si="305"/>
        <v>37800</v>
      </c>
      <c r="AZ387" s="322">
        <f t="shared" si="305"/>
        <v>27000</v>
      </c>
      <c r="BA387" s="322">
        <f t="shared" si="305"/>
        <v>32400</v>
      </c>
      <c r="BB387" s="322">
        <f t="shared" si="305"/>
        <v>5400</v>
      </c>
      <c r="BC387" s="322">
        <f t="shared" si="305"/>
        <v>27000</v>
      </c>
      <c r="BD387" s="322">
        <f t="shared" si="305"/>
        <v>32400</v>
      </c>
      <c r="BE387" s="322">
        <f t="shared" si="305"/>
        <v>5400</v>
      </c>
      <c r="BF387" s="322">
        <f t="shared" si="305"/>
        <v>27000</v>
      </c>
      <c r="BG387" s="322">
        <f t="shared" si="305"/>
        <v>27000</v>
      </c>
      <c r="BH387" s="322">
        <f t="shared" si="305"/>
        <v>5400</v>
      </c>
      <c r="BI387" s="322">
        <f t="shared" si="305"/>
        <v>27000</v>
      </c>
      <c r="BJ387" s="322">
        <f t="shared" si="305"/>
        <v>27000</v>
      </c>
      <c r="BK387" s="322">
        <f t="shared" si="305"/>
        <v>5400</v>
      </c>
      <c r="BL387" s="322">
        <f t="shared" si="305"/>
        <v>27000</v>
      </c>
      <c r="BM387" s="322">
        <f t="shared" si="305"/>
        <v>27000</v>
      </c>
      <c r="BN387" s="322">
        <f t="shared" si="305"/>
        <v>5400</v>
      </c>
      <c r="BO387" s="322">
        <f t="shared" si="305"/>
        <v>27000</v>
      </c>
      <c r="BP387" s="323">
        <f t="shared" si="305"/>
        <v>27000</v>
      </c>
    </row>
    <row r="388" spans="3:68" hidden="1" outlineLevel="4">
      <c r="G388" s="502"/>
      <c r="H388" s="503"/>
      <c r="I388" s="324">
        <f t="shared" ref="I388:AN388" si="306">SUM(I389)</f>
        <v>0</v>
      </c>
      <c r="J388" s="325">
        <f t="shared" si="306"/>
        <v>0</v>
      </c>
      <c r="K388" s="325">
        <f t="shared" si="306"/>
        <v>4860</v>
      </c>
      <c r="L388" s="325">
        <f t="shared" si="306"/>
        <v>0</v>
      </c>
      <c r="M388" s="325">
        <f t="shared" si="306"/>
        <v>0</v>
      </c>
      <c r="N388" s="325">
        <f t="shared" si="306"/>
        <v>360</v>
      </c>
      <c r="O388" s="325">
        <f t="shared" si="306"/>
        <v>4680</v>
      </c>
      <c r="P388" s="325">
        <f t="shared" si="306"/>
        <v>0</v>
      </c>
      <c r="Q388" s="325">
        <f t="shared" si="306"/>
        <v>450</v>
      </c>
      <c r="R388" s="325">
        <f t="shared" si="306"/>
        <v>0</v>
      </c>
      <c r="S388" s="325">
        <f t="shared" si="306"/>
        <v>0</v>
      </c>
      <c r="T388" s="325">
        <f t="shared" si="306"/>
        <v>450</v>
      </c>
      <c r="U388" s="325">
        <f t="shared" si="306"/>
        <v>4320</v>
      </c>
      <c r="V388" s="325">
        <f t="shared" si="306"/>
        <v>1080</v>
      </c>
      <c r="W388" s="325">
        <f t="shared" si="306"/>
        <v>6480</v>
      </c>
      <c r="X388" s="325">
        <f t="shared" si="306"/>
        <v>0</v>
      </c>
      <c r="Y388" s="325">
        <f t="shared" si="306"/>
        <v>1080</v>
      </c>
      <c r="Z388" s="325">
        <f t="shared" si="306"/>
        <v>1080</v>
      </c>
      <c r="AA388" s="325">
        <f t="shared" si="306"/>
        <v>10935</v>
      </c>
      <c r="AB388" s="325">
        <f t="shared" si="306"/>
        <v>1575</v>
      </c>
      <c r="AC388" s="325">
        <f t="shared" si="306"/>
        <v>8775</v>
      </c>
      <c r="AD388" s="325">
        <f t="shared" si="306"/>
        <v>1575</v>
      </c>
      <c r="AE388" s="325">
        <f t="shared" si="306"/>
        <v>1575</v>
      </c>
      <c r="AF388" s="325">
        <f t="shared" si="306"/>
        <v>1575</v>
      </c>
      <c r="AG388" s="325">
        <f t="shared" si="306"/>
        <v>17550</v>
      </c>
      <c r="AH388" s="325">
        <f t="shared" si="306"/>
        <v>2160</v>
      </c>
      <c r="AI388" s="325">
        <f t="shared" si="306"/>
        <v>11160</v>
      </c>
      <c r="AJ388" s="325">
        <f t="shared" si="306"/>
        <v>2160</v>
      </c>
      <c r="AK388" s="325">
        <f t="shared" si="306"/>
        <v>2160</v>
      </c>
      <c r="AL388" s="325">
        <f t="shared" si="306"/>
        <v>13320</v>
      </c>
      <c r="AM388" s="325">
        <f t="shared" si="306"/>
        <v>52920</v>
      </c>
      <c r="AN388" s="325">
        <f t="shared" si="306"/>
        <v>16740</v>
      </c>
      <c r="AO388" s="325">
        <f t="shared" ref="AO388:BP388" si="307">SUM(AO389)</f>
        <v>16740</v>
      </c>
      <c r="AP388" s="325">
        <f t="shared" si="307"/>
        <v>39240</v>
      </c>
      <c r="AQ388" s="325">
        <f t="shared" si="307"/>
        <v>21240</v>
      </c>
      <c r="AR388" s="325">
        <f t="shared" si="307"/>
        <v>24480</v>
      </c>
      <c r="AS388" s="325">
        <f t="shared" si="307"/>
        <v>57780</v>
      </c>
      <c r="AT388" s="325">
        <f t="shared" si="307"/>
        <v>24300</v>
      </c>
      <c r="AU388" s="325">
        <f t="shared" si="307"/>
        <v>28800</v>
      </c>
      <c r="AV388" s="325">
        <f t="shared" si="307"/>
        <v>26100</v>
      </c>
      <c r="AW388" s="325">
        <f t="shared" si="307"/>
        <v>26100</v>
      </c>
      <c r="AX388" s="325">
        <f t="shared" si="307"/>
        <v>30600</v>
      </c>
      <c r="AY388" s="325">
        <f t="shared" si="307"/>
        <v>37800</v>
      </c>
      <c r="AZ388" s="325">
        <f t="shared" si="307"/>
        <v>27000</v>
      </c>
      <c r="BA388" s="325">
        <f t="shared" si="307"/>
        <v>32400</v>
      </c>
      <c r="BB388" s="325">
        <f t="shared" si="307"/>
        <v>5400</v>
      </c>
      <c r="BC388" s="325">
        <f t="shared" si="307"/>
        <v>27000</v>
      </c>
      <c r="BD388" s="325">
        <f t="shared" si="307"/>
        <v>32400</v>
      </c>
      <c r="BE388" s="325">
        <f t="shared" si="307"/>
        <v>5400</v>
      </c>
      <c r="BF388" s="325">
        <f t="shared" si="307"/>
        <v>27000</v>
      </c>
      <c r="BG388" s="325">
        <f t="shared" si="307"/>
        <v>27000</v>
      </c>
      <c r="BH388" s="325">
        <f t="shared" si="307"/>
        <v>5400</v>
      </c>
      <c r="BI388" s="325">
        <f t="shared" si="307"/>
        <v>27000</v>
      </c>
      <c r="BJ388" s="325">
        <f t="shared" si="307"/>
        <v>27000</v>
      </c>
      <c r="BK388" s="325">
        <f t="shared" si="307"/>
        <v>5400</v>
      </c>
      <c r="BL388" s="325">
        <f t="shared" si="307"/>
        <v>27000</v>
      </c>
      <c r="BM388" s="325">
        <f t="shared" si="307"/>
        <v>27000</v>
      </c>
      <c r="BN388" s="325">
        <f t="shared" si="307"/>
        <v>5400</v>
      </c>
      <c r="BO388" s="325">
        <f t="shared" si="307"/>
        <v>27000</v>
      </c>
      <c r="BP388" s="326">
        <f t="shared" si="307"/>
        <v>27000</v>
      </c>
    </row>
    <row r="389" spans="3:68" hidden="1" outlineLevel="5">
      <c r="H389" s="327" t="s">
        <v>313</v>
      </c>
      <c r="I389" s="312">
        <f>'Data - expenses'!J233</f>
        <v>0</v>
      </c>
      <c r="J389" s="313">
        <f>'Data - expenses'!K233</f>
        <v>0</v>
      </c>
      <c r="K389" s="313">
        <f>'Data - expenses'!L233</f>
        <v>4860</v>
      </c>
      <c r="L389" s="313">
        <f>'Data - expenses'!M233</f>
        <v>0</v>
      </c>
      <c r="M389" s="313">
        <f>'Data - expenses'!N233</f>
        <v>0</v>
      </c>
      <c r="N389" s="313">
        <f>'Data - expenses'!O233</f>
        <v>360</v>
      </c>
      <c r="O389" s="313">
        <f>'Data - expenses'!P233</f>
        <v>4680</v>
      </c>
      <c r="P389" s="313">
        <f>'Data - expenses'!Q233</f>
        <v>0</v>
      </c>
      <c r="Q389" s="313">
        <f>'Data - expenses'!R233</f>
        <v>450</v>
      </c>
      <c r="R389" s="313">
        <f>'Data - expenses'!S233</f>
        <v>0</v>
      </c>
      <c r="S389" s="313">
        <f>'Data - expenses'!T233</f>
        <v>0</v>
      </c>
      <c r="T389" s="313">
        <f>'Data - expenses'!U233</f>
        <v>450</v>
      </c>
      <c r="U389" s="313">
        <f>'Data - expenses'!V233</f>
        <v>4320</v>
      </c>
      <c r="V389" s="313">
        <f>'Data - expenses'!W233</f>
        <v>1080</v>
      </c>
      <c r="W389" s="313">
        <f>'Data - expenses'!X233</f>
        <v>6480</v>
      </c>
      <c r="X389" s="313">
        <f>'Data - expenses'!Y233</f>
        <v>0</v>
      </c>
      <c r="Y389" s="313">
        <f>'Data - expenses'!Z233</f>
        <v>1080</v>
      </c>
      <c r="Z389" s="313">
        <f>'Data - expenses'!AA233</f>
        <v>1080</v>
      </c>
      <c r="AA389" s="313">
        <f>'Data - expenses'!AB233</f>
        <v>10935</v>
      </c>
      <c r="AB389" s="313">
        <f>'Data - expenses'!AC233</f>
        <v>1575</v>
      </c>
      <c r="AC389" s="313">
        <f>'Data - expenses'!AD233</f>
        <v>8775</v>
      </c>
      <c r="AD389" s="313">
        <f>'Data - expenses'!AE233</f>
        <v>1575</v>
      </c>
      <c r="AE389" s="313">
        <f>'Data - expenses'!AF233</f>
        <v>1575</v>
      </c>
      <c r="AF389" s="313">
        <f>'Data - expenses'!AG233</f>
        <v>1575</v>
      </c>
      <c r="AG389" s="313">
        <f>'Data - expenses'!AH233</f>
        <v>17550</v>
      </c>
      <c r="AH389" s="313">
        <f>'Data - expenses'!AI233</f>
        <v>2160</v>
      </c>
      <c r="AI389" s="313">
        <f>'Data - expenses'!AJ233</f>
        <v>11160</v>
      </c>
      <c r="AJ389" s="313">
        <f>'Data - expenses'!AK233</f>
        <v>2160</v>
      </c>
      <c r="AK389" s="313">
        <f>'Data - expenses'!AL233</f>
        <v>2160</v>
      </c>
      <c r="AL389" s="313">
        <f>'Data - expenses'!AM233</f>
        <v>13320</v>
      </c>
      <c r="AM389" s="313">
        <f>'Data - expenses'!AN233</f>
        <v>52920</v>
      </c>
      <c r="AN389" s="313">
        <f>'Data - expenses'!AO233</f>
        <v>16740</v>
      </c>
      <c r="AO389" s="313">
        <f>'Data - expenses'!AP233</f>
        <v>16740</v>
      </c>
      <c r="AP389" s="313">
        <f>'Data - expenses'!AQ233</f>
        <v>39240</v>
      </c>
      <c r="AQ389" s="313">
        <f>'Data - expenses'!AR233</f>
        <v>21240</v>
      </c>
      <c r="AR389" s="313">
        <f>'Data - expenses'!AS233</f>
        <v>24480</v>
      </c>
      <c r="AS389" s="313">
        <f>'Data - expenses'!AT233</f>
        <v>57780</v>
      </c>
      <c r="AT389" s="313">
        <f>'Data - expenses'!AU233</f>
        <v>24300</v>
      </c>
      <c r="AU389" s="313">
        <f>'Data - expenses'!AV233</f>
        <v>28800</v>
      </c>
      <c r="AV389" s="313">
        <f>'Data - expenses'!AW233</f>
        <v>26100</v>
      </c>
      <c r="AW389" s="313">
        <f>'Data - expenses'!AX233</f>
        <v>26100</v>
      </c>
      <c r="AX389" s="313">
        <f>'Data - expenses'!AY233</f>
        <v>30600</v>
      </c>
      <c r="AY389" s="313">
        <f>'Data - expenses'!AZ233</f>
        <v>37800</v>
      </c>
      <c r="AZ389" s="313">
        <f>'Data - expenses'!BA233</f>
        <v>27000</v>
      </c>
      <c r="BA389" s="313">
        <f>'Data - expenses'!BB233</f>
        <v>32400</v>
      </c>
      <c r="BB389" s="313">
        <f>'Data - expenses'!BC233</f>
        <v>5400</v>
      </c>
      <c r="BC389" s="313">
        <f>'Data - expenses'!BD233</f>
        <v>27000</v>
      </c>
      <c r="BD389" s="313">
        <f>'Data - expenses'!BE233</f>
        <v>32400</v>
      </c>
      <c r="BE389" s="313">
        <f>'Data - expenses'!BF233</f>
        <v>5400</v>
      </c>
      <c r="BF389" s="313">
        <f>'Data - expenses'!BG233</f>
        <v>27000</v>
      </c>
      <c r="BG389" s="313">
        <f>'Data - expenses'!BH233</f>
        <v>27000</v>
      </c>
      <c r="BH389" s="313">
        <f>'Data - expenses'!BI233</f>
        <v>5400</v>
      </c>
      <c r="BI389" s="313">
        <f>'Data - expenses'!BJ233</f>
        <v>27000</v>
      </c>
      <c r="BJ389" s="313">
        <f>'Data - expenses'!BK233</f>
        <v>27000</v>
      </c>
      <c r="BK389" s="313">
        <f>'Data - expenses'!BL233</f>
        <v>5400</v>
      </c>
      <c r="BL389" s="313">
        <f>'Data - expenses'!BM233</f>
        <v>27000</v>
      </c>
      <c r="BM389" s="313">
        <f>'Data - expenses'!BN233</f>
        <v>27000</v>
      </c>
      <c r="BN389" s="313">
        <f>'Data - expenses'!BO233</f>
        <v>5400</v>
      </c>
      <c r="BO389" s="313">
        <f>'Data - expenses'!BP233</f>
        <v>27000</v>
      </c>
      <c r="BP389" s="314">
        <f>'Data - expenses'!BQ233</f>
        <v>27000</v>
      </c>
    </row>
    <row r="390" spans="3:68">
      <c r="C390" s="493" t="s">
        <v>3</v>
      </c>
      <c r="D390" s="494"/>
      <c r="E390" s="494"/>
      <c r="F390" s="494"/>
      <c r="G390" s="494"/>
      <c r="H390" s="495"/>
      <c r="I390" s="318">
        <f t="shared" ref="I390:AN390" si="308">SUM(I391,I458)</f>
        <v>33</v>
      </c>
      <c r="J390" s="319">
        <f t="shared" si="308"/>
        <v>68.2</v>
      </c>
      <c r="K390" s="319">
        <f t="shared" si="308"/>
        <v>335.72</v>
      </c>
      <c r="L390" s="319">
        <f t="shared" si="308"/>
        <v>643.08199999999999</v>
      </c>
      <c r="M390" s="319">
        <f t="shared" si="308"/>
        <v>904.51019999999994</v>
      </c>
      <c r="N390" s="319">
        <f t="shared" si="308"/>
        <v>1373.0332000000001</v>
      </c>
      <c r="O390" s="319">
        <f t="shared" si="308"/>
        <v>28788.510733333333</v>
      </c>
      <c r="P390" s="319">
        <f t="shared" si="308"/>
        <v>23790.109133333332</v>
      </c>
      <c r="Q390" s="319">
        <f t="shared" si="308"/>
        <v>81202.396933333337</v>
      </c>
      <c r="R390" s="319">
        <f t="shared" si="308"/>
        <v>43335.613733333332</v>
      </c>
      <c r="S390" s="319">
        <f t="shared" ca="1" si="308"/>
        <v>2531485.9035333334</v>
      </c>
      <c r="T390" s="319">
        <f t="shared" ca="1" si="308"/>
        <v>-927454.48746666661</v>
      </c>
      <c r="U390" s="319">
        <f t="shared" ca="1" si="308"/>
        <v>3890076.5974000003</v>
      </c>
      <c r="V390" s="319">
        <f t="shared" ca="1" si="308"/>
        <v>2413240.3279999997</v>
      </c>
      <c r="W390" s="319">
        <f t="shared" ca="1" si="308"/>
        <v>2861245.9488666668</v>
      </c>
      <c r="X390" s="319">
        <f t="shared" ca="1" si="308"/>
        <v>2697571.5730666667</v>
      </c>
      <c r="Y390" s="319">
        <f t="shared" ca="1" si="308"/>
        <v>3633366.7444666666</v>
      </c>
      <c r="Z390" s="319">
        <f t="shared" ca="1" si="308"/>
        <v>3860864.8531333334</v>
      </c>
      <c r="AA390" s="319">
        <f t="shared" ca="1" si="308"/>
        <v>7640750.8042000001</v>
      </c>
      <c r="AB390" s="319">
        <f t="shared" ca="1" si="308"/>
        <v>10263742.388933333</v>
      </c>
      <c r="AC390" s="319">
        <f t="shared" ca="1" si="308"/>
        <v>10912619.797933333</v>
      </c>
      <c r="AD390" s="319">
        <f t="shared" ca="1" si="308"/>
        <v>15188587.394400001</v>
      </c>
      <c r="AE390" s="319">
        <f t="shared" ca="1" si="308"/>
        <v>13205012.294</v>
      </c>
      <c r="AF390" s="319">
        <f t="shared" ca="1" si="308"/>
        <v>13221868.509199999</v>
      </c>
      <c r="AG390" s="319">
        <f t="shared" ca="1" si="308"/>
        <v>13275456.526133334</v>
      </c>
      <c r="AH390" s="319">
        <f t="shared" ca="1" si="308"/>
        <v>13283279.445133334</v>
      </c>
      <c r="AI390" s="319">
        <f t="shared" ca="1" si="308"/>
        <v>13300091.787933335</v>
      </c>
      <c r="AJ390" s="319">
        <f t="shared" ca="1" si="308"/>
        <v>13358327.279733334</v>
      </c>
      <c r="AK390" s="319">
        <f t="shared" ca="1" si="308"/>
        <v>13365031.390333334</v>
      </c>
      <c r="AL390" s="319">
        <f t="shared" ca="1" si="308"/>
        <v>13376615.461733334</v>
      </c>
      <c r="AM390" s="319">
        <f t="shared" ca="1" si="308"/>
        <v>13446105.068733335</v>
      </c>
      <c r="AN390" s="319">
        <f t="shared" ca="1" si="308"/>
        <v>13454890.097133335</v>
      </c>
      <c r="AO390" s="319">
        <f t="shared" ref="AO390:BP390" ca="1" si="309">SUM(AO391,AO458)</f>
        <v>13451430.170333333</v>
      </c>
      <c r="AP390" s="319">
        <f t="shared" ca="1" si="309"/>
        <v>13517454.017733334</v>
      </c>
      <c r="AQ390" s="319">
        <f t="shared" ca="1" si="309"/>
        <v>14346765.795933334</v>
      </c>
      <c r="AR390" s="319">
        <f t="shared" ca="1" si="309"/>
        <v>12741998.369333334</v>
      </c>
      <c r="AS390" s="319">
        <f t="shared" ca="1" si="309"/>
        <v>14863218.172933334</v>
      </c>
      <c r="AT390" s="319">
        <f t="shared" ca="1" si="309"/>
        <v>13653399.427333334</v>
      </c>
      <c r="AU390" s="319">
        <f t="shared" ca="1" si="309"/>
        <v>13795411.226733334</v>
      </c>
      <c r="AV390" s="319">
        <f t="shared" ca="1" si="309"/>
        <v>13662573.266733333</v>
      </c>
      <c r="AW390" s="319">
        <f t="shared" ca="1" si="309"/>
        <v>13978143.370733334</v>
      </c>
      <c r="AX390" s="319">
        <f t="shared" ca="1" si="309"/>
        <v>13867251.825133335</v>
      </c>
      <c r="AY390" s="319">
        <f t="shared" ca="1" si="309"/>
        <v>14990142.014533333</v>
      </c>
      <c r="AZ390" s="319">
        <f t="shared" ca="1" si="309"/>
        <v>15065363.963533334</v>
      </c>
      <c r="BA390" s="319">
        <f t="shared" ca="1" si="309"/>
        <v>14452325.478533333</v>
      </c>
      <c r="BB390" s="319">
        <f t="shared" ca="1" si="309"/>
        <v>15411626.093933335</v>
      </c>
      <c r="BC390" s="319">
        <f t="shared" ca="1" si="309"/>
        <v>13768046.731533334</v>
      </c>
      <c r="BD390" s="319">
        <f t="shared" ca="1" si="309"/>
        <v>14054460.853333334</v>
      </c>
      <c r="BE390" s="319">
        <f t="shared" ca="1" si="309"/>
        <v>15569898.739333333</v>
      </c>
      <c r="BF390" s="319">
        <f t="shared" ca="1" si="309"/>
        <v>15074855.159066666</v>
      </c>
      <c r="BG390" s="319">
        <f t="shared" ca="1" si="309"/>
        <v>15077823.520666666</v>
      </c>
      <c r="BH390" s="319">
        <f t="shared" ca="1" si="309"/>
        <v>15195285.589466667</v>
      </c>
      <c r="BI390" s="319">
        <f t="shared" ca="1" si="309"/>
        <v>15220264.761266666</v>
      </c>
      <c r="BJ390" s="319">
        <f t="shared" ca="1" si="309"/>
        <v>16037081.431200001</v>
      </c>
      <c r="BK390" s="319">
        <f t="shared" ca="1" si="309"/>
        <v>15822758.858200002</v>
      </c>
      <c r="BL390" s="319">
        <f t="shared" ca="1" si="309"/>
        <v>15870270.278200002</v>
      </c>
      <c r="BM390" s="319">
        <f t="shared" ca="1" si="309"/>
        <v>17440325.430866666</v>
      </c>
      <c r="BN390" s="319">
        <f t="shared" ca="1" si="309"/>
        <v>17211666.8684</v>
      </c>
      <c r="BO390" s="319">
        <f t="shared" ca="1" si="309"/>
        <v>17135478.928800002</v>
      </c>
      <c r="BP390" s="320">
        <f t="shared" ca="1" si="309"/>
        <v>17154747.367000002</v>
      </c>
    </row>
    <row r="391" spans="3:68" outlineLevel="1" collapsed="1">
      <c r="D391" s="488" t="s">
        <v>118</v>
      </c>
      <c r="E391" s="504"/>
      <c r="F391" s="504"/>
      <c r="G391" s="504"/>
      <c r="H391" s="489"/>
      <c r="I391" s="321">
        <f t="shared" ref="I391:AN391" si="310">SUM(I392,I411,I426,I434,I442,I450)</f>
        <v>33</v>
      </c>
      <c r="J391" s="322">
        <f t="shared" si="310"/>
        <v>68.2</v>
      </c>
      <c r="K391" s="322">
        <f t="shared" si="310"/>
        <v>335.72</v>
      </c>
      <c r="L391" s="322">
        <f t="shared" si="310"/>
        <v>643.08199999999999</v>
      </c>
      <c r="M391" s="322">
        <f t="shared" si="310"/>
        <v>904.51019999999994</v>
      </c>
      <c r="N391" s="322">
        <f t="shared" si="310"/>
        <v>1373.0332000000001</v>
      </c>
      <c r="O391" s="322">
        <f t="shared" si="310"/>
        <v>21788.510733333333</v>
      </c>
      <c r="P391" s="322">
        <f t="shared" si="310"/>
        <v>16790.109133333332</v>
      </c>
      <c r="Q391" s="322">
        <f t="shared" si="310"/>
        <v>29202.396933333333</v>
      </c>
      <c r="R391" s="322">
        <f t="shared" si="310"/>
        <v>31335.613733333335</v>
      </c>
      <c r="S391" s="322">
        <f t="shared" ca="1" si="310"/>
        <v>2519485.9035333334</v>
      </c>
      <c r="T391" s="322">
        <f t="shared" ca="1" si="310"/>
        <v>-939454.48746666661</v>
      </c>
      <c r="U391" s="322">
        <f t="shared" ca="1" si="310"/>
        <v>3845076.5974000003</v>
      </c>
      <c r="V391" s="322">
        <f t="shared" ca="1" si="310"/>
        <v>2368240.3279999997</v>
      </c>
      <c r="W391" s="322">
        <f t="shared" ca="1" si="310"/>
        <v>2816245.9488666668</v>
      </c>
      <c r="X391" s="322">
        <f t="shared" ca="1" si="310"/>
        <v>2642571.5730666667</v>
      </c>
      <c r="Y391" s="322">
        <f t="shared" ca="1" si="310"/>
        <v>3578366.7444666666</v>
      </c>
      <c r="Z391" s="322">
        <f t="shared" ca="1" si="310"/>
        <v>3805864.8531333334</v>
      </c>
      <c r="AA391" s="322">
        <f t="shared" ca="1" si="310"/>
        <v>7575750.8042000001</v>
      </c>
      <c r="AB391" s="322">
        <f t="shared" ca="1" si="310"/>
        <v>10198742.388933333</v>
      </c>
      <c r="AC391" s="322">
        <f t="shared" ca="1" si="310"/>
        <v>10847619.797933333</v>
      </c>
      <c r="AD391" s="322">
        <f t="shared" ca="1" si="310"/>
        <v>15123587.394400001</v>
      </c>
      <c r="AE391" s="322">
        <f t="shared" ca="1" si="310"/>
        <v>13140012.294</v>
      </c>
      <c r="AF391" s="322">
        <f t="shared" ca="1" si="310"/>
        <v>13156868.509199999</v>
      </c>
      <c r="AG391" s="322">
        <f t="shared" ca="1" si="310"/>
        <v>13170456.526133334</v>
      </c>
      <c r="AH391" s="322">
        <f t="shared" ca="1" si="310"/>
        <v>13178279.445133334</v>
      </c>
      <c r="AI391" s="322">
        <f t="shared" ca="1" si="310"/>
        <v>13195091.787933335</v>
      </c>
      <c r="AJ391" s="322">
        <f t="shared" ca="1" si="310"/>
        <v>13233327.279733334</v>
      </c>
      <c r="AK391" s="322">
        <f t="shared" ca="1" si="310"/>
        <v>13240031.390333334</v>
      </c>
      <c r="AL391" s="322">
        <f t="shared" ca="1" si="310"/>
        <v>13251615.461733334</v>
      </c>
      <c r="AM391" s="322">
        <f t="shared" ca="1" si="310"/>
        <v>13271105.068733335</v>
      </c>
      <c r="AN391" s="322">
        <f t="shared" ca="1" si="310"/>
        <v>13279890.097133335</v>
      </c>
      <c r="AO391" s="322">
        <f t="shared" ref="AO391:BP391" ca="1" si="311">SUM(AO392,AO411,AO426,AO434,AO442,AO450)</f>
        <v>13276430.170333333</v>
      </c>
      <c r="AP391" s="322">
        <f t="shared" ca="1" si="311"/>
        <v>13292454.017733334</v>
      </c>
      <c r="AQ391" s="322">
        <f t="shared" ca="1" si="311"/>
        <v>14121765.795933334</v>
      </c>
      <c r="AR391" s="322">
        <f t="shared" ca="1" si="311"/>
        <v>12516998.369333334</v>
      </c>
      <c r="AS391" s="322">
        <f t="shared" ca="1" si="311"/>
        <v>14583218.172933334</v>
      </c>
      <c r="AT391" s="322">
        <f t="shared" ca="1" si="311"/>
        <v>13373399.427333334</v>
      </c>
      <c r="AU391" s="322">
        <f t="shared" ca="1" si="311"/>
        <v>13515411.226733334</v>
      </c>
      <c r="AV391" s="322">
        <f t="shared" ca="1" si="311"/>
        <v>13382573.266733333</v>
      </c>
      <c r="AW391" s="322">
        <f t="shared" ca="1" si="311"/>
        <v>13698143.370733334</v>
      </c>
      <c r="AX391" s="322">
        <f t="shared" ca="1" si="311"/>
        <v>13587251.825133335</v>
      </c>
      <c r="AY391" s="322">
        <f t="shared" ca="1" si="311"/>
        <v>14710142.014533333</v>
      </c>
      <c r="AZ391" s="322">
        <f t="shared" ca="1" si="311"/>
        <v>14785363.963533334</v>
      </c>
      <c r="BA391" s="322">
        <f t="shared" ca="1" si="311"/>
        <v>14172325.478533333</v>
      </c>
      <c r="BB391" s="322">
        <f t="shared" ca="1" si="311"/>
        <v>15131626.093933335</v>
      </c>
      <c r="BC391" s="322">
        <f t="shared" ca="1" si="311"/>
        <v>13488046.731533334</v>
      </c>
      <c r="BD391" s="322">
        <f t="shared" ca="1" si="311"/>
        <v>13774460.853333334</v>
      </c>
      <c r="BE391" s="322">
        <f t="shared" ca="1" si="311"/>
        <v>15029898.739333333</v>
      </c>
      <c r="BF391" s="322">
        <f t="shared" ca="1" si="311"/>
        <v>14534855.159066666</v>
      </c>
      <c r="BG391" s="322">
        <f t="shared" ca="1" si="311"/>
        <v>14537823.520666666</v>
      </c>
      <c r="BH391" s="322">
        <f t="shared" ca="1" si="311"/>
        <v>14555285.589466667</v>
      </c>
      <c r="BI391" s="322">
        <f t="shared" ca="1" si="311"/>
        <v>14580264.761266666</v>
      </c>
      <c r="BJ391" s="322">
        <f t="shared" ca="1" si="311"/>
        <v>15397081.431200001</v>
      </c>
      <c r="BK391" s="322">
        <f t="shared" ca="1" si="311"/>
        <v>15082758.858200002</v>
      </c>
      <c r="BL391" s="322">
        <f t="shared" ca="1" si="311"/>
        <v>15130270.278200002</v>
      </c>
      <c r="BM391" s="322">
        <f t="shared" ca="1" si="311"/>
        <v>16700325.430866668</v>
      </c>
      <c r="BN391" s="322">
        <f t="shared" ca="1" si="311"/>
        <v>16371666.868400002</v>
      </c>
      <c r="BO391" s="322">
        <f t="shared" ca="1" si="311"/>
        <v>16295478.928800002</v>
      </c>
      <c r="BP391" s="323">
        <f t="shared" ca="1" si="311"/>
        <v>16314747.367000002</v>
      </c>
    </row>
    <row r="392" spans="3:68" hidden="1" outlineLevel="2">
      <c r="E392" s="502" t="s">
        <v>107</v>
      </c>
      <c r="F392" s="505"/>
      <c r="G392" s="505"/>
      <c r="H392" s="503"/>
      <c r="I392" s="324">
        <f t="shared" ref="I392:AN392" si="312">SUM(I393,I400,I407)</f>
        <v>33</v>
      </c>
      <c r="J392" s="325">
        <f t="shared" si="312"/>
        <v>68.2</v>
      </c>
      <c r="K392" s="325">
        <f t="shared" si="312"/>
        <v>335.72</v>
      </c>
      <c r="L392" s="325">
        <f t="shared" si="312"/>
        <v>643.08199999999999</v>
      </c>
      <c r="M392" s="325">
        <f t="shared" si="312"/>
        <v>904.51019999999994</v>
      </c>
      <c r="N392" s="325">
        <f t="shared" si="312"/>
        <v>1373.0332000000001</v>
      </c>
      <c r="O392" s="325">
        <f t="shared" si="312"/>
        <v>12680.1774</v>
      </c>
      <c r="P392" s="325">
        <f t="shared" si="312"/>
        <v>13681.775799999999</v>
      </c>
      <c r="Q392" s="325">
        <f t="shared" si="312"/>
        <v>26094.063600000001</v>
      </c>
      <c r="R392" s="325">
        <f t="shared" si="312"/>
        <v>28227.280400000003</v>
      </c>
      <c r="S392" s="325">
        <f t="shared" ca="1" si="312"/>
        <v>1040827.5702</v>
      </c>
      <c r="T392" s="325">
        <f t="shared" si="312"/>
        <v>29437.179200000002</v>
      </c>
      <c r="U392" s="325">
        <f t="shared" ca="1" si="312"/>
        <v>1583101.5974000001</v>
      </c>
      <c r="V392" s="325">
        <f t="shared" ca="1" si="312"/>
        <v>1594265.328</v>
      </c>
      <c r="W392" s="325">
        <f t="shared" ca="1" si="312"/>
        <v>1778129.2822</v>
      </c>
      <c r="X392" s="325">
        <f t="shared" ca="1" si="312"/>
        <v>1778454.9064</v>
      </c>
      <c r="Y392" s="325">
        <f t="shared" ca="1" si="312"/>
        <v>2167750.0778000001</v>
      </c>
      <c r="Z392" s="325">
        <f t="shared" ca="1" si="312"/>
        <v>2409131.5197999999</v>
      </c>
      <c r="AA392" s="325">
        <f t="shared" ca="1" si="312"/>
        <v>4038850.8042000001</v>
      </c>
      <c r="AB392" s="325">
        <f t="shared" ca="1" si="312"/>
        <v>5753484.0555999996</v>
      </c>
      <c r="AC392" s="325">
        <f t="shared" ca="1" si="312"/>
        <v>6689436.4645999996</v>
      </c>
      <c r="AD392" s="325">
        <f t="shared" ca="1" si="312"/>
        <v>8796112.3944000006</v>
      </c>
      <c r="AE392" s="325">
        <f t="shared" ca="1" si="312"/>
        <v>8822537.2939999998</v>
      </c>
      <c r="AF392" s="325">
        <f t="shared" ca="1" si="312"/>
        <v>8839393.5091999993</v>
      </c>
      <c r="AG392" s="325">
        <f t="shared" ca="1" si="312"/>
        <v>8844456.5261333343</v>
      </c>
      <c r="AH392" s="325">
        <f t="shared" ca="1" si="312"/>
        <v>8858279.445133334</v>
      </c>
      <c r="AI392" s="325">
        <f t="shared" ca="1" si="312"/>
        <v>8875091.7879333347</v>
      </c>
      <c r="AJ392" s="325">
        <f t="shared" ca="1" si="312"/>
        <v>8913327.2797333337</v>
      </c>
      <c r="AK392" s="325">
        <f t="shared" ca="1" si="312"/>
        <v>8920031.390333334</v>
      </c>
      <c r="AL392" s="325">
        <f t="shared" ca="1" si="312"/>
        <v>8931615.4617333338</v>
      </c>
      <c r="AM392" s="325">
        <f t="shared" ca="1" si="312"/>
        <v>8946105.0687333345</v>
      </c>
      <c r="AN392" s="325">
        <f t="shared" ca="1" si="312"/>
        <v>8959890.0971333347</v>
      </c>
      <c r="AO392" s="325">
        <f t="shared" ref="AO392:BP392" ca="1" si="313">SUM(AO393,AO400,AO407)</f>
        <v>8956430.1703333333</v>
      </c>
      <c r="AP392" s="325">
        <f t="shared" ca="1" si="313"/>
        <v>8972454.0177333336</v>
      </c>
      <c r="AQ392" s="325">
        <f t="shared" ca="1" si="313"/>
        <v>8991765.7959333342</v>
      </c>
      <c r="AR392" s="325">
        <f t="shared" ca="1" si="313"/>
        <v>9006998.3693333343</v>
      </c>
      <c r="AS392" s="325">
        <f t="shared" ca="1" si="313"/>
        <v>9023218.1729333345</v>
      </c>
      <c r="AT392" s="325">
        <f t="shared" ca="1" si="313"/>
        <v>9053399.4273333345</v>
      </c>
      <c r="AU392" s="325">
        <f t="shared" ca="1" si="313"/>
        <v>9050411.2267333344</v>
      </c>
      <c r="AV392" s="325">
        <f t="shared" ca="1" si="313"/>
        <v>9062573.2667333335</v>
      </c>
      <c r="AW392" s="325">
        <f t="shared" ca="1" si="313"/>
        <v>9078143.3707333338</v>
      </c>
      <c r="AX392" s="325">
        <f t="shared" ca="1" si="313"/>
        <v>9077251.8251333348</v>
      </c>
      <c r="AY392" s="325">
        <f t="shared" ca="1" si="313"/>
        <v>9090142.0145333335</v>
      </c>
      <c r="AZ392" s="325">
        <f t="shared" ca="1" si="313"/>
        <v>9110363.9635333344</v>
      </c>
      <c r="BA392" s="325">
        <f t="shared" ca="1" si="313"/>
        <v>9117325.4785333332</v>
      </c>
      <c r="BB392" s="325">
        <f t="shared" ca="1" si="313"/>
        <v>9136626.0939333346</v>
      </c>
      <c r="BC392" s="325">
        <f t="shared" ca="1" si="313"/>
        <v>9168046.7315333337</v>
      </c>
      <c r="BD392" s="325">
        <f t="shared" ca="1" si="313"/>
        <v>9290510.8533333335</v>
      </c>
      <c r="BE392" s="325">
        <f t="shared" ca="1" si="313"/>
        <v>9856523.7393333334</v>
      </c>
      <c r="BF392" s="325">
        <f t="shared" ca="1" si="313"/>
        <v>9879955.1590666659</v>
      </c>
      <c r="BG392" s="325">
        <f t="shared" ca="1" si="313"/>
        <v>9888923.5206666663</v>
      </c>
      <c r="BH392" s="325">
        <f t="shared" ca="1" si="313"/>
        <v>9906385.5894666668</v>
      </c>
      <c r="BI392" s="325">
        <f t="shared" ca="1" si="313"/>
        <v>9931364.7612666655</v>
      </c>
      <c r="BJ392" s="325">
        <f t="shared" ca="1" si="313"/>
        <v>10274548.097866667</v>
      </c>
      <c r="BK392" s="325">
        <f t="shared" ca="1" si="313"/>
        <v>10272225.524866669</v>
      </c>
      <c r="BL392" s="325">
        <f t="shared" ca="1" si="313"/>
        <v>10319736.944866668</v>
      </c>
      <c r="BM392" s="325">
        <f t="shared" ca="1" si="313"/>
        <v>10969850.430866668</v>
      </c>
      <c r="BN392" s="325">
        <f t="shared" ca="1" si="313"/>
        <v>11101458.535066668</v>
      </c>
      <c r="BO392" s="325">
        <f t="shared" ca="1" si="313"/>
        <v>11121270.595466668</v>
      </c>
      <c r="BP392" s="326">
        <f t="shared" ca="1" si="313"/>
        <v>11140539.033666668</v>
      </c>
    </row>
    <row r="393" spans="3:68" hidden="1" outlineLevel="3">
      <c r="F393" s="488" t="s">
        <v>87</v>
      </c>
      <c r="G393" s="504"/>
      <c r="H393" s="489"/>
      <c r="I393" s="321">
        <f t="shared" ref="I393:AN393" si="314">SUM(I394,I397)</f>
        <v>0</v>
      </c>
      <c r="J393" s="322">
        <f t="shared" si="314"/>
        <v>0</v>
      </c>
      <c r="K393" s="322">
        <f t="shared" si="314"/>
        <v>0</v>
      </c>
      <c r="L393" s="322">
        <f t="shared" si="314"/>
        <v>0</v>
      </c>
      <c r="M393" s="322">
        <f t="shared" si="314"/>
        <v>0</v>
      </c>
      <c r="N393" s="322">
        <f t="shared" si="314"/>
        <v>0</v>
      </c>
      <c r="O393" s="322">
        <f t="shared" si="314"/>
        <v>10000</v>
      </c>
      <c r="P393" s="322">
        <f t="shared" si="314"/>
        <v>10000</v>
      </c>
      <c r="Q393" s="322">
        <f t="shared" si="314"/>
        <v>10000</v>
      </c>
      <c r="R393" s="322">
        <f t="shared" si="314"/>
        <v>10000</v>
      </c>
      <c r="S393" s="322">
        <f t="shared" ca="1" si="314"/>
        <v>890000</v>
      </c>
      <c r="T393" s="322">
        <f t="shared" si="314"/>
        <v>10000</v>
      </c>
      <c r="U393" s="322">
        <f t="shared" ca="1" si="314"/>
        <v>1360000</v>
      </c>
      <c r="V393" s="322">
        <f t="shared" ca="1" si="314"/>
        <v>1360000</v>
      </c>
      <c r="W393" s="322">
        <f t="shared" ca="1" si="314"/>
        <v>1520000</v>
      </c>
      <c r="X393" s="322">
        <f t="shared" ca="1" si="314"/>
        <v>1520000</v>
      </c>
      <c r="Y393" s="322">
        <f t="shared" ca="1" si="314"/>
        <v>1845000</v>
      </c>
      <c r="Z393" s="322">
        <f t="shared" ca="1" si="314"/>
        <v>2055000</v>
      </c>
      <c r="AA393" s="322">
        <f t="shared" ca="1" si="314"/>
        <v>3470000</v>
      </c>
      <c r="AB393" s="322">
        <f t="shared" ca="1" si="314"/>
        <v>4950000</v>
      </c>
      <c r="AC393" s="322">
        <f t="shared" ca="1" si="314"/>
        <v>5750000</v>
      </c>
      <c r="AD393" s="322">
        <f t="shared" ca="1" si="314"/>
        <v>7580000</v>
      </c>
      <c r="AE393" s="322">
        <f t="shared" ca="1" si="314"/>
        <v>7580000</v>
      </c>
      <c r="AF393" s="322">
        <f t="shared" ca="1" si="314"/>
        <v>7580000</v>
      </c>
      <c r="AG393" s="322">
        <f t="shared" ca="1" si="314"/>
        <v>7589166.666666667</v>
      </c>
      <c r="AH393" s="322">
        <f t="shared" ca="1" si="314"/>
        <v>7589166.666666667</v>
      </c>
      <c r="AI393" s="322">
        <f t="shared" ca="1" si="314"/>
        <v>7589166.666666667</v>
      </c>
      <c r="AJ393" s="322">
        <f t="shared" ca="1" si="314"/>
        <v>7589166.666666667</v>
      </c>
      <c r="AK393" s="322">
        <f t="shared" ca="1" si="314"/>
        <v>7589166.666666667</v>
      </c>
      <c r="AL393" s="322">
        <f t="shared" ca="1" si="314"/>
        <v>7589166.666666667</v>
      </c>
      <c r="AM393" s="322">
        <f t="shared" ca="1" si="314"/>
        <v>7589166.666666667</v>
      </c>
      <c r="AN393" s="322">
        <f t="shared" ca="1" si="314"/>
        <v>7589166.666666667</v>
      </c>
      <c r="AO393" s="322">
        <f t="shared" ref="AO393:BP393" ca="1" si="315">SUM(AO394,AO397)</f>
        <v>7589166.666666667</v>
      </c>
      <c r="AP393" s="322">
        <f t="shared" ca="1" si="315"/>
        <v>7589166.666666667</v>
      </c>
      <c r="AQ393" s="322">
        <f t="shared" ca="1" si="315"/>
        <v>7589166.666666667</v>
      </c>
      <c r="AR393" s="322">
        <f t="shared" ca="1" si="315"/>
        <v>7589166.666666667</v>
      </c>
      <c r="AS393" s="322">
        <f t="shared" ca="1" si="315"/>
        <v>7589166.666666667</v>
      </c>
      <c r="AT393" s="322">
        <f t="shared" ca="1" si="315"/>
        <v>7589166.666666667</v>
      </c>
      <c r="AU393" s="322">
        <f t="shared" ca="1" si="315"/>
        <v>7589166.666666667</v>
      </c>
      <c r="AV393" s="322">
        <f t="shared" ca="1" si="315"/>
        <v>7589166.666666667</v>
      </c>
      <c r="AW393" s="322">
        <f t="shared" ca="1" si="315"/>
        <v>7589166.666666667</v>
      </c>
      <c r="AX393" s="322">
        <f t="shared" ca="1" si="315"/>
        <v>7589166.666666667</v>
      </c>
      <c r="AY393" s="322">
        <f t="shared" ca="1" si="315"/>
        <v>7589166.666666667</v>
      </c>
      <c r="AZ393" s="322">
        <f t="shared" ca="1" si="315"/>
        <v>7589166.666666667</v>
      </c>
      <c r="BA393" s="322">
        <f t="shared" ca="1" si="315"/>
        <v>7589166.666666667</v>
      </c>
      <c r="BB393" s="322">
        <f t="shared" ca="1" si="315"/>
        <v>7589166.666666667</v>
      </c>
      <c r="BC393" s="322">
        <f t="shared" ca="1" si="315"/>
        <v>7589166.666666667</v>
      </c>
      <c r="BD393" s="322">
        <f t="shared" ca="1" si="315"/>
        <v>7684166.666666667</v>
      </c>
      <c r="BE393" s="322">
        <f t="shared" ca="1" si="315"/>
        <v>8159166.666666667</v>
      </c>
      <c r="BF393" s="322">
        <f t="shared" ca="1" si="315"/>
        <v>8168333.333333333</v>
      </c>
      <c r="BG393" s="322">
        <f t="shared" ca="1" si="315"/>
        <v>8168333.333333333</v>
      </c>
      <c r="BH393" s="322">
        <f t="shared" ca="1" si="315"/>
        <v>8168333.333333333</v>
      </c>
      <c r="BI393" s="322">
        <f t="shared" ca="1" si="315"/>
        <v>8168333.333333333</v>
      </c>
      <c r="BJ393" s="322">
        <f t="shared" ca="1" si="315"/>
        <v>8453333.333333334</v>
      </c>
      <c r="BK393" s="322">
        <f t="shared" ca="1" si="315"/>
        <v>8453333.333333334</v>
      </c>
      <c r="BL393" s="322">
        <f t="shared" ca="1" si="315"/>
        <v>8453333.333333334</v>
      </c>
      <c r="BM393" s="322">
        <f t="shared" ca="1" si="315"/>
        <v>9003333.333333334</v>
      </c>
      <c r="BN393" s="322">
        <f t="shared" ca="1" si="315"/>
        <v>9093333.333333334</v>
      </c>
      <c r="BO393" s="322">
        <f t="shared" ca="1" si="315"/>
        <v>9093333.333333334</v>
      </c>
      <c r="BP393" s="323">
        <f t="shared" ca="1" si="315"/>
        <v>9093333.333333334</v>
      </c>
    </row>
    <row r="394" spans="3:68" hidden="1" outlineLevel="4">
      <c r="G394" s="502" t="s">
        <v>4</v>
      </c>
      <c r="H394" s="503"/>
      <c r="I394" s="324">
        <f t="shared" ref="I394:AN394" si="316">SUM(I395,I396)</f>
        <v>0</v>
      </c>
      <c r="J394" s="325">
        <f t="shared" si="316"/>
        <v>0</v>
      </c>
      <c r="K394" s="325">
        <f t="shared" si="316"/>
        <v>0</v>
      </c>
      <c r="L394" s="325">
        <f t="shared" si="316"/>
        <v>0</v>
      </c>
      <c r="M394" s="325">
        <f t="shared" si="316"/>
        <v>0</v>
      </c>
      <c r="N394" s="325">
        <f t="shared" si="316"/>
        <v>0</v>
      </c>
      <c r="O394" s="325">
        <f t="shared" si="316"/>
        <v>0</v>
      </c>
      <c r="P394" s="325">
        <f t="shared" si="316"/>
        <v>0</v>
      </c>
      <c r="Q394" s="325">
        <f t="shared" si="316"/>
        <v>0</v>
      </c>
      <c r="R394" s="325">
        <f t="shared" si="316"/>
        <v>0</v>
      </c>
      <c r="S394" s="325">
        <f t="shared" ca="1" si="316"/>
        <v>880000</v>
      </c>
      <c r="T394" s="325">
        <f t="shared" si="316"/>
        <v>0</v>
      </c>
      <c r="U394" s="325">
        <f t="shared" ca="1" si="316"/>
        <v>1350000</v>
      </c>
      <c r="V394" s="325">
        <f t="shared" ca="1" si="316"/>
        <v>1350000</v>
      </c>
      <c r="W394" s="325">
        <f t="shared" ca="1" si="316"/>
        <v>1510000</v>
      </c>
      <c r="X394" s="325">
        <f t="shared" ca="1" si="316"/>
        <v>1510000</v>
      </c>
      <c r="Y394" s="325">
        <f t="shared" ca="1" si="316"/>
        <v>1835000</v>
      </c>
      <c r="Z394" s="325">
        <f t="shared" ca="1" si="316"/>
        <v>2045000</v>
      </c>
      <c r="AA394" s="325">
        <f t="shared" ca="1" si="316"/>
        <v>3460000</v>
      </c>
      <c r="AB394" s="325">
        <f t="shared" ca="1" si="316"/>
        <v>4940000</v>
      </c>
      <c r="AC394" s="325">
        <f t="shared" ca="1" si="316"/>
        <v>5740000</v>
      </c>
      <c r="AD394" s="325">
        <f t="shared" ca="1" si="316"/>
        <v>7570000</v>
      </c>
      <c r="AE394" s="325">
        <f t="shared" ca="1" si="316"/>
        <v>7570000</v>
      </c>
      <c r="AF394" s="325">
        <f t="shared" ca="1" si="316"/>
        <v>7570000</v>
      </c>
      <c r="AG394" s="325">
        <f t="shared" ca="1" si="316"/>
        <v>7570000</v>
      </c>
      <c r="AH394" s="325">
        <f t="shared" ca="1" si="316"/>
        <v>7570000</v>
      </c>
      <c r="AI394" s="325">
        <f t="shared" ca="1" si="316"/>
        <v>7570000</v>
      </c>
      <c r="AJ394" s="325">
        <f t="shared" ca="1" si="316"/>
        <v>7570000</v>
      </c>
      <c r="AK394" s="325">
        <f t="shared" ca="1" si="316"/>
        <v>7570000</v>
      </c>
      <c r="AL394" s="325">
        <f t="shared" ca="1" si="316"/>
        <v>7570000</v>
      </c>
      <c r="AM394" s="325">
        <f t="shared" ca="1" si="316"/>
        <v>7570000</v>
      </c>
      <c r="AN394" s="325">
        <f t="shared" ca="1" si="316"/>
        <v>7570000</v>
      </c>
      <c r="AO394" s="325">
        <f t="shared" ref="AO394:BP394" ca="1" si="317">SUM(AO395,AO396)</f>
        <v>7570000</v>
      </c>
      <c r="AP394" s="325">
        <f t="shared" ca="1" si="317"/>
        <v>7570000</v>
      </c>
      <c r="AQ394" s="325">
        <f t="shared" ca="1" si="317"/>
        <v>7570000</v>
      </c>
      <c r="AR394" s="325">
        <f t="shared" ca="1" si="317"/>
        <v>7570000</v>
      </c>
      <c r="AS394" s="325">
        <f t="shared" ca="1" si="317"/>
        <v>7570000</v>
      </c>
      <c r="AT394" s="325">
        <f t="shared" ca="1" si="317"/>
        <v>7570000</v>
      </c>
      <c r="AU394" s="325">
        <f t="shared" ca="1" si="317"/>
        <v>7570000</v>
      </c>
      <c r="AV394" s="325">
        <f t="shared" ca="1" si="317"/>
        <v>7570000</v>
      </c>
      <c r="AW394" s="325">
        <f t="shared" ca="1" si="317"/>
        <v>7570000</v>
      </c>
      <c r="AX394" s="325">
        <f t="shared" ca="1" si="317"/>
        <v>7570000</v>
      </c>
      <c r="AY394" s="325">
        <f t="shared" ca="1" si="317"/>
        <v>7570000</v>
      </c>
      <c r="AZ394" s="325">
        <f t="shared" ca="1" si="317"/>
        <v>7570000</v>
      </c>
      <c r="BA394" s="325">
        <f t="shared" ca="1" si="317"/>
        <v>7570000</v>
      </c>
      <c r="BB394" s="325">
        <f t="shared" ca="1" si="317"/>
        <v>7570000</v>
      </c>
      <c r="BC394" s="325">
        <f t="shared" ca="1" si="317"/>
        <v>7570000</v>
      </c>
      <c r="BD394" s="325">
        <f t="shared" ca="1" si="317"/>
        <v>7665000</v>
      </c>
      <c r="BE394" s="325">
        <f t="shared" ca="1" si="317"/>
        <v>8140000</v>
      </c>
      <c r="BF394" s="325">
        <f t="shared" ca="1" si="317"/>
        <v>8140000</v>
      </c>
      <c r="BG394" s="325">
        <f t="shared" ca="1" si="317"/>
        <v>8140000</v>
      </c>
      <c r="BH394" s="325">
        <f t="shared" ca="1" si="317"/>
        <v>8140000</v>
      </c>
      <c r="BI394" s="325">
        <f t="shared" ca="1" si="317"/>
        <v>8140000</v>
      </c>
      <c r="BJ394" s="325">
        <f t="shared" ca="1" si="317"/>
        <v>8425000</v>
      </c>
      <c r="BK394" s="325">
        <f t="shared" ca="1" si="317"/>
        <v>8425000</v>
      </c>
      <c r="BL394" s="325">
        <f t="shared" ca="1" si="317"/>
        <v>8425000</v>
      </c>
      <c r="BM394" s="325">
        <f t="shared" ca="1" si="317"/>
        <v>8975000</v>
      </c>
      <c r="BN394" s="325">
        <f t="shared" ca="1" si="317"/>
        <v>9065000</v>
      </c>
      <c r="BO394" s="325">
        <f t="shared" ca="1" si="317"/>
        <v>9065000</v>
      </c>
      <c r="BP394" s="326">
        <f t="shared" ca="1" si="317"/>
        <v>9065000</v>
      </c>
    </row>
    <row r="395" spans="3:68" hidden="1" outlineLevel="5">
      <c r="H395" s="327" t="s">
        <v>270</v>
      </c>
      <c r="I395" s="312">
        <f>'Data - expenses'!J234</f>
        <v>0</v>
      </c>
      <c r="J395" s="313">
        <f>'Data - expenses'!K234</f>
        <v>0</v>
      </c>
      <c r="K395" s="313">
        <f>'Data - expenses'!L234</f>
        <v>0</v>
      </c>
      <c r="L395" s="313">
        <f>'Data - expenses'!M234</f>
        <v>0</v>
      </c>
      <c r="M395" s="313">
        <f>'Data - expenses'!N234</f>
        <v>0</v>
      </c>
      <c r="N395" s="313">
        <f>'Data - expenses'!O234</f>
        <v>0</v>
      </c>
      <c r="O395" s="313">
        <f>'Data - expenses'!P234</f>
        <v>0</v>
      </c>
      <c r="P395" s="313">
        <f>'Data - expenses'!Q234</f>
        <v>0</v>
      </c>
      <c r="Q395" s="313">
        <f>'Data - expenses'!R234</f>
        <v>0</v>
      </c>
      <c r="R395" s="313">
        <f>'Data - expenses'!S234</f>
        <v>0</v>
      </c>
      <c r="S395" s="313">
        <f ca="1">'Data - expenses'!T234</f>
        <v>140000</v>
      </c>
      <c r="T395" s="313">
        <f>'Data - expenses'!U234</f>
        <v>0</v>
      </c>
      <c r="U395" s="313">
        <f ca="1">'Data - expenses'!V234</f>
        <v>220000</v>
      </c>
      <c r="V395" s="313">
        <f ca="1">'Data - expenses'!W234</f>
        <v>220000</v>
      </c>
      <c r="W395" s="313">
        <f ca="1">'Data - expenses'!X234</f>
        <v>250000</v>
      </c>
      <c r="X395" s="313">
        <f ca="1">'Data - expenses'!Y234</f>
        <v>250000</v>
      </c>
      <c r="Y395" s="313">
        <f ca="1">'Data - expenses'!Z234</f>
        <v>300000</v>
      </c>
      <c r="Z395" s="313">
        <f ca="1">'Data - expenses'!AA234</f>
        <v>340000</v>
      </c>
      <c r="AA395" s="313">
        <f ca="1">'Data - expenses'!AB234</f>
        <v>570000</v>
      </c>
      <c r="AB395" s="313">
        <f ca="1">'Data - expenses'!AC234</f>
        <v>820000</v>
      </c>
      <c r="AC395" s="313">
        <f ca="1">'Data - expenses'!AD234</f>
        <v>950000</v>
      </c>
      <c r="AD395" s="313">
        <f ca="1">'Data - expenses'!AE234</f>
        <v>1260000</v>
      </c>
      <c r="AE395" s="313">
        <f ca="1">'Data - expenses'!AF234</f>
        <v>1260000</v>
      </c>
      <c r="AF395" s="313">
        <f ca="1">'Data - expenses'!AG234</f>
        <v>1260000</v>
      </c>
      <c r="AG395" s="313">
        <f ca="1">'Data - expenses'!AH234</f>
        <v>1260000</v>
      </c>
      <c r="AH395" s="313">
        <f ca="1">'Data - expenses'!AI234</f>
        <v>1260000</v>
      </c>
      <c r="AI395" s="313">
        <f ca="1">'Data - expenses'!AJ234</f>
        <v>1260000</v>
      </c>
      <c r="AJ395" s="313">
        <f ca="1">'Data - expenses'!AK234</f>
        <v>1260000</v>
      </c>
      <c r="AK395" s="313">
        <f ca="1">'Data - expenses'!AL234</f>
        <v>1260000</v>
      </c>
      <c r="AL395" s="313">
        <f ca="1">'Data - expenses'!AM234</f>
        <v>1260000</v>
      </c>
      <c r="AM395" s="313">
        <f ca="1">'Data - expenses'!AN234</f>
        <v>1260000</v>
      </c>
      <c r="AN395" s="313">
        <f ca="1">'Data - expenses'!AO234</f>
        <v>1260000</v>
      </c>
      <c r="AO395" s="313">
        <f ca="1">'Data - expenses'!AP234</f>
        <v>1260000</v>
      </c>
      <c r="AP395" s="313">
        <f ca="1">'Data - expenses'!AQ234</f>
        <v>1260000</v>
      </c>
      <c r="AQ395" s="313">
        <f ca="1">'Data - expenses'!AR234</f>
        <v>1260000</v>
      </c>
      <c r="AR395" s="313">
        <f ca="1">'Data - expenses'!AS234</f>
        <v>1260000</v>
      </c>
      <c r="AS395" s="313">
        <f ca="1">'Data - expenses'!AT234</f>
        <v>1260000</v>
      </c>
      <c r="AT395" s="313">
        <f ca="1">'Data - expenses'!AU234</f>
        <v>1260000</v>
      </c>
      <c r="AU395" s="313">
        <f ca="1">'Data - expenses'!AV234</f>
        <v>1260000</v>
      </c>
      <c r="AV395" s="313">
        <f ca="1">'Data - expenses'!AW234</f>
        <v>1260000</v>
      </c>
      <c r="AW395" s="313">
        <f ca="1">'Data - expenses'!AX234</f>
        <v>1260000</v>
      </c>
      <c r="AX395" s="313">
        <f ca="1">'Data - expenses'!AY234</f>
        <v>1260000</v>
      </c>
      <c r="AY395" s="313">
        <f ca="1">'Data - expenses'!AZ234</f>
        <v>1260000</v>
      </c>
      <c r="AZ395" s="313">
        <f ca="1">'Data - expenses'!BA234</f>
        <v>1260000</v>
      </c>
      <c r="BA395" s="313">
        <f ca="1">'Data - expenses'!BB234</f>
        <v>1260000</v>
      </c>
      <c r="BB395" s="313">
        <f ca="1">'Data - expenses'!BC234</f>
        <v>1260000</v>
      </c>
      <c r="BC395" s="313">
        <f ca="1">'Data - expenses'!BD234</f>
        <v>1260000</v>
      </c>
      <c r="BD395" s="313">
        <f ca="1">'Data - expenses'!BE234</f>
        <v>1270000</v>
      </c>
      <c r="BE395" s="313">
        <f ca="1">'Data - expenses'!BF234</f>
        <v>1350000</v>
      </c>
      <c r="BF395" s="313">
        <f ca="1">'Data - expenses'!BG234</f>
        <v>1350000</v>
      </c>
      <c r="BG395" s="313">
        <f ca="1">'Data - expenses'!BH234</f>
        <v>1350000</v>
      </c>
      <c r="BH395" s="313">
        <f ca="1">'Data - expenses'!BI234</f>
        <v>1350000</v>
      </c>
      <c r="BI395" s="313">
        <f ca="1">'Data - expenses'!BJ234</f>
        <v>1350000</v>
      </c>
      <c r="BJ395" s="313">
        <f ca="1">'Data - expenses'!BK234</f>
        <v>1400000</v>
      </c>
      <c r="BK395" s="313">
        <f ca="1">'Data - expenses'!BL234</f>
        <v>1400000</v>
      </c>
      <c r="BL395" s="313">
        <f ca="1">'Data - expenses'!BM234</f>
        <v>1400000</v>
      </c>
      <c r="BM395" s="313">
        <f ca="1">'Data - expenses'!BN234</f>
        <v>1490000</v>
      </c>
      <c r="BN395" s="313">
        <f ca="1">'Data - expenses'!BO234</f>
        <v>1510000</v>
      </c>
      <c r="BO395" s="313">
        <f ca="1">'Data - expenses'!BP234</f>
        <v>1510000</v>
      </c>
      <c r="BP395" s="314">
        <f ca="1">'Data - expenses'!BQ234</f>
        <v>1510000</v>
      </c>
    </row>
    <row r="396" spans="3:68" hidden="1" outlineLevel="5">
      <c r="H396" s="327" t="s">
        <v>271</v>
      </c>
      <c r="I396" s="312">
        <f>'Data - expenses'!J235</f>
        <v>0</v>
      </c>
      <c r="J396" s="313">
        <f>'Data - expenses'!K235</f>
        <v>0</v>
      </c>
      <c r="K396" s="313">
        <f>'Data - expenses'!L235</f>
        <v>0</v>
      </c>
      <c r="L396" s="313">
        <f>'Data - expenses'!M235</f>
        <v>0</v>
      </c>
      <c r="M396" s="313">
        <f>'Data - expenses'!N235</f>
        <v>0</v>
      </c>
      <c r="N396" s="313">
        <f>'Data - expenses'!O235</f>
        <v>0</v>
      </c>
      <c r="O396" s="313">
        <f>'Data - expenses'!P235</f>
        <v>0</v>
      </c>
      <c r="P396" s="313">
        <f>'Data - expenses'!Q235</f>
        <v>0</v>
      </c>
      <c r="Q396" s="313">
        <f>'Data - expenses'!R235</f>
        <v>0</v>
      </c>
      <c r="R396" s="313">
        <f>'Data - expenses'!S235</f>
        <v>0</v>
      </c>
      <c r="S396" s="313">
        <f ca="1">'Data - expenses'!T235</f>
        <v>740000</v>
      </c>
      <c r="T396" s="313">
        <f>'Data - expenses'!U235</f>
        <v>0</v>
      </c>
      <c r="U396" s="313">
        <f ca="1">'Data - expenses'!V235</f>
        <v>1130000</v>
      </c>
      <c r="V396" s="313">
        <f ca="1">'Data - expenses'!W235</f>
        <v>1130000</v>
      </c>
      <c r="W396" s="313">
        <f ca="1">'Data - expenses'!X235</f>
        <v>1260000</v>
      </c>
      <c r="X396" s="313">
        <f ca="1">'Data - expenses'!Y235</f>
        <v>1260000</v>
      </c>
      <c r="Y396" s="313">
        <f ca="1">'Data - expenses'!Z235</f>
        <v>1535000</v>
      </c>
      <c r="Z396" s="313">
        <f ca="1">'Data - expenses'!AA235</f>
        <v>1705000</v>
      </c>
      <c r="AA396" s="313">
        <f ca="1">'Data - expenses'!AB235</f>
        <v>2890000</v>
      </c>
      <c r="AB396" s="313">
        <f ca="1">'Data - expenses'!AC235</f>
        <v>4120000</v>
      </c>
      <c r="AC396" s="313">
        <f ca="1">'Data - expenses'!AD235</f>
        <v>4790000</v>
      </c>
      <c r="AD396" s="313">
        <f ca="1">'Data - expenses'!AE235</f>
        <v>6310000</v>
      </c>
      <c r="AE396" s="313">
        <f ca="1">'Data - expenses'!AF235</f>
        <v>6310000</v>
      </c>
      <c r="AF396" s="313">
        <f ca="1">'Data - expenses'!AG235</f>
        <v>6310000</v>
      </c>
      <c r="AG396" s="313">
        <f ca="1">'Data - expenses'!AH235</f>
        <v>6310000</v>
      </c>
      <c r="AH396" s="313">
        <f ca="1">'Data - expenses'!AI235</f>
        <v>6310000</v>
      </c>
      <c r="AI396" s="313">
        <f ca="1">'Data - expenses'!AJ235</f>
        <v>6310000</v>
      </c>
      <c r="AJ396" s="313">
        <f ca="1">'Data - expenses'!AK235</f>
        <v>6310000</v>
      </c>
      <c r="AK396" s="313">
        <f ca="1">'Data - expenses'!AL235</f>
        <v>6310000</v>
      </c>
      <c r="AL396" s="313">
        <f ca="1">'Data - expenses'!AM235</f>
        <v>6310000</v>
      </c>
      <c r="AM396" s="313">
        <f ca="1">'Data - expenses'!AN235</f>
        <v>6310000</v>
      </c>
      <c r="AN396" s="313">
        <f ca="1">'Data - expenses'!AO235</f>
        <v>6310000</v>
      </c>
      <c r="AO396" s="313">
        <f ca="1">'Data - expenses'!AP235</f>
        <v>6310000</v>
      </c>
      <c r="AP396" s="313">
        <f ca="1">'Data - expenses'!AQ235</f>
        <v>6310000</v>
      </c>
      <c r="AQ396" s="313">
        <f ca="1">'Data - expenses'!AR235</f>
        <v>6310000</v>
      </c>
      <c r="AR396" s="313">
        <f ca="1">'Data - expenses'!AS235</f>
        <v>6310000</v>
      </c>
      <c r="AS396" s="313">
        <f ca="1">'Data - expenses'!AT235</f>
        <v>6310000</v>
      </c>
      <c r="AT396" s="313">
        <f ca="1">'Data - expenses'!AU235</f>
        <v>6310000</v>
      </c>
      <c r="AU396" s="313">
        <f ca="1">'Data - expenses'!AV235</f>
        <v>6310000</v>
      </c>
      <c r="AV396" s="313">
        <f ca="1">'Data - expenses'!AW235</f>
        <v>6310000</v>
      </c>
      <c r="AW396" s="313">
        <f ca="1">'Data - expenses'!AX235</f>
        <v>6310000</v>
      </c>
      <c r="AX396" s="313">
        <f ca="1">'Data - expenses'!AY235</f>
        <v>6310000</v>
      </c>
      <c r="AY396" s="313">
        <f ca="1">'Data - expenses'!AZ235</f>
        <v>6310000</v>
      </c>
      <c r="AZ396" s="313">
        <f ca="1">'Data - expenses'!BA235</f>
        <v>6310000</v>
      </c>
      <c r="BA396" s="313">
        <f ca="1">'Data - expenses'!BB235</f>
        <v>6310000</v>
      </c>
      <c r="BB396" s="313">
        <f ca="1">'Data - expenses'!BC235</f>
        <v>6310000</v>
      </c>
      <c r="BC396" s="313">
        <f ca="1">'Data - expenses'!BD235</f>
        <v>6310000</v>
      </c>
      <c r="BD396" s="313">
        <f ca="1">'Data - expenses'!BE235</f>
        <v>6395000</v>
      </c>
      <c r="BE396" s="313">
        <f ca="1">'Data - expenses'!BF235</f>
        <v>6790000</v>
      </c>
      <c r="BF396" s="313">
        <f ca="1">'Data - expenses'!BG235</f>
        <v>6790000</v>
      </c>
      <c r="BG396" s="313">
        <f ca="1">'Data - expenses'!BH235</f>
        <v>6790000</v>
      </c>
      <c r="BH396" s="313">
        <f ca="1">'Data - expenses'!BI235</f>
        <v>6790000</v>
      </c>
      <c r="BI396" s="313">
        <f ca="1">'Data - expenses'!BJ235</f>
        <v>6790000</v>
      </c>
      <c r="BJ396" s="313">
        <f ca="1">'Data - expenses'!BK235</f>
        <v>7025000</v>
      </c>
      <c r="BK396" s="313">
        <f ca="1">'Data - expenses'!BL235</f>
        <v>7025000</v>
      </c>
      <c r="BL396" s="313">
        <f ca="1">'Data - expenses'!BM235</f>
        <v>7025000</v>
      </c>
      <c r="BM396" s="313">
        <f ca="1">'Data - expenses'!BN235</f>
        <v>7485000</v>
      </c>
      <c r="BN396" s="313">
        <f ca="1">'Data - expenses'!BO235</f>
        <v>7555000</v>
      </c>
      <c r="BO396" s="313">
        <f ca="1">'Data - expenses'!BP235</f>
        <v>7555000</v>
      </c>
      <c r="BP396" s="314">
        <f ca="1">'Data - expenses'!BQ235</f>
        <v>7555000</v>
      </c>
    </row>
    <row r="397" spans="3:68" hidden="1" outlineLevel="4">
      <c r="G397" s="502" t="s">
        <v>97</v>
      </c>
      <c r="H397" s="503"/>
      <c r="I397" s="324">
        <f t="shared" ref="I397:AN397" si="318">SUM(I398,I399)</f>
        <v>0</v>
      </c>
      <c r="J397" s="325">
        <f t="shared" si="318"/>
        <v>0</v>
      </c>
      <c r="K397" s="325">
        <f t="shared" si="318"/>
        <v>0</v>
      </c>
      <c r="L397" s="325">
        <f t="shared" si="318"/>
        <v>0</v>
      </c>
      <c r="M397" s="325">
        <f t="shared" si="318"/>
        <v>0</v>
      </c>
      <c r="N397" s="325">
        <f t="shared" si="318"/>
        <v>0</v>
      </c>
      <c r="O397" s="325">
        <f t="shared" si="318"/>
        <v>10000</v>
      </c>
      <c r="P397" s="325">
        <f t="shared" si="318"/>
        <v>10000</v>
      </c>
      <c r="Q397" s="325">
        <f t="shared" si="318"/>
        <v>10000</v>
      </c>
      <c r="R397" s="325">
        <f t="shared" si="318"/>
        <v>10000</v>
      </c>
      <c r="S397" s="325">
        <f t="shared" si="318"/>
        <v>10000</v>
      </c>
      <c r="T397" s="325">
        <f t="shared" si="318"/>
        <v>10000</v>
      </c>
      <c r="U397" s="325">
        <f t="shared" si="318"/>
        <v>10000</v>
      </c>
      <c r="V397" s="325">
        <f t="shared" si="318"/>
        <v>10000</v>
      </c>
      <c r="W397" s="325">
        <f t="shared" si="318"/>
        <v>10000</v>
      </c>
      <c r="X397" s="325">
        <f t="shared" si="318"/>
        <v>10000</v>
      </c>
      <c r="Y397" s="325">
        <f t="shared" si="318"/>
        <v>10000</v>
      </c>
      <c r="Z397" s="325">
        <f t="shared" si="318"/>
        <v>10000</v>
      </c>
      <c r="AA397" s="325">
        <f t="shared" si="318"/>
        <v>10000</v>
      </c>
      <c r="AB397" s="325">
        <f t="shared" si="318"/>
        <v>10000</v>
      </c>
      <c r="AC397" s="325">
        <f t="shared" si="318"/>
        <v>10000</v>
      </c>
      <c r="AD397" s="325">
        <f t="shared" si="318"/>
        <v>10000</v>
      </c>
      <c r="AE397" s="325">
        <f t="shared" si="318"/>
        <v>10000</v>
      </c>
      <c r="AF397" s="325">
        <f t="shared" si="318"/>
        <v>10000</v>
      </c>
      <c r="AG397" s="325">
        <f t="shared" si="318"/>
        <v>19166.666666666664</v>
      </c>
      <c r="AH397" s="325">
        <f t="shared" si="318"/>
        <v>19166.666666666664</v>
      </c>
      <c r="AI397" s="325">
        <f t="shared" si="318"/>
        <v>19166.666666666664</v>
      </c>
      <c r="AJ397" s="325">
        <f t="shared" si="318"/>
        <v>19166.666666666664</v>
      </c>
      <c r="AK397" s="325">
        <f t="shared" si="318"/>
        <v>19166.666666666664</v>
      </c>
      <c r="AL397" s="325">
        <f t="shared" si="318"/>
        <v>19166.666666666664</v>
      </c>
      <c r="AM397" s="325">
        <f t="shared" si="318"/>
        <v>19166.666666666664</v>
      </c>
      <c r="AN397" s="325">
        <f t="shared" si="318"/>
        <v>19166.666666666664</v>
      </c>
      <c r="AO397" s="325">
        <f t="shared" ref="AO397:BP397" si="319">SUM(AO398,AO399)</f>
        <v>19166.666666666664</v>
      </c>
      <c r="AP397" s="325">
        <f t="shared" si="319"/>
        <v>19166.666666666664</v>
      </c>
      <c r="AQ397" s="325">
        <f t="shared" si="319"/>
        <v>19166.666666666664</v>
      </c>
      <c r="AR397" s="325">
        <f t="shared" si="319"/>
        <v>19166.666666666664</v>
      </c>
      <c r="AS397" s="325">
        <f t="shared" si="319"/>
        <v>19166.666666666664</v>
      </c>
      <c r="AT397" s="325">
        <f t="shared" si="319"/>
        <v>19166.666666666664</v>
      </c>
      <c r="AU397" s="325">
        <f t="shared" si="319"/>
        <v>19166.666666666664</v>
      </c>
      <c r="AV397" s="325">
        <f t="shared" si="319"/>
        <v>19166.666666666664</v>
      </c>
      <c r="AW397" s="325">
        <f t="shared" si="319"/>
        <v>19166.666666666664</v>
      </c>
      <c r="AX397" s="325">
        <f t="shared" si="319"/>
        <v>19166.666666666664</v>
      </c>
      <c r="AY397" s="325">
        <f t="shared" si="319"/>
        <v>19166.666666666664</v>
      </c>
      <c r="AZ397" s="325">
        <f t="shared" si="319"/>
        <v>19166.666666666664</v>
      </c>
      <c r="BA397" s="325">
        <f t="shared" si="319"/>
        <v>19166.666666666664</v>
      </c>
      <c r="BB397" s="325">
        <f t="shared" si="319"/>
        <v>19166.666666666664</v>
      </c>
      <c r="BC397" s="325">
        <f t="shared" si="319"/>
        <v>19166.666666666664</v>
      </c>
      <c r="BD397" s="325">
        <f t="shared" si="319"/>
        <v>19166.666666666664</v>
      </c>
      <c r="BE397" s="325">
        <f t="shared" si="319"/>
        <v>19166.666666666664</v>
      </c>
      <c r="BF397" s="325">
        <f t="shared" si="319"/>
        <v>28333.333333333332</v>
      </c>
      <c r="BG397" s="325">
        <f t="shared" si="319"/>
        <v>28333.333333333332</v>
      </c>
      <c r="BH397" s="325">
        <f t="shared" si="319"/>
        <v>28333.333333333332</v>
      </c>
      <c r="BI397" s="325">
        <f t="shared" si="319"/>
        <v>28333.333333333332</v>
      </c>
      <c r="BJ397" s="325">
        <f t="shared" si="319"/>
        <v>28333.333333333332</v>
      </c>
      <c r="BK397" s="325">
        <f t="shared" si="319"/>
        <v>28333.333333333332</v>
      </c>
      <c r="BL397" s="325">
        <f t="shared" si="319"/>
        <v>28333.333333333332</v>
      </c>
      <c r="BM397" s="325">
        <f t="shared" si="319"/>
        <v>28333.333333333332</v>
      </c>
      <c r="BN397" s="325">
        <f t="shared" si="319"/>
        <v>28333.333333333332</v>
      </c>
      <c r="BO397" s="325">
        <f t="shared" si="319"/>
        <v>28333.333333333332</v>
      </c>
      <c r="BP397" s="326">
        <f t="shared" si="319"/>
        <v>28333.333333333332</v>
      </c>
    </row>
    <row r="398" spans="3:68" hidden="1" outlineLevel="5">
      <c r="H398" s="327" t="s">
        <v>272</v>
      </c>
      <c r="I398" s="312">
        <f>'Data - expenses'!J236</f>
        <v>0</v>
      </c>
      <c r="J398" s="313">
        <f>'Data - expenses'!K236</f>
        <v>0</v>
      </c>
      <c r="K398" s="313">
        <f>'Data - expenses'!L236</f>
        <v>0</v>
      </c>
      <c r="L398" s="313">
        <f>'Data - expenses'!M236</f>
        <v>0</v>
      </c>
      <c r="M398" s="313">
        <f>'Data - expenses'!N236</f>
        <v>0</v>
      </c>
      <c r="N398" s="313">
        <f>'Data - expenses'!O236</f>
        <v>0</v>
      </c>
      <c r="O398" s="313">
        <f>'Data - expenses'!P236</f>
        <v>0</v>
      </c>
      <c r="P398" s="313">
        <f>'Data - expenses'!Q236</f>
        <v>0</v>
      </c>
      <c r="Q398" s="313">
        <f>'Data - expenses'!R236</f>
        <v>0</v>
      </c>
      <c r="R398" s="313">
        <f>'Data - expenses'!S236</f>
        <v>0</v>
      </c>
      <c r="S398" s="313">
        <f>'Data - expenses'!T236</f>
        <v>0</v>
      </c>
      <c r="T398" s="313">
        <f>'Data - expenses'!U236</f>
        <v>0</v>
      </c>
      <c r="U398" s="313">
        <f>'Data - expenses'!V236</f>
        <v>0</v>
      </c>
      <c r="V398" s="313">
        <f>'Data - expenses'!W236</f>
        <v>0</v>
      </c>
      <c r="W398" s="313">
        <f>'Data - expenses'!X236</f>
        <v>0</v>
      </c>
      <c r="X398" s="313">
        <f>'Data - expenses'!Y236</f>
        <v>0</v>
      </c>
      <c r="Y398" s="313">
        <f>'Data - expenses'!Z236</f>
        <v>0</v>
      </c>
      <c r="Z398" s="313">
        <f>'Data - expenses'!AA236</f>
        <v>0</v>
      </c>
      <c r="AA398" s="313">
        <f>'Data - expenses'!AB236</f>
        <v>0</v>
      </c>
      <c r="AB398" s="313">
        <f>'Data - expenses'!AC236</f>
        <v>0</v>
      </c>
      <c r="AC398" s="313">
        <f>'Data - expenses'!AD236</f>
        <v>0</v>
      </c>
      <c r="AD398" s="313">
        <f>'Data - expenses'!AE236</f>
        <v>0</v>
      </c>
      <c r="AE398" s="313">
        <f>'Data - expenses'!AF236</f>
        <v>0</v>
      </c>
      <c r="AF398" s="313">
        <f>'Data - expenses'!AG236</f>
        <v>0</v>
      </c>
      <c r="AG398" s="313">
        <f>'Data - expenses'!AH236</f>
        <v>9166.6666666666661</v>
      </c>
      <c r="AH398" s="313">
        <f>'Data - expenses'!AI236</f>
        <v>9166.6666666666661</v>
      </c>
      <c r="AI398" s="313">
        <f>'Data - expenses'!AJ236</f>
        <v>9166.6666666666661</v>
      </c>
      <c r="AJ398" s="313">
        <f>'Data - expenses'!AK236</f>
        <v>9166.6666666666661</v>
      </c>
      <c r="AK398" s="313">
        <f>'Data - expenses'!AL236</f>
        <v>9166.6666666666661</v>
      </c>
      <c r="AL398" s="313">
        <f>'Data - expenses'!AM236</f>
        <v>9166.6666666666661</v>
      </c>
      <c r="AM398" s="313">
        <f>'Data - expenses'!AN236</f>
        <v>9166.6666666666661</v>
      </c>
      <c r="AN398" s="313">
        <f>'Data - expenses'!AO236</f>
        <v>9166.6666666666661</v>
      </c>
      <c r="AO398" s="313">
        <f>'Data - expenses'!AP236</f>
        <v>9166.6666666666661</v>
      </c>
      <c r="AP398" s="313">
        <f>'Data - expenses'!AQ236</f>
        <v>9166.6666666666661</v>
      </c>
      <c r="AQ398" s="313">
        <f>'Data - expenses'!AR236</f>
        <v>9166.6666666666661</v>
      </c>
      <c r="AR398" s="313">
        <f>'Data - expenses'!AS236</f>
        <v>9166.6666666666661</v>
      </c>
      <c r="AS398" s="313">
        <f>'Data - expenses'!AT236</f>
        <v>9166.6666666666661</v>
      </c>
      <c r="AT398" s="313">
        <f>'Data - expenses'!AU236</f>
        <v>9166.6666666666661</v>
      </c>
      <c r="AU398" s="313">
        <f>'Data - expenses'!AV236</f>
        <v>9166.6666666666661</v>
      </c>
      <c r="AV398" s="313">
        <f>'Data - expenses'!AW236</f>
        <v>9166.6666666666661</v>
      </c>
      <c r="AW398" s="313">
        <f>'Data - expenses'!AX236</f>
        <v>9166.6666666666661</v>
      </c>
      <c r="AX398" s="313">
        <f>'Data - expenses'!AY236</f>
        <v>9166.6666666666661</v>
      </c>
      <c r="AY398" s="313">
        <f>'Data - expenses'!AZ236</f>
        <v>9166.6666666666661</v>
      </c>
      <c r="AZ398" s="313">
        <f>'Data - expenses'!BA236</f>
        <v>9166.6666666666661</v>
      </c>
      <c r="BA398" s="313">
        <f>'Data - expenses'!BB236</f>
        <v>9166.6666666666661</v>
      </c>
      <c r="BB398" s="313">
        <f>'Data - expenses'!BC236</f>
        <v>9166.6666666666661</v>
      </c>
      <c r="BC398" s="313">
        <f>'Data - expenses'!BD236</f>
        <v>9166.6666666666661</v>
      </c>
      <c r="BD398" s="313">
        <f>'Data - expenses'!BE236</f>
        <v>9166.6666666666661</v>
      </c>
      <c r="BE398" s="313">
        <f>'Data - expenses'!BF236</f>
        <v>9166.6666666666661</v>
      </c>
      <c r="BF398" s="313">
        <f>'Data - expenses'!BG236</f>
        <v>18333.333333333332</v>
      </c>
      <c r="BG398" s="313">
        <f>'Data - expenses'!BH236</f>
        <v>18333.333333333332</v>
      </c>
      <c r="BH398" s="313">
        <f>'Data - expenses'!BI236</f>
        <v>18333.333333333332</v>
      </c>
      <c r="BI398" s="313">
        <f>'Data - expenses'!BJ236</f>
        <v>18333.333333333332</v>
      </c>
      <c r="BJ398" s="313">
        <f>'Data - expenses'!BK236</f>
        <v>18333.333333333332</v>
      </c>
      <c r="BK398" s="313">
        <f>'Data - expenses'!BL236</f>
        <v>18333.333333333332</v>
      </c>
      <c r="BL398" s="313">
        <f>'Data - expenses'!BM236</f>
        <v>18333.333333333332</v>
      </c>
      <c r="BM398" s="313">
        <f>'Data - expenses'!BN236</f>
        <v>18333.333333333332</v>
      </c>
      <c r="BN398" s="313">
        <f>'Data - expenses'!BO236</f>
        <v>18333.333333333332</v>
      </c>
      <c r="BO398" s="313">
        <f>'Data - expenses'!BP236</f>
        <v>18333.333333333332</v>
      </c>
      <c r="BP398" s="314">
        <f>'Data - expenses'!BQ236</f>
        <v>18333.333333333332</v>
      </c>
    </row>
    <row r="399" spans="3:68" hidden="1" outlineLevel="5">
      <c r="H399" s="327" t="s">
        <v>273</v>
      </c>
      <c r="I399" s="312">
        <f>'Data - expenses'!J237</f>
        <v>0</v>
      </c>
      <c r="J399" s="313">
        <f>'Data - expenses'!K237</f>
        <v>0</v>
      </c>
      <c r="K399" s="313">
        <f>'Data - expenses'!L237</f>
        <v>0</v>
      </c>
      <c r="L399" s="313">
        <f>'Data - expenses'!M237</f>
        <v>0</v>
      </c>
      <c r="M399" s="313">
        <f>'Data - expenses'!N237</f>
        <v>0</v>
      </c>
      <c r="N399" s="313">
        <f>'Data - expenses'!O237</f>
        <v>0</v>
      </c>
      <c r="O399" s="313">
        <f>'Data - expenses'!P237</f>
        <v>10000</v>
      </c>
      <c r="P399" s="313">
        <f>'Data - expenses'!Q237</f>
        <v>10000</v>
      </c>
      <c r="Q399" s="313">
        <f>'Data - expenses'!R237</f>
        <v>10000</v>
      </c>
      <c r="R399" s="313">
        <f>'Data - expenses'!S237</f>
        <v>10000</v>
      </c>
      <c r="S399" s="313">
        <f>'Data - expenses'!T237</f>
        <v>10000</v>
      </c>
      <c r="T399" s="313">
        <f>'Data - expenses'!U237</f>
        <v>10000</v>
      </c>
      <c r="U399" s="313">
        <f>'Data - expenses'!V237</f>
        <v>10000</v>
      </c>
      <c r="V399" s="313">
        <f>'Data - expenses'!W237</f>
        <v>10000</v>
      </c>
      <c r="W399" s="313">
        <f>'Data - expenses'!X237</f>
        <v>10000</v>
      </c>
      <c r="X399" s="313">
        <f>'Data - expenses'!Y237</f>
        <v>10000</v>
      </c>
      <c r="Y399" s="313">
        <f>'Data - expenses'!Z237</f>
        <v>10000</v>
      </c>
      <c r="Z399" s="313">
        <f>'Data - expenses'!AA237</f>
        <v>10000</v>
      </c>
      <c r="AA399" s="313">
        <f>'Data - expenses'!AB237</f>
        <v>10000</v>
      </c>
      <c r="AB399" s="313">
        <f>'Data - expenses'!AC237</f>
        <v>10000</v>
      </c>
      <c r="AC399" s="313">
        <f>'Data - expenses'!AD237</f>
        <v>10000</v>
      </c>
      <c r="AD399" s="313">
        <f>'Data - expenses'!AE237</f>
        <v>10000</v>
      </c>
      <c r="AE399" s="313">
        <f>'Data - expenses'!AF237</f>
        <v>10000</v>
      </c>
      <c r="AF399" s="313">
        <f>'Data - expenses'!AG237</f>
        <v>10000</v>
      </c>
      <c r="AG399" s="313">
        <f>'Data - expenses'!AH237</f>
        <v>10000</v>
      </c>
      <c r="AH399" s="313">
        <f>'Data - expenses'!AI237</f>
        <v>10000</v>
      </c>
      <c r="AI399" s="313">
        <f>'Data - expenses'!AJ237</f>
        <v>10000</v>
      </c>
      <c r="AJ399" s="313">
        <f>'Data - expenses'!AK237</f>
        <v>10000</v>
      </c>
      <c r="AK399" s="313">
        <f>'Data - expenses'!AL237</f>
        <v>10000</v>
      </c>
      <c r="AL399" s="313">
        <f>'Data - expenses'!AM237</f>
        <v>10000</v>
      </c>
      <c r="AM399" s="313">
        <f>'Data - expenses'!AN237</f>
        <v>10000</v>
      </c>
      <c r="AN399" s="313">
        <f>'Data - expenses'!AO237</f>
        <v>10000</v>
      </c>
      <c r="AO399" s="313">
        <f>'Data - expenses'!AP237</f>
        <v>10000</v>
      </c>
      <c r="AP399" s="313">
        <f>'Data - expenses'!AQ237</f>
        <v>10000</v>
      </c>
      <c r="AQ399" s="313">
        <f>'Data - expenses'!AR237</f>
        <v>10000</v>
      </c>
      <c r="AR399" s="313">
        <f>'Data - expenses'!AS237</f>
        <v>10000</v>
      </c>
      <c r="AS399" s="313">
        <f>'Data - expenses'!AT237</f>
        <v>10000</v>
      </c>
      <c r="AT399" s="313">
        <f>'Data - expenses'!AU237</f>
        <v>10000</v>
      </c>
      <c r="AU399" s="313">
        <f>'Data - expenses'!AV237</f>
        <v>10000</v>
      </c>
      <c r="AV399" s="313">
        <f>'Data - expenses'!AW237</f>
        <v>10000</v>
      </c>
      <c r="AW399" s="313">
        <f>'Data - expenses'!AX237</f>
        <v>10000</v>
      </c>
      <c r="AX399" s="313">
        <f>'Data - expenses'!AY237</f>
        <v>10000</v>
      </c>
      <c r="AY399" s="313">
        <f>'Data - expenses'!AZ237</f>
        <v>10000</v>
      </c>
      <c r="AZ399" s="313">
        <f>'Data - expenses'!BA237</f>
        <v>10000</v>
      </c>
      <c r="BA399" s="313">
        <f>'Data - expenses'!BB237</f>
        <v>10000</v>
      </c>
      <c r="BB399" s="313">
        <f>'Data - expenses'!BC237</f>
        <v>10000</v>
      </c>
      <c r="BC399" s="313">
        <f>'Data - expenses'!BD237</f>
        <v>10000</v>
      </c>
      <c r="BD399" s="313">
        <f>'Data - expenses'!BE237</f>
        <v>10000</v>
      </c>
      <c r="BE399" s="313">
        <f>'Data - expenses'!BF237</f>
        <v>10000</v>
      </c>
      <c r="BF399" s="313">
        <f>'Data - expenses'!BG237</f>
        <v>10000</v>
      </c>
      <c r="BG399" s="313">
        <f>'Data - expenses'!BH237</f>
        <v>10000</v>
      </c>
      <c r="BH399" s="313">
        <f>'Data - expenses'!BI237</f>
        <v>10000</v>
      </c>
      <c r="BI399" s="313">
        <f>'Data - expenses'!BJ237</f>
        <v>10000</v>
      </c>
      <c r="BJ399" s="313">
        <f>'Data - expenses'!BK237</f>
        <v>10000</v>
      </c>
      <c r="BK399" s="313">
        <f>'Data - expenses'!BL237</f>
        <v>10000</v>
      </c>
      <c r="BL399" s="313">
        <f>'Data - expenses'!BM237</f>
        <v>10000</v>
      </c>
      <c r="BM399" s="313">
        <f>'Data - expenses'!BN237</f>
        <v>10000</v>
      </c>
      <c r="BN399" s="313">
        <f>'Data - expenses'!BO237</f>
        <v>10000</v>
      </c>
      <c r="BO399" s="313">
        <f>'Data - expenses'!BP237</f>
        <v>10000</v>
      </c>
      <c r="BP399" s="314">
        <f>'Data - expenses'!BQ237</f>
        <v>10000</v>
      </c>
    </row>
    <row r="400" spans="3:68" hidden="1" outlineLevel="3">
      <c r="F400" s="488" t="s">
        <v>88</v>
      </c>
      <c r="G400" s="504"/>
      <c r="H400" s="489"/>
      <c r="I400" s="321">
        <f t="shared" ref="I400:AN400" si="320">SUM(I401,I404)</f>
        <v>0</v>
      </c>
      <c r="J400" s="322">
        <f t="shared" si="320"/>
        <v>0</v>
      </c>
      <c r="K400" s="322">
        <f t="shared" si="320"/>
        <v>0</v>
      </c>
      <c r="L400" s="322">
        <f t="shared" si="320"/>
        <v>0</v>
      </c>
      <c r="M400" s="322">
        <f t="shared" si="320"/>
        <v>0</v>
      </c>
      <c r="N400" s="322">
        <f t="shared" si="320"/>
        <v>0</v>
      </c>
      <c r="O400" s="322">
        <f t="shared" si="320"/>
        <v>1000</v>
      </c>
      <c r="P400" s="322">
        <f t="shared" si="320"/>
        <v>1000</v>
      </c>
      <c r="Q400" s="322">
        <f t="shared" si="320"/>
        <v>1000</v>
      </c>
      <c r="R400" s="322">
        <f t="shared" si="320"/>
        <v>1000</v>
      </c>
      <c r="S400" s="322">
        <f t="shared" ca="1" si="320"/>
        <v>133000</v>
      </c>
      <c r="T400" s="322">
        <f t="shared" si="320"/>
        <v>1000</v>
      </c>
      <c r="U400" s="322">
        <f t="shared" ca="1" si="320"/>
        <v>203500</v>
      </c>
      <c r="V400" s="322">
        <f t="shared" ca="1" si="320"/>
        <v>203500</v>
      </c>
      <c r="W400" s="322">
        <f t="shared" ca="1" si="320"/>
        <v>227500</v>
      </c>
      <c r="X400" s="322">
        <f t="shared" ca="1" si="320"/>
        <v>227500</v>
      </c>
      <c r="Y400" s="322">
        <f t="shared" ca="1" si="320"/>
        <v>276250</v>
      </c>
      <c r="Z400" s="322">
        <f t="shared" ca="1" si="320"/>
        <v>307750</v>
      </c>
      <c r="AA400" s="322">
        <f t="shared" ca="1" si="320"/>
        <v>520000</v>
      </c>
      <c r="AB400" s="322">
        <f t="shared" ca="1" si="320"/>
        <v>742000</v>
      </c>
      <c r="AC400" s="322">
        <f t="shared" ca="1" si="320"/>
        <v>862000</v>
      </c>
      <c r="AD400" s="322">
        <f t="shared" ca="1" si="320"/>
        <v>1136500</v>
      </c>
      <c r="AE400" s="322">
        <f t="shared" ca="1" si="320"/>
        <v>1136500</v>
      </c>
      <c r="AF400" s="322">
        <f t="shared" ca="1" si="320"/>
        <v>1136500</v>
      </c>
      <c r="AG400" s="322">
        <f t="shared" ca="1" si="320"/>
        <v>1137416.6666666667</v>
      </c>
      <c r="AH400" s="322">
        <f t="shared" ca="1" si="320"/>
        <v>1137416.6666666667</v>
      </c>
      <c r="AI400" s="322">
        <f t="shared" ca="1" si="320"/>
        <v>1137416.6666666667</v>
      </c>
      <c r="AJ400" s="322">
        <f t="shared" ca="1" si="320"/>
        <v>1137416.6666666667</v>
      </c>
      <c r="AK400" s="322">
        <f t="shared" ca="1" si="320"/>
        <v>1137416.6666666667</v>
      </c>
      <c r="AL400" s="322">
        <f t="shared" ca="1" si="320"/>
        <v>1137416.6666666667</v>
      </c>
      <c r="AM400" s="322">
        <f t="shared" ca="1" si="320"/>
        <v>1137416.6666666667</v>
      </c>
      <c r="AN400" s="322">
        <f t="shared" ca="1" si="320"/>
        <v>1137416.6666666667</v>
      </c>
      <c r="AO400" s="322">
        <f t="shared" ref="AO400:BP400" ca="1" si="321">SUM(AO401,AO404)</f>
        <v>1137416.6666666667</v>
      </c>
      <c r="AP400" s="322">
        <f t="shared" ca="1" si="321"/>
        <v>1137416.6666666667</v>
      </c>
      <c r="AQ400" s="322">
        <f t="shared" ca="1" si="321"/>
        <v>1137416.6666666667</v>
      </c>
      <c r="AR400" s="322">
        <f t="shared" ca="1" si="321"/>
        <v>1137416.6666666667</v>
      </c>
      <c r="AS400" s="322">
        <f t="shared" ca="1" si="321"/>
        <v>1137416.6666666667</v>
      </c>
      <c r="AT400" s="322">
        <f t="shared" ca="1" si="321"/>
        <v>1137416.6666666667</v>
      </c>
      <c r="AU400" s="322">
        <f t="shared" ca="1" si="321"/>
        <v>1137416.6666666667</v>
      </c>
      <c r="AV400" s="322">
        <f t="shared" ca="1" si="321"/>
        <v>1137416.6666666667</v>
      </c>
      <c r="AW400" s="322">
        <f t="shared" ca="1" si="321"/>
        <v>1137416.6666666667</v>
      </c>
      <c r="AX400" s="322">
        <f t="shared" ca="1" si="321"/>
        <v>1137416.6666666667</v>
      </c>
      <c r="AY400" s="322">
        <f t="shared" ca="1" si="321"/>
        <v>1137416.6666666667</v>
      </c>
      <c r="AZ400" s="322">
        <f t="shared" ca="1" si="321"/>
        <v>1137416.6666666667</v>
      </c>
      <c r="BA400" s="322">
        <f t="shared" ca="1" si="321"/>
        <v>1137416.6666666667</v>
      </c>
      <c r="BB400" s="322">
        <f t="shared" ca="1" si="321"/>
        <v>1137416.6666666667</v>
      </c>
      <c r="BC400" s="322">
        <f t="shared" ca="1" si="321"/>
        <v>1137416.6666666667</v>
      </c>
      <c r="BD400" s="322">
        <f t="shared" ca="1" si="321"/>
        <v>1151666.6666666667</v>
      </c>
      <c r="BE400" s="322">
        <f t="shared" ca="1" si="321"/>
        <v>1222916.6666666667</v>
      </c>
      <c r="BF400" s="322">
        <f t="shared" ca="1" si="321"/>
        <v>1223833.3333333333</v>
      </c>
      <c r="BG400" s="322">
        <f t="shared" ca="1" si="321"/>
        <v>1223833.3333333333</v>
      </c>
      <c r="BH400" s="322">
        <f t="shared" ca="1" si="321"/>
        <v>1223833.3333333333</v>
      </c>
      <c r="BI400" s="322">
        <f t="shared" ca="1" si="321"/>
        <v>1223833.3333333333</v>
      </c>
      <c r="BJ400" s="322">
        <f t="shared" ca="1" si="321"/>
        <v>1266583.3333333333</v>
      </c>
      <c r="BK400" s="322">
        <f t="shared" ca="1" si="321"/>
        <v>1266583.3333333333</v>
      </c>
      <c r="BL400" s="322">
        <f t="shared" ca="1" si="321"/>
        <v>1266583.3333333333</v>
      </c>
      <c r="BM400" s="322">
        <f t="shared" ca="1" si="321"/>
        <v>1349083.3333333333</v>
      </c>
      <c r="BN400" s="322">
        <f t="shared" ca="1" si="321"/>
        <v>1362583.3333333333</v>
      </c>
      <c r="BO400" s="322">
        <f t="shared" ca="1" si="321"/>
        <v>1362583.3333333333</v>
      </c>
      <c r="BP400" s="323">
        <f t="shared" ca="1" si="321"/>
        <v>1362583.3333333333</v>
      </c>
    </row>
    <row r="401" spans="5:68" hidden="1" outlineLevel="4">
      <c r="G401" s="502" t="s">
        <v>4</v>
      </c>
      <c r="H401" s="503"/>
      <c r="I401" s="324">
        <f t="shared" ref="I401:AN401" si="322">SUM(I402,I403)</f>
        <v>0</v>
      </c>
      <c r="J401" s="325">
        <f t="shared" si="322"/>
        <v>0</v>
      </c>
      <c r="K401" s="325">
        <f t="shared" si="322"/>
        <v>0</v>
      </c>
      <c r="L401" s="325">
        <f t="shared" si="322"/>
        <v>0</v>
      </c>
      <c r="M401" s="325">
        <f t="shared" si="322"/>
        <v>0</v>
      </c>
      <c r="N401" s="325">
        <f t="shared" si="322"/>
        <v>0</v>
      </c>
      <c r="O401" s="325">
        <f t="shared" si="322"/>
        <v>0</v>
      </c>
      <c r="P401" s="325">
        <f t="shared" si="322"/>
        <v>0</v>
      </c>
      <c r="Q401" s="325">
        <f t="shared" si="322"/>
        <v>0</v>
      </c>
      <c r="R401" s="325">
        <f t="shared" si="322"/>
        <v>0</v>
      </c>
      <c r="S401" s="325">
        <f t="shared" ca="1" si="322"/>
        <v>132000</v>
      </c>
      <c r="T401" s="325">
        <f t="shared" si="322"/>
        <v>0</v>
      </c>
      <c r="U401" s="325">
        <f t="shared" ca="1" si="322"/>
        <v>202500</v>
      </c>
      <c r="V401" s="325">
        <f t="shared" ca="1" si="322"/>
        <v>202500</v>
      </c>
      <c r="W401" s="325">
        <f t="shared" ca="1" si="322"/>
        <v>226500</v>
      </c>
      <c r="X401" s="325">
        <f t="shared" ca="1" si="322"/>
        <v>226500</v>
      </c>
      <c r="Y401" s="325">
        <f t="shared" ca="1" si="322"/>
        <v>275250</v>
      </c>
      <c r="Z401" s="325">
        <f t="shared" ca="1" si="322"/>
        <v>306750</v>
      </c>
      <c r="AA401" s="325">
        <f t="shared" ca="1" si="322"/>
        <v>519000</v>
      </c>
      <c r="AB401" s="325">
        <f t="shared" ca="1" si="322"/>
        <v>741000</v>
      </c>
      <c r="AC401" s="325">
        <f t="shared" ca="1" si="322"/>
        <v>861000</v>
      </c>
      <c r="AD401" s="325">
        <f t="shared" ca="1" si="322"/>
        <v>1135500</v>
      </c>
      <c r="AE401" s="325">
        <f t="shared" ca="1" si="322"/>
        <v>1135500</v>
      </c>
      <c r="AF401" s="325">
        <f t="shared" ca="1" si="322"/>
        <v>1135500</v>
      </c>
      <c r="AG401" s="325">
        <f t="shared" ca="1" si="322"/>
        <v>1135500</v>
      </c>
      <c r="AH401" s="325">
        <f t="shared" ca="1" si="322"/>
        <v>1135500</v>
      </c>
      <c r="AI401" s="325">
        <f t="shared" ca="1" si="322"/>
        <v>1135500</v>
      </c>
      <c r="AJ401" s="325">
        <f t="shared" ca="1" si="322"/>
        <v>1135500</v>
      </c>
      <c r="AK401" s="325">
        <f t="shared" ca="1" si="322"/>
        <v>1135500</v>
      </c>
      <c r="AL401" s="325">
        <f t="shared" ca="1" si="322"/>
        <v>1135500</v>
      </c>
      <c r="AM401" s="325">
        <f t="shared" ca="1" si="322"/>
        <v>1135500</v>
      </c>
      <c r="AN401" s="325">
        <f t="shared" ca="1" si="322"/>
        <v>1135500</v>
      </c>
      <c r="AO401" s="325">
        <f t="shared" ref="AO401:BP401" ca="1" si="323">SUM(AO402,AO403)</f>
        <v>1135500</v>
      </c>
      <c r="AP401" s="325">
        <f t="shared" ca="1" si="323"/>
        <v>1135500</v>
      </c>
      <c r="AQ401" s="325">
        <f t="shared" ca="1" si="323"/>
        <v>1135500</v>
      </c>
      <c r="AR401" s="325">
        <f t="shared" ca="1" si="323"/>
        <v>1135500</v>
      </c>
      <c r="AS401" s="325">
        <f t="shared" ca="1" si="323"/>
        <v>1135500</v>
      </c>
      <c r="AT401" s="325">
        <f t="shared" ca="1" si="323"/>
        <v>1135500</v>
      </c>
      <c r="AU401" s="325">
        <f t="shared" ca="1" si="323"/>
        <v>1135500</v>
      </c>
      <c r="AV401" s="325">
        <f t="shared" ca="1" si="323"/>
        <v>1135500</v>
      </c>
      <c r="AW401" s="325">
        <f t="shared" ca="1" si="323"/>
        <v>1135500</v>
      </c>
      <c r="AX401" s="325">
        <f t="shared" ca="1" si="323"/>
        <v>1135500</v>
      </c>
      <c r="AY401" s="325">
        <f t="shared" ca="1" si="323"/>
        <v>1135500</v>
      </c>
      <c r="AZ401" s="325">
        <f t="shared" ca="1" si="323"/>
        <v>1135500</v>
      </c>
      <c r="BA401" s="325">
        <f t="shared" ca="1" si="323"/>
        <v>1135500</v>
      </c>
      <c r="BB401" s="325">
        <f t="shared" ca="1" si="323"/>
        <v>1135500</v>
      </c>
      <c r="BC401" s="325">
        <f t="shared" ca="1" si="323"/>
        <v>1135500</v>
      </c>
      <c r="BD401" s="325">
        <f t="shared" ca="1" si="323"/>
        <v>1149750</v>
      </c>
      <c r="BE401" s="325">
        <f t="shared" ca="1" si="323"/>
        <v>1221000</v>
      </c>
      <c r="BF401" s="325">
        <f t="shared" ca="1" si="323"/>
        <v>1221000</v>
      </c>
      <c r="BG401" s="325">
        <f t="shared" ca="1" si="323"/>
        <v>1221000</v>
      </c>
      <c r="BH401" s="325">
        <f t="shared" ca="1" si="323"/>
        <v>1221000</v>
      </c>
      <c r="BI401" s="325">
        <f t="shared" ca="1" si="323"/>
        <v>1221000</v>
      </c>
      <c r="BJ401" s="325">
        <f t="shared" ca="1" si="323"/>
        <v>1263750</v>
      </c>
      <c r="BK401" s="325">
        <f t="shared" ca="1" si="323"/>
        <v>1263750</v>
      </c>
      <c r="BL401" s="325">
        <f t="shared" ca="1" si="323"/>
        <v>1263750</v>
      </c>
      <c r="BM401" s="325">
        <f t="shared" ca="1" si="323"/>
        <v>1346250</v>
      </c>
      <c r="BN401" s="325">
        <f t="shared" ca="1" si="323"/>
        <v>1359750</v>
      </c>
      <c r="BO401" s="325">
        <f t="shared" ca="1" si="323"/>
        <v>1359750</v>
      </c>
      <c r="BP401" s="326">
        <f t="shared" ca="1" si="323"/>
        <v>1359750</v>
      </c>
    </row>
    <row r="402" spans="5:68" hidden="1" outlineLevel="5">
      <c r="H402" s="327" t="s">
        <v>270</v>
      </c>
      <c r="I402" s="312">
        <f>'Data - expenses'!J238</f>
        <v>0</v>
      </c>
      <c r="J402" s="313">
        <f>'Data - expenses'!K238</f>
        <v>0</v>
      </c>
      <c r="K402" s="313">
        <f>'Data - expenses'!L238</f>
        <v>0</v>
      </c>
      <c r="L402" s="313">
        <f>'Data - expenses'!M238</f>
        <v>0</v>
      </c>
      <c r="M402" s="313">
        <f>'Data - expenses'!N238</f>
        <v>0</v>
      </c>
      <c r="N402" s="313">
        <f>'Data - expenses'!O238</f>
        <v>0</v>
      </c>
      <c r="O402" s="313">
        <f>'Data - expenses'!P238</f>
        <v>0</v>
      </c>
      <c r="P402" s="313">
        <f>'Data - expenses'!Q238</f>
        <v>0</v>
      </c>
      <c r="Q402" s="313">
        <f>'Data - expenses'!R238</f>
        <v>0</v>
      </c>
      <c r="R402" s="313">
        <f>'Data - expenses'!S238</f>
        <v>0</v>
      </c>
      <c r="S402" s="313">
        <f ca="1">'Data - expenses'!T238</f>
        <v>21000</v>
      </c>
      <c r="T402" s="313">
        <f>'Data - expenses'!U238</f>
        <v>0</v>
      </c>
      <c r="U402" s="313">
        <f ca="1">'Data - expenses'!V238</f>
        <v>33000</v>
      </c>
      <c r="V402" s="313">
        <f ca="1">'Data - expenses'!W238</f>
        <v>33000</v>
      </c>
      <c r="W402" s="313">
        <f ca="1">'Data - expenses'!X238</f>
        <v>37500</v>
      </c>
      <c r="X402" s="313">
        <f ca="1">'Data - expenses'!Y238</f>
        <v>37500</v>
      </c>
      <c r="Y402" s="313">
        <f ca="1">'Data - expenses'!Z238</f>
        <v>45000</v>
      </c>
      <c r="Z402" s="313">
        <f ca="1">'Data - expenses'!AA238</f>
        <v>51000</v>
      </c>
      <c r="AA402" s="313">
        <f ca="1">'Data - expenses'!AB238</f>
        <v>85500</v>
      </c>
      <c r="AB402" s="313">
        <f ca="1">'Data - expenses'!AC238</f>
        <v>123000</v>
      </c>
      <c r="AC402" s="313">
        <f ca="1">'Data - expenses'!AD238</f>
        <v>142500</v>
      </c>
      <c r="AD402" s="313">
        <f ca="1">'Data - expenses'!AE238</f>
        <v>189000</v>
      </c>
      <c r="AE402" s="313">
        <f ca="1">'Data - expenses'!AF238</f>
        <v>189000</v>
      </c>
      <c r="AF402" s="313">
        <f ca="1">'Data - expenses'!AG238</f>
        <v>189000</v>
      </c>
      <c r="AG402" s="313">
        <f ca="1">'Data - expenses'!AH238</f>
        <v>189000</v>
      </c>
      <c r="AH402" s="313">
        <f ca="1">'Data - expenses'!AI238</f>
        <v>189000</v>
      </c>
      <c r="AI402" s="313">
        <f ca="1">'Data - expenses'!AJ238</f>
        <v>189000</v>
      </c>
      <c r="AJ402" s="313">
        <f ca="1">'Data - expenses'!AK238</f>
        <v>189000</v>
      </c>
      <c r="AK402" s="313">
        <f ca="1">'Data - expenses'!AL238</f>
        <v>189000</v>
      </c>
      <c r="AL402" s="313">
        <f ca="1">'Data - expenses'!AM238</f>
        <v>189000</v>
      </c>
      <c r="AM402" s="313">
        <f ca="1">'Data - expenses'!AN238</f>
        <v>189000</v>
      </c>
      <c r="AN402" s="313">
        <f ca="1">'Data - expenses'!AO238</f>
        <v>189000</v>
      </c>
      <c r="AO402" s="313">
        <f ca="1">'Data - expenses'!AP238</f>
        <v>189000</v>
      </c>
      <c r="AP402" s="313">
        <f ca="1">'Data - expenses'!AQ238</f>
        <v>189000</v>
      </c>
      <c r="AQ402" s="313">
        <f ca="1">'Data - expenses'!AR238</f>
        <v>189000</v>
      </c>
      <c r="AR402" s="313">
        <f ca="1">'Data - expenses'!AS238</f>
        <v>189000</v>
      </c>
      <c r="AS402" s="313">
        <f ca="1">'Data - expenses'!AT238</f>
        <v>189000</v>
      </c>
      <c r="AT402" s="313">
        <f ca="1">'Data - expenses'!AU238</f>
        <v>189000</v>
      </c>
      <c r="AU402" s="313">
        <f ca="1">'Data - expenses'!AV238</f>
        <v>189000</v>
      </c>
      <c r="AV402" s="313">
        <f ca="1">'Data - expenses'!AW238</f>
        <v>189000</v>
      </c>
      <c r="AW402" s="313">
        <f ca="1">'Data - expenses'!AX238</f>
        <v>189000</v>
      </c>
      <c r="AX402" s="313">
        <f ca="1">'Data - expenses'!AY238</f>
        <v>189000</v>
      </c>
      <c r="AY402" s="313">
        <f ca="1">'Data - expenses'!AZ238</f>
        <v>189000</v>
      </c>
      <c r="AZ402" s="313">
        <f ca="1">'Data - expenses'!BA238</f>
        <v>189000</v>
      </c>
      <c r="BA402" s="313">
        <f ca="1">'Data - expenses'!BB238</f>
        <v>189000</v>
      </c>
      <c r="BB402" s="313">
        <f ca="1">'Data - expenses'!BC238</f>
        <v>189000</v>
      </c>
      <c r="BC402" s="313">
        <f ca="1">'Data - expenses'!BD238</f>
        <v>189000</v>
      </c>
      <c r="BD402" s="313">
        <f ca="1">'Data - expenses'!BE238</f>
        <v>190500</v>
      </c>
      <c r="BE402" s="313">
        <f ca="1">'Data - expenses'!BF238</f>
        <v>202500</v>
      </c>
      <c r="BF402" s="313">
        <f ca="1">'Data - expenses'!BG238</f>
        <v>202500</v>
      </c>
      <c r="BG402" s="313">
        <f ca="1">'Data - expenses'!BH238</f>
        <v>202500</v>
      </c>
      <c r="BH402" s="313">
        <f ca="1">'Data - expenses'!BI238</f>
        <v>202500</v>
      </c>
      <c r="BI402" s="313">
        <f ca="1">'Data - expenses'!BJ238</f>
        <v>202500</v>
      </c>
      <c r="BJ402" s="313">
        <f ca="1">'Data - expenses'!BK238</f>
        <v>210000</v>
      </c>
      <c r="BK402" s="313">
        <f ca="1">'Data - expenses'!BL238</f>
        <v>210000</v>
      </c>
      <c r="BL402" s="313">
        <f ca="1">'Data - expenses'!BM238</f>
        <v>210000</v>
      </c>
      <c r="BM402" s="313">
        <f ca="1">'Data - expenses'!BN238</f>
        <v>223500</v>
      </c>
      <c r="BN402" s="313">
        <f ca="1">'Data - expenses'!BO238</f>
        <v>226500</v>
      </c>
      <c r="BO402" s="313">
        <f ca="1">'Data - expenses'!BP238</f>
        <v>226500</v>
      </c>
      <c r="BP402" s="314">
        <f ca="1">'Data - expenses'!BQ238</f>
        <v>226500</v>
      </c>
    </row>
    <row r="403" spans="5:68" hidden="1" outlineLevel="5">
      <c r="H403" s="327" t="s">
        <v>271</v>
      </c>
      <c r="I403" s="312">
        <f>'Data - expenses'!J239</f>
        <v>0</v>
      </c>
      <c r="J403" s="313">
        <f>'Data - expenses'!K239</f>
        <v>0</v>
      </c>
      <c r="K403" s="313">
        <f>'Data - expenses'!L239</f>
        <v>0</v>
      </c>
      <c r="L403" s="313">
        <f>'Data - expenses'!M239</f>
        <v>0</v>
      </c>
      <c r="M403" s="313">
        <f>'Data - expenses'!N239</f>
        <v>0</v>
      </c>
      <c r="N403" s="313">
        <f>'Data - expenses'!O239</f>
        <v>0</v>
      </c>
      <c r="O403" s="313">
        <f>'Data - expenses'!P239</f>
        <v>0</v>
      </c>
      <c r="P403" s="313">
        <f>'Data - expenses'!Q239</f>
        <v>0</v>
      </c>
      <c r="Q403" s="313">
        <f>'Data - expenses'!R239</f>
        <v>0</v>
      </c>
      <c r="R403" s="313">
        <f>'Data - expenses'!S239</f>
        <v>0</v>
      </c>
      <c r="S403" s="313">
        <f ca="1">'Data - expenses'!T239</f>
        <v>111000</v>
      </c>
      <c r="T403" s="313">
        <f>'Data - expenses'!U239</f>
        <v>0</v>
      </c>
      <c r="U403" s="313">
        <f ca="1">'Data - expenses'!V239</f>
        <v>169500</v>
      </c>
      <c r="V403" s="313">
        <f ca="1">'Data - expenses'!W239</f>
        <v>169500</v>
      </c>
      <c r="W403" s="313">
        <f ca="1">'Data - expenses'!X239</f>
        <v>189000</v>
      </c>
      <c r="X403" s="313">
        <f ca="1">'Data - expenses'!Y239</f>
        <v>189000</v>
      </c>
      <c r="Y403" s="313">
        <f ca="1">'Data - expenses'!Z239</f>
        <v>230250</v>
      </c>
      <c r="Z403" s="313">
        <f ca="1">'Data - expenses'!AA239</f>
        <v>255750</v>
      </c>
      <c r="AA403" s="313">
        <f ca="1">'Data - expenses'!AB239</f>
        <v>433500</v>
      </c>
      <c r="AB403" s="313">
        <f ca="1">'Data - expenses'!AC239</f>
        <v>618000</v>
      </c>
      <c r="AC403" s="313">
        <f ca="1">'Data - expenses'!AD239</f>
        <v>718500</v>
      </c>
      <c r="AD403" s="313">
        <f ca="1">'Data - expenses'!AE239</f>
        <v>946500</v>
      </c>
      <c r="AE403" s="313">
        <f ca="1">'Data - expenses'!AF239</f>
        <v>946500</v>
      </c>
      <c r="AF403" s="313">
        <f ca="1">'Data - expenses'!AG239</f>
        <v>946500</v>
      </c>
      <c r="AG403" s="313">
        <f ca="1">'Data - expenses'!AH239</f>
        <v>946500</v>
      </c>
      <c r="AH403" s="313">
        <f ca="1">'Data - expenses'!AI239</f>
        <v>946500</v>
      </c>
      <c r="AI403" s="313">
        <f ca="1">'Data - expenses'!AJ239</f>
        <v>946500</v>
      </c>
      <c r="AJ403" s="313">
        <f ca="1">'Data - expenses'!AK239</f>
        <v>946500</v>
      </c>
      <c r="AK403" s="313">
        <f ca="1">'Data - expenses'!AL239</f>
        <v>946500</v>
      </c>
      <c r="AL403" s="313">
        <f ca="1">'Data - expenses'!AM239</f>
        <v>946500</v>
      </c>
      <c r="AM403" s="313">
        <f ca="1">'Data - expenses'!AN239</f>
        <v>946500</v>
      </c>
      <c r="AN403" s="313">
        <f ca="1">'Data - expenses'!AO239</f>
        <v>946500</v>
      </c>
      <c r="AO403" s="313">
        <f ca="1">'Data - expenses'!AP239</f>
        <v>946500</v>
      </c>
      <c r="AP403" s="313">
        <f ca="1">'Data - expenses'!AQ239</f>
        <v>946500</v>
      </c>
      <c r="AQ403" s="313">
        <f ca="1">'Data - expenses'!AR239</f>
        <v>946500</v>
      </c>
      <c r="AR403" s="313">
        <f ca="1">'Data - expenses'!AS239</f>
        <v>946500</v>
      </c>
      <c r="AS403" s="313">
        <f ca="1">'Data - expenses'!AT239</f>
        <v>946500</v>
      </c>
      <c r="AT403" s="313">
        <f ca="1">'Data - expenses'!AU239</f>
        <v>946500</v>
      </c>
      <c r="AU403" s="313">
        <f ca="1">'Data - expenses'!AV239</f>
        <v>946500</v>
      </c>
      <c r="AV403" s="313">
        <f ca="1">'Data - expenses'!AW239</f>
        <v>946500</v>
      </c>
      <c r="AW403" s="313">
        <f ca="1">'Data - expenses'!AX239</f>
        <v>946500</v>
      </c>
      <c r="AX403" s="313">
        <f ca="1">'Data - expenses'!AY239</f>
        <v>946500</v>
      </c>
      <c r="AY403" s="313">
        <f ca="1">'Data - expenses'!AZ239</f>
        <v>946500</v>
      </c>
      <c r="AZ403" s="313">
        <f ca="1">'Data - expenses'!BA239</f>
        <v>946500</v>
      </c>
      <c r="BA403" s="313">
        <f ca="1">'Data - expenses'!BB239</f>
        <v>946500</v>
      </c>
      <c r="BB403" s="313">
        <f ca="1">'Data - expenses'!BC239</f>
        <v>946500</v>
      </c>
      <c r="BC403" s="313">
        <f ca="1">'Data - expenses'!BD239</f>
        <v>946500</v>
      </c>
      <c r="BD403" s="313">
        <f ca="1">'Data - expenses'!BE239</f>
        <v>959250</v>
      </c>
      <c r="BE403" s="313">
        <f ca="1">'Data - expenses'!BF239</f>
        <v>1018500</v>
      </c>
      <c r="BF403" s="313">
        <f ca="1">'Data - expenses'!BG239</f>
        <v>1018500</v>
      </c>
      <c r="BG403" s="313">
        <f ca="1">'Data - expenses'!BH239</f>
        <v>1018500</v>
      </c>
      <c r="BH403" s="313">
        <f ca="1">'Data - expenses'!BI239</f>
        <v>1018500</v>
      </c>
      <c r="BI403" s="313">
        <f ca="1">'Data - expenses'!BJ239</f>
        <v>1018500</v>
      </c>
      <c r="BJ403" s="313">
        <f ca="1">'Data - expenses'!BK239</f>
        <v>1053750</v>
      </c>
      <c r="BK403" s="313">
        <f ca="1">'Data - expenses'!BL239</f>
        <v>1053750</v>
      </c>
      <c r="BL403" s="313">
        <f ca="1">'Data - expenses'!BM239</f>
        <v>1053750</v>
      </c>
      <c r="BM403" s="313">
        <f ca="1">'Data - expenses'!BN239</f>
        <v>1122750</v>
      </c>
      <c r="BN403" s="313">
        <f ca="1">'Data - expenses'!BO239</f>
        <v>1133250</v>
      </c>
      <c r="BO403" s="313">
        <f ca="1">'Data - expenses'!BP239</f>
        <v>1133250</v>
      </c>
      <c r="BP403" s="314">
        <f ca="1">'Data - expenses'!BQ239</f>
        <v>1133250</v>
      </c>
    </row>
    <row r="404" spans="5:68" hidden="1" outlineLevel="4">
      <c r="G404" s="502" t="s">
        <v>97</v>
      </c>
      <c r="H404" s="503"/>
      <c r="I404" s="324">
        <f t="shared" ref="I404:AN404" si="324">SUM(I405,I406)</f>
        <v>0</v>
      </c>
      <c r="J404" s="325">
        <f t="shared" si="324"/>
        <v>0</v>
      </c>
      <c r="K404" s="325">
        <f t="shared" si="324"/>
        <v>0</v>
      </c>
      <c r="L404" s="325">
        <f t="shared" si="324"/>
        <v>0</v>
      </c>
      <c r="M404" s="325">
        <f t="shared" si="324"/>
        <v>0</v>
      </c>
      <c r="N404" s="325">
        <f t="shared" si="324"/>
        <v>0</v>
      </c>
      <c r="O404" s="325">
        <f t="shared" si="324"/>
        <v>1000</v>
      </c>
      <c r="P404" s="325">
        <f t="shared" si="324"/>
        <v>1000</v>
      </c>
      <c r="Q404" s="325">
        <f t="shared" si="324"/>
        <v>1000</v>
      </c>
      <c r="R404" s="325">
        <f t="shared" si="324"/>
        <v>1000</v>
      </c>
      <c r="S404" s="325">
        <f t="shared" si="324"/>
        <v>1000</v>
      </c>
      <c r="T404" s="325">
        <f t="shared" si="324"/>
        <v>1000</v>
      </c>
      <c r="U404" s="325">
        <f t="shared" si="324"/>
        <v>1000</v>
      </c>
      <c r="V404" s="325">
        <f t="shared" si="324"/>
        <v>1000</v>
      </c>
      <c r="W404" s="325">
        <f t="shared" si="324"/>
        <v>1000</v>
      </c>
      <c r="X404" s="325">
        <f t="shared" si="324"/>
        <v>1000</v>
      </c>
      <c r="Y404" s="325">
        <f t="shared" si="324"/>
        <v>1000</v>
      </c>
      <c r="Z404" s="325">
        <f t="shared" si="324"/>
        <v>1000</v>
      </c>
      <c r="AA404" s="325">
        <f t="shared" si="324"/>
        <v>1000</v>
      </c>
      <c r="AB404" s="325">
        <f t="shared" si="324"/>
        <v>1000</v>
      </c>
      <c r="AC404" s="325">
        <f t="shared" si="324"/>
        <v>1000</v>
      </c>
      <c r="AD404" s="325">
        <f t="shared" si="324"/>
        <v>1000</v>
      </c>
      <c r="AE404" s="325">
        <f t="shared" si="324"/>
        <v>1000</v>
      </c>
      <c r="AF404" s="325">
        <f t="shared" si="324"/>
        <v>1000</v>
      </c>
      <c r="AG404" s="325">
        <f t="shared" si="324"/>
        <v>1916.6666666666665</v>
      </c>
      <c r="AH404" s="325">
        <f t="shared" si="324"/>
        <v>1916.6666666666665</v>
      </c>
      <c r="AI404" s="325">
        <f t="shared" si="324"/>
        <v>1916.6666666666665</v>
      </c>
      <c r="AJ404" s="325">
        <f t="shared" si="324"/>
        <v>1916.6666666666665</v>
      </c>
      <c r="AK404" s="325">
        <f t="shared" si="324"/>
        <v>1916.6666666666665</v>
      </c>
      <c r="AL404" s="325">
        <f t="shared" si="324"/>
        <v>1916.6666666666665</v>
      </c>
      <c r="AM404" s="325">
        <f t="shared" si="324"/>
        <v>1916.6666666666665</v>
      </c>
      <c r="AN404" s="325">
        <f t="shared" si="324"/>
        <v>1916.6666666666665</v>
      </c>
      <c r="AO404" s="325">
        <f t="shared" ref="AO404:BP404" si="325">SUM(AO405,AO406)</f>
        <v>1916.6666666666665</v>
      </c>
      <c r="AP404" s="325">
        <f t="shared" si="325"/>
        <v>1916.6666666666665</v>
      </c>
      <c r="AQ404" s="325">
        <f t="shared" si="325"/>
        <v>1916.6666666666665</v>
      </c>
      <c r="AR404" s="325">
        <f t="shared" si="325"/>
        <v>1916.6666666666665</v>
      </c>
      <c r="AS404" s="325">
        <f t="shared" si="325"/>
        <v>1916.6666666666665</v>
      </c>
      <c r="AT404" s="325">
        <f t="shared" si="325"/>
        <v>1916.6666666666665</v>
      </c>
      <c r="AU404" s="325">
        <f t="shared" si="325"/>
        <v>1916.6666666666665</v>
      </c>
      <c r="AV404" s="325">
        <f t="shared" si="325"/>
        <v>1916.6666666666665</v>
      </c>
      <c r="AW404" s="325">
        <f t="shared" si="325"/>
        <v>1916.6666666666665</v>
      </c>
      <c r="AX404" s="325">
        <f t="shared" si="325"/>
        <v>1916.6666666666665</v>
      </c>
      <c r="AY404" s="325">
        <f t="shared" si="325"/>
        <v>1916.6666666666665</v>
      </c>
      <c r="AZ404" s="325">
        <f t="shared" si="325"/>
        <v>1916.6666666666665</v>
      </c>
      <c r="BA404" s="325">
        <f t="shared" si="325"/>
        <v>1916.6666666666665</v>
      </c>
      <c r="BB404" s="325">
        <f t="shared" si="325"/>
        <v>1916.6666666666665</v>
      </c>
      <c r="BC404" s="325">
        <f t="shared" si="325"/>
        <v>1916.6666666666665</v>
      </c>
      <c r="BD404" s="325">
        <f t="shared" si="325"/>
        <v>1916.6666666666665</v>
      </c>
      <c r="BE404" s="325">
        <f t="shared" si="325"/>
        <v>1916.6666666666665</v>
      </c>
      <c r="BF404" s="325">
        <f t="shared" si="325"/>
        <v>2833.333333333333</v>
      </c>
      <c r="BG404" s="325">
        <f t="shared" si="325"/>
        <v>2833.333333333333</v>
      </c>
      <c r="BH404" s="325">
        <f t="shared" si="325"/>
        <v>2833.333333333333</v>
      </c>
      <c r="BI404" s="325">
        <f t="shared" si="325"/>
        <v>2833.333333333333</v>
      </c>
      <c r="BJ404" s="325">
        <f t="shared" si="325"/>
        <v>2833.333333333333</v>
      </c>
      <c r="BK404" s="325">
        <f t="shared" si="325"/>
        <v>2833.333333333333</v>
      </c>
      <c r="BL404" s="325">
        <f t="shared" si="325"/>
        <v>2833.333333333333</v>
      </c>
      <c r="BM404" s="325">
        <f t="shared" si="325"/>
        <v>2833.333333333333</v>
      </c>
      <c r="BN404" s="325">
        <f t="shared" si="325"/>
        <v>2833.333333333333</v>
      </c>
      <c r="BO404" s="325">
        <f t="shared" si="325"/>
        <v>2833.333333333333</v>
      </c>
      <c r="BP404" s="326">
        <f t="shared" si="325"/>
        <v>2833.333333333333</v>
      </c>
    </row>
    <row r="405" spans="5:68" hidden="1" outlineLevel="5">
      <c r="H405" s="327" t="s">
        <v>272</v>
      </c>
      <c r="I405" s="312">
        <f>'Data - expenses'!J240</f>
        <v>0</v>
      </c>
      <c r="J405" s="313">
        <f>'Data - expenses'!K240</f>
        <v>0</v>
      </c>
      <c r="K405" s="313">
        <f>'Data - expenses'!L240</f>
        <v>0</v>
      </c>
      <c r="L405" s="313">
        <f>'Data - expenses'!M240</f>
        <v>0</v>
      </c>
      <c r="M405" s="313">
        <f>'Data - expenses'!N240</f>
        <v>0</v>
      </c>
      <c r="N405" s="313">
        <f>'Data - expenses'!O240</f>
        <v>0</v>
      </c>
      <c r="O405" s="313">
        <f>'Data - expenses'!P240</f>
        <v>0</v>
      </c>
      <c r="P405" s="313">
        <f>'Data - expenses'!Q240</f>
        <v>0</v>
      </c>
      <c r="Q405" s="313">
        <f>'Data - expenses'!R240</f>
        <v>0</v>
      </c>
      <c r="R405" s="313">
        <f>'Data - expenses'!S240</f>
        <v>0</v>
      </c>
      <c r="S405" s="313">
        <f>'Data - expenses'!T240</f>
        <v>0</v>
      </c>
      <c r="T405" s="313">
        <f>'Data - expenses'!U240</f>
        <v>0</v>
      </c>
      <c r="U405" s="313">
        <f>'Data - expenses'!V240</f>
        <v>0</v>
      </c>
      <c r="V405" s="313">
        <f>'Data - expenses'!W240</f>
        <v>0</v>
      </c>
      <c r="W405" s="313">
        <f>'Data - expenses'!X240</f>
        <v>0</v>
      </c>
      <c r="X405" s="313">
        <f>'Data - expenses'!Y240</f>
        <v>0</v>
      </c>
      <c r="Y405" s="313">
        <f>'Data - expenses'!Z240</f>
        <v>0</v>
      </c>
      <c r="Z405" s="313">
        <f>'Data - expenses'!AA240</f>
        <v>0</v>
      </c>
      <c r="AA405" s="313">
        <f>'Data - expenses'!AB240</f>
        <v>0</v>
      </c>
      <c r="AB405" s="313">
        <f>'Data - expenses'!AC240</f>
        <v>0</v>
      </c>
      <c r="AC405" s="313">
        <f>'Data - expenses'!AD240</f>
        <v>0</v>
      </c>
      <c r="AD405" s="313">
        <f>'Data - expenses'!AE240</f>
        <v>0</v>
      </c>
      <c r="AE405" s="313">
        <f>'Data - expenses'!AF240</f>
        <v>0</v>
      </c>
      <c r="AF405" s="313">
        <f>'Data - expenses'!AG240</f>
        <v>0</v>
      </c>
      <c r="AG405" s="313">
        <f>'Data - expenses'!AH240</f>
        <v>916.66666666666663</v>
      </c>
      <c r="AH405" s="313">
        <f>'Data - expenses'!AI240</f>
        <v>916.66666666666663</v>
      </c>
      <c r="AI405" s="313">
        <f>'Data - expenses'!AJ240</f>
        <v>916.66666666666663</v>
      </c>
      <c r="AJ405" s="313">
        <f>'Data - expenses'!AK240</f>
        <v>916.66666666666663</v>
      </c>
      <c r="AK405" s="313">
        <f>'Data - expenses'!AL240</f>
        <v>916.66666666666663</v>
      </c>
      <c r="AL405" s="313">
        <f>'Data - expenses'!AM240</f>
        <v>916.66666666666663</v>
      </c>
      <c r="AM405" s="313">
        <f>'Data - expenses'!AN240</f>
        <v>916.66666666666663</v>
      </c>
      <c r="AN405" s="313">
        <f>'Data - expenses'!AO240</f>
        <v>916.66666666666663</v>
      </c>
      <c r="AO405" s="313">
        <f>'Data - expenses'!AP240</f>
        <v>916.66666666666663</v>
      </c>
      <c r="AP405" s="313">
        <f>'Data - expenses'!AQ240</f>
        <v>916.66666666666663</v>
      </c>
      <c r="AQ405" s="313">
        <f>'Data - expenses'!AR240</f>
        <v>916.66666666666663</v>
      </c>
      <c r="AR405" s="313">
        <f>'Data - expenses'!AS240</f>
        <v>916.66666666666663</v>
      </c>
      <c r="AS405" s="313">
        <f>'Data - expenses'!AT240</f>
        <v>916.66666666666663</v>
      </c>
      <c r="AT405" s="313">
        <f>'Data - expenses'!AU240</f>
        <v>916.66666666666663</v>
      </c>
      <c r="AU405" s="313">
        <f>'Data - expenses'!AV240</f>
        <v>916.66666666666663</v>
      </c>
      <c r="AV405" s="313">
        <f>'Data - expenses'!AW240</f>
        <v>916.66666666666663</v>
      </c>
      <c r="AW405" s="313">
        <f>'Data - expenses'!AX240</f>
        <v>916.66666666666663</v>
      </c>
      <c r="AX405" s="313">
        <f>'Data - expenses'!AY240</f>
        <v>916.66666666666663</v>
      </c>
      <c r="AY405" s="313">
        <f>'Data - expenses'!AZ240</f>
        <v>916.66666666666663</v>
      </c>
      <c r="AZ405" s="313">
        <f>'Data - expenses'!BA240</f>
        <v>916.66666666666663</v>
      </c>
      <c r="BA405" s="313">
        <f>'Data - expenses'!BB240</f>
        <v>916.66666666666663</v>
      </c>
      <c r="BB405" s="313">
        <f>'Data - expenses'!BC240</f>
        <v>916.66666666666663</v>
      </c>
      <c r="BC405" s="313">
        <f>'Data - expenses'!BD240</f>
        <v>916.66666666666663</v>
      </c>
      <c r="BD405" s="313">
        <f>'Data - expenses'!BE240</f>
        <v>916.66666666666663</v>
      </c>
      <c r="BE405" s="313">
        <f>'Data - expenses'!BF240</f>
        <v>916.66666666666663</v>
      </c>
      <c r="BF405" s="313">
        <f>'Data - expenses'!BG240</f>
        <v>1833.3333333333333</v>
      </c>
      <c r="BG405" s="313">
        <f>'Data - expenses'!BH240</f>
        <v>1833.3333333333333</v>
      </c>
      <c r="BH405" s="313">
        <f>'Data - expenses'!BI240</f>
        <v>1833.3333333333333</v>
      </c>
      <c r="BI405" s="313">
        <f>'Data - expenses'!BJ240</f>
        <v>1833.3333333333333</v>
      </c>
      <c r="BJ405" s="313">
        <f>'Data - expenses'!BK240</f>
        <v>1833.3333333333333</v>
      </c>
      <c r="BK405" s="313">
        <f>'Data - expenses'!BL240</f>
        <v>1833.3333333333333</v>
      </c>
      <c r="BL405" s="313">
        <f>'Data - expenses'!BM240</f>
        <v>1833.3333333333333</v>
      </c>
      <c r="BM405" s="313">
        <f>'Data - expenses'!BN240</f>
        <v>1833.3333333333333</v>
      </c>
      <c r="BN405" s="313">
        <f>'Data - expenses'!BO240</f>
        <v>1833.3333333333333</v>
      </c>
      <c r="BO405" s="313">
        <f>'Data - expenses'!BP240</f>
        <v>1833.3333333333333</v>
      </c>
      <c r="BP405" s="314">
        <f>'Data - expenses'!BQ240</f>
        <v>1833.3333333333333</v>
      </c>
    </row>
    <row r="406" spans="5:68" hidden="1" outlineLevel="5">
      <c r="H406" s="327" t="s">
        <v>273</v>
      </c>
      <c r="I406" s="312">
        <f>'Data - expenses'!J241</f>
        <v>0</v>
      </c>
      <c r="J406" s="313">
        <f>'Data - expenses'!K241</f>
        <v>0</v>
      </c>
      <c r="K406" s="313">
        <f>'Data - expenses'!L241</f>
        <v>0</v>
      </c>
      <c r="L406" s="313">
        <f>'Data - expenses'!M241</f>
        <v>0</v>
      </c>
      <c r="M406" s="313">
        <f>'Data - expenses'!N241</f>
        <v>0</v>
      </c>
      <c r="N406" s="313">
        <f>'Data - expenses'!O241</f>
        <v>0</v>
      </c>
      <c r="O406" s="313">
        <f>'Data - expenses'!P241</f>
        <v>1000</v>
      </c>
      <c r="P406" s="313">
        <f>'Data - expenses'!Q241</f>
        <v>1000</v>
      </c>
      <c r="Q406" s="313">
        <f>'Data - expenses'!R241</f>
        <v>1000</v>
      </c>
      <c r="R406" s="313">
        <f>'Data - expenses'!S241</f>
        <v>1000</v>
      </c>
      <c r="S406" s="313">
        <f>'Data - expenses'!T241</f>
        <v>1000</v>
      </c>
      <c r="T406" s="313">
        <f>'Data - expenses'!U241</f>
        <v>1000</v>
      </c>
      <c r="U406" s="313">
        <f>'Data - expenses'!V241</f>
        <v>1000</v>
      </c>
      <c r="V406" s="313">
        <f>'Data - expenses'!W241</f>
        <v>1000</v>
      </c>
      <c r="W406" s="313">
        <f>'Data - expenses'!X241</f>
        <v>1000</v>
      </c>
      <c r="X406" s="313">
        <f>'Data - expenses'!Y241</f>
        <v>1000</v>
      </c>
      <c r="Y406" s="313">
        <f>'Data - expenses'!Z241</f>
        <v>1000</v>
      </c>
      <c r="Z406" s="313">
        <f>'Data - expenses'!AA241</f>
        <v>1000</v>
      </c>
      <c r="AA406" s="313">
        <f>'Data - expenses'!AB241</f>
        <v>1000</v>
      </c>
      <c r="AB406" s="313">
        <f>'Data - expenses'!AC241</f>
        <v>1000</v>
      </c>
      <c r="AC406" s="313">
        <f>'Data - expenses'!AD241</f>
        <v>1000</v>
      </c>
      <c r="AD406" s="313">
        <f>'Data - expenses'!AE241</f>
        <v>1000</v>
      </c>
      <c r="AE406" s="313">
        <f>'Data - expenses'!AF241</f>
        <v>1000</v>
      </c>
      <c r="AF406" s="313">
        <f>'Data - expenses'!AG241</f>
        <v>1000</v>
      </c>
      <c r="AG406" s="313">
        <f>'Data - expenses'!AH241</f>
        <v>1000</v>
      </c>
      <c r="AH406" s="313">
        <f>'Data - expenses'!AI241</f>
        <v>1000</v>
      </c>
      <c r="AI406" s="313">
        <f>'Data - expenses'!AJ241</f>
        <v>1000</v>
      </c>
      <c r="AJ406" s="313">
        <f>'Data - expenses'!AK241</f>
        <v>1000</v>
      </c>
      <c r="AK406" s="313">
        <f>'Data - expenses'!AL241</f>
        <v>1000</v>
      </c>
      <c r="AL406" s="313">
        <f>'Data - expenses'!AM241</f>
        <v>1000</v>
      </c>
      <c r="AM406" s="313">
        <f>'Data - expenses'!AN241</f>
        <v>1000</v>
      </c>
      <c r="AN406" s="313">
        <f>'Data - expenses'!AO241</f>
        <v>1000</v>
      </c>
      <c r="AO406" s="313">
        <f>'Data - expenses'!AP241</f>
        <v>1000</v>
      </c>
      <c r="AP406" s="313">
        <f>'Data - expenses'!AQ241</f>
        <v>1000</v>
      </c>
      <c r="AQ406" s="313">
        <f>'Data - expenses'!AR241</f>
        <v>1000</v>
      </c>
      <c r="AR406" s="313">
        <f>'Data - expenses'!AS241</f>
        <v>1000</v>
      </c>
      <c r="AS406" s="313">
        <f>'Data - expenses'!AT241</f>
        <v>1000</v>
      </c>
      <c r="AT406" s="313">
        <f>'Data - expenses'!AU241</f>
        <v>1000</v>
      </c>
      <c r="AU406" s="313">
        <f>'Data - expenses'!AV241</f>
        <v>1000</v>
      </c>
      <c r="AV406" s="313">
        <f>'Data - expenses'!AW241</f>
        <v>1000</v>
      </c>
      <c r="AW406" s="313">
        <f>'Data - expenses'!AX241</f>
        <v>1000</v>
      </c>
      <c r="AX406" s="313">
        <f>'Data - expenses'!AY241</f>
        <v>1000</v>
      </c>
      <c r="AY406" s="313">
        <f>'Data - expenses'!AZ241</f>
        <v>1000</v>
      </c>
      <c r="AZ406" s="313">
        <f>'Data - expenses'!BA241</f>
        <v>1000</v>
      </c>
      <c r="BA406" s="313">
        <f>'Data - expenses'!BB241</f>
        <v>1000</v>
      </c>
      <c r="BB406" s="313">
        <f>'Data - expenses'!BC241</f>
        <v>1000</v>
      </c>
      <c r="BC406" s="313">
        <f>'Data - expenses'!BD241</f>
        <v>1000</v>
      </c>
      <c r="BD406" s="313">
        <f>'Data - expenses'!BE241</f>
        <v>1000</v>
      </c>
      <c r="BE406" s="313">
        <f>'Data - expenses'!BF241</f>
        <v>1000</v>
      </c>
      <c r="BF406" s="313">
        <f>'Data - expenses'!BG241</f>
        <v>1000</v>
      </c>
      <c r="BG406" s="313">
        <f>'Data - expenses'!BH241</f>
        <v>1000</v>
      </c>
      <c r="BH406" s="313">
        <f>'Data - expenses'!BI241</f>
        <v>1000</v>
      </c>
      <c r="BI406" s="313">
        <f>'Data - expenses'!BJ241</f>
        <v>1000</v>
      </c>
      <c r="BJ406" s="313">
        <f>'Data - expenses'!BK241</f>
        <v>1000</v>
      </c>
      <c r="BK406" s="313">
        <f>'Data - expenses'!BL241</f>
        <v>1000</v>
      </c>
      <c r="BL406" s="313">
        <f>'Data - expenses'!BM241</f>
        <v>1000</v>
      </c>
      <c r="BM406" s="313">
        <f>'Data - expenses'!BN241</f>
        <v>1000</v>
      </c>
      <c r="BN406" s="313">
        <f>'Data - expenses'!BO241</f>
        <v>1000</v>
      </c>
      <c r="BO406" s="313">
        <f>'Data - expenses'!BP241</f>
        <v>1000</v>
      </c>
      <c r="BP406" s="314">
        <f>'Data - expenses'!BQ241</f>
        <v>1000</v>
      </c>
    </row>
    <row r="407" spans="5:68" hidden="1" outlineLevel="3">
      <c r="F407" s="488" t="s">
        <v>104</v>
      </c>
      <c r="G407" s="504"/>
      <c r="H407" s="489"/>
      <c r="I407" s="321">
        <f t="shared" ref="I407:AN407" si="326">SUM(I408)</f>
        <v>33</v>
      </c>
      <c r="J407" s="322">
        <f t="shared" si="326"/>
        <v>68.2</v>
      </c>
      <c r="K407" s="322">
        <f t="shared" si="326"/>
        <v>335.72</v>
      </c>
      <c r="L407" s="322">
        <f t="shared" si="326"/>
        <v>643.08199999999999</v>
      </c>
      <c r="M407" s="322">
        <f t="shared" si="326"/>
        <v>904.51019999999994</v>
      </c>
      <c r="N407" s="322">
        <f t="shared" si="326"/>
        <v>1373.0332000000001</v>
      </c>
      <c r="O407" s="322">
        <f t="shared" si="326"/>
        <v>1680.1774</v>
      </c>
      <c r="P407" s="322">
        <f t="shared" si="326"/>
        <v>2681.7757999999999</v>
      </c>
      <c r="Q407" s="322">
        <f t="shared" si="326"/>
        <v>15094.063600000001</v>
      </c>
      <c r="R407" s="322">
        <f t="shared" si="326"/>
        <v>17227.280400000003</v>
      </c>
      <c r="S407" s="322">
        <f t="shared" si="326"/>
        <v>17827.570200000002</v>
      </c>
      <c r="T407" s="322">
        <f t="shared" si="326"/>
        <v>18437.179200000002</v>
      </c>
      <c r="U407" s="322">
        <f t="shared" si="326"/>
        <v>19601.597399999999</v>
      </c>
      <c r="V407" s="322">
        <f t="shared" si="326"/>
        <v>30765.328000000001</v>
      </c>
      <c r="W407" s="322">
        <f t="shared" si="326"/>
        <v>30629.282200000001</v>
      </c>
      <c r="X407" s="322">
        <f t="shared" si="326"/>
        <v>30954.9064</v>
      </c>
      <c r="Y407" s="322">
        <f t="shared" si="326"/>
        <v>46500.077799999999</v>
      </c>
      <c r="Z407" s="322">
        <f t="shared" si="326"/>
        <v>46381.519800000002</v>
      </c>
      <c r="AA407" s="322">
        <f t="shared" si="326"/>
        <v>48850.804199999999</v>
      </c>
      <c r="AB407" s="322">
        <f t="shared" si="326"/>
        <v>61484.0556</v>
      </c>
      <c r="AC407" s="322">
        <f t="shared" si="326"/>
        <v>77436.464600000007</v>
      </c>
      <c r="AD407" s="322">
        <f t="shared" si="326"/>
        <v>79612.394400000005</v>
      </c>
      <c r="AE407" s="322">
        <f t="shared" si="326"/>
        <v>106037.29400000001</v>
      </c>
      <c r="AF407" s="322">
        <f t="shared" si="326"/>
        <v>122893.5092</v>
      </c>
      <c r="AG407" s="322">
        <f t="shared" si="326"/>
        <v>117873.1928</v>
      </c>
      <c r="AH407" s="322">
        <f t="shared" si="326"/>
        <v>131696.11179999998</v>
      </c>
      <c r="AI407" s="322">
        <f t="shared" si="326"/>
        <v>148508.4546</v>
      </c>
      <c r="AJ407" s="322">
        <f t="shared" si="326"/>
        <v>186743.94639999999</v>
      </c>
      <c r="AK407" s="322">
        <f t="shared" si="326"/>
        <v>193448.057</v>
      </c>
      <c r="AL407" s="322">
        <f t="shared" si="326"/>
        <v>205032.12839999999</v>
      </c>
      <c r="AM407" s="322">
        <f t="shared" si="326"/>
        <v>219521.73539999998</v>
      </c>
      <c r="AN407" s="322">
        <f t="shared" si="326"/>
        <v>233306.76380000002</v>
      </c>
      <c r="AO407" s="322">
        <f t="shared" ref="AO407:BP407" si="327">SUM(AO408)</f>
        <v>229846.837</v>
      </c>
      <c r="AP407" s="322">
        <f t="shared" si="327"/>
        <v>245870.68440000003</v>
      </c>
      <c r="AQ407" s="322">
        <f t="shared" si="327"/>
        <v>265182.46260000003</v>
      </c>
      <c r="AR407" s="322">
        <f t="shared" si="327"/>
        <v>280415.03600000002</v>
      </c>
      <c r="AS407" s="322">
        <f t="shared" si="327"/>
        <v>296634.83960000001</v>
      </c>
      <c r="AT407" s="322">
        <f t="shared" si="327"/>
        <v>326816.09399999998</v>
      </c>
      <c r="AU407" s="322">
        <f t="shared" si="327"/>
        <v>323827.8934</v>
      </c>
      <c r="AV407" s="322">
        <f t="shared" si="327"/>
        <v>335989.93339999998</v>
      </c>
      <c r="AW407" s="322">
        <f t="shared" si="327"/>
        <v>351560.03739999997</v>
      </c>
      <c r="AX407" s="322">
        <f t="shared" si="327"/>
        <v>350668.49179999996</v>
      </c>
      <c r="AY407" s="322">
        <f t="shared" si="327"/>
        <v>363558.68119999999</v>
      </c>
      <c r="AZ407" s="322">
        <f t="shared" si="327"/>
        <v>383780.63019999996</v>
      </c>
      <c r="BA407" s="322">
        <f t="shared" si="327"/>
        <v>390742.14520000003</v>
      </c>
      <c r="BB407" s="322">
        <f t="shared" si="327"/>
        <v>410042.76059999998</v>
      </c>
      <c r="BC407" s="322">
        <f t="shared" si="327"/>
        <v>441463.3982</v>
      </c>
      <c r="BD407" s="322">
        <f t="shared" si="327"/>
        <v>454677.52</v>
      </c>
      <c r="BE407" s="322">
        <f t="shared" si="327"/>
        <v>474440.40599999996</v>
      </c>
      <c r="BF407" s="322">
        <f t="shared" si="327"/>
        <v>487788.49239999999</v>
      </c>
      <c r="BG407" s="322">
        <f t="shared" si="327"/>
        <v>496756.85400000005</v>
      </c>
      <c r="BH407" s="322">
        <f t="shared" si="327"/>
        <v>514218.92280000006</v>
      </c>
      <c r="BI407" s="322">
        <f t="shared" si="327"/>
        <v>539198.09459999995</v>
      </c>
      <c r="BJ407" s="322">
        <f t="shared" si="327"/>
        <v>554631.43119999999</v>
      </c>
      <c r="BK407" s="322">
        <f t="shared" si="327"/>
        <v>552308.85820000002</v>
      </c>
      <c r="BL407" s="322">
        <f t="shared" si="327"/>
        <v>599820.27820000006</v>
      </c>
      <c r="BM407" s="322">
        <f t="shared" si="327"/>
        <v>617433.76419999998</v>
      </c>
      <c r="BN407" s="322">
        <f t="shared" si="327"/>
        <v>645541.86840000004</v>
      </c>
      <c r="BO407" s="322">
        <f t="shared" si="327"/>
        <v>665353.92879999999</v>
      </c>
      <c r="BP407" s="323">
        <f t="shared" si="327"/>
        <v>684622.36700000009</v>
      </c>
    </row>
    <row r="408" spans="5:68" hidden="1" outlineLevel="4">
      <c r="G408" s="502" t="s">
        <v>4</v>
      </c>
      <c r="H408" s="503"/>
      <c r="I408" s="324">
        <f t="shared" ref="I408:AN408" si="328">SUM(I409,I410)</f>
        <v>33</v>
      </c>
      <c r="J408" s="325">
        <f t="shared" si="328"/>
        <v>68.2</v>
      </c>
      <c r="K408" s="325">
        <f t="shared" si="328"/>
        <v>335.72</v>
      </c>
      <c r="L408" s="325">
        <f t="shared" si="328"/>
        <v>643.08199999999999</v>
      </c>
      <c r="M408" s="325">
        <f t="shared" si="328"/>
        <v>904.51019999999994</v>
      </c>
      <c r="N408" s="325">
        <f t="shared" si="328"/>
        <v>1373.0332000000001</v>
      </c>
      <c r="O408" s="325">
        <f t="shared" si="328"/>
        <v>1680.1774</v>
      </c>
      <c r="P408" s="325">
        <f t="shared" si="328"/>
        <v>2681.7757999999999</v>
      </c>
      <c r="Q408" s="325">
        <f t="shared" si="328"/>
        <v>15094.063600000001</v>
      </c>
      <c r="R408" s="325">
        <f t="shared" si="328"/>
        <v>17227.280400000003</v>
      </c>
      <c r="S408" s="325">
        <f t="shared" si="328"/>
        <v>17827.570200000002</v>
      </c>
      <c r="T408" s="325">
        <f t="shared" si="328"/>
        <v>18437.179200000002</v>
      </c>
      <c r="U408" s="325">
        <f t="shared" si="328"/>
        <v>19601.597399999999</v>
      </c>
      <c r="V408" s="325">
        <f t="shared" si="328"/>
        <v>30765.328000000001</v>
      </c>
      <c r="W408" s="325">
        <f t="shared" si="328"/>
        <v>30629.282200000001</v>
      </c>
      <c r="X408" s="325">
        <f t="shared" si="328"/>
        <v>30954.9064</v>
      </c>
      <c r="Y408" s="325">
        <f t="shared" si="328"/>
        <v>46500.077799999999</v>
      </c>
      <c r="Z408" s="325">
        <f t="shared" si="328"/>
        <v>46381.519800000002</v>
      </c>
      <c r="AA408" s="325">
        <f t="shared" si="328"/>
        <v>48850.804199999999</v>
      </c>
      <c r="AB408" s="325">
        <f t="shared" si="328"/>
        <v>61484.0556</v>
      </c>
      <c r="AC408" s="325">
        <f t="shared" si="328"/>
        <v>77436.464600000007</v>
      </c>
      <c r="AD408" s="325">
        <f t="shared" si="328"/>
        <v>79612.394400000005</v>
      </c>
      <c r="AE408" s="325">
        <f t="shared" si="328"/>
        <v>106037.29400000001</v>
      </c>
      <c r="AF408" s="325">
        <f t="shared" si="328"/>
        <v>122893.5092</v>
      </c>
      <c r="AG408" s="325">
        <f t="shared" si="328"/>
        <v>117873.1928</v>
      </c>
      <c r="AH408" s="325">
        <f t="shared" si="328"/>
        <v>131696.11179999998</v>
      </c>
      <c r="AI408" s="325">
        <f t="shared" si="328"/>
        <v>148508.4546</v>
      </c>
      <c r="AJ408" s="325">
        <f t="shared" si="328"/>
        <v>186743.94639999999</v>
      </c>
      <c r="AK408" s="325">
        <f t="shared" si="328"/>
        <v>193448.057</v>
      </c>
      <c r="AL408" s="325">
        <f t="shared" si="328"/>
        <v>205032.12839999999</v>
      </c>
      <c r="AM408" s="325">
        <f t="shared" si="328"/>
        <v>219521.73539999998</v>
      </c>
      <c r="AN408" s="325">
        <f t="shared" si="328"/>
        <v>233306.76380000002</v>
      </c>
      <c r="AO408" s="325">
        <f t="shared" ref="AO408:BP408" si="329">SUM(AO409,AO410)</f>
        <v>229846.837</v>
      </c>
      <c r="AP408" s="325">
        <f t="shared" si="329"/>
        <v>245870.68440000003</v>
      </c>
      <c r="AQ408" s="325">
        <f t="shared" si="329"/>
        <v>265182.46260000003</v>
      </c>
      <c r="AR408" s="325">
        <f t="shared" si="329"/>
        <v>280415.03600000002</v>
      </c>
      <c r="AS408" s="325">
        <f t="shared" si="329"/>
        <v>296634.83960000001</v>
      </c>
      <c r="AT408" s="325">
        <f t="shared" si="329"/>
        <v>326816.09399999998</v>
      </c>
      <c r="AU408" s="325">
        <f t="shared" si="329"/>
        <v>323827.8934</v>
      </c>
      <c r="AV408" s="325">
        <f t="shared" si="329"/>
        <v>335989.93339999998</v>
      </c>
      <c r="AW408" s="325">
        <f t="shared" si="329"/>
        <v>351560.03739999997</v>
      </c>
      <c r="AX408" s="325">
        <f t="shared" si="329"/>
        <v>350668.49179999996</v>
      </c>
      <c r="AY408" s="325">
        <f t="shared" si="329"/>
        <v>363558.68119999999</v>
      </c>
      <c r="AZ408" s="325">
        <f t="shared" si="329"/>
        <v>383780.63019999996</v>
      </c>
      <c r="BA408" s="325">
        <f t="shared" si="329"/>
        <v>390742.14520000003</v>
      </c>
      <c r="BB408" s="325">
        <f t="shared" si="329"/>
        <v>410042.76059999998</v>
      </c>
      <c r="BC408" s="325">
        <f t="shared" si="329"/>
        <v>441463.3982</v>
      </c>
      <c r="BD408" s="325">
        <f t="shared" si="329"/>
        <v>454677.52</v>
      </c>
      <c r="BE408" s="325">
        <f t="shared" si="329"/>
        <v>474440.40599999996</v>
      </c>
      <c r="BF408" s="325">
        <f t="shared" si="329"/>
        <v>487788.49239999999</v>
      </c>
      <c r="BG408" s="325">
        <f t="shared" si="329"/>
        <v>496756.85400000005</v>
      </c>
      <c r="BH408" s="325">
        <f t="shared" si="329"/>
        <v>514218.92280000006</v>
      </c>
      <c r="BI408" s="325">
        <f t="shared" si="329"/>
        <v>539198.09459999995</v>
      </c>
      <c r="BJ408" s="325">
        <f t="shared" si="329"/>
        <v>554631.43119999999</v>
      </c>
      <c r="BK408" s="325">
        <f t="shared" si="329"/>
        <v>552308.85820000002</v>
      </c>
      <c r="BL408" s="325">
        <f t="shared" si="329"/>
        <v>599820.27820000006</v>
      </c>
      <c r="BM408" s="325">
        <f t="shared" si="329"/>
        <v>617433.76419999998</v>
      </c>
      <c r="BN408" s="325">
        <f t="shared" si="329"/>
        <v>645541.86840000004</v>
      </c>
      <c r="BO408" s="325">
        <f t="shared" si="329"/>
        <v>665353.92879999999</v>
      </c>
      <c r="BP408" s="326">
        <f t="shared" si="329"/>
        <v>684622.36700000009</v>
      </c>
    </row>
    <row r="409" spans="5:68" hidden="1" outlineLevel="5">
      <c r="H409" s="327" t="s">
        <v>270</v>
      </c>
      <c r="I409" s="312">
        <f>'Data - expenses'!J242</f>
        <v>9</v>
      </c>
      <c r="J409" s="313">
        <f>'Data - expenses'!K242</f>
        <v>18.599999999999998</v>
      </c>
      <c r="K409" s="313">
        <f>'Data - expenses'!L242</f>
        <v>91.56</v>
      </c>
      <c r="L409" s="313">
        <f>'Data - expenses'!M242</f>
        <v>175.386</v>
      </c>
      <c r="M409" s="313">
        <f>'Data - expenses'!N242</f>
        <v>246.68459999999999</v>
      </c>
      <c r="N409" s="313">
        <f>'Data - expenses'!O242</f>
        <v>374.46359999999999</v>
      </c>
      <c r="O409" s="313">
        <f>'Data - expenses'!P242</f>
        <v>458.23019999999997</v>
      </c>
      <c r="P409" s="313">
        <f>'Data - expenses'!Q242</f>
        <v>731.39339999999993</v>
      </c>
      <c r="Q409" s="313">
        <f>'Data - expenses'!R242</f>
        <v>4116.5627999999997</v>
      </c>
      <c r="R409" s="313">
        <f>'Data - expenses'!S242</f>
        <v>4698.3492000000006</v>
      </c>
      <c r="S409" s="313">
        <f>'Data - expenses'!T242</f>
        <v>4862.0645999999997</v>
      </c>
      <c r="T409" s="313">
        <f>'Data - expenses'!U242</f>
        <v>5028.3216000000002</v>
      </c>
      <c r="U409" s="313">
        <f>'Data - expenses'!V242</f>
        <v>5345.8901999999998</v>
      </c>
      <c r="V409" s="313">
        <f>'Data - expenses'!W242</f>
        <v>8390.5439999999999</v>
      </c>
      <c r="W409" s="313">
        <f>'Data - expenses'!X242</f>
        <v>8353.4405999999999</v>
      </c>
      <c r="X409" s="313">
        <f>'Data - expenses'!Y242</f>
        <v>8442.2471999999998</v>
      </c>
      <c r="Y409" s="313">
        <f>'Data - expenses'!Z242</f>
        <v>12681.839399999999</v>
      </c>
      <c r="Z409" s="313">
        <f>'Data - expenses'!AA242</f>
        <v>12649.5054</v>
      </c>
      <c r="AA409" s="313">
        <f>'Data - expenses'!AB242</f>
        <v>13322.946599999999</v>
      </c>
      <c r="AB409" s="313">
        <f>'Data - expenses'!AC242</f>
        <v>16768.378799999999</v>
      </c>
      <c r="AC409" s="313">
        <f>'Data - expenses'!AD242</f>
        <v>21119.035799999998</v>
      </c>
      <c r="AD409" s="313">
        <f>'Data - expenses'!AE242</f>
        <v>21712.4712</v>
      </c>
      <c r="AE409" s="313">
        <f>'Data - expenses'!AF242</f>
        <v>28919.261999999999</v>
      </c>
      <c r="AF409" s="313">
        <f>'Data - expenses'!AG242</f>
        <v>33516.411599999999</v>
      </c>
      <c r="AG409" s="313">
        <f>'Data - expenses'!AH242</f>
        <v>32147.234399999998</v>
      </c>
      <c r="AH409" s="313">
        <f>'Data - expenses'!AI242</f>
        <v>35917.121399999996</v>
      </c>
      <c r="AI409" s="313">
        <f>'Data - expenses'!AJ242</f>
        <v>40502.305800000002</v>
      </c>
      <c r="AJ409" s="313">
        <f>'Data - expenses'!AK242</f>
        <v>50930.167199999996</v>
      </c>
      <c r="AK409" s="313">
        <f>'Data - expenses'!AL242</f>
        <v>52758.560999999994</v>
      </c>
      <c r="AL409" s="313">
        <f>'Data - expenses'!AM242</f>
        <v>55917.853199999998</v>
      </c>
      <c r="AM409" s="313">
        <f>'Data - expenses'!AN242</f>
        <v>59869.564199999993</v>
      </c>
      <c r="AN409" s="313">
        <f>'Data - expenses'!AO242</f>
        <v>63629.117400000003</v>
      </c>
      <c r="AO409" s="313">
        <f>'Data - expenses'!AP242</f>
        <v>62685.500999999997</v>
      </c>
      <c r="AP409" s="313">
        <f>'Data - expenses'!AQ242</f>
        <v>67055.641199999998</v>
      </c>
      <c r="AQ409" s="313">
        <f>'Data - expenses'!AR242</f>
        <v>72322.489799999996</v>
      </c>
      <c r="AR409" s="313">
        <f>'Data - expenses'!AS242</f>
        <v>76476.827999999994</v>
      </c>
      <c r="AS409" s="313">
        <f>'Data - expenses'!AT242</f>
        <v>80900.410799999998</v>
      </c>
      <c r="AT409" s="313">
        <f>'Data - expenses'!AU242</f>
        <v>89131.661999999997</v>
      </c>
      <c r="AU409" s="313">
        <f>'Data - expenses'!AV242</f>
        <v>88316.698199999999</v>
      </c>
      <c r="AV409" s="313">
        <f>'Data - expenses'!AW242</f>
        <v>91633.618199999997</v>
      </c>
      <c r="AW409" s="313">
        <f>'Data - expenses'!AX242</f>
        <v>95880.01019999999</v>
      </c>
      <c r="AX409" s="313">
        <f>'Data - expenses'!AY242</f>
        <v>95636.861399999994</v>
      </c>
      <c r="AY409" s="313">
        <f>'Data - expenses'!AZ242</f>
        <v>99152.367599999998</v>
      </c>
      <c r="AZ409" s="313">
        <f>'Data - expenses'!BA242</f>
        <v>104667.44459999999</v>
      </c>
      <c r="BA409" s="313">
        <f>'Data - expenses'!BB242</f>
        <v>106566.03959999999</v>
      </c>
      <c r="BB409" s="313">
        <f>'Data - expenses'!BC242</f>
        <v>111829.84379999999</v>
      </c>
      <c r="BC409" s="313">
        <f>'Data - expenses'!BD242</f>
        <v>120399.10859999999</v>
      </c>
      <c r="BD409" s="313">
        <f>'Data - expenses'!BE242</f>
        <v>124002.95999999999</v>
      </c>
      <c r="BE409" s="313">
        <f>'Data - expenses'!BF242</f>
        <v>129392.83799999999</v>
      </c>
      <c r="BF409" s="313">
        <f>'Data - expenses'!BG242</f>
        <v>133033.22519999999</v>
      </c>
      <c r="BG409" s="313">
        <f>'Data - expenses'!BH242</f>
        <v>135479.14199999999</v>
      </c>
      <c r="BH409" s="313">
        <f>'Data - expenses'!BI242</f>
        <v>140241.52439999999</v>
      </c>
      <c r="BI409" s="313">
        <f>'Data - expenses'!BJ242</f>
        <v>147054.0258</v>
      </c>
      <c r="BJ409" s="313">
        <f>'Data - expenses'!BK242</f>
        <v>151263.1176</v>
      </c>
      <c r="BK409" s="313">
        <f>'Data - expenses'!BL242</f>
        <v>150629.68859999999</v>
      </c>
      <c r="BL409" s="313">
        <f>'Data - expenses'!BM242</f>
        <v>163587.3486</v>
      </c>
      <c r="BM409" s="313">
        <f>'Data - expenses'!BN242</f>
        <v>168391.02659999998</v>
      </c>
      <c r="BN409" s="313">
        <f>'Data - expenses'!BO242</f>
        <v>176056.8732</v>
      </c>
      <c r="BO409" s="313">
        <f>'Data - expenses'!BP242</f>
        <v>181460.1624</v>
      </c>
      <c r="BP409" s="314">
        <f>'Data - expenses'!BQ242</f>
        <v>186715.19099999999</v>
      </c>
    </row>
    <row r="410" spans="5:68" hidden="1" outlineLevel="5">
      <c r="H410" s="327" t="s">
        <v>271</v>
      </c>
      <c r="I410" s="312">
        <f>'Data - expenses'!J243</f>
        <v>24</v>
      </c>
      <c r="J410" s="313">
        <f>'Data - expenses'!K243</f>
        <v>49.6</v>
      </c>
      <c r="K410" s="313">
        <f>'Data - expenses'!L243</f>
        <v>244.16</v>
      </c>
      <c r="L410" s="313">
        <f>'Data - expenses'!M243</f>
        <v>467.69599999999997</v>
      </c>
      <c r="M410" s="313">
        <f>'Data - expenses'!N243</f>
        <v>657.82560000000001</v>
      </c>
      <c r="N410" s="313">
        <f>'Data - expenses'!O243</f>
        <v>998.56960000000004</v>
      </c>
      <c r="O410" s="313">
        <f>'Data - expenses'!P243</f>
        <v>1221.9472000000001</v>
      </c>
      <c r="P410" s="313">
        <f>'Data - expenses'!Q243</f>
        <v>1950.3824</v>
      </c>
      <c r="Q410" s="313">
        <f>'Data - expenses'!R243</f>
        <v>10977.500800000002</v>
      </c>
      <c r="R410" s="313">
        <f>'Data - expenses'!S243</f>
        <v>12528.931200000001</v>
      </c>
      <c r="S410" s="313">
        <f>'Data - expenses'!T243</f>
        <v>12965.5056</v>
      </c>
      <c r="T410" s="313">
        <f>'Data - expenses'!U243</f>
        <v>13408.857600000001</v>
      </c>
      <c r="U410" s="313">
        <f>'Data - expenses'!V243</f>
        <v>14255.707200000001</v>
      </c>
      <c r="V410" s="313">
        <f>'Data - expenses'!W243</f>
        <v>22374.784</v>
      </c>
      <c r="W410" s="313">
        <f>'Data - expenses'!X243</f>
        <v>22275.841600000003</v>
      </c>
      <c r="X410" s="313">
        <f>'Data - expenses'!Y243</f>
        <v>22512.659199999998</v>
      </c>
      <c r="Y410" s="313">
        <f>'Data - expenses'!Z243</f>
        <v>33818.238400000002</v>
      </c>
      <c r="Z410" s="313">
        <f>'Data - expenses'!AA243</f>
        <v>33732.0144</v>
      </c>
      <c r="AA410" s="313">
        <f>'Data - expenses'!AB243</f>
        <v>35527.857599999996</v>
      </c>
      <c r="AB410" s="313">
        <f>'Data - expenses'!AC243</f>
        <v>44715.676800000001</v>
      </c>
      <c r="AC410" s="313">
        <f>'Data - expenses'!AD243</f>
        <v>56317.428800000002</v>
      </c>
      <c r="AD410" s="313">
        <f>'Data - expenses'!AE243</f>
        <v>57899.923200000005</v>
      </c>
      <c r="AE410" s="313">
        <f>'Data - expenses'!AF243</f>
        <v>77118.032000000007</v>
      </c>
      <c r="AF410" s="313">
        <f>'Data - expenses'!AG243</f>
        <v>89377.097599999994</v>
      </c>
      <c r="AG410" s="313">
        <f>'Data - expenses'!AH243</f>
        <v>85725.958400000003</v>
      </c>
      <c r="AH410" s="313">
        <f>'Data - expenses'!AI243</f>
        <v>95778.990399999995</v>
      </c>
      <c r="AI410" s="313">
        <f>'Data - expenses'!AJ243</f>
        <v>108006.14880000001</v>
      </c>
      <c r="AJ410" s="313">
        <f>'Data - expenses'!AK243</f>
        <v>135813.77919999999</v>
      </c>
      <c r="AK410" s="313">
        <f>'Data - expenses'!AL243</f>
        <v>140689.49600000001</v>
      </c>
      <c r="AL410" s="313">
        <f>'Data - expenses'!AM243</f>
        <v>149114.2752</v>
      </c>
      <c r="AM410" s="313">
        <f>'Data - expenses'!AN243</f>
        <v>159652.17119999998</v>
      </c>
      <c r="AN410" s="313">
        <f>'Data - expenses'!AO243</f>
        <v>169677.6464</v>
      </c>
      <c r="AO410" s="313">
        <f>'Data - expenses'!AP243</f>
        <v>167161.33600000001</v>
      </c>
      <c r="AP410" s="313">
        <f>'Data - expenses'!AQ243</f>
        <v>178815.04320000001</v>
      </c>
      <c r="AQ410" s="313">
        <f>'Data - expenses'!AR243</f>
        <v>192859.97280000002</v>
      </c>
      <c r="AR410" s="313">
        <f>'Data - expenses'!AS243</f>
        <v>203938.20800000001</v>
      </c>
      <c r="AS410" s="313">
        <f>'Data - expenses'!AT243</f>
        <v>215734.42879999999</v>
      </c>
      <c r="AT410" s="313">
        <f>'Data - expenses'!AU243</f>
        <v>237684.432</v>
      </c>
      <c r="AU410" s="313">
        <f>'Data - expenses'!AV243</f>
        <v>235511.19519999999</v>
      </c>
      <c r="AV410" s="313">
        <f>'Data - expenses'!AW243</f>
        <v>244356.31520000001</v>
      </c>
      <c r="AW410" s="313">
        <f>'Data - expenses'!AX243</f>
        <v>255680.02719999998</v>
      </c>
      <c r="AX410" s="313">
        <f>'Data - expenses'!AY243</f>
        <v>255031.63039999999</v>
      </c>
      <c r="AY410" s="313">
        <f>'Data - expenses'!AZ243</f>
        <v>264406.31359999999</v>
      </c>
      <c r="AZ410" s="313">
        <f>'Data - expenses'!BA243</f>
        <v>279113.18559999997</v>
      </c>
      <c r="BA410" s="313">
        <f>'Data - expenses'!BB243</f>
        <v>284176.10560000001</v>
      </c>
      <c r="BB410" s="313">
        <f>'Data - expenses'!BC243</f>
        <v>298212.91680000001</v>
      </c>
      <c r="BC410" s="313">
        <f>'Data - expenses'!BD243</f>
        <v>321064.28960000002</v>
      </c>
      <c r="BD410" s="313">
        <f>'Data - expenses'!BE243</f>
        <v>330674.56</v>
      </c>
      <c r="BE410" s="313">
        <f>'Data - expenses'!BF243</f>
        <v>345047.56799999997</v>
      </c>
      <c r="BF410" s="313">
        <f>'Data - expenses'!BG243</f>
        <v>354755.2672</v>
      </c>
      <c r="BG410" s="313">
        <f>'Data - expenses'!BH243</f>
        <v>361277.71200000006</v>
      </c>
      <c r="BH410" s="313">
        <f>'Data - expenses'!BI243</f>
        <v>373977.39840000006</v>
      </c>
      <c r="BI410" s="313">
        <f>'Data - expenses'!BJ243</f>
        <v>392144.06880000001</v>
      </c>
      <c r="BJ410" s="313">
        <f>'Data - expenses'!BK243</f>
        <v>403368.31359999999</v>
      </c>
      <c r="BK410" s="313">
        <f>'Data - expenses'!BL243</f>
        <v>401679.16960000002</v>
      </c>
      <c r="BL410" s="313">
        <f>'Data - expenses'!BM243</f>
        <v>436232.92960000003</v>
      </c>
      <c r="BM410" s="313">
        <f>'Data - expenses'!BN243</f>
        <v>449042.73759999999</v>
      </c>
      <c r="BN410" s="313">
        <f>'Data - expenses'!BO243</f>
        <v>469484.99520000006</v>
      </c>
      <c r="BO410" s="313">
        <f>'Data - expenses'!BP243</f>
        <v>483893.76640000002</v>
      </c>
      <c r="BP410" s="314">
        <f>'Data - expenses'!BQ243</f>
        <v>497907.17600000004</v>
      </c>
    </row>
    <row r="411" spans="5:68" hidden="1" outlineLevel="2">
      <c r="E411" s="502" t="s">
        <v>113</v>
      </c>
      <c r="F411" s="505"/>
      <c r="G411" s="505"/>
      <c r="H411" s="503"/>
      <c r="I411" s="324">
        <f t="shared" ref="I411:AN411" si="330">SUM(I412,I419)</f>
        <v>0</v>
      </c>
      <c r="J411" s="325">
        <f t="shared" si="330"/>
        <v>0</v>
      </c>
      <c r="K411" s="325">
        <f t="shared" si="330"/>
        <v>0</v>
      </c>
      <c r="L411" s="325">
        <f t="shared" si="330"/>
        <v>0</v>
      </c>
      <c r="M411" s="325">
        <f t="shared" si="330"/>
        <v>0</v>
      </c>
      <c r="N411" s="325">
        <f t="shared" si="330"/>
        <v>0</v>
      </c>
      <c r="O411" s="325">
        <f t="shared" si="330"/>
        <v>6000</v>
      </c>
      <c r="P411" s="325">
        <f t="shared" si="330"/>
        <v>0</v>
      </c>
      <c r="Q411" s="325">
        <f t="shared" si="330"/>
        <v>0</v>
      </c>
      <c r="R411" s="325">
        <f t="shared" si="330"/>
        <v>0</v>
      </c>
      <c r="S411" s="325">
        <f t="shared" ca="1" si="330"/>
        <v>972000</v>
      </c>
      <c r="T411" s="325">
        <f t="shared" ca="1" si="330"/>
        <v>-972000</v>
      </c>
      <c r="U411" s="325">
        <f t="shared" ca="1" si="330"/>
        <v>1488000</v>
      </c>
      <c r="V411" s="325">
        <f t="shared" ca="1" si="330"/>
        <v>0</v>
      </c>
      <c r="W411" s="325">
        <f t="shared" ca="1" si="330"/>
        <v>174000</v>
      </c>
      <c r="X411" s="325">
        <f t="shared" ca="1" si="330"/>
        <v>0</v>
      </c>
      <c r="Y411" s="325">
        <f t="shared" ca="1" si="330"/>
        <v>360000</v>
      </c>
      <c r="Z411" s="325">
        <f t="shared" ca="1" si="330"/>
        <v>228000</v>
      </c>
      <c r="AA411" s="325">
        <f t="shared" ca="1" si="330"/>
        <v>1560000</v>
      </c>
      <c r="AB411" s="325">
        <f t="shared" ca="1" si="330"/>
        <v>1626000</v>
      </c>
      <c r="AC411" s="325">
        <f t="shared" ca="1" si="330"/>
        <v>882000</v>
      </c>
      <c r="AD411" s="325">
        <f t="shared" ca="1" si="330"/>
        <v>2010000</v>
      </c>
      <c r="AE411" s="325">
        <f t="shared" ca="1" si="330"/>
        <v>0</v>
      </c>
      <c r="AF411" s="325">
        <f t="shared" ca="1" si="330"/>
        <v>0</v>
      </c>
      <c r="AG411" s="325">
        <f t="shared" ca="1" si="330"/>
        <v>6000</v>
      </c>
      <c r="AH411" s="325">
        <f t="shared" ca="1" si="330"/>
        <v>0</v>
      </c>
      <c r="AI411" s="325">
        <f t="shared" ca="1" si="330"/>
        <v>0</v>
      </c>
      <c r="AJ411" s="325">
        <f t="shared" ca="1" si="330"/>
        <v>0</v>
      </c>
      <c r="AK411" s="325">
        <f t="shared" ca="1" si="330"/>
        <v>0</v>
      </c>
      <c r="AL411" s="325">
        <f t="shared" ca="1" si="330"/>
        <v>0</v>
      </c>
      <c r="AM411" s="325">
        <f t="shared" ca="1" si="330"/>
        <v>5000</v>
      </c>
      <c r="AN411" s="325">
        <f t="shared" ca="1" si="330"/>
        <v>0</v>
      </c>
      <c r="AO411" s="325">
        <f t="shared" ref="AO411:BP411" ca="1" si="331">SUM(AO412,AO419)</f>
        <v>0</v>
      </c>
      <c r="AP411" s="325">
        <f t="shared" ca="1" si="331"/>
        <v>0</v>
      </c>
      <c r="AQ411" s="325">
        <f t="shared" ca="1" si="331"/>
        <v>810000</v>
      </c>
      <c r="AR411" s="325">
        <f t="shared" ca="1" si="331"/>
        <v>-810000</v>
      </c>
      <c r="AS411" s="325">
        <f t="shared" ca="1" si="331"/>
        <v>1240000</v>
      </c>
      <c r="AT411" s="325">
        <f t="shared" ca="1" si="331"/>
        <v>0</v>
      </c>
      <c r="AU411" s="325">
        <f t="shared" ca="1" si="331"/>
        <v>145000</v>
      </c>
      <c r="AV411" s="325">
        <f t="shared" ca="1" si="331"/>
        <v>0</v>
      </c>
      <c r="AW411" s="325">
        <f t="shared" ca="1" si="331"/>
        <v>300000</v>
      </c>
      <c r="AX411" s="325">
        <f t="shared" ca="1" si="331"/>
        <v>190000</v>
      </c>
      <c r="AY411" s="325">
        <f t="shared" ca="1" si="331"/>
        <v>1300000</v>
      </c>
      <c r="AZ411" s="325">
        <f t="shared" ca="1" si="331"/>
        <v>1355000</v>
      </c>
      <c r="BA411" s="325">
        <f t="shared" ca="1" si="331"/>
        <v>735000</v>
      </c>
      <c r="BB411" s="325">
        <f t="shared" ca="1" si="331"/>
        <v>1675000</v>
      </c>
      <c r="BC411" s="325">
        <f t="shared" ca="1" si="331"/>
        <v>0</v>
      </c>
      <c r="BD411" s="325">
        <f t="shared" ca="1" si="331"/>
        <v>108000</v>
      </c>
      <c r="BE411" s="325">
        <f t="shared" ca="1" si="331"/>
        <v>527000</v>
      </c>
      <c r="BF411" s="325">
        <f t="shared" ca="1" si="331"/>
        <v>6000</v>
      </c>
      <c r="BG411" s="325">
        <f t="shared" ca="1" si="331"/>
        <v>0</v>
      </c>
      <c r="BH411" s="325">
        <f t="shared" ca="1" si="331"/>
        <v>0</v>
      </c>
      <c r="BI411" s="325">
        <f t="shared" ca="1" si="331"/>
        <v>0</v>
      </c>
      <c r="BJ411" s="325">
        <f t="shared" ca="1" si="331"/>
        <v>312000</v>
      </c>
      <c r="BK411" s="325">
        <f t="shared" ca="1" si="331"/>
        <v>0</v>
      </c>
      <c r="BL411" s="325">
        <f t="shared" ca="1" si="331"/>
        <v>0</v>
      </c>
      <c r="BM411" s="325">
        <f t="shared" ca="1" si="331"/>
        <v>606000</v>
      </c>
      <c r="BN411" s="325">
        <f t="shared" ca="1" si="331"/>
        <v>96000</v>
      </c>
      <c r="BO411" s="325">
        <f t="shared" ca="1" si="331"/>
        <v>0</v>
      </c>
      <c r="BP411" s="326">
        <f t="shared" ca="1" si="331"/>
        <v>0</v>
      </c>
    </row>
    <row r="412" spans="5:68" hidden="1" outlineLevel="3">
      <c r="F412" s="488" t="s">
        <v>89</v>
      </c>
      <c r="G412" s="504"/>
      <c r="H412" s="489"/>
      <c r="I412" s="321">
        <f t="shared" ref="I412:AN412" si="332">SUM(I413,I416)</f>
        <v>0</v>
      </c>
      <c r="J412" s="322">
        <f t="shared" si="332"/>
        <v>0</v>
      </c>
      <c r="K412" s="322">
        <f t="shared" si="332"/>
        <v>0</v>
      </c>
      <c r="L412" s="322">
        <f t="shared" si="332"/>
        <v>0</v>
      </c>
      <c r="M412" s="322">
        <f t="shared" si="332"/>
        <v>0</v>
      </c>
      <c r="N412" s="322">
        <f t="shared" si="332"/>
        <v>0</v>
      </c>
      <c r="O412" s="322">
        <f t="shared" si="332"/>
        <v>5000</v>
      </c>
      <c r="P412" s="322">
        <f t="shared" si="332"/>
        <v>0</v>
      </c>
      <c r="Q412" s="322">
        <f t="shared" si="332"/>
        <v>0</v>
      </c>
      <c r="R412" s="322">
        <f t="shared" si="332"/>
        <v>0</v>
      </c>
      <c r="S412" s="322">
        <f t="shared" ca="1" si="332"/>
        <v>810000</v>
      </c>
      <c r="T412" s="322">
        <f t="shared" ca="1" si="332"/>
        <v>-810000</v>
      </c>
      <c r="U412" s="322">
        <f t="shared" ca="1" si="332"/>
        <v>1240000</v>
      </c>
      <c r="V412" s="322">
        <f t="shared" ca="1" si="332"/>
        <v>0</v>
      </c>
      <c r="W412" s="322">
        <f t="shared" ca="1" si="332"/>
        <v>145000</v>
      </c>
      <c r="X412" s="322">
        <f t="shared" ca="1" si="332"/>
        <v>0</v>
      </c>
      <c r="Y412" s="322">
        <f t="shared" ca="1" si="332"/>
        <v>300000</v>
      </c>
      <c r="Z412" s="322">
        <f t="shared" ca="1" si="332"/>
        <v>190000</v>
      </c>
      <c r="AA412" s="322">
        <f t="shared" ca="1" si="332"/>
        <v>1300000</v>
      </c>
      <c r="AB412" s="322">
        <f t="shared" ca="1" si="332"/>
        <v>1355000</v>
      </c>
      <c r="AC412" s="322">
        <f t="shared" ca="1" si="332"/>
        <v>735000</v>
      </c>
      <c r="AD412" s="322">
        <f t="shared" ca="1" si="332"/>
        <v>1675000</v>
      </c>
      <c r="AE412" s="322">
        <f t="shared" ca="1" si="332"/>
        <v>0</v>
      </c>
      <c r="AF412" s="322">
        <f t="shared" ca="1" si="332"/>
        <v>0</v>
      </c>
      <c r="AG412" s="322">
        <f t="shared" ca="1" si="332"/>
        <v>5000</v>
      </c>
      <c r="AH412" s="322">
        <f t="shared" ca="1" si="332"/>
        <v>0</v>
      </c>
      <c r="AI412" s="322">
        <f t="shared" ca="1" si="332"/>
        <v>0</v>
      </c>
      <c r="AJ412" s="322">
        <f t="shared" ca="1" si="332"/>
        <v>0</v>
      </c>
      <c r="AK412" s="322">
        <f t="shared" ca="1" si="332"/>
        <v>0</v>
      </c>
      <c r="AL412" s="322">
        <f t="shared" ca="1" si="332"/>
        <v>0</v>
      </c>
      <c r="AM412" s="322">
        <f t="shared" ca="1" si="332"/>
        <v>5000</v>
      </c>
      <c r="AN412" s="322">
        <f t="shared" ca="1" si="332"/>
        <v>0</v>
      </c>
      <c r="AO412" s="322">
        <f t="shared" ref="AO412:BP412" ca="1" si="333">SUM(AO413,AO416)</f>
        <v>0</v>
      </c>
      <c r="AP412" s="322">
        <f t="shared" ca="1" si="333"/>
        <v>0</v>
      </c>
      <c r="AQ412" s="322">
        <f t="shared" ca="1" si="333"/>
        <v>810000</v>
      </c>
      <c r="AR412" s="322">
        <f t="shared" ca="1" si="333"/>
        <v>-810000</v>
      </c>
      <c r="AS412" s="322">
        <f t="shared" ca="1" si="333"/>
        <v>1240000</v>
      </c>
      <c r="AT412" s="322">
        <f t="shared" ca="1" si="333"/>
        <v>0</v>
      </c>
      <c r="AU412" s="322">
        <f t="shared" ca="1" si="333"/>
        <v>145000</v>
      </c>
      <c r="AV412" s="322">
        <f t="shared" ca="1" si="333"/>
        <v>0</v>
      </c>
      <c r="AW412" s="322">
        <f t="shared" ca="1" si="333"/>
        <v>300000</v>
      </c>
      <c r="AX412" s="322">
        <f t="shared" ca="1" si="333"/>
        <v>190000</v>
      </c>
      <c r="AY412" s="322">
        <f t="shared" ca="1" si="333"/>
        <v>1300000</v>
      </c>
      <c r="AZ412" s="322">
        <f t="shared" ca="1" si="333"/>
        <v>1355000</v>
      </c>
      <c r="BA412" s="322">
        <f t="shared" ca="1" si="333"/>
        <v>735000</v>
      </c>
      <c r="BB412" s="322">
        <f t="shared" ca="1" si="333"/>
        <v>1675000</v>
      </c>
      <c r="BC412" s="322">
        <f t="shared" ca="1" si="333"/>
        <v>0</v>
      </c>
      <c r="BD412" s="322">
        <f t="shared" ca="1" si="333"/>
        <v>90000</v>
      </c>
      <c r="BE412" s="322">
        <f t="shared" ca="1" si="333"/>
        <v>440000</v>
      </c>
      <c r="BF412" s="322">
        <f t="shared" ca="1" si="333"/>
        <v>5000</v>
      </c>
      <c r="BG412" s="322">
        <f t="shared" ca="1" si="333"/>
        <v>0</v>
      </c>
      <c r="BH412" s="322">
        <f t="shared" ca="1" si="333"/>
        <v>0</v>
      </c>
      <c r="BI412" s="322">
        <f t="shared" ca="1" si="333"/>
        <v>0</v>
      </c>
      <c r="BJ412" s="322">
        <f t="shared" ca="1" si="333"/>
        <v>260000</v>
      </c>
      <c r="BK412" s="322">
        <f t="shared" ca="1" si="333"/>
        <v>0</v>
      </c>
      <c r="BL412" s="322">
        <f t="shared" ca="1" si="333"/>
        <v>0</v>
      </c>
      <c r="BM412" s="322">
        <f t="shared" ca="1" si="333"/>
        <v>505000</v>
      </c>
      <c r="BN412" s="322">
        <f t="shared" ca="1" si="333"/>
        <v>80000</v>
      </c>
      <c r="BO412" s="322">
        <f t="shared" ca="1" si="333"/>
        <v>0</v>
      </c>
      <c r="BP412" s="323">
        <f t="shared" ca="1" si="333"/>
        <v>0</v>
      </c>
    </row>
    <row r="413" spans="5:68" hidden="1" outlineLevel="4">
      <c r="G413" s="502" t="s">
        <v>4</v>
      </c>
      <c r="H413" s="503"/>
      <c r="I413" s="324">
        <f t="shared" ref="I413:AN413" si="334">SUM(I414,I415)</f>
        <v>0</v>
      </c>
      <c r="J413" s="325">
        <f t="shared" si="334"/>
        <v>0</v>
      </c>
      <c r="K413" s="325">
        <f t="shared" si="334"/>
        <v>0</v>
      </c>
      <c r="L413" s="325">
        <f t="shared" si="334"/>
        <v>0</v>
      </c>
      <c r="M413" s="325">
        <f t="shared" si="334"/>
        <v>0</v>
      </c>
      <c r="N413" s="325">
        <f t="shared" si="334"/>
        <v>0</v>
      </c>
      <c r="O413" s="325">
        <f t="shared" si="334"/>
        <v>0</v>
      </c>
      <c r="P413" s="325">
        <f t="shared" si="334"/>
        <v>0</v>
      </c>
      <c r="Q413" s="325">
        <f t="shared" si="334"/>
        <v>0</v>
      </c>
      <c r="R413" s="325">
        <f t="shared" si="334"/>
        <v>0</v>
      </c>
      <c r="S413" s="325">
        <f t="shared" ca="1" si="334"/>
        <v>810000</v>
      </c>
      <c r="T413" s="325">
        <f t="shared" ca="1" si="334"/>
        <v>-810000</v>
      </c>
      <c r="U413" s="325">
        <f t="shared" ca="1" si="334"/>
        <v>1240000</v>
      </c>
      <c r="V413" s="325">
        <f t="shared" ca="1" si="334"/>
        <v>0</v>
      </c>
      <c r="W413" s="325">
        <f t="shared" ca="1" si="334"/>
        <v>145000</v>
      </c>
      <c r="X413" s="325">
        <f t="shared" ca="1" si="334"/>
        <v>0</v>
      </c>
      <c r="Y413" s="325">
        <f t="shared" ca="1" si="334"/>
        <v>300000</v>
      </c>
      <c r="Z413" s="325">
        <f t="shared" ca="1" si="334"/>
        <v>190000</v>
      </c>
      <c r="AA413" s="325">
        <f t="shared" ca="1" si="334"/>
        <v>1300000</v>
      </c>
      <c r="AB413" s="325">
        <f t="shared" ca="1" si="334"/>
        <v>1355000</v>
      </c>
      <c r="AC413" s="325">
        <f t="shared" ca="1" si="334"/>
        <v>735000</v>
      </c>
      <c r="AD413" s="325">
        <f t="shared" ca="1" si="334"/>
        <v>1675000</v>
      </c>
      <c r="AE413" s="325">
        <f t="shared" ca="1" si="334"/>
        <v>0</v>
      </c>
      <c r="AF413" s="325">
        <f t="shared" ca="1" si="334"/>
        <v>0</v>
      </c>
      <c r="AG413" s="325">
        <f t="shared" ca="1" si="334"/>
        <v>0</v>
      </c>
      <c r="AH413" s="325">
        <f t="shared" ca="1" si="334"/>
        <v>0</v>
      </c>
      <c r="AI413" s="325">
        <f t="shared" ca="1" si="334"/>
        <v>0</v>
      </c>
      <c r="AJ413" s="325">
        <f t="shared" ca="1" si="334"/>
        <v>0</v>
      </c>
      <c r="AK413" s="325">
        <f t="shared" ca="1" si="334"/>
        <v>0</v>
      </c>
      <c r="AL413" s="325">
        <f t="shared" ca="1" si="334"/>
        <v>0</v>
      </c>
      <c r="AM413" s="325">
        <f t="shared" ca="1" si="334"/>
        <v>0</v>
      </c>
      <c r="AN413" s="325">
        <f t="shared" ca="1" si="334"/>
        <v>0</v>
      </c>
      <c r="AO413" s="325">
        <f t="shared" ref="AO413:BP413" ca="1" si="335">SUM(AO414,AO415)</f>
        <v>0</v>
      </c>
      <c r="AP413" s="325">
        <f t="shared" ca="1" si="335"/>
        <v>0</v>
      </c>
      <c r="AQ413" s="325">
        <f t="shared" ca="1" si="335"/>
        <v>810000</v>
      </c>
      <c r="AR413" s="325">
        <f t="shared" ca="1" si="335"/>
        <v>-810000</v>
      </c>
      <c r="AS413" s="325">
        <f t="shared" ca="1" si="335"/>
        <v>1240000</v>
      </c>
      <c r="AT413" s="325">
        <f t="shared" ca="1" si="335"/>
        <v>0</v>
      </c>
      <c r="AU413" s="325">
        <f t="shared" ca="1" si="335"/>
        <v>145000</v>
      </c>
      <c r="AV413" s="325">
        <f t="shared" ca="1" si="335"/>
        <v>0</v>
      </c>
      <c r="AW413" s="325">
        <f t="shared" ca="1" si="335"/>
        <v>300000</v>
      </c>
      <c r="AX413" s="325">
        <f t="shared" ca="1" si="335"/>
        <v>190000</v>
      </c>
      <c r="AY413" s="325">
        <f t="shared" ca="1" si="335"/>
        <v>1300000</v>
      </c>
      <c r="AZ413" s="325">
        <f t="shared" ca="1" si="335"/>
        <v>1355000</v>
      </c>
      <c r="BA413" s="325">
        <f t="shared" ca="1" si="335"/>
        <v>735000</v>
      </c>
      <c r="BB413" s="325">
        <f t="shared" ca="1" si="335"/>
        <v>1675000</v>
      </c>
      <c r="BC413" s="325">
        <f t="shared" ca="1" si="335"/>
        <v>0</v>
      </c>
      <c r="BD413" s="325">
        <f t="shared" ca="1" si="335"/>
        <v>90000</v>
      </c>
      <c r="BE413" s="325">
        <f t="shared" ca="1" si="335"/>
        <v>435000</v>
      </c>
      <c r="BF413" s="325">
        <f t="shared" ca="1" si="335"/>
        <v>0</v>
      </c>
      <c r="BG413" s="325">
        <f t="shared" ca="1" si="335"/>
        <v>0</v>
      </c>
      <c r="BH413" s="325">
        <f t="shared" ca="1" si="335"/>
        <v>0</v>
      </c>
      <c r="BI413" s="325">
        <f t="shared" ca="1" si="335"/>
        <v>0</v>
      </c>
      <c r="BJ413" s="325">
        <f t="shared" ca="1" si="335"/>
        <v>260000</v>
      </c>
      <c r="BK413" s="325">
        <f t="shared" ca="1" si="335"/>
        <v>0</v>
      </c>
      <c r="BL413" s="325">
        <f t="shared" ca="1" si="335"/>
        <v>0</v>
      </c>
      <c r="BM413" s="325">
        <f t="shared" ca="1" si="335"/>
        <v>505000</v>
      </c>
      <c r="BN413" s="325">
        <f t="shared" ca="1" si="335"/>
        <v>80000</v>
      </c>
      <c r="BO413" s="325">
        <f t="shared" ca="1" si="335"/>
        <v>0</v>
      </c>
      <c r="BP413" s="326">
        <f t="shared" ca="1" si="335"/>
        <v>0</v>
      </c>
    </row>
    <row r="414" spans="5:68" hidden="1" outlineLevel="5">
      <c r="H414" s="327" t="s">
        <v>270</v>
      </c>
      <c r="I414" s="312">
        <f>'Data - expenses'!J244</f>
        <v>0</v>
      </c>
      <c r="J414" s="313">
        <f>'Data - expenses'!K244</f>
        <v>0</v>
      </c>
      <c r="K414" s="313">
        <f>'Data - expenses'!L244</f>
        <v>0</v>
      </c>
      <c r="L414" s="313">
        <f>'Data - expenses'!M244</f>
        <v>0</v>
      </c>
      <c r="M414" s="313">
        <f>'Data - expenses'!N244</f>
        <v>0</v>
      </c>
      <c r="N414" s="313">
        <f>'Data - expenses'!O244</f>
        <v>0</v>
      </c>
      <c r="O414" s="313">
        <f>'Data - expenses'!P244</f>
        <v>0</v>
      </c>
      <c r="P414" s="313">
        <f>'Data - expenses'!Q244</f>
        <v>0</v>
      </c>
      <c r="Q414" s="313">
        <f>'Data - expenses'!R244</f>
        <v>0</v>
      </c>
      <c r="R414" s="313">
        <f>'Data - expenses'!S244</f>
        <v>0</v>
      </c>
      <c r="S414" s="313">
        <f ca="1">'Data - expenses'!T244</f>
        <v>70000</v>
      </c>
      <c r="T414" s="313">
        <f ca="1">'Data - expenses'!U244</f>
        <v>-70000</v>
      </c>
      <c r="U414" s="313">
        <f ca="1">'Data - expenses'!V244</f>
        <v>110000</v>
      </c>
      <c r="V414" s="313">
        <f ca="1">'Data - expenses'!W244</f>
        <v>0</v>
      </c>
      <c r="W414" s="313">
        <f ca="1">'Data - expenses'!X244</f>
        <v>15000</v>
      </c>
      <c r="X414" s="313">
        <f ca="1">'Data - expenses'!Y244</f>
        <v>0</v>
      </c>
      <c r="Y414" s="313">
        <f ca="1">'Data - expenses'!Z244</f>
        <v>25000</v>
      </c>
      <c r="Z414" s="313">
        <f ca="1">'Data - expenses'!AA244</f>
        <v>20000</v>
      </c>
      <c r="AA414" s="313">
        <f ca="1">'Data - expenses'!AB244</f>
        <v>115000</v>
      </c>
      <c r="AB414" s="313">
        <f ca="1">'Data - expenses'!AC244</f>
        <v>125000</v>
      </c>
      <c r="AC414" s="313">
        <f ca="1">'Data - expenses'!AD244</f>
        <v>65000</v>
      </c>
      <c r="AD414" s="313">
        <f ca="1">'Data - expenses'!AE244</f>
        <v>155000</v>
      </c>
      <c r="AE414" s="313">
        <f ca="1">'Data - expenses'!AF244</f>
        <v>0</v>
      </c>
      <c r="AF414" s="313">
        <f ca="1">'Data - expenses'!AG244</f>
        <v>0</v>
      </c>
      <c r="AG414" s="313">
        <f ca="1">'Data - expenses'!AH244</f>
        <v>0</v>
      </c>
      <c r="AH414" s="313">
        <f ca="1">'Data - expenses'!AI244</f>
        <v>0</v>
      </c>
      <c r="AI414" s="313">
        <f ca="1">'Data - expenses'!AJ244</f>
        <v>0</v>
      </c>
      <c r="AJ414" s="313">
        <f ca="1">'Data - expenses'!AK244</f>
        <v>0</v>
      </c>
      <c r="AK414" s="313">
        <f ca="1">'Data - expenses'!AL244</f>
        <v>0</v>
      </c>
      <c r="AL414" s="313">
        <f ca="1">'Data - expenses'!AM244</f>
        <v>0</v>
      </c>
      <c r="AM414" s="313">
        <f ca="1">'Data - expenses'!AN244</f>
        <v>0</v>
      </c>
      <c r="AN414" s="313">
        <f ca="1">'Data - expenses'!AO244</f>
        <v>0</v>
      </c>
      <c r="AO414" s="313">
        <f ca="1">'Data - expenses'!AP244</f>
        <v>0</v>
      </c>
      <c r="AP414" s="313">
        <f ca="1">'Data - expenses'!AQ244</f>
        <v>0</v>
      </c>
      <c r="AQ414" s="313">
        <f ca="1">'Data - expenses'!AR244</f>
        <v>70000</v>
      </c>
      <c r="AR414" s="313">
        <f ca="1">'Data - expenses'!AS244</f>
        <v>-70000</v>
      </c>
      <c r="AS414" s="313">
        <f ca="1">'Data - expenses'!AT244</f>
        <v>110000</v>
      </c>
      <c r="AT414" s="313">
        <f ca="1">'Data - expenses'!AU244</f>
        <v>0</v>
      </c>
      <c r="AU414" s="313">
        <f ca="1">'Data - expenses'!AV244</f>
        <v>15000</v>
      </c>
      <c r="AV414" s="313">
        <f ca="1">'Data - expenses'!AW244</f>
        <v>0</v>
      </c>
      <c r="AW414" s="313">
        <f ca="1">'Data - expenses'!AX244</f>
        <v>25000</v>
      </c>
      <c r="AX414" s="313">
        <f ca="1">'Data - expenses'!AY244</f>
        <v>20000</v>
      </c>
      <c r="AY414" s="313">
        <f ca="1">'Data - expenses'!AZ244</f>
        <v>115000</v>
      </c>
      <c r="AZ414" s="313">
        <f ca="1">'Data - expenses'!BA244</f>
        <v>125000</v>
      </c>
      <c r="BA414" s="313">
        <f ca="1">'Data - expenses'!BB244</f>
        <v>65000</v>
      </c>
      <c r="BB414" s="313">
        <f ca="1">'Data - expenses'!BC244</f>
        <v>155000</v>
      </c>
      <c r="BC414" s="313">
        <f ca="1">'Data - expenses'!BD244</f>
        <v>0</v>
      </c>
      <c r="BD414" s="313">
        <f ca="1">'Data - expenses'!BE244</f>
        <v>5000</v>
      </c>
      <c r="BE414" s="313">
        <f ca="1">'Data - expenses'!BF244</f>
        <v>40000</v>
      </c>
      <c r="BF414" s="313">
        <f ca="1">'Data - expenses'!BG244</f>
        <v>0</v>
      </c>
      <c r="BG414" s="313">
        <f ca="1">'Data - expenses'!BH244</f>
        <v>0</v>
      </c>
      <c r="BH414" s="313">
        <f ca="1">'Data - expenses'!BI244</f>
        <v>0</v>
      </c>
      <c r="BI414" s="313">
        <f ca="1">'Data - expenses'!BJ244</f>
        <v>0</v>
      </c>
      <c r="BJ414" s="313">
        <f ca="1">'Data - expenses'!BK244</f>
        <v>25000</v>
      </c>
      <c r="BK414" s="313">
        <f ca="1">'Data - expenses'!BL244</f>
        <v>0</v>
      </c>
      <c r="BL414" s="313">
        <f ca="1">'Data - expenses'!BM244</f>
        <v>0</v>
      </c>
      <c r="BM414" s="313">
        <f ca="1">'Data - expenses'!BN244</f>
        <v>45000</v>
      </c>
      <c r="BN414" s="313">
        <f ca="1">'Data - expenses'!BO244</f>
        <v>10000</v>
      </c>
      <c r="BO414" s="313">
        <f ca="1">'Data - expenses'!BP244</f>
        <v>0</v>
      </c>
      <c r="BP414" s="314">
        <f ca="1">'Data - expenses'!BQ244</f>
        <v>0</v>
      </c>
    </row>
    <row r="415" spans="5:68" hidden="1" outlineLevel="5">
      <c r="H415" s="327" t="s">
        <v>271</v>
      </c>
      <c r="I415" s="312">
        <f>'Data - expenses'!J245</f>
        <v>0</v>
      </c>
      <c r="J415" s="313">
        <f>'Data - expenses'!K245</f>
        <v>0</v>
      </c>
      <c r="K415" s="313">
        <f>'Data - expenses'!L245</f>
        <v>0</v>
      </c>
      <c r="L415" s="313">
        <f>'Data - expenses'!M245</f>
        <v>0</v>
      </c>
      <c r="M415" s="313">
        <f>'Data - expenses'!N245</f>
        <v>0</v>
      </c>
      <c r="N415" s="313">
        <f>'Data - expenses'!O245</f>
        <v>0</v>
      </c>
      <c r="O415" s="313">
        <f>'Data - expenses'!P245</f>
        <v>0</v>
      </c>
      <c r="P415" s="313">
        <f>'Data - expenses'!Q245</f>
        <v>0</v>
      </c>
      <c r="Q415" s="313">
        <f>'Data - expenses'!R245</f>
        <v>0</v>
      </c>
      <c r="R415" s="313">
        <f>'Data - expenses'!S245</f>
        <v>0</v>
      </c>
      <c r="S415" s="313">
        <f ca="1">'Data - expenses'!T245</f>
        <v>740000</v>
      </c>
      <c r="T415" s="313">
        <f ca="1">'Data - expenses'!U245</f>
        <v>-740000</v>
      </c>
      <c r="U415" s="313">
        <f ca="1">'Data - expenses'!V245</f>
        <v>1130000</v>
      </c>
      <c r="V415" s="313">
        <f ca="1">'Data - expenses'!W245</f>
        <v>0</v>
      </c>
      <c r="W415" s="313">
        <f ca="1">'Data - expenses'!X245</f>
        <v>130000</v>
      </c>
      <c r="X415" s="313">
        <f ca="1">'Data - expenses'!Y245</f>
        <v>0</v>
      </c>
      <c r="Y415" s="313">
        <f ca="1">'Data - expenses'!Z245</f>
        <v>275000</v>
      </c>
      <c r="Z415" s="313">
        <f ca="1">'Data - expenses'!AA245</f>
        <v>170000</v>
      </c>
      <c r="AA415" s="313">
        <f ca="1">'Data - expenses'!AB245</f>
        <v>1185000</v>
      </c>
      <c r="AB415" s="313">
        <f ca="1">'Data - expenses'!AC245</f>
        <v>1230000</v>
      </c>
      <c r="AC415" s="313">
        <f ca="1">'Data - expenses'!AD245</f>
        <v>670000</v>
      </c>
      <c r="AD415" s="313">
        <f ca="1">'Data - expenses'!AE245</f>
        <v>1520000</v>
      </c>
      <c r="AE415" s="313">
        <f ca="1">'Data - expenses'!AF245</f>
        <v>0</v>
      </c>
      <c r="AF415" s="313">
        <f ca="1">'Data - expenses'!AG245</f>
        <v>0</v>
      </c>
      <c r="AG415" s="313">
        <f ca="1">'Data - expenses'!AH245</f>
        <v>0</v>
      </c>
      <c r="AH415" s="313">
        <f ca="1">'Data - expenses'!AI245</f>
        <v>0</v>
      </c>
      <c r="AI415" s="313">
        <f ca="1">'Data - expenses'!AJ245</f>
        <v>0</v>
      </c>
      <c r="AJ415" s="313">
        <f ca="1">'Data - expenses'!AK245</f>
        <v>0</v>
      </c>
      <c r="AK415" s="313">
        <f ca="1">'Data - expenses'!AL245</f>
        <v>0</v>
      </c>
      <c r="AL415" s="313">
        <f ca="1">'Data - expenses'!AM245</f>
        <v>0</v>
      </c>
      <c r="AM415" s="313">
        <f ca="1">'Data - expenses'!AN245</f>
        <v>0</v>
      </c>
      <c r="AN415" s="313">
        <f ca="1">'Data - expenses'!AO245</f>
        <v>0</v>
      </c>
      <c r="AO415" s="313">
        <f ca="1">'Data - expenses'!AP245</f>
        <v>0</v>
      </c>
      <c r="AP415" s="313">
        <f ca="1">'Data - expenses'!AQ245</f>
        <v>0</v>
      </c>
      <c r="AQ415" s="313">
        <f ca="1">'Data - expenses'!AR245</f>
        <v>740000</v>
      </c>
      <c r="AR415" s="313">
        <f ca="1">'Data - expenses'!AS245</f>
        <v>-740000</v>
      </c>
      <c r="AS415" s="313">
        <f ca="1">'Data - expenses'!AT245</f>
        <v>1130000</v>
      </c>
      <c r="AT415" s="313">
        <f ca="1">'Data - expenses'!AU245</f>
        <v>0</v>
      </c>
      <c r="AU415" s="313">
        <f ca="1">'Data - expenses'!AV245</f>
        <v>130000</v>
      </c>
      <c r="AV415" s="313">
        <f ca="1">'Data - expenses'!AW245</f>
        <v>0</v>
      </c>
      <c r="AW415" s="313">
        <f ca="1">'Data - expenses'!AX245</f>
        <v>275000</v>
      </c>
      <c r="AX415" s="313">
        <f ca="1">'Data - expenses'!AY245</f>
        <v>170000</v>
      </c>
      <c r="AY415" s="313">
        <f ca="1">'Data - expenses'!AZ245</f>
        <v>1185000</v>
      </c>
      <c r="AZ415" s="313">
        <f ca="1">'Data - expenses'!BA245</f>
        <v>1230000</v>
      </c>
      <c r="BA415" s="313">
        <f ca="1">'Data - expenses'!BB245</f>
        <v>670000</v>
      </c>
      <c r="BB415" s="313">
        <f ca="1">'Data - expenses'!BC245</f>
        <v>1520000</v>
      </c>
      <c r="BC415" s="313">
        <f ca="1">'Data - expenses'!BD245</f>
        <v>0</v>
      </c>
      <c r="BD415" s="313">
        <f ca="1">'Data - expenses'!BE245</f>
        <v>85000</v>
      </c>
      <c r="BE415" s="313">
        <f ca="1">'Data - expenses'!BF245</f>
        <v>395000</v>
      </c>
      <c r="BF415" s="313">
        <f ca="1">'Data - expenses'!BG245</f>
        <v>0</v>
      </c>
      <c r="BG415" s="313">
        <f ca="1">'Data - expenses'!BH245</f>
        <v>0</v>
      </c>
      <c r="BH415" s="313">
        <f ca="1">'Data - expenses'!BI245</f>
        <v>0</v>
      </c>
      <c r="BI415" s="313">
        <f ca="1">'Data - expenses'!BJ245</f>
        <v>0</v>
      </c>
      <c r="BJ415" s="313">
        <f ca="1">'Data - expenses'!BK245</f>
        <v>235000</v>
      </c>
      <c r="BK415" s="313">
        <f ca="1">'Data - expenses'!BL245</f>
        <v>0</v>
      </c>
      <c r="BL415" s="313">
        <f ca="1">'Data - expenses'!BM245</f>
        <v>0</v>
      </c>
      <c r="BM415" s="313">
        <f ca="1">'Data - expenses'!BN245</f>
        <v>460000</v>
      </c>
      <c r="BN415" s="313">
        <f ca="1">'Data - expenses'!BO245</f>
        <v>70000</v>
      </c>
      <c r="BO415" s="313">
        <f ca="1">'Data - expenses'!BP245</f>
        <v>0</v>
      </c>
      <c r="BP415" s="314">
        <f ca="1">'Data - expenses'!BQ245</f>
        <v>0</v>
      </c>
    </row>
    <row r="416" spans="5:68" hidden="1" outlineLevel="4">
      <c r="G416" s="502" t="s">
        <v>97</v>
      </c>
      <c r="H416" s="503"/>
      <c r="I416" s="324">
        <f t="shared" ref="I416:AN416" si="336">SUM(I417,I418)</f>
        <v>0</v>
      </c>
      <c r="J416" s="325">
        <f t="shared" si="336"/>
        <v>0</v>
      </c>
      <c r="K416" s="325">
        <f t="shared" si="336"/>
        <v>0</v>
      </c>
      <c r="L416" s="325">
        <f t="shared" si="336"/>
        <v>0</v>
      </c>
      <c r="M416" s="325">
        <f t="shared" si="336"/>
        <v>0</v>
      </c>
      <c r="N416" s="325">
        <f t="shared" si="336"/>
        <v>0</v>
      </c>
      <c r="O416" s="325">
        <f t="shared" si="336"/>
        <v>5000</v>
      </c>
      <c r="P416" s="325">
        <f t="shared" si="336"/>
        <v>0</v>
      </c>
      <c r="Q416" s="325">
        <f t="shared" si="336"/>
        <v>0</v>
      </c>
      <c r="R416" s="325">
        <f t="shared" si="336"/>
        <v>0</v>
      </c>
      <c r="S416" s="325">
        <f t="shared" si="336"/>
        <v>0</v>
      </c>
      <c r="T416" s="325">
        <f t="shared" si="336"/>
        <v>0</v>
      </c>
      <c r="U416" s="325">
        <f t="shared" si="336"/>
        <v>0</v>
      </c>
      <c r="V416" s="325">
        <f t="shared" si="336"/>
        <v>0</v>
      </c>
      <c r="W416" s="325">
        <f t="shared" si="336"/>
        <v>0</v>
      </c>
      <c r="X416" s="325">
        <f t="shared" si="336"/>
        <v>0</v>
      </c>
      <c r="Y416" s="325">
        <f t="shared" si="336"/>
        <v>0</v>
      </c>
      <c r="Z416" s="325">
        <f t="shared" si="336"/>
        <v>0</v>
      </c>
      <c r="AA416" s="325">
        <f t="shared" si="336"/>
        <v>0</v>
      </c>
      <c r="AB416" s="325">
        <f t="shared" si="336"/>
        <v>0</v>
      </c>
      <c r="AC416" s="325">
        <f t="shared" si="336"/>
        <v>0</v>
      </c>
      <c r="AD416" s="325">
        <f t="shared" si="336"/>
        <v>0</v>
      </c>
      <c r="AE416" s="325">
        <f t="shared" si="336"/>
        <v>0</v>
      </c>
      <c r="AF416" s="325">
        <f t="shared" si="336"/>
        <v>0</v>
      </c>
      <c r="AG416" s="325">
        <f t="shared" si="336"/>
        <v>5000</v>
      </c>
      <c r="AH416" s="325">
        <f t="shared" si="336"/>
        <v>0</v>
      </c>
      <c r="AI416" s="325">
        <f t="shared" si="336"/>
        <v>0</v>
      </c>
      <c r="AJ416" s="325">
        <f t="shared" si="336"/>
        <v>0</v>
      </c>
      <c r="AK416" s="325">
        <f t="shared" si="336"/>
        <v>0</v>
      </c>
      <c r="AL416" s="325">
        <f t="shared" si="336"/>
        <v>0</v>
      </c>
      <c r="AM416" s="325">
        <f t="shared" si="336"/>
        <v>5000</v>
      </c>
      <c r="AN416" s="325">
        <f t="shared" si="336"/>
        <v>0</v>
      </c>
      <c r="AO416" s="325">
        <f t="shared" ref="AO416:BP416" si="337">SUM(AO417,AO418)</f>
        <v>0</v>
      </c>
      <c r="AP416" s="325">
        <f t="shared" si="337"/>
        <v>0</v>
      </c>
      <c r="AQ416" s="325">
        <f t="shared" si="337"/>
        <v>0</v>
      </c>
      <c r="AR416" s="325">
        <f t="shared" si="337"/>
        <v>0</v>
      </c>
      <c r="AS416" s="325">
        <f t="shared" si="337"/>
        <v>0</v>
      </c>
      <c r="AT416" s="325">
        <f t="shared" si="337"/>
        <v>0</v>
      </c>
      <c r="AU416" s="325">
        <f t="shared" si="337"/>
        <v>0</v>
      </c>
      <c r="AV416" s="325">
        <f t="shared" si="337"/>
        <v>0</v>
      </c>
      <c r="AW416" s="325">
        <f t="shared" si="337"/>
        <v>0</v>
      </c>
      <c r="AX416" s="325">
        <f t="shared" si="337"/>
        <v>0</v>
      </c>
      <c r="AY416" s="325">
        <f t="shared" si="337"/>
        <v>0</v>
      </c>
      <c r="AZ416" s="325">
        <f t="shared" si="337"/>
        <v>0</v>
      </c>
      <c r="BA416" s="325">
        <f t="shared" si="337"/>
        <v>0</v>
      </c>
      <c r="BB416" s="325">
        <f t="shared" si="337"/>
        <v>0</v>
      </c>
      <c r="BC416" s="325">
        <f t="shared" si="337"/>
        <v>0</v>
      </c>
      <c r="BD416" s="325">
        <f t="shared" si="337"/>
        <v>0</v>
      </c>
      <c r="BE416" s="325">
        <f t="shared" si="337"/>
        <v>5000</v>
      </c>
      <c r="BF416" s="325">
        <f t="shared" si="337"/>
        <v>5000</v>
      </c>
      <c r="BG416" s="325">
        <f t="shared" si="337"/>
        <v>0</v>
      </c>
      <c r="BH416" s="325">
        <f t="shared" si="337"/>
        <v>0</v>
      </c>
      <c r="BI416" s="325">
        <f t="shared" si="337"/>
        <v>0</v>
      </c>
      <c r="BJ416" s="325">
        <f t="shared" si="337"/>
        <v>0</v>
      </c>
      <c r="BK416" s="325">
        <f t="shared" si="337"/>
        <v>0</v>
      </c>
      <c r="BL416" s="325">
        <f t="shared" si="337"/>
        <v>0</v>
      </c>
      <c r="BM416" s="325">
        <f t="shared" si="337"/>
        <v>0</v>
      </c>
      <c r="BN416" s="325">
        <f t="shared" si="337"/>
        <v>0</v>
      </c>
      <c r="BO416" s="325">
        <f t="shared" si="337"/>
        <v>0</v>
      </c>
      <c r="BP416" s="326">
        <f t="shared" si="337"/>
        <v>0</v>
      </c>
    </row>
    <row r="417" spans="5:68" hidden="1" outlineLevel="5">
      <c r="H417" s="327" t="s">
        <v>272</v>
      </c>
      <c r="I417" s="312">
        <f>'Data - expenses'!J246</f>
        <v>0</v>
      </c>
      <c r="J417" s="313">
        <f>'Data - expenses'!K246</f>
        <v>0</v>
      </c>
      <c r="K417" s="313">
        <f>'Data - expenses'!L246</f>
        <v>0</v>
      </c>
      <c r="L417" s="313">
        <f>'Data - expenses'!M246</f>
        <v>0</v>
      </c>
      <c r="M417" s="313">
        <f>'Data - expenses'!N246</f>
        <v>0</v>
      </c>
      <c r="N417" s="313">
        <f>'Data - expenses'!O246</f>
        <v>0</v>
      </c>
      <c r="O417" s="313">
        <f>'Data - expenses'!P246</f>
        <v>0</v>
      </c>
      <c r="P417" s="313">
        <f>'Data - expenses'!Q246</f>
        <v>0</v>
      </c>
      <c r="Q417" s="313">
        <f>'Data - expenses'!R246</f>
        <v>0</v>
      </c>
      <c r="R417" s="313">
        <f>'Data - expenses'!S246</f>
        <v>0</v>
      </c>
      <c r="S417" s="313">
        <f>'Data - expenses'!T246</f>
        <v>0</v>
      </c>
      <c r="T417" s="313">
        <f>'Data - expenses'!U246</f>
        <v>0</v>
      </c>
      <c r="U417" s="313">
        <f>'Data - expenses'!V246</f>
        <v>0</v>
      </c>
      <c r="V417" s="313">
        <f>'Data - expenses'!W246</f>
        <v>0</v>
      </c>
      <c r="W417" s="313">
        <f>'Data - expenses'!X246</f>
        <v>0</v>
      </c>
      <c r="X417" s="313">
        <f>'Data - expenses'!Y246</f>
        <v>0</v>
      </c>
      <c r="Y417" s="313">
        <f>'Data - expenses'!Z246</f>
        <v>0</v>
      </c>
      <c r="Z417" s="313">
        <f>'Data - expenses'!AA246</f>
        <v>0</v>
      </c>
      <c r="AA417" s="313">
        <f>'Data - expenses'!AB246</f>
        <v>0</v>
      </c>
      <c r="AB417" s="313">
        <f>'Data - expenses'!AC246</f>
        <v>0</v>
      </c>
      <c r="AC417" s="313">
        <f>'Data - expenses'!AD246</f>
        <v>0</v>
      </c>
      <c r="AD417" s="313">
        <f>'Data - expenses'!AE246</f>
        <v>0</v>
      </c>
      <c r="AE417" s="313">
        <f>'Data - expenses'!AF246</f>
        <v>0</v>
      </c>
      <c r="AF417" s="313">
        <f>'Data - expenses'!AG246</f>
        <v>0</v>
      </c>
      <c r="AG417" s="313">
        <f>'Data - expenses'!AH246</f>
        <v>5000</v>
      </c>
      <c r="AH417" s="313">
        <f>'Data - expenses'!AI246</f>
        <v>0</v>
      </c>
      <c r="AI417" s="313">
        <f>'Data - expenses'!AJ246</f>
        <v>0</v>
      </c>
      <c r="AJ417" s="313">
        <f>'Data - expenses'!AK246</f>
        <v>0</v>
      </c>
      <c r="AK417" s="313">
        <f>'Data - expenses'!AL246</f>
        <v>0</v>
      </c>
      <c r="AL417" s="313">
        <f>'Data - expenses'!AM246</f>
        <v>0</v>
      </c>
      <c r="AM417" s="313">
        <f>'Data - expenses'!AN246</f>
        <v>0</v>
      </c>
      <c r="AN417" s="313">
        <f>'Data - expenses'!AO246</f>
        <v>0</v>
      </c>
      <c r="AO417" s="313">
        <f>'Data - expenses'!AP246</f>
        <v>0</v>
      </c>
      <c r="AP417" s="313">
        <f>'Data - expenses'!AQ246</f>
        <v>0</v>
      </c>
      <c r="AQ417" s="313">
        <f>'Data - expenses'!AR246</f>
        <v>0</v>
      </c>
      <c r="AR417" s="313">
        <f>'Data - expenses'!AS246</f>
        <v>0</v>
      </c>
      <c r="AS417" s="313">
        <f>'Data - expenses'!AT246</f>
        <v>0</v>
      </c>
      <c r="AT417" s="313">
        <f>'Data - expenses'!AU246</f>
        <v>0</v>
      </c>
      <c r="AU417" s="313">
        <f>'Data - expenses'!AV246</f>
        <v>0</v>
      </c>
      <c r="AV417" s="313">
        <f>'Data - expenses'!AW246</f>
        <v>0</v>
      </c>
      <c r="AW417" s="313">
        <f>'Data - expenses'!AX246</f>
        <v>0</v>
      </c>
      <c r="AX417" s="313">
        <f>'Data - expenses'!AY246</f>
        <v>0</v>
      </c>
      <c r="AY417" s="313">
        <f>'Data - expenses'!AZ246</f>
        <v>0</v>
      </c>
      <c r="AZ417" s="313">
        <f>'Data - expenses'!BA246</f>
        <v>0</v>
      </c>
      <c r="BA417" s="313">
        <f>'Data - expenses'!BB246</f>
        <v>0</v>
      </c>
      <c r="BB417" s="313">
        <f>'Data - expenses'!BC246</f>
        <v>0</v>
      </c>
      <c r="BC417" s="313">
        <f>'Data - expenses'!BD246</f>
        <v>0</v>
      </c>
      <c r="BD417" s="313">
        <f>'Data - expenses'!BE246</f>
        <v>0</v>
      </c>
      <c r="BE417" s="313">
        <f>'Data - expenses'!BF246</f>
        <v>5000</v>
      </c>
      <c r="BF417" s="313">
        <f>'Data - expenses'!BG246</f>
        <v>5000</v>
      </c>
      <c r="BG417" s="313">
        <f>'Data - expenses'!BH246</f>
        <v>0</v>
      </c>
      <c r="BH417" s="313">
        <f>'Data - expenses'!BI246</f>
        <v>0</v>
      </c>
      <c r="BI417" s="313">
        <f>'Data - expenses'!BJ246</f>
        <v>0</v>
      </c>
      <c r="BJ417" s="313">
        <f>'Data - expenses'!BK246</f>
        <v>0</v>
      </c>
      <c r="BK417" s="313">
        <f>'Data - expenses'!BL246</f>
        <v>0</v>
      </c>
      <c r="BL417" s="313">
        <f>'Data - expenses'!BM246</f>
        <v>0</v>
      </c>
      <c r="BM417" s="313">
        <f>'Data - expenses'!BN246</f>
        <v>0</v>
      </c>
      <c r="BN417" s="313">
        <f>'Data - expenses'!BO246</f>
        <v>0</v>
      </c>
      <c r="BO417" s="313">
        <f>'Data - expenses'!BP246</f>
        <v>0</v>
      </c>
      <c r="BP417" s="314">
        <f>'Data - expenses'!BQ246</f>
        <v>0</v>
      </c>
    </row>
    <row r="418" spans="5:68" hidden="1" outlineLevel="5">
      <c r="H418" s="327" t="s">
        <v>273</v>
      </c>
      <c r="I418" s="312">
        <f>'Data - expenses'!J247</f>
        <v>0</v>
      </c>
      <c r="J418" s="313">
        <f>'Data - expenses'!K247</f>
        <v>0</v>
      </c>
      <c r="K418" s="313">
        <f>'Data - expenses'!L247</f>
        <v>0</v>
      </c>
      <c r="L418" s="313">
        <f>'Data - expenses'!M247</f>
        <v>0</v>
      </c>
      <c r="M418" s="313">
        <f>'Data - expenses'!N247</f>
        <v>0</v>
      </c>
      <c r="N418" s="313">
        <f>'Data - expenses'!O247</f>
        <v>0</v>
      </c>
      <c r="O418" s="313">
        <f>'Data - expenses'!P247</f>
        <v>5000</v>
      </c>
      <c r="P418" s="313">
        <f>'Data - expenses'!Q247</f>
        <v>0</v>
      </c>
      <c r="Q418" s="313">
        <f>'Data - expenses'!R247</f>
        <v>0</v>
      </c>
      <c r="R418" s="313">
        <f>'Data - expenses'!S247</f>
        <v>0</v>
      </c>
      <c r="S418" s="313">
        <f>'Data - expenses'!T247</f>
        <v>0</v>
      </c>
      <c r="T418" s="313">
        <f>'Data - expenses'!U247</f>
        <v>0</v>
      </c>
      <c r="U418" s="313">
        <f>'Data - expenses'!V247</f>
        <v>0</v>
      </c>
      <c r="V418" s="313">
        <f>'Data - expenses'!W247</f>
        <v>0</v>
      </c>
      <c r="W418" s="313">
        <f>'Data - expenses'!X247</f>
        <v>0</v>
      </c>
      <c r="X418" s="313">
        <f>'Data - expenses'!Y247</f>
        <v>0</v>
      </c>
      <c r="Y418" s="313">
        <f>'Data - expenses'!Z247</f>
        <v>0</v>
      </c>
      <c r="Z418" s="313">
        <f>'Data - expenses'!AA247</f>
        <v>0</v>
      </c>
      <c r="AA418" s="313">
        <f>'Data - expenses'!AB247</f>
        <v>0</v>
      </c>
      <c r="AB418" s="313">
        <f>'Data - expenses'!AC247</f>
        <v>0</v>
      </c>
      <c r="AC418" s="313">
        <f>'Data - expenses'!AD247</f>
        <v>0</v>
      </c>
      <c r="AD418" s="313">
        <f>'Data - expenses'!AE247</f>
        <v>0</v>
      </c>
      <c r="AE418" s="313">
        <f>'Data - expenses'!AF247</f>
        <v>0</v>
      </c>
      <c r="AF418" s="313">
        <f>'Data - expenses'!AG247</f>
        <v>0</v>
      </c>
      <c r="AG418" s="313">
        <f>'Data - expenses'!AH247</f>
        <v>0</v>
      </c>
      <c r="AH418" s="313">
        <f>'Data - expenses'!AI247</f>
        <v>0</v>
      </c>
      <c r="AI418" s="313">
        <f>'Data - expenses'!AJ247</f>
        <v>0</v>
      </c>
      <c r="AJ418" s="313">
        <f>'Data - expenses'!AK247</f>
        <v>0</v>
      </c>
      <c r="AK418" s="313">
        <f>'Data - expenses'!AL247</f>
        <v>0</v>
      </c>
      <c r="AL418" s="313">
        <f>'Data - expenses'!AM247</f>
        <v>0</v>
      </c>
      <c r="AM418" s="313">
        <f>'Data - expenses'!AN247</f>
        <v>5000</v>
      </c>
      <c r="AN418" s="313">
        <f>'Data - expenses'!AO247</f>
        <v>0</v>
      </c>
      <c r="AO418" s="313">
        <f>'Data - expenses'!AP247</f>
        <v>0</v>
      </c>
      <c r="AP418" s="313">
        <f>'Data - expenses'!AQ247</f>
        <v>0</v>
      </c>
      <c r="AQ418" s="313">
        <f>'Data - expenses'!AR247</f>
        <v>0</v>
      </c>
      <c r="AR418" s="313">
        <f>'Data - expenses'!AS247</f>
        <v>0</v>
      </c>
      <c r="AS418" s="313">
        <f>'Data - expenses'!AT247</f>
        <v>0</v>
      </c>
      <c r="AT418" s="313">
        <f>'Data - expenses'!AU247</f>
        <v>0</v>
      </c>
      <c r="AU418" s="313">
        <f>'Data - expenses'!AV247</f>
        <v>0</v>
      </c>
      <c r="AV418" s="313">
        <f>'Data - expenses'!AW247</f>
        <v>0</v>
      </c>
      <c r="AW418" s="313">
        <f>'Data - expenses'!AX247</f>
        <v>0</v>
      </c>
      <c r="AX418" s="313">
        <f>'Data - expenses'!AY247</f>
        <v>0</v>
      </c>
      <c r="AY418" s="313">
        <f>'Data - expenses'!AZ247</f>
        <v>0</v>
      </c>
      <c r="AZ418" s="313">
        <f>'Data - expenses'!BA247</f>
        <v>0</v>
      </c>
      <c r="BA418" s="313">
        <f>'Data - expenses'!BB247</f>
        <v>0</v>
      </c>
      <c r="BB418" s="313">
        <f>'Data - expenses'!BC247</f>
        <v>0</v>
      </c>
      <c r="BC418" s="313">
        <f>'Data - expenses'!BD247</f>
        <v>0</v>
      </c>
      <c r="BD418" s="313">
        <f>'Data - expenses'!BE247</f>
        <v>0</v>
      </c>
      <c r="BE418" s="313">
        <f>'Data - expenses'!BF247</f>
        <v>0</v>
      </c>
      <c r="BF418" s="313">
        <f>'Data - expenses'!BG247</f>
        <v>0</v>
      </c>
      <c r="BG418" s="313">
        <f>'Data - expenses'!BH247</f>
        <v>0</v>
      </c>
      <c r="BH418" s="313">
        <f>'Data - expenses'!BI247</f>
        <v>0</v>
      </c>
      <c r="BI418" s="313">
        <f>'Data - expenses'!BJ247</f>
        <v>0</v>
      </c>
      <c r="BJ418" s="313">
        <f>'Data - expenses'!BK247</f>
        <v>0</v>
      </c>
      <c r="BK418" s="313">
        <f>'Data - expenses'!BL247</f>
        <v>0</v>
      </c>
      <c r="BL418" s="313">
        <f>'Data - expenses'!BM247</f>
        <v>0</v>
      </c>
      <c r="BM418" s="313">
        <f>'Data - expenses'!BN247</f>
        <v>0</v>
      </c>
      <c r="BN418" s="313">
        <f>'Data - expenses'!BO247</f>
        <v>0</v>
      </c>
      <c r="BO418" s="313">
        <f>'Data - expenses'!BP247</f>
        <v>0</v>
      </c>
      <c r="BP418" s="314">
        <f>'Data - expenses'!BQ247</f>
        <v>0</v>
      </c>
    </row>
    <row r="419" spans="5:68" hidden="1" outlineLevel="3">
      <c r="F419" s="488" t="s">
        <v>90</v>
      </c>
      <c r="G419" s="504"/>
      <c r="H419" s="489"/>
      <c r="I419" s="321">
        <f t="shared" ref="I419:AN419" si="338">SUM(I420,I423)</f>
        <v>0</v>
      </c>
      <c r="J419" s="322">
        <f t="shared" si="338"/>
        <v>0</v>
      </c>
      <c r="K419" s="322">
        <f t="shared" si="338"/>
        <v>0</v>
      </c>
      <c r="L419" s="322">
        <f t="shared" si="338"/>
        <v>0</v>
      </c>
      <c r="M419" s="322">
        <f t="shared" si="338"/>
        <v>0</v>
      </c>
      <c r="N419" s="322">
        <f t="shared" si="338"/>
        <v>0</v>
      </c>
      <c r="O419" s="322">
        <f t="shared" si="338"/>
        <v>1000</v>
      </c>
      <c r="P419" s="322">
        <f t="shared" si="338"/>
        <v>0</v>
      </c>
      <c r="Q419" s="322">
        <f t="shared" si="338"/>
        <v>0</v>
      </c>
      <c r="R419" s="322">
        <f t="shared" si="338"/>
        <v>0</v>
      </c>
      <c r="S419" s="322">
        <f t="shared" ca="1" si="338"/>
        <v>162000</v>
      </c>
      <c r="T419" s="322">
        <f t="shared" ca="1" si="338"/>
        <v>-162000</v>
      </c>
      <c r="U419" s="322">
        <f t="shared" ca="1" si="338"/>
        <v>248000</v>
      </c>
      <c r="V419" s="322">
        <f t="shared" ca="1" si="338"/>
        <v>0</v>
      </c>
      <c r="W419" s="322">
        <f t="shared" ca="1" si="338"/>
        <v>29000</v>
      </c>
      <c r="X419" s="322">
        <f t="shared" ca="1" si="338"/>
        <v>0</v>
      </c>
      <c r="Y419" s="322">
        <f t="shared" ca="1" si="338"/>
        <v>60000</v>
      </c>
      <c r="Z419" s="322">
        <f t="shared" ca="1" si="338"/>
        <v>38000</v>
      </c>
      <c r="AA419" s="322">
        <f t="shared" ca="1" si="338"/>
        <v>260000</v>
      </c>
      <c r="AB419" s="322">
        <f t="shared" ca="1" si="338"/>
        <v>271000</v>
      </c>
      <c r="AC419" s="322">
        <f t="shared" ca="1" si="338"/>
        <v>147000</v>
      </c>
      <c r="AD419" s="322">
        <f t="shared" ca="1" si="338"/>
        <v>335000</v>
      </c>
      <c r="AE419" s="322">
        <f t="shared" ca="1" si="338"/>
        <v>0</v>
      </c>
      <c r="AF419" s="322">
        <f t="shared" ca="1" si="338"/>
        <v>0</v>
      </c>
      <c r="AG419" s="322">
        <f t="shared" ca="1" si="338"/>
        <v>1000</v>
      </c>
      <c r="AH419" s="322">
        <f t="shared" ca="1" si="338"/>
        <v>0</v>
      </c>
      <c r="AI419" s="322">
        <f t="shared" ca="1" si="338"/>
        <v>0</v>
      </c>
      <c r="AJ419" s="322">
        <f t="shared" ca="1" si="338"/>
        <v>0</v>
      </c>
      <c r="AK419" s="322">
        <f t="shared" ca="1" si="338"/>
        <v>0</v>
      </c>
      <c r="AL419" s="322">
        <f t="shared" ca="1" si="338"/>
        <v>0</v>
      </c>
      <c r="AM419" s="322">
        <f t="shared" ca="1" si="338"/>
        <v>0</v>
      </c>
      <c r="AN419" s="322">
        <f t="shared" ca="1" si="338"/>
        <v>0</v>
      </c>
      <c r="AO419" s="322">
        <f t="shared" ref="AO419:BP419" ca="1" si="339">SUM(AO420,AO423)</f>
        <v>0</v>
      </c>
      <c r="AP419" s="322">
        <f t="shared" ca="1" si="339"/>
        <v>0</v>
      </c>
      <c r="AQ419" s="322">
        <f t="shared" ca="1" si="339"/>
        <v>0</v>
      </c>
      <c r="AR419" s="322">
        <f t="shared" ca="1" si="339"/>
        <v>0</v>
      </c>
      <c r="AS419" s="322">
        <f t="shared" ca="1" si="339"/>
        <v>0</v>
      </c>
      <c r="AT419" s="322">
        <f t="shared" ca="1" si="339"/>
        <v>0</v>
      </c>
      <c r="AU419" s="322">
        <f t="shared" ca="1" si="339"/>
        <v>0</v>
      </c>
      <c r="AV419" s="322">
        <f t="shared" ca="1" si="339"/>
        <v>0</v>
      </c>
      <c r="AW419" s="322">
        <f t="shared" ca="1" si="339"/>
        <v>0</v>
      </c>
      <c r="AX419" s="322">
        <f t="shared" ca="1" si="339"/>
        <v>0</v>
      </c>
      <c r="AY419" s="322">
        <f t="shared" ca="1" si="339"/>
        <v>0</v>
      </c>
      <c r="AZ419" s="322">
        <f t="shared" ca="1" si="339"/>
        <v>0</v>
      </c>
      <c r="BA419" s="322">
        <f t="shared" ca="1" si="339"/>
        <v>0</v>
      </c>
      <c r="BB419" s="322">
        <f t="shared" ca="1" si="339"/>
        <v>0</v>
      </c>
      <c r="BC419" s="322">
        <f t="shared" ca="1" si="339"/>
        <v>0</v>
      </c>
      <c r="BD419" s="322">
        <f t="shared" ca="1" si="339"/>
        <v>18000</v>
      </c>
      <c r="BE419" s="322">
        <f t="shared" ca="1" si="339"/>
        <v>87000</v>
      </c>
      <c r="BF419" s="322">
        <f t="shared" ca="1" si="339"/>
        <v>1000</v>
      </c>
      <c r="BG419" s="322">
        <f t="shared" ca="1" si="339"/>
        <v>0</v>
      </c>
      <c r="BH419" s="322">
        <f t="shared" ca="1" si="339"/>
        <v>0</v>
      </c>
      <c r="BI419" s="322">
        <f t="shared" ca="1" si="339"/>
        <v>0</v>
      </c>
      <c r="BJ419" s="322">
        <f t="shared" ca="1" si="339"/>
        <v>52000</v>
      </c>
      <c r="BK419" s="322">
        <f t="shared" ca="1" si="339"/>
        <v>0</v>
      </c>
      <c r="BL419" s="322">
        <f t="shared" ca="1" si="339"/>
        <v>0</v>
      </c>
      <c r="BM419" s="322">
        <f t="shared" ca="1" si="339"/>
        <v>101000</v>
      </c>
      <c r="BN419" s="322">
        <f t="shared" ca="1" si="339"/>
        <v>16000</v>
      </c>
      <c r="BO419" s="322">
        <f t="shared" ca="1" si="339"/>
        <v>0</v>
      </c>
      <c r="BP419" s="323">
        <f t="shared" ca="1" si="339"/>
        <v>0</v>
      </c>
    </row>
    <row r="420" spans="5:68" hidden="1" outlineLevel="4">
      <c r="G420" s="502" t="s">
        <v>4</v>
      </c>
      <c r="H420" s="503"/>
      <c r="I420" s="324">
        <f t="shared" ref="I420:AN420" si="340">SUM(I421,I422)</f>
        <v>0</v>
      </c>
      <c r="J420" s="325">
        <f t="shared" si="340"/>
        <v>0</v>
      </c>
      <c r="K420" s="325">
        <f t="shared" si="340"/>
        <v>0</v>
      </c>
      <c r="L420" s="325">
        <f t="shared" si="340"/>
        <v>0</v>
      </c>
      <c r="M420" s="325">
        <f t="shared" si="340"/>
        <v>0</v>
      </c>
      <c r="N420" s="325">
        <f t="shared" si="340"/>
        <v>0</v>
      </c>
      <c r="O420" s="325">
        <f t="shared" si="340"/>
        <v>0</v>
      </c>
      <c r="P420" s="325">
        <f t="shared" si="340"/>
        <v>0</v>
      </c>
      <c r="Q420" s="325">
        <f t="shared" si="340"/>
        <v>0</v>
      </c>
      <c r="R420" s="325">
        <f t="shared" si="340"/>
        <v>0</v>
      </c>
      <c r="S420" s="325">
        <f t="shared" ca="1" si="340"/>
        <v>162000</v>
      </c>
      <c r="T420" s="325">
        <f t="shared" ca="1" si="340"/>
        <v>-162000</v>
      </c>
      <c r="U420" s="325">
        <f t="shared" ca="1" si="340"/>
        <v>248000</v>
      </c>
      <c r="V420" s="325">
        <f t="shared" ca="1" si="340"/>
        <v>0</v>
      </c>
      <c r="W420" s="325">
        <f t="shared" ca="1" si="340"/>
        <v>29000</v>
      </c>
      <c r="X420" s="325">
        <f t="shared" ca="1" si="340"/>
        <v>0</v>
      </c>
      <c r="Y420" s="325">
        <f t="shared" ca="1" si="340"/>
        <v>60000</v>
      </c>
      <c r="Z420" s="325">
        <f t="shared" ca="1" si="340"/>
        <v>38000</v>
      </c>
      <c r="AA420" s="325">
        <f t="shared" ca="1" si="340"/>
        <v>260000</v>
      </c>
      <c r="AB420" s="325">
        <f t="shared" ca="1" si="340"/>
        <v>271000</v>
      </c>
      <c r="AC420" s="325">
        <f t="shared" ca="1" si="340"/>
        <v>147000</v>
      </c>
      <c r="AD420" s="325">
        <f t="shared" ca="1" si="340"/>
        <v>335000</v>
      </c>
      <c r="AE420" s="325">
        <f t="shared" ca="1" si="340"/>
        <v>0</v>
      </c>
      <c r="AF420" s="325">
        <f t="shared" ca="1" si="340"/>
        <v>0</v>
      </c>
      <c r="AG420" s="325">
        <f t="shared" ca="1" si="340"/>
        <v>0</v>
      </c>
      <c r="AH420" s="325">
        <f t="shared" ca="1" si="340"/>
        <v>0</v>
      </c>
      <c r="AI420" s="325">
        <f t="shared" ca="1" si="340"/>
        <v>0</v>
      </c>
      <c r="AJ420" s="325">
        <f t="shared" ca="1" si="340"/>
        <v>0</v>
      </c>
      <c r="AK420" s="325">
        <f t="shared" ca="1" si="340"/>
        <v>0</v>
      </c>
      <c r="AL420" s="325">
        <f t="shared" ca="1" si="340"/>
        <v>0</v>
      </c>
      <c r="AM420" s="325">
        <f t="shared" ca="1" si="340"/>
        <v>0</v>
      </c>
      <c r="AN420" s="325">
        <f t="shared" ca="1" si="340"/>
        <v>0</v>
      </c>
      <c r="AO420" s="325">
        <f t="shared" ref="AO420:BP420" ca="1" si="341">SUM(AO421,AO422)</f>
        <v>0</v>
      </c>
      <c r="AP420" s="325">
        <f t="shared" ca="1" si="341"/>
        <v>0</v>
      </c>
      <c r="AQ420" s="325">
        <f t="shared" ca="1" si="341"/>
        <v>0</v>
      </c>
      <c r="AR420" s="325">
        <f t="shared" ca="1" si="341"/>
        <v>0</v>
      </c>
      <c r="AS420" s="325">
        <f t="shared" ca="1" si="341"/>
        <v>0</v>
      </c>
      <c r="AT420" s="325">
        <f t="shared" ca="1" si="341"/>
        <v>0</v>
      </c>
      <c r="AU420" s="325">
        <f t="shared" ca="1" si="341"/>
        <v>0</v>
      </c>
      <c r="AV420" s="325">
        <f t="shared" ca="1" si="341"/>
        <v>0</v>
      </c>
      <c r="AW420" s="325">
        <f t="shared" ca="1" si="341"/>
        <v>0</v>
      </c>
      <c r="AX420" s="325">
        <f t="shared" ca="1" si="341"/>
        <v>0</v>
      </c>
      <c r="AY420" s="325">
        <f t="shared" ca="1" si="341"/>
        <v>0</v>
      </c>
      <c r="AZ420" s="325">
        <f t="shared" ca="1" si="341"/>
        <v>0</v>
      </c>
      <c r="BA420" s="325">
        <f t="shared" ca="1" si="341"/>
        <v>0</v>
      </c>
      <c r="BB420" s="325">
        <f t="shared" ca="1" si="341"/>
        <v>0</v>
      </c>
      <c r="BC420" s="325">
        <f t="shared" ca="1" si="341"/>
        <v>0</v>
      </c>
      <c r="BD420" s="325">
        <f t="shared" ca="1" si="341"/>
        <v>18000</v>
      </c>
      <c r="BE420" s="325">
        <f t="shared" ca="1" si="341"/>
        <v>87000</v>
      </c>
      <c r="BF420" s="325">
        <f t="shared" ca="1" si="341"/>
        <v>0</v>
      </c>
      <c r="BG420" s="325">
        <f t="shared" ca="1" si="341"/>
        <v>0</v>
      </c>
      <c r="BH420" s="325">
        <f t="shared" ca="1" si="341"/>
        <v>0</v>
      </c>
      <c r="BI420" s="325">
        <f t="shared" ca="1" si="341"/>
        <v>0</v>
      </c>
      <c r="BJ420" s="325">
        <f t="shared" ca="1" si="341"/>
        <v>52000</v>
      </c>
      <c r="BK420" s="325">
        <f t="shared" ca="1" si="341"/>
        <v>0</v>
      </c>
      <c r="BL420" s="325">
        <f t="shared" ca="1" si="341"/>
        <v>0</v>
      </c>
      <c r="BM420" s="325">
        <f t="shared" ca="1" si="341"/>
        <v>101000</v>
      </c>
      <c r="BN420" s="325">
        <f t="shared" ca="1" si="341"/>
        <v>16000</v>
      </c>
      <c r="BO420" s="325">
        <f t="shared" ca="1" si="341"/>
        <v>0</v>
      </c>
      <c r="BP420" s="326">
        <f t="shared" ca="1" si="341"/>
        <v>0</v>
      </c>
    </row>
    <row r="421" spans="5:68" hidden="1" outlineLevel="5">
      <c r="H421" s="327" t="s">
        <v>270</v>
      </c>
      <c r="I421" s="312">
        <f>'Data - expenses'!J248</f>
        <v>0</v>
      </c>
      <c r="J421" s="313">
        <f>'Data - expenses'!K248</f>
        <v>0</v>
      </c>
      <c r="K421" s="313">
        <f>'Data - expenses'!L248</f>
        <v>0</v>
      </c>
      <c r="L421" s="313">
        <f>'Data - expenses'!M248</f>
        <v>0</v>
      </c>
      <c r="M421" s="313">
        <f>'Data - expenses'!N248</f>
        <v>0</v>
      </c>
      <c r="N421" s="313">
        <f>'Data - expenses'!O248</f>
        <v>0</v>
      </c>
      <c r="O421" s="313">
        <f>'Data - expenses'!P248</f>
        <v>0</v>
      </c>
      <c r="P421" s="313">
        <f>'Data - expenses'!Q248</f>
        <v>0</v>
      </c>
      <c r="Q421" s="313">
        <f>'Data - expenses'!R248</f>
        <v>0</v>
      </c>
      <c r="R421" s="313">
        <f>'Data - expenses'!S248</f>
        <v>0</v>
      </c>
      <c r="S421" s="313">
        <f ca="1">'Data - expenses'!T248</f>
        <v>14000</v>
      </c>
      <c r="T421" s="313">
        <f ca="1">'Data - expenses'!U248</f>
        <v>-14000</v>
      </c>
      <c r="U421" s="313">
        <f ca="1">'Data - expenses'!V248</f>
        <v>22000</v>
      </c>
      <c r="V421" s="313">
        <f ca="1">'Data - expenses'!W248</f>
        <v>0</v>
      </c>
      <c r="W421" s="313">
        <f ca="1">'Data - expenses'!X248</f>
        <v>3000</v>
      </c>
      <c r="X421" s="313">
        <f ca="1">'Data - expenses'!Y248</f>
        <v>0</v>
      </c>
      <c r="Y421" s="313">
        <f ca="1">'Data - expenses'!Z248</f>
        <v>5000</v>
      </c>
      <c r="Z421" s="313">
        <f ca="1">'Data - expenses'!AA248</f>
        <v>4000</v>
      </c>
      <c r="AA421" s="313">
        <f ca="1">'Data - expenses'!AB248</f>
        <v>23000</v>
      </c>
      <c r="AB421" s="313">
        <f ca="1">'Data - expenses'!AC248</f>
        <v>25000</v>
      </c>
      <c r="AC421" s="313">
        <f ca="1">'Data - expenses'!AD248</f>
        <v>13000</v>
      </c>
      <c r="AD421" s="313">
        <f ca="1">'Data - expenses'!AE248</f>
        <v>31000</v>
      </c>
      <c r="AE421" s="313">
        <f ca="1">'Data - expenses'!AF248</f>
        <v>0</v>
      </c>
      <c r="AF421" s="313">
        <f ca="1">'Data - expenses'!AG248</f>
        <v>0</v>
      </c>
      <c r="AG421" s="313">
        <f ca="1">'Data - expenses'!AH248</f>
        <v>0</v>
      </c>
      <c r="AH421" s="313">
        <f ca="1">'Data - expenses'!AI248</f>
        <v>0</v>
      </c>
      <c r="AI421" s="313">
        <f ca="1">'Data - expenses'!AJ248</f>
        <v>0</v>
      </c>
      <c r="AJ421" s="313">
        <f ca="1">'Data - expenses'!AK248</f>
        <v>0</v>
      </c>
      <c r="AK421" s="313">
        <f ca="1">'Data - expenses'!AL248</f>
        <v>0</v>
      </c>
      <c r="AL421" s="313">
        <f ca="1">'Data - expenses'!AM248</f>
        <v>0</v>
      </c>
      <c r="AM421" s="313">
        <f ca="1">'Data - expenses'!AN248</f>
        <v>0</v>
      </c>
      <c r="AN421" s="313">
        <f ca="1">'Data - expenses'!AO248</f>
        <v>0</v>
      </c>
      <c r="AO421" s="313">
        <f ca="1">'Data - expenses'!AP248</f>
        <v>0</v>
      </c>
      <c r="AP421" s="313">
        <f ca="1">'Data - expenses'!AQ248</f>
        <v>0</v>
      </c>
      <c r="AQ421" s="313">
        <f ca="1">'Data - expenses'!AR248</f>
        <v>0</v>
      </c>
      <c r="AR421" s="313">
        <f ca="1">'Data - expenses'!AS248</f>
        <v>0</v>
      </c>
      <c r="AS421" s="313">
        <f ca="1">'Data - expenses'!AT248</f>
        <v>0</v>
      </c>
      <c r="AT421" s="313">
        <f ca="1">'Data - expenses'!AU248</f>
        <v>0</v>
      </c>
      <c r="AU421" s="313">
        <f ca="1">'Data - expenses'!AV248</f>
        <v>0</v>
      </c>
      <c r="AV421" s="313">
        <f ca="1">'Data - expenses'!AW248</f>
        <v>0</v>
      </c>
      <c r="AW421" s="313">
        <f ca="1">'Data - expenses'!AX248</f>
        <v>0</v>
      </c>
      <c r="AX421" s="313">
        <f ca="1">'Data - expenses'!AY248</f>
        <v>0</v>
      </c>
      <c r="AY421" s="313">
        <f ca="1">'Data - expenses'!AZ248</f>
        <v>0</v>
      </c>
      <c r="AZ421" s="313">
        <f ca="1">'Data - expenses'!BA248</f>
        <v>0</v>
      </c>
      <c r="BA421" s="313">
        <f ca="1">'Data - expenses'!BB248</f>
        <v>0</v>
      </c>
      <c r="BB421" s="313">
        <f ca="1">'Data - expenses'!BC248</f>
        <v>0</v>
      </c>
      <c r="BC421" s="313">
        <f ca="1">'Data - expenses'!BD248</f>
        <v>0</v>
      </c>
      <c r="BD421" s="313">
        <f ca="1">'Data - expenses'!BE248</f>
        <v>1000</v>
      </c>
      <c r="BE421" s="313">
        <f ca="1">'Data - expenses'!BF248</f>
        <v>8000</v>
      </c>
      <c r="BF421" s="313">
        <f ca="1">'Data - expenses'!BG248</f>
        <v>0</v>
      </c>
      <c r="BG421" s="313">
        <f ca="1">'Data - expenses'!BH248</f>
        <v>0</v>
      </c>
      <c r="BH421" s="313">
        <f ca="1">'Data - expenses'!BI248</f>
        <v>0</v>
      </c>
      <c r="BI421" s="313">
        <f ca="1">'Data - expenses'!BJ248</f>
        <v>0</v>
      </c>
      <c r="BJ421" s="313">
        <f ca="1">'Data - expenses'!BK248</f>
        <v>5000</v>
      </c>
      <c r="BK421" s="313">
        <f ca="1">'Data - expenses'!BL248</f>
        <v>0</v>
      </c>
      <c r="BL421" s="313">
        <f ca="1">'Data - expenses'!BM248</f>
        <v>0</v>
      </c>
      <c r="BM421" s="313">
        <f ca="1">'Data - expenses'!BN248</f>
        <v>9000</v>
      </c>
      <c r="BN421" s="313">
        <f ca="1">'Data - expenses'!BO248</f>
        <v>2000</v>
      </c>
      <c r="BO421" s="313">
        <f ca="1">'Data - expenses'!BP248</f>
        <v>0</v>
      </c>
      <c r="BP421" s="314">
        <f ca="1">'Data - expenses'!BQ248</f>
        <v>0</v>
      </c>
    </row>
    <row r="422" spans="5:68" hidden="1" outlineLevel="5">
      <c r="H422" s="327" t="s">
        <v>271</v>
      </c>
      <c r="I422" s="312">
        <f>'Data - expenses'!J249</f>
        <v>0</v>
      </c>
      <c r="J422" s="313">
        <f>'Data - expenses'!K249</f>
        <v>0</v>
      </c>
      <c r="K422" s="313">
        <f>'Data - expenses'!L249</f>
        <v>0</v>
      </c>
      <c r="L422" s="313">
        <f>'Data - expenses'!M249</f>
        <v>0</v>
      </c>
      <c r="M422" s="313">
        <f>'Data - expenses'!N249</f>
        <v>0</v>
      </c>
      <c r="N422" s="313">
        <f>'Data - expenses'!O249</f>
        <v>0</v>
      </c>
      <c r="O422" s="313">
        <f>'Data - expenses'!P249</f>
        <v>0</v>
      </c>
      <c r="P422" s="313">
        <f>'Data - expenses'!Q249</f>
        <v>0</v>
      </c>
      <c r="Q422" s="313">
        <f>'Data - expenses'!R249</f>
        <v>0</v>
      </c>
      <c r="R422" s="313">
        <f>'Data - expenses'!S249</f>
        <v>0</v>
      </c>
      <c r="S422" s="313">
        <f ca="1">'Data - expenses'!T249</f>
        <v>148000</v>
      </c>
      <c r="T422" s="313">
        <f ca="1">'Data - expenses'!U249</f>
        <v>-148000</v>
      </c>
      <c r="U422" s="313">
        <f ca="1">'Data - expenses'!V249</f>
        <v>226000</v>
      </c>
      <c r="V422" s="313">
        <f ca="1">'Data - expenses'!W249</f>
        <v>0</v>
      </c>
      <c r="W422" s="313">
        <f ca="1">'Data - expenses'!X249</f>
        <v>26000</v>
      </c>
      <c r="X422" s="313">
        <f ca="1">'Data - expenses'!Y249</f>
        <v>0</v>
      </c>
      <c r="Y422" s="313">
        <f ca="1">'Data - expenses'!Z249</f>
        <v>55000</v>
      </c>
      <c r="Z422" s="313">
        <f ca="1">'Data - expenses'!AA249</f>
        <v>34000</v>
      </c>
      <c r="AA422" s="313">
        <f ca="1">'Data - expenses'!AB249</f>
        <v>237000</v>
      </c>
      <c r="AB422" s="313">
        <f ca="1">'Data - expenses'!AC249</f>
        <v>246000</v>
      </c>
      <c r="AC422" s="313">
        <f ca="1">'Data - expenses'!AD249</f>
        <v>134000</v>
      </c>
      <c r="AD422" s="313">
        <f ca="1">'Data - expenses'!AE249</f>
        <v>304000</v>
      </c>
      <c r="AE422" s="313">
        <f ca="1">'Data - expenses'!AF249</f>
        <v>0</v>
      </c>
      <c r="AF422" s="313">
        <f ca="1">'Data - expenses'!AG249</f>
        <v>0</v>
      </c>
      <c r="AG422" s="313">
        <f ca="1">'Data - expenses'!AH249</f>
        <v>0</v>
      </c>
      <c r="AH422" s="313">
        <f ca="1">'Data - expenses'!AI249</f>
        <v>0</v>
      </c>
      <c r="AI422" s="313">
        <f ca="1">'Data - expenses'!AJ249</f>
        <v>0</v>
      </c>
      <c r="AJ422" s="313">
        <f ca="1">'Data - expenses'!AK249</f>
        <v>0</v>
      </c>
      <c r="AK422" s="313">
        <f ca="1">'Data - expenses'!AL249</f>
        <v>0</v>
      </c>
      <c r="AL422" s="313">
        <f ca="1">'Data - expenses'!AM249</f>
        <v>0</v>
      </c>
      <c r="AM422" s="313">
        <f ca="1">'Data - expenses'!AN249</f>
        <v>0</v>
      </c>
      <c r="AN422" s="313">
        <f ca="1">'Data - expenses'!AO249</f>
        <v>0</v>
      </c>
      <c r="AO422" s="313">
        <f ca="1">'Data - expenses'!AP249</f>
        <v>0</v>
      </c>
      <c r="AP422" s="313">
        <f ca="1">'Data - expenses'!AQ249</f>
        <v>0</v>
      </c>
      <c r="AQ422" s="313">
        <f ca="1">'Data - expenses'!AR249</f>
        <v>0</v>
      </c>
      <c r="AR422" s="313">
        <f ca="1">'Data - expenses'!AS249</f>
        <v>0</v>
      </c>
      <c r="AS422" s="313">
        <f ca="1">'Data - expenses'!AT249</f>
        <v>0</v>
      </c>
      <c r="AT422" s="313">
        <f ca="1">'Data - expenses'!AU249</f>
        <v>0</v>
      </c>
      <c r="AU422" s="313">
        <f ca="1">'Data - expenses'!AV249</f>
        <v>0</v>
      </c>
      <c r="AV422" s="313">
        <f ca="1">'Data - expenses'!AW249</f>
        <v>0</v>
      </c>
      <c r="AW422" s="313">
        <f ca="1">'Data - expenses'!AX249</f>
        <v>0</v>
      </c>
      <c r="AX422" s="313">
        <f ca="1">'Data - expenses'!AY249</f>
        <v>0</v>
      </c>
      <c r="AY422" s="313">
        <f ca="1">'Data - expenses'!AZ249</f>
        <v>0</v>
      </c>
      <c r="AZ422" s="313">
        <f ca="1">'Data - expenses'!BA249</f>
        <v>0</v>
      </c>
      <c r="BA422" s="313">
        <f ca="1">'Data - expenses'!BB249</f>
        <v>0</v>
      </c>
      <c r="BB422" s="313">
        <f ca="1">'Data - expenses'!BC249</f>
        <v>0</v>
      </c>
      <c r="BC422" s="313">
        <f ca="1">'Data - expenses'!BD249</f>
        <v>0</v>
      </c>
      <c r="BD422" s="313">
        <f ca="1">'Data - expenses'!BE249</f>
        <v>17000</v>
      </c>
      <c r="BE422" s="313">
        <f ca="1">'Data - expenses'!BF249</f>
        <v>79000</v>
      </c>
      <c r="BF422" s="313">
        <f ca="1">'Data - expenses'!BG249</f>
        <v>0</v>
      </c>
      <c r="BG422" s="313">
        <f ca="1">'Data - expenses'!BH249</f>
        <v>0</v>
      </c>
      <c r="BH422" s="313">
        <f ca="1">'Data - expenses'!BI249</f>
        <v>0</v>
      </c>
      <c r="BI422" s="313">
        <f ca="1">'Data - expenses'!BJ249</f>
        <v>0</v>
      </c>
      <c r="BJ422" s="313">
        <f ca="1">'Data - expenses'!BK249</f>
        <v>47000</v>
      </c>
      <c r="BK422" s="313">
        <f ca="1">'Data - expenses'!BL249</f>
        <v>0</v>
      </c>
      <c r="BL422" s="313">
        <f ca="1">'Data - expenses'!BM249</f>
        <v>0</v>
      </c>
      <c r="BM422" s="313">
        <f ca="1">'Data - expenses'!BN249</f>
        <v>92000</v>
      </c>
      <c r="BN422" s="313">
        <f ca="1">'Data - expenses'!BO249</f>
        <v>14000</v>
      </c>
      <c r="BO422" s="313">
        <f ca="1">'Data - expenses'!BP249</f>
        <v>0</v>
      </c>
      <c r="BP422" s="314">
        <f ca="1">'Data - expenses'!BQ249</f>
        <v>0</v>
      </c>
    </row>
    <row r="423" spans="5:68" hidden="1" outlineLevel="4">
      <c r="G423" s="502" t="s">
        <v>97</v>
      </c>
      <c r="H423" s="503"/>
      <c r="I423" s="324">
        <f t="shared" ref="I423:AN423" si="342">SUM(I424,I425)</f>
        <v>0</v>
      </c>
      <c r="J423" s="325">
        <f t="shared" si="342"/>
        <v>0</v>
      </c>
      <c r="K423" s="325">
        <f t="shared" si="342"/>
        <v>0</v>
      </c>
      <c r="L423" s="325">
        <f t="shared" si="342"/>
        <v>0</v>
      </c>
      <c r="M423" s="325">
        <f t="shared" si="342"/>
        <v>0</v>
      </c>
      <c r="N423" s="325">
        <f t="shared" si="342"/>
        <v>0</v>
      </c>
      <c r="O423" s="325">
        <f t="shared" si="342"/>
        <v>1000</v>
      </c>
      <c r="P423" s="325">
        <f t="shared" si="342"/>
        <v>0</v>
      </c>
      <c r="Q423" s="325">
        <f t="shared" si="342"/>
        <v>0</v>
      </c>
      <c r="R423" s="325">
        <f t="shared" si="342"/>
        <v>0</v>
      </c>
      <c r="S423" s="325">
        <f t="shared" si="342"/>
        <v>0</v>
      </c>
      <c r="T423" s="325">
        <f t="shared" si="342"/>
        <v>0</v>
      </c>
      <c r="U423" s="325">
        <f t="shared" si="342"/>
        <v>0</v>
      </c>
      <c r="V423" s="325">
        <f t="shared" si="342"/>
        <v>0</v>
      </c>
      <c r="W423" s="325">
        <f t="shared" si="342"/>
        <v>0</v>
      </c>
      <c r="X423" s="325">
        <f t="shared" si="342"/>
        <v>0</v>
      </c>
      <c r="Y423" s="325">
        <f t="shared" si="342"/>
        <v>0</v>
      </c>
      <c r="Z423" s="325">
        <f t="shared" si="342"/>
        <v>0</v>
      </c>
      <c r="AA423" s="325">
        <f t="shared" si="342"/>
        <v>0</v>
      </c>
      <c r="AB423" s="325">
        <f t="shared" si="342"/>
        <v>0</v>
      </c>
      <c r="AC423" s="325">
        <f t="shared" si="342"/>
        <v>0</v>
      </c>
      <c r="AD423" s="325">
        <f t="shared" si="342"/>
        <v>0</v>
      </c>
      <c r="AE423" s="325">
        <f t="shared" si="342"/>
        <v>0</v>
      </c>
      <c r="AF423" s="325">
        <f t="shared" si="342"/>
        <v>0</v>
      </c>
      <c r="AG423" s="325">
        <f t="shared" si="342"/>
        <v>1000</v>
      </c>
      <c r="AH423" s="325">
        <f t="shared" si="342"/>
        <v>0</v>
      </c>
      <c r="AI423" s="325">
        <f t="shared" si="342"/>
        <v>0</v>
      </c>
      <c r="AJ423" s="325">
        <f t="shared" si="342"/>
        <v>0</v>
      </c>
      <c r="AK423" s="325">
        <f t="shared" si="342"/>
        <v>0</v>
      </c>
      <c r="AL423" s="325">
        <f t="shared" si="342"/>
        <v>0</v>
      </c>
      <c r="AM423" s="325">
        <f t="shared" si="342"/>
        <v>0</v>
      </c>
      <c r="AN423" s="325">
        <f t="shared" si="342"/>
        <v>0</v>
      </c>
      <c r="AO423" s="325">
        <f t="shared" ref="AO423:BP423" si="343">SUM(AO424,AO425)</f>
        <v>0</v>
      </c>
      <c r="AP423" s="325">
        <f t="shared" si="343"/>
        <v>0</v>
      </c>
      <c r="AQ423" s="325">
        <f t="shared" si="343"/>
        <v>0</v>
      </c>
      <c r="AR423" s="325">
        <f t="shared" si="343"/>
        <v>0</v>
      </c>
      <c r="AS423" s="325">
        <f t="shared" si="343"/>
        <v>0</v>
      </c>
      <c r="AT423" s="325">
        <f t="shared" si="343"/>
        <v>0</v>
      </c>
      <c r="AU423" s="325">
        <f t="shared" si="343"/>
        <v>0</v>
      </c>
      <c r="AV423" s="325">
        <f t="shared" si="343"/>
        <v>0</v>
      </c>
      <c r="AW423" s="325">
        <f t="shared" si="343"/>
        <v>0</v>
      </c>
      <c r="AX423" s="325">
        <f t="shared" si="343"/>
        <v>0</v>
      </c>
      <c r="AY423" s="325">
        <f t="shared" si="343"/>
        <v>0</v>
      </c>
      <c r="AZ423" s="325">
        <f t="shared" si="343"/>
        <v>0</v>
      </c>
      <c r="BA423" s="325">
        <f t="shared" si="343"/>
        <v>0</v>
      </c>
      <c r="BB423" s="325">
        <f t="shared" si="343"/>
        <v>0</v>
      </c>
      <c r="BC423" s="325">
        <f t="shared" si="343"/>
        <v>0</v>
      </c>
      <c r="BD423" s="325">
        <f t="shared" si="343"/>
        <v>0</v>
      </c>
      <c r="BE423" s="325">
        <f t="shared" si="343"/>
        <v>0</v>
      </c>
      <c r="BF423" s="325">
        <f t="shared" si="343"/>
        <v>1000</v>
      </c>
      <c r="BG423" s="325">
        <f t="shared" si="343"/>
        <v>0</v>
      </c>
      <c r="BH423" s="325">
        <f t="shared" si="343"/>
        <v>0</v>
      </c>
      <c r="BI423" s="325">
        <f t="shared" si="343"/>
        <v>0</v>
      </c>
      <c r="BJ423" s="325">
        <f t="shared" si="343"/>
        <v>0</v>
      </c>
      <c r="BK423" s="325">
        <f t="shared" si="343"/>
        <v>0</v>
      </c>
      <c r="BL423" s="325">
        <f t="shared" si="343"/>
        <v>0</v>
      </c>
      <c r="BM423" s="325">
        <f t="shared" si="343"/>
        <v>0</v>
      </c>
      <c r="BN423" s="325">
        <f t="shared" si="343"/>
        <v>0</v>
      </c>
      <c r="BO423" s="325">
        <f t="shared" si="343"/>
        <v>0</v>
      </c>
      <c r="BP423" s="326">
        <f t="shared" si="343"/>
        <v>0</v>
      </c>
    </row>
    <row r="424" spans="5:68" hidden="1" outlineLevel="5">
      <c r="H424" s="327" t="s">
        <v>272</v>
      </c>
      <c r="I424" s="312">
        <f>'Data - expenses'!J250</f>
        <v>0</v>
      </c>
      <c r="J424" s="313">
        <f>'Data - expenses'!K250</f>
        <v>0</v>
      </c>
      <c r="K424" s="313">
        <f>'Data - expenses'!L250</f>
        <v>0</v>
      </c>
      <c r="L424" s="313">
        <f>'Data - expenses'!M250</f>
        <v>0</v>
      </c>
      <c r="M424" s="313">
        <f>'Data - expenses'!N250</f>
        <v>0</v>
      </c>
      <c r="N424" s="313">
        <f>'Data - expenses'!O250</f>
        <v>0</v>
      </c>
      <c r="O424" s="313">
        <f>'Data - expenses'!P250</f>
        <v>0</v>
      </c>
      <c r="P424" s="313">
        <f>'Data - expenses'!Q250</f>
        <v>0</v>
      </c>
      <c r="Q424" s="313">
        <f>'Data - expenses'!R250</f>
        <v>0</v>
      </c>
      <c r="R424" s="313">
        <f>'Data - expenses'!S250</f>
        <v>0</v>
      </c>
      <c r="S424" s="313">
        <f>'Data - expenses'!T250</f>
        <v>0</v>
      </c>
      <c r="T424" s="313">
        <f>'Data - expenses'!U250</f>
        <v>0</v>
      </c>
      <c r="U424" s="313">
        <f>'Data - expenses'!V250</f>
        <v>0</v>
      </c>
      <c r="V424" s="313">
        <f>'Data - expenses'!W250</f>
        <v>0</v>
      </c>
      <c r="W424" s="313">
        <f>'Data - expenses'!X250</f>
        <v>0</v>
      </c>
      <c r="X424" s="313">
        <f>'Data - expenses'!Y250</f>
        <v>0</v>
      </c>
      <c r="Y424" s="313">
        <f>'Data - expenses'!Z250</f>
        <v>0</v>
      </c>
      <c r="Z424" s="313">
        <f>'Data - expenses'!AA250</f>
        <v>0</v>
      </c>
      <c r="AA424" s="313">
        <f>'Data - expenses'!AB250</f>
        <v>0</v>
      </c>
      <c r="AB424" s="313">
        <f>'Data - expenses'!AC250</f>
        <v>0</v>
      </c>
      <c r="AC424" s="313">
        <f>'Data - expenses'!AD250</f>
        <v>0</v>
      </c>
      <c r="AD424" s="313">
        <f>'Data - expenses'!AE250</f>
        <v>0</v>
      </c>
      <c r="AE424" s="313">
        <f>'Data - expenses'!AF250</f>
        <v>0</v>
      </c>
      <c r="AF424" s="313">
        <f>'Data - expenses'!AG250</f>
        <v>0</v>
      </c>
      <c r="AG424" s="313">
        <f>'Data - expenses'!AH250</f>
        <v>1000</v>
      </c>
      <c r="AH424" s="313">
        <f>'Data - expenses'!AI250</f>
        <v>0</v>
      </c>
      <c r="AI424" s="313">
        <f>'Data - expenses'!AJ250</f>
        <v>0</v>
      </c>
      <c r="AJ424" s="313">
        <f>'Data - expenses'!AK250</f>
        <v>0</v>
      </c>
      <c r="AK424" s="313">
        <f>'Data - expenses'!AL250</f>
        <v>0</v>
      </c>
      <c r="AL424" s="313">
        <f>'Data - expenses'!AM250</f>
        <v>0</v>
      </c>
      <c r="AM424" s="313">
        <f>'Data - expenses'!AN250</f>
        <v>0</v>
      </c>
      <c r="AN424" s="313">
        <f>'Data - expenses'!AO250</f>
        <v>0</v>
      </c>
      <c r="AO424" s="313">
        <f>'Data - expenses'!AP250</f>
        <v>0</v>
      </c>
      <c r="AP424" s="313">
        <f>'Data - expenses'!AQ250</f>
        <v>0</v>
      </c>
      <c r="AQ424" s="313">
        <f>'Data - expenses'!AR250</f>
        <v>0</v>
      </c>
      <c r="AR424" s="313">
        <f>'Data - expenses'!AS250</f>
        <v>0</v>
      </c>
      <c r="AS424" s="313">
        <f>'Data - expenses'!AT250</f>
        <v>0</v>
      </c>
      <c r="AT424" s="313">
        <f>'Data - expenses'!AU250</f>
        <v>0</v>
      </c>
      <c r="AU424" s="313">
        <f>'Data - expenses'!AV250</f>
        <v>0</v>
      </c>
      <c r="AV424" s="313">
        <f>'Data - expenses'!AW250</f>
        <v>0</v>
      </c>
      <c r="AW424" s="313">
        <f>'Data - expenses'!AX250</f>
        <v>0</v>
      </c>
      <c r="AX424" s="313">
        <f>'Data - expenses'!AY250</f>
        <v>0</v>
      </c>
      <c r="AY424" s="313">
        <f>'Data - expenses'!AZ250</f>
        <v>0</v>
      </c>
      <c r="AZ424" s="313">
        <f>'Data - expenses'!BA250</f>
        <v>0</v>
      </c>
      <c r="BA424" s="313">
        <f>'Data - expenses'!BB250</f>
        <v>0</v>
      </c>
      <c r="BB424" s="313">
        <f>'Data - expenses'!BC250</f>
        <v>0</v>
      </c>
      <c r="BC424" s="313">
        <f>'Data - expenses'!BD250</f>
        <v>0</v>
      </c>
      <c r="BD424" s="313">
        <f>'Data - expenses'!BE250</f>
        <v>0</v>
      </c>
      <c r="BE424" s="313">
        <f>'Data - expenses'!BF250</f>
        <v>0</v>
      </c>
      <c r="BF424" s="313">
        <f>'Data - expenses'!BG250</f>
        <v>1000</v>
      </c>
      <c r="BG424" s="313">
        <f>'Data - expenses'!BH250</f>
        <v>0</v>
      </c>
      <c r="BH424" s="313">
        <f>'Data - expenses'!BI250</f>
        <v>0</v>
      </c>
      <c r="BI424" s="313">
        <f>'Data - expenses'!BJ250</f>
        <v>0</v>
      </c>
      <c r="BJ424" s="313">
        <f>'Data - expenses'!BK250</f>
        <v>0</v>
      </c>
      <c r="BK424" s="313">
        <f>'Data - expenses'!BL250</f>
        <v>0</v>
      </c>
      <c r="BL424" s="313">
        <f>'Data - expenses'!BM250</f>
        <v>0</v>
      </c>
      <c r="BM424" s="313">
        <f>'Data - expenses'!BN250</f>
        <v>0</v>
      </c>
      <c r="BN424" s="313">
        <f>'Data - expenses'!BO250</f>
        <v>0</v>
      </c>
      <c r="BO424" s="313">
        <f>'Data - expenses'!BP250</f>
        <v>0</v>
      </c>
      <c r="BP424" s="314">
        <f>'Data - expenses'!BQ250</f>
        <v>0</v>
      </c>
    </row>
    <row r="425" spans="5:68" hidden="1" outlineLevel="5">
      <c r="H425" s="327" t="s">
        <v>273</v>
      </c>
      <c r="I425" s="312">
        <f>'Data - expenses'!J251</f>
        <v>0</v>
      </c>
      <c r="J425" s="313">
        <f>'Data - expenses'!K251</f>
        <v>0</v>
      </c>
      <c r="K425" s="313">
        <f>'Data - expenses'!L251</f>
        <v>0</v>
      </c>
      <c r="L425" s="313">
        <f>'Data - expenses'!M251</f>
        <v>0</v>
      </c>
      <c r="M425" s="313">
        <f>'Data - expenses'!N251</f>
        <v>0</v>
      </c>
      <c r="N425" s="313">
        <f>'Data - expenses'!O251</f>
        <v>0</v>
      </c>
      <c r="O425" s="313">
        <f>'Data - expenses'!P251</f>
        <v>1000</v>
      </c>
      <c r="P425" s="313">
        <f>'Data - expenses'!Q251</f>
        <v>0</v>
      </c>
      <c r="Q425" s="313">
        <f>'Data - expenses'!R251</f>
        <v>0</v>
      </c>
      <c r="R425" s="313">
        <f>'Data - expenses'!S251</f>
        <v>0</v>
      </c>
      <c r="S425" s="313">
        <f>'Data - expenses'!T251</f>
        <v>0</v>
      </c>
      <c r="T425" s="313">
        <f>'Data - expenses'!U251</f>
        <v>0</v>
      </c>
      <c r="U425" s="313">
        <f>'Data - expenses'!V251</f>
        <v>0</v>
      </c>
      <c r="V425" s="313">
        <f>'Data - expenses'!W251</f>
        <v>0</v>
      </c>
      <c r="W425" s="313">
        <f>'Data - expenses'!X251</f>
        <v>0</v>
      </c>
      <c r="X425" s="313">
        <f>'Data - expenses'!Y251</f>
        <v>0</v>
      </c>
      <c r="Y425" s="313">
        <f>'Data - expenses'!Z251</f>
        <v>0</v>
      </c>
      <c r="Z425" s="313">
        <f>'Data - expenses'!AA251</f>
        <v>0</v>
      </c>
      <c r="AA425" s="313">
        <f>'Data - expenses'!AB251</f>
        <v>0</v>
      </c>
      <c r="AB425" s="313">
        <f>'Data - expenses'!AC251</f>
        <v>0</v>
      </c>
      <c r="AC425" s="313">
        <f>'Data - expenses'!AD251</f>
        <v>0</v>
      </c>
      <c r="AD425" s="313">
        <f>'Data - expenses'!AE251</f>
        <v>0</v>
      </c>
      <c r="AE425" s="313">
        <f>'Data - expenses'!AF251</f>
        <v>0</v>
      </c>
      <c r="AF425" s="313">
        <f>'Data - expenses'!AG251</f>
        <v>0</v>
      </c>
      <c r="AG425" s="313">
        <f>'Data - expenses'!AH251</f>
        <v>0</v>
      </c>
      <c r="AH425" s="313">
        <f>'Data - expenses'!AI251</f>
        <v>0</v>
      </c>
      <c r="AI425" s="313">
        <f>'Data - expenses'!AJ251</f>
        <v>0</v>
      </c>
      <c r="AJ425" s="313">
        <f>'Data - expenses'!AK251</f>
        <v>0</v>
      </c>
      <c r="AK425" s="313">
        <f>'Data - expenses'!AL251</f>
        <v>0</v>
      </c>
      <c r="AL425" s="313">
        <f>'Data - expenses'!AM251</f>
        <v>0</v>
      </c>
      <c r="AM425" s="313">
        <f>'Data - expenses'!AN251</f>
        <v>0</v>
      </c>
      <c r="AN425" s="313">
        <f>'Data - expenses'!AO251</f>
        <v>0</v>
      </c>
      <c r="AO425" s="313">
        <f>'Data - expenses'!AP251</f>
        <v>0</v>
      </c>
      <c r="AP425" s="313">
        <f>'Data - expenses'!AQ251</f>
        <v>0</v>
      </c>
      <c r="AQ425" s="313">
        <f>'Data - expenses'!AR251</f>
        <v>0</v>
      </c>
      <c r="AR425" s="313">
        <f>'Data - expenses'!AS251</f>
        <v>0</v>
      </c>
      <c r="AS425" s="313">
        <f>'Data - expenses'!AT251</f>
        <v>0</v>
      </c>
      <c r="AT425" s="313">
        <f>'Data - expenses'!AU251</f>
        <v>0</v>
      </c>
      <c r="AU425" s="313">
        <f>'Data - expenses'!AV251</f>
        <v>0</v>
      </c>
      <c r="AV425" s="313">
        <f>'Data - expenses'!AW251</f>
        <v>0</v>
      </c>
      <c r="AW425" s="313">
        <f>'Data - expenses'!AX251</f>
        <v>0</v>
      </c>
      <c r="AX425" s="313">
        <f>'Data - expenses'!AY251</f>
        <v>0</v>
      </c>
      <c r="AY425" s="313">
        <f>'Data - expenses'!AZ251</f>
        <v>0</v>
      </c>
      <c r="AZ425" s="313">
        <f>'Data - expenses'!BA251</f>
        <v>0</v>
      </c>
      <c r="BA425" s="313">
        <f>'Data - expenses'!BB251</f>
        <v>0</v>
      </c>
      <c r="BB425" s="313">
        <f>'Data - expenses'!BC251</f>
        <v>0</v>
      </c>
      <c r="BC425" s="313">
        <f>'Data - expenses'!BD251</f>
        <v>0</v>
      </c>
      <c r="BD425" s="313">
        <f>'Data - expenses'!BE251</f>
        <v>0</v>
      </c>
      <c r="BE425" s="313">
        <f>'Data - expenses'!BF251</f>
        <v>0</v>
      </c>
      <c r="BF425" s="313">
        <f>'Data - expenses'!BG251</f>
        <v>0</v>
      </c>
      <c r="BG425" s="313">
        <f>'Data - expenses'!BH251</f>
        <v>0</v>
      </c>
      <c r="BH425" s="313">
        <f>'Data - expenses'!BI251</f>
        <v>0</v>
      </c>
      <c r="BI425" s="313">
        <f>'Data - expenses'!BJ251</f>
        <v>0</v>
      </c>
      <c r="BJ425" s="313">
        <f>'Data - expenses'!BK251</f>
        <v>0</v>
      </c>
      <c r="BK425" s="313">
        <f>'Data - expenses'!BL251</f>
        <v>0</v>
      </c>
      <c r="BL425" s="313">
        <f>'Data - expenses'!BM251</f>
        <v>0</v>
      </c>
      <c r="BM425" s="313">
        <f>'Data - expenses'!BN251</f>
        <v>0</v>
      </c>
      <c r="BN425" s="313">
        <f>'Data - expenses'!BO251</f>
        <v>0</v>
      </c>
      <c r="BO425" s="313">
        <f>'Data - expenses'!BP251</f>
        <v>0</v>
      </c>
      <c r="BP425" s="314">
        <f>'Data - expenses'!BQ251</f>
        <v>0</v>
      </c>
    </row>
    <row r="426" spans="5:68" hidden="1" outlineLevel="2">
      <c r="E426" s="502" t="s">
        <v>91</v>
      </c>
      <c r="F426" s="505"/>
      <c r="G426" s="505"/>
      <c r="H426" s="503"/>
      <c r="I426" s="324">
        <f t="shared" ref="I426:AN426" si="344">SUM(I427)</f>
        <v>0</v>
      </c>
      <c r="J426" s="325">
        <f t="shared" si="344"/>
        <v>0</v>
      </c>
      <c r="K426" s="325">
        <f t="shared" si="344"/>
        <v>0</v>
      </c>
      <c r="L426" s="325">
        <f t="shared" si="344"/>
        <v>0</v>
      </c>
      <c r="M426" s="325">
        <f t="shared" si="344"/>
        <v>0</v>
      </c>
      <c r="N426" s="325">
        <f t="shared" si="344"/>
        <v>0</v>
      </c>
      <c r="O426" s="325">
        <f t="shared" si="344"/>
        <v>833.33333333333337</v>
      </c>
      <c r="P426" s="325">
        <f t="shared" si="344"/>
        <v>833.33333333333337</v>
      </c>
      <c r="Q426" s="325">
        <f t="shared" si="344"/>
        <v>833.33333333333337</v>
      </c>
      <c r="R426" s="325">
        <f t="shared" si="344"/>
        <v>833.33333333333337</v>
      </c>
      <c r="S426" s="325">
        <f t="shared" ca="1" si="344"/>
        <v>135833.33333333334</v>
      </c>
      <c r="T426" s="325">
        <f t="shared" si="344"/>
        <v>833.33333333333337</v>
      </c>
      <c r="U426" s="325">
        <f t="shared" ca="1" si="344"/>
        <v>207500.00000000003</v>
      </c>
      <c r="V426" s="325">
        <f t="shared" ca="1" si="344"/>
        <v>207500.00000000003</v>
      </c>
      <c r="W426" s="325">
        <f t="shared" ca="1" si="344"/>
        <v>231666.66666666669</v>
      </c>
      <c r="X426" s="325">
        <f t="shared" ca="1" si="344"/>
        <v>231666.66666666669</v>
      </c>
      <c r="Y426" s="325">
        <f t="shared" ca="1" si="344"/>
        <v>281666.66666666669</v>
      </c>
      <c r="Z426" s="325">
        <f t="shared" ca="1" si="344"/>
        <v>313333.33333333331</v>
      </c>
      <c r="AA426" s="325">
        <f t="shared" ca="1" si="344"/>
        <v>530000.00000000012</v>
      </c>
      <c r="AB426" s="325">
        <f t="shared" ca="1" si="344"/>
        <v>755833.33333333337</v>
      </c>
      <c r="AC426" s="325">
        <f t="shared" ca="1" si="344"/>
        <v>878333.33333333337</v>
      </c>
      <c r="AD426" s="325">
        <f t="shared" ca="1" si="344"/>
        <v>1157500</v>
      </c>
      <c r="AE426" s="325">
        <f t="shared" ca="1" si="344"/>
        <v>1157500</v>
      </c>
      <c r="AF426" s="325">
        <f t="shared" ca="1" si="344"/>
        <v>1157500</v>
      </c>
      <c r="AG426" s="325">
        <f t="shared" ca="1" si="344"/>
        <v>1157750</v>
      </c>
      <c r="AH426" s="325">
        <f t="shared" ca="1" si="344"/>
        <v>1157750</v>
      </c>
      <c r="AI426" s="325">
        <f t="shared" ca="1" si="344"/>
        <v>1157750</v>
      </c>
      <c r="AJ426" s="325">
        <f t="shared" ca="1" si="344"/>
        <v>1157750</v>
      </c>
      <c r="AK426" s="325">
        <f t="shared" ca="1" si="344"/>
        <v>1157750</v>
      </c>
      <c r="AL426" s="325">
        <f t="shared" ca="1" si="344"/>
        <v>1157750</v>
      </c>
      <c r="AM426" s="325">
        <f t="shared" ca="1" si="344"/>
        <v>1157750</v>
      </c>
      <c r="AN426" s="325">
        <f t="shared" ca="1" si="344"/>
        <v>1157750</v>
      </c>
      <c r="AO426" s="325">
        <f t="shared" ref="AO426:BP426" ca="1" si="345">SUM(AO427)</f>
        <v>1157750</v>
      </c>
      <c r="AP426" s="325">
        <f t="shared" ca="1" si="345"/>
        <v>1157750</v>
      </c>
      <c r="AQ426" s="325">
        <f t="shared" ca="1" si="345"/>
        <v>1157750</v>
      </c>
      <c r="AR426" s="325">
        <f t="shared" ca="1" si="345"/>
        <v>1157750</v>
      </c>
      <c r="AS426" s="325">
        <f t="shared" ca="1" si="345"/>
        <v>1157750</v>
      </c>
      <c r="AT426" s="325">
        <f t="shared" ca="1" si="345"/>
        <v>1157750</v>
      </c>
      <c r="AU426" s="325">
        <f t="shared" ca="1" si="345"/>
        <v>1157750</v>
      </c>
      <c r="AV426" s="325">
        <f t="shared" ca="1" si="345"/>
        <v>1157750</v>
      </c>
      <c r="AW426" s="325">
        <f t="shared" ca="1" si="345"/>
        <v>1157750</v>
      </c>
      <c r="AX426" s="325">
        <f t="shared" ca="1" si="345"/>
        <v>1157750</v>
      </c>
      <c r="AY426" s="325">
        <f t="shared" ca="1" si="345"/>
        <v>1157750</v>
      </c>
      <c r="AZ426" s="325">
        <f t="shared" ca="1" si="345"/>
        <v>1157750</v>
      </c>
      <c r="BA426" s="325">
        <f t="shared" ca="1" si="345"/>
        <v>1157750</v>
      </c>
      <c r="BB426" s="325">
        <f t="shared" ca="1" si="345"/>
        <v>1157750</v>
      </c>
      <c r="BC426" s="325">
        <f t="shared" ca="1" si="345"/>
        <v>1157750</v>
      </c>
      <c r="BD426" s="325">
        <f t="shared" ca="1" si="345"/>
        <v>1172749.9999999998</v>
      </c>
      <c r="BE426" s="325">
        <f t="shared" ca="1" si="345"/>
        <v>1245250</v>
      </c>
      <c r="BF426" s="325">
        <f t="shared" ca="1" si="345"/>
        <v>1245500</v>
      </c>
      <c r="BG426" s="325">
        <f t="shared" ca="1" si="345"/>
        <v>1245500</v>
      </c>
      <c r="BH426" s="325">
        <f t="shared" ca="1" si="345"/>
        <v>1245500</v>
      </c>
      <c r="BI426" s="325">
        <f t="shared" ca="1" si="345"/>
        <v>1245500</v>
      </c>
      <c r="BJ426" s="325">
        <f t="shared" ca="1" si="345"/>
        <v>1288833.3333333333</v>
      </c>
      <c r="BK426" s="325">
        <f t="shared" ca="1" si="345"/>
        <v>1288833.3333333333</v>
      </c>
      <c r="BL426" s="325">
        <f t="shared" ca="1" si="345"/>
        <v>1288833.3333333333</v>
      </c>
      <c r="BM426" s="325">
        <f t="shared" ca="1" si="345"/>
        <v>1373000</v>
      </c>
      <c r="BN426" s="325">
        <f t="shared" ca="1" si="345"/>
        <v>1386333.3333333333</v>
      </c>
      <c r="BO426" s="325">
        <f t="shared" ca="1" si="345"/>
        <v>1386333.3333333333</v>
      </c>
      <c r="BP426" s="326">
        <f t="shared" ca="1" si="345"/>
        <v>1386333.3333333333</v>
      </c>
    </row>
    <row r="427" spans="5:68" hidden="1" outlineLevel="3">
      <c r="F427" s="488" t="s">
        <v>91</v>
      </c>
      <c r="G427" s="504"/>
      <c r="H427" s="489"/>
      <c r="I427" s="321">
        <f t="shared" ref="I427:AN427" si="346">SUM(I428,I431)</f>
        <v>0</v>
      </c>
      <c r="J427" s="322">
        <f t="shared" si="346"/>
        <v>0</v>
      </c>
      <c r="K427" s="322">
        <f t="shared" si="346"/>
        <v>0</v>
      </c>
      <c r="L427" s="322">
        <f t="shared" si="346"/>
        <v>0</v>
      </c>
      <c r="M427" s="322">
        <f t="shared" si="346"/>
        <v>0</v>
      </c>
      <c r="N427" s="322">
        <f t="shared" si="346"/>
        <v>0</v>
      </c>
      <c r="O427" s="322">
        <f t="shared" si="346"/>
        <v>833.33333333333337</v>
      </c>
      <c r="P427" s="322">
        <f t="shared" si="346"/>
        <v>833.33333333333337</v>
      </c>
      <c r="Q427" s="322">
        <f t="shared" si="346"/>
        <v>833.33333333333337</v>
      </c>
      <c r="R427" s="322">
        <f t="shared" si="346"/>
        <v>833.33333333333337</v>
      </c>
      <c r="S427" s="322">
        <f t="shared" ca="1" si="346"/>
        <v>135833.33333333334</v>
      </c>
      <c r="T427" s="322">
        <f t="shared" si="346"/>
        <v>833.33333333333337</v>
      </c>
      <c r="U427" s="322">
        <f t="shared" ca="1" si="346"/>
        <v>207500.00000000003</v>
      </c>
      <c r="V427" s="322">
        <f t="shared" ca="1" si="346"/>
        <v>207500.00000000003</v>
      </c>
      <c r="W427" s="322">
        <f t="shared" ca="1" si="346"/>
        <v>231666.66666666669</v>
      </c>
      <c r="X427" s="322">
        <f t="shared" ca="1" si="346"/>
        <v>231666.66666666669</v>
      </c>
      <c r="Y427" s="322">
        <f t="shared" ca="1" si="346"/>
        <v>281666.66666666669</v>
      </c>
      <c r="Z427" s="322">
        <f t="shared" ca="1" si="346"/>
        <v>313333.33333333331</v>
      </c>
      <c r="AA427" s="322">
        <f t="shared" ca="1" si="346"/>
        <v>530000.00000000012</v>
      </c>
      <c r="AB427" s="322">
        <f t="shared" ca="1" si="346"/>
        <v>755833.33333333337</v>
      </c>
      <c r="AC427" s="322">
        <f t="shared" ca="1" si="346"/>
        <v>878333.33333333337</v>
      </c>
      <c r="AD427" s="322">
        <f t="shared" ca="1" si="346"/>
        <v>1157500</v>
      </c>
      <c r="AE427" s="322">
        <f t="shared" ca="1" si="346"/>
        <v>1157500</v>
      </c>
      <c r="AF427" s="322">
        <f t="shared" ca="1" si="346"/>
        <v>1157500</v>
      </c>
      <c r="AG427" s="322">
        <f t="shared" ca="1" si="346"/>
        <v>1157750</v>
      </c>
      <c r="AH427" s="322">
        <f t="shared" ca="1" si="346"/>
        <v>1157750</v>
      </c>
      <c r="AI427" s="322">
        <f t="shared" ca="1" si="346"/>
        <v>1157750</v>
      </c>
      <c r="AJ427" s="322">
        <f t="shared" ca="1" si="346"/>
        <v>1157750</v>
      </c>
      <c r="AK427" s="322">
        <f t="shared" ca="1" si="346"/>
        <v>1157750</v>
      </c>
      <c r="AL427" s="322">
        <f t="shared" ca="1" si="346"/>
        <v>1157750</v>
      </c>
      <c r="AM427" s="322">
        <f t="shared" ca="1" si="346"/>
        <v>1157750</v>
      </c>
      <c r="AN427" s="322">
        <f t="shared" ca="1" si="346"/>
        <v>1157750</v>
      </c>
      <c r="AO427" s="322">
        <f t="shared" ref="AO427:BP427" ca="1" si="347">SUM(AO428,AO431)</f>
        <v>1157750</v>
      </c>
      <c r="AP427" s="322">
        <f t="shared" ca="1" si="347"/>
        <v>1157750</v>
      </c>
      <c r="AQ427" s="322">
        <f t="shared" ca="1" si="347"/>
        <v>1157750</v>
      </c>
      <c r="AR427" s="322">
        <f t="shared" ca="1" si="347"/>
        <v>1157750</v>
      </c>
      <c r="AS427" s="322">
        <f t="shared" ca="1" si="347"/>
        <v>1157750</v>
      </c>
      <c r="AT427" s="322">
        <f t="shared" ca="1" si="347"/>
        <v>1157750</v>
      </c>
      <c r="AU427" s="322">
        <f t="shared" ca="1" si="347"/>
        <v>1157750</v>
      </c>
      <c r="AV427" s="322">
        <f t="shared" ca="1" si="347"/>
        <v>1157750</v>
      </c>
      <c r="AW427" s="322">
        <f t="shared" ca="1" si="347"/>
        <v>1157750</v>
      </c>
      <c r="AX427" s="322">
        <f t="shared" ca="1" si="347"/>
        <v>1157750</v>
      </c>
      <c r="AY427" s="322">
        <f t="shared" ca="1" si="347"/>
        <v>1157750</v>
      </c>
      <c r="AZ427" s="322">
        <f t="shared" ca="1" si="347"/>
        <v>1157750</v>
      </c>
      <c r="BA427" s="322">
        <f t="shared" ca="1" si="347"/>
        <v>1157750</v>
      </c>
      <c r="BB427" s="322">
        <f t="shared" ca="1" si="347"/>
        <v>1157750</v>
      </c>
      <c r="BC427" s="322">
        <f t="shared" ca="1" si="347"/>
        <v>1157750</v>
      </c>
      <c r="BD427" s="322">
        <f t="shared" ca="1" si="347"/>
        <v>1172749.9999999998</v>
      </c>
      <c r="BE427" s="322">
        <f t="shared" ca="1" si="347"/>
        <v>1245250</v>
      </c>
      <c r="BF427" s="322">
        <f t="shared" ca="1" si="347"/>
        <v>1245500</v>
      </c>
      <c r="BG427" s="322">
        <f t="shared" ca="1" si="347"/>
        <v>1245500</v>
      </c>
      <c r="BH427" s="322">
        <f t="shared" ca="1" si="347"/>
        <v>1245500</v>
      </c>
      <c r="BI427" s="322">
        <f t="shared" ca="1" si="347"/>
        <v>1245500</v>
      </c>
      <c r="BJ427" s="322">
        <f t="shared" ca="1" si="347"/>
        <v>1288833.3333333333</v>
      </c>
      <c r="BK427" s="322">
        <f t="shared" ca="1" si="347"/>
        <v>1288833.3333333333</v>
      </c>
      <c r="BL427" s="322">
        <f t="shared" ca="1" si="347"/>
        <v>1288833.3333333333</v>
      </c>
      <c r="BM427" s="322">
        <f t="shared" ca="1" si="347"/>
        <v>1373000</v>
      </c>
      <c r="BN427" s="322">
        <f t="shared" ca="1" si="347"/>
        <v>1386333.3333333333</v>
      </c>
      <c r="BO427" s="322">
        <f t="shared" ca="1" si="347"/>
        <v>1386333.3333333333</v>
      </c>
      <c r="BP427" s="323">
        <f t="shared" ca="1" si="347"/>
        <v>1386333.3333333333</v>
      </c>
    </row>
    <row r="428" spans="5:68" hidden="1" outlineLevel="4">
      <c r="G428" s="502" t="s">
        <v>4</v>
      </c>
      <c r="H428" s="503"/>
      <c r="I428" s="324">
        <f t="shared" ref="I428:AN428" si="348">SUM(I429,I430)</f>
        <v>0</v>
      </c>
      <c r="J428" s="325">
        <f t="shared" si="348"/>
        <v>0</v>
      </c>
      <c r="K428" s="325">
        <f t="shared" si="348"/>
        <v>0</v>
      </c>
      <c r="L428" s="325">
        <f t="shared" si="348"/>
        <v>0</v>
      </c>
      <c r="M428" s="325">
        <f t="shared" si="348"/>
        <v>0</v>
      </c>
      <c r="N428" s="325">
        <f t="shared" si="348"/>
        <v>0</v>
      </c>
      <c r="O428" s="325">
        <f t="shared" si="348"/>
        <v>0</v>
      </c>
      <c r="P428" s="325">
        <f t="shared" si="348"/>
        <v>0</v>
      </c>
      <c r="Q428" s="325">
        <f t="shared" si="348"/>
        <v>0</v>
      </c>
      <c r="R428" s="325">
        <f t="shared" si="348"/>
        <v>0</v>
      </c>
      <c r="S428" s="325">
        <f t="shared" ca="1" si="348"/>
        <v>135000</v>
      </c>
      <c r="T428" s="325">
        <f t="shared" si="348"/>
        <v>0</v>
      </c>
      <c r="U428" s="325">
        <f t="shared" ca="1" si="348"/>
        <v>206666.66666666669</v>
      </c>
      <c r="V428" s="325">
        <f t="shared" ca="1" si="348"/>
        <v>206666.66666666669</v>
      </c>
      <c r="W428" s="325">
        <f t="shared" ca="1" si="348"/>
        <v>230833.33333333334</v>
      </c>
      <c r="X428" s="325">
        <f t="shared" ca="1" si="348"/>
        <v>230833.33333333334</v>
      </c>
      <c r="Y428" s="325">
        <f t="shared" ca="1" si="348"/>
        <v>280833.33333333337</v>
      </c>
      <c r="Z428" s="325">
        <f t="shared" ca="1" si="348"/>
        <v>312500</v>
      </c>
      <c r="AA428" s="325">
        <f t="shared" ca="1" si="348"/>
        <v>529166.66666666674</v>
      </c>
      <c r="AB428" s="325">
        <f t="shared" ca="1" si="348"/>
        <v>755000</v>
      </c>
      <c r="AC428" s="325">
        <f t="shared" ca="1" si="348"/>
        <v>877500</v>
      </c>
      <c r="AD428" s="325">
        <f t="shared" ca="1" si="348"/>
        <v>1156666.6666666667</v>
      </c>
      <c r="AE428" s="325">
        <f t="shared" ca="1" si="348"/>
        <v>1156666.6666666667</v>
      </c>
      <c r="AF428" s="325">
        <f t="shared" ca="1" si="348"/>
        <v>1156666.6666666667</v>
      </c>
      <c r="AG428" s="325">
        <f t="shared" ca="1" si="348"/>
        <v>1156666.6666666667</v>
      </c>
      <c r="AH428" s="325">
        <f t="shared" ca="1" si="348"/>
        <v>1156666.6666666667</v>
      </c>
      <c r="AI428" s="325">
        <f t="shared" ca="1" si="348"/>
        <v>1156666.6666666667</v>
      </c>
      <c r="AJ428" s="325">
        <f t="shared" ca="1" si="348"/>
        <v>1156666.6666666667</v>
      </c>
      <c r="AK428" s="325">
        <f t="shared" ca="1" si="348"/>
        <v>1156666.6666666667</v>
      </c>
      <c r="AL428" s="325">
        <f t="shared" ca="1" si="348"/>
        <v>1156666.6666666667</v>
      </c>
      <c r="AM428" s="325">
        <f t="shared" ca="1" si="348"/>
        <v>1156666.6666666667</v>
      </c>
      <c r="AN428" s="325">
        <f t="shared" ca="1" si="348"/>
        <v>1156666.6666666667</v>
      </c>
      <c r="AO428" s="325">
        <f t="shared" ref="AO428:BP428" ca="1" si="349">SUM(AO429,AO430)</f>
        <v>1156666.6666666667</v>
      </c>
      <c r="AP428" s="325">
        <f t="shared" ca="1" si="349"/>
        <v>1156666.6666666667</v>
      </c>
      <c r="AQ428" s="325">
        <f t="shared" ca="1" si="349"/>
        <v>1156666.6666666667</v>
      </c>
      <c r="AR428" s="325">
        <f t="shared" ca="1" si="349"/>
        <v>1156666.6666666667</v>
      </c>
      <c r="AS428" s="325">
        <f t="shared" ca="1" si="349"/>
        <v>1156666.6666666667</v>
      </c>
      <c r="AT428" s="325">
        <f t="shared" ca="1" si="349"/>
        <v>1156666.6666666667</v>
      </c>
      <c r="AU428" s="325">
        <f t="shared" ca="1" si="349"/>
        <v>1156666.6666666667</v>
      </c>
      <c r="AV428" s="325">
        <f t="shared" ca="1" si="349"/>
        <v>1156666.6666666667</v>
      </c>
      <c r="AW428" s="325">
        <f t="shared" ca="1" si="349"/>
        <v>1156666.6666666667</v>
      </c>
      <c r="AX428" s="325">
        <f t="shared" ca="1" si="349"/>
        <v>1156666.6666666667</v>
      </c>
      <c r="AY428" s="325">
        <f t="shared" ca="1" si="349"/>
        <v>1156666.6666666667</v>
      </c>
      <c r="AZ428" s="325">
        <f t="shared" ca="1" si="349"/>
        <v>1156666.6666666667</v>
      </c>
      <c r="BA428" s="325">
        <f t="shared" ca="1" si="349"/>
        <v>1156666.6666666667</v>
      </c>
      <c r="BB428" s="325">
        <f t="shared" ca="1" si="349"/>
        <v>1156666.6666666667</v>
      </c>
      <c r="BC428" s="325">
        <f t="shared" ca="1" si="349"/>
        <v>1156666.6666666667</v>
      </c>
      <c r="BD428" s="325">
        <f t="shared" ca="1" si="349"/>
        <v>1171666.6666666665</v>
      </c>
      <c r="BE428" s="325">
        <f t="shared" ca="1" si="349"/>
        <v>1244166.6666666667</v>
      </c>
      <c r="BF428" s="325">
        <f t="shared" ca="1" si="349"/>
        <v>1244166.6666666667</v>
      </c>
      <c r="BG428" s="325">
        <f t="shared" ca="1" si="349"/>
        <v>1244166.6666666667</v>
      </c>
      <c r="BH428" s="325">
        <f t="shared" ca="1" si="349"/>
        <v>1244166.6666666667</v>
      </c>
      <c r="BI428" s="325">
        <f t="shared" ca="1" si="349"/>
        <v>1244166.6666666667</v>
      </c>
      <c r="BJ428" s="325">
        <f t="shared" ca="1" si="349"/>
        <v>1287500</v>
      </c>
      <c r="BK428" s="325">
        <f t="shared" ca="1" si="349"/>
        <v>1287500</v>
      </c>
      <c r="BL428" s="325">
        <f t="shared" ca="1" si="349"/>
        <v>1287500</v>
      </c>
      <c r="BM428" s="325">
        <f t="shared" ca="1" si="349"/>
        <v>1371666.6666666667</v>
      </c>
      <c r="BN428" s="325">
        <f t="shared" ca="1" si="349"/>
        <v>1385000</v>
      </c>
      <c r="BO428" s="325">
        <f t="shared" ca="1" si="349"/>
        <v>1385000</v>
      </c>
      <c r="BP428" s="326">
        <f t="shared" ca="1" si="349"/>
        <v>1385000</v>
      </c>
    </row>
    <row r="429" spans="5:68" hidden="1" outlineLevel="5">
      <c r="H429" s="327" t="s">
        <v>270</v>
      </c>
      <c r="I429" s="312">
        <f>'Data - expenses'!J252</f>
        <v>0</v>
      </c>
      <c r="J429" s="313">
        <f>'Data - expenses'!K252</f>
        <v>0</v>
      </c>
      <c r="K429" s="313">
        <f>'Data - expenses'!L252</f>
        <v>0</v>
      </c>
      <c r="L429" s="313">
        <f>'Data - expenses'!M252</f>
        <v>0</v>
      </c>
      <c r="M429" s="313">
        <f>'Data - expenses'!N252</f>
        <v>0</v>
      </c>
      <c r="N429" s="313">
        <f>'Data - expenses'!O252</f>
        <v>0</v>
      </c>
      <c r="O429" s="313">
        <f>'Data - expenses'!P252</f>
        <v>0</v>
      </c>
      <c r="P429" s="313">
        <f>'Data - expenses'!Q252</f>
        <v>0</v>
      </c>
      <c r="Q429" s="313">
        <f>'Data - expenses'!R252</f>
        <v>0</v>
      </c>
      <c r="R429" s="313">
        <f>'Data - expenses'!S252</f>
        <v>0</v>
      </c>
      <c r="S429" s="313">
        <f ca="1">'Data - expenses'!T252</f>
        <v>11666.666666666666</v>
      </c>
      <c r="T429" s="313">
        <f>'Data - expenses'!U252</f>
        <v>0</v>
      </c>
      <c r="U429" s="313">
        <f ca="1">'Data - expenses'!V252</f>
        <v>18333.333333333332</v>
      </c>
      <c r="V429" s="313">
        <f ca="1">'Data - expenses'!W252</f>
        <v>18333.333333333332</v>
      </c>
      <c r="W429" s="313">
        <f ca="1">'Data - expenses'!X252</f>
        <v>20833.333333333332</v>
      </c>
      <c r="X429" s="313">
        <f ca="1">'Data - expenses'!Y252</f>
        <v>20833.333333333332</v>
      </c>
      <c r="Y429" s="313">
        <f ca="1">'Data - expenses'!Z252</f>
        <v>25000</v>
      </c>
      <c r="Z429" s="313">
        <f ca="1">'Data - expenses'!AA252</f>
        <v>28333.333333333332</v>
      </c>
      <c r="AA429" s="313">
        <f ca="1">'Data - expenses'!AB252</f>
        <v>47500</v>
      </c>
      <c r="AB429" s="313">
        <f ca="1">'Data - expenses'!AC252</f>
        <v>68333.333333333328</v>
      </c>
      <c r="AC429" s="313">
        <f ca="1">'Data - expenses'!AD252</f>
        <v>79166.666666666672</v>
      </c>
      <c r="AD429" s="313">
        <f ca="1">'Data - expenses'!AE252</f>
        <v>105000</v>
      </c>
      <c r="AE429" s="313">
        <f ca="1">'Data - expenses'!AF252</f>
        <v>105000</v>
      </c>
      <c r="AF429" s="313">
        <f ca="1">'Data - expenses'!AG252</f>
        <v>105000</v>
      </c>
      <c r="AG429" s="313">
        <f ca="1">'Data - expenses'!AH252</f>
        <v>105000</v>
      </c>
      <c r="AH429" s="313">
        <f ca="1">'Data - expenses'!AI252</f>
        <v>105000</v>
      </c>
      <c r="AI429" s="313">
        <f ca="1">'Data - expenses'!AJ252</f>
        <v>105000</v>
      </c>
      <c r="AJ429" s="313">
        <f ca="1">'Data - expenses'!AK252</f>
        <v>105000</v>
      </c>
      <c r="AK429" s="313">
        <f ca="1">'Data - expenses'!AL252</f>
        <v>105000</v>
      </c>
      <c r="AL429" s="313">
        <f ca="1">'Data - expenses'!AM252</f>
        <v>105000</v>
      </c>
      <c r="AM429" s="313">
        <f ca="1">'Data - expenses'!AN252</f>
        <v>105000</v>
      </c>
      <c r="AN429" s="313">
        <f ca="1">'Data - expenses'!AO252</f>
        <v>105000</v>
      </c>
      <c r="AO429" s="313">
        <f ca="1">'Data - expenses'!AP252</f>
        <v>105000</v>
      </c>
      <c r="AP429" s="313">
        <f ca="1">'Data - expenses'!AQ252</f>
        <v>105000</v>
      </c>
      <c r="AQ429" s="313">
        <f ca="1">'Data - expenses'!AR252</f>
        <v>105000</v>
      </c>
      <c r="AR429" s="313">
        <f ca="1">'Data - expenses'!AS252</f>
        <v>105000</v>
      </c>
      <c r="AS429" s="313">
        <f ca="1">'Data - expenses'!AT252</f>
        <v>105000</v>
      </c>
      <c r="AT429" s="313">
        <f ca="1">'Data - expenses'!AU252</f>
        <v>105000</v>
      </c>
      <c r="AU429" s="313">
        <f ca="1">'Data - expenses'!AV252</f>
        <v>105000</v>
      </c>
      <c r="AV429" s="313">
        <f ca="1">'Data - expenses'!AW252</f>
        <v>105000</v>
      </c>
      <c r="AW429" s="313">
        <f ca="1">'Data - expenses'!AX252</f>
        <v>105000</v>
      </c>
      <c r="AX429" s="313">
        <f ca="1">'Data - expenses'!AY252</f>
        <v>105000</v>
      </c>
      <c r="AY429" s="313">
        <f ca="1">'Data - expenses'!AZ252</f>
        <v>105000</v>
      </c>
      <c r="AZ429" s="313">
        <f ca="1">'Data - expenses'!BA252</f>
        <v>105000</v>
      </c>
      <c r="BA429" s="313">
        <f ca="1">'Data - expenses'!BB252</f>
        <v>105000</v>
      </c>
      <c r="BB429" s="313">
        <f ca="1">'Data - expenses'!BC252</f>
        <v>105000</v>
      </c>
      <c r="BC429" s="313">
        <f ca="1">'Data - expenses'!BD252</f>
        <v>105000</v>
      </c>
      <c r="BD429" s="313">
        <f ca="1">'Data - expenses'!BE252</f>
        <v>105833.33333333333</v>
      </c>
      <c r="BE429" s="313">
        <f ca="1">'Data - expenses'!BF252</f>
        <v>112500</v>
      </c>
      <c r="BF429" s="313">
        <f ca="1">'Data - expenses'!BG252</f>
        <v>112500</v>
      </c>
      <c r="BG429" s="313">
        <f ca="1">'Data - expenses'!BH252</f>
        <v>112500</v>
      </c>
      <c r="BH429" s="313">
        <f ca="1">'Data - expenses'!BI252</f>
        <v>112500</v>
      </c>
      <c r="BI429" s="313">
        <f ca="1">'Data - expenses'!BJ252</f>
        <v>112500</v>
      </c>
      <c r="BJ429" s="313">
        <f ca="1">'Data - expenses'!BK252</f>
        <v>116666.66666666667</v>
      </c>
      <c r="BK429" s="313">
        <f ca="1">'Data - expenses'!BL252</f>
        <v>116666.66666666667</v>
      </c>
      <c r="BL429" s="313">
        <f ca="1">'Data - expenses'!BM252</f>
        <v>116666.66666666667</v>
      </c>
      <c r="BM429" s="313">
        <f ca="1">'Data - expenses'!BN252</f>
        <v>124166.66666666667</v>
      </c>
      <c r="BN429" s="313">
        <f ca="1">'Data - expenses'!BO252</f>
        <v>125833.33333333333</v>
      </c>
      <c r="BO429" s="313">
        <f ca="1">'Data - expenses'!BP252</f>
        <v>125833.33333333333</v>
      </c>
      <c r="BP429" s="314">
        <f ca="1">'Data - expenses'!BQ252</f>
        <v>125833.33333333333</v>
      </c>
    </row>
    <row r="430" spans="5:68" hidden="1" outlineLevel="5">
      <c r="H430" s="327" t="s">
        <v>271</v>
      </c>
      <c r="I430" s="312">
        <f>'Data - expenses'!J253</f>
        <v>0</v>
      </c>
      <c r="J430" s="313">
        <f>'Data - expenses'!K253</f>
        <v>0</v>
      </c>
      <c r="K430" s="313">
        <f>'Data - expenses'!L253</f>
        <v>0</v>
      </c>
      <c r="L430" s="313">
        <f>'Data - expenses'!M253</f>
        <v>0</v>
      </c>
      <c r="M430" s="313">
        <f>'Data - expenses'!N253</f>
        <v>0</v>
      </c>
      <c r="N430" s="313">
        <f>'Data - expenses'!O253</f>
        <v>0</v>
      </c>
      <c r="O430" s="313">
        <f>'Data - expenses'!P253</f>
        <v>0</v>
      </c>
      <c r="P430" s="313">
        <f>'Data - expenses'!Q253</f>
        <v>0</v>
      </c>
      <c r="Q430" s="313">
        <f>'Data - expenses'!R253</f>
        <v>0</v>
      </c>
      <c r="R430" s="313">
        <f>'Data - expenses'!S253</f>
        <v>0</v>
      </c>
      <c r="S430" s="313">
        <f ca="1">'Data - expenses'!T253</f>
        <v>123333.33333333333</v>
      </c>
      <c r="T430" s="313">
        <f>'Data - expenses'!U253</f>
        <v>0</v>
      </c>
      <c r="U430" s="313">
        <f ca="1">'Data - expenses'!V253</f>
        <v>188333.33333333334</v>
      </c>
      <c r="V430" s="313">
        <f ca="1">'Data - expenses'!W253</f>
        <v>188333.33333333334</v>
      </c>
      <c r="W430" s="313">
        <f ca="1">'Data - expenses'!X253</f>
        <v>210000</v>
      </c>
      <c r="X430" s="313">
        <f ca="1">'Data - expenses'!Y253</f>
        <v>210000</v>
      </c>
      <c r="Y430" s="313">
        <f ca="1">'Data - expenses'!Z253</f>
        <v>255833.33333333334</v>
      </c>
      <c r="Z430" s="313">
        <f ca="1">'Data - expenses'!AA253</f>
        <v>284166.66666666669</v>
      </c>
      <c r="AA430" s="313">
        <f ca="1">'Data - expenses'!AB253</f>
        <v>481666.66666666669</v>
      </c>
      <c r="AB430" s="313">
        <f ca="1">'Data - expenses'!AC253</f>
        <v>686666.66666666663</v>
      </c>
      <c r="AC430" s="313">
        <f ca="1">'Data - expenses'!AD253</f>
        <v>798333.33333333337</v>
      </c>
      <c r="AD430" s="313">
        <f ca="1">'Data - expenses'!AE253</f>
        <v>1051666.6666666667</v>
      </c>
      <c r="AE430" s="313">
        <f ca="1">'Data - expenses'!AF253</f>
        <v>1051666.6666666667</v>
      </c>
      <c r="AF430" s="313">
        <f ca="1">'Data - expenses'!AG253</f>
        <v>1051666.6666666667</v>
      </c>
      <c r="AG430" s="313">
        <f ca="1">'Data - expenses'!AH253</f>
        <v>1051666.6666666667</v>
      </c>
      <c r="AH430" s="313">
        <f ca="1">'Data - expenses'!AI253</f>
        <v>1051666.6666666667</v>
      </c>
      <c r="AI430" s="313">
        <f ca="1">'Data - expenses'!AJ253</f>
        <v>1051666.6666666667</v>
      </c>
      <c r="AJ430" s="313">
        <f ca="1">'Data - expenses'!AK253</f>
        <v>1051666.6666666667</v>
      </c>
      <c r="AK430" s="313">
        <f ca="1">'Data - expenses'!AL253</f>
        <v>1051666.6666666667</v>
      </c>
      <c r="AL430" s="313">
        <f ca="1">'Data - expenses'!AM253</f>
        <v>1051666.6666666667</v>
      </c>
      <c r="AM430" s="313">
        <f ca="1">'Data - expenses'!AN253</f>
        <v>1051666.6666666667</v>
      </c>
      <c r="AN430" s="313">
        <f ca="1">'Data - expenses'!AO253</f>
        <v>1051666.6666666667</v>
      </c>
      <c r="AO430" s="313">
        <f ca="1">'Data - expenses'!AP253</f>
        <v>1051666.6666666667</v>
      </c>
      <c r="AP430" s="313">
        <f ca="1">'Data - expenses'!AQ253</f>
        <v>1051666.6666666667</v>
      </c>
      <c r="AQ430" s="313">
        <f ca="1">'Data - expenses'!AR253</f>
        <v>1051666.6666666667</v>
      </c>
      <c r="AR430" s="313">
        <f ca="1">'Data - expenses'!AS253</f>
        <v>1051666.6666666667</v>
      </c>
      <c r="AS430" s="313">
        <f ca="1">'Data - expenses'!AT253</f>
        <v>1051666.6666666667</v>
      </c>
      <c r="AT430" s="313">
        <f ca="1">'Data - expenses'!AU253</f>
        <v>1051666.6666666667</v>
      </c>
      <c r="AU430" s="313">
        <f ca="1">'Data - expenses'!AV253</f>
        <v>1051666.6666666667</v>
      </c>
      <c r="AV430" s="313">
        <f ca="1">'Data - expenses'!AW253</f>
        <v>1051666.6666666667</v>
      </c>
      <c r="AW430" s="313">
        <f ca="1">'Data - expenses'!AX253</f>
        <v>1051666.6666666667</v>
      </c>
      <c r="AX430" s="313">
        <f ca="1">'Data - expenses'!AY253</f>
        <v>1051666.6666666667</v>
      </c>
      <c r="AY430" s="313">
        <f ca="1">'Data - expenses'!AZ253</f>
        <v>1051666.6666666667</v>
      </c>
      <c r="AZ430" s="313">
        <f ca="1">'Data - expenses'!BA253</f>
        <v>1051666.6666666667</v>
      </c>
      <c r="BA430" s="313">
        <f ca="1">'Data - expenses'!BB253</f>
        <v>1051666.6666666667</v>
      </c>
      <c r="BB430" s="313">
        <f ca="1">'Data - expenses'!BC253</f>
        <v>1051666.6666666667</v>
      </c>
      <c r="BC430" s="313">
        <f ca="1">'Data - expenses'!BD253</f>
        <v>1051666.6666666667</v>
      </c>
      <c r="BD430" s="313">
        <f ca="1">'Data - expenses'!BE253</f>
        <v>1065833.3333333333</v>
      </c>
      <c r="BE430" s="313">
        <f ca="1">'Data - expenses'!BF253</f>
        <v>1131666.6666666667</v>
      </c>
      <c r="BF430" s="313">
        <f ca="1">'Data - expenses'!BG253</f>
        <v>1131666.6666666667</v>
      </c>
      <c r="BG430" s="313">
        <f ca="1">'Data - expenses'!BH253</f>
        <v>1131666.6666666667</v>
      </c>
      <c r="BH430" s="313">
        <f ca="1">'Data - expenses'!BI253</f>
        <v>1131666.6666666667</v>
      </c>
      <c r="BI430" s="313">
        <f ca="1">'Data - expenses'!BJ253</f>
        <v>1131666.6666666667</v>
      </c>
      <c r="BJ430" s="313">
        <f ca="1">'Data - expenses'!BK253</f>
        <v>1170833.3333333333</v>
      </c>
      <c r="BK430" s="313">
        <f ca="1">'Data - expenses'!BL253</f>
        <v>1170833.3333333333</v>
      </c>
      <c r="BL430" s="313">
        <f ca="1">'Data - expenses'!BM253</f>
        <v>1170833.3333333333</v>
      </c>
      <c r="BM430" s="313">
        <f ca="1">'Data - expenses'!BN253</f>
        <v>1247500</v>
      </c>
      <c r="BN430" s="313">
        <f ca="1">'Data - expenses'!BO253</f>
        <v>1259166.6666666667</v>
      </c>
      <c r="BO430" s="313">
        <f ca="1">'Data - expenses'!BP253</f>
        <v>1259166.6666666667</v>
      </c>
      <c r="BP430" s="314">
        <f ca="1">'Data - expenses'!BQ253</f>
        <v>1259166.6666666667</v>
      </c>
    </row>
    <row r="431" spans="5:68" hidden="1" outlineLevel="4">
      <c r="G431" s="502" t="s">
        <v>97</v>
      </c>
      <c r="H431" s="503"/>
      <c r="I431" s="324">
        <f t="shared" ref="I431:AN431" si="350">SUM(I432,I433)</f>
        <v>0</v>
      </c>
      <c r="J431" s="325">
        <f t="shared" si="350"/>
        <v>0</v>
      </c>
      <c r="K431" s="325">
        <f t="shared" si="350"/>
        <v>0</v>
      </c>
      <c r="L431" s="325">
        <f t="shared" si="350"/>
        <v>0</v>
      </c>
      <c r="M431" s="325">
        <f t="shared" si="350"/>
        <v>0</v>
      </c>
      <c r="N431" s="325">
        <f t="shared" si="350"/>
        <v>0</v>
      </c>
      <c r="O431" s="325">
        <f t="shared" si="350"/>
        <v>833.33333333333337</v>
      </c>
      <c r="P431" s="325">
        <f t="shared" si="350"/>
        <v>833.33333333333337</v>
      </c>
      <c r="Q431" s="325">
        <f t="shared" si="350"/>
        <v>833.33333333333337</v>
      </c>
      <c r="R431" s="325">
        <f t="shared" si="350"/>
        <v>833.33333333333337</v>
      </c>
      <c r="S431" s="325">
        <f t="shared" si="350"/>
        <v>833.33333333333337</v>
      </c>
      <c r="T431" s="325">
        <f t="shared" si="350"/>
        <v>833.33333333333337</v>
      </c>
      <c r="U431" s="325">
        <f t="shared" si="350"/>
        <v>833.33333333333337</v>
      </c>
      <c r="V431" s="325">
        <f t="shared" si="350"/>
        <v>833.33333333333337</v>
      </c>
      <c r="W431" s="325">
        <f t="shared" si="350"/>
        <v>833.33333333333337</v>
      </c>
      <c r="X431" s="325">
        <f t="shared" si="350"/>
        <v>833.33333333333337</v>
      </c>
      <c r="Y431" s="325">
        <f t="shared" si="350"/>
        <v>833.33333333333337</v>
      </c>
      <c r="Z431" s="325">
        <f t="shared" si="350"/>
        <v>833.33333333333337</v>
      </c>
      <c r="AA431" s="325">
        <f t="shared" si="350"/>
        <v>833.33333333333337</v>
      </c>
      <c r="AB431" s="325">
        <f t="shared" si="350"/>
        <v>833.33333333333337</v>
      </c>
      <c r="AC431" s="325">
        <f t="shared" si="350"/>
        <v>833.33333333333337</v>
      </c>
      <c r="AD431" s="325">
        <f t="shared" si="350"/>
        <v>833.33333333333337</v>
      </c>
      <c r="AE431" s="325">
        <f t="shared" si="350"/>
        <v>833.33333333333337</v>
      </c>
      <c r="AF431" s="325">
        <f t="shared" si="350"/>
        <v>833.33333333333337</v>
      </c>
      <c r="AG431" s="325">
        <f t="shared" si="350"/>
        <v>1083.3333333333335</v>
      </c>
      <c r="AH431" s="325">
        <f t="shared" si="350"/>
        <v>1083.3333333333335</v>
      </c>
      <c r="AI431" s="325">
        <f t="shared" si="350"/>
        <v>1083.3333333333335</v>
      </c>
      <c r="AJ431" s="325">
        <f t="shared" si="350"/>
        <v>1083.3333333333335</v>
      </c>
      <c r="AK431" s="325">
        <f t="shared" si="350"/>
        <v>1083.3333333333335</v>
      </c>
      <c r="AL431" s="325">
        <f t="shared" si="350"/>
        <v>1083.3333333333335</v>
      </c>
      <c r="AM431" s="325">
        <f t="shared" si="350"/>
        <v>1083.3333333333335</v>
      </c>
      <c r="AN431" s="325">
        <f t="shared" si="350"/>
        <v>1083.3333333333335</v>
      </c>
      <c r="AO431" s="325">
        <f t="shared" ref="AO431:BP431" si="351">SUM(AO432,AO433)</f>
        <v>1083.3333333333335</v>
      </c>
      <c r="AP431" s="325">
        <f t="shared" si="351"/>
        <v>1083.3333333333335</v>
      </c>
      <c r="AQ431" s="325">
        <f t="shared" si="351"/>
        <v>1083.3333333333335</v>
      </c>
      <c r="AR431" s="325">
        <f t="shared" si="351"/>
        <v>1083.3333333333335</v>
      </c>
      <c r="AS431" s="325">
        <f t="shared" si="351"/>
        <v>1083.3333333333335</v>
      </c>
      <c r="AT431" s="325">
        <f t="shared" si="351"/>
        <v>1083.3333333333335</v>
      </c>
      <c r="AU431" s="325">
        <f t="shared" si="351"/>
        <v>1083.3333333333335</v>
      </c>
      <c r="AV431" s="325">
        <f t="shared" si="351"/>
        <v>1083.3333333333335</v>
      </c>
      <c r="AW431" s="325">
        <f t="shared" si="351"/>
        <v>1083.3333333333335</v>
      </c>
      <c r="AX431" s="325">
        <f t="shared" si="351"/>
        <v>1083.3333333333335</v>
      </c>
      <c r="AY431" s="325">
        <f t="shared" si="351"/>
        <v>1083.3333333333335</v>
      </c>
      <c r="AZ431" s="325">
        <f t="shared" si="351"/>
        <v>1083.3333333333335</v>
      </c>
      <c r="BA431" s="325">
        <f t="shared" si="351"/>
        <v>1083.3333333333335</v>
      </c>
      <c r="BB431" s="325">
        <f t="shared" si="351"/>
        <v>1083.3333333333335</v>
      </c>
      <c r="BC431" s="325">
        <f t="shared" si="351"/>
        <v>1083.3333333333335</v>
      </c>
      <c r="BD431" s="325">
        <f t="shared" si="351"/>
        <v>1083.3333333333335</v>
      </c>
      <c r="BE431" s="325">
        <f t="shared" si="351"/>
        <v>1083.3333333333335</v>
      </c>
      <c r="BF431" s="325">
        <f t="shared" si="351"/>
        <v>1333.3333333333335</v>
      </c>
      <c r="BG431" s="325">
        <f t="shared" si="351"/>
        <v>1333.3333333333335</v>
      </c>
      <c r="BH431" s="325">
        <f t="shared" si="351"/>
        <v>1333.3333333333335</v>
      </c>
      <c r="BI431" s="325">
        <f t="shared" si="351"/>
        <v>1333.3333333333335</v>
      </c>
      <c r="BJ431" s="325">
        <f t="shared" si="351"/>
        <v>1333.3333333333335</v>
      </c>
      <c r="BK431" s="325">
        <f t="shared" si="351"/>
        <v>1333.3333333333335</v>
      </c>
      <c r="BL431" s="325">
        <f t="shared" si="351"/>
        <v>1333.3333333333335</v>
      </c>
      <c r="BM431" s="325">
        <f t="shared" si="351"/>
        <v>1333.3333333333335</v>
      </c>
      <c r="BN431" s="325">
        <f t="shared" si="351"/>
        <v>1333.3333333333335</v>
      </c>
      <c r="BO431" s="325">
        <f t="shared" si="351"/>
        <v>1333.3333333333335</v>
      </c>
      <c r="BP431" s="326">
        <f t="shared" si="351"/>
        <v>1333.3333333333335</v>
      </c>
    </row>
    <row r="432" spans="5:68" hidden="1" outlineLevel="5">
      <c r="H432" s="327" t="s">
        <v>272</v>
      </c>
      <c r="I432" s="312">
        <f>'Data - expenses'!J254</f>
        <v>0</v>
      </c>
      <c r="J432" s="313">
        <f>'Data - expenses'!K254</f>
        <v>0</v>
      </c>
      <c r="K432" s="313">
        <f>'Data - expenses'!L254</f>
        <v>0</v>
      </c>
      <c r="L432" s="313">
        <f>'Data - expenses'!M254</f>
        <v>0</v>
      </c>
      <c r="M432" s="313">
        <f>'Data - expenses'!N254</f>
        <v>0</v>
      </c>
      <c r="N432" s="313">
        <f>'Data - expenses'!O254</f>
        <v>0</v>
      </c>
      <c r="O432" s="313">
        <f>'Data - expenses'!P254</f>
        <v>0</v>
      </c>
      <c r="P432" s="313">
        <f>'Data - expenses'!Q254</f>
        <v>0</v>
      </c>
      <c r="Q432" s="313">
        <f>'Data - expenses'!R254</f>
        <v>0</v>
      </c>
      <c r="R432" s="313">
        <f>'Data - expenses'!S254</f>
        <v>0</v>
      </c>
      <c r="S432" s="313">
        <f>'Data - expenses'!T254</f>
        <v>0</v>
      </c>
      <c r="T432" s="313">
        <f>'Data - expenses'!U254</f>
        <v>0</v>
      </c>
      <c r="U432" s="313">
        <f>'Data - expenses'!V254</f>
        <v>0</v>
      </c>
      <c r="V432" s="313">
        <f>'Data - expenses'!W254</f>
        <v>0</v>
      </c>
      <c r="W432" s="313">
        <f>'Data - expenses'!X254</f>
        <v>0</v>
      </c>
      <c r="X432" s="313">
        <f>'Data - expenses'!Y254</f>
        <v>0</v>
      </c>
      <c r="Y432" s="313">
        <f>'Data - expenses'!Z254</f>
        <v>0</v>
      </c>
      <c r="Z432" s="313">
        <f>'Data - expenses'!AA254</f>
        <v>0</v>
      </c>
      <c r="AA432" s="313">
        <f>'Data - expenses'!AB254</f>
        <v>0</v>
      </c>
      <c r="AB432" s="313">
        <f>'Data - expenses'!AC254</f>
        <v>0</v>
      </c>
      <c r="AC432" s="313">
        <f>'Data - expenses'!AD254</f>
        <v>0</v>
      </c>
      <c r="AD432" s="313">
        <f>'Data - expenses'!AE254</f>
        <v>0</v>
      </c>
      <c r="AE432" s="313">
        <f>'Data - expenses'!AF254</f>
        <v>0</v>
      </c>
      <c r="AF432" s="313">
        <f>'Data - expenses'!AG254</f>
        <v>0</v>
      </c>
      <c r="AG432" s="313">
        <f>'Data - expenses'!AH254</f>
        <v>250</v>
      </c>
      <c r="AH432" s="313">
        <f>'Data - expenses'!AI254</f>
        <v>250</v>
      </c>
      <c r="AI432" s="313">
        <f>'Data - expenses'!AJ254</f>
        <v>250</v>
      </c>
      <c r="AJ432" s="313">
        <f>'Data - expenses'!AK254</f>
        <v>250</v>
      </c>
      <c r="AK432" s="313">
        <f>'Data - expenses'!AL254</f>
        <v>250</v>
      </c>
      <c r="AL432" s="313">
        <f>'Data - expenses'!AM254</f>
        <v>250</v>
      </c>
      <c r="AM432" s="313">
        <f>'Data - expenses'!AN254</f>
        <v>250</v>
      </c>
      <c r="AN432" s="313">
        <f>'Data - expenses'!AO254</f>
        <v>250</v>
      </c>
      <c r="AO432" s="313">
        <f>'Data - expenses'!AP254</f>
        <v>250</v>
      </c>
      <c r="AP432" s="313">
        <f>'Data - expenses'!AQ254</f>
        <v>250</v>
      </c>
      <c r="AQ432" s="313">
        <f>'Data - expenses'!AR254</f>
        <v>250</v>
      </c>
      <c r="AR432" s="313">
        <f>'Data - expenses'!AS254</f>
        <v>250</v>
      </c>
      <c r="AS432" s="313">
        <f>'Data - expenses'!AT254</f>
        <v>250</v>
      </c>
      <c r="AT432" s="313">
        <f>'Data - expenses'!AU254</f>
        <v>250</v>
      </c>
      <c r="AU432" s="313">
        <f>'Data - expenses'!AV254</f>
        <v>250</v>
      </c>
      <c r="AV432" s="313">
        <f>'Data - expenses'!AW254</f>
        <v>250</v>
      </c>
      <c r="AW432" s="313">
        <f>'Data - expenses'!AX254</f>
        <v>250</v>
      </c>
      <c r="AX432" s="313">
        <f>'Data - expenses'!AY254</f>
        <v>250</v>
      </c>
      <c r="AY432" s="313">
        <f>'Data - expenses'!AZ254</f>
        <v>250</v>
      </c>
      <c r="AZ432" s="313">
        <f>'Data - expenses'!BA254</f>
        <v>250</v>
      </c>
      <c r="BA432" s="313">
        <f>'Data - expenses'!BB254</f>
        <v>250</v>
      </c>
      <c r="BB432" s="313">
        <f>'Data - expenses'!BC254</f>
        <v>250</v>
      </c>
      <c r="BC432" s="313">
        <f>'Data - expenses'!BD254</f>
        <v>250</v>
      </c>
      <c r="BD432" s="313">
        <f>'Data - expenses'!BE254</f>
        <v>250</v>
      </c>
      <c r="BE432" s="313">
        <f>'Data - expenses'!BF254</f>
        <v>250</v>
      </c>
      <c r="BF432" s="313">
        <f>'Data - expenses'!BG254</f>
        <v>500</v>
      </c>
      <c r="BG432" s="313">
        <f>'Data - expenses'!BH254</f>
        <v>500</v>
      </c>
      <c r="BH432" s="313">
        <f>'Data - expenses'!BI254</f>
        <v>500</v>
      </c>
      <c r="BI432" s="313">
        <f>'Data - expenses'!BJ254</f>
        <v>500</v>
      </c>
      <c r="BJ432" s="313">
        <f>'Data - expenses'!BK254</f>
        <v>500</v>
      </c>
      <c r="BK432" s="313">
        <f>'Data - expenses'!BL254</f>
        <v>500</v>
      </c>
      <c r="BL432" s="313">
        <f>'Data - expenses'!BM254</f>
        <v>500</v>
      </c>
      <c r="BM432" s="313">
        <f>'Data - expenses'!BN254</f>
        <v>500</v>
      </c>
      <c r="BN432" s="313">
        <f>'Data - expenses'!BO254</f>
        <v>500</v>
      </c>
      <c r="BO432" s="313">
        <f>'Data - expenses'!BP254</f>
        <v>500</v>
      </c>
      <c r="BP432" s="314">
        <f>'Data - expenses'!BQ254</f>
        <v>500</v>
      </c>
    </row>
    <row r="433" spans="5:68" hidden="1" outlineLevel="5">
      <c r="H433" s="327" t="s">
        <v>273</v>
      </c>
      <c r="I433" s="312">
        <f>'Data - expenses'!J255</f>
        <v>0</v>
      </c>
      <c r="J433" s="313">
        <f>'Data - expenses'!K255</f>
        <v>0</v>
      </c>
      <c r="K433" s="313">
        <f>'Data - expenses'!L255</f>
        <v>0</v>
      </c>
      <c r="L433" s="313">
        <f>'Data - expenses'!M255</f>
        <v>0</v>
      </c>
      <c r="M433" s="313">
        <f>'Data - expenses'!N255</f>
        <v>0</v>
      </c>
      <c r="N433" s="313">
        <f>'Data - expenses'!O255</f>
        <v>0</v>
      </c>
      <c r="O433" s="313">
        <f>'Data - expenses'!P255</f>
        <v>833.33333333333337</v>
      </c>
      <c r="P433" s="313">
        <f>'Data - expenses'!Q255</f>
        <v>833.33333333333337</v>
      </c>
      <c r="Q433" s="313">
        <f>'Data - expenses'!R255</f>
        <v>833.33333333333337</v>
      </c>
      <c r="R433" s="313">
        <f>'Data - expenses'!S255</f>
        <v>833.33333333333337</v>
      </c>
      <c r="S433" s="313">
        <f>'Data - expenses'!T255</f>
        <v>833.33333333333337</v>
      </c>
      <c r="T433" s="313">
        <f>'Data - expenses'!U255</f>
        <v>833.33333333333337</v>
      </c>
      <c r="U433" s="313">
        <f>'Data - expenses'!V255</f>
        <v>833.33333333333337</v>
      </c>
      <c r="V433" s="313">
        <f>'Data - expenses'!W255</f>
        <v>833.33333333333337</v>
      </c>
      <c r="W433" s="313">
        <f>'Data - expenses'!X255</f>
        <v>833.33333333333337</v>
      </c>
      <c r="X433" s="313">
        <f>'Data - expenses'!Y255</f>
        <v>833.33333333333337</v>
      </c>
      <c r="Y433" s="313">
        <f>'Data - expenses'!Z255</f>
        <v>833.33333333333337</v>
      </c>
      <c r="Z433" s="313">
        <f>'Data - expenses'!AA255</f>
        <v>833.33333333333337</v>
      </c>
      <c r="AA433" s="313">
        <f>'Data - expenses'!AB255</f>
        <v>833.33333333333337</v>
      </c>
      <c r="AB433" s="313">
        <f>'Data - expenses'!AC255</f>
        <v>833.33333333333337</v>
      </c>
      <c r="AC433" s="313">
        <f>'Data - expenses'!AD255</f>
        <v>833.33333333333337</v>
      </c>
      <c r="AD433" s="313">
        <f>'Data - expenses'!AE255</f>
        <v>833.33333333333337</v>
      </c>
      <c r="AE433" s="313">
        <f>'Data - expenses'!AF255</f>
        <v>833.33333333333337</v>
      </c>
      <c r="AF433" s="313">
        <f>'Data - expenses'!AG255</f>
        <v>833.33333333333337</v>
      </c>
      <c r="AG433" s="313">
        <f>'Data - expenses'!AH255</f>
        <v>833.33333333333337</v>
      </c>
      <c r="AH433" s="313">
        <f>'Data - expenses'!AI255</f>
        <v>833.33333333333337</v>
      </c>
      <c r="AI433" s="313">
        <f>'Data - expenses'!AJ255</f>
        <v>833.33333333333337</v>
      </c>
      <c r="AJ433" s="313">
        <f>'Data - expenses'!AK255</f>
        <v>833.33333333333337</v>
      </c>
      <c r="AK433" s="313">
        <f>'Data - expenses'!AL255</f>
        <v>833.33333333333337</v>
      </c>
      <c r="AL433" s="313">
        <f>'Data - expenses'!AM255</f>
        <v>833.33333333333337</v>
      </c>
      <c r="AM433" s="313">
        <f>'Data - expenses'!AN255</f>
        <v>833.33333333333337</v>
      </c>
      <c r="AN433" s="313">
        <f>'Data - expenses'!AO255</f>
        <v>833.33333333333337</v>
      </c>
      <c r="AO433" s="313">
        <f>'Data - expenses'!AP255</f>
        <v>833.33333333333337</v>
      </c>
      <c r="AP433" s="313">
        <f>'Data - expenses'!AQ255</f>
        <v>833.33333333333337</v>
      </c>
      <c r="AQ433" s="313">
        <f>'Data - expenses'!AR255</f>
        <v>833.33333333333337</v>
      </c>
      <c r="AR433" s="313">
        <f>'Data - expenses'!AS255</f>
        <v>833.33333333333337</v>
      </c>
      <c r="AS433" s="313">
        <f>'Data - expenses'!AT255</f>
        <v>833.33333333333337</v>
      </c>
      <c r="AT433" s="313">
        <f>'Data - expenses'!AU255</f>
        <v>833.33333333333337</v>
      </c>
      <c r="AU433" s="313">
        <f>'Data - expenses'!AV255</f>
        <v>833.33333333333337</v>
      </c>
      <c r="AV433" s="313">
        <f>'Data - expenses'!AW255</f>
        <v>833.33333333333337</v>
      </c>
      <c r="AW433" s="313">
        <f>'Data - expenses'!AX255</f>
        <v>833.33333333333337</v>
      </c>
      <c r="AX433" s="313">
        <f>'Data - expenses'!AY255</f>
        <v>833.33333333333337</v>
      </c>
      <c r="AY433" s="313">
        <f>'Data - expenses'!AZ255</f>
        <v>833.33333333333337</v>
      </c>
      <c r="AZ433" s="313">
        <f>'Data - expenses'!BA255</f>
        <v>833.33333333333337</v>
      </c>
      <c r="BA433" s="313">
        <f>'Data - expenses'!BB255</f>
        <v>833.33333333333337</v>
      </c>
      <c r="BB433" s="313">
        <f>'Data - expenses'!BC255</f>
        <v>833.33333333333337</v>
      </c>
      <c r="BC433" s="313">
        <f>'Data - expenses'!BD255</f>
        <v>833.33333333333337</v>
      </c>
      <c r="BD433" s="313">
        <f>'Data - expenses'!BE255</f>
        <v>833.33333333333337</v>
      </c>
      <c r="BE433" s="313">
        <f>'Data - expenses'!BF255</f>
        <v>833.33333333333337</v>
      </c>
      <c r="BF433" s="313">
        <f>'Data - expenses'!BG255</f>
        <v>833.33333333333337</v>
      </c>
      <c r="BG433" s="313">
        <f>'Data - expenses'!BH255</f>
        <v>833.33333333333337</v>
      </c>
      <c r="BH433" s="313">
        <f>'Data - expenses'!BI255</f>
        <v>833.33333333333337</v>
      </c>
      <c r="BI433" s="313">
        <f>'Data - expenses'!BJ255</f>
        <v>833.33333333333337</v>
      </c>
      <c r="BJ433" s="313">
        <f>'Data - expenses'!BK255</f>
        <v>833.33333333333337</v>
      </c>
      <c r="BK433" s="313">
        <f>'Data - expenses'!BL255</f>
        <v>833.33333333333337</v>
      </c>
      <c r="BL433" s="313">
        <f>'Data - expenses'!BM255</f>
        <v>833.33333333333337</v>
      </c>
      <c r="BM433" s="313">
        <f>'Data - expenses'!BN255</f>
        <v>833.33333333333337</v>
      </c>
      <c r="BN433" s="313">
        <f>'Data - expenses'!BO255</f>
        <v>833.33333333333337</v>
      </c>
      <c r="BO433" s="313">
        <f>'Data - expenses'!BP255</f>
        <v>833.33333333333337</v>
      </c>
      <c r="BP433" s="314">
        <f>'Data - expenses'!BQ255</f>
        <v>833.33333333333337</v>
      </c>
    </row>
    <row r="434" spans="5:68" hidden="1" outlineLevel="2">
      <c r="E434" s="502" t="s">
        <v>92</v>
      </c>
      <c r="F434" s="505"/>
      <c r="G434" s="505"/>
      <c r="H434" s="503"/>
      <c r="I434" s="324">
        <f t="shared" ref="I434:AN434" si="352">SUM(I435)</f>
        <v>0</v>
      </c>
      <c r="J434" s="325">
        <f t="shared" si="352"/>
        <v>0</v>
      </c>
      <c r="K434" s="325">
        <f t="shared" si="352"/>
        <v>0</v>
      </c>
      <c r="L434" s="325">
        <f t="shared" si="352"/>
        <v>0</v>
      </c>
      <c r="M434" s="325">
        <f t="shared" si="352"/>
        <v>0</v>
      </c>
      <c r="N434" s="325">
        <f t="shared" si="352"/>
        <v>0</v>
      </c>
      <c r="O434" s="325">
        <f t="shared" si="352"/>
        <v>1200</v>
      </c>
      <c r="P434" s="325">
        <f t="shared" si="352"/>
        <v>1200</v>
      </c>
      <c r="Q434" s="325">
        <f t="shared" si="352"/>
        <v>1200</v>
      </c>
      <c r="R434" s="325">
        <f t="shared" si="352"/>
        <v>1200</v>
      </c>
      <c r="S434" s="325">
        <f t="shared" ca="1" si="352"/>
        <v>195600</v>
      </c>
      <c r="T434" s="325">
        <f t="shared" si="352"/>
        <v>1200</v>
      </c>
      <c r="U434" s="325">
        <f t="shared" ca="1" si="352"/>
        <v>298800</v>
      </c>
      <c r="V434" s="325">
        <f t="shared" ca="1" si="352"/>
        <v>298800</v>
      </c>
      <c r="W434" s="325">
        <f t="shared" ca="1" si="352"/>
        <v>333600</v>
      </c>
      <c r="X434" s="325">
        <f t="shared" ca="1" si="352"/>
        <v>333600</v>
      </c>
      <c r="Y434" s="325">
        <f t="shared" ca="1" si="352"/>
        <v>405600</v>
      </c>
      <c r="Z434" s="325">
        <f t="shared" ca="1" si="352"/>
        <v>451200</v>
      </c>
      <c r="AA434" s="325">
        <f t="shared" ca="1" si="352"/>
        <v>763200</v>
      </c>
      <c r="AB434" s="325">
        <f t="shared" ca="1" si="352"/>
        <v>1088400</v>
      </c>
      <c r="AC434" s="325">
        <f t="shared" ca="1" si="352"/>
        <v>1264800</v>
      </c>
      <c r="AD434" s="325">
        <f t="shared" ca="1" si="352"/>
        <v>1666800</v>
      </c>
      <c r="AE434" s="325">
        <f t="shared" ca="1" si="352"/>
        <v>1666800</v>
      </c>
      <c r="AF434" s="325">
        <f t="shared" ca="1" si="352"/>
        <v>1666800</v>
      </c>
      <c r="AG434" s="325">
        <f t="shared" ca="1" si="352"/>
        <v>1668000</v>
      </c>
      <c r="AH434" s="325">
        <f t="shared" ca="1" si="352"/>
        <v>1668000</v>
      </c>
      <c r="AI434" s="325">
        <f t="shared" ca="1" si="352"/>
        <v>1668000</v>
      </c>
      <c r="AJ434" s="325">
        <f t="shared" ca="1" si="352"/>
        <v>1668000</v>
      </c>
      <c r="AK434" s="325">
        <f t="shared" ca="1" si="352"/>
        <v>1668000</v>
      </c>
      <c r="AL434" s="325">
        <f t="shared" ca="1" si="352"/>
        <v>1668000</v>
      </c>
      <c r="AM434" s="325">
        <f t="shared" ca="1" si="352"/>
        <v>1668000</v>
      </c>
      <c r="AN434" s="325">
        <f t="shared" ca="1" si="352"/>
        <v>1668000</v>
      </c>
      <c r="AO434" s="325">
        <f t="shared" ref="AO434:BP434" ca="1" si="353">SUM(AO435)</f>
        <v>1668000</v>
      </c>
      <c r="AP434" s="325">
        <f t="shared" ca="1" si="353"/>
        <v>1668000</v>
      </c>
      <c r="AQ434" s="325">
        <f t="shared" ca="1" si="353"/>
        <v>1668000</v>
      </c>
      <c r="AR434" s="325">
        <f t="shared" ca="1" si="353"/>
        <v>1668000</v>
      </c>
      <c r="AS434" s="325">
        <f t="shared" ca="1" si="353"/>
        <v>1668000</v>
      </c>
      <c r="AT434" s="325">
        <f t="shared" ca="1" si="353"/>
        <v>1668000</v>
      </c>
      <c r="AU434" s="325">
        <f t="shared" ca="1" si="353"/>
        <v>1668000</v>
      </c>
      <c r="AV434" s="325">
        <f t="shared" ca="1" si="353"/>
        <v>1668000</v>
      </c>
      <c r="AW434" s="325">
        <f t="shared" ca="1" si="353"/>
        <v>1668000</v>
      </c>
      <c r="AX434" s="325">
        <f t="shared" ca="1" si="353"/>
        <v>1668000</v>
      </c>
      <c r="AY434" s="325">
        <f t="shared" ca="1" si="353"/>
        <v>1668000</v>
      </c>
      <c r="AZ434" s="325">
        <f t="shared" ca="1" si="353"/>
        <v>1668000</v>
      </c>
      <c r="BA434" s="325">
        <f t="shared" ca="1" si="353"/>
        <v>1668000</v>
      </c>
      <c r="BB434" s="325">
        <f t="shared" ca="1" si="353"/>
        <v>1668000</v>
      </c>
      <c r="BC434" s="325">
        <f t="shared" ca="1" si="353"/>
        <v>1668000</v>
      </c>
      <c r="BD434" s="325">
        <f t="shared" ca="1" si="353"/>
        <v>1689600</v>
      </c>
      <c r="BE434" s="325">
        <f t="shared" ca="1" si="353"/>
        <v>1794000</v>
      </c>
      <c r="BF434" s="325">
        <f t="shared" ca="1" si="353"/>
        <v>1795200</v>
      </c>
      <c r="BG434" s="325">
        <f t="shared" ca="1" si="353"/>
        <v>1795200</v>
      </c>
      <c r="BH434" s="325">
        <f t="shared" ca="1" si="353"/>
        <v>1795200</v>
      </c>
      <c r="BI434" s="325">
        <f t="shared" ca="1" si="353"/>
        <v>1795200</v>
      </c>
      <c r="BJ434" s="325">
        <f t="shared" ca="1" si="353"/>
        <v>1857600</v>
      </c>
      <c r="BK434" s="325">
        <f t="shared" ca="1" si="353"/>
        <v>1857600</v>
      </c>
      <c r="BL434" s="325">
        <f t="shared" ca="1" si="353"/>
        <v>1857600</v>
      </c>
      <c r="BM434" s="325">
        <f t="shared" ca="1" si="353"/>
        <v>1978800</v>
      </c>
      <c r="BN434" s="325">
        <f t="shared" ca="1" si="353"/>
        <v>1998000</v>
      </c>
      <c r="BO434" s="325">
        <f t="shared" ca="1" si="353"/>
        <v>1998000</v>
      </c>
      <c r="BP434" s="326">
        <f t="shared" ca="1" si="353"/>
        <v>1998000</v>
      </c>
    </row>
    <row r="435" spans="5:68" hidden="1" outlineLevel="3">
      <c r="F435" s="488" t="s">
        <v>92</v>
      </c>
      <c r="G435" s="504"/>
      <c r="H435" s="489"/>
      <c r="I435" s="321">
        <f t="shared" ref="I435:AN435" si="354">SUM(I436,I439)</f>
        <v>0</v>
      </c>
      <c r="J435" s="322">
        <f t="shared" si="354"/>
        <v>0</v>
      </c>
      <c r="K435" s="322">
        <f t="shared" si="354"/>
        <v>0</v>
      </c>
      <c r="L435" s="322">
        <f t="shared" si="354"/>
        <v>0</v>
      </c>
      <c r="M435" s="322">
        <f t="shared" si="354"/>
        <v>0</v>
      </c>
      <c r="N435" s="322">
        <f t="shared" si="354"/>
        <v>0</v>
      </c>
      <c r="O435" s="322">
        <f t="shared" si="354"/>
        <v>1200</v>
      </c>
      <c r="P435" s="322">
        <f t="shared" si="354"/>
        <v>1200</v>
      </c>
      <c r="Q435" s="322">
        <f t="shared" si="354"/>
        <v>1200</v>
      </c>
      <c r="R435" s="322">
        <f t="shared" si="354"/>
        <v>1200</v>
      </c>
      <c r="S435" s="322">
        <f t="shared" ca="1" si="354"/>
        <v>195600</v>
      </c>
      <c r="T435" s="322">
        <f t="shared" si="354"/>
        <v>1200</v>
      </c>
      <c r="U435" s="322">
        <f t="shared" ca="1" si="354"/>
        <v>298800</v>
      </c>
      <c r="V435" s="322">
        <f t="shared" ca="1" si="354"/>
        <v>298800</v>
      </c>
      <c r="W435" s="322">
        <f t="shared" ca="1" si="354"/>
        <v>333600</v>
      </c>
      <c r="X435" s="322">
        <f t="shared" ca="1" si="354"/>
        <v>333600</v>
      </c>
      <c r="Y435" s="322">
        <f t="shared" ca="1" si="354"/>
        <v>405600</v>
      </c>
      <c r="Z435" s="322">
        <f t="shared" ca="1" si="354"/>
        <v>451200</v>
      </c>
      <c r="AA435" s="322">
        <f t="shared" ca="1" si="354"/>
        <v>763200</v>
      </c>
      <c r="AB435" s="322">
        <f t="shared" ca="1" si="354"/>
        <v>1088400</v>
      </c>
      <c r="AC435" s="322">
        <f t="shared" ca="1" si="354"/>
        <v>1264800</v>
      </c>
      <c r="AD435" s="322">
        <f t="shared" ca="1" si="354"/>
        <v>1666800</v>
      </c>
      <c r="AE435" s="322">
        <f t="shared" ca="1" si="354"/>
        <v>1666800</v>
      </c>
      <c r="AF435" s="322">
        <f t="shared" ca="1" si="354"/>
        <v>1666800</v>
      </c>
      <c r="AG435" s="322">
        <f t="shared" ca="1" si="354"/>
        <v>1668000</v>
      </c>
      <c r="AH435" s="322">
        <f t="shared" ca="1" si="354"/>
        <v>1668000</v>
      </c>
      <c r="AI435" s="322">
        <f t="shared" ca="1" si="354"/>
        <v>1668000</v>
      </c>
      <c r="AJ435" s="322">
        <f t="shared" ca="1" si="354"/>
        <v>1668000</v>
      </c>
      <c r="AK435" s="322">
        <f t="shared" ca="1" si="354"/>
        <v>1668000</v>
      </c>
      <c r="AL435" s="322">
        <f t="shared" ca="1" si="354"/>
        <v>1668000</v>
      </c>
      <c r="AM435" s="322">
        <f t="shared" ca="1" si="354"/>
        <v>1668000</v>
      </c>
      <c r="AN435" s="322">
        <f t="shared" ca="1" si="354"/>
        <v>1668000</v>
      </c>
      <c r="AO435" s="322">
        <f t="shared" ref="AO435:BP435" ca="1" si="355">SUM(AO436,AO439)</f>
        <v>1668000</v>
      </c>
      <c r="AP435" s="322">
        <f t="shared" ca="1" si="355"/>
        <v>1668000</v>
      </c>
      <c r="AQ435" s="322">
        <f t="shared" ca="1" si="355"/>
        <v>1668000</v>
      </c>
      <c r="AR435" s="322">
        <f t="shared" ca="1" si="355"/>
        <v>1668000</v>
      </c>
      <c r="AS435" s="322">
        <f t="shared" ca="1" si="355"/>
        <v>1668000</v>
      </c>
      <c r="AT435" s="322">
        <f t="shared" ca="1" si="355"/>
        <v>1668000</v>
      </c>
      <c r="AU435" s="322">
        <f t="shared" ca="1" si="355"/>
        <v>1668000</v>
      </c>
      <c r="AV435" s="322">
        <f t="shared" ca="1" si="355"/>
        <v>1668000</v>
      </c>
      <c r="AW435" s="322">
        <f t="shared" ca="1" si="355"/>
        <v>1668000</v>
      </c>
      <c r="AX435" s="322">
        <f t="shared" ca="1" si="355"/>
        <v>1668000</v>
      </c>
      <c r="AY435" s="322">
        <f t="shared" ca="1" si="355"/>
        <v>1668000</v>
      </c>
      <c r="AZ435" s="322">
        <f t="shared" ca="1" si="355"/>
        <v>1668000</v>
      </c>
      <c r="BA435" s="322">
        <f t="shared" ca="1" si="355"/>
        <v>1668000</v>
      </c>
      <c r="BB435" s="322">
        <f t="shared" ca="1" si="355"/>
        <v>1668000</v>
      </c>
      <c r="BC435" s="322">
        <f t="shared" ca="1" si="355"/>
        <v>1668000</v>
      </c>
      <c r="BD435" s="322">
        <f t="shared" ca="1" si="355"/>
        <v>1689600</v>
      </c>
      <c r="BE435" s="322">
        <f t="shared" ca="1" si="355"/>
        <v>1794000</v>
      </c>
      <c r="BF435" s="322">
        <f t="shared" ca="1" si="355"/>
        <v>1795200</v>
      </c>
      <c r="BG435" s="322">
        <f t="shared" ca="1" si="355"/>
        <v>1795200</v>
      </c>
      <c r="BH435" s="322">
        <f t="shared" ca="1" si="355"/>
        <v>1795200</v>
      </c>
      <c r="BI435" s="322">
        <f t="shared" ca="1" si="355"/>
        <v>1795200</v>
      </c>
      <c r="BJ435" s="322">
        <f t="shared" ca="1" si="355"/>
        <v>1857600</v>
      </c>
      <c r="BK435" s="322">
        <f t="shared" ca="1" si="355"/>
        <v>1857600</v>
      </c>
      <c r="BL435" s="322">
        <f t="shared" ca="1" si="355"/>
        <v>1857600</v>
      </c>
      <c r="BM435" s="322">
        <f t="shared" ca="1" si="355"/>
        <v>1978800</v>
      </c>
      <c r="BN435" s="322">
        <f t="shared" ca="1" si="355"/>
        <v>1998000</v>
      </c>
      <c r="BO435" s="322">
        <f t="shared" ca="1" si="355"/>
        <v>1998000</v>
      </c>
      <c r="BP435" s="323">
        <f t="shared" ca="1" si="355"/>
        <v>1998000</v>
      </c>
    </row>
    <row r="436" spans="5:68" hidden="1" outlineLevel="4">
      <c r="G436" s="502" t="s">
        <v>4</v>
      </c>
      <c r="H436" s="503"/>
      <c r="I436" s="324">
        <f t="shared" ref="I436:AN436" si="356">SUM(I437,I438)</f>
        <v>0</v>
      </c>
      <c r="J436" s="325">
        <f t="shared" si="356"/>
        <v>0</v>
      </c>
      <c r="K436" s="325">
        <f t="shared" si="356"/>
        <v>0</v>
      </c>
      <c r="L436" s="325">
        <f t="shared" si="356"/>
        <v>0</v>
      </c>
      <c r="M436" s="325">
        <f t="shared" si="356"/>
        <v>0</v>
      </c>
      <c r="N436" s="325">
        <f t="shared" si="356"/>
        <v>0</v>
      </c>
      <c r="O436" s="325">
        <f t="shared" si="356"/>
        <v>0</v>
      </c>
      <c r="P436" s="325">
        <f t="shared" si="356"/>
        <v>0</v>
      </c>
      <c r="Q436" s="325">
        <f t="shared" si="356"/>
        <v>0</v>
      </c>
      <c r="R436" s="325">
        <f t="shared" si="356"/>
        <v>0</v>
      </c>
      <c r="S436" s="325">
        <f t="shared" ca="1" si="356"/>
        <v>194400</v>
      </c>
      <c r="T436" s="325">
        <f t="shared" si="356"/>
        <v>0</v>
      </c>
      <c r="U436" s="325">
        <f t="shared" ca="1" si="356"/>
        <v>297600</v>
      </c>
      <c r="V436" s="325">
        <f t="shared" ca="1" si="356"/>
        <v>297600</v>
      </c>
      <c r="W436" s="325">
        <f t="shared" ca="1" si="356"/>
        <v>332400</v>
      </c>
      <c r="X436" s="325">
        <f t="shared" ca="1" si="356"/>
        <v>332400</v>
      </c>
      <c r="Y436" s="325">
        <f t="shared" ca="1" si="356"/>
        <v>404400</v>
      </c>
      <c r="Z436" s="325">
        <f t="shared" ca="1" si="356"/>
        <v>450000</v>
      </c>
      <c r="AA436" s="325">
        <f t="shared" ca="1" si="356"/>
        <v>762000</v>
      </c>
      <c r="AB436" s="325">
        <f t="shared" ca="1" si="356"/>
        <v>1087200</v>
      </c>
      <c r="AC436" s="325">
        <f t="shared" ca="1" si="356"/>
        <v>1263600</v>
      </c>
      <c r="AD436" s="325">
        <f t="shared" ca="1" si="356"/>
        <v>1665600</v>
      </c>
      <c r="AE436" s="325">
        <f t="shared" ca="1" si="356"/>
        <v>1665600</v>
      </c>
      <c r="AF436" s="325">
        <f t="shared" ca="1" si="356"/>
        <v>1665600</v>
      </c>
      <c r="AG436" s="325">
        <f t="shared" ca="1" si="356"/>
        <v>1665600</v>
      </c>
      <c r="AH436" s="325">
        <f t="shared" ca="1" si="356"/>
        <v>1665600</v>
      </c>
      <c r="AI436" s="325">
        <f t="shared" ca="1" si="356"/>
        <v>1665600</v>
      </c>
      <c r="AJ436" s="325">
        <f t="shared" ca="1" si="356"/>
        <v>1665600</v>
      </c>
      <c r="AK436" s="325">
        <f t="shared" ca="1" si="356"/>
        <v>1665600</v>
      </c>
      <c r="AL436" s="325">
        <f t="shared" ca="1" si="356"/>
        <v>1665600</v>
      </c>
      <c r="AM436" s="325">
        <f t="shared" ca="1" si="356"/>
        <v>1665600</v>
      </c>
      <c r="AN436" s="325">
        <f t="shared" ca="1" si="356"/>
        <v>1665600</v>
      </c>
      <c r="AO436" s="325">
        <f t="shared" ref="AO436:BP436" ca="1" si="357">SUM(AO437,AO438)</f>
        <v>1665600</v>
      </c>
      <c r="AP436" s="325">
        <f t="shared" ca="1" si="357"/>
        <v>1665600</v>
      </c>
      <c r="AQ436" s="325">
        <f t="shared" ca="1" si="357"/>
        <v>1665600</v>
      </c>
      <c r="AR436" s="325">
        <f t="shared" ca="1" si="357"/>
        <v>1665600</v>
      </c>
      <c r="AS436" s="325">
        <f t="shared" ca="1" si="357"/>
        <v>1665600</v>
      </c>
      <c r="AT436" s="325">
        <f t="shared" ca="1" si="357"/>
        <v>1665600</v>
      </c>
      <c r="AU436" s="325">
        <f t="shared" ca="1" si="357"/>
        <v>1665600</v>
      </c>
      <c r="AV436" s="325">
        <f t="shared" ca="1" si="357"/>
        <v>1665600</v>
      </c>
      <c r="AW436" s="325">
        <f t="shared" ca="1" si="357"/>
        <v>1665600</v>
      </c>
      <c r="AX436" s="325">
        <f t="shared" ca="1" si="357"/>
        <v>1665600</v>
      </c>
      <c r="AY436" s="325">
        <f t="shared" ca="1" si="357"/>
        <v>1665600</v>
      </c>
      <c r="AZ436" s="325">
        <f t="shared" ca="1" si="357"/>
        <v>1665600</v>
      </c>
      <c r="BA436" s="325">
        <f t="shared" ca="1" si="357"/>
        <v>1665600</v>
      </c>
      <c r="BB436" s="325">
        <f t="shared" ca="1" si="357"/>
        <v>1665600</v>
      </c>
      <c r="BC436" s="325">
        <f t="shared" ca="1" si="357"/>
        <v>1665600</v>
      </c>
      <c r="BD436" s="325">
        <f t="shared" ca="1" si="357"/>
        <v>1687200</v>
      </c>
      <c r="BE436" s="325">
        <f t="shared" ca="1" si="357"/>
        <v>1791600</v>
      </c>
      <c r="BF436" s="325">
        <f t="shared" ca="1" si="357"/>
        <v>1791600</v>
      </c>
      <c r="BG436" s="325">
        <f t="shared" ca="1" si="357"/>
        <v>1791600</v>
      </c>
      <c r="BH436" s="325">
        <f t="shared" ca="1" si="357"/>
        <v>1791600</v>
      </c>
      <c r="BI436" s="325">
        <f t="shared" ca="1" si="357"/>
        <v>1791600</v>
      </c>
      <c r="BJ436" s="325">
        <f t="shared" ca="1" si="357"/>
        <v>1854000</v>
      </c>
      <c r="BK436" s="325">
        <f t="shared" ca="1" si="357"/>
        <v>1854000</v>
      </c>
      <c r="BL436" s="325">
        <f t="shared" ca="1" si="357"/>
        <v>1854000</v>
      </c>
      <c r="BM436" s="325">
        <f t="shared" ca="1" si="357"/>
        <v>1975200</v>
      </c>
      <c r="BN436" s="325">
        <f t="shared" ca="1" si="357"/>
        <v>1994400</v>
      </c>
      <c r="BO436" s="325">
        <f t="shared" ca="1" si="357"/>
        <v>1994400</v>
      </c>
      <c r="BP436" s="326">
        <f t="shared" ca="1" si="357"/>
        <v>1994400</v>
      </c>
    </row>
    <row r="437" spans="5:68" hidden="1" outlineLevel="5">
      <c r="H437" s="327" t="s">
        <v>270</v>
      </c>
      <c r="I437" s="312">
        <f>'Data - expenses'!J256</f>
        <v>0</v>
      </c>
      <c r="J437" s="313">
        <f>'Data - expenses'!K256</f>
        <v>0</v>
      </c>
      <c r="K437" s="313">
        <f>'Data - expenses'!L256</f>
        <v>0</v>
      </c>
      <c r="L437" s="313">
        <f>'Data - expenses'!M256</f>
        <v>0</v>
      </c>
      <c r="M437" s="313">
        <f>'Data - expenses'!N256</f>
        <v>0</v>
      </c>
      <c r="N437" s="313">
        <f>'Data - expenses'!O256</f>
        <v>0</v>
      </c>
      <c r="O437" s="313">
        <f>'Data - expenses'!P256</f>
        <v>0</v>
      </c>
      <c r="P437" s="313">
        <f>'Data - expenses'!Q256</f>
        <v>0</v>
      </c>
      <c r="Q437" s="313">
        <f>'Data - expenses'!R256</f>
        <v>0</v>
      </c>
      <c r="R437" s="313">
        <f>'Data - expenses'!S256</f>
        <v>0</v>
      </c>
      <c r="S437" s="313">
        <f ca="1">'Data - expenses'!T256</f>
        <v>16800</v>
      </c>
      <c r="T437" s="313">
        <f>'Data - expenses'!U256</f>
        <v>0</v>
      </c>
      <c r="U437" s="313">
        <f ca="1">'Data - expenses'!V256</f>
        <v>26400</v>
      </c>
      <c r="V437" s="313">
        <f ca="1">'Data - expenses'!W256</f>
        <v>26400</v>
      </c>
      <c r="W437" s="313">
        <f ca="1">'Data - expenses'!X256</f>
        <v>30000</v>
      </c>
      <c r="X437" s="313">
        <f ca="1">'Data - expenses'!Y256</f>
        <v>30000</v>
      </c>
      <c r="Y437" s="313">
        <f ca="1">'Data - expenses'!Z256</f>
        <v>36000</v>
      </c>
      <c r="Z437" s="313">
        <f ca="1">'Data - expenses'!AA256</f>
        <v>40800</v>
      </c>
      <c r="AA437" s="313">
        <f ca="1">'Data - expenses'!AB256</f>
        <v>68400</v>
      </c>
      <c r="AB437" s="313">
        <f ca="1">'Data - expenses'!AC256</f>
        <v>98400</v>
      </c>
      <c r="AC437" s="313">
        <f ca="1">'Data - expenses'!AD256</f>
        <v>114000</v>
      </c>
      <c r="AD437" s="313">
        <f ca="1">'Data - expenses'!AE256</f>
        <v>151200</v>
      </c>
      <c r="AE437" s="313">
        <f ca="1">'Data - expenses'!AF256</f>
        <v>151200</v>
      </c>
      <c r="AF437" s="313">
        <f ca="1">'Data - expenses'!AG256</f>
        <v>151200</v>
      </c>
      <c r="AG437" s="313">
        <f ca="1">'Data - expenses'!AH256</f>
        <v>151200</v>
      </c>
      <c r="AH437" s="313">
        <f ca="1">'Data - expenses'!AI256</f>
        <v>151200</v>
      </c>
      <c r="AI437" s="313">
        <f ca="1">'Data - expenses'!AJ256</f>
        <v>151200</v>
      </c>
      <c r="AJ437" s="313">
        <f ca="1">'Data - expenses'!AK256</f>
        <v>151200</v>
      </c>
      <c r="AK437" s="313">
        <f ca="1">'Data - expenses'!AL256</f>
        <v>151200</v>
      </c>
      <c r="AL437" s="313">
        <f ca="1">'Data - expenses'!AM256</f>
        <v>151200</v>
      </c>
      <c r="AM437" s="313">
        <f ca="1">'Data - expenses'!AN256</f>
        <v>151200</v>
      </c>
      <c r="AN437" s="313">
        <f ca="1">'Data - expenses'!AO256</f>
        <v>151200</v>
      </c>
      <c r="AO437" s="313">
        <f ca="1">'Data - expenses'!AP256</f>
        <v>151200</v>
      </c>
      <c r="AP437" s="313">
        <f ca="1">'Data - expenses'!AQ256</f>
        <v>151200</v>
      </c>
      <c r="AQ437" s="313">
        <f ca="1">'Data - expenses'!AR256</f>
        <v>151200</v>
      </c>
      <c r="AR437" s="313">
        <f ca="1">'Data - expenses'!AS256</f>
        <v>151200</v>
      </c>
      <c r="AS437" s="313">
        <f ca="1">'Data - expenses'!AT256</f>
        <v>151200</v>
      </c>
      <c r="AT437" s="313">
        <f ca="1">'Data - expenses'!AU256</f>
        <v>151200</v>
      </c>
      <c r="AU437" s="313">
        <f ca="1">'Data - expenses'!AV256</f>
        <v>151200</v>
      </c>
      <c r="AV437" s="313">
        <f ca="1">'Data - expenses'!AW256</f>
        <v>151200</v>
      </c>
      <c r="AW437" s="313">
        <f ca="1">'Data - expenses'!AX256</f>
        <v>151200</v>
      </c>
      <c r="AX437" s="313">
        <f ca="1">'Data - expenses'!AY256</f>
        <v>151200</v>
      </c>
      <c r="AY437" s="313">
        <f ca="1">'Data - expenses'!AZ256</f>
        <v>151200</v>
      </c>
      <c r="AZ437" s="313">
        <f ca="1">'Data - expenses'!BA256</f>
        <v>151200</v>
      </c>
      <c r="BA437" s="313">
        <f ca="1">'Data - expenses'!BB256</f>
        <v>151200</v>
      </c>
      <c r="BB437" s="313">
        <f ca="1">'Data - expenses'!BC256</f>
        <v>151200</v>
      </c>
      <c r="BC437" s="313">
        <f ca="1">'Data - expenses'!BD256</f>
        <v>151200</v>
      </c>
      <c r="BD437" s="313">
        <f ca="1">'Data - expenses'!BE256</f>
        <v>152400</v>
      </c>
      <c r="BE437" s="313">
        <f ca="1">'Data - expenses'!BF256</f>
        <v>162000</v>
      </c>
      <c r="BF437" s="313">
        <f ca="1">'Data - expenses'!BG256</f>
        <v>162000</v>
      </c>
      <c r="BG437" s="313">
        <f ca="1">'Data - expenses'!BH256</f>
        <v>162000</v>
      </c>
      <c r="BH437" s="313">
        <f ca="1">'Data - expenses'!BI256</f>
        <v>162000</v>
      </c>
      <c r="BI437" s="313">
        <f ca="1">'Data - expenses'!BJ256</f>
        <v>162000</v>
      </c>
      <c r="BJ437" s="313">
        <f ca="1">'Data - expenses'!BK256</f>
        <v>168000</v>
      </c>
      <c r="BK437" s="313">
        <f ca="1">'Data - expenses'!BL256</f>
        <v>168000</v>
      </c>
      <c r="BL437" s="313">
        <f ca="1">'Data - expenses'!BM256</f>
        <v>168000</v>
      </c>
      <c r="BM437" s="313">
        <f ca="1">'Data - expenses'!BN256</f>
        <v>178800</v>
      </c>
      <c r="BN437" s="313">
        <f ca="1">'Data - expenses'!BO256</f>
        <v>181200</v>
      </c>
      <c r="BO437" s="313">
        <f ca="1">'Data - expenses'!BP256</f>
        <v>181200</v>
      </c>
      <c r="BP437" s="314">
        <f ca="1">'Data - expenses'!BQ256</f>
        <v>181200</v>
      </c>
    </row>
    <row r="438" spans="5:68" hidden="1" outlineLevel="5">
      <c r="H438" s="327" t="s">
        <v>271</v>
      </c>
      <c r="I438" s="312">
        <f>'Data - expenses'!J257</f>
        <v>0</v>
      </c>
      <c r="J438" s="313">
        <f>'Data - expenses'!K257</f>
        <v>0</v>
      </c>
      <c r="K438" s="313">
        <f>'Data - expenses'!L257</f>
        <v>0</v>
      </c>
      <c r="L438" s="313">
        <f>'Data - expenses'!M257</f>
        <v>0</v>
      </c>
      <c r="M438" s="313">
        <f>'Data - expenses'!N257</f>
        <v>0</v>
      </c>
      <c r="N438" s="313">
        <f>'Data - expenses'!O257</f>
        <v>0</v>
      </c>
      <c r="O438" s="313">
        <f>'Data - expenses'!P257</f>
        <v>0</v>
      </c>
      <c r="P438" s="313">
        <f>'Data - expenses'!Q257</f>
        <v>0</v>
      </c>
      <c r="Q438" s="313">
        <f>'Data - expenses'!R257</f>
        <v>0</v>
      </c>
      <c r="R438" s="313">
        <f>'Data - expenses'!S257</f>
        <v>0</v>
      </c>
      <c r="S438" s="313">
        <f ca="1">'Data - expenses'!T257</f>
        <v>177600</v>
      </c>
      <c r="T438" s="313">
        <f>'Data - expenses'!U257</f>
        <v>0</v>
      </c>
      <c r="U438" s="313">
        <f ca="1">'Data - expenses'!V257</f>
        <v>271200</v>
      </c>
      <c r="V438" s="313">
        <f ca="1">'Data - expenses'!W257</f>
        <v>271200</v>
      </c>
      <c r="W438" s="313">
        <f ca="1">'Data - expenses'!X257</f>
        <v>302400</v>
      </c>
      <c r="X438" s="313">
        <f ca="1">'Data - expenses'!Y257</f>
        <v>302400</v>
      </c>
      <c r="Y438" s="313">
        <f ca="1">'Data - expenses'!Z257</f>
        <v>368400</v>
      </c>
      <c r="Z438" s="313">
        <f ca="1">'Data - expenses'!AA257</f>
        <v>409200</v>
      </c>
      <c r="AA438" s="313">
        <f ca="1">'Data - expenses'!AB257</f>
        <v>693600</v>
      </c>
      <c r="AB438" s="313">
        <f ca="1">'Data - expenses'!AC257</f>
        <v>988800</v>
      </c>
      <c r="AC438" s="313">
        <f ca="1">'Data - expenses'!AD257</f>
        <v>1149600</v>
      </c>
      <c r="AD438" s="313">
        <f ca="1">'Data - expenses'!AE257</f>
        <v>1514400</v>
      </c>
      <c r="AE438" s="313">
        <f ca="1">'Data - expenses'!AF257</f>
        <v>1514400</v>
      </c>
      <c r="AF438" s="313">
        <f ca="1">'Data - expenses'!AG257</f>
        <v>1514400</v>
      </c>
      <c r="AG438" s="313">
        <f ca="1">'Data - expenses'!AH257</f>
        <v>1514400</v>
      </c>
      <c r="AH438" s="313">
        <f ca="1">'Data - expenses'!AI257</f>
        <v>1514400</v>
      </c>
      <c r="AI438" s="313">
        <f ca="1">'Data - expenses'!AJ257</f>
        <v>1514400</v>
      </c>
      <c r="AJ438" s="313">
        <f ca="1">'Data - expenses'!AK257</f>
        <v>1514400</v>
      </c>
      <c r="AK438" s="313">
        <f ca="1">'Data - expenses'!AL257</f>
        <v>1514400</v>
      </c>
      <c r="AL438" s="313">
        <f ca="1">'Data - expenses'!AM257</f>
        <v>1514400</v>
      </c>
      <c r="AM438" s="313">
        <f ca="1">'Data - expenses'!AN257</f>
        <v>1514400</v>
      </c>
      <c r="AN438" s="313">
        <f ca="1">'Data - expenses'!AO257</f>
        <v>1514400</v>
      </c>
      <c r="AO438" s="313">
        <f ca="1">'Data - expenses'!AP257</f>
        <v>1514400</v>
      </c>
      <c r="AP438" s="313">
        <f ca="1">'Data - expenses'!AQ257</f>
        <v>1514400</v>
      </c>
      <c r="AQ438" s="313">
        <f ca="1">'Data - expenses'!AR257</f>
        <v>1514400</v>
      </c>
      <c r="AR438" s="313">
        <f ca="1">'Data - expenses'!AS257</f>
        <v>1514400</v>
      </c>
      <c r="AS438" s="313">
        <f ca="1">'Data - expenses'!AT257</f>
        <v>1514400</v>
      </c>
      <c r="AT438" s="313">
        <f ca="1">'Data - expenses'!AU257</f>
        <v>1514400</v>
      </c>
      <c r="AU438" s="313">
        <f ca="1">'Data - expenses'!AV257</f>
        <v>1514400</v>
      </c>
      <c r="AV438" s="313">
        <f ca="1">'Data - expenses'!AW257</f>
        <v>1514400</v>
      </c>
      <c r="AW438" s="313">
        <f ca="1">'Data - expenses'!AX257</f>
        <v>1514400</v>
      </c>
      <c r="AX438" s="313">
        <f ca="1">'Data - expenses'!AY257</f>
        <v>1514400</v>
      </c>
      <c r="AY438" s="313">
        <f ca="1">'Data - expenses'!AZ257</f>
        <v>1514400</v>
      </c>
      <c r="AZ438" s="313">
        <f ca="1">'Data - expenses'!BA257</f>
        <v>1514400</v>
      </c>
      <c r="BA438" s="313">
        <f ca="1">'Data - expenses'!BB257</f>
        <v>1514400</v>
      </c>
      <c r="BB438" s="313">
        <f ca="1">'Data - expenses'!BC257</f>
        <v>1514400</v>
      </c>
      <c r="BC438" s="313">
        <f ca="1">'Data - expenses'!BD257</f>
        <v>1514400</v>
      </c>
      <c r="BD438" s="313">
        <f ca="1">'Data - expenses'!BE257</f>
        <v>1534800</v>
      </c>
      <c r="BE438" s="313">
        <f ca="1">'Data - expenses'!BF257</f>
        <v>1629600</v>
      </c>
      <c r="BF438" s="313">
        <f ca="1">'Data - expenses'!BG257</f>
        <v>1629600</v>
      </c>
      <c r="BG438" s="313">
        <f ca="1">'Data - expenses'!BH257</f>
        <v>1629600</v>
      </c>
      <c r="BH438" s="313">
        <f ca="1">'Data - expenses'!BI257</f>
        <v>1629600</v>
      </c>
      <c r="BI438" s="313">
        <f ca="1">'Data - expenses'!BJ257</f>
        <v>1629600</v>
      </c>
      <c r="BJ438" s="313">
        <f ca="1">'Data - expenses'!BK257</f>
        <v>1686000</v>
      </c>
      <c r="BK438" s="313">
        <f ca="1">'Data - expenses'!BL257</f>
        <v>1686000</v>
      </c>
      <c r="BL438" s="313">
        <f ca="1">'Data - expenses'!BM257</f>
        <v>1686000</v>
      </c>
      <c r="BM438" s="313">
        <f ca="1">'Data - expenses'!BN257</f>
        <v>1796400</v>
      </c>
      <c r="BN438" s="313">
        <f ca="1">'Data - expenses'!BO257</f>
        <v>1813200</v>
      </c>
      <c r="BO438" s="313">
        <f ca="1">'Data - expenses'!BP257</f>
        <v>1813200</v>
      </c>
      <c r="BP438" s="314">
        <f ca="1">'Data - expenses'!BQ257</f>
        <v>1813200</v>
      </c>
    </row>
    <row r="439" spans="5:68" hidden="1" outlineLevel="4">
      <c r="G439" s="502" t="s">
        <v>97</v>
      </c>
      <c r="H439" s="503"/>
      <c r="I439" s="324">
        <f t="shared" ref="I439:AN439" si="358">SUM(I440,I441)</f>
        <v>0</v>
      </c>
      <c r="J439" s="325">
        <f t="shared" si="358"/>
        <v>0</v>
      </c>
      <c r="K439" s="325">
        <f t="shared" si="358"/>
        <v>0</v>
      </c>
      <c r="L439" s="325">
        <f t="shared" si="358"/>
        <v>0</v>
      </c>
      <c r="M439" s="325">
        <f t="shared" si="358"/>
        <v>0</v>
      </c>
      <c r="N439" s="325">
        <f t="shared" si="358"/>
        <v>0</v>
      </c>
      <c r="O439" s="325">
        <f t="shared" si="358"/>
        <v>1200</v>
      </c>
      <c r="P439" s="325">
        <f t="shared" si="358"/>
        <v>1200</v>
      </c>
      <c r="Q439" s="325">
        <f t="shared" si="358"/>
        <v>1200</v>
      </c>
      <c r="R439" s="325">
        <f t="shared" si="358"/>
        <v>1200</v>
      </c>
      <c r="S439" s="325">
        <f t="shared" si="358"/>
        <v>1200</v>
      </c>
      <c r="T439" s="325">
        <f t="shared" si="358"/>
        <v>1200</v>
      </c>
      <c r="U439" s="325">
        <f t="shared" si="358"/>
        <v>1200</v>
      </c>
      <c r="V439" s="325">
        <f t="shared" si="358"/>
        <v>1200</v>
      </c>
      <c r="W439" s="325">
        <f t="shared" si="358"/>
        <v>1200</v>
      </c>
      <c r="X439" s="325">
        <f t="shared" si="358"/>
        <v>1200</v>
      </c>
      <c r="Y439" s="325">
        <f t="shared" si="358"/>
        <v>1200</v>
      </c>
      <c r="Z439" s="325">
        <f t="shared" si="358"/>
        <v>1200</v>
      </c>
      <c r="AA439" s="325">
        <f t="shared" si="358"/>
        <v>1200</v>
      </c>
      <c r="AB439" s="325">
        <f t="shared" si="358"/>
        <v>1200</v>
      </c>
      <c r="AC439" s="325">
        <f t="shared" si="358"/>
        <v>1200</v>
      </c>
      <c r="AD439" s="325">
        <f t="shared" si="358"/>
        <v>1200</v>
      </c>
      <c r="AE439" s="325">
        <f t="shared" si="358"/>
        <v>1200</v>
      </c>
      <c r="AF439" s="325">
        <f t="shared" si="358"/>
        <v>1200</v>
      </c>
      <c r="AG439" s="325">
        <f t="shared" si="358"/>
        <v>2400</v>
      </c>
      <c r="AH439" s="325">
        <f t="shared" si="358"/>
        <v>2400</v>
      </c>
      <c r="AI439" s="325">
        <f t="shared" si="358"/>
        <v>2400</v>
      </c>
      <c r="AJ439" s="325">
        <f t="shared" si="358"/>
        <v>2400</v>
      </c>
      <c r="AK439" s="325">
        <f t="shared" si="358"/>
        <v>2400</v>
      </c>
      <c r="AL439" s="325">
        <f t="shared" si="358"/>
        <v>2400</v>
      </c>
      <c r="AM439" s="325">
        <f t="shared" si="358"/>
        <v>2400</v>
      </c>
      <c r="AN439" s="325">
        <f t="shared" si="358"/>
        <v>2400</v>
      </c>
      <c r="AO439" s="325">
        <f t="shared" ref="AO439:BP439" si="359">SUM(AO440,AO441)</f>
        <v>2400</v>
      </c>
      <c r="AP439" s="325">
        <f t="shared" si="359"/>
        <v>2400</v>
      </c>
      <c r="AQ439" s="325">
        <f t="shared" si="359"/>
        <v>2400</v>
      </c>
      <c r="AR439" s="325">
        <f t="shared" si="359"/>
        <v>2400</v>
      </c>
      <c r="AS439" s="325">
        <f t="shared" si="359"/>
        <v>2400</v>
      </c>
      <c r="AT439" s="325">
        <f t="shared" si="359"/>
        <v>2400</v>
      </c>
      <c r="AU439" s="325">
        <f t="shared" si="359"/>
        <v>2400</v>
      </c>
      <c r="AV439" s="325">
        <f t="shared" si="359"/>
        <v>2400</v>
      </c>
      <c r="AW439" s="325">
        <f t="shared" si="359"/>
        <v>2400</v>
      </c>
      <c r="AX439" s="325">
        <f t="shared" si="359"/>
        <v>2400</v>
      </c>
      <c r="AY439" s="325">
        <f t="shared" si="359"/>
        <v>2400</v>
      </c>
      <c r="AZ439" s="325">
        <f t="shared" si="359"/>
        <v>2400</v>
      </c>
      <c r="BA439" s="325">
        <f t="shared" si="359"/>
        <v>2400</v>
      </c>
      <c r="BB439" s="325">
        <f t="shared" si="359"/>
        <v>2400</v>
      </c>
      <c r="BC439" s="325">
        <f t="shared" si="359"/>
        <v>2400</v>
      </c>
      <c r="BD439" s="325">
        <f t="shared" si="359"/>
        <v>2400</v>
      </c>
      <c r="BE439" s="325">
        <f t="shared" si="359"/>
        <v>2400</v>
      </c>
      <c r="BF439" s="325">
        <f t="shared" si="359"/>
        <v>3600</v>
      </c>
      <c r="BG439" s="325">
        <f t="shared" si="359"/>
        <v>3600</v>
      </c>
      <c r="BH439" s="325">
        <f t="shared" si="359"/>
        <v>3600</v>
      </c>
      <c r="BI439" s="325">
        <f t="shared" si="359"/>
        <v>3600</v>
      </c>
      <c r="BJ439" s="325">
        <f t="shared" si="359"/>
        <v>3600</v>
      </c>
      <c r="BK439" s="325">
        <f t="shared" si="359"/>
        <v>3600</v>
      </c>
      <c r="BL439" s="325">
        <f t="shared" si="359"/>
        <v>3600</v>
      </c>
      <c r="BM439" s="325">
        <f t="shared" si="359"/>
        <v>3600</v>
      </c>
      <c r="BN439" s="325">
        <f t="shared" si="359"/>
        <v>3600</v>
      </c>
      <c r="BO439" s="325">
        <f t="shared" si="359"/>
        <v>3600</v>
      </c>
      <c r="BP439" s="326">
        <f t="shared" si="359"/>
        <v>3600</v>
      </c>
    </row>
    <row r="440" spans="5:68" hidden="1" outlineLevel="5">
      <c r="H440" s="327" t="s">
        <v>272</v>
      </c>
      <c r="I440" s="312">
        <f>'Data - expenses'!J258</f>
        <v>0</v>
      </c>
      <c r="J440" s="313">
        <f>'Data - expenses'!K258</f>
        <v>0</v>
      </c>
      <c r="K440" s="313">
        <f>'Data - expenses'!L258</f>
        <v>0</v>
      </c>
      <c r="L440" s="313">
        <f>'Data - expenses'!M258</f>
        <v>0</v>
      </c>
      <c r="M440" s="313">
        <f>'Data - expenses'!N258</f>
        <v>0</v>
      </c>
      <c r="N440" s="313">
        <f>'Data - expenses'!O258</f>
        <v>0</v>
      </c>
      <c r="O440" s="313">
        <f>'Data - expenses'!P258</f>
        <v>0</v>
      </c>
      <c r="P440" s="313">
        <f>'Data - expenses'!Q258</f>
        <v>0</v>
      </c>
      <c r="Q440" s="313">
        <f>'Data - expenses'!R258</f>
        <v>0</v>
      </c>
      <c r="R440" s="313">
        <f>'Data - expenses'!S258</f>
        <v>0</v>
      </c>
      <c r="S440" s="313">
        <f>'Data - expenses'!T258</f>
        <v>0</v>
      </c>
      <c r="T440" s="313">
        <f>'Data - expenses'!U258</f>
        <v>0</v>
      </c>
      <c r="U440" s="313">
        <f>'Data - expenses'!V258</f>
        <v>0</v>
      </c>
      <c r="V440" s="313">
        <f>'Data - expenses'!W258</f>
        <v>0</v>
      </c>
      <c r="W440" s="313">
        <f>'Data - expenses'!X258</f>
        <v>0</v>
      </c>
      <c r="X440" s="313">
        <f>'Data - expenses'!Y258</f>
        <v>0</v>
      </c>
      <c r="Y440" s="313">
        <f>'Data - expenses'!Z258</f>
        <v>0</v>
      </c>
      <c r="Z440" s="313">
        <f>'Data - expenses'!AA258</f>
        <v>0</v>
      </c>
      <c r="AA440" s="313">
        <f>'Data - expenses'!AB258</f>
        <v>0</v>
      </c>
      <c r="AB440" s="313">
        <f>'Data - expenses'!AC258</f>
        <v>0</v>
      </c>
      <c r="AC440" s="313">
        <f>'Data - expenses'!AD258</f>
        <v>0</v>
      </c>
      <c r="AD440" s="313">
        <f>'Data - expenses'!AE258</f>
        <v>0</v>
      </c>
      <c r="AE440" s="313">
        <f>'Data - expenses'!AF258</f>
        <v>0</v>
      </c>
      <c r="AF440" s="313">
        <f>'Data - expenses'!AG258</f>
        <v>0</v>
      </c>
      <c r="AG440" s="313">
        <f>'Data - expenses'!AH258</f>
        <v>1200</v>
      </c>
      <c r="AH440" s="313">
        <f>'Data - expenses'!AI258</f>
        <v>1200</v>
      </c>
      <c r="AI440" s="313">
        <f>'Data - expenses'!AJ258</f>
        <v>1200</v>
      </c>
      <c r="AJ440" s="313">
        <f>'Data - expenses'!AK258</f>
        <v>1200</v>
      </c>
      <c r="AK440" s="313">
        <f>'Data - expenses'!AL258</f>
        <v>1200</v>
      </c>
      <c r="AL440" s="313">
        <f>'Data - expenses'!AM258</f>
        <v>1200</v>
      </c>
      <c r="AM440" s="313">
        <f>'Data - expenses'!AN258</f>
        <v>1200</v>
      </c>
      <c r="AN440" s="313">
        <f>'Data - expenses'!AO258</f>
        <v>1200</v>
      </c>
      <c r="AO440" s="313">
        <f>'Data - expenses'!AP258</f>
        <v>1200</v>
      </c>
      <c r="AP440" s="313">
        <f>'Data - expenses'!AQ258</f>
        <v>1200</v>
      </c>
      <c r="AQ440" s="313">
        <f>'Data - expenses'!AR258</f>
        <v>1200</v>
      </c>
      <c r="AR440" s="313">
        <f>'Data - expenses'!AS258</f>
        <v>1200</v>
      </c>
      <c r="AS440" s="313">
        <f>'Data - expenses'!AT258</f>
        <v>1200</v>
      </c>
      <c r="AT440" s="313">
        <f>'Data - expenses'!AU258</f>
        <v>1200</v>
      </c>
      <c r="AU440" s="313">
        <f>'Data - expenses'!AV258</f>
        <v>1200</v>
      </c>
      <c r="AV440" s="313">
        <f>'Data - expenses'!AW258</f>
        <v>1200</v>
      </c>
      <c r="AW440" s="313">
        <f>'Data - expenses'!AX258</f>
        <v>1200</v>
      </c>
      <c r="AX440" s="313">
        <f>'Data - expenses'!AY258</f>
        <v>1200</v>
      </c>
      <c r="AY440" s="313">
        <f>'Data - expenses'!AZ258</f>
        <v>1200</v>
      </c>
      <c r="AZ440" s="313">
        <f>'Data - expenses'!BA258</f>
        <v>1200</v>
      </c>
      <c r="BA440" s="313">
        <f>'Data - expenses'!BB258</f>
        <v>1200</v>
      </c>
      <c r="BB440" s="313">
        <f>'Data - expenses'!BC258</f>
        <v>1200</v>
      </c>
      <c r="BC440" s="313">
        <f>'Data - expenses'!BD258</f>
        <v>1200</v>
      </c>
      <c r="BD440" s="313">
        <f>'Data - expenses'!BE258</f>
        <v>1200</v>
      </c>
      <c r="BE440" s="313">
        <f>'Data - expenses'!BF258</f>
        <v>1200</v>
      </c>
      <c r="BF440" s="313">
        <f>'Data - expenses'!BG258</f>
        <v>2400</v>
      </c>
      <c r="BG440" s="313">
        <f>'Data - expenses'!BH258</f>
        <v>2400</v>
      </c>
      <c r="BH440" s="313">
        <f>'Data - expenses'!BI258</f>
        <v>2400</v>
      </c>
      <c r="BI440" s="313">
        <f>'Data - expenses'!BJ258</f>
        <v>2400</v>
      </c>
      <c r="BJ440" s="313">
        <f>'Data - expenses'!BK258</f>
        <v>2400</v>
      </c>
      <c r="BK440" s="313">
        <f>'Data - expenses'!BL258</f>
        <v>2400</v>
      </c>
      <c r="BL440" s="313">
        <f>'Data - expenses'!BM258</f>
        <v>2400</v>
      </c>
      <c r="BM440" s="313">
        <f>'Data - expenses'!BN258</f>
        <v>2400</v>
      </c>
      <c r="BN440" s="313">
        <f>'Data - expenses'!BO258</f>
        <v>2400</v>
      </c>
      <c r="BO440" s="313">
        <f>'Data - expenses'!BP258</f>
        <v>2400</v>
      </c>
      <c r="BP440" s="314">
        <f>'Data - expenses'!BQ258</f>
        <v>2400</v>
      </c>
    </row>
    <row r="441" spans="5:68" hidden="1" outlineLevel="5">
      <c r="H441" s="327" t="s">
        <v>273</v>
      </c>
      <c r="I441" s="312">
        <f>'Data - expenses'!J259</f>
        <v>0</v>
      </c>
      <c r="J441" s="313">
        <f>'Data - expenses'!K259</f>
        <v>0</v>
      </c>
      <c r="K441" s="313">
        <f>'Data - expenses'!L259</f>
        <v>0</v>
      </c>
      <c r="L441" s="313">
        <f>'Data - expenses'!M259</f>
        <v>0</v>
      </c>
      <c r="M441" s="313">
        <f>'Data - expenses'!N259</f>
        <v>0</v>
      </c>
      <c r="N441" s="313">
        <f>'Data - expenses'!O259</f>
        <v>0</v>
      </c>
      <c r="O441" s="313">
        <f>'Data - expenses'!P259</f>
        <v>1200</v>
      </c>
      <c r="P441" s="313">
        <f>'Data - expenses'!Q259</f>
        <v>1200</v>
      </c>
      <c r="Q441" s="313">
        <f>'Data - expenses'!R259</f>
        <v>1200</v>
      </c>
      <c r="R441" s="313">
        <f>'Data - expenses'!S259</f>
        <v>1200</v>
      </c>
      <c r="S441" s="313">
        <f>'Data - expenses'!T259</f>
        <v>1200</v>
      </c>
      <c r="T441" s="313">
        <f>'Data - expenses'!U259</f>
        <v>1200</v>
      </c>
      <c r="U441" s="313">
        <f>'Data - expenses'!V259</f>
        <v>1200</v>
      </c>
      <c r="V441" s="313">
        <f>'Data - expenses'!W259</f>
        <v>1200</v>
      </c>
      <c r="W441" s="313">
        <f>'Data - expenses'!X259</f>
        <v>1200</v>
      </c>
      <c r="X441" s="313">
        <f>'Data - expenses'!Y259</f>
        <v>1200</v>
      </c>
      <c r="Y441" s="313">
        <f>'Data - expenses'!Z259</f>
        <v>1200</v>
      </c>
      <c r="Z441" s="313">
        <f>'Data - expenses'!AA259</f>
        <v>1200</v>
      </c>
      <c r="AA441" s="313">
        <f>'Data - expenses'!AB259</f>
        <v>1200</v>
      </c>
      <c r="AB441" s="313">
        <f>'Data - expenses'!AC259</f>
        <v>1200</v>
      </c>
      <c r="AC441" s="313">
        <f>'Data - expenses'!AD259</f>
        <v>1200</v>
      </c>
      <c r="AD441" s="313">
        <f>'Data - expenses'!AE259</f>
        <v>1200</v>
      </c>
      <c r="AE441" s="313">
        <f>'Data - expenses'!AF259</f>
        <v>1200</v>
      </c>
      <c r="AF441" s="313">
        <f>'Data - expenses'!AG259</f>
        <v>1200</v>
      </c>
      <c r="AG441" s="313">
        <f>'Data - expenses'!AH259</f>
        <v>1200</v>
      </c>
      <c r="AH441" s="313">
        <f>'Data - expenses'!AI259</f>
        <v>1200</v>
      </c>
      <c r="AI441" s="313">
        <f>'Data - expenses'!AJ259</f>
        <v>1200</v>
      </c>
      <c r="AJ441" s="313">
        <f>'Data - expenses'!AK259</f>
        <v>1200</v>
      </c>
      <c r="AK441" s="313">
        <f>'Data - expenses'!AL259</f>
        <v>1200</v>
      </c>
      <c r="AL441" s="313">
        <f>'Data - expenses'!AM259</f>
        <v>1200</v>
      </c>
      <c r="AM441" s="313">
        <f>'Data - expenses'!AN259</f>
        <v>1200</v>
      </c>
      <c r="AN441" s="313">
        <f>'Data - expenses'!AO259</f>
        <v>1200</v>
      </c>
      <c r="AO441" s="313">
        <f>'Data - expenses'!AP259</f>
        <v>1200</v>
      </c>
      <c r="AP441" s="313">
        <f>'Data - expenses'!AQ259</f>
        <v>1200</v>
      </c>
      <c r="AQ441" s="313">
        <f>'Data - expenses'!AR259</f>
        <v>1200</v>
      </c>
      <c r="AR441" s="313">
        <f>'Data - expenses'!AS259</f>
        <v>1200</v>
      </c>
      <c r="AS441" s="313">
        <f>'Data - expenses'!AT259</f>
        <v>1200</v>
      </c>
      <c r="AT441" s="313">
        <f>'Data - expenses'!AU259</f>
        <v>1200</v>
      </c>
      <c r="AU441" s="313">
        <f>'Data - expenses'!AV259</f>
        <v>1200</v>
      </c>
      <c r="AV441" s="313">
        <f>'Data - expenses'!AW259</f>
        <v>1200</v>
      </c>
      <c r="AW441" s="313">
        <f>'Data - expenses'!AX259</f>
        <v>1200</v>
      </c>
      <c r="AX441" s="313">
        <f>'Data - expenses'!AY259</f>
        <v>1200</v>
      </c>
      <c r="AY441" s="313">
        <f>'Data - expenses'!AZ259</f>
        <v>1200</v>
      </c>
      <c r="AZ441" s="313">
        <f>'Data - expenses'!BA259</f>
        <v>1200</v>
      </c>
      <c r="BA441" s="313">
        <f>'Data - expenses'!BB259</f>
        <v>1200</v>
      </c>
      <c r="BB441" s="313">
        <f>'Data - expenses'!BC259</f>
        <v>1200</v>
      </c>
      <c r="BC441" s="313">
        <f>'Data - expenses'!BD259</f>
        <v>1200</v>
      </c>
      <c r="BD441" s="313">
        <f>'Data - expenses'!BE259</f>
        <v>1200</v>
      </c>
      <c r="BE441" s="313">
        <f>'Data - expenses'!BF259</f>
        <v>1200</v>
      </c>
      <c r="BF441" s="313">
        <f>'Data - expenses'!BG259</f>
        <v>1200</v>
      </c>
      <c r="BG441" s="313">
        <f>'Data - expenses'!BH259</f>
        <v>1200</v>
      </c>
      <c r="BH441" s="313">
        <f>'Data - expenses'!BI259</f>
        <v>1200</v>
      </c>
      <c r="BI441" s="313">
        <f>'Data - expenses'!BJ259</f>
        <v>1200</v>
      </c>
      <c r="BJ441" s="313">
        <f>'Data - expenses'!BK259</f>
        <v>1200</v>
      </c>
      <c r="BK441" s="313">
        <f>'Data - expenses'!BL259</f>
        <v>1200</v>
      </c>
      <c r="BL441" s="313">
        <f>'Data - expenses'!BM259</f>
        <v>1200</v>
      </c>
      <c r="BM441" s="313">
        <f>'Data - expenses'!BN259</f>
        <v>1200</v>
      </c>
      <c r="BN441" s="313">
        <f>'Data - expenses'!BO259</f>
        <v>1200</v>
      </c>
      <c r="BO441" s="313">
        <f>'Data - expenses'!BP259</f>
        <v>1200</v>
      </c>
      <c r="BP441" s="314">
        <f>'Data - expenses'!BQ259</f>
        <v>1200</v>
      </c>
    </row>
    <row r="442" spans="5:68" hidden="1" outlineLevel="2">
      <c r="E442" s="502" t="s">
        <v>93</v>
      </c>
      <c r="F442" s="505"/>
      <c r="G442" s="505"/>
      <c r="H442" s="503"/>
      <c r="I442" s="324">
        <f t="shared" ref="I442:AN442" si="360">SUM(I443)</f>
        <v>0</v>
      </c>
      <c r="J442" s="325">
        <f t="shared" si="360"/>
        <v>0</v>
      </c>
      <c r="K442" s="325">
        <f t="shared" si="360"/>
        <v>0</v>
      </c>
      <c r="L442" s="325">
        <f t="shared" si="360"/>
        <v>0</v>
      </c>
      <c r="M442" s="325">
        <f t="shared" si="360"/>
        <v>0</v>
      </c>
      <c r="N442" s="325">
        <f t="shared" si="360"/>
        <v>0</v>
      </c>
      <c r="O442" s="325">
        <f t="shared" si="360"/>
        <v>75</v>
      </c>
      <c r="P442" s="325">
        <f t="shared" si="360"/>
        <v>75</v>
      </c>
      <c r="Q442" s="325">
        <f t="shared" si="360"/>
        <v>75</v>
      </c>
      <c r="R442" s="325">
        <f t="shared" si="360"/>
        <v>75</v>
      </c>
      <c r="S442" s="325">
        <f t="shared" ca="1" si="360"/>
        <v>12225</v>
      </c>
      <c r="T442" s="325">
        <f t="shared" si="360"/>
        <v>75</v>
      </c>
      <c r="U442" s="325">
        <f t="shared" ca="1" si="360"/>
        <v>18675</v>
      </c>
      <c r="V442" s="325">
        <f t="shared" ca="1" si="360"/>
        <v>18675</v>
      </c>
      <c r="W442" s="325">
        <f t="shared" ca="1" si="360"/>
        <v>20850</v>
      </c>
      <c r="X442" s="325">
        <f t="shared" ca="1" si="360"/>
        <v>20850</v>
      </c>
      <c r="Y442" s="325">
        <f t="shared" ca="1" si="360"/>
        <v>25350</v>
      </c>
      <c r="Z442" s="325">
        <f t="shared" ca="1" si="360"/>
        <v>28200</v>
      </c>
      <c r="AA442" s="325">
        <f t="shared" ca="1" si="360"/>
        <v>47700</v>
      </c>
      <c r="AB442" s="325">
        <f t="shared" ca="1" si="360"/>
        <v>68025</v>
      </c>
      <c r="AC442" s="325">
        <f t="shared" ca="1" si="360"/>
        <v>79050</v>
      </c>
      <c r="AD442" s="325">
        <f t="shared" ca="1" si="360"/>
        <v>104175</v>
      </c>
      <c r="AE442" s="325">
        <f t="shared" ca="1" si="360"/>
        <v>104175</v>
      </c>
      <c r="AF442" s="325">
        <f t="shared" ca="1" si="360"/>
        <v>104175</v>
      </c>
      <c r="AG442" s="325">
        <f t="shared" ca="1" si="360"/>
        <v>104250</v>
      </c>
      <c r="AH442" s="325">
        <f t="shared" ca="1" si="360"/>
        <v>104250</v>
      </c>
      <c r="AI442" s="325">
        <f t="shared" ca="1" si="360"/>
        <v>104250</v>
      </c>
      <c r="AJ442" s="325">
        <f t="shared" ca="1" si="360"/>
        <v>104250</v>
      </c>
      <c r="AK442" s="325">
        <f t="shared" ca="1" si="360"/>
        <v>104250</v>
      </c>
      <c r="AL442" s="325">
        <f t="shared" ca="1" si="360"/>
        <v>104250</v>
      </c>
      <c r="AM442" s="325">
        <f t="shared" ca="1" si="360"/>
        <v>104250</v>
      </c>
      <c r="AN442" s="325">
        <f t="shared" ca="1" si="360"/>
        <v>104250</v>
      </c>
      <c r="AO442" s="325">
        <f t="shared" ref="AO442:BP442" ca="1" si="361">SUM(AO443)</f>
        <v>104250</v>
      </c>
      <c r="AP442" s="325">
        <f t="shared" ca="1" si="361"/>
        <v>104250</v>
      </c>
      <c r="AQ442" s="325">
        <f t="shared" ca="1" si="361"/>
        <v>104250</v>
      </c>
      <c r="AR442" s="325">
        <f t="shared" ca="1" si="361"/>
        <v>104250</v>
      </c>
      <c r="AS442" s="325">
        <f t="shared" ca="1" si="361"/>
        <v>104250</v>
      </c>
      <c r="AT442" s="325">
        <f t="shared" ca="1" si="361"/>
        <v>104250</v>
      </c>
      <c r="AU442" s="325">
        <f t="shared" ca="1" si="361"/>
        <v>104250</v>
      </c>
      <c r="AV442" s="325">
        <f t="shared" ca="1" si="361"/>
        <v>104250</v>
      </c>
      <c r="AW442" s="325">
        <f t="shared" ca="1" si="361"/>
        <v>104250</v>
      </c>
      <c r="AX442" s="325">
        <f t="shared" ca="1" si="361"/>
        <v>104250</v>
      </c>
      <c r="AY442" s="325">
        <f t="shared" ca="1" si="361"/>
        <v>104250</v>
      </c>
      <c r="AZ442" s="325">
        <f t="shared" ca="1" si="361"/>
        <v>104250</v>
      </c>
      <c r="BA442" s="325">
        <f t="shared" ca="1" si="361"/>
        <v>104250</v>
      </c>
      <c r="BB442" s="325">
        <f t="shared" ca="1" si="361"/>
        <v>104250</v>
      </c>
      <c r="BC442" s="325">
        <f t="shared" ca="1" si="361"/>
        <v>104250</v>
      </c>
      <c r="BD442" s="325">
        <f t="shared" ca="1" si="361"/>
        <v>105600</v>
      </c>
      <c r="BE442" s="325">
        <f t="shared" ca="1" si="361"/>
        <v>112125</v>
      </c>
      <c r="BF442" s="325">
        <f t="shared" ca="1" si="361"/>
        <v>112200</v>
      </c>
      <c r="BG442" s="325">
        <f t="shared" ca="1" si="361"/>
        <v>112200</v>
      </c>
      <c r="BH442" s="325">
        <f t="shared" ca="1" si="361"/>
        <v>112200</v>
      </c>
      <c r="BI442" s="325">
        <f t="shared" ca="1" si="361"/>
        <v>112200</v>
      </c>
      <c r="BJ442" s="325">
        <f t="shared" ca="1" si="361"/>
        <v>116100</v>
      </c>
      <c r="BK442" s="325">
        <f t="shared" ca="1" si="361"/>
        <v>116100</v>
      </c>
      <c r="BL442" s="325">
        <f t="shared" ca="1" si="361"/>
        <v>116100</v>
      </c>
      <c r="BM442" s="325">
        <f t="shared" ca="1" si="361"/>
        <v>123675</v>
      </c>
      <c r="BN442" s="325">
        <f t="shared" ca="1" si="361"/>
        <v>124875</v>
      </c>
      <c r="BO442" s="325">
        <f t="shared" ca="1" si="361"/>
        <v>124875</v>
      </c>
      <c r="BP442" s="326">
        <f t="shared" ca="1" si="361"/>
        <v>124875</v>
      </c>
    </row>
    <row r="443" spans="5:68" hidden="1" outlineLevel="3">
      <c r="F443" s="488" t="s">
        <v>93</v>
      </c>
      <c r="G443" s="504"/>
      <c r="H443" s="489"/>
      <c r="I443" s="321">
        <f t="shared" ref="I443:AN443" si="362">SUM(I444,I447)</f>
        <v>0</v>
      </c>
      <c r="J443" s="322">
        <f t="shared" si="362"/>
        <v>0</v>
      </c>
      <c r="K443" s="322">
        <f t="shared" si="362"/>
        <v>0</v>
      </c>
      <c r="L443" s="322">
        <f t="shared" si="362"/>
        <v>0</v>
      </c>
      <c r="M443" s="322">
        <f t="shared" si="362"/>
        <v>0</v>
      </c>
      <c r="N443" s="322">
        <f t="shared" si="362"/>
        <v>0</v>
      </c>
      <c r="O443" s="322">
        <f t="shared" si="362"/>
        <v>75</v>
      </c>
      <c r="P443" s="322">
        <f t="shared" si="362"/>
        <v>75</v>
      </c>
      <c r="Q443" s="322">
        <f t="shared" si="362"/>
        <v>75</v>
      </c>
      <c r="R443" s="322">
        <f t="shared" si="362"/>
        <v>75</v>
      </c>
      <c r="S443" s="322">
        <f t="shared" ca="1" si="362"/>
        <v>12225</v>
      </c>
      <c r="T443" s="322">
        <f t="shared" si="362"/>
        <v>75</v>
      </c>
      <c r="U443" s="322">
        <f t="shared" ca="1" si="362"/>
        <v>18675</v>
      </c>
      <c r="V443" s="322">
        <f t="shared" ca="1" si="362"/>
        <v>18675</v>
      </c>
      <c r="W443" s="322">
        <f t="shared" ca="1" si="362"/>
        <v>20850</v>
      </c>
      <c r="X443" s="322">
        <f t="shared" ca="1" si="362"/>
        <v>20850</v>
      </c>
      <c r="Y443" s="322">
        <f t="shared" ca="1" si="362"/>
        <v>25350</v>
      </c>
      <c r="Z443" s="322">
        <f t="shared" ca="1" si="362"/>
        <v>28200</v>
      </c>
      <c r="AA443" s="322">
        <f t="shared" ca="1" si="362"/>
        <v>47700</v>
      </c>
      <c r="AB443" s="322">
        <f t="shared" ca="1" si="362"/>
        <v>68025</v>
      </c>
      <c r="AC443" s="322">
        <f t="shared" ca="1" si="362"/>
        <v>79050</v>
      </c>
      <c r="AD443" s="322">
        <f t="shared" ca="1" si="362"/>
        <v>104175</v>
      </c>
      <c r="AE443" s="322">
        <f t="shared" ca="1" si="362"/>
        <v>104175</v>
      </c>
      <c r="AF443" s="322">
        <f t="shared" ca="1" si="362"/>
        <v>104175</v>
      </c>
      <c r="AG443" s="322">
        <f t="shared" ca="1" si="362"/>
        <v>104250</v>
      </c>
      <c r="AH443" s="322">
        <f t="shared" ca="1" si="362"/>
        <v>104250</v>
      </c>
      <c r="AI443" s="322">
        <f t="shared" ca="1" si="362"/>
        <v>104250</v>
      </c>
      <c r="AJ443" s="322">
        <f t="shared" ca="1" si="362"/>
        <v>104250</v>
      </c>
      <c r="AK443" s="322">
        <f t="shared" ca="1" si="362"/>
        <v>104250</v>
      </c>
      <c r="AL443" s="322">
        <f t="shared" ca="1" si="362"/>
        <v>104250</v>
      </c>
      <c r="AM443" s="322">
        <f t="shared" ca="1" si="362"/>
        <v>104250</v>
      </c>
      <c r="AN443" s="322">
        <f t="shared" ca="1" si="362"/>
        <v>104250</v>
      </c>
      <c r="AO443" s="322">
        <f t="shared" ref="AO443:BP443" ca="1" si="363">SUM(AO444,AO447)</f>
        <v>104250</v>
      </c>
      <c r="AP443" s="322">
        <f t="shared" ca="1" si="363"/>
        <v>104250</v>
      </c>
      <c r="AQ443" s="322">
        <f t="shared" ca="1" si="363"/>
        <v>104250</v>
      </c>
      <c r="AR443" s="322">
        <f t="shared" ca="1" si="363"/>
        <v>104250</v>
      </c>
      <c r="AS443" s="322">
        <f t="shared" ca="1" si="363"/>
        <v>104250</v>
      </c>
      <c r="AT443" s="322">
        <f t="shared" ca="1" si="363"/>
        <v>104250</v>
      </c>
      <c r="AU443" s="322">
        <f t="shared" ca="1" si="363"/>
        <v>104250</v>
      </c>
      <c r="AV443" s="322">
        <f t="shared" ca="1" si="363"/>
        <v>104250</v>
      </c>
      <c r="AW443" s="322">
        <f t="shared" ca="1" si="363"/>
        <v>104250</v>
      </c>
      <c r="AX443" s="322">
        <f t="shared" ca="1" si="363"/>
        <v>104250</v>
      </c>
      <c r="AY443" s="322">
        <f t="shared" ca="1" si="363"/>
        <v>104250</v>
      </c>
      <c r="AZ443" s="322">
        <f t="shared" ca="1" si="363"/>
        <v>104250</v>
      </c>
      <c r="BA443" s="322">
        <f t="shared" ca="1" si="363"/>
        <v>104250</v>
      </c>
      <c r="BB443" s="322">
        <f t="shared" ca="1" si="363"/>
        <v>104250</v>
      </c>
      <c r="BC443" s="322">
        <f t="shared" ca="1" si="363"/>
        <v>104250</v>
      </c>
      <c r="BD443" s="322">
        <f t="shared" ca="1" si="363"/>
        <v>105600</v>
      </c>
      <c r="BE443" s="322">
        <f t="shared" ca="1" si="363"/>
        <v>112125</v>
      </c>
      <c r="BF443" s="322">
        <f t="shared" ca="1" si="363"/>
        <v>112200</v>
      </c>
      <c r="BG443" s="322">
        <f t="shared" ca="1" si="363"/>
        <v>112200</v>
      </c>
      <c r="BH443" s="322">
        <f t="shared" ca="1" si="363"/>
        <v>112200</v>
      </c>
      <c r="BI443" s="322">
        <f t="shared" ca="1" si="363"/>
        <v>112200</v>
      </c>
      <c r="BJ443" s="322">
        <f t="shared" ca="1" si="363"/>
        <v>116100</v>
      </c>
      <c r="BK443" s="322">
        <f t="shared" ca="1" si="363"/>
        <v>116100</v>
      </c>
      <c r="BL443" s="322">
        <f t="shared" ca="1" si="363"/>
        <v>116100</v>
      </c>
      <c r="BM443" s="322">
        <f t="shared" ca="1" si="363"/>
        <v>123675</v>
      </c>
      <c r="BN443" s="322">
        <f t="shared" ca="1" si="363"/>
        <v>124875</v>
      </c>
      <c r="BO443" s="322">
        <f t="shared" ca="1" si="363"/>
        <v>124875</v>
      </c>
      <c r="BP443" s="323">
        <f t="shared" ca="1" si="363"/>
        <v>124875</v>
      </c>
    </row>
    <row r="444" spans="5:68" hidden="1" outlineLevel="4">
      <c r="G444" s="502" t="s">
        <v>4</v>
      </c>
      <c r="H444" s="503"/>
      <c r="I444" s="324">
        <f t="shared" ref="I444:AN444" si="364">SUM(I445,I446)</f>
        <v>0</v>
      </c>
      <c r="J444" s="325">
        <f t="shared" si="364"/>
        <v>0</v>
      </c>
      <c r="K444" s="325">
        <f t="shared" si="364"/>
        <v>0</v>
      </c>
      <c r="L444" s="325">
        <f t="shared" si="364"/>
        <v>0</v>
      </c>
      <c r="M444" s="325">
        <f t="shared" si="364"/>
        <v>0</v>
      </c>
      <c r="N444" s="325">
        <f t="shared" si="364"/>
        <v>0</v>
      </c>
      <c r="O444" s="325">
        <f t="shared" si="364"/>
        <v>0</v>
      </c>
      <c r="P444" s="325">
        <f t="shared" si="364"/>
        <v>0</v>
      </c>
      <c r="Q444" s="325">
        <f t="shared" si="364"/>
        <v>0</v>
      </c>
      <c r="R444" s="325">
        <f t="shared" si="364"/>
        <v>0</v>
      </c>
      <c r="S444" s="325">
        <f t="shared" ca="1" si="364"/>
        <v>12150</v>
      </c>
      <c r="T444" s="325">
        <f t="shared" si="364"/>
        <v>0</v>
      </c>
      <c r="U444" s="325">
        <f t="shared" ca="1" si="364"/>
        <v>18600</v>
      </c>
      <c r="V444" s="325">
        <f t="shared" ca="1" si="364"/>
        <v>18600</v>
      </c>
      <c r="W444" s="325">
        <f t="shared" ca="1" si="364"/>
        <v>20775</v>
      </c>
      <c r="X444" s="325">
        <f t="shared" ca="1" si="364"/>
        <v>20775</v>
      </c>
      <c r="Y444" s="325">
        <f t="shared" ca="1" si="364"/>
        <v>25275</v>
      </c>
      <c r="Z444" s="325">
        <f t="shared" ca="1" si="364"/>
        <v>28125</v>
      </c>
      <c r="AA444" s="325">
        <f t="shared" ca="1" si="364"/>
        <v>47625</v>
      </c>
      <c r="AB444" s="325">
        <f t="shared" ca="1" si="364"/>
        <v>67950</v>
      </c>
      <c r="AC444" s="325">
        <f t="shared" ca="1" si="364"/>
        <v>78975</v>
      </c>
      <c r="AD444" s="325">
        <f t="shared" ca="1" si="364"/>
        <v>104100</v>
      </c>
      <c r="AE444" s="325">
        <f t="shared" ca="1" si="364"/>
        <v>104100</v>
      </c>
      <c r="AF444" s="325">
        <f t="shared" ca="1" si="364"/>
        <v>104100</v>
      </c>
      <c r="AG444" s="325">
        <f t="shared" ca="1" si="364"/>
        <v>104100</v>
      </c>
      <c r="AH444" s="325">
        <f t="shared" ca="1" si="364"/>
        <v>104100</v>
      </c>
      <c r="AI444" s="325">
        <f t="shared" ca="1" si="364"/>
        <v>104100</v>
      </c>
      <c r="AJ444" s="325">
        <f t="shared" ca="1" si="364"/>
        <v>104100</v>
      </c>
      <c r="AK444" s="325">
        <f t="shared" ca="1" si="364"/>
        <v>104100</v>
      </c>
      <c r="AL444" s="325">
        <f t="shared" ca="1" si="364"/>
        <v>104100</v>
      </c>
      <c r="AM444" s="325">
        <f t="shared" ca="1" si="364"/>
        <v>104100</v>
      </c>
      <c r="AN444" s="325">
        <f t="shared" ca="1" si="364"/>
        <v>104100</v>
      </c>
      <c r="AO444" s="325">
        <f t="shared" ref="AO444:BP444" ca="1" si="365">SUM(AO445,AO446)</f>
        <v>104100</v>
      </c>
      <c r="AP444" s="325">
        <f t="shared" ca="1" si="365"/>
        <v>104100</v>
      </c>
      <c r="AQ444" s="325">
        <f t="shared" ca="1" si="365"/>
        <v>104100</v>
      </c>
      <c r="AR444" s="325">
        <f t="shared" ca="1" si="365"/>
        <v>104100</v>
      </c>
      <c r="AS444" s="325">
        <f t="shared" ca="1" si="365"/>
        <v>104100</v>
      </c>
      <c r="AT444" s="325">
        <f t="shared" ca="1" si="365"/>
        <v>104100</v>
      </c>
      <c r="AU444" s="325">
        <f t="shared" ca="1" si="365"/>
        <v>104100</v>
      </c>
      <c r="AV444" s="325">
        <f t="shared" ca="1" si="365"/>
        <v>104100</v>
      </c>
      <c r="AW444" s="325">
        <f t="shared" ca="1" si="365"/>
        <v>104100</v>
      </c>
      <c r="AX444" s="325">
        <f t="shared" ca="1" si="365"/>
        <v>104100</v>
      </c>
      <c r="AY444" s="325">
        <f t="shared" ca="1" si="365"/>
        <v>104100</v>
      </c>
      <c r="AZ444" s="325">
        <f t="shared" ca="1" si="365"/>
        <v>104100</v>
      </c>
      <c r="BA444" s="325">
        <f t="shared" ca="1" si="365"/>
        <v>104100</v>
      </c>
      <c r="BB444" s="325">
        <f t="shared" ca="1" si="365"/>
        <v>104100</v>
      </c>
      <c r="BC444" s="325">
        <f t="shared" ca="1" si="365"/>
        <v>104100</v>
      </c>
      <c r="BD444" s="325">
        <f t="shared" ca="1" si="365"/>
        <v>105450</v>
      </c>
      <c r="BE444" s="325">
        <f t="shared" ca="1" si="365"/>
        <v>111975</v>
      </c>
      <c r="BF444" s="325">
        <f t="shared" ca="1" si="365"/>
        <v>111975</v>
      </c>
      <c r="BG444" s="325">
        <f t="shared" ca="1" si="365"/>
        <v>111975</v>
      </c>
      <c r="BH444" s="325">
        <f t="shared" ca="1" si="365"/>
        <v>111975</v>
      </c>
      <c r="BI444" s="325">
        <f t="shared" ca="1" si="365"/>
        <v>111975</v>
      </c>
      <c r="BJ444" s="325">
        <f t="shared" ca="1" si="365"/>
        <v>115875</v>
      </c>
      <c r="BK444" s="325">
        <f t="shared" ca="1" si="365"/>
        <v>115875</v>
      </c>
      <c r="BL444" s="325">
        <f t="shared" ca="1" si="365"/>
        <v>115875</v>
      </c>
      <c r="BM444" s="325">
        <f t="shared" ca="1" si="365"/>
        <v>123450</v>
      </c>
      <c r="BN444" s="325">
        <f t="shared" ca="1" si="365"/>
        <v>124650</v>
      </c>
      <c r="BO444" s="325">
        <f t="shared" ca="1" si="365"/>
        <v>124650</v>
      </c>
      <c r="BP444" s="326">
        <f t="shared" ca="1" si="365"/>
        <v>124650</v>
      </c>
    </row>
    <row r="445" spans="5:68" hidden="1" outlineLevel="5">
      <c r="H445" s="327" t="s">
        <v>270</v>
      </c>
      <c r="I445" s="312">
        <f>'Data - expenses'!J260</f>
        <v>0</v>
      </c>
      <c r="J445" s="313">
        <f>'Data - expenses'!K260</f>
        <v>0</v>
      </c>
      <c r="K445" s="313">
        <f>'Data - expenses'!L260</f>
        <v>0</v>
      </c>
      <c r="L445" s="313">
        <f>'Data - expenses'!M260</f>
        <v>0</v>
      </c>
      <c r="M445" s="313">
        <f>'Data - expenses'!N260</f>
        <v>0</v>
      </c>
      <c r="N445" s="313">
        <f>'Data - expenses'!O260</f>
        <v>0</v>
      </c>
      <c r="O445" s="313">
        <f>'Data - expenses'!P260</f>
        <v>0</v>
      </c>
      <c r="P445" s="313">
        <f>'Data - expenses'!Q260</f>
        <v>0</v>
      </c>
      <c r="Q445" s="313">
        <f>'Data - expenses'!R260</f>
        <v>0</v>
      </c>
      <c r="R445" s="313">
        <f>'Data - expenses'!S260</f>
        <v>0</v>
      </c>
      <c r="S445" s="313">
        <f ca="1">'Data - expenses'!T260</f>
        <v>1050</v>
      </c>
      <c r="T445" s="313">
        <f>'Data - expenses'!U260</f>
        <v>0</v>
      </c>
      <c r="U445" s="313">
        <f ca="1">'Data - expenses'!V260</f>
        <v>1650</v>
      </c>
      <c r="V445" s="313">
        <f ca="1">'Data - expenses'!W260</f>
        <v>1650</v>
      </c>
      <c r="W445" s="313">
        <f ca="1">'Data - expenses'!X260</f>
        <v>1875</v>
      </c>
      <c r="X445" s="313">
        <f ca="1">'Data - expenses'!Y260</f>
        <v>1875</v>
      </c>
      <c r="Y445" s="313">
        <f ca="1">'Data - expenses'!Z260</f>
        <v>2250</v>
      </c>
      <c r="Z445" s="313">
        <f ca="1">'Data - expenses'!AA260</f>
        <v>2550</v>
      </c>
      <c r="AA445" s="313">
        <f ca="1">'Data - expenses'!AB260</f>
        <v>4275</v>
      </c>
      <c r="AB445" s="313">
        <f ca="1">'Data - expenses'!AC260</f>
        <v>6150</v>
      </c>
      <c r="AC445" s="313">
        <f ca="1">'Data - expenses'!AD260</f>
        <v>7125</v>
      </c>
      <c r="AD445" s="313">
        <f ca="1">'Data - expenses'!AE260</f>
        <v>9450</v>
      </c>
      <c r="AE445" s="313">
        <f ca="1">'Data - expenses'!AF260</f>
        <v>9450</v>
      </c>
      <c r="AF445" s="313">
        <f ca="1">'Data - expenses'!AG260</f>
        <v>9450</v>
      </c>
      <c r="AG445" s="313">
        <f ca="1">'Data - expenses'!AH260</f>
        <v>9450</v>
      </c>
      <c r="AH445" s="313">
        <f ca="1">'Data - expenses'!AI260</f>
        <v>9450</v>
      </c>
      <c r="AI445" s="313">
        <f ca="1">'Data - expenses'!AJ260</f>
        <v>9450</v>
      </c>
      <c r="AJ445" s="313">
        <f ca="1">'Data - expenses'!AK260</f>
        <v>9450</v>
      </c>
      <c r="AK445" s="313">
        <f ca="1">'Data - expenses'!AL260</f>
        <v>9450</v>
      </c>
      <c r="AL445" s="313">
        <f ca="1">'Data - expenses'!AM260</f>
        <v>9450</v>
      </c>
      <c r="AM445" s="313">
        <f ca="1">'Data - expenses'!AN260</f>
        <v>9450</v>
      </c>
      <c r="AN445" s="313">
        <f ca="1">'Data - expenses'!AO260</f>
        <v>9450</v>
      </c>
      <c r="AO445" s="313">
        <f ca="1">'Data - expenses'!AP260</f>
        <v>9450</v>
      </c>
      <c r="AP445" s="313">
        <f ca="1">'Data - expenses'!AQ260</f>
        <v>9450</v>
      </c>
      <c r="AQ445" s="313">
        <f ca="1">'Data - expenses'!AR260</f>
        <v>9450</v>
      </c>
      <c r="AR445" s="313">
        <f ca="1">'Data - expenses'!AS260</f>
        <v>9450</v>
      </c>
      <c r="AS445" s="313">
        <f ca="1">'Data - expenses'!AT260</f>
        <v>9450</v>
      </c>
      <c r="AT445" s="313">
        <f ca="1">'Data - expenses'!AU260</f>
        <v>9450</v>
      </c>
      <c r="AU445" s="313">
        <f ca="1">'Data - expenses'!AV260</f>
        <v>9450</v>
      </c>
      <c r="AV445" s="313">
        <f ca="1">'Data - expenses'!AW260</f>
        <v>9450</v>
      </c>
      <c r="AW445" s="313">
        <f ca="1">'Data - expenses'!AX260</f>
        <v>9450</v>
      </c>
      <c r="AX445" s="313">
        <f ca="1">'Data - expenses'!AY260</f>
        <v>9450</v>
      </c>
      <c r="AY445" s="313">
        <f ca="1">'Data - expenses'!AZ260</f>
        <v>9450</v>
      </c>
      <c r="AZ445" s="313">
        <f ca="1">'Data - expenses'!BA260</f>
        <v>9450</v>
      </c>
      <c r="BA445" s="313">
        <f ca="1">'Data - expenses'!BB260</f>
        <v>9450</v>
      </c>
      <c r="BB445" s="313">
        <f ca="1">'Data - expenses'!BC260</f>
        <v>9450</v>
      </c>
      <c r="BC445" s="313">
        <f ca="1">'Data - expenses'!BD260</f>
        <v>9450</v>
      </c>
      <c r="BD445" s="313">
        <f ca="1">'Data - expenses'!BE260</f>
        <v>9525</v>
      </c>
      <c r="BE445" s="313">
        <f ca="1">'Data - expenses'!BF260</f>
        <v>10125</v>
      </c>
      <c r="BF445" s="313">
        <f ca="1">'Data - expenses'!BG260</f>
        <v>10125</v>
      </c>
      <c r="BG445" s="313">
        <f ca="1">'Data - expenses'!BH260</f>
        <v>10125</v>
      </c>
      <c r="BH445" s="313">
        <f ca="1">'Data - expenses'!BI260</f>
        <v>10125</v>
      </c>
      <c r="BI445" s="313">
        <f ca="1">'Data - expenses'!BJ260</f>
        <v>10125</v>
      </c>
      <c r="BJ445" s="313">
        <f ca="1">'Data - expenses'!BK260</f>
        <v>10500</v>
      </c>
      <c r="BK445" s="313">
        <f ca="1">'Data - expenses'!BL260</f>
        <v>10500</v>
      </c>
      <c r="BL445" s="313">
        <f ca="1">'Data - expenses'!BM260</f>
        <v>10500</v>
      </c>
      <c r="BM445" s="313">
        <f ca="1">'Data - expenses'!BN260</f>
        <v>11175</v>
      </c>
      <c r="BN445" s="313">
        <f ca="1">'Data - expenses'!BO260</f>
        <v>11325</v>
      </c>
      <c r="BO445" s="313">
        <f ca="1">'Data - expenses'!BP260</f>
        <v>11325</v>
      </c>
      <c r="BP445" s="314">
        <f ca="1">'Data - expenses'!BQ260</f>
        <v>11325</v>
      </c>
    </row>
    <row r="446" spans="5:68" hidden="1" outlineLevel="5">
      <c r="H446" s="327" t="s">
        <v>271</v>
      </c>
      <c r="I446" s="312">
        <f>'Data - expenses'!J261</f>
        <v>0</v>
      </c>
      <c r="J446" s="313">
        <f>'Data - expenses'!K261</f>
        <v>0</v>
      </c>
      <c r="K446" s="313">
        <f>'Data - expenses'!L261</f>
        <v>0</v>
      </c>
      <c r="L446" s="313">
        <f>'Data - expenses'!M261</f>
        <v>0</v>
      </c>
      <c r="M446" s="313">
        <f>'Data - expenses'!N261</f>
        <v>0</v>
      </c>
      <c r="N446" s="313">
        <f>'Data - expenses'!O261</f>
        <v>0</v>
      </c>
      <c r="O446" s="313">
        <f>'Data - expenses'!P261</f>
        <v>0</v>
      </c>
      <c r="P446" s="313">
        <f>'Data - expenses'!Q261</f>
        <v>0</v>
      </c>
      <c r="Q446" s="313">
        <f>'Data - expenses'!R261</f>
        <v>0</v>
      </c>
      <c r="R446" s="313">
        <f>'Data - expenses'!S261</f>
        <v>0</v>
      </c>
      <c r="S446" s="313">
        <f ca="1">'Data - expenses'!T261</f>
        <v>11100</v>
      </c>
      <c r="T446" s="313">
        <f>'Data - expenses'!U261</f>
        <v>0</v>
      </c>
      <c r="U446" s="313">
        <f ca="1">'Data - expenses'!V261</f>
        <v>16950</v>
      </c>
      <c r="V446" s="313">
        <f ca="1">'Data - expenses'!W261</f>
        <v>16950</v>
      </c>
      <c r="W446" s="313">
        <f ca="1">'Data - expenses'!X261</f>
        <v>18900</v>
      </c>
      <c r="X446" s="313">
        <f ca="1">'Data - expenses'!Y261</f>
        <v>18900</v>
      </c>
      <c r="Y446" s="313">
        <f ca="1">'Data - expenses'!Z261</f>
        <v>23025</v>
      </c>
      <c r="Z446" s="313">
        <f ca="1">'Data - expenses'!AA261</f>
        <v>25575</v>
      </c>
      <c r="AA446" s="313">
        <f ca="1">'Data - expenses'!AB261</f>
        <v>43350</v>
      </c>
      <c r="AB446" s="313">
        <f ca="1">'Data - expenses'!AC261</f>
        <v>61800</v>
      </c>
      <c r="AC446" s="313">
        <f ca="1">'Data - expenses'!AD261</f>
        <v>71850</v>
      </c>
      <c r="AD446" s="313">
        <f ca="1">'Data - expenses'!AE261</f>
        <v>94650</v>
      </c>
      <c r="AE446" s="313">
        <f ca="1">'Data - expenses'!AF261</f>
        <v>94650</v>
      </c>
      <c r="AF446" s="313">
        <f ca="1">'Data - expenses'!AG261</f>
        <v>94650</v>
      </c>
      <c r="AG446" s="313">
        <f ca="1">'Data - expenses'!AH261</f>
        <v>94650</v>
      </c>
      <c r="AH446" s="313">
        <f ca="1">'Data - expenses'!AI261</f>
        <v>94650</v>
      </c>
      <c r="AI446" s="313">
        <f ca="1">'Data - expenses'!AJ261</f>
        <v>94650</v>
      </c>
      <c r="AJ446" s="313">
        <f ca="1">'Data - expenses'!AK261</f>
        <v>94650</v>
      </c>
      <c r="AK446" s="313">
        <f ca="1">'Data - expenses'!AL261</f>
        <v>94650</v>
      </c>
      <c r="AL446" s="313">
        <f ca="1">'Data - expenses'!AM261</f>
        <v>94650</v>
      </c>
      <c r="AM446" s="313">
        <f ca="1">'Data - expenses'!AN261</f>
        <v>94650</v>
      </c>
      <c r="AN446" s="313">
        <f ca="1">'Data - expenses'!AO261</f>
        <v>94650</v>
      </c>
      <c r="AO446" s="313">
        <f ca="1">'Data - expenses'!AP261</f>
        <v>94650</v>
      </c>
      <c r="AP446" s="313">
        <f ca="1">'Data - expenses'!AQ261</f>
        <v>94650</v>
      </c>
      <c r="AQ446" s="313">
        <f ca="1">'Data - expenses'!AR261</f>
        <v>94650</v>
      </c>
      <c r="AR446" s="313">
        <f ca="1">'Data - expenses'!AS261</f>
        <v>94650</v>
      </c>
      <c r="AS446" s="313">
        <f ca="1">'Data - expenses'!AT261</f>
        <v>94650</v>
      </c>
      <c r="AT446" s="313">
        <f ca="1">'Data - expenses'!AU261</f>
        <v>94650</v>
      </c>
      <c r="AU446" s="313">
        <f ca="1">'Data - expenses'!AV261</f>
        <v>94650</v>
      </c>
      <c r="AV446" s="313">
        <f ca="1">'Data - expenses'!AW261</f>
        <v>94650</v>
      </c>
      <c r="AW446" s="313">
        <f ca="1">'Data - expenses'!AX261</f>
        <v>94650</v>
      </c>
      <c r="AX446" s="313">
        <f ca="1">'Data - expenses'!AY261</f>
        <v>94650</v>
      </c>
      <c r="AY446" s="313">
        <f ca="1">'Data - expenses'!AZ261</f>
        <v>94650</v>
      </c>
      <c r="AZ446" s="313">
        <f ca="1">'Data - expenses'!BA261</f>
        <v>94650</v>
      </c>
      <c r="BA446" s="313">
        <f ca="1">'Data - expenses'!BB261</f>
        <v>94650</v>
      </c>
      <c r="BB446" s="313">
        <f ca="1">'Data - expenses'!BC261</f>
        <v>94650</v>
      </c>
      <c r="BC446" s="313">
        <f ca="1">'Data - expenses'!BD261</f>
        <v>94650</v>
      </c>
      <c r="BD446" s="313">
        <f ca="1">'Data - expenses'!BE261</f>
        <v>95925</v>
      </c>
      <c r="BE446" s="313">
        <f ca="1">'Data - expenses'!BF261</f>
        <v>101850</v>
      </c>
      <c r="BF446" s="313">
        <f ca="1">'Data - expenses'!BG261</f>
        <v>101850</v>
      </c>
      <c r="BG446" s="313">
        <f ca="1">'Data - expenses'!BH261</f>
        <v>101850</v>
      </c>
      <c r="BH446" s="313">
        <f ca="1">'Data - expenses'!BI261</f>
        <v>101850</v>
      </c>
      <c r="BI446" s="313">
        <f ca="1">'Data - expenses'!BJ261</f>
        <v>101850</v>
      </c>
      <c r="BJ446" s="313">
        <f ca="1">'Data - expenses'!BK261</f>
        <v>105375</v>
      </c>
      <c r="BK446" s="313">
        <f ca="1">'Data - expenses'!BL261</f>
        <v>105375</v>
      </c>
      <c r="BL446" s="313">
        <f ca="1">'Data - expenses'!BM261</f>
        <v>105375</v>
      </c>
      <c r="BM446" s="313">
        <f ca="1">'Data - expenses'!BN261</f>
        <v>112275</v>
      </c>
      <c r="BN446" s="313">
        <f ca="1">'Data - expenses'!BO261</f>
        <v>113325</v>
      </c>
      <c r="BO446" s="313">
        <f ca="1">'Data - expenses'!BP261</f>
        <v>113325</v>
      </c>
      <c r="BP446" s="314">
        <f ca="1">'Data - expenses'!BQ261</f>
        <v>113325</v>
      </c>
    </row>
    <row r="447" spans="5:68" hidden="1" outlineLevel="4">
      <c r="G447" s="502" t="s">
        <v>97</v>
      </c>
      <c r="H447" s="503"/>
      <c r="I447" s="324">
        <f t="shared" ref="I447:AN447" si="366">SUM(I448,I449)</f>
        <v>0</v>
      </c>
      <c r="J447" s="325">
        <f t="shared" si="366"/>
        <v>0</v>
      </c>
      <c r="K447" s="325">
        <f t="shared" si="366"/>
        <v>0</v>
      </c>
      <c r="L447" s="325">
        <f t="shared" si="366"/>
        <v>0</v>
      </c>
      <c r="M447" s="325">
        <f t="shared" si="366"/>
        <v>0</v>
      </c>
      <c r="N447" s="325">
        <f t="shared" si="366"/>
        <v>0</v>
      </c>
      <c r="O447" s="325">
        <f t="shared" si="366"/>
        <v>75</v>
      </c>
      <c r="P447" s="325">
        <f t="shared" si="366"/>
        <v>75</v>
      </c>
      <c r="Q447" s="325">
        <f t="shared" si="366"/>
        <v>75</v>
      </c>
      <c r="R447" s="325">
        <f t="shared" si="366"/>
        <v>75</v>
      </c>
      <c r="S447" s="325">
        <f t="shared" si="366"/>
        <v>75</v>
      </c>
      <c r="T447" s="325">
        <f t="shared" si="366"/>
        <v>75</v>
      </c>
      <c r="U447" s="325">
        <f t="shared" si="366"/>
        <v>75</v>
      </c>
      <c r="V447" s="325">
        <f t="shared" si="366"/>
        <v>75</v>
      </c>
      <c r="W447" s="325">
        <f t="shared" si="366"/>
        <v>75</v>
      </c>
      <c r="X447" s="325">
        <f t="shared" si="366"/>
        <v>75</v>
      </c>
      <c r="Y447" s="325">
        <f t="shared" si="366"/>
        <v>75</v>
      </c>
      <c r="Z447" s="325">
        <f t="shared" si="366"/>
        <v>75</v>
      </c>
      <c r="AA447" s="325">
        <f t="shared" si="366"/>
        <v>75</v>
      </c>
      <c r="AB447" s="325">
        <f t="shared" si="366"/>
        <v>75</v>
      </c>
      <c r="AC447" s="325">
        <f t="shared" si="366"/>
        <v>75</v>
      </c>
      <c r="AD447" s="325">
        <f t="shared" si="366"/>
        <v>75</v>
      </c>
      <c r="AE447" s="325">
        <f t="shared" si="366"/>
        <v>75</v>
      </c>
      <c r="AF447" s="325">
        <f t="shared" si="366"/>
        <v>75</v>
      </c>
      <c r="AG447" s="325">
        <f t="shared" si="366"/>
        <v>150</v>
      </c>
      <c r="AH447" s="325">
        <f t="shared" si="366"/>
        <v>150</v>
      </c>
      <c r="AI447" s="325">
        <f t="shared" si="366"/>
        <v>150</v>
      </c>
      <c r="AJ447" s="325">
        <f t="shared" si="366"/>
        <v>150</v>
      </c>
      <c r="AK447" s="325">
        <f t="shared" si="366"/>
        <v>150</v>
      </c>
      <c r="AL447" s="325">
        <f t="shared" si="366"/>
        <v>150</v>
      </c>
      <c r="AM447" s="325">
        <f t="shared" si="366"/>
        <v>150</v>
      </c>
      <c r="AN447" s="325">
        <f t="shared" si="366"/>
        <v>150</v>
      </c>
      <c r="AO447" s="325">
        <f t="shared" ref="AO447:BP447" si="367">SUM(AO448,AO449)</f>
        <v>150</v>
      </c>
      <c r="AP447" s="325">
        <f t="shared" si="367"/>
        <v>150</v>
      </c>
      <c r="AQ447" s="325">
        <f t="shared" si="367"/>
        <v>150</v>
      </c>
      <c r="AR447" s="325">
        <f t="shared" si="367"/>
        <v>150</v>
      </c>
      <c r="AS447" s="325">
        <f t="shared" si="367"/>
        <v>150</v>
      </c>
      <c r="AT447" s="325">
        <f t="shared" si="367"/>
        <v>150</v>
      </c>
      <c r="AU447" s="325">
        <f t="shared" si="367"/>
        <v>150</v>
      </c>
      <c r="AV447" s="325">
        <f t="shared" si="367"/>
        <v>150</v>
      </c>
      <c r="AW447" s="325">
        <f t="shared" si="367"/>
        <v>150</v>
      </c>
      <c r="AX447" s="325">
        <f t="shared" si="367"/>
        <v>150</v>
      </c>
      <c r="AY447" s="325">
        <f t="shared" si="367"/>
        <v>150</v>
      </c>
      <c r="AZ447" s="325">
        <f t="shared" si="367"/>
        <v>150</v>
      </c>
      <c r="BA447" s="325">
        <f t="shared" si="367"/>
        <v>150</v>
      </c>
      <c r="BB447" s="325">
        <f t="shared" si="367"/>
        <v>150</v>
      </c>
      <c r="BC447" s="325">
        <f t="shared" si="367"/>
        <v>150</v>
      </c>
      <c r="BD447" s="325">
        <f t="shared" si="367"/>
        <v>150</v>
      </c>
      <c r="BE447" s="325">
        <f t="shared" si="367"/>
        <v>150</v>
      </c>
      <c r="BF447" s="325">
        <f t="shared" si="367"/>
        <v>225</v>
      </c>
      <c r="BG447" s="325">
        <f t="shared" si="367"/>
        <v>225</v>
      </c>
      <c r="BH447" s="325">
        <f t="shared" si="367"/>
        <v>225</v>
      </c>
      <c r="BI447" s="325">
        <f t="shared" si="367"/>
        <v>225</v>
      </c>
      <c r="BJ447" s="325">
        <f t="shared" si="367"/>
        <v>225</v>
      </c>
      <c r="BK447" s="325">
        <f t="shared" si="367"/>
        <v>225</v>
      </c>
      <c r="BL447" s="325">
        <f t="shared" si="367"/>
        <v>225</v>
      </c>
      <c r="BM447" s="325">
        <f t="shared" si="367"/>
        <v>225</v>
      </c>
      <c r="BN447" s="325">
        <f t="shared" si="367"/>
        <v>225</v>
      </c>
      <c r="BO447" s="325">
        <f t="shared" si="367"/>
        <v>225</v>
      </c>
      <c r="BP447" s="326">
        <f t="shared" si="367"/>
        <v>225</v>
      </c>
    </row>
    <row r="448" spans="5:68" hidden="1" outlineLevel="5">
      <c r="H448" s="327" t="s">
        <v>272</v>
      </c>
      <c r="I448" s="312">
        <f>'Data - expenses'!J262</f>
        <v>0</v>
      </c>
      <c r="J448" s="313">
        <f>'Data - expenses'!K262</f>
        <v>0</v>
      </c>
      <c r="K448" s="313">
        <f>'Data - expenses'!L262</f>
        <v>0</v>
      </c>
      <c r="L448" s="313">
        <f>'Data - expenses'!M262</f>
        <v>0</v>
      </c>
      <c r="M448" s="313">
        <f>'Data - expenses'!N262</f>
        <v>0</v>
      </c>
      <c r="N448" s="313">
        <f>'Data - expenses'!O262</f>
        <v>0</v>
      </c>
      <c r="O448" s="313">
        <f>'Data - expenses'!P262</f>
        <v>0</v>
      </c>
      <c r="P448" s="313">
        <f>'Data - expenses'!Q262</f>
        <v>0</v>
      </c>
      <c r="Q448" s="313">
        <f>'Data - expenses'!R262</f>
        <v>0</v>
      </c>
      <c r="R448" s="313">
        <f>'Data - expenses'!S262</f>
        <v>0</v>
      </c>
      <c r="S448" s="313">
        <f>'Data - expenses'!T262</f>
        <v>0</v>
      </c>
      <c r="T448" s="313">
        <f>'Data - expenses'!U262</f>
        <v>0</v>
      </c>
      <c r="U448" s="313">
        <f>'Data - expenses'!V262</f>
        <v>0</v>
      </c>
      <c r="V448" s="313">
        <f>'Data - expenses'!W262</f>
        <v>0</v>
      </c>
      <c r="W448" s="313">
        <f>'Data - expenses'!X262</f>
        <v>0</v>
      </c>
      <c r="X448" s="313">
        <f>'Data - expenses'!Y262</f>
        <v>0</v>
      </c>
      <c r="Y448" s="313">
        <f>'Data - expenses'!Z262</f>
        <v>0</v>
      </c>
      <c r="Z448" s="313">
        <f>'Data - expenses'!AA262</f>
        <v>0</v>
      </c>
      <c r="AA448" s="313">
        <f>'Data - expenses'!AB262</f>
        <v>0</v>
      </c>
      <c r="AB448" s="313">
        <f>'Data - expenses'!AC262</f>
        <v>0</v>
      </c>
      <c r="AC448" s="313">
        <f>'Data - expenses'!AD262</f>
        <v>0</v>
      </c>
      <c r="AD448" s="313">
        <f>'Data - expenses'!AE262</f>
        <v>0</v>
      </c>
      <c r="AE448" s="313">
        <f>'Data - expenses'!AF262</f>
        <v>0</v>
      </c>
      <c r="AF448" s="313">
        <f>'Data - expenses'!AG262</f>
        <v>0</v>
      </c>
      <c r="AG448" s="313">
        <f>'Data - expenses'!AH262</f>
        <v>75</v>
      </c>
      <c r="AH448" s="313">
        <f>'Data - expenses'!AI262</f>
        <v>75</v>
      </c>
      <c r="AI448" s="313">
        <f>'Data - expenses'!AJ262</f>
        <v>75</v>
      </c>
      <c r="AJ448" s="313">
        <f>'Data - expenses'!AK262</f>
        <v>75</v>
      </c>
      <c r="AK448" s="313">
        <f>'Data - expenses'!AL262</f>
        <v>75</v>
      </c>
      <c r="AL448" s="313">
        <f>'Data - expenses'!AM262</f>
        <v>75</v>
      </c>
      <c r="AM448" s="313">
        <f>'Data - expenses'!AN262</f>
        <v>75</v>
      </c>
      <c r="AN448" s="313">
        <f>'Data - expenses'!AO262</f>
        <v>75</v>
      </c>
      <c r="AO448" s="313">
        <f>'Data - expenses'!AP262</f>
        <v>75</v>
      </c>
      <c r="AP448" s="313">
        <f>'Data - expenses'!AQ262</f>
        <v>75</v>
      </c>
      <c r="AQ448" s="313">
        <f>'Data - expenses'!AR262</f>
        <v>75</v>
      </c>
      <c r="AR448" s="313">
        <f>'Data - expenses'!AS262</f>
        <v>75</v>
      </c>
      <c r="AS448" s="313">
        <f>'Data - expenses'!AT262</f>
        <v>75</v>
      </c>
      <c r="AT448" s="313">
        <f>'Data - expenses'!AU262</f>
        <v>75</v>
      </c>
      <c r="AU448" s="313">
        <f>'Data - expenses'!AV262</f>
        <v>75</v>
      </c>
      <c r="AV448" s="313">
        <f>'Data - expenses'!AW262</f>
        <v>75</v>
      </c>
      <c r="AW448" s="313">
        <f>'Data - expenses'!AX262</f>
        <v>75</v>
      </c>
      <c r="AX448" s="313">
        <f>'Data - expenses'!AY262</f>
        <v>75</v>
      </c>
      <c r="AY448" s="313">
        <f>'Data - expenses'!AZ262</f>
        <v>75</v>
      </c>
      <c r="AZ448" s="313">
        <f>'Data - expenses'!BA262</f>
        <v>75</v>
      </c>
      <c r="BA448" s="313">
        <f>'Data - expenses'!BB262</f>
        <v>75</v>
      </c>
      <c r="BB448" s="313">
        <f>'Data - expenses'!BC262</f>
        <v>75</v>
      </c>
      <c r="BC448" s="313">
        <f>'Data - expenses'!BD262</f>
        <v>75</v>
      </c>
      <c r="BD448" s="313">
        <f>'Data - expenses'!BE262</f>
        <v>75</v>
      </c>
      <c r="BE448" s="313">
        <f>'Data - expenses'!BF262</f>
        <v>75</v>
      </c>
      <c r="BF448" s="313">
        <f>'Data - expenses'!BG262</f>
        <v>150</v>
      </c>
      <c r="BG448" s="313">
        <f>'Data - expenses'!BH262</f>
        <v>150</v>
      </c>
      <c r="BH448" s="313">
        <f>'Data - expenses'!BI262</f>
        <v>150</v>
      </c>
      <c r="BI448" s="313">
        <f>'Data - expenses'!BJ262</f>
        <v>150</v>
      </c>
      <c r="BJ448" s="313">
        <f>'Data - expenses'!BK262</f>
        <v>150</v>
      </c>
      <c r="BK448" s="313">
        <f>'Data - expenses'!BL262</f>
        <v>150</v>
      </c>
      <c r="BL448" s="313">
        <f>'Data - expenses'!BM262</f>
        <v>150</v>
      </c>
      <c r="BM448" s="313">
        <f>'Data - expenses'!BN262</f>
        <v>150</v>
      </c>
      <c r="BN448" s="313">
        <f>'Data - expenses'!BO262</f>
        <v>150</v>
      </c>
      <c r="BO448" s="313">
        <f>'Data - expenses'!BP262</f>
        <v>150</v>
      </c>
      <c r="BP448" s="314">
        <f>'Data - expenses'!BQ262</f>
        <v>150</v>
      </c>
    </row>
    <row r="449" spans="4:68" hidden="1" outlineLevel="5">
      <c r="H449" s="327" t="s">
        <v>273</v>
      </c>
      <c r="I449" s="312">
        <f>'Data - expenses'!J263</f>
        <v>0</v>
      </c>
      <c r="J449" s="313">
        <f>'Data - expenses'!K263</f>
        <v>0</v>
      </c>
      <c r="K449" s="313">
        <f>'Data - expenses'!L263</f>
        <v>0</v>
      </c>
      <c r="L449" s="313">
        <f>'Data - expenses'!M263</f>
        <v>0</v>
      </c>
      <c r="M449" s="313">
        <f>'Data - expenses'!N263</f>
        <v>0</v>
      </c>
      <c r="N449" s="313">
        <f>'Data - expenses'!O263</f>
        <v>0</v>
      </c>
      <c r="O449" s="313">
        <f>'Data - expenses'!P263</f>
        <v>75</v>
      </c>
      <c r="P449" s="313">
        <f>'Data - expenses'!Q263</f>
        <v>75</v>
      </c>
      <c r="Q449" s="313">
        <f>'Data - expenses'!R263</f>
        <v>75</v>
      </c>
      <c r="R449" s="313">
        <f>'Data - expenses'!S263</f>
        <v>75</v>
      </c>
      <c r="S449" s="313">
        <f>'Data - expenses'!T263</f>
        <v>75</v>
      </c>
      <c r="T449" s="313">
        <f>'Data - expenses'!U263</f>
        <v>75</v>
      </c>
      <c r="U449" s="313">
        <f>'Data - expenses'!V263</f>
        <v>75</v>
      </c>
      <c r="V449" s="313">
        <f>'Data - expenses'!W263</f>
        <v>75</v>
      </c>
      <c r="W449" s="313">
        <f>'Data - expenses'!X263</f>
        <v>75</v>
      </c>
      <c r="X449" s="313">
        <f>'Data - expenses'!Y263</f>
        <v>75</v>
      </c>
      <c r="Y449" s="313">
        <f>'Data - expenses'!Z263</f>
        <v>75</v>
      </c>
      <c r="Z449" s="313">
        <f>'Data - expenses'!AA263</f>
        <v>75</v>
      </c>
      <c r="AA449" s="313">
        <f>'Data - expenses'!AB263</f>
        <v>75</v>
      </c>
      <c r="AB449" s="313">
        <f>'Data - expenses'!AC263</f>
        <v>75</v>
      </c>
      <c r="AC449" s="313">
        <f>'Data - expenses'!AD263</f>
        <v>75</v>
      </c>
      <c r="AD449" s="313">
        <f>'Data - expenses'!AE263</f>
        <v>75</v>
      </c>
      <c r="AE449" s="313">
        <f>'Data - expenses'!AF263</f>
        <v>75</v>
      </c>
      <c r="AF449" s="313">
        <f>'Data - expenses'!AG263</f>
        <v>75</v>
      </c>
      <c r="AG449" s="313">
        <f>'Data - expenses'!AH263</f>
        <v>75</v>
      </c>
      <c r="AH449" s="313">
        <f>'Data - expenses'!AI263</f>
        <v>75</v>
      </c>
      <c r="AI449" s="313">
        <f>'Data - expenses'!AJ263</f>
        <v>75</v>
      </c>
      <c r="AJ449" s="313">
        <f>'Data - expenses'!AK263</f>
        <v>75</v>
      </c>
      <c r="AK449" s="313">
        <f>'Data - expenses'!AL263</f>
        <v>75</v>
      </c>
      <c r="AL449" s="313">
        <f>'Data - expenses'!AM263</f>
        <v>75</v>
      </c>
      <c r="AM449" s="313">
        <f>'Data - expenses'!AN263</f>
        <v>75</v>
      </c>
      <c r="AN449" s="313">
        <f>'Data - expenses'!AO263</f>
        <v>75</v>
      </c>
      <c r="AO449" s="313">
        <f>'Data - expenses'!AP263</f>
        <v>75</v>
      </c>
      <c r="AP449" s="313">
        <f>'Data - expenses'!AQ263</f>
        <v>75</v>
      </c>
      <c r="AQ449" s="313">
        <f>'Data - expenses'!AR263</f>
        <v>75</v>
      </c>
      <c r="AR449" s="313">
        <f>'Data - expenses'!AS263</f>
        <v>75</v>
      </c>
      <c r="AS449" s="313">
        <f>'Data - expenses'!AT263</f>
        <v>75</v>
      </c>
      <c r="AT449" s="313">
        <f>'Data - expenses'!AU263</f>
        <v>75</v>
      </c>
      <c r="AU449" s="313">
        <f>'Data - expenses'!AV263</f>
        <v>75</v>
      </c>
      <c r="AV449" s="313">
        <f>'Data - expenses'!AW263</f>
        <v>75</v>
      </c>
      <c r="AW449" s="313">
        <f>'Data - expenses'!AX263</f>
        <v>75</v>
      </c>
      <c r="AX449" s="313">
        <f>'Data - expenses'!AY263</f>
        <v>75</v>
      </c>
      <c r="AY449" s="313">
        <f>'Data - expenses'!AZ263</f>
        <v>75</v>
      </c>
      <c r="AZ449" s="313">
        <f>'Data - expenses'!BA263</f>
        <v>75</v>
      </c>
      <c r="BA449" s="313">
        <f>'Data - expenses'!BB263</f>
        <v>75</v>
      </c>
      <c r="BB449" s="313">
        <f>'Data - expenses'!BC263</f>
        <v>75</v>
      </c>
      <c r="BC449" s="313">
        <f>'Data - expenses'!BD263</f>
        <v>75</v>
      </c>
      <c r="BD449" s="313">
        <f>'Data - expenses'!BE263</f>
        <v>75</v>
      </c>
      <c r="BE449" s="313">
        <f>'Data - expenses'!BF263</f>
        <v>75</v>
      </c>
      <c r="BF449" s="313">
        <f>'Data - expenses'!BG263</f>
        <v>75</v>
      </c>
      <c r="BG449" s="313">
        <f>'Data - expenses'!BH263</f>
        <v>75</v>
      </c>
      <c r="BH449" s="313">
        <f>'Data - expenses'!BI263</f>
        <v>75</v>
      </c>
      <c r="BI449" s="313">
        <f>'Data - expenses'!BJ263</f>
        <v>75</v>
      </c>
      <c r="BJ449" s="313">
        <f>'Data - expenses'!BK263</f>
        <v>75</v>
      </c>
      <c r="BK449" s="313">
        <f>'Data - expenses'!BL263</f>
        <v>75</v>
      </c>
      <c r="BL449" s="313">
        <f>'Data - expenses'!BM263</f>
        <v>75</v>
      </c>
      <c r="BM449" s="313">
        <f>'Data - expenses'!BN263</f>
        <v>75</v>
      </c>
      <c r="BN449" s="313">
        <f>'Data - expenses'!BO263</f>
        <v>75</v>
      </c>
      <c r="BO449" s="313">
        <f>'Data - expenses'!BP263</f>
        <v>75</v>
      </c>
      <c r="BP449" s="314">
        <f>'Data - expenses'!BQ263</f>
        <v>75</v>
      </c>
    </row>
    <row r="450" spans="4:68" hidden="1" outlineLevel="2">
      <c r="E450" s="502" t="s">
        <v>94</v>
      </c>
      <c r="F450" s="505"/>
      <c r="G450" s="505"/>
      <c r="H450" s="503"/>
      <c r="I450" s="324">
        <f t="shared" ref="I450:AN450" si="368">SUM(I451)</f>
        <v>0</v>
      </c>
      <c r="J450" s="325">
        <f t="shared" si="368"/>
        <v>0</v>
      </c>
      <c r="K450" s="325">
        <f t="shared" si="368"/>
        <v>0</v>
      </c>
      <c r="L450" s="325">
        <f t="shared" si="368"/>
        <v>0</v>
      </c>
      <c r="M450" s="325">
        <f t="shared" si="368"/>
        <v>0</v>
      </c>
      <c r="N450" s="325">
        <f t="shared" si="368"/>
        <v>0</v>
      </c>
      <c r="O450" s="325">
        <f t="shared" si="368"/>
        <v>1000</v>
      </c>
      <c r="P450" s="325">
        <f t="shared" si="368"/>
        <v>1000</v>
      </c>
      <c r="Q450" s="325">
        <f t="shared" si="368"/>
        <v>1000</v>
      </c>
      <c r="R450" s="325">
        <f t="shared" si="368"/>
        <v>1000</v>
      </c>
      <c r="S450" s="325">
        <f t="shared" ca="1" si="368"/>
        <v>163000</v>
      </c>
      <c r="T450" s="325">
        <f t="shared" si="368"/>
        <v>1000</v>
      </c>
      <c r="U450" s="325">
        <f t="shared" ca="1" si="368"/>
        <v>249000</v>
      </c>
      <c r="V450" s="325">
        <f t="shared" ca="1" si="368"/>
        <v>249000</v>
      </c>
      <c r="W450" s="325">
        <f t="shared" ca="1" si="368"/>
        <v>278000</v>
      </c>
      <c r="X450" s="325">
        <f t="shared" ca="1" si="368"/>
        <v>278000</v>
      </c>
      <c r="Y450" s="325">
        <f t="shared" ca="1" si="368"/>
        <v>338000</v>
      </c>
      <c r="Z450" s="325">
        <f t="shared" ca="1" si="368"/>
        <v>376000</v>
      </c>
      <c r="AA450" s="325">
        <f t="shared" ca="1" si="368"/>
        <v>636000</v>
      </c>
      <c r="AB450" s="325">
        <f t="shared" ca="1" si="368"/>
        <v>907000</v>
      </c>
      <c r="AC450" s="325">
        <f t="shared" ca="1" si="368"/>
        <v>1054000</v>
      </c>
      <c r="AD450" s="325">
        <f t="shared" ca="1" si="368"/>
        <v>1389000</v>
      </c>
      <c r="AE450" s="325">
        <f t="shared" ca="1" si="368"/>
        <v>1389000</v>
      </c>
      <c r="AF450" s="325">
        <f t="shared" ca="1" si="368"/>
        <v>1389000</v>
      </c>
      <c r="AG450" s="325">
        <f t="shared" ca="1" si="368"/>
        <v>1390000</v>
      </c>
      <c r="AH450" s="325">
        <f t="shared" ca="1" si="368"/>
        <v>1390000</v>
      </c>
      <c r="AI450" s="325">
        <f t="shared" ca="1" si="368"/>
        <v>1390000</v>
      </c>
      <c r="AJ450" s="325">
        <f t="shared" ca="1" si="368"/>
        <v>1390000</v>
      </c>
      <c r="AK450" s="325">
        <f t="shared" ca="1" si="368"/>
        <v>1390000</v>
      </c>
      <c r="AL450" s="325">
        <f t="shared" ca="1" si="368"/>
        <v>1390000</v>
      </c>
      <c r="AM450" s="325">
        <f t="shared" ca="1" si="368"/>
        <v>1390000</v>
      </c>
      <c r="AN450" s="325">
        <f t="shared" ca="1" si="368"/>
        <v>1390000</v>
      </c>
      <c r="AO450" s="325">
        <f t="shared" ref="AO450:BP450" ca="1" si="369">SUM(AO451)</f>
        <v>1390000</v>
      </c>
      <c r="AP450" s="325">
        <f t="shared" ca="1" si="369"/>
        <v>1390000</v>
      </c>
      <c r="AQ450" s="325">
        <f t="shared" ca="1" si="369"/>
        <v>1390000</v>
      </c>
      <c r="AR450" s="325">
        <f t="shared" ca="1" si="369"/>
        <v>1390000</v>
      </c>
      <c r="AS450" s="325">
        <f t="shared" ca="1" si="369"/>
        <v>1390000</v>
      </c>
      <c r="AT450" s="325">
        <f t="shared" ca="1" si="369"/>
        <v>1390000</v>
      </c>
      <c r="AU450" s="325">
        <f t="shared" ca="1" si="369"/>
        <v>1390000</v>
      </c>
      <c r="AV450" s="325">
        <f t="shared" ca="1" si="369"/>
        <v>1390000</v>
      </c>
      <c r="AW450" s="325">
        <f t="shared" ca="1" si="369"/>
        <v>1390000</v>
      </c>
      <c r="AX450" s="325">
        <f t="shared" ca="1" si="369"/>
        <v>1390000</v>
      </c>
      <c r="AY450" s="325">
        <f t="shared" ca="1" si="369"/>
        <v>1390000</v>
      </c>
      <c r="AZ450" s="325">
        <f t="shared" ca="1" si="369"/>
        <v>1390000</v>
      </c>
      <c r="BA450" s="325">
        <f t="shared" ca="1" si="369"/>
        <v>1390000</v>
      </c>
      <c r="BB450" s="325">
        <f t="shared" ca="1" si="369"/>
        <v>1390000</v>
      </c>
      <c r="BC450" s="325">
        <f t="shared" ca="1" si="369"/>
        <v>1390000</v>
      </c>
      <c r="BD450" s="325">
        <f t="shared" ca="1" si="369"/>
        <v>1408000</v>
      </c>
      <c r="BE450" s="325">
        <f t="shared" ca="1" si="369"/>
        <v>1495000</v>
      </c>
      <c r="BF450" s="325">
        <f t="shared" ca="1" si="369"/>
        <v>1496000</v>
      </c>
      <c r="BG450" s="325">
        <f t="shared" ca="1" si="369"/>
        <v>1496000</v>
      </c>
      <c r="BH450" s="325">
        <f t="shared" ca="1" si="369"/>
        <v>1496000</v>
      </c>
      <c r="BI450" s="325">
        <f t="shared" ca="1" si="369"/>
        <v>1496000</v>
      </c>
      <c r="BJ450" s="325">
        <f t="shared" ca="1" si="369"/>
        <v>1548000</v>
      </c>
      <c r="BK450" s="325">
        <f t="shared" ca="1" si="369"/>
        <v>1548000</v>
      </c>
      <c r="BL450" s="325">
        <f t="shared" ca="1" si="369"/>
        <v>1548000</v>
      </c>
      <c r="BM450" s="325">
        <f t="shared" ca="1" si="369"/>
        <v>1649000</v>
      </c>
      <c r="BN450" s="325">
        <f t="shared" ca="1" si="369"/>
        <v>1665000</v>
      </c>
      <c r="BO450" s="325">
        <f t="shared" ca="1" si="369"/>
        <v>1665000</v>
      </c>
      <c r="BP450" s="326">
        <f t="shared" ca="1" si="369"/>
        <v>1665000</v>
      </c>
    </row>
    <row r="451" spans="4:68" hidden="1" outlineLevel="3">
      <c r="F451" s="488" t="s">
        <v>94</v>
      </c>
      <c r="G451" s="504"/>
      <c r="H451" s="489"/>
      <c r="I451" s="321">
        <f t="shared" ref="I451:AN451" si="370">SUM(I452,I455)</f>
        <v>0</v>
      </c>
      <c r="J451" s="322">
        <f t="shared" si="370"/>
        <v>0</v>
      </c>
      <c r="K451" s="322">
        <f t="shared" si="370"/>
        <v>0</v>
      </c>
      <c r="L451" s="322">
        <f t="shared" si="370"/>
        <v>0</v>
      </c>
      <c r="M451" s="322">
        <f t="shared" si="370"/>
        <v>0</v>
      </c>
      <c r="N451" s="322">
        <f t="shared" si="370"/>
        <v>0</v>
      </c>
      <c r="O451" s="322">
        <f t="shared" si="370"/>
        <v>1000</v>
      </c>
      <c r="P451" s="322">
        <f t="shared" si="370"/>
        <v>1000</v>
      </c>
      <c r="Q451" s="322">
        <f t="shared" si="370"/>
        <v>1000</v>
      </c>
      <c r="R451" s="322">
        <f t="shared" si="370"/>
        <v>1000</v>
      </c>
      <c r="S451" s="322">
        <f t="shared" ca="1" si="370"/>
        <v>163000</v>
      </c>
      <c r="T451" s="322">
        <f t="shared" si="370"/>
        <v>1000</v>
      </c>
      <c r="U451" s="322">
        <f t="shared" ca="1" si="370"/>
        <v>249000</v>
      </c>
      <c r="V451" s="322">
        <f t="shared" ca="1" si="370"/>
        <v>249000</v>
      </c>
      <c r="W451" s="322">
        <f t="shared" ca="1" si="370"/>
        <v>278000</v>
      </c>
      <c r="X451" s="322">
        <f t="shared" ca="1" si="370"/>
        <v>278000</v>
      </c>
      <c r="Y451" s="322">
        <f t="shared" ca="1" si="370"/>
        <v>338000</v>
      </c>
      <c r="Z451" s="322">
        <f t="shared" ca="1" si="370"/>
        <v>376000</v>
      </c>
      <c r="AA451" s="322">
        <f t="shared" ca="1" si="370"/>
        <v>636000</v>
      </c>
      <c r="AB451" s="322">
        <f t="shared" ca="1" si="370"/>
        <v>907000</v>
      </c>
      <c r="AC451" s="322">
        <f t="shared" ca="1" si="370"/>
        <v>1054000</v>
      </c>
      <c r="AD451" s="322">
        <f t="shared" ca="1" si="370"/>
        <v>1389000</v>
      </c>
      <c r="AE451" s="322">
        <f t="shared" ca="1" si="370"/>
        <v>1389000</v>
      </c>
      <c r="AF451" s="322">
        <f t="shared" ca="1" si="370"/>
        <v>1389000</v>
      </c>
      <c r="AG451" s="322">
        <f t="shared" ca="1" si="370"/>
        <v>1390000</v>
      </c>
      <c r="AH451" s="322">
        <f t="shared" ca="1" si="370"/>
        <v>1390000</v>
      </c>
      <c r="AI451" s="322">
        <f t="shared" ca="1" si="370"/>
        <v>1390000</v>
      </c>
      <c r="AJ451" s="322">
        <f t="shared" ca="1" si="370"/>
        <v>1390000</v>
      </c>
      <c r="AK451" s="322">
        <f t="shared" ca="1" si="370"/>
        <v>1390000</v>
      </c>
      <c r="AL451" s="322">
        <f t="shared" ca="1" si="370"/>
        <v>1390000</v>
      </c>
      <c r="AM451" s="322">
        <f t="shared" ca="1" si="370"/>
        <v>1390000</v>
      </c>
      <c r="AN451" s="322">
        <f t="shared" ca="1" si="370"/>
        <v>1390000</v>
      </c>
      <c r="AO451" s="322">
        <f t="shared" ref="AO451:BP451" ca="1" si="371">SUM(AO452,AO455)</f>
        <v>1390000</v>
      </c>
      <c r="AP451" s="322">
        <f t="shared" ca="1" si="371"/>
        <v>1390000</v>
      </c>
      <c r="AQ451" s="322">
        <f t="shared" ca="1" si="371"/>
        <v>1390000</v>
      </c>
      <c r="AR451" s="322">
        <f t="shared" ca="1" si="371"/>
        <v>1390000</v>
      </c>
      <c r="AS451" s="322">
        <f t="shared" ca="1" si="371"/>
        <v>1390000</v>
      </c>
      <c r="AT451" s="322">
        <f t="shared" ca="1" si="371"/>
        <v>1390000</v>
      </c>
      <c r="AU451" s="322">
        <f t="shared" ca="1" si="371"/>
        <v>1390000</v>
      </c>
      <c r="AV451" s="322">
        <f t="shared" ca="1" si="371"/>
        <v>1390000</v>
      </c>
      <c r="AW451" s="322">
        <f t="shared" ca="1" si="371"/>
        <v>1390000</v>
      </c>
      <c r="AX451" s="322">
        <f t="shared" ca="1" si="371"/>
        <v>1390000</v>
      </c>
      <c r="AY451" s="322">
        <f t="shared" ca="1" si="371"/>
        <v>1390000</v>
      </c>
      <c r="AZ451" s="322">
        <f t="shared" ca="1" si="371"/>
        <v>1390000</v>
      </c>
      <c r="BA451" s="322">
        <f t="shared" ca="1" si="371"/>
        <v>1390000</v>
      </c>
      <c r="BB451" s="322">
        <f t="shared" ca="1" si="371"/>
        <v>1390000</v>
      </c>
      <c r="BC451" s="322">
        <f t="shared" ca="1" si="371"/>
        <v>1390000</v>
      </c>
      <c r="BD451" s="322">
        <f t="shared" ca="1" si="371"/>
        <v>1408000</v>
      </c>
      <c r="BE451" s="322">
        <f t="shared" ca="1" si="371"/>
        <v>1495000</v>
      </c>
      <c r="BF451" s="322">
        <f t="shared" ca="1" si="371"/>
        <v>1496000</v>
      </c>
      <c r="BG451" s="322">
        <f t="shared" ca="1" si="371"/>
        <v>1496000</v>
      </c>
      <c r="BH451" s="322">
        <f t="shared" ca="1" si="371"/>
        <v>1496000</v>
      </c>
      <c r="BI451" s="322">
        <f t="shared" ca="1" si="371"/>
        <v>1496000</v>
      </c>
      <c r="BJ451" s="322">
        <f t="shared" ca="1" si="371"/>
        <v>1548000</v>
      </c>
      <c r="BK451" s="322">
        <f t="shared" ca="1" si="371"/>
        <v>1548000</v>
      </c>
      <c r="BL451" s="322">
        <f t="shared" ca="1" si="371"/>
        <v>1548000</v>
      </c>
      <c r="BM451" s="322">
        <f t="shared" ca="1" si="371"/>
        <v>1649000</v>
      </c>
      <c r="BN451" s="322">
        <f t="shared" ca="1" si="371"/>
        <v>1665000</v>
      </c>
      <c r="BO451" s="322">
        <f t="shared" ca="1" si="371"/>
        <v>1665000</v>
      </c>
      <c r="BP451" s="323">
        <f t="shared" ca="1" si="371"/>
        <v>1665000</v>
      </c>
    </row>
    <row r="452" spans="4:68" hidden="1" outlineLevel="4">
      <c r="G452" s="502" t="s">
        <v>4</v>
      </c>
      <c r="H452" s="503"/>
      <c r="I452" s="324">
        <f t="shared" ref="I452:AN452" si="372">SUM(I453,I454)</f>
        <v>0</v>
      </c>
      <c r="J452" s="325">
        <f t="shared" si="372"/>
        <v>0</v>
      </c>
      <c r="K452" s="325">
        <f t="shared" si="372"/>
        <v>0</v>
      </c>
      <c r="L452" s="325">
        <f t="shared" si="372"/>
        <v>0</v>
      </c>
      <c r="M452" s="325">
        <f t="shared" si="372"/>
        <v>0</v>
      </c>
      <c r="N452" s="325">
        <f t="shared" si="372"/>
        <v>0</v>
      </c>
      <c r="O452" s="325">
        <f t="shared" si="372"/>
        <v>0</v>
      </c>
      <c r="P452" s="325">
        <f t="shared" si="372"/>
        <v>0</v>
      </c>
      <c r="Q452" s="325">
        <f t="shared" si="372"/>
        <v>0</v>
      </c>
      <c r="R452" s="325">
        <f t="shared" si="372"/>
        <v>0</v>
      </c>
      <c r="S452" s="325">
        <f t="shared" ca="1" si="372"/>
        <v>162000</v>
      </c>
      <c r="T452" s="325">
        <f t="shared" si="372"/>
        <v>0</v>
      </c>
      <c r="U452" s="325">
        <f t="shared" ca="1" si="372"/>
        <v>248000</v>
      </c>
      <c r="V452" s="325">
        <f t="shared" ca="1" si="372"/>
        <v>248000</v>
      </c>
      <c r="W452" s="325">
        <f t="shared" ca="1" si="372"/>
        <v>277000</v>
      </c>
      <c r="X452" s="325">
        <f t="shared" ca="1" si="372"/>
        <v>277000</v>
      </c>
      <c r="Y452" s="325">
        <f t="shared" ca="1" si="372"/>
        <v>337000</v>
      </c>
      <c r="Z452" s="325">
        <f t="shared" ca="1" si="372"/>
        <v>375000</v>
      </c>
      <c r="AA452" s="325">
        <f t="shared" ca="1" si="372"/>
        <v>635000</v>
      </c>
      <c r="AB452" s="325">
        <f t="shared" ca="1" si="372"/>
        <v>906000</v>
      </c>
      <c r="AC452" s="325">
        <f t="shared" ca="1" si="372"/>
        <v>1053000</v>
      </c>
      <c r="AD452" s="325">
        <f t="shared" ca="1" si="372"/>
        <v>1388000</v>
      </c>
      <c r="AE452" s="325">
        <f t="shared" ca="1" si="372"/>
        <v>1388000</v>
      </c>
      <c r="AF452" s="325">
        <f t="shared" ca="1" si="372"/>
        <v>1388000</v>
      </c>
      <c r="AG452" s="325">
        <f t="shared" ca="1" si="372"/>
        <v>1388000</v>
      </c>
      <c r="AH452" s="325">
        <f t="shared" ca="1" si="372"/>
        <v>1388000</v>
      </c>
      <c r="AI452" s="325">
        <f t="shared" ca="1" si="372"/>
        <v>1388000</v>
      </c>
      <c r="AJ452" s="325">
        <f t="shared" ca="1" si="372"/>
        <v>1388000</v>
      </c>
      <c r="AK452" s="325">
        <f t="shared" ca="1" si="372"/>
        <v>1388000</v>
      </c>
      <c r="AL452" s="325">
        <f t="shared" ca="1" si="372"/>
        <v>1388000</v>
      </c>
      <c r="AM452" s="325">
        <f t="shared" ca="1" si="372"/>
        <v>1388000</v>
      </c>
      <c r="AN452" s="325">
        <f t="shared" ca="1" si="372"/>
        <v>1388000</v>
      </c>
      <c r="AO452" s="325">
        <f t="shared" ref="AO452:BP452" ca="1" si="373">SUM(AO453,AO454)</f>
        <v>1388000</v>
      </c>
      <c r="AP452" s="325">
        <f t="shared" ca="1" si="373"/>
        <v>1388000</v>
      </c>
      <c r="AQ452" s="325">
        <f t="shared" ca="1" si="373"/>
        <v>1388000</v>
      </c>
      <c r="AR452" s="325">
        <f t="shared" ca="1" si="373"/>
        <v>1388000</v>
      </c>
      <c r="AS452" s="325">
        <f t="shared" ca="1" si="373"/>
        <v>1388000</v>
      </c>
      <c r="AT452" s="325">
        <f t="shared" ca="1" si="373"/>
        <v>1388000</v>
      </c>
      <c r="AU452" s="325">
        <f t="shared" ca="1" si="373"/>
        <v>1388000</v>
      </c>
      <c r="AV452" s="325">
        <f t="shared" ca="1" si="373"/>
        <v>1388000</v>
      </c>
      <c r="AW452" s="325">
        <f t="shared" ca="1" si="373"/>
        <v>1388000</v>
      </c>
      <c r="AX452" s="325">
        <f t="shared" ca="1" si="373"/>
        <v>1388000</v>
      </c>
      <c r="AY452" s="325">
        <f t="shared" ca="1" si="373"/>
        <v>1388000</v>
      </c>
      <c r="AZ452" s="325">
        <f t="shared" ca="1" si="373"/>
        <v>1388000</v>
      </c>
      <c r="BA452" s="325">
        <f t="shared" ca="1" si="373"/>
        <v>1388000</v>
      </c>
      <c r="BB452" s="325">
        <f t="shared" ca="1" si="373"/>
        <v>1388000</v>
      </c>
      <c r="BC452" s="325">
        <f t="shared" ca="1" si="373"/>
        <v>1388000</v>
      </c>
      <c r="BD452" s="325">
        <f t="shared" ca="1" si="373"/>
        <v>1406000</v>
      </c>
      <c r="BE452" s="325">
        <f t="shared" ca="1" si="373"/>
        <v>1493000</v>
      </c>
      <c r="BF452" s="325">
        <f t="shared" ca="1" si="373"/>
        <v>1493000</v>
      </c>
      <c r="BG452" s="325">
        <f t="shared" ca="1" si="373"/>
        <v>1493000</v>
      </c>
      <c r="BH452" s="325">
        <f t="shared" ca="1" si="373"/>
        <v>1493000</v>
      </c>
      <c r="BI452" s="325">
        <f t="shared" ca="1" si="373"/>
        <v>1493000</v>
      </c>
      <c r="BJ452" s="325">
        <f t="shared" ca="1" si="373"/>
        <v>1545000</v>
      </c>
      <c r="BK452" s="325">
        <f t="shared" ca="1" si="373"/>
        <v>1545000</v>
      </c>
      <c r="BL452" s="325">
        <f t="shared" ca="1" si="373"/>
        <v>1545000</v>
      </c>
      <c r="BM452" s="325">
        <f t="shared" ca="1" si="373"/>
        <v>1646000</v>
      </c>
      <c r="BN452" s="325">
        <f t="shared" ca="1" si="373"/>
        <v>1662000</v>
      </c>
      <c r="BO452" s="325">
        <f t="shared" ca="1" si="373"/>
        <v>1662000</v>
      </c>
      <c r="BP452" s="326">
        <f t="shared" ca="1" si="373"/>
        <v>1662000</v>
      </c>
    </row>
    <row r="453" spans="4:68" hidden="1" outlineLevel="5">
      <c r="H453" s="327" t="s">
        <v>270</v>
      </c>
      <c r="I453" s="312">
        <f>'Data - expenses'!J264</f>
        <v>0</v>
      </c>
      <c r="J453" s="313">
        <f>'Data - expenses'!K264</f>
        <v>0</v>
      </c>
      <c r="K453" s="313">
        <f>'Data - expenses'!L264</f>
        <v>0</v>
      </c>
      <c r="L453" s="313">
        <f>'Data - expenses'!M264</f>
        <v>0</v>
      </c>
      <c r="M453" s="313">
        <f>'Data - expenses'!N264</f>
        <v>0</v>
      </c>
      <c r="N453" s="313">
        <f>'Data - expenses'!O264</f>
        <v>0</v>
      </c>
      <c r="O453" s="313">
        <f>'Data - expenses'!P264</f>
        <v>0</v>
      </c>
      <c r="P453" s="313">
        <f>'Data - expenses'!Q264</f>
        <v>0</v>
      </c>
      <c r="Q453" s="313">
        <f>'Data - expenses'!R264</f>
        <v>0</v>
      </c>
      <c r="R453" s="313">
        <f>'Data - expenses'!S264</f>
        <v>0</v>
      </c>
      <c r="S453" s="313">
        <f ca="1">'Data - expenses'!T264</f>
        <v>14000</v>
      </c>
      <c r="T453" s="313">
        <f>'Data - expenses'!U264</f>
        <v>0</v>
      </c>
      <c r="U453" s="313">
        <f ca="1">'Data - expenses'!V264</f>
        <v>22000</v>
      </c>
      <c r="V453" s="313">
        <f ca="1">'Data - expenses'!W264</f>
        <v>22000</v>
      </c>
      <c r="W453" s="313">
        <f ca="1">'Data - expenses'!X264</f>
        <v>25000</v>
      </c>
      <c r="X453" s="313">
        <f ca="1">'Data - expenses'!Y264</f>
        <v>25000</v>
      </c>
      <c r="Y453" s="313">
        <f ca="1">'Data - expenses'!Z264</f>
        <v>30000</v>
      </c>
      <c r="Z453" s="313">
        <f ca="1">'Data - expenses'!AA264</f>
        <v>34000</v>
      </c>
      <c r="AA453" s="313">
        <f ca="1">'Data - expenses'!AB264</f>
        <v>57000</v>
      </c>
      <c r="AB453" s="313">
        <f ca="1">'Data - expenses'!AC264</f>
        <v>82000</v>
      </c>
      <c r="AC453" s="313">
        <f ca="1">'Data - expenses'!AD264</f>
        <v>95000</v>
      </c>
      <c r="AD453" s="313">
        <f ca="1">'Data - expenses'!AE264</f>
        <v>126000</v>
      </c>
      <c r="AE453" s="313">
        <f ca="1">'Data - expenses'!AF264</f>
        <v>126000</v>
      </c>
      <c r="AF453" s="313">
        <f ca="1">'Data - expenses'!AG264</f>
        <v>126000</v>
      </c>
      <c r="AG453" s="313">
        <f ca="1">'Data - expenses'!AH264</f>
        <v>126000</v>
      </c>
      <c r="AH453" s="313">
        <f ca="1">'Data - expenses'!AI264</f>
        <v>126000</v>
      </c>
      <c r="AI453" s="313">
        <f ca="1">'Data - expenses'!AJ264</f>
        <v>126000</v>
      </c>
      <c r="AJ453" s="313">
        <f ca="1">'Data - expenses'!AK264</f>
        <v>126000</v>
      </c>
      <c r="AK453" s="313">
        <f ca="1">'Data - expenses'!AL264</f>
        <v>126000</v>
      </c>
      <c r="AL453" s="313">
        <f ca="1">'Data - expenses'!AM264</f>
        <v>126000</v>
      </c>
      <c r="AM453" s="313">
        <f ca="1">'Data - expenses'!AN264</f>
        <v>126000</v>
      </c>
      <c r="AN453" s="313">
        <f ca="1">'Data - expenses'!AO264</f>
        <v>126000</v>
      </c>
      <c r="AO453" s="313">
        <f ca="1">'Data - expenses'!AP264</f>
        <v>126000</v>
      </c>
      <c r="AP453" s="313">
        <f ca="1">'Data - expenses'!AQ264</f>
        <v>126000</v>
      </c>
      <c r="AQ453" s="313">
        <f ca="1">'Data - expenses'!AR264</f>
        <v>126000</v>
      </c>
      <c r="AR453" s="313">
        <f ca="1">'Data - expenses'!AS264</f>
        <v>126000</v>
      </c>
      <c r="AS453" s="313">
        <f ca="1">'Data - expenses'!AT264</f>
        <v>126000</v>
      </c>
      <c r="AT453" s="313">
        <f ca="1">'Data - expenses'!AU264</f>
        <v>126000</v>
      </c>
      <c r="AU453" s="313">
        <f ca="1">'Data - expenses'!AV264</f>
        <v>126000</v>
      </c>
      <c r="AV453" s="313">
        <f ca="1">'Data - expenses'!AW264</f>
        <v>126000</v>
      </c>
      <c r="AW453" s="313">
        <f ca="1">'Data - expenses'!AX264</f>
        <v>126000</v>
      </c>
      <c r="AX453" s="313">
        <f ca="1">'Data - expenses'!AY264</f>
        <v>126000</v>
      </c>
      <c r="AY453" s="313">
        <f ca="1">'Data - expenses'!AZ264</f>
        <v>126000</v>
      </c>
      <c r="AZ453" s="313">
        <f ca="1">'Data - expenses'!BA264</f>
        <v>126000</v>
      </c>
      <c r="BA453" s="313">
        <f ca="1">'Data - expenses'!BB264</f>
        <v>126000</v>
      </c>
      <c r="BB453" s="313">
        <f ca="1">'Data - expenses'!BC264</f>
        <v>126000</v>
      </c>
      <c r="BC453" s="313">
        <f ca="1">'Data - expenses'!BD264</f>
        <v>126000</v>
      </c>
      <c r="BD453" s="313">
        <f ca="1">'Data - expenses'!BE264</f>
        <v>127000</v>
      </c>
      <c r="BE453" s="313">
        <f ca="1">'Data - expenses'!BF264</f>
        <v>135000</v>
      </c>
      <c r="BF453" s="313">
        <f ca="1">'Data - expenses'!BG264</f>
        <v>135000</v>
      </c>
      <c r="BG453" s="313">
        <f ca="1">'Data - expenses'!BH264</f>
        <v>135000</v>
      </c>
      <c r="BH453" s="313">
        <f ca="1">'Data - expenses'!BI264</f>
        <v>135000</v>
      </c>
      <c r="BI453" s="313">
        <f ca="1">'Data - expenses'!BJ264</f>
        <v>135000</v>
      </c>
      <c r="BJ453" s="313">
        <f ca="1">'Data - expenses'!BK264</f>
        <v>140000</v>
      </c>
      <c r="BK453" s="313">
        <f ca="1">'Data - expenses'!BL264</f>
        <v>140000</v>
      </c>
      <c r="BL453" s="313">
        <f ca="1">'Data - expenses'!BM264</f>
        <v>140000</v>
      </c>
      <c r="BM453" s="313">
        <f ca="1">'Data - expenses'!BN264</f>
        <v>149000</v>
      </c>
      <c r="BN453" s="313">
        <f ca="1">'Data - expenses'!BO264</f>
        <v>151000</v>
      </c>
      <c r="BO453" s="313">
        <f ca="1">'Data - expenses'!BP264</f>
        <v>151000</v>
      </c>
      <c r="BP453" s="314">
        <f ca="1">'Data - expenses'!BQ264</f>
        <v>151000</v>
      </c>
    </row>
    <row r="454" spans="4:68" hidden="1" outlineLevel="5">
      <c r="H454" s="327" t="s">
        <v>271</v>
      </c>
      <c r="I454" s="312">
        <f>'Data - expenses'!J265</f>
        <v>0</v>
      </c>
      <c r="J454" s="313">
        <f>'Data - expenses'!K265</f>
        <v>0</v>
      </c>
      <c r="K454" s="313">
        <f>'Data - expenses'!L265</f>
        <v>0</v>
      </c>
      <c r="L454" s="313">
        <f>'Data - expenses'!M265</f>
        <v>0</v>
      </c>
      <c r="M454" s="313">
        <f>'Data - expenses'!N265</f>
        <v>0</v>
      </c>
      <c r="N454" s="313">
        <f>'Data - expenses'!O265</f>
        <v>0</v>
      </c>
      <c r="O454" s="313">
        <f>'Data - expenses'!P265</f>
        <v>0</v>
      </c>
      <c r="P454" s="313">
        <f>'Data - expenses'!Q265</f>
        <v>0</v>
      </c>
      <c r="Q454" s="313">
        <f>'Data - expenses'!R265</f>
        <v>0</v>
      </c>
      <c r="R454" s="313">
        <f>'Data - expenses'!S265</f>
        <v>0</v>
      </c>
      <c r="S454" s="313">
        <f ca="1">'Data - expenses'!T265</f>
        <v>148000</v>
      </c>
      <c r="T454" s="313">
        <f>'Data - expenses'!U265</f>
        <v>0</v>
      </c>
      <c r="U454" s="313">
        <f ca="1">'Data - expenses'!V265</f>
        <v>226000</v>
      </c>
      <c r="V454" s="313">
        <f ca="1">'Data - expenses'!W265</f>
        <v>226000</v>
      </c>
      <c r="W454" s="313">
        <f ca="1">'Data - expenses'!X265</f>
        <v>252000</v>
      </c>
      <c r="X454" s="313">
        <f ca="1">'Data - expenses'!Y265</f>
        <v>252000</v>
      </c>
      <c r="Y454" s="313">
        <f ca="1">'Data - expenses'!Z265</f>
        <v>307000</v>
      </c>
      <c r="Z454" s="313">
        <f ca="1">'Data - expenses'!AA265</f>
        <v>341000</v>
      </c>
      <c r="AA454" s="313">
        <f ca="1">'Data - expenses'!AB265</f>
        <v>578000</v>
      </c>
      <c r="AB454" s="313">
        <f ca="1">'Data - expenses'!AC265</f>
        <v>824000</v>
      </c>
      <c r="AC454" s="313">
        <f ca="1">'Data - expenses'!AD265</f>
        <v>958000</v>
      </c>
      <c r="AD454" s="313">
        <f ca="1">'Data - expenses'!AE265</f>
        <v>1262000</v>
      </c>
      <c r="AE454" s="313">
        <f ca="1">'Data - expenses'!AF265</f>
        <v>1262000</v>
      </c>
      <c r="AF454" s="313">
        <f ca="1">'Data - expenses'!AG265</f>
        <v>1262000</v>
      </c>
      <c r="AG454" s="313">
        <f ca="1">'Data - expenses'!AH265</f>
        <v>1262000</v>
      </c>
      <c r="AH454" s="313">
        <f ca="1">'Data - expenses'!AI265</f>
        <v>1262000</v>
      </c>
      <c r="AI454" s="313">
        <f ca="1">'Data - expenses'!AJ265</f>
        <v>1262000</v>
      </c>
      <c r="AJ454" s="313">
        <f ca="1">'Data - expenses'!AK265</f>
        <v>1262000</v>
      </c>
      <c r="AK454" s="313">
        <f ca="1">'Data - expenses'!AL265</f>
        <v>1262000</v>
      </c>
      <c r="AL454" s="313">
        <f ca="1">'Data - expenses'!AM265</f>
        <v>1262000</v>
      </c>
      <c r="AM454" s="313">
        <f ca="1">'Data - expenses'!AN265</f>
        <v>1262000</v>
      </c>
      <c r="AN454" s="313">
        <f ca="1">'Data - expenses'!AO265</f>
        <v>1262000</v>
      </c>
      <c r="AO454" s="313">
        <f ca="1">'Data - expenses'!AP265</f>
        <v>1262000</v>
      </c>
      <c r="AP454" s="313">
        <f ca="1">'Data - expenses'!AQ265</f>
        <v>1262000</v>
      </c>
      <c r="AQ454" s="313">
        <f ca="1">'Data - expenses'!AR265</f>
        <v>1262000</v>
      </c>
      <c r="AR454" s="313">
        <f ca="1">'Data - expenses'!AS265</f>
        <v>1262000</v>
      </c>
      <c r="AS454" s="313">
        <f ca="1">'Data - expenses'!AT265</f>
        <v>1262000</v>
      </c>
      <c r="AT454" s="313">
        <f ca="1">'Data - expenses'!AU265</f>
        <v>1262000</v>
      </c>
      <c r="AU454" s="313">
        <f ca="1">'Data - expenses'!AV265</f>
        <v>1262000</v>
      </c>
      <c r="AV454" s="313">
        <f ca="1">'Data - expenses'!AW265</f>
        <v>1262000</v>
      </c>
      <c r="AW454" s="313">
        <f ca="1">'Data - expenses'!AX265</f>
        <v>1262000</v>
      </c>
      <c r="AX454" s="313">
        <f ca="1">'Data - expenses'!AY265</f>
        <v>1262000</v>
      </c>
      <c r="AY454" s="313">
        <f ca="1">'Data - expenses'!AZ265</f>
        <v>1262000</v>
      </c>
      <c r="AZ454" s="313">
        <f ca="1">'Data - expenses'!BA265</f>
        <v>1262000</v>
      </c>
      <c r="BA454" s="313">
        <f ca="1">'Data - expenses'!BB265</f>
        <v>1262000</v>
      </c>
      <c r="BB454" s="313">
        <f ca="1">'Data - expenses'!BC265</f>
        <v>1262000</v>
      </c>
      <c r="BC454" s="313">
        <f ca="1">'Data - expenses'!BD265</f>
        <v>1262000</v>
      </c>
      <c r="BD454" s="313">
        <f ca="1">'Data - expenses'!BE265</f>
        <v>1279000</v>
      </c>
      <c r="BE454" s="313">
        <f ca="1">'Data - expenses'!BF265</f>
        <v>1358000</v>
      </c>
      <c r="BF454" s="313">
        <f ca="1">'Data - expenses'!BG265</f>
        <v>1358000</v>
      </c>
      <c r="BG454" s="313">
        <f ca="1">'Data - expenses'!BH265</f>
        <v>1358000</v>
      </c>
      <c r="BH454" s="313">
        <f ca="1">'Data - expenses'!BI265</f>
        <v>1358000</v>
      </c>
      <c r="BI454" s="313">
        <f ca="1">'Data - expenses'!BJ265</f>
        <v>1358000</v>
      </c>
      <c r="BJ454" s="313">
        <f ca="1">'Data - expenses'!BK265</f>
        <v>1405000</v>
      </c>
      <c r="BK454" s="313">
        <f ca="1">'Data - expenses'!BL265</f>
        <v>1405000</v>
      </c>
      <c r="BL454" s="313">
        <f ca="1">'Data - expenses'!BM265</f>
        <v>1405000</v>
      </c>
      <c r="BM454" s="313">
        <f ca="1">'Data - expenses'!BN265</f>
        <v>1497000</v>
      </c>
      <c r="BN454" s="313">
        <f ca="1">'Data - expenses'!BO265</f>
        <v>1511000</v>
      </c>
      <c r="BO454" s="313">
        <f ca="1">'Data - expenses'!BP265</f>
        <v>1511000</v>
      </c>
      <c r="BP454" s="314">
        <f ca="1">'Data - expenses'!BQ265</f>
        <v>1511000</v>
      </c>
    </row>
    <row r="455" spans="4:68" hidden="1" outlineLevel="4">
      <c r="G455" s="502" t="s">
        <v>97</v>
      </c>
      <c r="H455" s="503"/>
      <c r="I455" s="324">
        <f t="shared" ref="I455:AN455" si="374">SUM(I456,I457)</f>
        <v>0</v>
      </c>
      <c r="J455" s="325">
        <f t="shared" si="374"/>
        <v>0</v>
      </c>
      <c r="K455" s="325">
        <f t="shared" si="374"/>
        <v>0</v>
      </c>
      <c r="L455" s="325">
        <f t="shared" si="374"/>
        <v>0</v>
      </c>
      <c r="M455" s="325">
        <f t="shared" si="374"/>
        <v>0</v>
      </c>
      <c r="N455" s="325">
        <f t="shared" si="374"/>
        <v>0</v>
      </c>
      <c r="O455" s="325">
        <f t="shared" si="374"/>
        <v>1000</v>
      </c>
      <c r="P455" s="325">
        <f t="shared" si="374"/>
        <v>1000</v>
      </c>
      <c r="Q455" s="325">
        <f t="shared" si="374"/>
        <v>1000</v>
      </c>
      <c r="R455" s="325">
        <f t="shared" si="374"/>
        <v>1000</v>
      </c>
      <c r="S455" s="325">
        <f t="shared" si="374"/>
        <v>1000</v>
      </c>
      <c r="T455" s="325">
        <f t="shared" si="374"/>
        <v>1000</v>
      </c>
      <c r="U455" s="325">
        <f t="shared" si="374"/>
        <v>1000</v>
      </c>
      <c r="V455" s="325">
        <f t="shared" si="374"/>
        <v>1000</v>
      </c>
      <c r="W455" s="325">
        <f t="shared" si="374"/>
        <v>1000</v>
      </c>
      <c r="X455" s="325">
        <f t="shared" si="374"/>
        <v>1000</v>
      </c>
      <c r="Y455" s="325">
        <f t="shared" si="374"/>
        <v>1000</v>
      </c>
      <c r="Z455" s="325">
        <f t="shared" si="374"/>
        <v>1000</v>
      </c>
      <c r="AA455" s="325">
        <f t="shared" si="374"/>
        <v>1000</v>
      </c>
      <c r="AB455" s="325">
        <f t="shared" si="374"/>
        <v>1000</v>
      </c>
      <c r="AC455" s="325">
        <f t="shared" si="374"/>
        <v>1000</v>
      </c>
      <c r="AD455" s="325">
        <f t="shared" si="374"/>
        <v>1000</v>
      </c>
      <c r="AE455" s="325">
        <f t="shared" si="374"/>
        <v>1000</v>
      </c>
      <c r="AF455" s="325">
        <f t="shared" si="374"/>
        <v>1000</v>
      </c>
      <c r="AG455" s="325">
        <f t="shared" si="374"/>
        <v>2000</v>
      </c>
      <c r="AH455" s="325">
        <f t="shared" si="374"/>
        <v>2000</v>
      </c>
      <c r="AI455" s="325">
        <f t="shared" si="374"/>
        <v>2000</v>
      </c>
      <c r="AJ455" s="325">
        <f t="shared" si="374"/>
        <v>2000</v>
      </c>
      <c r="AK455" s="325">
        <f t="shared" si="374"/>
        <v>2000</v>
      </c>
      <c r="AL455" s="325">
        <f t="shared" si="374"/>
        <v>2000</v>
      </c>
      <c r="AM455" s="325">
        <f t="shared" si="374"/>
        <v>2000</v>
      </c>
      <c r="AN455" s="325">
        <f t="shared" si="374"/>
        <v>2000</v>
      </c>
      <c r="AO455" s="325">
        <f t="shared" ref="AO455:BP455" si="375">SUM(AO456,AO457)</f>
        <v>2000</v>
      </c>
      <c r="AP455" s="325">
        <f t="shared" si="375"/>
        <v>2000</v>
      </c>
      <c r="AQ455" s="325">
        <f t="shared" si="375"/>
        <v>2000</v>
      </c>
      <c r="AR455" s="325">
        <f t="shared" si="375"/>
        <v>2000</v>
      </c>
      <c r="AS455" s="325">
        <f t="shared" si="375"/>
        <v>2000</v>
      </c>
      <c r="AT455" s="325">
        <f t="shared" si="375"/>
        <v>2000</v>
      </c>
      <c r="AU455" s="325">
        <f t="shared" si="375"/>
        <v>2000</v>
      </c>
      <c r="AV455" s="325">
        <f t="shared" si="375"/>
        <v>2000</v>
      </c>
      <c r="AW455" s="325">
        <f t="shared" si="375"/>
        <v>2000</v>
      </c>
      <c r="AX455" s="325">
        <f t="shared" si="375"/>
        <v>2000</v>
      </c>
      <c r="AY455" s="325">
        <f t="shared" si="375"/>
        <v>2000</v>
      </c>
      <c r="AZ455" s="325">
        <f t="shared" si="375"/>
        <v>2000</v>
      </c>
      <c r="BA455" s="325">
        <f t="shared" si="375"/>
        <v>2000</v>
      </c>
      <c r="BB455" s="325">
        <f t="shared" si="375"/>
        <v>2000</v>
      </c>
      <c r="BC455" s="325">
        <f t="shared" si="375"/>
        <v>2000</v>
      </c>
      <c r="BD455" s="325">
        <f t="shared" si="375"/>
        <v>2000</v>
      </c>
      <c r="BE455" s="325">
        <f t="shared" si="375"/>
        <v>2000</v>
      </c>
      <c r="BF455" s="325">
        <f t="shared" si="375"/>
        <v>3000</v>
      </c>
      <c r="BG455" s="325">
        <f t="shared" si="375"/>
        <v>3000</v>
      </c>
      <c r="BH455" s="325">
        <f t="shared" si="375"/>
        <v>3000</v>
      </c>
      <c r="BI455" s="325">
        <f t="shared" si="375"/>
        <v>3000</v>
      </c>
      <c r="BJ455" s="325">
        <f t="shared" si="375"/>
        <v>3000</v>
      </c>
      <c r="BK455" s="325">
        <f t="shared" si="375"/>
        <v>3000</v>
      </c>
      <c r="BL455" s="325">
        <f t="shared" si="375"/>
        <v>3000</v>
      </c>
      <c r="BM455" s="325">
        <f t="shared" si="375"/>
        <v>3000</v>
      </c>
      <c r="BN455" s="325">
        <f t="shared" si="375"/>
        <v>3000</v>
      </c>
      <c r="BO455" s="325">
        <f t="shared" si="375"/>
        <v>3000</v>
      </c>
      <c r="BP455" s="326">
        <f t="shared" si="375"/>
        <v>3000</v>
      </c>
    </row>
    <row r="456" spans="4:68" hidden="1" outlineLevel="5">
      <c r="H456" s="327" t="s">
        <v>272</v>
      </c>
      <c r="I456" s="312">
        <f>'Data - expenses'!J266</f>
        <v>0</v>
      </c>
      <c r="J456" s="313">
        <f>'Data - expenses'!K266</f>
        <v>0</v>
      </c>
      <c r="K456" s="313">
        <f>'Data - expenses'!L266</f>
        <v>0</v>
      </c>
      <c r="L456" s="313">
        <f>'Data - expenses'!M266</f>
        <v>0</v>
      </c>
      <c r="M456" s="313">
        <f>'Data - expenses'!N266</f>
        <v>0</v>
      </c>
      <c r="N456" s="313">
        <f>'Data - expenses'!O266</f>
        <v>0</v>
      </c>
      <c r="O456" s="313">
        <f>'Data - expenses'!P266</f>
        <v>0</v>
      </c>
      <c r="P456" s="313">
        <f>'Data - expenses'!Q266</f>
        <v>0</v>
      </c>
      <c r="Q456" s="313">
        <f>'Data - expenses'!R266</f>
        <v>0</v>
      </c>
      <c r="R456" s="313">
        <f>'Data - expenses'!S266</f>
        <v>0</v>
      </c>
      <c r="S456" s="313">
        <f>'Data - expenses'!T266</f>
        <v>0</v>
      </c>
      <c r="T456" s="313">
        <f>'Data - expenses'!U266</f>
        <v>0</v>
      </c>
      <c r="U456" s="313">
        <f>'Data - expenses'!V266</f>
        <v>0</v>
      </c>
      <c r="V456" s="313">
        <f>'Data - expenses'!W266</f>
        <v>0</v>
      </c>
      <c r="W456" s="313">
        <f>'Data - expenses'!X266</f>
        <v>0</v>
      </c>
      <c r="X456" s="313">
        <f>'Data - expenses'!Y266</f>
        <v>0</v>
      </c>
      <c r="Y456" s="313">
        <f>'Data - expenses'!Z266</f>
        <v>0</v>
      </c>
      <c r="Z456" s="313">
        <f>'Data - expenses'!AA266</f>
        <v>0</v>
      </c>
      <c r="AA456" s="313">
        <f>'Data - expenses'!AB266</f>
        <v>0</v>
      </c>
      <c r="AB456" s="313">
        <f>'Data - expenses'!AC266</f>
        <v>0</v>
      </c>
      <c r="AC456" s="313">
        <f>'Data - expenses'!AD266</f>
        <v>0</v>
      </c>
      <c r="AD456" s="313">
        <f>'Data - expenses'!AE266</f>
        <v>0</v>
      </c>
      <c r="AE456" s="313">
        <f>'Data - expenses'!AF266</f>
        <v>0</v>
      </c>
      <c r="AF456" s="313">
        <f>'Data - expenses'!AG266</f>
        <v>0</v>
      </c>
      <c r="AG456" s="313">
        <f>'Data - expenses'!AH266</f>
        <v>1000</v>
      </c>
      <c r="AH456" s="313">
        <f>'Data - expenses'!AI266</f>
        <v>1000</v>
      </c>
      <c r="AI456" s="313">
        <f>'Data - expenses'!AJ266</f>
        <v>1000</v>
      </c>
      <c r="AJ456" s="313">
        <f>'Data - expenses'!AK266</f>
        <v>1000</v>
      </c>
      <c r="AK456" s="313">
        <f>'Data - expenses'!AL266</f>
        <v>1000</v>
      </c>
      <c r="AL456" s="313">
        <f>'Data - expenses'!AM266</f>
        <v>1000</v>
      </c>
      <c r="AM456" s="313">
        <f>'Data - expenses'!AN266</f>
        <v>1000</v>
      </c>
      <c r="AN456" s="313">
        <f>'Data - expenses'!AO266</f>
        <v>1000</v>
      </c>
      <c r="AO456" s="313">
        <f>'Data - expenses'!AP266</f>
        <v>1000</v>
      </c>
      <c r="AP456" s="313">
        <f>'Data - expenses'!AQ266</f>
        <v>1000</v>
      </c>
      <c r="AQ456" s="313">
        <f>'Data - expenses'!AR266</f>
        <v>1000</v>
      </c>
      <c r="AR456" s="313">
        <f>'Data - expenses'!AS266</f>
        <v>1000</v>
      </c>
      <c r="AS456" s="313">
        <f>'Data - expenses'!AT266</f>
        <v>1000</v>
      </c>
      <c r="AT456" s="313">
        <f>'Data - expenses'!AU266</f>
        <v>1000</v>
      </c>
      <c r="AU456" s="313">
        <f>'Data - expenses'!AV266</f>
        <v>1000</v>
      </c>
      <c r="AV456" s="313">
        <f>'Data - expenses'!AW266</f>
        <v>1000</v>
      </c>
      <c r="AW456" s="313">
        <f>'Data - expenses'!AX266</f>
        <v>1000</v>
      </c>
      <c r="AX456" s="313">
        <f>'Data - expenses'!AY266</f>
        <v>1000</v>
      </c>
      <c r="AY456" s="313">
        <f>'Data - expenses'!AZ266</f>
        <v>1000</v>
      </c>
      <c r="AZ456" s="313">
        <f>'Data - expenses'!BA266</f>
        <v>1000</v>
      </c>
      <c r="BA456" s="313">
        <f>'Data - expenses'!BB266</f>
        <v>1000</v>
      </c>
      <c r="BB456" s="313">
        <f>'Data - expenses'!BC266</f>
        <v>1000</v>
      </c>
      <c r="BC456" s="313">
        <f>'Data - expenses'!BD266</f>
        <v>1000</v>
      </c>
      <c r="BD456" s="313">
        <f>'Data - expenses'!BE266</f>
        <v>1000</v>
      </c>
      <c r="BE456" s="313">
        <f>'Data - expenses'!BF266</f>
        <v>1000</v>
      </c>
      <c r="BF456" s="313">
        <f>'Data - expenses'!BG266</f>
        <v>2000</v>
      </c>
      <c r="BG456" s="313">
        <f>'Data - expenses'!BH266</f>
        <v>2000</v>
      </c>
      <c r="BH456" s="313">
        <f>'Data - expenses'!BI266</f>
        <v>2000</v>
      </c>
      <c r="BI456" s="313">
        <f>'Data - expenses'!BJ266</f>
        <v>2000</v>
      </c>
      <c r="BJ456" s="313">
        <f>'Data - expenses'!BK266</f>
        <v>2000</v>
      </c>
      <c r="BK456" s="313">
        <f>'Data - expenses'!BL266</f>
        <v>2000</v>
      </c>
      <c r="BL456" s="313">
        <f>'Data - expenses'!BM266</f>
        <v>2000</v>
      </c>
      <c r="BM456" s="313">
        <f>'Data - expenses'!BN266</f>
        <v>2000</v>
      </c>
      <c r="BN456" s="313">
        <f>'Data - expenses'!BO266</f>
        <v>2000</v>
      </c>
      <c r="BO456" s="313">
        <f>'Data - expenses'!BP266</f>
        <v>2000</v>
      </c>
      <c r="BP456" s="314">
        <f>'Data - expenses'!BQ266</f>
        <v>2000</v>
      </c>
    </row>
    <row r="457" spans="4:68" hidden="1" outlineLevel="5">
      <c r="H457" s="327" t="s">
        <v>273</v>
      </c>
      <c r="I457" s="312">
        <f>'Data - expenses'!J267</f>
        <v>0</v>
      </c>
      <c r="J457" s="313">
        <f>'Data - expenses'!K267</f>
        <v>0</v>
      </c>
      <c r="K457" s="313">
        <f>'Data - expenses'!L267</f>
        <v>0</v>
      </c>
      <c r="L457" s="313">
        <f>'Data - expenses'!M267</f>
        <v>0</v>
      </c>
      <c r="M457" s="313">
        <f>'Data - expenses'!N267</f>
        <v>0</v>
      </c>
      <c r="N457" s="313">
        <f>'Data - expenses'!O267</f>
        <v>0</v>
      </c>
      <c r="O457" s="313">
        <f>'Data - expenses'!P267</f>
        <v>1000</v>
      </c>
      <c r="P457" s="313">
        <f>'Data - expenses'!Q267</f>
        <v>1000</v>
      </c>
      <c r="Q457" s="313">
        <f>'Data - expenses'!R267</f>
        <v>1000</v>
      </c>
      <c r="R457" s="313">
        <f>'Data - expenses'!S267</f>
        <v>1000</v>
      </c>
      <c r="S457" s="313">
        <f>'Data - expenses'!T267</f>
        <v>1000</v>
      </c>
      <c r="T457" s="313">
        <f>'Data - expenses'!U267</f>
        <v>1000</v>
      </c>
      <c r="U457" s="313">
        <f>'Data - expenses'!V267</f>
        <v>1000</v>
      </c>
      <c r="V457" s="313">
        <f>'Data - expenses'!W267</f>
        <v>1000</v>
      </c>
      <c r="W457" s="313">
        <f>'Data - expenses'!X267</f>
        <v>1000</v>
      </c>
      <c r="X457" s="313">
        <f>'Data - expenses'!Y267</f>
        <v>1000</v>
      </c>
      <c r="Y457" s="313">
        <f>'Data - expenses'!Z267</f>
        <v>1000</v>
      </c>
      <c r="Z457" s="313">
        <f>'Data - expenses'!AA267</f>
        <v>1000</v>
      </c>
      <c r="AA457" s="313">
        <f>'Data - expenses'!AB267</f>
        <v>1000</v>
      </c>
      <c r="AB457" s="313">
        <f>'Data - expenses'!AC267</f>
        <v>1000</v>
      </c>
      <c r="AC457" s="313">
        <f>'Data - expenses'!AD267</f>
        <v>1000</v>
      </c>
      <c r="AD457" s="313">
        <f>'Data - expenses'!AE267</f>
        <v>1000</v>
      </c>
      <c r="AE457" s="313">
        <f>'Data - expenses'!AF267</f>
        <v>1000</v>
      </c>
      <c r="AF457" s="313">
        <f>'Data - expenses'!AG267</f>
        <v>1000</v>
      </c>
      <c r="AG457" s="313">
        <f>'Data - expenses'!AH267</f>
        <v>1000</v>
      </c>
      <c r="AH457" s="313">
        <f>'Data - expenses'!AI267</f>
        <v>1000</v>
      </c>
      <c r="AI457" s="313">
        <f>'Data - expenses'!AJ267</f>
        <v>1000</v>
      </c>
      <c r="AJ457" s="313">
        <f>'Data - expenses'!AK267</f>
        <v>1000</v>
      </c>
      <c r="AK457" s="313">
        <f>'Data - expenses'!AL267</f>
        <v>1000</v>
      </c>
      <c r="AL457" s="313">
        <f>'Data - expenses'!AM267</f>
        <v>1000</v>
      </c>
      <c r="AM457" s="313">
        <f>'Data - expenses'!AN267</f>
        <v>1000</v>
      </c>
      <c r="AN457" s="313">
        <f>'Data - expenses'!AO267</f>
        <v>1000</v>
      </c>
      <c r="AO457" s="313">
        <f>'Data - expenses'!AP267</f>
        <v>1000</v>
      </c>
      <c r="AP457" s="313">
        <f>'Data - expenses'!AQ267</f>
        <v>1000</v>
      </c>
      <c r="AQ457" s="313">
        <f>'Data - expenses'!AR267</f>
        <v>1000</v>
      </c>
      <c r="AR457" s="313">
        <f>'Data - expenses'!AS267</f>
        <v>1000</v>
      </c>
      <c r="AS457" s="313">
        <f>'Data - expenses'!AT267</f>
        <v>1000</v>
      </c>
      <c r="AT457" s="313">
        <f>'Data - expenses'!AU267</f>
        <v>1000</v>
      </c>
      <c r="AU457" s="313">
        <f>'Data - expenses'!AV267</f>
        <v>1000</v>
      </c>
      <c r="AV457" s="313">
        <f>'Data - expenses'!AW267</f>
        <v>1000</v>
      </c>
      <c r="AW457" s="313">
        <f>'Data - expenses'!AX267</f>
        <v>1000</v>
      </c>
      <c r="AX457" s="313">
        <f>'Data - expenses'!AY267</f>
        <v>1000</v>
      </c>
      <c r="AY457" s="313">
        <f>'Data - expenses'!AZ267</f>
        <v>1000</v>
      </c>
      <c r="AZ457" s="313">
        <f>'Data - expenses'!BA267</f>
        <v>1000</v>
      </c>
      <c r="BA457" s="313">
        <f>'Data - expenses'!BB267</f>
        <v>1000</v>
      </c>
      <c r="BB457" s="313">
        <f>'Data - expenses'!BC267</f>
        <v>1000</v>
      </c>
      <c r="BC457" s="313">
        <f>'Data - expenses'!BD267</f>
        <v>1000</v>
      </c>
      <c r="BD457" s="313">
        <f>'Data - expenses'!BE267</f>
        <v>1000</v>
      </c>
      <c r="BE457" s="313">
        <f>'Data - expenses'!BF267</f>
        <v>1000</v>
      </c>
      <c r="BF457" s="313">
        <f>'Data - expenses'!BG267</f>
        <v>1000</v>
      </c>
      <c r="BG457" s="313">
        <f>'Data - expenses'!BH267</f>
        <v>1000</v>
      </c>
      <c r="BH457" s="313">
        <f>'Data - expenses'!BI267</f>
        <v>1000</v>
      </c>
      <c r="BI457" s="313">
        <f>'Data - expenses'!BJ267</f>
        <v>1000</v>
      </c>
      <c r="BJ457" s="313">
        <f>'Data - expenses'!BK267</f>
        <v>1000</v>
      </c>
      <c r="BK457" s="313">
        <f>'Data - expenses'!BL267</f>
        <v>1000</v>
      </c>
      <c r="BL457" s="313">
        <f>'Data - expenses'!BM267</f>
        <v>1000</v>
      </c>
      <c r="BM457" s="313">
        <f>'Data - expenses'!BN267</f>
        <v>1000</v>
      </c>
      <c r="BN457" s="313">
        <f>'Data - expenses'!BO267</f>
        <v>1000</v>
      </c>
      <c r="BO457" s="313">
        <f>'Data - expenses'!BP267</f>
        <v>1000</v>
      </c>
      <c r="BP457" s="314">
        <f>'Data - expenses'!BQ267</f>
        <v>1000</v>
      </c>
    </row>
    <row r="458" spans="4:68" outlineLevel="1" collapsed="1">
      <c r="D458" s="488" t="s">
        <v>97</v>
      </c>
      <c r="E458" s="504"/>
      <c r="F458" s="504"/>
      <c r="G458" s="504"/>
      <c r="H458" s="489"/>
      <c r="I458" s="321">
        <f t="shared" ref="I458:AN458" si="376">SUM(I459)</f>
        <v>0</v>
      </c>
      <c r="J458" s="322">
        <f t="shared" si="376"/>
        <v>0</v>
      </c>
      <c r="K458" s="322">
        <f t="shared" si="376"/>
        <v>0</v>
      </c>
      <c r="L458" s="322">
        <f t="shared" si="376"/>
        <v>0</v>
      </c>
      <c r="M458" s="322">
        <f t="shared" si="376"/>
        <v>0</v>
      </c>
      <c r="N458" s="322">
        <f t="shared" si="376"/>
        <v>0</v>
      </c>
      <c r="O458" s="322">
        <f t="shared" si="376"/>
        <v>7000</v>
      </c>
      <c r="P458" s="322">
        <f t="shared" si="376"/>
        <v>7000</v>
      </c>
      <c r="Q458" s="322">
        <f t="shared" si="376"/>
        <v>52000</v>
      </c>
      <c r="R458" s="322">
        <f t="shared" si="376"/>
        <v>12000</v>
      </c>
      <c r="S458" s="322">
        <f t="shared" si="376"/>
        <v>12000</v>
      </c>
      <c r="T458" s="322">
        <f t="shared" si="376"/>
        <v>12000</v>
      </c>
      <c r="U458" s="322">
        <f t="shared" si="376"/>
        <v>45000</v>
      </c>
      <c r="V458" s="322">
        <f t="shared" si="376"/>
        <v>45000</v>
      </c>
      <c r="W458" s="322">
        <f t="shared" si="376"/>
        <v>45000</v>
      </c>
      <c r="X458" s="322">
        <f t="shared" si="376"/>
        <v>55000</v>
      </c>
      <c r="Y458" s="322">
        <f t="shared" si="376"/>
        <v>55000</v>
      </c>
      <c r="Z458" s="322">
        <f t="shared" si="376"/>
        <v>55000</v>
      </c>
      <c r="AA458" s="322">
        <f t="shared" si="376"/>
        <v>65000</v>
      </c>
      <c r="AB458" s="322">
        <f t="shared" si="376"/>
        <v>65000</v>
      </c>
      <c r="AC458" s="322">
        <f t="shared" si="376"/>
        <v>65000</v>
      </c>
      <c r="AD458" s="322">
        <f t="shared" si="376"/>
        <v>65000</v>
      </c>
      <c r="AE458" s="322">
        <f t="shared" si="376"/>
        <v>65000</v>
      </c>
      <c r="AF458" s="322">
        <f t="shared" si="376"/>
        <v>65000</v>
      </c>
      <c r="AG458" s="322">
        <f t="shared" si="376"/>
        <v>105000</v>
      </c>
      <c r="AH458" s="322">
        <f t="shared" si="376"/>
        <v>105000</v>
      </c>
      <c r="AI458" s="322">
        <f t="shared" si="376"/>
        <v>105000</v>
      </c>
      <c r="AJ458" s="322">
        <f t="shared" si="376"/>
        <v>125000</v>
      </c>
      <c r="AK458" s="322">
        <f t="shared" si="376"/>
        <v>125000</v>
      </c>
      <c r="AL458" s="322">
        <f t="shared" si="376"/>
        <v>125000</v>
      </c>
      <c r="AM458" s="322">
        <f t="shared" si="376"/>
        <v>175000</v>
      </c>
      <c r="AN458" s="322">
        <f t="shared" si="376"/>
        <v>175000</v>
      </c>
      <c r="AO458" s="322">
        <f t="shared" ref="AO458:BP458" si="377">SUM(AO459)</f>
        <v>175000</v>
      </c>
      <c r="AP458" s="322">
        <f t="shared" si="377"/>
        <v>225000</v>
      </c>
      <c r="AQ458" s="322">
        <f t="shared" si="377"/>
        <v>225000</v>
      </c>
      <c r="AR458" s="322">
        <f t="shared" si="377"/>
        <v>225000</v>
      </c>
      <c r="AS458" s="322">
        <f t="shared" si="377"/>
        <v>280000</v>
      </c>
      <c r="AT458" s="322">
        <f t="shared" si="377"/>
        <v>280000</v>
      </c>
      <c r="AU458" s="322">
        <f t="shared" si="377"/>
        <v>280000</v>
      </c>
      <c r="AV458" s="322">
        <f t="shared" si="377"/>
        <v>280000</v>
      </c>
      <c r="AW458" s="322">
        <f t="shared" si="377"/>
        <v>280000</v>
      </c>
      <c r="AX458" s="322">
        <f t="shared" si="377"/>
        <v>280000</v>
      </c>
      <c r="AY458" s="322">
        <f t="shared" si="377"/>
        <v>280000</v>
      </c>
      <c r="AZ458" s="322">
        <f t="shared" si="377"/>
        <v>280000</v>
      </c>
      <c r="BA458" s="322">
        <f t="shared" si="377"/>
        <v>280000</v>
      </c>
      <c r="BB458" s="322">
        <f t="shared" si="377"/>
        <v>280000</v>
      </c>
      <c r="BC458" s="322">
        <f t="shared" si="377"/>
        <v>280000</v>
      </c>
      <c r="BD458" s="322">
        <f t="shared" si="377"/>
        <v>280000</v>
      </c>
      <c r="BE458" s="322">
        <f t="shared" si="377"/>
        <v>540000</v>
      </c>
      <c r="BF458" s="322">
        <f t="shared" si="377"/>
        <v>540000</v>
      </c>
      <c r="BG458" s="322">
        <f t="shared" si="377"/>
        <v>540000</v>
      </c>
      <c r="BH458" s="322">
        <f t="shared" si="377"/>
        <v>640000</v>
      </c>
      <c r="BI458" s="322">
        <f t="shared" si="377"/>
        <v>640000</v>
      </c>
      <c r="BJ458" s="322">
        <f t="shared" si="377"/>
        <v>640000</v>
      </c>
      <c r="BK458" s="322">
        <f t="shared" si="377"/>
        <v>740000</v>
      </c>
      <c r="BL458" s="322">
        <f t="shared" si="377"/>
        <v>740000</v>
      </c>
      <c r="BM458" s="322">
        <f t="shared" si="377"/>
        <v>740000</v>
      </c>
      <c r="BN458" s="322">
        <f t="shared" si="377"/>
        <v>840000</v>
      </c>
      <c r="BO458" s="322">
        <f t="shared" si="377"/>
        <v>840000</v>
      </c>
      <c r="BP458" s="323">
        <f t="shared" si="377"/>
        <v>840000</v>
      </c>
    </row>
    <row r="459" spans="4:68" hidden="1" outlineLevel="2">
      <c r="E459" s="502" t="s">
        <v>97</v>
      </c>
      <c r="F459" s="505"/>
      <c r="G459" s="505"/>
      <c r="H459" s="503"/>
      <c r="I459" s="324">
        <f t="shared" ref="I459:AN459" si="378">SUM(I460)</f>
        <v>0</v>
      </c>
      <c r="J459" s="325">
        <f t="shared" si="378"/>
        <v>0</v>
      </c>
      <c r="K459" s="325">
        <f t="shared" si="378"/>
        <v>0</v>
      </c>
      <c r="L459" s="325">
        <f t="shared" si="378"/>
        <v>0</v>
      </c>
      <c r="M459" s="325">
        <f t="shared" si="378"/>
        <v>0</v>
      </c>
      <c r="N459" s="325">
        <f t="shared" si="378"/>
        <v>0</v>
      </c>
      <c r="O459" s="325">
        <f t="shared" si="378"/>
        <v>7000</v>
      </c>
      <c r="P459" s="325">
        <f t="shared" si="378"/>
        <v>7000</v>
      </c>
      <c r="Q459" s="325">
        <f t="shared" si="378"/>
        <v>52000</v>
      </c>
      <c r="R459" s="325">
        <f t="shared" si="378"/>
        <v>12000</v>
      </c>
      <c r="S459" s="325">
        <f t="shared" si="378"/>
        <v>12000</v>
      </c>
      <c r="T459" s="325">
        <f t="shared" si="378"/>
        <v>12000</v>
      </c>
      <c r="U459" s="325">
        <f t="shared" si="378"/>
        <v>45000</v>
      </c>
      <c r="V459" s="325">
        <f t="shared" si="378"/>
        <v>45000</v>
      </c>
      <c r="W459" s="325">
        <f t="shared" si="378"/>
        <v>45000</v>
      </c>
      <c r="X459" s="325">
        <f t="shared" si="378"/>
        <v>55000</v>
      </c>
      <c r="Y459" s="325">
        <f t="shared" si="378"/>
        <v>55000</v>
      </c>
      <c r="Z459" s="325">
        <f t="shared" si="378"/>
        <v>55000</v>
      </c>
      <c r="AA459" s="325">
        <f t="shared" si="378"/>
        <v>65000</v>
      </c>
      <c r="AB459" s="325">
        <f t="shared" si="378"/>
        <v>65000</v>
      </c>
      <c r="AC459" s="325">
        <f t="shared" si="378"/>
        <v>65000</v>
      </c>
      <c r="AD459" s="325">
        <f t="shared" si="378"/>
        <v>65000</v>
      </c>
      <c r="AE459" s="325">
        <f t="shared" si="378"/>
        <v>65000</v>
      </c>
      <c r="AF459" s="325">
        <f t="shared" si="378"/>
        <v>65000</v>
      </c>
      <c r="AG459" s="325">
        <f t="shared" si="378"/>
        <v>105000</v>
      </c>
      <c r="AH459" s="325">
        <f t="shared" si="378"/>
        <v>105000</v>
      </c>
      <c r="AI459" s="325">
        <f t="shared" si="378"/>
        <v>105000</v>
      </c>
      <c r="AJ459" s="325">
        <f t="shared" si="378"/>
        <v>125000</v>
      </c>
      <c r="AK459" s="325">
        <f t="shared" si="378"/>
        <v>125000</v>
      </c>
      <c r="AL459" s="325">
        <f t="shared" si="378"/>
        <v>125000</v>
      </c>
      <c r="AM459" s="325">
        <f t="shared" si="378"/>
        <v>175000</v>
      </c>
      <c r="AN459" s="325">
        <f t="shared" si="378"/>
        <v>175000</v>
      </c>
      <c r="AO459" s="325">
        <f t="shared" ref="AO459:BP459" si="379">SUM(AO460)</f>
        <v>175000</v>
      </c>
      <c r="AP459" s="325">
        <f t="shared" si="379"/>
        <v>225000</v>
      </c>
      <c r="AQ459" s="325">
        <f t="shared" si="379"/>
        <v>225000</v>
      </c>
      <c r="AR459" s="325">
        <f t="shared" si="379"/>
        <v>225000</v>
      </c>
      <c r="AS459" s="325">
        <f t="shared" si="379"/>
        <v>280000</v>
      </c>
      <c r="AT459" s="325">
        <f t="shared" si="379"/>
        <v>280000</v>
      </c>
      <c r="AU459" s="325">
        <f t="shared" si="379"/>
        <v>280000</v>
      </c>
      <c r="AV459" s="325">
        <f t="shared" si="379"/>
        <v>280000</v>
      </c>
      <c r="AW459" s="325">
        <f t="shared" si="379"/>
        <v>280000</v>
      </c>
      <c r="AX459" s="325">
        <f t="shared" si="379"/>
        <v>280000</v>
      </c>
      <c r="AY459" s="325">
        <f t="shared" si="379"/>
        <v>280000</v>
      </c>
      <c r="AZ459" s="325">
        <f t="shared" si="379"/>
        <v>280000</v>
      </c>
      <c r="BA459" s="325">
        <f t="shared" si="379"/>
        <v>280000</v>
      </c>
      <c r="BB459" s="325">
        <f t="shared" si="379"/>
        <v>280000</v>
      </c>
      <c r="BC459" s="325">
        <f t="shared" si="379"/>
        <v>280000</v>
      </c>
      <c r="BD459" s="325">
        <f t="shared" si="379"/>
        <v>280000</v>
      </c>
      <c r="BE459" s="325">
        <f t="shared" si="379"/>
        <v>540000</v>
      </c>
      <c r="BF459" s="325">
        <f t="shared" si="379"/>
        <v>540000</v>
      </c>
      <c r="BG459" s="325">
        <f t="shared" si="379"/>
        <v>540000</v>
      </c>
      <c r="BH459" s="325">
        <f t="shared" si="379"/>
        <v>640000</v>
      </c>
      <c r="BI459" s="325">
        <f t="shared" si="379"/>
        <v>640000</v>
      </c>
      <c r="BJ459" s="325">
        <f t="shared" si="379"/>
        <v>640000</v>
      </c>
      <c r="BK459" s="325">
        <f t="shared" si="379"/>
        <v>740000</v>
      </c>
      <c r="BL459" s="325">
        <f t="shared" si="379"/>
        <v>740000</v>
      </c>
      <c r="BM459" s="325">
        <f t="shared" si="379"/>
        <v>740000</v>
      </c>
      <c r="BN459" s="325">
        <f t="shared" si="379"/>
        <v>840000</v>
      </c>
      <c r="BO459" s="325">
        <f t="shared" si="379"/>
        <v>840000</v>
      </c>
      <c r="BP459" s="326">
        <f t="shared" si="379"/>
        <v>840000</v>
      </c>
    </row>
    <row r="460" spans="4:68" hidden="1" outlineLevel="3">
      <c r="F460" s="488"/>
      <c r="G460" s="504"/>
      <c r="H460" s="489"/>
      <c r="I460" s="321">
        <f t="shared" ref="I460:AN460" si="380">SUM(I461)</f>
        <v>0</v>
      </c>
      <c r="J460" s="322">
        <f t="shared" si="380"/>
        <v>0</v>
      </c>
      <c r="K460" s="322">
        <f t="shared" si="380"/>
        <v>0</v>
      </c>
      <c r="L460" s="322">
        <f t="shared" si="380"/>
        <v>0</v>
      </c>
      <c r="M460" s="322">
        <f t="shared" si="380"/>
        <v>0</v>
      </c>
      <c r="N460" s="322">
        <f t="shared" si="380"/>
        <v>0</v>
      </c>
      <c r="O460" s="322">
        <f t="shared" si="380"/>
        <v>7000</v>
      </c>
      <c r="P460" s="322">
        <f t="shared" si="380"/>
        <v>7000</v>
      </c>
      <c r="Q460" s="322">
        <f t="shared" si="380"/>
        <v>52000</v>
      </c>
      <c r="R460" s="322">
        <f t="shared" si="380"/>
        <v>12000</v>
      </c>
      <c r="S460" s="322">
        <f t="shared" si="380"/>
        <v>12000</v>
      </c>
      <c r="T460" s="322">
        <f t="shared" si="380"/>
        <v>12000</v>
      </c>
      <c r="U460" s="322">
        <f t="shared" si="380"/>
        <v>45000</v>
      </c>
      <c r="V460" s="322">
        <f t="shared" si="380"/>
        <v>45000</v>
      </c>
      <c r="W460" s="322">
        <f t="shared" si="380"/>
        <v>45000</v>
      </c>
      <c r="X460" s="322">
        <f t="shared" si="380"/>
        <v>55000</v>
      </c>
      <c r="Y460" s="322">
        <f t="shared" si="380"/>
        <v>55000</v>
      </c>
      <c r="Z460" s="322">
        <f t="shared" si="380"/>
        <v>55000</v>
      </c>
      <c r="AA460" s="322">
        <f t="shared" si="380"/>
        <v>65000</v>
      </c>
      <c r="AB460" s="322">
        <f t="shared" si="380"/>
        <v>65000</v>
      </c>
      <c r="AC460" s="322">
        <f t="shared" si="380"/>
        <v>65000</v>
      </c>
      <c r="AD460" s="322">
        <f t="shared" si="380"/>
        <v>65000</v>
      </c>
      <c r="AE460" s="322">
        <f t="shared" si="380"/>
        <v>65000</v>
      </c>
      <c r="AF460" s="322">
        <f t="shared" si="380"/>
        <v>65000</v>
      </c>
      <c r="AG460" s="322">
        <f t="shared" si="380"/>
        <v>105000</v>
      </c>
      <c r="AH460" s="322">
        <f t="shared" si="380"/>
        <v>105000</v>
      </c>
      <c r="AI460" s="322">
        <f t="shared" si="380"/>
        <v>105000</v>
      </c>
      <c r="AJ460" s="322">
        <f t="shared" si="380"/>
        <v>125000</v>
      </c>
      <c r="AK460" s="322">
        <f t="shared" si="380"/>
        <v>125000</v>
      </c>
      <c r="AL460" s="322">
        <f t="shared" si="380"/>
        <v>125000</v>
      </c>
      <c r="AM460" s="322">
        <f t="shared" si="380"/>
        <v>175000</v>
      </c>
      <c r="AN460" s="322">
        <f t="shared" si="380"/>
        <v>175000</v>
      </c>
      <c r="AO460" s="322">
        <f t="shared" ref="AO460:BP460" si="381">SUM(AO461)</f>
        <v>175000</v>
      </c>
      <c r="AP460" s="322">
        <f t="shared" si="381"/>
        <v>225000</v>
      </c>
      <c r="AQ460" s="322">
        <f t="shared" si="381"/>
        <v>225000</v>
      </c>
      <c r="AR460" s="322">
        <f t="shared" si="381"/>
        <v>225000</v>
      </c>
      <c r="AS460" s="322">
        <f t="shared" si="381"/>
        <v>280000</v>
      </c>
      <c r="AT460" s="322">
        <f t="shared" si="381"/>
        <v>280000</v>
      </c>
      <c r="AU460" s="322">
        <f t="shared" si="381"/>
        <v>280000</v>
      </c>
      <c r="AV460" s="322">
        <f t="shared" si="381"/>
        <v>280000</v>
      </c>
      <c r="AW460" s="322">
        <f t="shared" si="381"/>
        <v>280000</v>
      </c>
      <c r="AX460" s="322">
        <f t="shared" si="381"/>
        <v>280000</v>
      </c>
      <c r="AY460" s="322">
        <f t="shared" si="381"/>
        <v>280000</v>
      </c>
      <c r="AZ460" s="322">
        <f t="shared" si="381"/>
        <v>280000</v>
      </c>
      <c r="BA460" s="322">
        <f t="shared" si="381"/>
        <v>280000</v>
      </c>
      <c r="BB460" s="322">
        <f t="shared" si="381"/>
        <v>280000</v>
      </c>
      <c r="BC460" s="322">
        <f t="shared" si="381"/>
        <v>280000</v>
      </c>
      <c r="BD460" s="322">
        <f t="shared" si="381"/>
        <v>280000</v>
      </c>
      <c r="BE460" s="322">
        <f t="shared" si="381"/>
        <v>540000</v>
      </c>
      <c r="BF460" s="322">
        <f t="shared" si="381"/>
        <v>540000</v>
      </c>
      <c r="BG460" s="322">
        <f t="shared" si="381"/>
        <v>540000</v>
      </c>
      <c r="BH460" s="322">
        <f t="shared" si="381"/>
        <v>640000</v>
      </c>
      <c r="BI460" s="322">
        <f t="shared" si="381"/>
        <v>640000</v>
      </c>
      <c r="BJ460" s="322">
        <f t="shared" si="381"/>
        <v>640000</v>
      </c>
      <c r="BK460" s="322">
        <f t="shared" si="381"/>
        <v>740000</v>
      </c>
      <c r="BL460" s="322">
        <f t="shared" si="381"/>
        <v>740000</v>
      </c>
      <c r="BM460" s="322">
        <f t="shared" si="381"/>
        <v>740000</v>
      </c>
      <c r="BN460" s="322">
        <f t="shared" si="381"/>
        <v>840000</v>
      </c>
      <c r="BO460" s="322">
        <f t="shared" si="381"/>
        <v>840000</v>
      </c>
      <c r="BP460" s="323">
        <f t="shared" si="381"/>
        <v>840000</v>
      </c>
    </row>
    <row r="461" spans="4:68" hidden="1" outlineLevel="4">
      <c r="G461" s="502"/>
      <c r="H461" s="503"/>
      <c r="I461" s="324">
        <f t="shared" ref="I461:AN461" si="382">SUM(I462,I463)</f>
        <v>0</v>
      </c>
      <c r="J461" s="325">
        <f t="shared" si="382"/>
        <v>0</v>
      </c>
      <c r="K461" s="325">
        <f t="shared" si="382"/>
        <v>0</v>
      </c>
      <c r="L461" s="325">
        <f t="shared" si="382"/>
        <v>0</v>
      </c>
      <c r="M461" s="325">
        <f t="shared" si="382"/>
        <v>0</v>
      </c>
      <c r="N461" s="325">
        <f t="shared" si="382"/>
        <v>0</v>
      </c>
      <c r="O461" s="325">
        <f t="shared" si="382"/>
        <v>7000</v>
      </c>
      <c r="P461" s="325">
        <f t="shared" si="382"/>
        <v>7000</v>
      </c>
      <c r="Q461" s="325">
        <f t="shared" si="382"/>
        <v>52000</v>
      </c>
      <c r="R461" s="325">
        <f t="shared" si="382"/>
        <v>12000</v>
      </c>
      <c r="S461" s="325">
        <f t="shared" si="382"/>
        <v>12000</v>
      </c>
      <c r="T461" s="325">
        <f t="shared" si="382"/>
        <v>12000</v>
      </c>
      <c r="U461" s="325">
        <f t="shared" si="382"/>
        <v>45000</v>
      </c>
      <c r="V461" s="325">
        <f t="shared" si="382"/>
        <v>45000</v>
      </c>
      <c r="W461" s="325">
        <f t="shared" si="382"/>
        <v>45000</v>
      </c>
      <c r="X461" s="325">
        <f t="shared" si="382"/>
        <v>55000</v>
      </c>
      <c r="Y461" s="325">
        <f t="shared" si="382"/>
        <v>55000</v>
      </c>
      <c r="Z461" s="325">
        <f t="shared" si="382"/>
        <v>55000</v>
      </c>
      <c r="AA461" s="325">
        <f t="shared" si="382"/>
        <v>65000</v>
      </c>
      <c r="AB461" s="325">
        <f t="shared" si="382"/>
        <v>65000</v>
      </c>
      <c r="AC461" s="325">
        <f t="shared" si="382"/>
        <v>65000</v>
      </c>
      <c r="AD461" s="325">
        <f t="shared" si="382"/>
        <v>65000</v>
      </c>
      <c r="AE461" s="325">
        <f t="shared" si="382"/>
        <v>65000</v>
      </c>
      <c r="AF461" s="325">
        <f t="shared" si="382"/>
        <v>65000</v>
      </c>
      <c r="AG461" s="325">
        <f t="shared" si="382"/>
        <v>105000</v>
      </c>
      <c r="AH461" s="325">
        <f t="shared" si="382"/>
        <v>105000</v>
      </c>
      <c r="AI461" s="325">
        <f t="shared" si="382"/>
        <v>105000</v>
      </c>
      <c r="AJ461" s="325">
        <f t="shared" si="382"/>
        <v>125000</v>
      </c>
      <c r="AK461" s="325">
        <f t="shared" si="382"/>
        <v>125000</v>
      </c>
      <c r="AL461" s="325">
        <f t="shared" si="382"/>
        <v>125000</v>
      </c>
      <c r="AM461" s="325">
        <f t="shared" si="382"/>
        <v>175000</v>
      </c>
      <c r="AN461" s="325">
        <f t="shared" si="382"/>
        <v>175000</v>
      </c>
      <c r="AO461" s="325">
        <f t="shared" ref="AO461:BP461" si="383">SUM(AO462,AO463)</f>
        <v>175000</v>
      </c>
      <c r="AP461" s="325">
        <f t="shared" si="383"/>
        <v>225000</v>
      </c>
      <c r="AQ461" s="325">
        <f t="shared" si="383"/>
        <v>225000</v>
      </c>
      <c r="AR461" s="325">
        <f t="shared" si="383"/>
        <v>225000</v>
      </c>
      <c r="AS461" s="325">
        <f t="shared" si="383"/>
        <v>280000</v>
      </c>
      <c r="AT461" s="325">
        <f t="shared" si="383"/>
        <v>280000</v>
      </c>
      <c r="AU461" s="325">
        <f t="shared" si="383"/>
        <v>280000</v>
      </c>
      <c r="AV461" s="325">
        <f t="shared" si="383"/>
        <v>280000</v>
      </c>
      <c r="AW461" s="325">
        <f t="shared" si="383"/>
        <v>280000</v>
      </c>
      <c r="AX461" s="325">
        <f t="shared" si="383"/>
        <v>280000</v>
      </c>
      <c r="AY461" s="325">
        <f t="shared" si="383"/>
        <v>280000</v>
      </c>
      <c r="AZ461" s="325">
        <f t="shared" si="383"/>
        <v>280000</v>
      </c>
      <c r="BA461" s="325">
        <f t="shared" si="383"/>
        <v>280000</v>
      </c>
      <c r="BB461" s="325">
        <f t="shared" si="383"/>
        <v>280000</v>
      </c>
      <c r="BC461" s="325">
        <f t="shared" si="383"/>
        <v>280000</v>
      </c>
      <c r="BD461" s="325">
        <f t="shared" si="383"/>
        <v>280000</v>
      </c>
      <c r="BE461" s="325">
        <f t="shared" si="383"/>
        <v>540000</v>
      </c>
      <c r="BF461" s="325">
        <f t="shared" si="383"/>
        <v>540000</v>
      </c>
      <c r="BG461" s="325">
        <f t="shared" si="383"/>
        <v>540000</v>
      </c>
      <c r="BH461" s="325">
        <f t="shared" si="383"/>
        <v>640000</v>
      </c>
      <c r="BI461" s="325">
        <f t="shared" si="383"/>
        <v>640000</v>
      </c>
      <c r="BJ461" s="325">
        <f t="shared" si="383"/>
        <v>640000</v>
      </c>
      <c r="BK461" s="325">
        <f t="shared" si="383"/>
        <v>740000</v>
      </c>
      <c r="BL461" s="325">
        <f t="shared" si="383"/>
        <v>740000</v>
      </c>
      <c r="BM461" s="325">
        <f t="shared" si="383"/>
        <v>740000</v>
      </c>
      <c r="BN461" s="325">
        <f t="shared" si="383"/>
        <v>840000</v>
      </c>
      <c r="BO461" s="325">
        <f t="shared" si="383"/>
        <v>840000</v>
      </c>
      <c r="BP461" s="326">
        <f t="shared" si="383"/>
        <v>840000</v>
      </c>
    </row>
    <row r="462" spans="4:68" hidden="1" outlineLevel="5">
      <c r="H462" s="327" t="s">
        <v>274</v>
      </c>
      <c r="I462" s="312">
        <f>'Data - expenses'!J268</f>
        <v>0</v>
      </c>
      <c r="J462" s="313">
        <f>'Data - expenses'!K268</f>
        <v>0</v>
      </c>
      <c r="K462" s="313">
        <f>'Data - expenses'!L268</f>
        <v>0</v>
      </c>
      <c r="L462" s="313">
        <f>'Data - expenses'!M268</f>
        <v>0</v>
      </c>
      <c r="M462" s="313">
        <f>'Data - expenses'!N268</f>
        <v>0</v>
      </c>
      <c r="N462" s="313">
        <f>'Data - expenses'!O268</f>
        <v>0</v>
      </c>
      <c r="O462" s="313">
        <f>'Data - expenses'!P268</f>
        <v>5000</v>
      </c>
      <c r="P462" s="313">
        <f>'Data - expenses'!Q268</f>
        <v>5000</v>
      </c>
      <c r="Q462" s="313">
        <f>'Data - expenses'!R268</f>
        <v>50000</v>
      </c>
      <c r="R462" s="313">
        <f>'Data - expenses'!S268</f>
        <v>10000</v>
      </c>
      <c r="S462" s="313">
        <f>'Data - expenses'!T268</f>
        <v>10000</v>
      </c>
      <c r="T462" s="313">
        <f>'Data - expenses'!U268</f>
        <v>10000</v>
      </c>
      <c r="U462" s="313">
        <f>'Data - expenses'!V268</f>
        <v>30000</v>
      </c>
      <c r="V462" s="313">
        <f>'Data - expenses'!W268</f>
        <v>30000</v>
      </c>
      <c r="W462" s="313">
        <f>'Data - expenses'!X268</f>
        <v>30000</v>
      </c>
      <c r="X462" s="313">
        <f>'Data - expenses'!Y268</f>
        <v>40000</v>
      </c>
      <c r="Y462" s="313">
        <f>'Data - expenses'!Z268</f>
        <v>40000</v>
      </c>
      <c r="Z462" s="313">
        <f>'Data - expenses'!AA268</f>
        <v>40000</v>
      </c>
      <c r="AA462" s="313">
        <f>'Data - expenses'!AB268</f>
        <v>50000</v>
      </c>
      <c r="AB462" s="313">
        <f>'Data - expenses'!AC268</f>
        <v>50000</v>
      </c>
      <c r="AC462" s="313">
        <f>'Data - expenses'!AD268</f>
        <v>50000</v>
      </c>
      <c r="AD462" s="313">
        <f>'Data - expenses'!AE268</f>
        <v>50000</v>
      </c>
      <c r="AE462" s="313">
        <f>'Data - expenses'!AF268</f>
        <v>50000</v>
      </c>
      <c r="AF462" s="313">
        <f>'Data - expenses'!AG268</f>
        <v>50000</v>
      </c>
      <c r="AG462" s="313">
        <f>'Data - expenses'!AH268</f>
        <v>80000</v>
      </c>
      <c r="AH462" s="313">
        <f>'Data - expenses'!AI268</f>
        <v>80000</v>
      </c>
      <c r="AI462" s="313">
        <f>'Data - expenses'!AJ268</f>
        <v>80000</v>
      </c>
      <c r="AJ462" s="313">
        <f>'Data - expenses'!AK268</f>
        <v>100000</v>
      </c>
      <c r="AK462" s="313">
        <f>'Data - expenses'!AL268</f>
        <v>100000</v>
      </c>
      <c r="AL462" s="313">
        <f>'Data - expenses'!AM268</f>
        <v>100000</v>
      </c>
      <c r="AM462" s="313">
        <f>'Data - expenses'!AN268</f>
        <v>150000</v>
      </c>
      <c r="AN462" s="313">
        <f>'Data - expenses'!AO268</f>
        <v>150000</v>
      </c>
      <c r="AO462" s="313">
        <f>'Data - expenses'!AP268</f>
        <v>150000</v>
      </c>
      <c r="AP462" s="313">
        <f>'Data - expenses'!AQ268</f>
        <v>200000</v>
      </c>
      <c r="AQ462" s="313">
        <f>'Data - expenses'!AR268</f>
        <v>200000</v>
      </c>
      <c r="AR462" s="313">
        <f>'Data - expenses'!AS268</f>
        <v>200000</v>
      </c>
      <c r="AS462" s="313">
        <f>'Data - expenses'!AT268</f>
        <v>250000</v>
      </c>
      <c r="AT462" s="313">
        <f>'Data - expenses'!AU268</f>
        <v>250000</v>
      </c>
      <c r="AU462" s="313">
        <f>'Data - expenses'!AV268</f>
        <v>250000</v>
      </c>
      <c r="AV462" s="313">
        <f>'Data - expenses'!AW268</f>
        <v>250000</v>
      </c>
      <c r="AW462" s="313">
        <f>'Data - expenses'!AX268</f>
        <v>250000</v>
      </c>
      <c r="AX462" s="313">
        <f>'Data - expenses'!AY268</f>
        <v>250000</v>
      </c>
      <c r="AY462" s="313">
        <f>'Data - expenses'!AZ268</f>
        <v>250000</v>
      </c>
      <c r="AZ462" s="313">
        <f>'Data - expenses'!BA268</f>
        <v>250000</v>
      </c>
      <c r="BA462" s="313">
        <f>'Data - expenses'!BB268</f>
        <v>250000</v>
      </c>
      <c r="BB462" s="313">
        <f>'Data - expenses'!BC268</f>
        <v>250000</v>
      </c>
      <c r="BC462" s="313">
        <f>'Data - expenses'!BD268</f>
        <v>250000</v>
      </c>
      <c r="BD462" s="313">
        <f>'Data - expenses'!BE268</f>
        <v>250000</v>
      </c>
      <c r="BE462" s="313">
        <f>'Data - expenses'!BF268</f>
        <v>500000</v>
      </c>
      <c r="BF462" s="313">
        <f>'Data - expenses'!BG268</f>
        <v>500000</v>
      </c>
      <c r="BG462" s="313">
        <f>'Data - expenses'!BH268</f>
        <v>500000</v>
      </c>
      <c r="BH462" s="313">
        <f>'Data - expenses'!BI268</f>
        <v>600000</v>
      </c>
      <c r="BI462" s="313">
        <f>'Data - expenses'!BJ268</f>
        <v>600000</v>
      </c>
      <c r="BJ462" s="313">
        <f>'Data - expenses'!BK268</f>
        <v>600000</v>
      </c>
      <c r="BK462" s="313">
        <f>'Data - expenses'!BL268</f>
        <v>700000</v>
      </c>
      <c r="BL462" s="313">
        <f>'Data - expenses'!BM268</f>
        <v>700000</v>
      </c>
      <c r="BM462" s="313">
        <f>'Data - expenses'!BN268</f>
        <v>700000</v>
      </c>
      <c r="BN462" s="313">
        <f>'Data - expenses'!BO268</f>
        <v>800000</v>
      </c>
      <c r="BO462" s="313">
        <f>'Data - expenses'!BP268</f>
        <v>800000</v>
      </c>
      <c r="BP462" s="314">
        <f>'Data - expenses'!BQ268</f>
        <v>800000</v>
      </c>
    </row>
    <row r="463" spans="4:68" hidden="1" outlineLevel="5">
      <c r="H463" s="327" t="s">
        <v>275</v>
      </c>
      <c r="I463" s="312">
        <f>'Data - expenses'!J269</f>
        <v>0</v>
      </c>
      <c r="J463" s="313">
        <f>'Data - expenses'!K269</f>
        <v>0</v>
      </c>
      <c r="K463" s="313">
        <f>'Data - expenses'!L269</f>
        <v>0</v>
      </c>
      <c r="L463" s="313">
        <f>'Data - expenses'!M269</f>
        <v>0</v>
      </c>
      <c r="M463" s="313">
        <f>'Data - expenses'!N269</f>
        <v>0</v>
      </c>
      <c r="N463" s="313">
        <f>'Data - expenses'!O269</f>
        <v>0</v>
      </c>
      <c r="O463" s="313">
        <f>'Data - expenses'!P269</f>
        <v>2000</v>
      </c>
      <c r="P463" s="313">
        <f>'Data - expenses'!Q269</f>
        <v>2000</v>
      </c>
      <c r="Q463" s="313">
        <f>'Data - expenses'!R269</f>
        <v>2000</v>
      </c>
      <c r="R463" s="313">
        <f>'Data - expenses'!S269</f>
        <v>2000</v>
      </c>
      <c r="S463" s="313">
        <f>'Data - expenses'!T269</f>
        <v>2000</v>
      </c>
      <c r="T463" s="313">
        <f>'Data - expenses'!U269</f>
        <v>2000</v>
      </c>
      <c r="U463" s="313">
        <f>'Data - expenses'!V269</f>
        <v>15000</v>
      </c>
      <c r="V463" s="313">
        <f>'Data - expenses'!W269</f>
        <v>15000</v>
      </c>
      <c r="W463" s="313">
        <f>'Data - expenses'!X269</f>
        <v>15000</v>
      </c>
      <c r="X463" s="313">
        <f>'Data - expenses'!Y269</f>
        <v>15000</v>
      </c>
      <c r="Y463" s="313">
        <f>'Data - expenses'!Z269</f>
        <v>15000</v>
      </c>
      <c r="Z463" s="313">
        <f>'Data - expenses'!AA269</f>
        <v>15000</v>
      </c>
      <c r="AA463" s="313">
        <f>'Data - expenses'!AB269</f>
        <v>15000</v>
      </c>
      <c r="AB463" s="313">
        <f>'Data - expenses'!AC269</f>
        <v>15000</v>
      </c>
      <c r="AC463" s="313">
        <f>'Data - expenses'!AD269</f>
        <v>15000</v>
      </c>
      <c r="AD463" s="313">
        <f>'Data - expenses'!AE269</f>
        <v>15000</v>
      </c>
      <c r="AE463" s="313">
        <f>'Data - expenses'!AF269</f>
        <v>15000</v>
      </c>
      <c r="AF463" s="313">
        <f>'Data - expenses'!AG269</f>
        <v>15000</v>
      </c>
      <c r="AG463" s="313">
        <f>'Data - expenses'!AH269</f>
        <v>25000</v>
      </c>
      <c r="AH463" s="313">
        <f>'Data - expenses'!AI269</f>
        <v>25000</v>
      </c>
      <c r="AI463" s="313">
        <f>'Data - expenses'!AJ269</f>
        <v>25000</v>
      </c>
      <c r="AJ463" s="313">
        <f>'Data - expenses'!AK269</f>
        <v>25000</v>
      </c>
      <c r="AK463" s="313">
        <f>'Data - expenses'!AL269</f>
        <v>25000</v>
      </c>
      <c r="AL463" s="313">
        <f>'Data - expenses'!AM269</f>
        <v>25000</v>
      </c>
      <c r="AM463" s="313">
        <f>'Data - expenses'!AN269</f>
        <v>25000</v>
      </c>
      <c r="AN463" s="313">
        <f>'Data - expenses'!AO269</f>
        <v>25000</v>
      </c>
      <c r="AO463" s="313">
        <f>'Data - expenses'!AP269</f>
        <v>25000</v>
      </c>
      <c r="AP463" s="313">
        <f>'Data - expenses'!AQ269</f>
        <v>25000</v>
      </c>
      <c r="AQ463" s="313">
        <f>'Data - expenses'!AR269</f>
        <v>25000</v>
      </c>
      <c r="AR463" s="313">
        <f>'Data - expenses'!AS269</f>
        <v>25000</v>
      </c>
      <c r="AS463" s="313">
        <f>'Data - expenses'!AT269</f>
        <v>30000</v>
      </c>
      <c r="AT463" s="313">
        <f>'Data - expenses'!AU269</f>
        <v>30000</v>
      </c>
      <c r="AU463" s="313">
        <f>'Data - expenses'!AV269</f>
        <v>30000</v>
      </c>
      <c r="AV463" s="313">
        <f>'Data - expenses'!AW269</f>
        <v>30000</v>
      </c>
      <c r="AW463" s="313">
        <f>'Data - expenses'!AX269</f>
        <v>30000</v>
      </c>
      <c r="AX463" s="313">
        <f>'Data - expenses'!AY269</f>
        <v>30000</v>
      </c>
      <c r="AY463" s="313">
        <f>'Data - expenses'!AZ269</f>
        <v>30000</v>
      </c>
      <c r="AZ463" s="313">
        <f>'Data - expenses'!BA269</f>
        <v>30000</v>
      </c>
      <c r="BA463" s="313">
        <f>'Data - expenses'!BB269</f>
        <v>30000</v>
      </c>
      <c r="BB463" s="313">
        <f>'Data - expenses'!BC269</f>
        <v>30000</v>
      </c>
      <c r="BC463" s="313">
        <f>'Data - expenses'!BD269</f>
        <v>30000</v>
      </c>
      <c r="BD463" s="313">
        <f>'Data - expenses'!BE269</f>
        <v>30000</v>
      </c>
      <c r="BE463" s="313">
        <f>'Data - expenses'!BF269</f>
        <v>40000</v>
      </c>
      <c r="BF463" s="313">
        <f>'Data - expenses'!BG269</f>
        <v>40000</v>
      </c>
      <c r="BG463" s="313">
        <f>'Data - expenses'!BH269</f>
        <v>40000</v>
      </c>
      <c r="BH463" s="313">
        <f>'Data - expenses'!BI269</f>
        <v>40000</v>
      </c>
      <c r="BI463" s="313">
        <f>'Data - expenses'!BJ269</f>
        <v>40000</v>
      </c>
      <c r="BJ463" s="313">
        <f>'Data - expenses'!BK269</f>
        <v>40000</v>
      </c>
      <c r="BK463" s="313">
        <f>'Data - expenses'!BL269</f>
        <v>40000</v>
      </c>
      <c r="BL463" s="313">
        <f>'Data - expenses'!BM269</f>
        <v>40000</v>
      </c>
      <c r="BM463" s="313">
        <f>'Data - expenses'!BN269</f>
        <v>40000</v>
      </c>
      <c r="BN463" s="313">
        <f>'Data - expenses'!BO269</f>
        <v>40000</v>
      </c>
      <c r="BO463" s="313">
        <f>'Data - expenses'!BP269</f>
        <v>40000</v>
      </c>
      <c r="BP463" s="314">
        <f>'Data - expenses'!BQ269</f>
        <v>40000</v>
      </c>
    </row>
    <row r="465" spans="2:68">
      <c r="B465" s="490" t="s">
        <v>276</v>
      </c>
      <c r="C465" s="491"/>
      <c r="D465" s="491"/>
      <c r="E465" s="491"/>
      <c r="F465" s="491"/>
      <c r="G465" s="491"/>
      <c r="H465" s="492"/>
      <c r="I465" s="315">
        <f t="shared" ref="I465:AN465" ca="1" si="384">I7-I14</f>
        <v>-136787.16666666669</v>
      </c>
      <c r="J465" s="316">
        <f t="shared" ca="1" si="384"/>
        <v>-210477.3666666667</v>
      </c>
      <c r="K465" s="316">
        <f t="shared" ca="1" si="384"/>
        <v>-466143.72</v>
      </c>
      <c r="L465" s="316">
        <f t="shared" ca="1" si="384"/>
        <v>-881130.21533333336</v>
      </c>
      <c r="M465" s="316">
        <f t="shared" ca="1" si="384"/>
        <v>-1323327.5235333331</v>
      </c>
      <c r="N465" s="316">
        <f t="shared" ca="1" si="384"/>
        <v>-2254159.2465333338</v>
      </c>
      <c r="O465" s="316">
        <f t="shared" ca="1" si="384"/>
        <v>-3102135.8374000001</v>
      </c>
      <c r="P465" s="316">
        <f t="shared" ca="1" si="384"/>
        <v>-4017914.4958000001</v>
      </c>
      <c r="Q465" s="316">
        <f t="shared" ca="1" si="384"/>
        <v>-4111096.1369333332</v>
      </c>
      <c r="R465" s="316">
        <f t="shared" ca="1" si="384"/>
        <v>-4802573.9737333339</v>
      </c>
      <c r="S465" s="316">
        <f t="shared" ca="1" si="384"/>
        <v>-7135133.7501999997</v>
      </c>
      <c r="T465" s="316">
        <f t="shared" ca="1" si="384"/>
        <v>-3835084.792533332</v>
      </c>
      <c r="U465" s="316">
        <f t="shared" ca="1" si="384"/>
        <v>-10517304.424066667</v>
      </c>
      <c r="V465" s="316">
        <f t="shared" ca="1" si="384"/>
        <v>-11537485.528000001</v>
      </c>
      <c r="W465" s="316">
        <f t="shared" ca="1" si="384"/>
        <v>-12369027.928866668</v>
      </c>
      <c r="X465" s="316">
        <f t="shared" ca="1" si="384"/>
        <v>-11987175.833066666</v>
      </c>
      <c r="Y465" s="316">
        <f t="shared" ca="1" si="384"/>
        <v>-14397718.764466666</v>
      </c>
      <c r="Z465" s="316">
        <f t="shared" ca="1" si="384"/>
        <v>-14321032.173133336</v>
      </c>
      <c r="AA465" s="316">
        <f t="shared" ca="1" si="384"/>
        <v>-21160700.084200002</v>
      </c>
      <c r="AB465" s="316">
        <f t="shared" ca="1" si="384"/>
        <v>-24942054.762266666</v>
      </c>
      <c r="AC465" s="316">
        <f t="shared" ca="1" si="384"/>
        <v>-37609206.104599997</v>
      </c>
      <c r="AD465" s="316">
        <f t="shared" ca="1" si="384"/>
        <v>-51919550.854400001</v>
      </c>
      <c r="AE465" s="316">
        <f t="shared" ca="1" si="384"/>
        <v>-53747286.894000001</v>
      </c>
      <c r="AF465" s="316">
        <f t="shared" ca="1" si="384"/>
        <v>-68445621.455866665</v>
      </c>
      <c r="AG465" s="316">
        <f t="shared" ca="1" si="384"/>
        <v>-64651961.212800004</v>
      </c>
      <c r="AH465" s="316">
        <f t="shared" ca="1" si="384"/>
        <v>-64686331.231799997</v>
      </c>
      <c r="AI465" s="316">
        <f t="shared" ca="1" si="384"/>
        <v>-65070604.094599999</v>
      </c>
      <c r="AJ465" s="316">
        <f t="shared" ca="1" si="384"/>
        <v>-66093981.7064</v>
      </c>
      <c r="AK465" s="316">
        <f t="shared" ca="1" si="384"/>
        <v>-66039506.023666665</v>
      </c>
      <c r="AL465" s="316">
        <f t="shared" ca="1" si="384"/>
        <v>-66407557.021733344</v>
      </c>
      <c r="AM465" s="316">
        <f t="shared" ca="1" si="384"/>
        <v>-67055956.262066677</v>
      </c>
      <c r="AN465" s="316">
        <f t="shared" ca="1" si="384"/>
        <v>-67552305.350466669</v>
      </c>
      <c r="AO465" s="316">
        <f t="shared" ref="AO465:BP465" ca="1" si="385">AO7-AO14</f>
        <v>-67631553.470333338</v>
      </c>
      <c r="AP465" s="316">
        <f t="shared" ca="1" si="385"/>
        <v>-68104443.477733329</v>
      </c>
      <c r="AQ465" s="316">
        <f t="shared" ca="1" si="385"/>
        <v>-68812418.63593334</v>
      </c>
      <c r="AR465" s="316">
        <f t="shared" ca="1" si="385"/>
        <v>-67569763.269333348</v>
      </c>
      <c r="AS465" s="316">
        <f t="shared" ca="1" si="385"/>
        <v>-70299084.479600012</v>
      </c>
      <c r="AT465" s="316">
        <f t="shared" ca="1" si="385"/>
        <v>-69907902.360666677</v>
      </c>
      <c r="AU465" s="316">
        <f t="shared" ca="1" si="385"/>
        <v>-70054146.286733329</v>
      </c>
      <c r="AV465" s="316">
        <f t="shared" ca="1" si="385"/>
        <v>-69895131.826733351</v>
      </c>
      <c r="AW465" s="316">
        <f t="shared" ca="1" si="385"/>
        <v>-70755568.030733332</v>
      </c>
      <c r="AX465" s="316">
        <f t="shared" ca="1" si="385"/>
        <v>-70645431.445133343</v>
      </c>
      <c r="AY465" s="316">
        <f t="shared" ca="1" si="385"/>
        <v>-72547629.761200011</v>
      </c>
      <c r="AZ465" s="316">
        <f t="shared" ca="1" si="385"/>
        <v>-73354232.476866692</v>
      </c>
      <c r="BA465" s="316">
        <f t="shared" ca="1" si="385"/>
        <v>-74788053.325200021</v>
      </c>
      <c r="BB465" s="316">
        <f t="shared" ca="1" si="385"/>
        <v>-76000368.800600007</v>
      </c>
      <c r="BC465" s="316">
        <f t="shared" ca="1" si="385"/>
        <v>-73590951.444866657</v>
      </c>
      <c r="BD465" s="316">
        <f t="shared" ca="1" si="385"/>
        <v>-75629541.353333339</v>
      </c>
      <c r="BE465" s="316">
        <f t="shared" ca="1" si="385"/>
        <v>-75245566.639333338</v>
      </c>
      <c r="BF465" s="316">
        <f t="shared" ca="1" si="385"/>
        <v>-76233197.652400002</v>
      </c>
      <c r="BG465" s="316">
        <f t="shared" ca="1" si="385"/>
        <v>-80307981.287333339</v>
      </c>
      <c r="BH465" s="316">
        <f t="shared" ca="1" si="385"/>
        <v>-79894130.609466657</v>
      </c>
      <c r="BI465" s="316">
        <f t="shared" ca="1" si="385"/>
        <v>-80155951.401266664</v>
      </c>
      <c r="BJ465" s="316">
        <f t="shared" ca="1" si="385"/>
        <v>-81700690.011199996</v>
      </c>
      <c r="BK465" s="316">
        <f t="shared" ca="1" si="385"/>
        <v>-81921902.571533322</v>
      </c>
      <c r="BL465" s="316">
        <f t="shared" ca="1" si="385"/>
        <v>-85066746.158199981</v>
      </c>
      <c r="BM465" s="316">
        <f t="shared" ca="1" si="385"/>
        <v>-86125032.877533317</v>
      </c>
      <c r="BN465" s="316">
        <f t="shared" ca="1" si="385"/>
        <v>-86316416.92840001</v>
      </c>
      <c r="BO465" s="316">
        <f t="shared" ca="1" si="385"/>
        <v>-92052652.682133332</v>
      </c>
      <c r="BP465" s="317">
        <f t="shared" ca="1" si="385"/>
        <v>-91756661.833666667</v>
      </c>
    </row>
  </sheetData>
  <mergeCells count="202">
    <mergeCell ref="F451:H451"/>
    <mergeCell ref="G452:H452"/>
    <mergeCell ref="G461:H461"/>
    <mergeCell ref="B465:H465"/>
    <mergeCell ref="G455:H455"/>
    <mergeCell ref="D458:H458"/>
    <mergeCell ref="E459:H459"/>
    <mergeCell ref="F460:H460"/>
    <mergeCell ref="G439:H439"/>
    <mergeCell ref="E442:H442"/>
    <mergeCell ref="F443:H443"/>
    <mergeCell ref="G444:H444"/>
    <mergeCell ref="G447:H447"/>
    <mergeCell ref="E450:H450"/>
    <mergeCell ref="F427:H427"/>
    <mergeCell ref="G428:H428"/>
    <mergeCell ref="G431:H431"/>
    <mergeCell ref="E434:H434"/>
    <mergeCell ref="F435:H435"/>
    <mergeCell ref="G436:H436"/>
    <mergeCell ref="G413:H413"/>
    <mergeCell ref="G416:H416"/>
    <mergeCell ref="F419:H419"/>
    <mergeCell ref="G420:H420"/>
    <mergeCell ref="G423:H423"/>
    <mergeCell ref="E426:H426"/>
    <mergeCell ref="G401:H401"/>
    <mergeCell ref="G404:H404"/>
    <mergeCell ref="F407:H407"/>
    <mergeCell ref="G408:H408"/>
    <mergeCell ref="E411:H411"/>
    <mergeCell ref="F412:H412"/>
    <mergeCell ref="D391:H391"/>
    <mergeCell ref="E392:H392"/>
    <mergeCell ref="F393:H393"/>
    <mergeCell ref="G394:H394"/>
    <mergeCell ref="G397:H397"/>
    <mergeCell ref="F400:H400"/>
    <mergeCell ref="E382:H382"/>
    <mergeCell ref="F383:H383"/>
    <mergeCell ref="G384:H384"/>
    <mergeCell ref="F387:H387"/>
    <mergeCell ref="G388:H388"/>
    <mergeCell ref="C390:H390"/>
    <mergeCell ref="G374:H374"/>
    <mergeCell ref="D376:H376"/>
    <mergeCell ref="E377:H377"/>
    <mergeCell ref="F378:H378"/>
    <mergeCell ref="G379:H379"/>
    <mergeCell ref="D381:H381"/>
    <mergeCell ref="G360:H360"/>
    <mergeCell ref="G365:H365"/>
    <mergeCell ref="G369:H369"/>
    <mergeCell ref="D371:H371"/>
    <mergeCell ref="E372:H372"/>
    <mergeCell ref="F373:H373"/>
    <mergeCell ref="G345:H345"/>
    <mergeCell ref="G350:H350"/>
    <mergeCell ref="G354:H354"/>
    <mergeCell ref="E356:H356"/>
    <mergeCell ref="F357:H357"/>
    <mergeCell ref="G358:H358"/>
    <mergeCell ref="G330:H330"/>
    <mergeCell ref="G335:H335"/>
    <mergeCell ref="G339:H339"/>
    <mergeCell ref="E341:H341"/>
    <mergeCell ref="F342:H342"/>
    <mergeCell ref="G343:H343"/>
    <mergeCell ref="G315:H315"/>
    <mergeCell ref="G320:H320"/>
    <mergeCell ref="G324:H324"/>
    <mergeCell ref="E326:H326"/>
    <mergeCell ref="F327:H327"/>
    <mergeCell ref="G328:H328"/>
    <mergeCell ref="G300:H300"/>
    <mergeCell ref="G305:H305"/>
    <mergeCell ref="G309:H309"/>
    <mergeCell ref="E311:H311"/>
    <mergeCell ref="F312:H312"/>
    <mergeCell ref="G313:H313"/>
    <mergeCell ref="G284:H284"/>
    <mergeCell ref="G286:H286"/>
    <mergeCell ref="G291:H291"/>
    <mergeCell ref="G295:H295"/>
    <mergeCell ref="F297:H297"/>
    <mergeCell ref="G298:H298"/>
    <mergeCell ref="G269:H269"/>
    <mergeCell ref="G271:H271"/>
    <mergeCell ref="G276:H276"/>
    <mergeCell ref="G280:H280"/>
    <mergeCell ref="E282:H282"/>
    <mergeCell ref="F283:H283"/>
    <mergeCell ref="F254:H254"/>
    <mergeCell ref="G255:H255"/>
    <mergeCell ref="G257:H257"/>
    <mergeCell ref="G262:H262"/>
    <mergeCell ref="G266:H266"/>
    <mergeCell ref="F268:H268"/>
    <mergeCell ref="E247:H247"/>
    <mergeCell ref="F248:H248"/>
    <mergeCell ref="G249:H249"/>
    <mergeCell ref="C251:H251"/>
    <mergeCell ref="D252:H252"/>
    <mergeCell ref="E253:H253"/>
    <mergeCell ref="F227:H227"/>
    <mergeCell ref="G228:H228"/>
    <mergeCell ref="G230:H230"/>
    <mergeCell ref="G236:H236"/>
    <mergeCell ref="G240:H240"/>
    <mergeCell ref="D246:H246"/>
    <mergeCell ref="F207:H207"/>
    <mergeCell ref="G208:H208"/>
    <mergeCell ref="G210:H210"/>
    <mergeCell ref="G216:H216"/>
    <mergeCell ref="G220:H220"/>
    <mergeCell ref="E226:H226"/>
    <mergeCell ref="F187:H187"/>
    <mergeCell ref="G188:H188"/>
    <mergeCell ref="G190:H190"/>
    <mergeCell ref="G196:H196"/>
    <mergeCell ref="G200:H200"/>
    <mergeCell ref="E206:H206"/>
    <mergeCell ref="F167:H167"/>
    <mergeCell ref="G168:H168"/>
    <mergeCell ref="G170:H170"/>
    <mergeCell ref="G176:H176"/>
    <mergeCell ref="G180:H180"/>
    <mergeCell ref="E186:H186"/>
    <mergeCell ref="F147:H147"/>
    <mergeCell ref="G148:H148"/>
    <mergeCell ref="G150:H150"/>
    <mergeCell ref="G156:H156"/>
    <mergeCell ref="G160:H160"/>
    <mergeCell ref="E166:H166"/>
    <mergeCell ref="E127:H127"/>
    <mergeCell ref="F128:H128"/>
    <mergeCell ref="G129:H129"/>
    <mergeCell ref="G131:H131"/>
    <mergeCell ref="G137:H137"/>
    <mergeCell ref="G141:H141"/>
    <mergeCell ref="G102:H102"/>
    <mergeCell ref="F108:H108"/>
    <mergeCell ref="G109:H109"/>
    <mergeCell ref="G111:H111"/>
    <mergeCell ref="G117:H117"/>
    <mergeCell ref="G121:H121"/>
    <mergeCell ref="D87:H87"/>
    <mergeCell ref="E88:H88"/>
    <mergeCell ref="F89:H89"/>
    <mergeCell ref="G90:H90"/>
    <mergeCell ref="G92:H92"/>
    <mergeCell ref="G98:H98"/>
    <mergeCell ref="G75:H75"/>
    <mergeCell ref="D79:H79"/>
    <mergeCell ref="E80:H80"/>
    <mergeCell ref="F81:H81"/>
    <mergeCell ref="G82:H82"/>
    <mergeCell ref="C86:H86"/>
    <mergeCell ref="F64:H64"/>
    <mergeCell ref="G65:H65"/>
    <mergeCell ref="G67:H67"/>
    <mergeCell ref="E71:H71"/>
    <mergeCell ref="F72:H72"/>
    <mergeCell ref="G73:H73"/>
    <mergeCell ref="G51:H51"/>
    <mergeCell ref="E55:H55"/>
    <mergeCell ref="F56:H56"/>
    <mergeCell ref="G57:H57"/>
    <mergeCell ref="G59:H59"/>
    <mergeCell ref="E63:H63"/>
    <mergeCell ref="F40:H40"/>
    <mergeCell ref="G41:H41"/>
    <mergeCell ref="G43:H43"/>
    <mergeCell ref="E47:H47"/>
    <mergeCell ref="F48:H48"/>
    <mergeCell ref="G49:H49"/>
    <mergeCell ref="G26:H26"/>
    <mergeCell ref="G28:H28"/>
    <mergeCell ref="E32:H32"/>
    <mergeCell ref="F33:H33"/>
    <mergeCell ref="G34:H34"/>
    <mergeCell ref="G36:H36"/>
    <mergeCell ref="E17:H17"/>
    <mergeCell ref="F18:H18"/>
    <mergeCell ref="G19:H19"/>
    <mergeCell ref="G21:H21"/>
    <mergeCell ref="F25:H25"/>
    <mergeCell ref="D10:H10"/>
    <mergeCell ref="C11:H11"/>
    <mergeCell ref="D12:H12"/>
    <mergeCell ref="D13:H13"/>
    <mergeCell ref="B14:H14"/>
    <mergeCell ref="C15:H15"/>
    <mergeCell ref="BE4:BP4"/>
    <mergeCell ref="B7:H7"/>
    <mergeCell ref="C8:H8"/>
    <mergeCell ref="D9:H9"/>
    <mergeCell ref="I4:T4"/>
    <mergeCell ref="U4:AF4"/>
    <mergeCell ref="AG4:AR4"/>
    <mergeCell ref="AS4:BD4"/>
    <mergeCell ref="D16:H16"/>
  </mergeCells>
  <phoneticPr fontId="7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3"/>
    <outlinePr summaryBelow="0" summaryRight="0"/>
    <pageSetUpPr fitToPage="1"/>
  </sheetPr>
  <dimension ref="B1:BN426"/>
  <sheetViews>
    <sheetView showGridLines="0" zoomScale="90" zoomScaleNormal="90" zoomScalePageLayoutView="90" workbookViewId="0">
      <pane xSplit="5" ySplit="6" topLeftCell="F131" activePane="bottomRight" state="frozen"/>
      <selection pane="topRight" activeCell="F1" sqref="F1"/>
      <selection pane="bottomLeft" activeCell="A7" sqref="A7"/>
      <selection pane="bottomRight" activeCell="F147" sqref="F147"/>
    </sheetView>
  </sheetViews>
  <sheetFormatPr baseColWidth="10" defaultColWidth="8.83203125" defaultRowHeight="12" outlineLevelRow="4" x14ac:dyDescent="0"/>
  <cols>
    <col min="1" max="1" width="1.6640625" style="3" customWidth="1"/>
    <col min="2" max="2" width="12.33203125" style="2" customWidth="1"/>
    <col min="3" max="4" width="15.1640625" style="2" customWidth="1"/>
    <col min="5" max="5" width="31.33203125" style="2" hidden="1" customWidth="1"/>
    <col min="6" max="9" width="14.33203125" style="3" customWidth="1"/>
    <col min="10" max="10" width="14.33203125" style="5" customWidth="1"/>
    <col min="11" max="14" width="14.33203125" style="3" customWidth="1"/>
    <col min="15" max="15" width="14.33203125" style="5" customWidth="1"/>
    <col min="16" max="18" width="14.33203125" style="3" customWidth="1"/>
    <col min="19" max="19" width="14.33203125" style="5" customWidth="1"/>
    <col min="20" max="23" width="14.33203125" style="3" customWidth="1"/>
    <col min="24" max="24" width="14.33203125" style="5" customWidth="1"/>
    <col min="25" max="28" width="14.33203125" style="3" customWidth="1"/>
    <col min="29" max="29" width="14.33203125" style="5" customWidth="1"/>
    <col min="30" max="31" width="14.33203125" style="3" customWidth="1"/>
    <col min="32" max="32" width="14.33203125" style="5" customWidth="1"/>
    <col min="33" max="65" width="14.33203125" style="3" customWidth="1"/>
    <col min="66" max="66" width="17.6640625" style="3" bestFit="1" customWidth="1"/>
    <col min="67" max="16384" width="8.83203125" style="3"/>
  </cols>
  <sheetData>
    <row r="1" spans="2:65" ht="11.25" customHeight="1"/>
    <row r="2" spans="2:65" s="1" customFormat="1" ht="27.75" customHeight="1">
      <c r="B2" s="13" t="s">
        <v>130</v>
      </c>
      <c r="C2" s="13"/>
      <c r="D2" s="13"/>
      <c r="E2" s="13"/>
      <c r="F2" s="522"/>
      <c r="G2" s="522"/>
      <c r="J2" s="6" t="s">
        <v>388</v>
      </c>
      <c r="N2" s="521"/>
      <c r="O2" s="521"/>
      <c r="X2" s="4"/>
      <c r="AC2" s="4"/>
      <c r="AF2" s="4"/>
    </row>
    <row r="3" spans="2:65" s="1" customFormat="1" ht="4.5" customHeight="1" thickBot="1">
      <c r="B3" s="2"/>
      <c r="C3" s="2"/>
      <c r="D3" s="2"/>
      <c r="E3" s="2"/>
      <c r="F3" s="523"/>
      <c r="G3" s="523"/>
      <c r="J3" s="4"/>
      <c r="O3" s="4"/>
      <c r="S3" s="4"/>
      <c r="X3" s="4"/>
      <c r="AC3" s="4"/>
      <c r="AF3" s="4"/>
    </row>
    <row r="4" spans="2:65" s="1" customFormat="1" ht="16.5" customHeight="1">
      <c r="B4" s="2"/>
      <c r="C4" s="2"/>
      <c r="D4" s="2"/>
      <c r="E4" s="2"/>
      <c r="F4" s="524" t="s">
        <v>5</v>
      </c>
      <c r="G4" s="525"/>
      <c r="H4" s="525"/>
      <c r="I4" s="525"/>
      <c r="J4" s="525"/>
      <c r="K4" s="525"/>
      <c r="L4" s="525"/>
      <c r="M4" s="525"/>
      <c r="N4" s="525"/>
      <c r="O4" s="525"/>
      <c r="P4" s="525"/>
      <c r="Q4" s="526"/>
      <c r="R4" s="524" t="s">
        <v>18</v>
      </c>
      <c r="S4" s="525"/>
      <c r="T4" s="525"/>
      <c r="U4" s="525"/>
      <c r="V4" s="525"/>
      <c r="W4" s="525"/>
      <c r="X4" s="525"/>
      <c r="Y4" s="525"/>
      <c r="Z4" s="525"/>
      <c r="AA4" s="525"/>
      <c r="AB4" s="525"/>
      <c r="AC4" s="526"/>
      <c r="AD4" s="524" t="s">
        <v>19</v>
      </c>
      <c r="AE4" s="525"/>
      <c r="AF4" s="525"/>
      <c r="AG4" s="525"/>
      <c r="AH4" s="525"/>
      <c r="AI4" s="525"/>
      <c r="AJ4" s="525"/>
      <c r="AK4" s="525"/>
      <c r="AL4" s="525"/>
      <c r="AM4" s="525"/>
      <c r="AN4" s="525"/>
      <c r="AO4" s="526"/>
      <c r="AP4" s="524" t="s">
        <v>20</v>
      </c>
      <c r="AQ4" s="525"/>
      <c r="AR4" s="525"/>
      <c r="AS4" s="525"/>
      <c r="AT4" s="525"/>
      <c r="AU4" s="525"/>
      <c r="AV4" s="525"/>
      <c r="AW4" s="525"/>
      <c r="AX4" s="525"/>
      <c r="AY4" s="525"/>
      <c r="AZ4" s="525"/>
      <c r="BA4" s="526"/>
      <c r="BB4" s="524" t="s">
        <v>21</v>
      </c>
      <c r="BC4" s="525"/>
      <c r="BD4" s="525"/>
      <c r="BE4" s="525"/>
      <c r="BF4" s="525"/>
      <c r="BG4" s="525"/>
      <c r="BH4" s="525"/>
      <c r="BI4" s="525"/>
      <c r="BJ4" s="525"/>
      <c r="BK4" s="525"/>
      <c r="BL4" s="525"/>
      <c r="BM4" s="526"/>
    </row>
    <row r="5" spans="2:65" s="7" customFormat="1" ht="39" customHeight="1">
      <c r="B5" s="14"/>
      <c r="C5" s="308"/>
      <c r="D5" s="14"/>
      <c r="E5" s="14"/>
      <c r="F5" s="28" t="s">
        <v>6</v>
      </c>
      <c r="G5" s="26" t="s">
        <v>7</v>
      </c>
      <c r="H5" s="26" t="s">
        <v>8</v>
      </c>
      <c r="I5" s="26" t="s">
        <v>9</v>
      </c>
      <c r="J5" s="25" t="s">
        <v>10</v>
      </c>
      <c r="K5" s="26" t="s">
        <v>11</v>
      </c>
      <c r="L5" s="26" t="s">
        <v>12</v>
      </c>
      <c r="M5" s="26" t="s">
        <v>13</v>
      </c>
      <c r="N5" s="27" t="s">
        <v>14</v>
      </c>
      <c r="O5" s="25" t="s">
        <v>15</v>
      </c>
      <c r="P5" s="26" t="s">
        <v>16</v>
      </c>
      <c r="Q5" s="29" t="s">
        <v>17</v>
      </c>
      <c r="R5" s="28" t="s">
        <v>6</v>
      </c>
      <c r="S5" s="26" t="s">
        <v>7</v>
      </c>
      <c r="T5" s="26" t="s">
        <v>8</v>
      </c>
      <c r="U5" s="26" t="s">
        <v>9</v>
      </c>
      <c r="V5" s="25" t="s">
        <v>10</v>
      </c>
      <c r="W5" s="26" t="s">
        <v>11</v>
      </c>
      <c r="X5" s="26" t="s">
        <v>12</v>
      </c>
      <c r="Y5" s="26" t="s">
        <v>13</v>
      </c>
      <c r="Z5" s="27" t="s">
        <v>14</v>
      </c>
      <c r="AA5" s="25" t="s">
        <v>15</v>
      </c>
      <c r="AB5" s="26" t="s">
        <v>16</v>
      </c>
      <c r="AC5" s="29" t="s">
        <v>17</v>
      </c>
      <c r="AD5" s="28" t="s">
        <v>6</v>
      </c>
      <c r="AE5" s="26" t="s">
        <v>7</v>
      </c>
      <c r="AF5" s="26" t="s">
        <v>8</v>
      </c>
      <c r="AG5" s="26" t="s">
        <v>9</v>
      </c>
      <c r="AH5" s="25" t="s">
        <v>10</v>
      </c>
      <c r="AI5" s="26" t="s">
        <v>11</v>
      </c>
      <c r="AJ5" s="26" t="s">
        <v>12</v>
      </c>
      <c r="AK5" s="26" t="s">
        <v>13</v>
      </c>
      <c r="AL5" s="27" t="s">
        <v>14</v>
      </c>
      <c r="AM5" s="25" t="s">
        <v>15</v>
      </c>
      <c r="AN5" s="26" t="s">
        <v>16</v>
      </c>
      <c r="AO5" s="29" t="s">
        <v>17</v>
      </c>
      <c r="AP5" s="28" t="s">
        <v>6</v>
      </c>
      <c r="AQ5" s="26" t="s">
        <v>7</v>
      </c>
      <c r="AR5" s="26" t="s">
        <v>8</v>
      </c>
      <c r="AS5" s="26" t="s">
        <v>9</v>
      </c>
      <c r="AT5" s="25" t="s">
        <v>10</v>
      </c>
      <c r="AU5" s="26" t="s">
        <v>11</v>
      </c>
      <c r="AV5" s="26" t="s">
        <v>12</v>
      </c>
      <c r="AW5" s="26" t="s">
        <v>13</v>
      </c>
      <c r="AX5" s="27" t="s">
        <v>14</v>
      </c>
      <c r="AY5" s="25" t="s">
        <v>15</v>
      </c>
      <c r="AZ5" s="26" t="s">
        <v>16</v>
      </c>
      <c r="BA5" s="29" t="s">
        <v>17</v>
      </c>
      <c r="BB5" s="28" t="s">
        <v>6</v>
      </c>
      <c r="BC5" s="26" t="s">
        <v>7</v>
      </c>
      <c r="BD5" s="26" t="s">
        <v>8</v>
      </c>
      <c r="BE5" s="26" t="s">
        <v>9</v>
      </c>
      <c r="BF5" s="25" t="s">
        <v>10</v>
      </c>
      <c r="BG5" s="26" t="s">
        <v>11</v>
      </c>
      <c r="BH5" s="26" t="s">
        <v>12</v>
      </c>
      <c r="BI5" s="26" t="s">
        <v>13</v>
      </c>
      <c r="BJ5" s="27" t="s">
        <v>14</v>
      </c>
      <c r="BK5" s="25" t="s">
        <v>15</v>
      </c>
      <c r="BL5" s="26" t="s">
        <v>16</v>
      </c>
      <c r="BM5" s="29" t="s">
        <v>17</v>
      </c>
    </row>
    <row r="6" spans="2:65" s="7" customFormat="1" ht="18.75" hidden="1" customHeight="1">
      <c r="B6" s="58" t="s">
        <v>43</v>
      </c>
      <c r="C6" s="58"/>
      <c r="D6" s="58"/>
      <c r="E6" s="58"/>
      <c r="F6" s="59">
        <v>1</v>
      </c>
      <c r="G6" s="60">
        <v>2</v>
      </c>
      <c r="H6" s="60">
        <v>3</v>
      </c>
      <c r="I6" s="60">
        <v>4</v>
      </c>
      <c r="J6" s="60">
        <v>5</v>
      </c>
      <c r="K6" s="60">
        <v>6</v>
      </c>
      <c r="L6" s="60">
        <v>7</v>
      </c>
      <c r="M6" s="60">
        <v>8</v>
      </c>
      <c r="N6" s="60">
        <v>9</v>
      </c>
      <c r="O6" s="60">
        <v>10</v>
      </c>
      <c r="P6" s="60">
        <v>11</v>
      </c>
      <c r="Q6" s="60">
        <v>12</v>
      </c>
      <c r="R6" s="60">
        <v>13</v>
      </c>
      <c r="S6" s="60">
        <v>14</v>
      </c>
      <c r="T6" s="60">
        <v>15</v>
      </c>
      <c r="U6" s="60">
        <v>16</v>
      </c>
      <c r="V6" s="60">
        <v>17</v>
      </c>
      <c r="W6" s="60">
        <v>18</v>
      </c>
      <c r="X6" s="60">
        <v>19</v>
      </c>
      <c r="Y6" s="60">
        <v>20</v>
      </c>
      <c r="Z6" s="60">
        <v>21</v>
      </c>
      <c r="AA6" s="60">
        <v>22</v>
      </c>
      <c r="AB6" s="60">
        <v>23</v>
      </c>
      <c r="AC6" s="60">
        <v>24</v>
      </c>
      <c r="AD6" s="60">
        <v>25</v>
      </c>
      <c r="AE6" s="60">
        <v>26</v>
      </c>
      <c r="AF6" s="60">
        <v>27</v>
      </c>
      <c r="AG6" s="60">
        <v>28</v>
      </c>
      <c r="AH6" s="60">
        <v>29</v>
      </c>
      <c r="AI6" s="60">
        <v>30</v>
      </c>
      <c r="AJ6" s="60">
        <v>31</v>
      </c>
      <c r="AK6" s="60">
        <v>32</v>
      </c>
      <c r="AL6" s="60">
        <v>33</v>
      </c>
      <c r="AM6" s="60">
        <v>34</v>
      </c>
      <c r="AN6" s="60">
        <v>35</v>
      </c>
      <c r="AO6" s="60">
        <v>36</v>
      </c>
      <c r="AP6" s="60">
        <v>37</v>
      </c>
      <c r="AQ6" s="60">
        <v>38</v>
      </c>
      <c r="AR6" s="60">
        <v>39</v>
      </c>
      <c r="AS6" s="60">
        <v>40</v>
      </c>
      <c r="AT6" s="60">
        <v>41</v>
      </c>
      <c r="AU6" s="60">
        <v>42</v>
      </c>
      <c r="AV6" s="60">
        <v>43</v>
      </c>
      <c r="AW6" s="60">
        <v>44</v>
      </c>
      <c r="AX6" s="60">
        <v>45</v>
      </c>
      <c r="AY6" s="60">
        <v>46</v>
      </c>
      <c r="AZ6" s="60">
        <v>47</v>
      </c>
      <c r="BA6" s="60">
        <v>48</v>
      </c>
      <c r="BB6" s="60">
        <v>49</v>
      </c>
      <c r="BC6" s="60">
        <v>50</v>
      </c>
      <c r="BD6" s="60">
        <v>51</v>
      </c>
      <c r="BE6" s="60">
        <v>52</v>
      </c>
      <c r="BF6" s="60">
        <v>53</v>
      </c>
      <c r="BG6" s="60">
        <v>54</v>
      </c>
      <c r="BH6" s="60">
        <v>55</v>
      </c>
      <c r="BI6" s="60">
        <v>56</v>
      </c>
      <c r="BJ6" s="60">
        <v>57</v>
      </c>
      <c r="BK6" s="60">
        <v>58</v>
      </c>
      <c r="BL6" s="60">
        <v>59</v>
      </c>
      <c r="BM6" s="60">
        <v>60</v>
      </c>
    </row>
    <row r="7" spans="2:65" s="106" customFormat="1" ht="15.75" customHeight="1">
      <c r="B7" s="202" t="s">
        <v>78</v>
      </c>
      <c r="C7" s="202"/>
      <c r="D7" s="202"/>
      <c r="E7" s="202"/>
      <c r="F7" s="309">
        <f t="shared" ref="F7:AK7" si="0">SUM(F8:F11)</f>
        <v>300</v>
      </c>
      <c r="G7" s="309">
        <f t="shared" si="0"/>
        <v>620</v>
      </c>
      <c r="H7" s="309">
        <f t="shared" si="0"/>
        <v>3052</v>
      </c>
      <c r="I7" s="309">
        <f t="shared" si="0"/>
        <v>5846.2</v>
      </c>
      <c r="J7" s="309">
        <f t="shared" si="0"/>
        <v>8222.82</v>
      </c>
      <c r="K7" s="309">
        <f t="shared" si="0"/>
        <v>12482.12</v>
      </c>
      <c r="L7" s="309">
        <f t="shared" si="0"/>
        <v>15274.34</v>
      </c>
      <c r="M7" s="309">
        <f t="shared" si="0"/>
        <v>24379.78</v>
      </c>
      <c r="N7" s="309">
        <f t="shared" si="0"/>
        <v>137218.76</v>
      </c>
      <c r="O7" s="309">
        <f t="shared" si="0"/>
        <v>156611.64000000001</v>
      </c>
      <c r="P7" s="309">
        <f t="shared" si="0"/>
        <v>162068.82</v>
      </c>
      <c r="Q7" s="309">
        <f t="shared" si="0"/>
        <v>167610.72</v>
      </c>
      <c r="R7" s="309">
        <f t="shared" si="0"/>
        <v>178196.34</v>
      </c>
      <c r="S7" s="309">
        <f t="shared" si="0"/>
        <v>279684.8</v>
      </c>
      <c r="T7" s="309">
        <f t="shared" si="0"/>
        <v>278448.02</v>
      </c>
      <c r="U7" s="309">
        <f t="shared" si="0"/>
        <v>281408.24</v>
      </c>
      <c r="V7" s="309">
        <f t="shared" si="0"/>
        <v>422727.98</v>
      </c>
      <c r="W7" s="309">
        <f t="shared" si="0"/>
        <v>421650.18</v>
      </c>
      <c r="X7" s="309">
        <f t="shared" si="0"/>
        <v>444098.22</v>
      </c>
      <c r="Y7" s="309">
        <f t="shared" si="0"/>
        <v>558945.96</v>
      </c>
      <c r="Z7" s="309">
        <f t="shared" si="0"/>
        <v>703967.86</v>
      </c>
      <c r="AA7" s="309">
        <f t="shared" si="0"/>
        <v>723749.04</v>
      </c>
      <c r="AB7" s="309">
        <f t="shared" si="0"/>
        <v>963975.4</v>
      </c>
      <c r="AC7" s="309">
        <f t="shared" si="0"/>
        <v>1117213.72</v>
      </c>
      <c r="AD7" s="309">
        <f t="shared" si="0"/>
        <v>1071574.48</v>
      </c>
      <c r="AE7" s="309">
        <f t="shared" si="0"/>
        <v>1197237.3799999999</v>
      </c>
      <c r="AF7" s="309">
        <f t="shared" si="0"/>
        <v>1350076.86</v>
      </c>
      <c r="AG7" s="309">
        <f t="shared" si="0"/>
        <v>1697672.24</v>
      </c>
      <c r="AH7" s="309">
        <f t="shared" si="0"/>
        <v>1758618.7</v>
      </c>
      <c r="AI7" s="309">
        <f t="shared" si="0"/>
        <v>1863928.44</v>
      </c>
      <c r="AJ7" s="309">
        <f t="shared" si="0"/>
        <v>1995652.14</v>
      </c>
      <c r="AK7" s="309">
        <f t="shared" si="0"/>
        <v>2120970.58</v>
      </c>
      <c r="AL7" s="309">
        <f t="shared" ref="AL7:BM7" si="1">SUM(AL8:AL11)</f>
        <v>2089516.7</v>
      </c>
      <c r="AM7" s="309">
        <f t="shared" si="1"/>
        <v>2235188.04</v>
      </c>
      <c r="AN7" s="309">
        <f t="shared" si="1"/>
        <v>2410749.66</v>
      </c>
      <c r="AO7" s="309">
        <f t="shared" si="1"/>
        <v>2549227.6</v>
      </c>
      <c r="AP7" s="309">
        <f t="shared" si="1"/>
        <v>2696680.36</v>
      </c>
      <c r="AQ7" s="309">
        <f t="shared" si="1"/>
        <v>2971055.4</v>
      </c>
      <c r="AR7" s="309">
        <f t="shared" si="1"/>
        <v>2943889.94</v>
      </c>
      <c r="AS7" s="309">
        <f t="shared" si="1"/>
        <v>3054453.94</v>
      </c>
      <c r="AT7" s="309">
        <f t="shared" si="1"/>
        <v>3196000.34</v>
      </c>
      <c r="AU7" s="309">
        <f t="shared" si="1"/>
        <v>3187895.38</v>
      </c>
      <c r="AV7" s="309">
        <f t="shared" si="1"/>
        <v>3305078.92</v>
      </c>
      <c r="AW7" s="309">
        <f t="shared" si="1"/>
        <v>3488914.82</v>
      </c>
      <c r="AX7" s="309">
        <f t="shared" si="1"/>
        <v>3552201.32</v>
      </c>
      <c r="AY7" s="309">
        <f t="shared" si="1"/>
        <v>3727661.46</v>
      </c>
      <c r="AZ7" s="309">
        <f t="shared" si="1"/>
        <v>4013303.62</v>
      </c>
      <c r="BA7" s="309">
        <f t="shared" si="1"/>
        <v>4133432</v>
      </c>
      <c r="BB7" s="309">
        <f t="shared" si="1"/>
        <v>4313094.5999999996</v>
      </c>
      <c r="BC7" s="309">
        <f t="shared" si="1"/>
        <v>4434440.84</v>
      </c>
      <c r="BD7" s="309">
        <f t="shared" si="1"/>
        <v>4515971.4000000004</v>
      </c>
      <c r="BE7" s="309">
        <f t="shared" si="1"/>
        <v>4674717.4800000004</v>
      </c>
      <c r="BF7" s="309">
        <f t="shared" si="1"/>
        <v>4901800.8600000003</v>
      </c>
      <c r="BG7" s="309">
        <f t="shared" si="1"/>
        <v>5042103.92</v>
      </c>
      <c r="BH7" s="309">
        <f t="shared" si="1"/>
        <v>5020989.62</v>
      </c>
      <c r="BI7" s="309">
        <f t="shared" si="1"/>
        <v>5452911.6200000001</v>
      </c>
      <c r="BJ7" s="309">
        <f t="shared" si="1"/>
        <v>5613034.2199999997</v>
      </c>
      <c r="BK7" s="309">
        <f t="shared" si="1"/>
        <v>5868562.4400000004</v>
      </c>
      <c r="BL7" s="309">
        <f t="shared" si="1"/>
        <v>6048672.0800000001</v>
      </c>
      <c r="BM7" s="309">
        <f t="shared" si="1"/>
        <v>6223839.7000000002</v>
      </c>
    </row>
    <row r="8" spans="2:65" s="106" customFormat="1" ht="16" customHeight="1" outlineLevel="1">
      <c r="B8" s="298" t="s">
        <v>78</v>
      </c>
      <c r="C8" s="527" t="s">
        <v>412</v>
      </c>
      <c r="D8" s="528"/>
      <c r="E8" s="299" t="str">
        <f>CONCATENATE(B8,C8,D8)</f>
        <v>RevenuePhysicians (monthly subscription)</v>
      </c>
      <c r="F8" s="310">
        <f>F45</f>
        <v>100</v>
      </c>
      <c r="G8" s="310">
        <f t="shared" ref="G8:BM8" si="2">G45</f>
        <v>400</v>
      </c>
      <c r="H8" s="310">
        <f t="shared" si="2"/>
        <v>1000</v>
      </c>
      <c r="I8" s="310">
        <f t="shared" si="2"/>
        <v>1960</v>
      </c>
      <c r="J8" s="310">
        <f t="shared" si="2"/>
        <v>2500</v>
      </c>
      <c r="K8" s="310">
        <f t="shared" si="2"/>
        <v>4920</v>
      </c>
      <c r="L8" s="310">
        <f t="shared" si="2"/>
        <v>5870</v>
      </c>
      <c r="M8" s="310">
        <f t="shared" si="2"/>
        <v>6810</v>
      </c>
      <c r="N8" s="310">
        <f t="shared" si="2"/>
        <v>6470</v>
      </c>
      <c r="O8" s="310">
        <f t="shared" si="2"/>
        <v>8680</v>
      </c>
      <c r="P8" s="310">
        <f t="shared" si="2"/>
        <v>5960</v>
      </c>
      <c r="Q8" s="310">
        <f t="shared" si="2"/>
        <v>7830</v>
      </c>
      <c r="R8" s="310">
        <f t="shared" si="2"/>
        <v>14710</v>
      </c>
      <c r="S8" s="310">
        <f t="shared" si="2"/>
        <v>16480</v>
      </c>
      <c r="T8" s="310">
        <f t="shared" si="2"/>
        <v>11510</v>
      </c>
      <c r="U8" s="310">
        <f t="shared" si="2"/>
        <v>10720</v>
      </c>
      <c r="V8" s="310">
        <f t="shared" si="2"/>
        <v>25250</v>
      </c>
      <c r="W8" s="310">
        <f t="shared" si="2"/>
        <v>11370</v>
      </c>
      <c r="X8" s="310">
        <f t="shared" si="2"/>
        <v>20990</v>
      </c>
      <c r="Y8" s="310">
        <f t="shared" si="2"/>
        <v>31480</v>
      </c>
      <c r="Z8" s="310">
        <f t="shared" si="2"/>
        <v>54100</v>
      </c>
      <c r="AA8" s="310">
        <f t="shared" si="2"/>
        <v>65450</v>
      </c>
      <c r="AB8" s="310">
        <f t="shared" si="2"/>
        <v>55690</v>
      </c>
      <c r="AC8" s="310">
        <f t="shared" si="2"/>
        <v>108910</v>
      </c>
      <c r="AD8" s="310">
        <f t="shared" si="2"/>
        <v>32020</v>
      </c>
      <c r="AE8" s="310">
        <f t="shared" si="2"/>
        <v>25800</v>
      </c>
      <c r="AF8" s="310">
        <f t="shared" si="2"/>
        <v>46610</v>
      </c>
      <c r="AG8" s="310">
        <f t="shared" si="2"/>
        <v>130000</v>
      </c>
      <c r="AH8" s="310">
        <f t="shared" si="2"/>
        <v>36030</v>
      </c>
      <c r="AI8" s="310">
        <f t="shared" si="2"/>
        <v>40200</v>
      </c>
      <c r="AJ8" s="310">
        <f t="shared" si="2"/>
        <v>61460</v>
      </c>
      <c r="AK8" s="310">
        <f t="shared" si="2"/>
        <v>80460</v>
      </c>
      <c r="AL8" s="310">
        <f t="shared" si="2"/>
        <v>38250</v>
      </c>
      <c r="AM8" s="310">
        <f t="shared" si="2"/>
        <v>49620</v>
      </c>
      <c r="AN8" s="310">
        <f t="shared" si="2"/>
        <v>36220</v>
      </c>
      <c r="AO8" s="310">
        <f t="shared" si="2"/>
        <v>52530</v>
      </c>
      <c r="AP8" s="310">
        <f t="shared" si="2"/>
        <v>39110</v>
      </c>
      <c r="AQ8" s="310">
        <f t="shared" si="2"/>
        <v>99540</v>
      </c>
      <c r="AR8" s="310">
        <f t="shared" si="2"/>
        <v>54630</v>
      </c>
      <c r="AS8" s="310">
        <f t="shared" si="2"/>
        <v>42130</v>
      </c>
      <c r="AT8" s="310">
        <f t="shared" si="2"/>
        <v>51240</v>
      </c>
      <c r="AU8" s="310">
        <f t="shared" si="2"/>
        <v>33320</v>
      </c>
      <c r="AV8" s="310">
        <f t="shared" si="2"/>
        <v>39740</v>
      </c>
      <c r="AW8" s="310">
        <f t="shared" si="2"/>
        <v>112330</v>
      </c>
      <c r="AX8" s="310">
        <f t="shared" si="2"/>
        <v>54830</v>
      </c>
      <c r="AY8" s="310">
        <f t="shared" si="2"/>
        <v>54910</v>
      </c>
      <c r="AZ8" s="310">
        <f t="shared" si="2"/>
        <v>55010</v>
      </c>
      <c r="BA8" s="310">
        <f t="shared" si="2"/>
        <v>38910</v>
      </c>
      <c r="BB8" s="310">
        <f t="shared" si="2"/>
        <v>97540</v>
      </c>
      <c r="BC8" s="310">
        <f t="shared" si="2"/>
        <v>97640</v>
      </c>
      <c r="BD8" s="310">
        <f t="shared" si="2"/>
        <v>53190</v>
      </c>
      <c r="BE8" s="310">
        <f t="shared" si="2"/>
        <v>63200</v>
      </c>
      <c r="BF8" s="310">
        <f t="shared" si="2"/>
        <v>67810</v>
      </c>
      <c r="BG8" s="310">
        <f t="shared" si="2"/>
        <v>94910</v>
      </c>
      <c r="BH8" s="310">
        <f t="shared" si="2"/>
        <v>51810</v>
      </c>
      <c r="BI8" s="310">
        <f t="shared" si="2"/>
        <v>110440</v>
      </c>
      <c r="BJ8" s="310">
        <f t="shared" si="2"/>
        <v>66440</v>
      </c>
      <c r="BK8" s="310">
        <f t="shared" si="2"/>
        <v>75550</v>
      </c>
      <c r="BL8" s="310">
        <f t="shared" si="2"/>
        <v>131930</v>
      </c>
      <c r="BM8" s="310">
        <f t="shared" si="2"/>
        <v>69010</v>
      </c>
    </row>
    <row r="9" spans="2:65" s="106" customFormat="1" ht="16" customHeight="1" outlineLevel="1">
      <c r="B9" s="298" t="s">
        <v>78</v>
      </c>
      <c r="C9" s="527" t="s">
        <v>421</v>
      </c>
      <c r="D9" s="528"/>
      <c r="E9" s="299" t="str">
        <f>CONCATENATE(B9,C9,D9)</f>
        <v>RevenueInsurance companies (monthly subscription)</v>
      </c>
      <c r="F9" s="310">
        <f>F77</f>
        <v>0</v>
      </c>
      <c r="G9" s="310">
        <f t="shared" ref="G9:I9" si="3">G77</f>
        <v>0</v>
      </c>
      <c r="H9" s="310">
        <f t="shared" si="3"/>
        <v>1810</v>
      </c>
      <c r="I9" s="310">
        <f t="shared" si="3"/>
        <v>3620</v>
      </c>
      <c r="J9" s="310">
        <f>J77</f>
        <v>5430</v>
      </c>
      <c r="K9" s="310">
        <f t="shared" ref="K9:BM9" si="4">K77</f>
        <v>7240</v>
      </c>
      <c r="L9" s="310">
        <f t="shared" si="4"/>
        <v>9050</v>
      </c>
      <c r="M9" s="310">
        <f t="shared" si="4"/>
        <v>17180</v>
      </c>
      <c r="N9" s="310">
        <f t="shared" si="4"/>
        <v>34320</v>
      </c>
      <c r="O9" s="310">
        <f t="shared" si="4"/>
        <v>51460</v>
      </c>
      <c r="P9" s="310">
        <f t="shared" si="4"/>
        <v>59590</v>
      </c>
      <c r="Q9" s="310">
        <f t="shared" si="4"/>
        <v>63210</v>
      </c>
      <c r="R9" s="310">
        <f t="shared" si="4"/>
        <v>66830</v>
      </c>
      <c r="S9" s="310">
        <f t="shared" si="4"/>
        <v>70450</v>
      </c>
      <c r="T9" s="310">
        <f t="shared" si="4"/>
        <v>74070</v>
      </c>
      <c r="U9" s="310">
        <f t="shared" si="4"/>
        <v>77690</v>
      </c>
      <c r="V9" s="310">
        <f t="shared" si="4"/>
        <v>108330</v>
      </c>
      <c r="W9" s="310">
        <f t="shared" si="4"/>
        <v>120960</v>
      </c>
      <c r="X9" s="310">
        <f t="shared" si="4"/>
        <v>133590</v>
      </c>
      <c r="Y9" s="310">
        <f t="shared" si="4"/>
        <v>141720</v>
      </c>
      <c r="Z9" s="310">
        <f t="shared" si="4"/>
        <v>167860</v>
      </c>
      <c r="AA9" s="310">
        <f t="shared" si="4"/>
        <v>175990</v>
      </c>
      <c r="AB9" s="310">
        <f t="shared" si="4"/>
        <v>233630</v>
      </c>
      <c r="AC9" s="310">
        <f t="shared" si="4"/>
        <v>237250</v>
      </c>
      <c r="AD9" s="310">
        <f t="shared" si="4"/>
        <v>267890</v>
      </c>
      <c r="AE9" s="310">
        <f t="shared" si="4"/>
        <v>303040</v>
      </c>
      <c r="AF9" s="310">
        <f t="shared" si="4"/>
        <v>338190</v>
      </c>
      <c r="AG9" s="310">
        <f t="shared" si="4"/>
        <v>409340</v>
      </c>
      <c r="AH9" s="310">
        <f t="shared" si="4"/>
        <v>466990</v>
      </c>
      <c r="AI9" s="310">
        <f t="shared" si="4"/>
        <v>470610</v>
      </c>
      <c r="AJ9" s="310">
        <f t="shared" si="4"/>
        <v>483250</v>
      </c>
      <c r="AK9" s="310">
        <f t="shared" si="4"/>
        <v>491380</v>
      </c>
      <c r="AL9" s="310">
        <f t="shared" si="4"/>
        <v>499510</v>
      </c>
      <c r="AM9" s="310">
        <f t="shared" si="4"/>
        <v>534660</v>
      </c>
      <c r="AN9" s="310">
        <f t="shared" si="4"/>
        <v>623840</v>
      </c>
      <c r="AO9" s="310">
        <f t="shared" si="4"/>
        <v>645470</v>
      </c>
      <c r="AP9" s="310">
        <f t="shared" si="4"/>
        <v>707620</v>
      </c>
      <c r="AQ9" s="310">
        <f t="shared" si="4"/>
        <v>726570</v>
      </c>
      <c r="AR9" s="310">
        <f t="shared" si="4"/>
        <v>741020</v>
      </c>
      <c r="AS9" s="310">
        <f t="shared" si="4"/>
        <v>764460</v>
      </c>
      <c r="AT9" s="310">
        <f t="shared" si="4"/>
        <v>796910</v>
      </c>
      <c r="AU9" s="310">
        <f t="shared" si="4"/>
        <v>802340</v>
      </c>
      <c r="AV9" s="310">
        <f t="shared" si="4"/>
        <v>812280</v>
      </c>
      <c r="AW9" s="310">
        <f t="shared" si="4"/>
        <v>822220</v>
      </c>
      <c r="AX9" s="310">
        <f t="shared" si="4"/>
        <v>841170</v>
      </c>
      <c r="AY9" s="310">
        <f t="shared" si="4"/>
        <v>914130</v>
      </c>
      <c r="AZ9" s="310">
        <f t="shared" si="4"/>
        <v>1000610</v>
      </c>
      <c r="BA9" s="310">
        <f t="shared" si="4"/>
        <v>1033070</v>
      </c>
      <c r="BB9" s="310">
        <f t="shared" si="4"/>
        <v>1053830</v>
      </c>
      <c r="BC9" s="310">
        <f t="shared" si="4"/>
        <v>1074590</v>
      </c>
      <c r="BD9" s="310">
        <f t="shared" si="4"/>
        <v>1099860</v>
      </c>
      <c r="BE9" s="310">
        <f t="shared" si="4"/>
        <v>1147650</v>
      </c>
      <c r="BF9" s="310">
        <f t="shared" si="4"/>
        <v>1172930</v>
      </c>
      <c r="BG9" s="310">
        <f t="shared" si="4"/>
        <v>1184680</v>
      </c>
      <c r="BH9" s="310">
        <f t="shared" si="4"/>
        <v>1200940</v>
      </c>
      <c r="BI9" s="310">
        <f t="shared" si="4"/>
        <v>1280220</v>
      </c>
      <c r="BJ9" s="310">
        <f t="shared" si="4"/>
        <v>1382030</v>
      </c>
      <c r="BK9" s="310">
        <f t="shared" si="4"/>
        <v>1429820</v>
      </c>
      <c r="BL9" s="310">
        <f t="shared" si="4"/>
        <v>1450590</v>
      </c>
      <c r="BM9" s="310">
        <f t="shared" si="4"/>
        <v>1489370</v>
      </c>
    </row>
    <row r="10" spans="2:65" s="106" customFormat="1" ht="16" customHeight="1" outlineLevel="1">
      <c r="B10" s="298" t="s">
        <v>78</v>
      </c>
      <c r="C10" s="527" t="s">
        <v>405</v>
      </c>
      <c r="D10" s="528"/>
      <c r="E10" s="299" t="str">
        <f>CONCATENATE(B10,C10,D10)</f>
        <v>RevenueProfessional consulting</v>
      </c>
      <c r="F10" s="310">
        <f>F127</f>
        <v>0</v>
      </c>
      <c r="G10" s="310">
        <f t="shared" ref="G10:BM10" si="5">G127</f>
        <v>0</v>
      </c>
      <c r="H10" s="310">
        <f t="shared" si="5"/>
        <v>0</v>
      </c>
      <c r="I10" s="310">
        <f t="shared" si="5"/>
        <v>0</v>
      </c>
      <c r="J10" s="310">
        <f t="shared" si="5"/>
        <v>0</v>
      </c>
      <c r="K10" s="310">
        <f t="shared" si="5"/>
        <v>0</v>
      </c>
      <c r="L10" s="310">
        <f t="shared" si="5"/>
        <v>0</v>
      </c>
      <c r="M10" s="310">
        <f t="shared" si="5"/>
        <v>0</v>
      </c>
      <c r="N10" s="310">
        <f t="shared" si="5"/>
        <v>96000</v>
      </c>
      <c r="O10" s="310">
        <f t="shared" si="5"/>
        <v>96000</v>
      </c>
      <c r="P10" s="310">
        <f t="shared" si="5"/>
        <v>96000</v>
      </c>
      <c r="Q10" s="310">
        <f t="shared" si="5"/>
        <v>96000</v>
      </c>
      <c r="R10" s="310">
        <f t="shared" si="5"/>
        <v>96000</v>
      </c>
      <c r="S10" s="310">
        <f t="shared" si="5"/>
        <v>192000</v>
      </c>
      <c r="T10" s="310">
        <f t="shared" si="5"/>
        <v>192000</v>
      </c>
      <c r="U10" s="310">
        <f t="shared" si="5"/>
        <v>192000</v>
      </c>
      <c r="V10" s="310">
        <f t="shared" si="5"/>
        <v>288000</v>
      </c>
      <c r="W10" s="310">
        <f t="shared" si="5"/>
        <v>288000</v>
      </c>
      <c r="X10" s="310">
        <f t="shared" si="5"/>
        <v>288000</v>
      </c>
      <c r="Y10" s="310">
        <f t="shared" si="5"/>
        <v>384000</v>
      </c>
      <c r="Z10" s="310">
        <f t="shared" si="5"/>
        <v>480000</v>
      </c>
      <c r="AA10" s="310">
        <f t="shared" si="5"/>
        <v>480000</v>
      </c>
      <c r="AB10" s="310">
        <f t="shared" si="5"/>
        <v>672000</v>
      </c>
      <c r="AC10" s="310">
        <f t="shared" si="5"/>
        <v>768000</v>
      </c>
      <c r="AD10" s="310">
        <f t="shared" si="5"/>
        <v>768000</v>
      </c>
      <c r="AE10" s="310">
        <f t="shared" si="5"/>
        <v>864000</v>
      </c>
      <c r="AF10" s="310">
        <f t="shared" si="5"/>
        <v>960000</v>
      </c>
      <c r="AG10" s="310">
        <f t="shared" si="5"/>
        <v>1152000</v>
      </c>
      <c r="AH10" s="310">
        <f t="shared" si="5"/>
        <v>1248000</v>
      </c>
      <c r="AI10" s="310">
        <f t="shared" si="5"/>
        <v>1344000</v>
      </c>
      <c r="AJ10" s="310">
        <f t="shared" si="5"/>
        <v>1440000</v>
      </c>
      <c r="AK10" s="310">
        <f t="shared" si="5"/>
        <v>1536000</v>
      </c>
      <c r="AL10" s="310">
        <f t="shared" si="5"/>
        <v>1536000</v>
      </c>
      <c r="AM10" s="310">
        <f t="shared" si="5"/>
        <v>1632000</v>
      </c>
      <c r="AN10" s="310">
        <f t="shared" si="5"/>
        <v>1728000</v>
      </c>
      <c r="AO10" s="310">
        <f t="shared" si="5"/>
        <v>1824000</v>
      </c>
      <c r="AP10" s="310">
        <f t="shared" si="5"/>
        <v>1920000</v>
      </c>
      <c r="AQ10" s="310">
        <f t="shared" si="5"/>
        <v>2112000</v>
      </c>
      <c r="AR10" s="310">
        <f t="shared" si="5"/>
        <v>2112000</v>
      </c>
      <c r="AS10" s="310">
        <f t="shared" si="5"/>
        <v>2208000</v>
      </c>
      <c r="AT10" s="310">
        <f t="shared" si="5"/>
        <v>2304000</v>
      </c>
      <c r="AU10" s="310">
        <f t="shared" si="5"/>
        <v>2304000</v>
      </c>
      <c r="AV10" s="310">
        <f t="shared" si="5"/>
        <v>2400000</v>
      </c>
      <c r="AW10" s="310">
        <f t="shared" si="5"/>
        <v>2496000</v>
      </c>
      <c r="AX10" s="310">
        <f t="shared" si="5"/>
        <v>2592000</v>
      </c>
      <c r="AY10" s="310">
        <f t="shared" si="5"/>
        <v>2688000</v>
      </c>
      <c r="AZ10" s="310">
        <f t="shared" si="5"/>
        <v>2880000</v>
      </c>
      <c r="BA10" s="310">
        <f t="shared" si="5"/>
        <v>2976000</v>
      </c>
      <c r="BB10" s="310">
        <f t="shared" si="5"/>
        <v>3072000</v>
      </c>
      <c r="BC10" s="310">
        <f t="shared" si="5"/>
        <v>3168000</v>
      </c>
      <c r="BD10" s="310">
        <f t="shared" si="5"/>
        <v>3264000</v>
      </c>
      <c r="BE10" s="310">
        <f t="shared" si="5"/>
        <v>3360000</v>
      </c>
      <c r="BF10" s="310">
        <f t="shared" si="5"/>
        <v>3552000</v>
      </c>
      <c r="BG10" s="310">
        <f t="shared" si="5"/>
        <v>3648000</v>
      </c>
      <c r="BH10" s="310">
        <f t="shared" si="5"/>
        <v>3648000</v>
      </c>
      <c r="BI10" s="310">
        <f t="shared" si="5"/>
        <v>3936000</v>
      </c>
      <c r="BJ10" s="310">
        <f t="shared" si="5"/>
        <v>4032000</v>
      </c>
      <c r="BK10" s="310">
        <f t="shared" si="5"/>
        <v>4224000</v>
      </c>
      <c r="BL10" s="310">
        <f t="shared" si="5"/>
        <v>4320000</v>
      </c>
      <c r="BM10" s="310">
        <f t="shared" si="5"/>
        <v>4512000</v>
      </c>
    </row>
    <row r="11" spans="2:65" s="106" customFormat="1" ht="16" customHeight="1" outlineLevel="1">
      <c r="B11" s="298" t="s">
        <v>78</v>
      </c>
      <c r="C11" s="527" t="s">
        <v>184</v>
      </c>
      <c r="D11" s="528"/>
      <c r="E11" s="299" t="str">
        <f>CONCATENATE(B11,C11,D11)</f>
        <v>RevenueAdvertising</v>
      </c>
      <c r="F11" s="310">
        <f>Revenue!B57</f>
        <v>200</v>
      </c>
      <c r="G11" s="310">
        <f>Revenue!C57</f>
        <v>220</v>
      </c>
      <c r="H11" s="310">
        <f>Revenue!D57</f>
        <v>242</v>
      </c>
      <c r="I11" s="310">
        <f>Revenue!E57</f>
        <v>266.2</v>
      </c>
      <c r="J11" s="310">
        <f>Revenue!F57</f>
        <v>292.82</v>
      </c>
      <c r="K11" s="310">
        <f>Revenue!G57</f>
        <v>322.12</v>
      </c>
      <c r="L11" s="310">
        <f>Revenue!H57</f>
        <v>354.34</v>
      </c>
      <c r="M11" s="310">
        <f>Revenue!I57</f>
        <v>389.78</v>
      </c>
      <c r="N11" s="310">
        <f>Revenue!J57</f>
        <v>428.76</v>
      </c>
      <c r="O11" s="310">
        <f>Revenue!K57</f>
        <v>471.64</v>
      </c>
      <c r="P11" s="310">
        <f>Revenue!L57</f>
        <v>518.82000000000005</v>
      </c>
      <c r="Q11" s="310">
        <f>Revenue!M57</f>
        <v>570.72</v>
      </c>
      <c r="R11" s="310">
        <f>Revenue!N57</f>
        <v>656.34</v>
      </c>
      <c r="S11" s="310">
        <f>Revenue!O57</f>
        <v>754.8</v>
      </c>
      <c r="T11" s="310">
        <f>Revenue!P57</f>
        <v>868.02</v>
      </c>
      <c r="U11" s="310">
        <f>Revenue!Q57</f>
        <v>998.24</v>
      </c>
      <c r="V11" s="310">
        <f>Revenue!R57</f>
        <v>1147.98</v>
      </c>
      <c r="W11" s="310">
        <f>Revenue!S57</f>
        <v>1320.18</v>
      </c>
      <c r="X11" s="310">
        <f>Revenue!T57</f>
        <v>1518.22</v>
      </c>
      <c r="Y11" s="310">
        <f>Revenue!U57</f>
        <v>1745.96</v>
      </c>
      <c r="Z11" s="310">
        <f>Revenue!V57</f>
        <v>2007.86</v>
      </c>
      <c r="AA11" s="310">
        <f>Revenue!W57</f>
        <v>2309.04</v>
      </c>
      <c r="AB11" s="310">
        <f>Revenue!X57</f>
        <v>2655.4</v>
      </c>
      <c r="AC11" s="310">
        <f>Revenue!Y57</f>
        <v>3053.72</v>
      </c>
      <c r="AD11" s="310">
        <f>Revenue!Z57</f>
        <v>3664.48</v>
      </c>
      <c r="AE11" s="310">
        <f>Revenue!AA57</f>
        <v>4397.38</v>
      </c>
      <c r="AF11" s="310">
        <f>Revenue!AB57</f>
        <v>5276.86</v>
      </c>
      <c r="AG11" s="310">
        <f>Revenue!AC57</f>
        <v>6332.24</v>
      </c>
      <c r="AH11" s="310">
        <f>Revenue!AD57</f>
        <v>7598.7</v>
      </c>
      <c r="AI11" s="310">
        <f>Revenue!AE57</f>
        <v>9118.44</v>
      </c>
      <c r="AJ11" s="310">
        <f>Revenue!AF57</f>
        <v>10942.14</v>
      </c>
      <c r="AK11" s="310">
        <f>Revenue!AG57</f>
        <v>13130.58</v>
      </c>
      <c r="AL11" s="310">
        <f>Revenue!AH57</f>
        <v>15756.7</v>
      </c>
      <c r="AM11" s="310">
        <f>Revenue!AI57</f>
        <v>18908.04</v>
      </c>
      <c r="AN11" s="310">
        <f>Revenue!AJ57</f>
        <v>22689.66</v>
      </c>
      <c r="AO11" s="310">
        <f>Revenue!AK57</f>
        <v>27227.599999999999</v>
      </c>
      <c r="AP11" s="310">
        <f>Revenue!AL57</f>
        <v>29950.36</v>
      </c>
      <c r="AQ11" s="310">
        <f>Revenue!AM57</f>
        <v>32945.4</v>
      </c>
      <c r="AR11" s="310">
        <f>Revenue!AN57</f>
        <v>36239.94</v>
      </c>
      <c r="AS11" s="310">
        <f>Revenue!AO57</f>
        <v>39863.94</v>
      </c>
      <c r="AT11" s="310">
        <f>Revenue!AP57</f>
        <v>43850.34</v>
      </c>
      <c r="AU11" s="310">
        <f>Revenue!AQ57</f>
        <v>48235.38</v>
      </c>
      <c r="AV11" s="310">
        <f>Revenue!AR57</f>
        <v>53058.92</v>
      </c>
      <c r="AW11" s="310">
        <f>Revenue!AS57</f>
        <v>58364.82</v>
      </c>
      <c r="AX11" s="310">
        <f>Revenue!AT57</f>
        <v>64201.32</v>
      </c>
      <c r="AY11" s="310">
        <f>Revenue!AU57</f>
        <v>70621.460000000006</v>
      </c>
      <c r="AZ11" s="310">
        <f>Revenue!AV57</f>
        <v>77683.62</v>
      </c>
      <c r="BA11" s="310">
        <f>Revenue!AW57</f>
        <v>85452</v>
      </c>
      <c r="BB11" s="310">
        <f>Revenue!AX57</f>
        <v>89724.6</v>
      </c>
      <c r="BC11" s="310">
        <f>Revenue!AY57</f>
        <v>94210.84</v>
      </c>
      <c r="BD11" s="310">
        <f>Revenue!AZ57</f>
        <v>98921.4</v>
      </c>
      <c r="BE11" s="310">
        <f>Revenue!BA57</f>
        <v>103867.48</v>
      </c>
      <c r="BF11" s="310">
        <f>Revenue!BB57</f>
        <v>109060.86</v>
      </c>
      <c r="BG11" s="310">
        <f>Revenue!BC57</f>
        <v>114513.92</v>
      </c>
      <c r="BH11" s="310">
        <f>Revenue!BD57</f>
        <v>120239.62</v>
      </c>
      <c r="BI11" s="310">
        <f>Revenue!BE57</f>
        <v>126251.62</v>
      </c>
      <c r="BJ11" s="310">
        <f>Revenue!BF57</f>
        <v>132564.22</v>
      </c>
      <c r="BK11" s="310">
        <f>Revenue!BG57</f>
        <v>139192.44</v>
      </c>
      <c r="BL11" s="310">
        <f>Revenue!BH57</f>
        <v>146152.07999999999</v>
      </c>
      <c r="BM11" s="310">
        <f>Revenue!BI57</f>
        <v>153459.70000000001</v>
      </c>
    </row>
    <row r="12" spans="2:65" s="102" customFormat="1" ht="7.5" customHeight="1">
      <c r="D12" s="200"/>
      <c r="E12" s="203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</row>
    <row r="13" spans="2:65" s="9" customFormat="1" ht="15.75" customHeight="1">
      <c r="B13" s="509" t="s">
        <v>411</v>
      </c>
      <c r="C13" s="510"/>
      <c r="D13" s="510"/>
      <c r="E13" s="237"/>
      <c r="F13" s="30">
        <f>F24</f>
        <v>1</v>
      </c>
      <c r="G13" s="8">
        <f t="shared" ref="G13:BM13" si="6">G24</f>
        <v>5</v>
      </c>
      <c r="H13" s="8">
        <f t="shared" si="6"/>
        <v>15</v>
      </c>
      <c r="I13" s="8">
        <f t="shared" si="6"/>
        <v>35</v>
      </c>
      <c r="J13" s="8">
        <f t="shared" si="6"/>
        <v>60</v>
      </c>
      <c r="K13" s="8">
        <f t="shared" si="6"/>
        <v>110</v>
      </c>
      <c r="L13" s="8">
        <f t="shared" si="6"/>
        <v>170</v>
      </c>
      <c r="M13" s="8">
        <f t="shared" si="6"/>
        <v>240</v>
      </c>
      <c r="N13" s="8">
        <f t="shared" si="6"/>
        <v>306</v>
      </c>
      <c r="O13" s="8">
        <f t="shared" si="6"/>
        <v>396</v>
      </c>
      <c r="P13" s="8">
        <f t="shared" si="6"/>
        <v>456</v>
      </c>
      <c r="Q13" s="31">
        <f t="shared" si="6"/>
        <v>536</v>
      </c>
      <c r="R13" s="30">
        <f t="shared" si="6"/>
        <v>692</v>
      </c>
      <c r="S13" s="8">
        <f t="shared" si="6"/>
        <v>867</v>
      </c>
      <c r="T13" s="8">
        <f t="shared" si="6"/>
        <v>987</v>
      </c>
      <c r="U13" s="8">
        <f t="shared" si="6"/>
        <v>1098</v>
      </c>
      <c r="V13" s="8">
        <f t="shared" si="6"/>
        <v>1370</v>
      </c>
      <c r="W13" s="8">
        <f t="shared" si="6"/>
        <v>1488</v>
      </c>
      <c r="X13" s="8">
        <f t="shared" si="6"/>
        <v>1712</v>
      </c>
      <c r="Y13" s="8">
        <f t="shared" si="6"/>
        <v>2052</v>
      </c>
      <c r="Z13" s="8">
        <f t="shared" si="6"/>
        <v>2643</v>
      </c>
      <c r="AA13" s="8">
        <f t="shared" si="6"/>
        <v>3360</v>
      </c>
      <c r="AB13" s="8">
        <f t="shared" si="6"/>
        <v>3968</v>
      </c>
      <c r="AC13" s="31">
        <f t="shared" si="6"/>
        <v>5167</v>
      </c>
      <c r="AD13" s="30">
        <f t="shared" si="6"/>
        <v>5512</v>
      </c>
      <c r="AE13" s="8">
        <f t="shared" si="6"/>
        <v>5788</v>
      </c>
      <c r="AF13" s="8">
        <f t="shared" si="6"/>
        <v>6295</v>
      </c>
      <c r="AG13" s="8">
        <f t="shared" si="6"/>
        <v>7728</v>
      </c>
      <c r="AH13" s="8">
        <f t="shared" si="6"/>
        <v>8117</v>
      </c>
      <c r="AI13" s="8">
        <f t="shared" si="6"/>
        <v>8552</v>
      </c>
      <c r="AJ13" s="8">
        <f t="shared" si="6"/>
        <v>9223</v>
      </c>
      <c r="AK13" s="8">
        <f t="shared" si="6"/>
        <v>10105</v>
      </c>
      <c r="AL13" s="8">
        <f t="shared" si="6"/>
        <v>10518</v>
      </c>
      <c r="AM13" s="8">
        <f t="shared" si="6"/>
        <v>11057</v>
      </c>
      <c r="AN13" s="8">
        <f t="shared" si="6"/>
        <v>11447</v>
      </c>
      <c r="AO13" s="31">
        <f t="shared" si="6"/>
        <v>12018</v>
      </c>
      <c r="AP13" s="30">
        <f t="shared" si="6"/>
        <v>12440</v>
      </c>
      <c r="AQ13" s="8">
        <f t="shared" si="6"/>
        <v>13533</v>
      </c>
      <c r="AR13" s="8">
        <f t="shared" si="6"/>
        <v>14127</v>
      </c>
      <c r="AS13" s="8">
        <f t="shared" si="6"/>
        <v>14582</v>
      </c>
      <c r="AT13" s="8">
        <f t="shared" si="6"/>
        <v>15138</v>
      </c>
      <c r="AU13" s="8">
        <f t="shared" si="6"/>
        <v>15495</v>
      </c>
      <c r="AV13" s="8">
        <f t="shared" si="6"/>
        <v>15923</v>
      </c>
      <c r="AW13" s="8">
        <f t="shared" si="6"/>
        <v>17157</v>
      </c>
      <c r="AX13" s="8">
        <f t="shared" si="6"/>
        <v>17752</v>
      </c>
      <c r="AY13" s="8">
        <f t="shared" si="6"/>
        <v>18348</v>
      </c>
      <c r="AZ13" s="8">
        <f t="shared" si="6"/>
        <v>18945</v>
      </c>
      <c r="BA13" s="31">
        <f t="shared" si="6"/>
        <v>19363</v>
      </c>
      <c r="BB13" s="30">
        <f t="shared" si="6"/>
        <v>20432</v>
      </c>
      <c r="BC13" s="8">
        <f t="shared" si="6"/>
        <v>21502</v>
      </c>
      <c r="BD13" s="8">
        <f t="shared" si="6"/>
        <v>22078</v>
      </c>
      <c r="BE13" s="8">
        <f t="shared" si="6"/>
        <v>22765</v>
      </c>
      <c r="BF13" s="8">
        <f t="shared" si="6"/>
        <v>23503</v>
      </c>
      <c r="BG13" s="8">
        <f t="shared" si="6"/>
        <v>24542</v>
      </c>
      <c r="BH13" s="8">
        <f t="shared" si="6"/>
        <v>25102</v>
      </c>
      <c r="BI13" s="8">
        <f t="shared" si="6"/>
        <v>26313</v>
      </c>
      <c r="BJ13" s="8">
        <f t="shared" si="6"/>
        <v>27035</v>
      </c>
      <c r="BK13" s="8">
        <f t="shared" si="6"/>
        <v>27858</v>
      </c>
      <c r="BL13" s="8">
        <f t="shared" si="6"/>
        <v>29307</v>
      </c>
      <c r="BM13" s="31">
        <f t="shared" si="6"/>
        <v>30057</v>
      </c>
    </row>
    <row r="14" spans="2:65" s="18" customFormat="1" ht="15.75" customHeight="1" outlineLevel="1">
      <c r="B14" s="289" t="s">
        <v>381</v>
      </c>
      <c r="C14" s="287"/>
      <c r="D14" s="287"/>
      <c r="E14" s="288"/>
      <c r="F14" s="465">
        <f t="shared" ref="F14:BD14" si="7">F15</f>
        <v>1</v>
      </c>
      <c r="G14" s="465">
        <f t="shared" si="7"/>
        <v>4</v>
      </c>
      <c r="H14" s="465">
        <f t="shared" si="7"/>
        <v>10</v>
      </c>
      <c r="I14" s="465">
        <f t="shared" si="7"/>
        <v>20</v>
      </c>
      <c r="J14" s="465">
        <f t="shared" si="7"/>
        <v>25</v>
      </c>
      <c r="K14" s="465">
        <f t="shared" si="7"/>
        <v>50</v>
      </c>
      <c r="L14" s="465">
        <f t="shared" si="7"/>
        <v>60</v>
      </c>
      <c r="M14" s="465">
        <f t="shared" si="7"/>
        <v>70</v>
      </c>
      <c r="N14" s="465">
        <f t="shared" si="7"/>
        <v>66</v>
      </c>
      <c r="O14" s="465">
        <f t="shared" si="7"/>
        <v>90</v>
      </c>
      <c r="P14" s="465">
        <f t="shared" si="7"/>
        <v>60</v>
      </c>
      <c r="Q14" s="465">
        <f t="shared" si="7"/>
        <v>80</v>
      </c>
      <c r="R14" s="465">
        <f t="shared" si="7"/>
        <v>156</v>
      </c>
      <c r="S14" s="465">
        <f t="shared" si="7"/>
        <v>175</v>
      </c>
      <c r="T14" s="465">
        <f t="shared" si="7"/>
        <v>120</v>
      </c>
      <c r="U14" s="465">
        <f t="shared" si="7"/>
        <v>111</v>
      </c>
      <c r="V14" s="465">
        <f t="shared" si="7"/>
        <v>272</v>
      </c>
      <c r="W14" s="465">
        <f t="shared" si="7"/>
        <v>118</v>
      </c>
      <c r="X14" s="465">
        <f t="shared" si="7"/>
        <v>224</v>
      </c>
      <c r="Y14" s="465">
        <f t="shared" si="7"/>
        <v>340</v>
      </c>
      <c r="Z14" s="465">
        <f t="shared" si="7"/>
        <v>591</v>
      </c>
      <c r="AA14" s="465">
        <f t="shared" si="7"/>
        <v>717</v>
      </c>
      <c r="AB14" s="465">
        <f t="shared" si="7"/>
        <v>608</v>
      </c>
      <c r="AC14" s="465">
        <f t="shared" si="7"/>
        <v>1199</v>
      </c>
      <c r="AD14" s="465">
        <f t="shared" si="7"/>
        <v>345</v>
      </c>
      <c r="AE14" s="465">
        <f t="shared" si="7"/>
        <v>276</v>
      </c>
      <c r="AF14" s="465">
        <f t="shared" si="7"/>
        <v>507</v>
      </c>
      <c r="AG14" s="465">
        <f t="shared" si="7"/>
        <v>1433</v>
      </c>
      <c r="AH14" s="465">
        <f t="shared" si="7"/>
        <v>389</v>
      </c>
      <c r="AI14" s="465">
        <f t="shared" si="7"/>
        <v>435</v>
      </c>
      <c r="AJ14" s="465">
        <f t="shared" si="7"/>
        <v>671</v>
      </c>
      <c r="AK14" s="465">
        <f t="shared" si="7"/>
        <v>882</v>
      </c>
      <c r="AL14" s="465">
        <f t="shared" si="7"/>
        <v>413</v>
      </c>
      <c r="AM14" s="465">
        <f t="shared" si="7"/>
        <v>539</v>
      </c>
      <c r="AN14" s="465">
        <f t="shared" si="7"/>
        <v>390</v>
      </c>
      <c r="AO14" s="465">
        <f t="shared" si="7"/>
        <v>571</v>
      </c>
      <c r="AP14" s="465">
        <f t="shared" si="7"/>
        <v>422</v>
      </c>
      <c r="AQ14" s="465">
        <f t="shared" si="7"/>
        <v>1093</v>
      </c>
      <c r="AR14" s="465">
        <f t="shared" si="7"/>
        <v>594</v>
      </c>
      <c r="AS14" s="465">
        <f t="shared" si="7"/>
        <v>455</v>
      </c>
      <c r="AT14" s="465">
        <f t="shared" si="7"/>
        <v>556</v>
      </c>
      <c r="AU14" s="465">
        <f t="shared" si="7"/>
        <v>357</v>
      </c>
      <c r="AV14" s="465">
        <f t="shared" si="7"/>
        <v>428</v>
      </c>
      <c r="AW14" s="465">
        <f t="shared" si="7"/>
        <v>1234</v>
      </c>
      <c r="AX14" s="465">
        <f t="shared" si="7"/>
        <v>595</v>
      </c>
      <c r="AY14" s="465">
        <f t="shared" si="7"/>
        <v>596</v>
      </c>
      <c r="AZ14" s="465">
        <f t="shared" si="7"/>
        <v>597</v>
      </c>
      <c r="BA14" s="465">
        <f t="shared" si="7"/>
        <v>418</v>
      </c>
      <c r="BB14" s="465">
        <f t="shared" si="7"/>
        <v>1069</v>
      </c>
      <c r="BC14" s="465">
        <f t="shared" si="7"/>
        <v>1070</v>
      </c>
      <c r="BD14" s="465">
        <f t="shared" si="7"/>
        <v>576</v>
      </c>
      <c r="BE14" s="465">
        <f>BE15</f>
        <v>687</v>
      </c>
      <c r="BF14" s="465">
        <f t="shared" ref="BF14:BM14" si="8">BF15</f>
        <v>738</v>
      </c>
      <c r="BG14" s="465">
        <f t="shared" si="8"/>
        <v>1039</v>
      </c>
      <c r="BH14" s="465">
        <f t="shared" si="8"/>
        <v>560</v>
      </c>
      <c r="BI14" s="465">
        <f t="shared" si="8"/>
        <v>1211</v>
      </c>
      <c r="BJ14" s="465">
        <f t="shared" si="8"/>
        <v>722</v>
      </c>
      <c r="BK14" s="465">
        <f t="shared" si="8"/>
        <v>823</v>
      </c>
      <c r="BL14" s="465">
        <f t="shared" si="8"/>
        <v>1449</v>
      </c>
      <c r="BM14" s="465">
        <f t="shared" si="8"/>
        <v>750</v>
      </c>
    </row>
    <row r="15" spans="2:65" s="21" customFormat="1" ht="16" customHeight="1" outlineLevel="1">
      <c r="B15" s="285"/>
      <c r="C15" s="20" t="s">
        <v>418</v>
      </c>
      <c r="D15" s="20"/>
      <c r="E15" s="238"/>
      <c r="F15" s="477">
        <f>(F16*$D$16)+(F17*$D$17)+(F18*$D$18)+(F19*$D$19)+(F20*$D$20)+(F21*$D$21)+(F22*$D$22)+(F23*$D$23)</f>
        <v>1</v>
      </c>
      <c r="G15" s="477">
        <f>(G16*$D$16)+(G17*$D$17)+(G18*$D$18)+(G19*$D$19)+(G20*$D$20)+(G21*$D$21)+(G22*$D$22)+(G23*$D$23)</f>
        <v>4</v>
      </c>
      <c r="H15" s="477">
        <f>(H16*$D$16)+(H17*$D$17)+(H18*$D$18)+(H19*$D$19)+(H20*$D$20)+(H21*$D$21)+(H22*$D$22)+(H23*$D$23)</f>
        <v>10</v>
      </c>
      <c r="I15" s="477">
        <f>(I16*$D$16)+(I17*$D$17)+(I18*$D$18)+(I19*$D$19)+(I20*$D$20)+(I21*$D$21)+(I22*$D$22)+(I23*$D$23)</f>
        <v>20</v>
      </c>
      <c r="J15" s="477">
        <f t="shared" ref="J15:BM15" si="9">(J16*$D$16)+(J17*$D$17)+(J18*$D$18)+(J19*$D$19)+(J20*$D$20)+(J21*$D$21)+(J22*$D$22)+(J23*$D$23)</f>
        <v>25</v>
      </c>
      <c r="K15" s="477">
        <f t="shared" si="9"/>
        <v>50</v>
      </c>
      <c r="L15" s="477">
        <f t="shared" si="9"/>
        <v>60</v>
      </c>
      <c r="M15" s="477">
        <f t="shared" si="9"/>
        <v>70</v>
      </c>
      <c r="N15" s="477">
        <f t="shared" si="9"/>
        <v>66</v>
      </c>
      <c r="O15" s="477">
        <f t="shared" si="9"/>
        <v>90</v>
      </c>
      <c r="P15" s="477">
        <f t="shared" si="9"/>
        <v>60</v>
      </c>
      <c r="Q15" s="477">
        <f t="shared" si="9"/>
        <v>80</v>
      </c>
      <c r="R15" s="477">
        <f t="shared" si="9"/>
        <v>156</v>
      </c>
      <c r="S15" s="477">
        <f t="shared" si="9"/>
        <v>175</v>
      </c>
      <c r="T15" s="477">
        <f t="shared" si="9"/>
        <v>120</v>
      </c>
      <c r="U15" s="477">
        <f t="shared" si="9"/>
        <v>111</v>
      </c>
      <c r="V15" s="477">
        <f t="shared" si="9"/>
        <v>272</v>
      </c>
      <c r="W15" s="477">
        <f t="shared" si="9"/>
        <v>118</v>
      </c>
      <c r="X15" s="477">
        <f t="shared" si="9"/>
        <v>224</v>
      </c>
      <c r="Y15" s="477">
        <f t="shared" si="9"/>
        <v>340</v>
      </c>
      <c r="Z15" s="477">
        <f t="shared" si="9"/>
        <v>591</v>
      </c>
      <c r="AA15" s="477">
        <f t="shared" si="9"/>
        <v>717</v>
      </c>
      <c r="AB15" s="477">
        <f t="shared" si="9"/>
        <v>608</v>
      </c>
      <c r="AC15" s="477">
        <f t="shared" si="9"/>
        <v>1199</v>
      </c>
      <c r="AD15" s="477">
        <f t="shared" si="9"/>
        <v>345</v>
      </c>
      <c r="AE15" s="477">
        <f t="shared" si="9"/>
        <v>276</v>
      </c>
      <c r="AF15" s="477">
        <f t="shared" si="9"/>
        <v>507</v>
      </c>
      <c r="AG15" s="477">
        <f t="shared" si="9"/>
        <v>1433</v>
      </c>
      <c r="AH15" s="477">
        <f t="shared" si="9"/>
        <v>389</v>
      </c>
      <c r="AI15" s="477">
        <f t="shared" si="9"/>
        <v>435</v>
      </c>
      <c r="AJ15" s="477">
        <f t="shared" si="9"/>
        <v>671</v>
      </c>
      <c r="AK15" s="477">
        <f t="shared" si="9"/>
        <v>882</v>
      </c>
      <c r="AL15" s="477">
        <f t="shared" si="9"/>
        <v>413</v>
      </c>
      <c r="AM15" s="477">
        <f t="shared" si="9"/>
        <v>539</v>
      </c>
      <c r="AN15" s="477">
        <f t="shared" si="9"/>
        <v>390</v>
      </c>
      <c r="AO15" s="477">
        <f t="shared" si="9"/>
        <v>571</v>
      </c>
      <c r="AP15" s="477">
        <f t="shared" si="9"/>
        <v>422</v>
      </c>
      <c r="AQ15" s="477">
        <f t="shared" si="9"/>
        <v>1093</v>
      </c>
      <c r="AR15" s="477">
        <f t="shared" si="9"/>
        <v>594</v>
      </c>
      <c r="AS15" s="477">
        <f t="shared" si="9"/>
        <v>455</v>
      </c>
      <c r="AT15" s="477">
        <f t="shared" si="9"/>
        <v>556</v>
      </c>
      <c r="AU15" s="477">
        <f t="shared" si="9"/>
        <v>357</v>
      </c>
      <c r="AV15" s="477">
        <f t="shared" si="9"/>
        <v>428</v>
      </c>
      <c r="AW15" s="477">
        <f t="shared" si="9"/>
        <v>1234</v>
      </c>
      <c r="AX15" s="477">
        <f t="shared" si="9"/>
        <v>595</v>
      </c>
      <c r="AY15" s="477">
        <f t="shared" si="9"/>
        <v>596</v>
      </c>
      <c r="AZ15" s="477">
        <f t="shared" si="9"/>
        <v>597</v>
      </c>
      <c r="BA15" s="477">
        <f t="shared" si="9"/>
        <v>418</v>
      </c>
      <c r="BB15" s="477">
        <f t="shared" si="9"/>
        <v>1069</v>
      </c>
      <c r="BC15" s="477">
        <f t="shared" si="9"/>
        <v>1070</v>
      </c>
      <c r="BD15" s="477">
        <f t="shared" si="9"/>
        <v>576</v>
      </c>
      <c r="BE15" s="477">
        <f t="shared" si="9"/>
        <v>687</v>
      </c>
      <c r="BF15" s="477">
        <f t="shared" si="9"/>
        <v>738</v>
      </c>
      <c r="BG15" s="477">
        <f t="shared" si="9"/>
        <v>1039</v>
      </c>
      <c r="BH15" s="477">
        <f t="shared" si="9"/>
        <v>560</v>
      </c>
      <c r="BI15" s="477">
        <f t="shared" si="9"/>
        <v>1211</v>
      </c>
      <c r="BJ15" s="477">
        <f t="shared" si="9"/>
        <v>722</v>
      </c>
      <c r="BK15" s="477">
        <f t="shared" si="9"/>
        <v>823</v>
      </c>
      <c r="BL15" s="477">
        <f t="shared" si="9"/>
        <v>1449</v>
      </c>
      <c r="BM15" s="477">
        <f t="shared" si="9"/>
        <v>750</v>
      </c>
    </row>
    <row r="16" spans="2:65" s="21" customFormat="1" ht="16" customHeight="1" outlineLevel="2">
      <c r="B16" s="197"/>
      <c r="C16" s="282"/>
      <c r="D16" s="462">
        <v>1</v>
      </c>
      <c r="E16" s="238"/>
      <c r="F16" s="463">
        <v>1</v>
      </c>
      <c r="G16" s="463">
        <v>4</v>
      </c>
      <c r="H16" s="463">
        <v>10</v>
      </c>
      <c r="I16" s="463">
        <v>15</v>
      </c>
      <c r="J16" s="463">
        <v>25</v>
      </c>
      <c r="K16" s="463">
        <v>40</v>
      </c>
      <c r="L16" s="463">
        <v>45</v>
      </c>
      <c r="M16" s="463">
        <v>50</v>
      </c>
      <c r="N16" s="463">
        <v>51</v>
      </c>
      <c r="O16" s="463">
        <v>55</v>
      </c>
      <c r="P16" s="463">
        <v>55</v>
      </c>
      <c r="Q16" s="463">
        <v>60</v>
      </c>
      <c r="R16" s="463">
        <v>61</v>
      </c>
      <c r="S16" s="463">
        <v>65</v>
      </c>
      <c r="T16" s="463">
        <v>65</v>
      </c>
      <c r="U16" s="463">
        <v>66</v>
      </c>
      <c r="V16" s="463">
        <v>67</v>
      </c>
      <c r="W16" s="463">
        <v>68</v>
      </c>
      <c r="X16" s="463">
        <v>69</v>
      </c>
      <c r="Y16" s="463">
        <v>70</v>
      </c>
      <c r="Z16" s="463">
        <v>71</v>
      </c>
      <c r="AA16" s="463">
        <v>72</v>
      </c>
      <c r="AB16" s="463">
        <v>73</v>
      </c>
      <c r="AC16" s="463">
        <v>74</v>
      </c>
      <c r="AD16" s="463">
        <v>75</v>
      </c>
      <c r="AE16" s="463">
        <v>76</v>
      </c>
      <c r="AF16" s="463">
        <v>77</v>
      </c>
      <c r="AG16" s="463">
        <v>78</v>
      </c>
      <c r="AH16" s="463">
        <v>79</v>
      </c>
      <c r="AI16" s="463">
        <v>80</v>
      </c>
      <c r="AJ16" s="463">
        <v>81</v>
      </c>
      <c r="AK16" s="463">
        <v>82</v>
      </c>
      <c r="AL16" s="463">
        <v>83</v>
      </c>
      <c r="AM16" s="463">
        <v>84</v>
      </c>
      <c r="AN16" s="463">
        <v>85</v>
      </c>
      <c r="AO16" s="463">
        <v>86</v>
      </c>
      <c r="AP16" s="463">
        <v>87</v>
      </c>
      <c r="AQ16" s="463">
        <v>88</v>
      </c>
      <c r="AR16" s="463">
        <v>89</v>
      </c>
      <c r="AS16" s="463">
        <v>90</v>
      </c>
      <c r="AT16" s="463">
        <v>91</v>
      </c>
      <c r="AU16" s="463">
        <v>92</v>
      </c>
      <c r="AV16" s="463">
        <v>93</v>
      </c>
      <c r="AW16" s="463">
        <v>94</v>
      </c>
      <c r="AX16" s="463">
        <v>95</v>
      </c>
      <c r="AY16" s="463">
        <v>96</v>
      </c>
      <c r="AZ16" s="463">
        <v>97</v>
      </c>
      <c r="BA16" s="463">
        <v>98</v>
      </c>
      <c r="BB16" s="463">
        <v>99</v>
      </c>
      <c r="BC16" s="463">
        <v>100</v>
      </c>
      <c r="BD16" s="463">
        <v>101</v>
      </c>
      <c r="BE16" s="463">
        <v>102</v>
      </c>
      <c r="BF16" s="463">
        <v>103</v>
      </c>
      <c r="BG16" s="463">
        <v>104</v>
      </c>
      <c r="BH16" s="463">
        <v>105</v>
      </c>
      <c r="BI16" s="463">
        <v>106</v>
      </c>
      <c r="BJ16" s="463">
        <v>107</v>
      </c>
      <c r="BK16" s="463">
        <v>108</v>
      </c>
      <c r="BL16" s="463">
        <v>109</v>
      </c>
      <c r="BM16" s="463">
        <v>110</v>
      </c>
    </row>
    <row r="17" spans="2:65" s="21" customFormat="1" ht="16" customHeight="1" outlineLevel="2">
      <c r="B17" s="197"/>
      <c r="C17" s="283"/>
      <c r="D17" s="462">
        <v>5</v>
      </c>
      <c r="E17" s="238"/>
      <c r="F17" s="463">
        <v>0</v>
      </c>
      <c r="G17" s="463">
        <v>0</v>
      </c>
      <c r="H17" s="463">
        <v>0</v>
      </c>
      <c r="I17" s="463">
        <v>1</v>
      </c>
      <c r="J17" s="463">
        <v>0</v>
      </c>
      <c r="K17" s="463">
        <v>2</v>
      </c>
      <c r="L17" s="463">
        <v>1</v>
      </c>
      <c r="M17" s="463">
        <v>0</v>
      </c>
      <c r="N17" s="463">
        <v>1</v>
      </c>
      <c r="O17" s="463">
        <v>1</v>
      </c>
      <c r="P17" s="463">
        <v>1</v>
      </c>
      <c r="Q17" s="463">
        <v>2</v>
      </c>
      <c r="R17" s="463">
        <v>3</v>
      </c>
      <c r="S17" s="463">
        <v>4</v>
      </c>
      <c r="T17" s="463">
        <v>3</v>
      </c>
      <c r="U17" s="463">
        <v>5</v>
      </c>
      <c r="V17" s="463">
        <v>5</v>
      </c>
      <c r="W17" s="463">
        <v>4</v>
      </c>
      <c r="X17" s="463">
        <v>7</v>
      </c>
      <c r="Y17" s="463">
        <v>10</v>
      </c>
      <c r="Z17" s="463">
        <v>10</v>
      </c>
      <c r="AA17" s="463">
        <v>11</v>
      </c>
      <c r="AB17" s="463">
        <v>11</v>
      </c>
      <c r="AC17" s="463">
        <v>11</v>
      </c>
      <c r="AD17" s="463">
        <v>10</v>
      </c>
      <c r="AE17" s="463">
        <v>10</v>
      </c>
      <c r="AF17" s="463">
        <v>10</v>
      </c>
      <c r="AG17" s="463">
        <v>11</v>
      </c>
      <c r="AH17" s="463">
        <v>12</v>
      </c>
      <c r="AI17" s="463">
        <v>11</v>
      </c>
      <c r="AJ17" s="463">
        <v>12</v>
      </c>
      <c r="AK17" s="463">
        <v>12</v>
      </c>
      <c r="AL17" s="463">
        <v>12</v>
      </c>
      <c r="AM17" s="463">
        <v>13</v>
      </c>
      <c r="AN17" s="463">
        <v>13</v>
      </c>
      <c r="AO17" s="463">
        <v>13</v>
      </c>
      <c r="AP17" s="463">
        <v>13</v>
      </c>
      <c r="AQ17" s="463">
        <v>13</v>
      </c>
      <c r="AR17" s="463">
        <v>13</v>
      </c>
      <c r="AS17" s="463">
        <v>13</v>
      </c>
      <c r="AT17" s="463">
        <v>13</v>
      </c>
      <c r="AU17" s="463">
        <v>13</v>
      </c>
      <c r="AV17" s="463">
        <v>13</v>
      </c>
      <c r="AW17" s="463">
        <v>14</v>
      </c>
      <c r="AX17" s="463">
        <v>14</v>
      </c>
      <c r="AY17" s="463">
        <v>14</v>
      </c>
      <c r="AZ17" s="463">
        <v>14</v>
      </c>
      <c r="BA17" s="463">
        <v>14</v>
      </c>
      <c r="BB17" s="463">
        <v>14</v>
      </c>
      <c r="BC17" s="463">
        <v>14</v>
      </c>
      <c r="BD17" s="463">
        <v>15</v>
      </c>
      <c r="BE17" s="463">
        <v>15</v>
      </c>
      <c r="BF17" s="463">
        <v>15</v>
      </c>
      <c r="BG17" s="463">
        <v>15</v>
      </c>
      <c r="BH17" s="463">
        <v>15</v>
      </c>
      <c r="BI17" s="463">
        <v>15</v>
      </c>
      <c r="BJ17" s="463">
        <v>15</v>
      </c>
      <c r="BK17" s="463">
        <v>15</v>
      </c>
      <c r="BL17" s="463">
        <v>16</v>
      </c>
      <c r="BM17" s="463">
        <v>16</v>
      </c>
    </row>
    <row r="18" spans="2:65" s="21" customFormat="1" ht="16" customHeight="1" outlineLevel="2">
      <c r="B18" s="197"/>
      <c r="C18" s="283"/>
      <c r="D18" s="462">
        <v>10</v>
      </c>
      <c r="E18" s="238"/>
      <c r="F18" s="463">
        <v>0</v>
      </c>
      <c r="G18" s="463">
        <v>0</v>
      </c>
      <c r="H18" s="463">
        <v>0</v>
      </c>
      <c r="I18" s="463">
        <v>0</v>
      </c>
      <c r="J18" s="463">
        <v>0</v>
      </c>
      <c r="K18" s="463">
        <v>0</v>
      </c>
      <c r="L18" s="463">
        <v>1</v>
      </c>
      <c r="M18" s="463">
        <v>0</v>
      </c>
      <c r="N18" s="463">
        <v>1</v>
      </c>
      <c r="O18" s="463">
        <v>1</v>
      </c>
      <c r="P18" s="463">
        <v>0</v>
      </c>
      <c r="Q18" s="463">
        <v>1</v>
      </c>
      <c r="R18" s="463">
        <v>1</v>
      </c>
      <c r="S18" s="463">
        <v>2</v>
      </c>
      <c r="T18" s="463">
        <v>2</v>
      </c>
      <c r="U18" s="463">
        <v>2</v>
      </c>
      <c r="V18" s="463">
        <v>3</v>
      </c>
      <c r="W18" s="463">
        <v>3</v>
      </c>
      <c r="X18" s="463">
        <v>5</v>
      </c>
      <c r="Y18" s="463">
        <v>5</v>
      </c>
      <c r="Z18" s="463">
        <v>5</v>
      </c>
      <c r="AA18" s="463">
        <v>7</v>
      </c>
      <c r="AB18" s="463">
        <v>7</v>
      </c>
      <c r="AC18" s="463">
        <v>8</v>
      </c>
      <c r="AD18" s="463">
        <v>8</v>
      </c>
      <c r="AE18" s="463">
        <v>8</v>
      </c>
      <c r="AF18" s="463">
        <v>8</v>
      </c>
      <c r="AG18" s="463">
        <v>8</v>
      </c>
      <c r="AH18" s="463">
        <v>8</v>
      </c>
      <c r="AI18" s="463">
        <v>9</v>
      </c>
      <c r="AJ18" s="463">
        <v>9</v>
      </c>
      <c r="AK18" s="463">
        <v>10</v>
      </c>
      <c r="AL18" s="463">
        <v>10</v>
      </c>
      <c r="AM18" s="463">
        <v>10</v>
      </c>
      <c r="AN18" s="463">
        <v>10</v>
      </c>
      <c r="AO18" s="463">
        <v>10</v>
      </c>
      <c r="AP18" s="463">
        <v>10</v>
      </c>
      <c r="AQ18" s="463">
        <v>10</v>
      </c>
      <c r="AR18" s="463">
        <v>10</v>
      </c>
      <c r="AS18" s="463">
        <v>11</v>
      </c>
      <c r="AT18" s="463">
        <v>11</v>
      </c>
      <c r="AU18" s="463">
        <v>11</v>
      </c>
      <c r="AV18" s="463">
        <v>11</v>
      </c>
      <c r="AW18" s="463">
        <v>11</v>
      </c>
      <c r="AX18" s="463">
        <v>12</v>
      </c>
      <c r="AY18" s="463">
        <v>12</v>
      </c>
      <c r="AZ18" s="463">
        <v>12</v>
      </c>
      <c r="BA18" s="463">
        <v>12</v>
      </c>
      <c r="BB18" s="463">
        <v>12</v>
      </c>
      <c r="BC18" s="463">
        <v>12</v>
      </c>
      <c r="BD18" s="463">
        <v>12</v>
      </c>
      <c r="BE18" s="463">
        <v>13</v>
      </c>
      <c r="BF18" s="463">
        <v>13</v>
      </c>
      <c r="BG18" s="463">
        <v>13</v>
      </c>
      <c r="BH18" s="463">
        <v>13</v>
      </c>
      <c r="BI18" s="463">
        <v>13</v>
      </c>
      <c r="BJ18" s="463">
        <v>14</v>
      </c>
      <c r="BK18" s="463">
        <v>14</v>
      </c>
      <c r="BL18" s="463">
        <v>14</v>
      </c>
      <c r="BM18" s="463">
        <v>14</v>
      </c>
    </row>
    <row r="19" spans="2:65" s="21" customFormat="1" ht="16" customHeight="1" outlineLevel="2">
      <c r="B19" s="197"/>
      <c r="C19" s="283"/>
      <c r="D19" s="462">
        <v>20</v>
      </c>
      <c r="E19" s="238"/>
      <c r="F19" s="463">
        <v>0</v>
      </c>
      <c r="G19" s="463">
        <v>0</v>
      </c>
      <c r="H19" s="463">
        <v>0</v>
      </c>
      <c r="I19" s="463">
        <v>0</v>
      </c>
      <c r="J19" s="463">
        <v>0</v>
      </c>
      <c r="K19" s="463">
        <v>0</v>
      </c>
      <c r="L19" s="463">
        <v>0</v>
      </c>
      <c r="M19" s="463">
        <v>1</v>
      </c>
      <c r="N19" s="463">
        <v>0</v>
      </c>
      <c r="O19" s="463">
        <v>1</v>
      </c>
      <c r="P19" s="463">
        <v>0</v>
      </c>
      <c r="Q19" s="463">
        <v>0</v>
      </c>
      <c r="R19" s="463">
        <v>1</v>
      </c>
      <c r="S19" s="463">
        <v>1</v>
      </c>
      <c r="T19" s="463">
        <v>1</v>
      </c>
      <c r="U19" s="463">
        <v>0</v>
      </c>
      <c r="V19" s="463">
        <v>0</v>
      </c>
      <c r="W19" s="463">
        <v>0</v>
      </c>
      <c r="X19" s="463">
        <v>1</v>
      </c>
      <c r="Y19" s="463">
        <v>1</v>
      </c>
      <c r="Z19" s="463">
        <v>1</v>
      </c>
      <c r="AA19" s="463">
        <v>1</v>
      </c>
      <c r="AB19" s="463">
        <v>3</v>
      </c>
      <c r="AC19" s="463">
        <v>2</v>
      </c>
      <c r="AD19" s="463">
        <v>2</v>
      </c>
      <c r="AE19" s="463">
        <v>1</v>
      </c>
      <c r="AF19" s="463">
        <v>0</v>
      </c>
      <c r="AG19" s="463">
        <v>1</v>
      </c>
      <c r="AH19" s="463">
        <v>1</v>
      </c>
      <c r="AI19" s="463">
        <v>3</v>
      </c>
      <c r="AJ19" s="463">
        <v>2</v>
      </c>
      <c r="AK19" s="463">
        <v>2</v>
      </c>
      <c r="AL19" s="463">
        <v>1</v>
      </c>
      <c r="AM19" s="463">
        <v>2</v>
      </c>
      <c r="AN19" s="463">
        <v>2</v>
      </c>
      <c r="AO19" s="463">
        <v>1</v>
      </c>
      <c r="AP19" s="463">
        <v>1</v>
      </c>
      <c r="AQ19" s="463">
        <v>2</v>
      </c>
      <c r="AR19" s="463">
        <v>2</v>
      </c>
      <c r="AS19" s="463">
        <v>2</v>
      </c>
      <c r="AT19" s="463">
        <v>2</v>
      </c>
      <c r="AU19" s="463">
        <v>2</v>
      </c>
      <c r="AV19" s="463">
        <v>3</v>
      </c>
      <c r="AW19" s="463">
        <v>3</v>
      </c>
      <c r="AX19" s="463">
        <v>3</v>
      </c>
      <c r="AY19" s="463">
        <v>3</v>
      </c>
      <c r="AZ19" s="463">
        <v>3</v>
      </c>
      <c r="BA19" s="463">
        <v>4</v>
      </c>
      <c r="BB19" s="463">
        <v>4</v>
      </c>
      <c r="BC19" s="463">
        <v>4</v>
      </c>
      <c r="BD19" s="463">
        <v>4</v>
      </c>
      <c r="BE19" s="463">
        <v>4</v>
      </c>
      <c r="BF19" s="463">
        <v>4</v>
      </c>
      <c r="BG19" s="463">
        <v>4</v>
      </c>
      <c r="BH19" s="463">
        <v>5</v>
      </c>
      <c r="BI19" s="463">
        <v>5</v>
      </c>
      <c r="BJ19" s="463">
        <v>5</v>
      </c>
      <c r="BK19" s="463">
        <v>5</v>
      </c>
      <c r="BL19" s="463">
        <v>6</v>
      </c>
      <c r="BM19" s="463">
        <v>6</v>
      </c>
    </row>
    <row r="20" spans="2:65" s="21" customFormat="1" ht="16" customHeight="1" outlineLevel="2">
      <c r="B20" s="197"/>
      <c r="C20" s="283"/>
      <c r="D20" s="462">
        <v>50</v>
      </c>
      <c r="E20" s="238"/>
      <c r="F20" s="463">
        <v>0</v>
      </c>
      <c r="G20" s="463">
        <v>0</v>
      </c>
      <c r="H20" s="463">
        <v>0</v>
      </c>
      <c r="I20" s="463">
        <v>0</v>
      </c>
      <c r="J20" s="463">
        <v>0</v>
      </c>
      <c r="K20" s="463">
        <v>0</v>
      </c>
      <c r="L20" s="463">
        <v>0</v>
      </c>
      <c r="M20" s="463">
        <v>0</v>
      </c>
      <c r="N20" s="463">
        <v>0</v>
      </c>
      <c r="O20" s="463">
        <v>0</v>
      </c>
      <c r="P20" s="463">
        <v>0</v>
      </c>
      <c r="Q20" s="463">
        <v>0</v>
      </c>
      <c r="R20" s="463">
        <v>1</v>
      </c>
      <c r="S20" s="463">
        <v>1</v>
      </c>
      <c r="T20" s="463">
        <v>0</v>
      </c>
      <c r="U20" s="463">
        <v>0</v>
      </c>
      <c r="V20" s="463">
        <v>1</v>
      </c>
      <c r="W20" s="463">
        <v>0</v>
      </c>
      <c r="X20" s="463">
        <v>1</v>
      </c>
      <c r="Y20" s="463">
        <v>1</v>
      </c>
      <c r="Z20" s="463">
        <v>2</v>
      </c>
      <c r="AA20" s="463">
        <v>0</v>
      </c>
      <c r="AB20" s="463">
        <v>1</v>
      </c>
      <c r="AC20" s="463">
        <v>1</v>
      </c>
      <c r="AD20" s="463">
        <v>2</v>
      </c>
      <c r="AE20" s="463">
        <v>1</v>
      </c>
      <c r="AF20" s="463">
        <v>2</v>
      </c>
      <c r="AG20" s="463">
        <v>2</v>
      </c>
      <c r="AH20" s="463">
        <v>1</v>
      </c>
      <c r="AI20" s="463">
        <v>1</v>
      </c>
      <c r="AJ20" s="463">
        <v>0</v>
      </c>
      <c r="AK20" s="463">
        <v>0</v>
      </c>
      <c r="AL20" s="463">
        <v>1</v>
      </c>
      <c r="AM20" s="463">
        <v>1</v>
      </c>
      <c r="AN20" s="463">
        <v>2</v>
      </c>
      <c r="AO20" s="463">
        <v>2</v>
      </c>
      <c r="AP20" s="463">
        <v>1</v>
      </c>
      <c r="AQ20" s="463">
        <v>2</v>
      </c>
      <c r="AR20" s="463">
        <v>2</v>
      </c>
      <c r="AS20" s="463">
        <v>1</v>
      </c>
      <c r="AT20" s="463">
        <v>1</v>
      </c>
      <c r="AU20" s="463">
        <v>1</v>
      </c>
      <c r="AV20" s="463">
        <v>2</v>
      </c>
      <c r="AW20" s="463">
        <v>2</v>
      </c>
      <c r="AX20" s="463">
        <v>3</v>
      </c>
      <c r="AY20" s="463">
        <v>1</v>
      </c>
      <c r="AZ20" s="463">
        <v>1</v>
      </c>
      <c r="BA20" s="463">
        <v>1</v>
      </c>
      <c r="BB20" s="463">
        <v>2</v>
      </c>
      <c r="BC20" s="463">
        <v>2</v>
      </c>
      <c r="BD20" s="463">
        <v>2</v>
      </c>
      <c r="BE20" s="463">
        <v>2</v>
      </c>
      <c r="BF20" s="463">
        <v>3</v>
      </c>
      <c r="BG20" s="463">
        <v>3</v>
      </c>
      <c r="BH20" s="463">
        <v>3</v>
      </c>
      <c r="BI20" s="463">
        <v>4</v>
      </c>
      <c r="BJ20" s="463">
        <v>4</v>
      </c>
      <c r="BK20" s="463">
        <v>4</v>
      </c>
      <c r="BL20" s="463">
        <v>4</v>
      </c>
      <c r="BM20" s="463">
        <v>4</v>
      </c>
    </row>
    <row r="21" spans="2:65" s="21" customFormat="1" ht="16" customHeight="1" outlineLevel="2">
      <c r="B21" s="197"/>
      <c r="C21" s="283"/>
      <c r="D21" s="462">
        <v>100</v>
      </c>
      <c r="E21" s="238"/>
      <c r="F21" s="463">
        <v>0</v>
      </c>
      <c r="G21" s="463">
        <v>0</v>
      </c>
      <c r="H21" s="463">
        <v>0</v>
      </c>
      <c r="I21" s="463">
        <v>0</v>
      </c>
      <c r="J21" s="463">
        <v>0</v>
      </c>
      <c r="K21" s="463">
        <v>0</v>
      </c>
      <c r="L21" s="463">
        <v>0</v>
      </c>
      <c r="M21" s="463">
        <v>0</v>
      </c>
      <c r="N21" s="463">
        <v>0</v>
      </c>
      <c r="O21" s="463">
        <v>0</v>
      </c>
      <c r="P21" s="463">
        <v>0</v>
      </c>
      <c r="Q21" s="463">
        <v>0</v>
      </c>
      <c r="R21" s="463">
        <v>0</v>
      </c>
      <c r="S21" s="463">
        <v>0</v>
      </c>
      <c r="T21" s="463">
        <v>0</v>
      </c>
      <c r="U21" s="463">
        <v>0</v>
      </c>
      <c r="V21" s="463">
        <v>1</v>
      </c>
      <c r="W21" s="463">
        <v>0</v>
      </c>
      <c r="X21" s="463">
        <v>0</v>
      </c>
      <c r="Y21" s="463">
        <v>1</v>
      </c>
      <c r="Z21" s="463">
        <v>1</v>
      </c>
      <c r="AA21" s="463">
        <v>0</v>
      </c>
      <c r="AB21" s="463">
        <v>1</v>
      </c>
      <c r="AC21" s="463">
        <v>2</v>
      </c>
      <c r="AD21" s="463">
        <v>0</v>
      </c>
      <c r="AE21" s="463">
        <v>0</v>
      </c>
      <c r="AF21" s="463">
        <v>0</v>
      </c>
      <c r="AG21" s="463">
        <v>1</v>
      </c>
      <c r="AH21" s="463">
        <v>1</v>
      </c>
      <c r="AI21" s="463">
        <v>1</v>
      </c>
      <c r="AJ21" s="463">
        <v>2</v>
      </c>
      <c r="AK21" s="463">
        <v>1</v>
      </c>
      <c r="AL21" s="463">
        <v>1</v>
      </c>
      <c r="AM21" s="463">
        <v>0</v>
      </c>
      <c r="AN21" s="463">
        <v>0</v>
      </c>
      <c r="AO21" s="463">
        <v>2</v>
      </c>
      <c r="AP21" s="463">
        <v>1</v>
      </c>
      <c r="AQ21" s="463">
        <v>0</v>
      </c>
      <c r="AR21" s="463">
        <v>0</v>
      </c>
      <c r="AS21" s="463">
        <v>1</v>
      </c>
      <c r="AT21" s="463">
        <v>2</v>
      </c>
      <c r="AU21" s="463">
        <v>0</v>
      </c>
      <c r="AV21" s="463">
        <v>0</v>
      </c>
      <c r="AW21" s="463">
        <v>1</v>
      </c>
      <c r="AX21" s="463">
        <v>1</v>
      </c>
      <c r="AY21" s="463">
        <v>0</v>
      </c>
      <c r="AZ21" s="463">
        <v>0</v>
      </c>
      <c r="BA21" s="463">
        <v>0</v>
      </c>
      <c r="BB21" s="463">
        <v>1</v>
      </c>
      <c r="BC21" s="463">
        <v>1</v>
      </c>
      <c r="BD21" s="463">
        <v>1</v>
      </c>
      <c r="BE21" s="463">
        <v>0</v>
      </c>
      <c r="BF21" s="463">
        <v>0</v>
      </c>
      <c r="BG21" s="463">
        <v>0</v>
      </c>
      <c r="BH21" s="463">
        <v>0</v>
      </c>
      <c r="BI21" s="463">
        <v>1</v>
      </c>
      <c r="BJ21" s="463">
        <v>1</v>
      </c>
      <c r="BK21" s="463">
        <v>2</v>
      </c>
      <c r="BL21" s="463">
        <v>1</v>
      </c>
      <c r="BM21" s="463">
        <v>1</v>
      </c>
    </row>
    <row r="22" spans="2:65" s="21" customFormat="1" ht="16" customHeight="1" outlineLevel="2">
      <c r="B22" s="197"/>
      <c r="C22" s="283"/>
      <c r="D22" s="462">
        <v>200</v>
      </c>
      <c r="E22" s="238"/>
      <c r="F22" s="463">
        <v>0</v>
      </c>
      <c r="G22" s="463">
        <v>0</v>
      </c>
      <c r="H22" s="463">
        <v>0</v>
      </c>
      <c r="I22" s="463">
        <v>0</v>
      </c>
      <c r="J22" s="463">
        <v>0</v>
      </c>
      <c r="K22" s="463">
        <v>0</v>
      </c>
      <c r="L22" s="463">
        <v>0</v>
      </c>
      <c r="M22" s="463">
        <v>0</v>
      </c>
      <c r="N22" s="463">
        <v>0</v>
      </c>
      <c r="O22" s="463">
        <v>0</v>
      </c>
      <c r="P22" s="463">
        <v>0</v>
      </c>
      <c r="Q22" s="463">
        <v>0</v>
      </c>
      <c r="R22" s="463">
        <v>0</v>
      </c>
      <c r="S22" s="463">
        <v>0</v>
      </c>
      <c r="T22" s="463">
        <v>0</v>
      </c>
      <c r="U22" s="463">
        <v>0</v>
      </c>
      <c r="V22" s="463">
        <v>0</v>
      </c>
      <c r="W22" s="463">
        <v>0</v>
      </c>
      <c r="X22" s="463">
        <v>0</v>
      </c>
      <c r="Y22" s="463">
        <v>0</v>
      </c>
      <c r="Z22" s="463">
        <v>1</v>
      </c>
      <c r="AA22" s="463">
        <v>0</v>
      </c>
      <c r="AB22" s="463">
        <v>1</v>
      </c>
      <c r="AC22" s="463">
        <v>1</v>
      </c>
      <c r="AD22" s="463">
        <v>0</v>
      </c>
      <c r="AE22" s="463">
        <v>0</v>
      </c>
      <c r="AF22" s="463">
        <v>1</v>
      </c>
      <c r="AG22" s="463">
        <v>0</v>
      </c>
      <c r="AH22" s="463">
        <v>0</v>
      </c>
      <c r="AI22" s="463">
        <v>0</v>
      </c>
      <c r="AJ22" s="463">
        <v>1</v>
      </c>
      <c r="AK22" s="463">
        <v>0</v>
      </c>
      <c r="AL22" s="463">
        <v>0</v>
      </c>
      <c r="AM22" s="463">
        <v>1</v>
      </c>
      <c r="AN22" s="463">
        <v>0</v>
      </c>
      <c r="AO22" s="463">
        <v>0</v>
      </c>
      <c r="AP22" s="463">
        <v>0</v>
      </c>
      <c r="AQ22" s="463">
        <v>1</v>
      </c>
      <c r="AR22" s="463">
        <v>1</v>
      </c>
      <c r="AS22" s="463">
        <v>0</v>
      </c>
      <c r="AT22" s="463">
        <v>0</v>
      </c>
      <c r="AU22" s="463">
        <v>0</v>
      </c>
      <c r="AV22" s="463">
        <v>0</v>
      </c>
      <c r="AW22" s="463">
        <v>1</v>
      </c>
      <c r="AX22" s="463">
        <v>0</v>
      </c>
      <c r="AY22" s="463">
        <v>1</v>
      </c>
      <c r="AZ22" s="463">
        <v>1</v>
      </c>
      <c r="BA22" s="463">
        <v>0</v>
      </c>
      <c r="BB22" s="463">
        <v>0</v>
      </c>
      <c r="BC22" s="463">
        <v>0</v>
      </c>
      <c r="BD22" s="463">
        <v>0</v>
      </c>
      <c r="BE22" s="463">
        <v>1</v>
      </c>
      <c r="BF22" s="463">
        <v>1</v>
      </c>
      <c r="BG22" s="463">
        <v>0</v>
      </c>
      <c r="BH22" s="463">
        <v>0</v>
      </c>
      <c r="BI22" s="463">
        <v>0</v>
      </c>
      <c r="BJ22" s="463">
        <v>0</v>
      </c>
      <c r="BK22" s="463">
        <v>0</v>
      </c>
      <c r="BL22" s="463">
        <v>1</v>
      </c>
      <c r="BM22" s="463">
        <v>0</v>
      </c>
    </row>
    <row r="23" spans="2:65" s="21" customFormat="1" ht="16" customHeight="1" outlineLevel="2">
      <c r="B23" s="197"/>
      <c r="C23" s="283"/>
      <c r="D23" s="462">
        <v>500</v>
      </c>
      <c r="E23" s="238"/>
      <c r="F23" s="463">
        <v>0</v>
      </c>
      <c r="G23" s="463">
        <v>0</v>
      </c>
      <c r="H23" s="463">
        <v>0</v>
      </c>
      <c r="I23" s="463">
        <v>0</v>
      </c>
      <c r="J23" s="463">
        <v>0</v>
      </c>
      <c r="K23" s="463">
        <v>0</v>
      </c>
      <c r="L23" s="463">
        <v>0</v>
      </c>
      <c r="M23" s="463">
        <v>0</v>
      </c>
      <c r="N23" s="463">
        <v>0</v>
      </c>
      <c r="O23" s="463">
        <v>0</v>
      </c>
      <c r="P23" s="463">
        <v>0</v>
      </c>
      <c r="Q23" s="463">
        <v>0</v>
      </c>
      <c r="R23" s="463">
        <v>0</v>
      </c>
      <c r="S23" s="463">
        <v>0</v>
      </c>
      <c r="T23" s="463">
        <v>0</v>
      </c>
      <c r="U23" s="463">
        <v>0</v>
      </c>
      <c r="V23" s="463">
        <v>0</v>
      </c>
      <c r="W23" s="463">
        <v>0</v>
      </c>
      <c r="X23" s="463">
        <v>0</v>
      </c>
      <c r="Y23" s="463">
        <v>0</v>
      </c>
      <c r="Z23" s="463">
        <v>0</v>
      </c>
      <c r="AA23" s="463">
        <v>1</v>
      </c>
      <c r="AB23" s="463">
        <v>0</v>
      </c>
      <c r="AC23" s="463">
        <v>1</v>
      </c>
      <c r="AD23" s="463">
        <v>0</v>
      </c>
      <c r="AE23" s="463">
        <v>0</v>
      </c>
      <c r="AF23" s="463">
        <v>0</v>
      </c>
      <c r="AG23" s="463">
        <v>2</v>
      </c>
      <c r="AH23" s="463">
        <v>0</v>
      </c>
      <c r="AI23" s="463">
        <v>0</v>
      </c>
      <c r="AJ23" s="463">
        <v>0</v>
      </c>
      <c r="AK23" s="463">
        <v>1</v>
      </c>
      <c r="AL23" s="463">
        <v>0</v>
      </c>
      <c r="AM23" s="463">
        <v>0</v>
      </c>
      <c r="AN23" s="463">
        <v>0</v>
      </c>
      <c r="AO23" s="463">
        <v>0</v>
      </c>
      <c r="AP23" s="463">
        <v>0</v>
      </c>
      <c r="AQ23" s="463">
        <v>1</v>
      </c>
      <c r="AR23" s="463">
        <v>0</v>
      </c>
      <c r="AS23" s="463">
        <v>0</v>
      </c>
      <c r="AT23" s="463">
        <v>0</v>
      </c>
      <c r="AU23" s="463">
        <v>0</v>
      </c>
      <c r="AV23" s="463">
        <v>0</v>
      </c>
      <c r="AW23" s="463">
        <v>1</v>
      </c>
      <c r="AX23" s="463">
        <v>0</v>
      </c>
      <c r="AY23" s="463">
        <v>0</v>
      </c>
      <c r="AZ23" s="463">
        <v>0</v>
      </c>
      <c r="BA23" s="463">
        <v>0</v>
      </c>
      <c r="BB23" s="463">
        <v>1</v>
      </c>
      <c r="BC23" s="463">
        <v>1</v>
      </c>
      <c r="BD23" s="463">
        <v>0</v>
      </c>
      <c r="BE23" s="463">
        <v>0</v>
      </c>
      <c r="BF23" s="463">
        <v>0</v>
      </c>
      <c r="BG23" s="463">
        <v>1</v>
      </c>
      <c r="BH23" s="463">
        <v>0</v>
      </c>
      <c r="BI23" s="463">
        <v>1</v>
      </c>
      <c r="BJ23" s="463">
        <v>0</v>
      </c>
      <c r="BK23" s="463">
        <v>0</v>
      </c>
      <c r="BL23" s="463">
        <v>1</v>
      </c>
      <c r="BM23" s="463">
        <v>0</v>
      </c>
    </row>
    <row r="24" spans="2:65" s="21" customFormat="1" ht="16" customHeight="1" outlineLevel="1">
      <c r="B24" s="511" t="s">
        <v>403</v>
      </c>
      <c r="C24" s="512"/>
      <c r="D24" s="513"/>
      <c r="E24" s="238"/>
      <c r="F24" s="34">
        <f>F25</f>
        <v>1</v>
      </c>
      <c r="G24" s="34">
        <f t="shared" ref="G24:BM24" si="10">G25</f>
        <v>5</v>
      </c>
      <c r="H24" s="34">
        <f t="shared" si="10"/>
        <v>15</v>
      </c>
      <c r="I24" s="34">
        <f t="shared" si="10"/>
        <v>35</v>
      </c>
      <c r="J24" s="34">
        <f t="shared" si="10"/>
        <v>60</v>
      </c>
      <c r="K24" s="34">
        <f t="shared" si="10"/>
        <v>110</v>
      </c>
      <c r="L24" s="34">
        <f t="shared" si="10"/>
        <v>170</v>
      </c>
      <c r="M24" s="34">
        <f t="shared" si="10"/>
        <v>240</v>
      </c>
      <c r="N24" s="34">
        <f t="shared" si="10"/>
        <v>306</v>
      </c>
      <c r="O24" s="34">
        <f t="shared" si="10"/>
        <v>396</v>
      </c>
      <c r="P24" s="34">
        <f t="shared" si="10"/>
        <v>456</v>
      </c>
      <c r="Q24" s="34">
        <f t="shared" si="10"/>
        <v>536</v>
      </c>
      <c r="R24" s="34">
        <f t="shared" si="10"/>
        <v>692</v>
      </c>
      <c r="S24" s="34">
        <f t="shared" si="10"/>
        <v>867</v>
      </c>
      <c r="T24" s="34">
        <f t="shared" si="10"/>
        <v>987</v>
      </c>
      <c r="U24" s="34">
        <f t="shared" si="10"/>
        <v>1098</v>
      </c>
      <c r="V24" s="34">
        <f t="shared" si="10"/>
        <v>1370</v>
      </c>
      <c r="W24" s="34">
        <f t="shared" si="10"/>
        <v>1488</v>
      </c>
      <c r="X24" s="34">
        <f t="shared" si="10"/>
        <v>1712</v>
      </c>
      <c r="Y24" s="34">
        <f t="shared" si="10"/>
        <v>2052</v>
      </c>
      <c r="Z24" s="34">
        <f t="shared" si="10"/>
        <v>2643</v>
      </c>
      <c r="AA24" s="34">
        <f t="shared" si="10"/>
        <v>3360</v>
      </c>
      <c r="AB24" s="34">
        <f t="shared" si="10"/>
        <v>3968</v>
      </c>
      <c r="AC24" s="34">
        <f t="shared" si="10"/>
        <v>5167</v>
      </c>
      <c r="AD24" s="34">
        <f t="shared" si="10"/>
        <v>5512</v>
      </c>
      <c r="AE24" s="34">
        <f t="shared" si="10"/>
        <v>5788</v>
      </c>
      <c r="AF24" s="34">
        <f t="shared" si="10"/>
        <v>6295</v>
      </c>
      <c r="AG24" s="34">
        <f t="shared" si="10"/>
        <v>7728</v>
      </c>
      <c r="AH24" s="34">
        <f t="shared" si="10"/>
        <v>8117</v>
      </c>
      <c r="AI24" s="34">
        <f t="shared" si="10"/>
        <v>8552</v>
      </c>
      <c r="AJ24" s="34">
        <f t="shared" si="10"/>
        <v>9223</v>
      </c>
      <c r="AK24" s="34">
        <f t="shared" si="10"/>
        <v>10105</v>
      </c>
      <c r="AL24" s="34">
        <f t="shared" si="10"/>
        <v>10518</v>
      </c>
      <c r="AM24" s="34">
        <f t="shared" si="10"/>
        <v>11057</v>
      </c>
      <c r="AN24" s="34">
        <f t="shared" si="10"/>
        <v>11447</v>
      </c>
      <c r="AO24" s="34">
        <f t="shared" si="10"/>
        <v>12018</v>
      </c>
      <c r="AP24" s="34">
        <f t="shared" si="10"/>
        <v>12440</v>
      </c>
      <c r="AQ24" s="34">
        <f t="shared" si="10"/>
        <v>13533</v>
      </c>
      <c r="AR24" s="34">
        <f t="shared" si="10"/>
        <v>14127</v>
      </c>
      <c r="AS24" s="34">
        <f t="shared" si="10"/>
        <v>14582</v>
      </c>
      <c r="AT24" s="34">
        <f t="shared" si="10"/>
        <v>15138</v>
      </c>
      <c r="AU24" s="34">
        <f t="shared" si="10"/>
        <v>15495</v>
      </c>
      <c r="AV24" s="34">
        <f t="shared" si="10"/>
        <v>15923</v>
      </c>
      <c r="AW24" s="34">
        <f t="shared" si="10"/>
        <v>17157</v>
      </c>
      <c r="AX24" s="34">
        <f t="shared" si="10"/>
        <v>17752</v>
      </c>
      <c r="AY24" s="34">
        <f t="shared" si="10"/>
        <v>18348</v>
      </c>
      <c r="AZ24" s="34">
        <f t="shared" si="10"/>
        <v>18945</v>
      </c>
      <c r="BA24" s="34">
        <f t="shared" si="10"/>
        <v>19363</v>
      </c>
      <c r="BB24" s="34">
        <f t="shared" si="10"/>
        <v>20432</v>
      </c>
      <c r="BC24" s="34">
        <f t="shared" si="10"/>
        <v>21502</v>
      </c>
      <c r="BD24" s="34">
        <f t="shared" si="10"/>
        <v>22078</v>
      </c>
      <c r="BE24" s="34">
        <f t="shared" si="10"/>
        <v>22765</v>
      </c>
      <c r="BF24" s="34">
        <f t="shared" si="10"/>
        <v>23503</v>
      </c>
      <c r="BG24" s="34">
        <f t="shared" si="10"/>
        <v>24542</v>
      </c>
      <c r="BH24" s="34">
        <f t="shared" si="10"/>
        <v>25102</v>
      </c>
      <c r="BI24" s="34">
        <f t="shared" si="10"/>
        <v>26313</v>
      </c>
      <c r="BJ24" s="34">
        <f t="shared" si="10"/>
        <v>27035</v>
      </c>
      <c r="BK24" s="34">
        <f t="shared" si="10"/>
        <v>27858</v>
      </c>
      <c r="BL24" s="34">
        <f t="shared" si="10"/>
        <v>29307</v>
      </c>
      <c r="BM24" s="34">
        <f t="shared" si="10"/>
        <v>30057</v>
      </c>
    </row>
    <row r="25" spans="2:65" s="21" customFormat="1" ht="16" customHeight="1" outlineLevel="1">
      <c r="C25" s="20" t="s">
        <v>420</v>
      </c>
      <c r="D25" s="20"/>
      <c r="E25" s="238"/>
      <c r="F25" s="34">
        <f>SUM((F26*$D$26) + (F27*$D$27) + (F28*$D$28) + (F29*$D$29) + (F30*$D$30) + (F31*$D$31) + (F32*$D$32) + (F33*$D$33))</f>
        <v>1</v>
      </c>
      <c r="G25" s="34">
        <f>SUM((G26*$D$26) + (G27*$D$27) + (G28*$D$28) + (G29*$D$29) + (G30*$D$30) + (G31*$D$31) + (G32*$D$32) + (G33*$D$33))</f>
        <v>5</v>
      </c>
      <c r="H25" s="34">
        <f>SUM((H26*$D$26) + (H27*$D$27) + (H28*$D$28) + (H29*$D$29) + (H30*$D$30) + (H31*$D$31) + (H32*$D$32) + (H33*$D$33))</f>
        <v>15</v>
      </c>
      <c r="I25" s="34">
        <f>SUM((I26*$D$26) + (I27*$D$27) + (I28*$D$28) + (I29*$D$29) + (I30*$D$30) + (I31*$D$31) + (I32*$D$32) + (I33*$D$33))</f>
        <v>35</v>
      </c>
      <c r="J25" s="34">
        <f t="shared" ref="J25:BM25" si="11">SUM((J26*$D$26) + (J27*$D$27) + (J28*$D$28) + (J29*$D$29) + (J30*$D$30) + (J31*$D$31) + (J32*$D$32) + (J33*$D$33))</f>
        <v>60</v>
      </c>
      <c r="K25" s="34">
        <f t="shared" si="11"/>
        <v>110</v>
      </c>
      <c r="L25" s="34">
        <f t="shared" si="11"/>
        <v>170</v>
      </c>
      <c r="M25" s="34">
        <f t="shared" si="11"/>
        <v>240</v>
      </c>
      <c r="N25" s="34">
        <f t="shared" si="11"/>
        <v>306</v>
      </c>
      <c r="O25" s="34">
        <f t="shared" si="11"/>
        <v>396</v>
      </c>
      <c r="P25" s="34">
        <f t="shared" si="11"/>
        <v>456</v>
      </c>
      <c r="Q25" s="34">
        <f t="shared" si="11"/>
        <v>536</v>
      </c>
      <c r="R25" s="34">
        <f t="shared" si="11"/>
        <v>692</v>
      </c>
      <c r="S25" s="34">
        <f t="shared" si="11"/>
        <v>867</v>
      </c>
      <c r="T25" s="34">
        <f t="shared" si="11"/>
        <v>987</v>
      </c>
      <c r="U25" s="34">
        <f t="shared" si="11"/>
        <v>1098</v>
      </c>
      <c r="V25" s="34">
        <f t="shared" si="11"/>
        <v>1370</v>
      </c>
      <c r="W25" s="34">
        <f t="shared" si="11"/>
        <v>1488</v>
      </c>
      <c r="X25" s="34">
        <f t="shared" si="11"/>
        <v>1712</v>
      </c>
      <c r="Y25" s="34">
        <f t="shared" si="11"/>
        <v>2052</v>
      </c>
      <c r="Z25" s="34">
        <f t="shared" si="11"/>
        <v>2643</v>
      </c>
      <c r="AA25" s="34">
        <f t="shared" si="11"/>
        <v>3360</v>
      </c>
      <c r="AB25" s="34">
        <f t="shared" si="11"/>
        <v>3968</v>
      </c>
      <c r="AC25" s="34">
        <f t="shared" si="11"/>
        <v>5167</v>
      </c>
      <c r="AD25" s="34">
        <f t="shared" si="11"/>
        <v>5512</v>
      </c>
      <c r="AE25" s="34">
        <f t="shared" si="11"/>
        <v>5788</v>
      </c>
      <c r="AF25" s="34">
        <f t="shared" si="11"/>
        <v>6295</v>
      </c>
      <c r="AG25" s="34">
        <f t="shared" si="11"/>
        <v>7728</v>
      </c>
      <c r="AH25" s="34">
        <f t="shared" si="11"/>
        <v>8117</v>
      </c>
      <c r="AI25" s="34">
        <f t="shared" si="11"/>
        <v>8552</v>
      </c>
      <c r="AJ25" s="34">
        <f t="shared" si="11"/>
        <v>9223</v>
      </c>
      <c r="AK25" s="34">
        <f t="shared" si="11"/>
        <v>10105</v>
      </c>
      <c r="AL25" s="34">
        <f t="shared" si="11"/>
        <v>10518</v>
      </c>
      <c r="AM25" s="34">
        <f t="shared" si="11"/>
        <v>11057</v>
      </c>
      <c r="AN25" s="34">
        <f t="shared" si="11"/>
        <v>11447</v>
      </c>
      <c r="AO25" s="34">
        <f t="shared" si="11"/>
        <v>12018</v>
      </c>
      <c r="AP25" s="34">
        <f t="shared" si="11"/>
        <v>12440</v>
      </c>
      <c r="AQ25" s="34">
        <f t="shared" si="11"/>
        <v>13533</v>
      </c>
      <c r="AR25" s="34">
        <f t="shared" si="11"/>
        <v>14127</v>
      </c>
      <c r="AS25" s="34">
        <f t="shared" si="11"/>
        <v>14582</v>
      </c>
      <c r="AT25" s="34">
        <f t="shared" si="11"/>
        <v>15138</v>
      </c>
      <c r="AU25" s="34">
        <f t="shared" si="11"/>
        <v>15495</v>
      </c>
      <c r="AV25" s="34">
        <f t="shared" si="11"/>
        <v>15923</v>
      </c>
      <c r="AW25" s="34">
        <f t="shared" si="11"/>
        <v>17157</v>
      </c>
      <c r="AX25" s="34">
        <f t="shared" si="11"/>
        <v>17752</v>
      </c>
      <c r="AY25" s="34">
        <f t="shared" si="11"/>
        <v>18348</v>
      </c>
      <c r="AZ25" s="34">
        <f t="shared" si="11"/>
        <v>18945</v>
      </c>
      <c r="BA25" s="34">
        <f t="shared" si="11"/>
        <v>19363</v>
      </c>
      <c r="BB25" s="34">
        <f t="shared" si="11"/>
        <v>20432</v>
      </c>
      <c r="BC25" s="34">
        <f t="shared" si="11"/>
        <v>21502</v>
      </c>
      <c r="BD25" s="34">
        <f t="shared" si="11"/>
        <v>22078</v>
      </c>
      <c r="BE25" s="34">
        <f t="shared" si="11"/>
        <v>22765</v>
      </c>
      <c r="BF25" s="34">
        <f t="shared" si="11"/>
        <v>23503</v>
      </c>
      <c r="BG25" s="34">
        <f t="shared" si="11"/>
        <v>24542</v>
      </c>
      <c r="BH25" s="34">
        <f t="shared" si="11"/>
        <v>25102</v>
      </c>
      <c r="BI25" s="34">
        <f t="shared" si="11"/>
        <v>26313</v>
      </c>
      <c r="BJ25" s="34">
        <f t="shared" si="11"/>
        <v>27035</v>
      </c>
      <c r="BK25" s="34">
        <f t="shared" si="11"/>
        <v>27858</v>
      </c>
      <c r="BL25" s="34">
        <f t="shared" si="11"/>
        <v>29307</v>
      </c>
      <c r="BM25" s="34">
        <f t="shared" si="11"/>
        <v>30057</v>
      </c>
    </row>
    <row r="26" spans="2:65" s="21" customFormat="1" ht="16" customHeight="1" outlineLevel="2">
      <c r="B26" s="197"/>
      <c r="C26" s="197"/>
      <c r="D26" s="460">
        <v>1</v>
      </c>
      <c r="E26" s="238"/>
      <c r="F26" s="34">
        <f>F16</f>
        <v>1</v>
      </c>
      <c r="G26" s="15">
        <f t="shared" ref="G26:AL26" si="12">G16+F26</f>
        <v>5</v>
      </c>
      <c r="H26" s="15">
        <f t="shared" si="12"/>
        <v>15</v>
      </c>
      <c r="I26" s="15">
        <f t="shared" si="12"/>
        <v>30</v>
      </c>
      <c r="J26" s="15">
        <f t="shared" si="12"/>
        <v>55</v>
      </c>
      <c r="K26" s="15">
        <f t="shared" si="12"/>
        <v>95</v>
      </c>
      <c r="L26" s="15">
        <f t="shared" si="12"/>
        <v>140</v>
      </c>
      <c r="M26" s="15">
        <f t="shared" si="12"/>
        <v>190</v>
      </c>
      <c r="N26" s="15">
        <f t="shared" si="12"/>
        <v>241</v>
      </c>
      <c r="O26" s="15">
        <f t="shared" si="12"/>
        <v>296</v>
      </c>
      <c r="P26" s="15">
        <f t="shared" si="12"/>
        <v>351</v>
      </c>
      <c r="Q26" s="35">
        <f t="shared" si="12"/>
        <v>411</v>
      </c>
      <c r="R26" s="34">
        <f t="shared" si="12"/>
        <v>472</v>
      </c>
      <c r="S26" s="15">
        <f t="shared" si="12"/>
        <v>537</v>
      </c>
      <c r="T26" s="15">
        <f t="shared" si="12"/>
        <v>602</v>
      </c>
      <c r="U26" s="15">
        <f t="shared" si="12"/>
        <v>668</v>
      </c>
      <c r="V26" s="15">
        <f t="shared" si="12"/>
        <v>735</v>
      </c>
      <c r="W26" s="15">
        <f t="shared" si="12"/>
        <v>803</v>
      </c>
      <c r="X26" s="15">
        <f t="shared" si="12"/>
        <v>872</v>
      </c>
      <c r="Y26" s="15">
        <f t="shared" si="12"/>
        <v>942</v>
      </c>
      <c r="Z26" s="15">
        <f t="shared" si="12"/>
        <v>1013</v>
      </c>
      <c r="AA26" s="15">
        <f t="shared" si="12"/>
        <v>1085</v>
      </c>
      <c r="AB26" s="15">
        <f t="shared" si="12"/>
        <v>1158</v>
      </c>
      <c r="AC26" s="35">
        <f t="shared" si="12"/>
        <v>1232</v>
      </c>
      <c r="AD26" s="34">
        <f t="shared" si="12"/>
        <v>1307</v>
      </c>
      <c r="AE26" s="15">
        <f t="shared" si="12"/>
        <v>1383</v>
      </c>
      <c r="AF26" s="15">
        <f t="shared" si="12"/>
        <v>1460</v>
      </c>
      <c r="AG26" s="15">
        <f t="shared" si="12"/>
        <v>1538</v>
      </c>
      <c r="AH26" s="15">
        <f t="shared" si="12"/>
        <v>1617</v>
      </c>
      <c r="AI26" s="15">
        <f t="shared" si="12"/>
        <v>1697</v>
      </c>
      <c r="AJ26" s="15">
        <f t="shared" si="12"/>
        <v>1778</v>
      </c>
      <c r="AK26" s="15">
        <f t="shared" si="12"/>
        <v>1860</v>
      </c>
      <c r="AL26" s="15">
        <f t="shared" si="12"/>
        <v>1943</v>
      </c>
      <c r="AM26" s="15">
        <f t="shared" ref="AM26:BM26" si="13">AM16+AL26</f>
        <v>2027</v>
      </c>
      <c r="AN26" s="15">
        <f t="shared" si="13"/>
        <v>2112</v>
      </c>
      <c r="AO26" s="35">
        <f t="shared" si="13"/>
        <v>2198</v>
      </c>
      <c r="AP26" s="34">
        <f t="shared" si="13"/>
        <v>2285</v>
      </c>
      <c r="AQ26" s="15">
        <f t="shared" si="13"/>
        <v>2373</v>
      </c>
      <c r="AR26" s="15">
        <f t="shared" si="13"/>
        <v>2462</v>
      </c>
      <c r="AS26" s="15">
        <f t="shared" si="13"/>
        <v>2552</v>
      </c>
      <c r="AT26" s="15">
        <f t="shared" si="13"/>
        <v>2643</v>
      </c>
      <c r="AU26" s="15">
        <f t="shared" si="13"/>
        <v>2735</v>
      </c>
      <c r="AV26" s="15">
        <f t="shared" si="13"/>
        <v>2828</v>
      </c>
      <c r="AW26" s="15">
        <f t="shared" si="13"/>
        <v>2922</v>
      </c>
      <c r="AX26" s="15">
        <f t="shared" si="13"/>
        <v>3017</v>
      </c>
      <c r="AY26" s="15">
        <f t="shared" si="13"/>
        <v>3113</v>
      </c>
      <c r="AZ26" s="15">
        <f t="shared" si="13"/>
        <v>3210</v>
      </c>
      <c r="BA26" s="35">
        <f t="shared" si="13"/>
        <v>3308</v>
      </c>
      <c r="BB26" s="34">
        <f t="shared" si="13"/>
        <v>3407</v>
      </c>
      <c r="BC26" s="15">
        <f t="shared" si="13"/>
        <v>3507</v>
      </c>
      <c r="BD26" s="15">
        <f t="shared" si="13"/>
        <v>3608</v>
      </c>
      <c r="BE26" s="15">
        <f t="shared" si="13"/>
        <v>3710</v>
      </c>
      <c r="BF26" s="15">
        <f t="shared" si="13"/>
        <v>3813</v>
      </c>
      <c r="BG26" s="15">
        <f t="shared" si="13"/>
        <v>3917</v>
      </c>
      <c r="BH26" s="15">
        <f t="shared" si="13"/>
        <v>4022</v>
      </c>
      <c r="BI26" s="15">
        <f t="shared" si="13"/>
        <v>4128</v>
      </c>
      <c r="BJ26" s="15">
        <f t="shared" si="13"/>
        <v>4235</v>
      </c>
      <c r="BK26" s="15">
        <f t="shared" si="13"/>
        <v>4343</v>
      </c>
      <c r="BL26" s="15">
        <f t="shared" si="13"/>
        <v>4452</v>
      </c>
      <c r="BM26" s="35">
        <f t="shared" si="13"/>
        <v>4562</v>
      </c>
    </row>
    <row r="27" spans="2:65" s="21" customFormat="1" ht="16" customHeight="1" outlineLevel="2">
      <c r="B27" s="197"/>
      <c r="C27" s="197"/>
      <c r="D27" s="462">
        <v>5</v>
      </c>
      <c r="E27" s="238"/>
      <c r="F27" s="34">
        <f>F17</f>
        <v>0</v>
      </c>
      <c r="G27" s="15">
        <f t="shared" ref="G27:AL27" si="14">G17+F27</f>
        <v>0</v>
      </c>
      <c r="H27" s="15">
        <f t="shared" si="14"/>
        <v>0</v>
      </c>
      <c r="I27" s="15">
        <f t="shared" si="14"/>
        <v>1</v>
      </c>
      <c r="J27" s="15">
        <f t="shared" si="14"/>
        <v>1</v>
      </c>
      <c r="K27" s="15">
        <f t="shared" si="14"/>
        <v>3</v>
      </c>
      <c r="L27" s="15">
        <f t="shared" si="14"/>
        <v>4</v>
      </c>
      <c r="M27" s="15">
        <f t="shared" si="14"/>
        <v>4</v>
      </c>
      <c r="N27" s="15">
        <f t="shared" si="14"/>
        <v>5</v>
      </c>
      <c r="O27" s="15">
        <f t="shared" si="14"/>
        <v>6</v>
      </c>
      <c r="P27" s="15">
        <f t="shared" si="14"/>
        <v>7</v>
      </c>
      <c r="Q27" s="35">
        <f t="shared" si="14"/>
        <v>9</v>
      </c>
      <c r="R27" s="34">
        <f t="shared" si="14"/>
        <v>12</v>
      </c>
      <c r="S27" s="15">
        <f t="shared" si="14"/>
        <v>16</v>
      </c>
      <c r="T27" s="15">
        <f t="shared" si="14"/>
        <v>19</v>
      </c>
      <c r="U27" s="15">
        <f t="shared" si="14"/>
        <v>24</v>
      </c>
      <c r="V27" s="15">
        <f t="shared" si="14"/>
        <v>29</v>
      </c>
      <c r="W27" s="15">
        <f t="shared" si="14"/>
        <v>33</v>
      </c>
      <c r="X27" s="15">
        <f t="shared" si="14"/>
        <v>40</v>
      </c>
      <c r="Y27" s="15">
        <f t="shared" si="14"/>
        <v>50</v>
      </c>
      <c r="Z27" s="15">
        <f t="shared" si="14"/>
        <v>60</v>
      </c>
      <c r="AA27" s="15">
        <f t="shared" si="14"/>
        <v>71</v>
      </c>
      <c r="AB27" s="15">
        <f t="shared" si="14"/>
        <v>82</v>
      </c>
      <c r="AC27" s="35">
        <f t="shared" si="14"/>
        <v>93</v>
      </c>
      <c r="AD27" s="34">
        <f t="shared" si="14"/>
        <v>103</v>
      </c>
      <c r="AE27" s="15">
        <f t="shared" si="14"/>
        <v>113</v>
      </c>
      <c r="AF27" s="15">
        <f t="shared" si="14"/>
        <v>123</v>
      </c>
      <c r="AG27" s="15">
        <f t="shared" si="14"/>
        <v>134</v>
      </c>
      <c r="AH27" s="15">
        <f t="shared" si="14"/>
        <v>146</v>
      </c>
      <c r="AI27" s="15">
        <f t="shared" si="14"/>
        <v>157</v>
      </c>
      <c r="AJ27" s="15">
        <f t="shared" si="14"/>
        <v>169</v>
      </c>
      <c r="AK27" s="15">
        <f t="shared" si="14"/>
        <v>181</v>
      </c>
      <c r="AL27" s="15">
        <f t="shared" si="14"/>
        <v>193</v>
      </c>
      <c r="AM27" s="15">
        <f t="shared" ref="AM27:BM27" si="15">AM17+AL27</f>
        <v>206</v>
      </c>
      <c r="AN27" s="15">
        <f t="shared" si="15"/>
        <v>219</v>
      </c>
      <c r="AO27" s="35">
        <f t="shared" si="15"/>
        <v>232</v>
      </c>
      <c r="AP27" s="34">
        <f t="shared" si="15"/>
        <v>245</v>
      </c>
      <c r="AQ27" s="15">
        <f t="shared" si="15"/>
        <v>258</v>
      </c>
      <c r="AR27" s="15">
        <f t="shared" si="15"/>
        <v>271</v>
      </c>
      <c r="AS27" s="15">
        <f t="shared" si="15"/>
        <v>284</v>
      </c>
      <c r="AT27" s="15">
        <f t="shared" si="15"/>
        <v>297</v>
      </c>
      <c r="AU27" s="15">
        <f t="shared" si="15"/>
        <v>310</v>
      </c>
      <c r="AV27" s="15">
        <f t="shared" si="15"/>
        <v>323</v>
      </c>
      <c r="AW27" s="15">
        <f t="shared" si="15"/>
        <v>337</v>
      </c>
      <c r="AX27" s="15">
        <f t="shared" si="15"/>
        <v>351</v>
      </c>
      <c r="AY27" s="15">
        <f t="shared" si="15"/>
        <v>365</v>
      </c>
      <c r="AZ27" s="15">
        <f t="shared" si="15"/>
        <v>379</v>
      </c>
      <c r="BA27" s="35">
        <f t="shared" si="15"/>
        <v>393</v>
      </c>
      <c r="BB27" s="34">
        <f t="shared" si="15"/>
        <v>407</v>
      </c>
      <c r="BC27" s="15">
        <f t="shared" si="15"/>
        <v>421</v>
      </c>
      <c r="BD27" s="15">
        <f t="shared" si="15"/>
        <v>436</v>
      </c>
      <c r="BE27" s="15">
        <f t="shared" si="15"/>
        <v>451</v>
      </c>
      <c r="BF27" s="15">
        <f t="shared" si="15"/>
        <v>466</v>
      </c>
      <c r="BG27" s="15">
        <f t="shared" si="15"/>
        <v>481</v>
      </c>
      <c r="BH27" s="15">
        <f t="shared" si="15"/>
        <v>496</v>
      </c>
      <c r="BI27" s="15">
        <f t="shared" si="15"/>
        <v>511</v>
      </c>
      <c r="BJ27" s="15">
        <f t="shared" si="15"/>
        <v>526</v>
      </c>
      <c r="BK27" s="15">
        <f t="shared" si="15"/>
        <v>541</v>
      </c>
      <c r="BL27" s="15">
        <f t="shared" si="15"/>
        <v>557</v>
      </c>
      <c r="BM27" s="35">
        <f t="shared" si="15"/>
        <v>573</v>
      </c>
    </row>
    <row r="28" spans="2:65" s="21" customFormat="1" ht="16" customHeight="1" outlineLevel="2">
      <c r="B28" s="197"/>
      <c r="C28" s="283"/>
      <c r="D28" s="462">
        <v>10</v>
      </c>
      <c r="E28" s="238"/>
      <c r="F28" s="34">
        <f>F18</f>
        <v>0</v>
      </c>
      <c r="G28" s="15">
        <f t="shared" ref="G28:AL28" si="16">G18+F28</f>
        <v>0</v>
      </c>
      <c r="H28" s="15">
        <f t="shared" si="16"/>
        <v>0</v>
      </c>
      <c r="I28" s="15">
        <f t="shared" si="16"/>
        <v>0</v>
      </c>
      <c r="J28" s="15">
        <f t="shared" si="16"/>
        <v>0</v>
      </c>
      <c r="K28" s="15">
        <f t="shared" si="16"/>
        <v>0</v>
      </c>
      <c r="L28" s="15">
        <f t="shared" si="16"/>
        <v>1</v>
      </c>
      <c r="M28" s="15">
        <f t="shared" si="16"/>
        <v>1</v>
      </c>
      <c r="N28" s="15">
        <f t="shared" si="16"/>
        <v>2</v>
      </c>
      <c r="O28" s="15">
        <f t="shared" si="16"/>
        <v>3</v>
      </c>
      <c r="P28" s="15">
        <f t="shared" si="16"/>
        <v>3</v>
      </c>
      <c r="Q28" s="35">
        <f t="shared" si="16"/>
        <v>4</v>
      </c>
      <c r="R28" s="34">
        <f t="shared" si="16"/>
        <v>5</v>
      </c>
      <c r="S28" s="15">
        <f t="shared" si="16"/>
        <v>7</v>
      </c>
      <c r="T28" s="15">
        <f t="shared" si="16"/>
        <v>9</v>
      </c>
      <c r="U28" s="15">
        <f t="shared" si="16"/>
        <v>11</v>
      </c>
      <c r="V28" s="15">
        <f t="shared" si="16"/>
        <v>14</v>
      </c>
      <c r="W28" s="15">
        <f t="shared" si="16"/>
        <v>17</v>
      </c>
      <c r="X28" s="15">
        <f t="shared" si="16"/>
        <v>22</v>
      </c>
      <c r="Y28" s="15">
        <f t="shared" si="16"/>
        <v>27</v>
      </c>
      <c r="Z28" s="15">
        <f t="shared" si="16"/>
        <v>32</v>
      </c>
      <c r="AA28" s="15">
        <f t="shared" si="16"/>
        <v>39</v>
      </c>
      <c r="AB28" s="15">
        <f t="shared" si="16"/>
        <v>46</v>
      </c>
      <c r="AC28" s="35">
        <f t="shared" si="16"/>
        <v>54</v>
      </c>
      <c r="AD28" s="34">
        <f t="shared" si="16"/>
        <v>62</v>
      </c>
      <c r="AE28" s="15">
        <f t="shared" si="16"/>
        <v>70</v>
      </c>
      <c r="AF28" s="15">
        <f t="shared" si="16"/>
        <v>78</v>
      </c>
      <c r="AG28" s="15">
        <f t="shared" si="16"/>
        <v>86</v>
      </c>
      <c r="AH28" s="15">
        <f t="shared" si="16"/>
        <v>94</v>
      </c>
      <c r="AI28" s="15">
        <f t="shared" si="16"/>
        <v>103</v>
      </c>
      <c r="AJ28" s="15">
        <f t="shared" si="16"/>
        <v>112</v>
      </c>
      <c r="AK28" s="15">
        <f t="shared" si="16"/>
        <v>122</v>
      </c>
      <c r="AL28" s="15">
        <f t="shared" si="16"/>
        <v>132</v>
      </c>
      <c r="AM28" s="15">
        <f t="shared" ref="AM28:BM28" si="17">AM18+AL28</f>
        <v>142</v>
      </c>
      <c r="AN28" s="15">
        <f t="shared" si="17"/>
        <v>152</v>
      </c>
      <c r="AO28" s="35">
        <f t="shared" si="17"/>
        <v>162</v>
      </c>
      <c r="AP28" s="34">
        <f t="shared" si="17"/>
        <v>172</v>
      </c>
      <c r="AQ28" s="15">
        <f t="shared" si="17"/>
        <v>182</v>
      </c>
      <c r="AR28" s="15">
        <f t="shared" si="17"/>
        <v>192</v>
      </c>
      <c r="AS28" s="15">
        <f t="shared" si="17"/>
        <v>203</v>
      </c>
      <c r="AT28" s="15">
        <f t="shared" si="17"/>
        <v>214</v>
      </c>
      <c r="AU28" s="15">
        <f t="shared" si="17"/>
        <v>225</v>
      </c>
      <c r="AV28" s="15">
        <f t="shared" si="17"/>
        <v>236</v>
      </c>
      <c r="AW28" s="15">
        <f t="shared" si="17"/>
        <v>247</v>
      </c>
      <c r="AX28" s="15">
        <f t="shared" si="17"/>
        <v>259</v>
      </c>
      <c r="AY28" s="15">
        <f t="shared" si="17"/>
        <v>271</v>
      </c>
      <c r="AZ28" s="15">
        <f t="shared" si="17"/>
        <v>283</v>
      </c>
      <c r="BA28" s="35">
        <f t="shared" si="17"/>
        <v>295</v>
      </c>
      <c r="BB28" s="34">
        <f t="shared" si="17"/>
        <v>307</v>
      </c>
      <c r="BC28" s="15">
        <f t="shared" si="17"/>
        <v>319</v>
      </c>
      <c r="BD28" s="15">
        <f t="shared" si="17"/>
        <v>331</v>
      </c>
      <c r="BE28" s="15">
        <f t="shared" si="17"/>
        <v>344</v>
      </c>
      <c r="BF28" s="15">
        <f t="shared" si="17"/>
        <v>357</v>
      </c>
      <c r="BG28" s="15">
        <f t="shared" si="17"/>
        <v>370</v>
      </c>
      <c r="BH28" s="15">
        <f t="shared" si="17"/>
        <v>383</v>
      </c>
      <c r="BI28" s="15">
        <f t="shared" si="17"/>
        <v>396</v>
      </c>
      <c r="BJ28" s="15">
        <f t="shared" si="17"/>
        <v>410</v>
      </c>
      <c r="BK28" s="15">
        <f t="shared" si="17"/>
        <v>424</v>
      </c>
      <c r="BL28" s="15">
        <f t="shared" si="17"/>
        <v>438</v>
      </c>
      <c r="BM28" s="35">
        <f t="shared" si="17"/>
        <v>452</v>
      </c>
    </row>
    <row r="29" spans="2:65" s="21" customFormat="1" ht="16" customHeight="1" outlineLevel="2">
      <c r="B29" s="197"/>
      <c r="C29" s="283"/>
      <c r="D29" s="462">
        <v>20</v>
      </c>
      <c r="E29" s="238"/>
      <c r="F29" s="34">
        <f>F19</f>
        <v>0</v>
      </c>
      <c r="G29" s="15">
        <f t="shared" ref="G29:AL32" si="18">G19+F29</f>
        <v>0</v>
      </c>
      <c r="H29" s="15">
        <f t="shared" si="18"/>
        <v>0</v>
      </c>
      <c r="I29" s="15">
        <f t="shared" si="18"/>
        <v>0</v>
      </c>
      <c r="J29" s="15">
        <f t="shared" si="18"/>
        <v>0</v>
      </c>
      <c r="K29" s="15">
        <f t="shared" si="18"/>
        <v>0</v>
      </c>
      <c r="L29" s="15">
        <f t="shared" si="18"/>
        <v>0</v>
      </c>
      <c r="M29" s="15">
        <f t="shared" si="18"/>
        <v>1</v>
      </c>
      <c r="N29" s="15">
        <f t="shared" si="18"/>
        <v>1</v>
      </c>
      <c r="O29" s="15">
        <f t="shared" si="18"/>
        <v>2</v>
      </c>
      <c r="P29" s="15">
        <f t="shared" si="18"/>
        <v>2</v>
      </c>
      <c r="Q29" s="35">
        <f t="shared" si="18"/>
        <v>2</v>
      </c>
      <c r="R29" s="34">
        <f t="shared" si="18"/>
        <v>3</v>
      </c>
      <c r="S29" s="15">
        <f t="shared" si="18"/>
        <v>4</v>
      </c>
      <c r="T29" s="15">
        <f t="shared" si="18"/>
        <v>5</v>
      </c>
      <c r="U29" s="15">
        <f t="shared" si="18"/>
        <v>5</v>
      </c>
      <c r="V29" s="15">
        <f t="shared" si="18"/>
        <v>5</v>
      </c>
      <c r="W29" s="15">
        <f t="shared" si="18"/>
        <v>5</v>
      </c>
      <c r="X29" s="15">
        <f t="shared" si="18"/>
        <v>6</v>
      </c>
      <c r="Y29" s="15">
        <f t="shared" si="18"/>
        <v>7</v>
      </c>
      <c r="Z29" s="15">
        <f t="shared" si="18"/>
        <v>8</v>
      </c>
      <c r="AA29" s="15">
        <f t="shared" si="18"/>
        <v>9</v>
      </c>
      <c r="AB29" s="15">
        <f t="shared" si="18"/>
        <v>12</v>
      </c>
      <c r="AC29" s="35">
        <f t="shared" si="18"/>
        <v>14</v>
      </c>
      <c r="AD29" s="34">
        <f t="shared" si="18"/>
        <v>16</v>
      </c>
      <c r="AE29" s="15">
        <f t="shared" si="18"/>
        <v>17</v>
      </c>
      <c r="AF29" s="15">
        <f t="shared" si="18"/>
        <v>17</v>
      </c>
      <c r="AG29" s="15">
        <f t="shared" si="18"/>
        <v>18</v>
      </c>
      <c r="AH29" s="15">
        <f t="shared" si="18"/>
        <v>19</v>
      </c>
      <c r="AI29" s="15">
        <f t="shared" si="18"/>
        <v>22</v>
      </c>
      <c r="AJ29" s="15">
        <f t="shared" si="18"/>
        <v>24</v>
      </c>
      <c r="AK29" s="15">
        <f t="shared" si="18"/>
        <v>26</v>
      </c>
      <c r="AL29" s="15">
        <f t="shared" si="18"/>
        <v>27</v>
      </c>
      <c r="AM29" s="15">
        <f t="shared" ref="AM29:BM32" si="19">AM19+AL29</f>
        <v>29</v>
      </c>
      <c r="AN29" s="15">
        <f t="shared" si="19"/>
        <v>31</v>
      </c>
      <c r="AO29" s="35">
        <f t="shared" si="19"/>
        <v>32</v>
      </c>
      <c r="AP29" s="34">
        <f t="shared" si="19"/>
        <v>33</v>
      </c>
      <c r="AQ29" s="15">
        <f t="shared" si="19"/>
        <v>35</v>
      </c>
      <c r="AR29" s="15">
        <f t="shared" si="19"/>
        <v>37</v>
      </c>
      <c r="AS29" s="15">
        <f t="shared" si="19"/>
        <v>39</v>
      </c>
      <c r="AT29" s="15">
        <f t="shared" si="19"/>
        <v>41</v>
      </c>
      <c r="AU29" s="15">
        <f t="shared" si="19"/>
        <v>43</v>
      </c>
      <c r="AV29" s="15">
        <f t="shared" si="19"/>
        <v>46</v>
      </c>
      <c r="AW29" s="15">
        <f t="shared" si="19"/>
        <v>49</v>
      </c>
      <c r="AX29" s="15">
        <f t="shared" si="19"/>
        <v>52</v>
      </c>
      <c r="AY29" s="15">
        <f t="shared" si="19"/>
        <v>55</v>
      </c>
      <c r="AZ29" s="15">
        <f t="shared" si="19"/>
        <v>58</v>
      </c>
      <c r="BA29" s="35">
        <f t="shared" si="19"/>
        <v>62</v>
      </c>
      <c r="BB29" s="34">
        <f t="shared" si="19"/>
        <v>66</v>
      </c>
      <c r="BC29" s="15">
        <f t="shared" si="19"/>
        <v>70</v>
      </c>
      <c r="BD29" s="15">
        <f t="shared" si="19"/>
        <v>74</v>
      </c>
      <c r="BE29" s="15">
        <f t="shared" si="19"/>
        <v>78</v>
      </c>
      <c r="BF29" s="15">
        <f t="shared" si="19"/>
        <v>82</v>
      </c>
      <c r="BG29" s="15">
        <f t="shared" si="19"/>
        <v>86</v>
      </c>
      <c r="BH29" s="15">
        <f t="shared" si="19"/>
        <v>91</v>
      </c>
      <c r="BI29" s="15">
        <f t="shared" si="19"/>
        <v>96</v>
      </c>
      <c r="BJ29" s="15">
        <f t="shared" si="19"/>
        <v>101</v>
      </c>
      <c r="BK29" s="15">
        <f t="shared" si="19"/>
        <v>106</v>
      </c>
      <c r="BL29" s="15">
        <f t="shared" si="19"/>
        <v>112</v>
      </c>
      <c r="BM29" s="35">
        <f t="shared" si="19"/>
        <v>118</v>
      </c>
    </row>
    <row r="30" spans="2:65" s="21" customFormat="1" ht="16" customHeight="1" outlineLevel="2">
      <c r="B30" s="197"/>
      <c r="C30" s="283"/>
      <c r="D30" s="462">
        <v>50</v>
      </c>
      <c r="E30" s="238"/>
      <c r="F30" s="34">
        <f t="shared" ref="F30:F32" si="20">F20</f>
        <v>0</v>
      </c>
      <c r="G30" s="15">
        <f t="shared" si="18"/>
        <v>0</v>
      </c>
      <c r="H30" s="15">
        <f t="shared" ref="H30:H32" si="21">H20+G30</f>
        <v>0</v>
      </c>
      <c r="I30" s="15">
        <f t="shared" ref="I30:I32" si="22">I20+H30</f>
        <v>0</v>
      </c>
      <c r="J30" s="15">
        <f t="shared" ref="J30:J32" si="23">J20+I30</f>
        <v>0</v>
      </c>
      <c r="K30" s="15">
        <f t="shared" ref="K30:K32" si="24">K20+J30</f>
        <v>0</v>
      </c>
      <c r="L30" s="15">
        <f t="shared" ref="L30:L32" si="25">L20+K30</f>
        <v>0</v>
      </c>
      <c r="M30" s="15">
        <f t="shared" ref="M30:M32" si="26">M20+L30</f>
        <v>0</v>
      </c>
      <c r="N30" s="15">
        <f t="shared" ref="N30:N32" si="27">N20+M30</f>
        <v>0</v>
      </c>
      <c r="O30" s="15">
        <f t="shared" ref="O30:O32" si="28">O20+N30</f>
        <v>0</v>
      </c>
      <c r="P30" s="15">
        <f t="shared" ref="P30:P32" si="29">P20+O30</f>
        <v>0</v>
      </c>
      <c r="Q30" s="15">
        <f t="shared" ref="Q30:Q32" si="30">Q20+P30</f>
        <v>0</v>
      </c>
      <c r="R30" s="15">
        <f t="shared" ref="R30:R32" si="31">R20+Q30</f>
        <v>1</v>
      </c>
      <c r="S30" s="15">
        <f t="shared" ref="S30:S32" si="32">S20+R30</f>
        <v>2</v>
      </c>
      <c r="T30" s="15">
        <f t="shared" ref="T30:T32" si="33">T20+S30</f>
        <v>2</v>
      </c>
      <c r="U30" s="15">
        <f t="shared" ref="U30:U32" si="34">U20+T30</f>
        <v>2</v>
      </c>
      <c r="V30" s="15">
        <f t="shared" ref="V30:V32" si="35">V20+U30</f>
        <v>3</v>
      </c>
      <c r="W30" s="15">
        <f t="shared" ref="W30:W32" si="36">W20+V30</f>
        <v>3</v>
      </c>
      <c r="X30" s="15">
        <f t="shared" ref="X30:X32" si="37">X20+W30</f>
        <v>4</v>
      </c>
      <c r="Y30" s="15">
        <f t="shared" ref="Y30:Y32" si="38">Y20+X30</f>
        <v>5</v>
      </c>
      <c r="Z30" s="15">
        <f t="shared" ref="Z30:Z32" si="39">Z20+Y30</f>
        <v>7</v>
      </c>
      <c r="AA30" s="15">
        <f t="shared" ref="AA30:AA32" si="40">AA20+Z30</f>
        <v>7</v>
      </c>
      <c r="AB30" s="15">
        <f t="shared" ref="AB30:AB32" si="41">AB20+AA30</f>
        <v>8</v>
      </c>
      <c r="AC30" s="15">
        <f t="shared" ref="AC30:AC32" si="42">AC20+AB30</f>
        <v>9</v>
      </c>
      <c r="AD30" s="15">
        <f t="shared" ref="AD30:AD32" si="43">AD20+AC30</f>
        <v>11</v>
      </c>
      <c r="AE30" s="15">
        <f t="shared" ref="AE30:AE32" si="44">AE20+AD30</f>
        <v>12</v>
      </c>
      <c r="AF30" s="15">
        <f t="shared" ref="AF30:AF32" si="45">AF20+AE30</f>
        <v>14</v>
      </c>
      <c r="AG30" s="15">
        <f t="shared" ref="AG30:AG32" si="46">AG20+AF30</f>
        <v>16</v>
      </c>
      <c r="AH30" s="15">
        <f t="shared" ref="AH30:AH32" si="47">AH20+AG30</f>
        <v>17</v>
      </c>
      <c r="AI30" s="15">
        <f t="shared" ref="AI30:AI32" si="48">AI20+AH30</f>
        <v>18</v>
      </c>
      <c r="AJ30" s="15">
        <f t="shared" ref="AJ30:AJ32" si="49">AJ20+AI30</f>
        <v>18</v>
      </c>
      <c r="AK30" s="15">
        <f t="shared" ref="AK30:AK32" si="50">AK20+AJ30</f>
        <v>18</v>
      </c>
      <c r="AL30" s="15">
        <f t="shared" ref="AL30:AL32" si="51">AL20+AK30</f>
        <v>19</v>
      </c>
      <c r="AM30" s="15">
        <f t="shared" si="19"/>
        <v>20</v>
      </c>
      <c r="AN30" s="15">
        <f t="shared" si="19"/>
        <v>22</v>
      </c>
      <c r="AO30" s="15">
        <f t="shared" si="19"/>
        <v>24</v>
      </c>
      <c r="AP30" s="15">
        <f t="shared" si="19"/>
        <v>25</v>
      </c>
      <c r="AQ30" s="15">
        <f t="shared" si="19"/>
        <v>27</v>
      </c>
      <c r="AR30" s="15">
        <f t="shared" si="19"/>
        <v>29</v>
      </c>
      <c r="AS30" s="15">
        <f t="shared" si="19"/>
        <v>30</v>
      </c>
      <c r="AT30" s="15">
        <f t="shared" si="19"/>
        <v>31</v>
      </c>
      <c r="AU30" s="15">
        <f t="shared" si="19"/>
        <v>32</v>
      </c>
      <c r="AV30" s="15">
        <f t="shared" si="19"/>
        <v>34</v>
      </c>
      <c r="AW30" s="15">
        <f t="shared" si="19"/>
        <v>36</v>
      </c>
      <c r="AX30" s="15">
        <f t="shared" si="19"/>
        <v>39</v>
      </c>
      <c r="AY30" s="15">
        <f t="shared" si="19"/>
        <v>40</v>
      </c>
      <c r="AZ30" s="15">
        <f t="shared" si="19"/>
        <v>41</v>
      </c>
      <c r="BA30" s="15">
        <f t="shared" si="19"/>
        <v>42</v>
      </c>
      <c r="BB30" s="15">
        <f t="shared" si="19"/>
        <v>44</v>
      </c>
      <c r="BC30" s="15">
        <f t="shared" si="19"/>
        <v>46</v>
      </c>
      <c r="BD30" s="15">
        <f t="shared" si="19"/>
        <v>48</v>
      </c>
      <c r="BE30" s="15">
        <f t="shared" si="19"/>
        <v>50</v>
      </c>
      <c r="BF30" s="15">
        <f t="shared" si="19"/>
        <v>53</v>
      </c>
      <c r="BG30" s="15">
        <f t="shared" si="19"/>
        <v>56</v>
      </c>
      <c r="BH30" s="15">
        <f t="shared" si="19"/>
        <v>59</v>
      </c>
      <c r="BI30" s="15">
        <f t="shared" si="19"/>
        <v>63</v>
      </c>
      <c r="BJ30" s="15">
        <f t="shared" si="19"/>
        <v>67</v>
      </c>
      <c r="BK30" s="15">
        <f t="shared" si="19"/>
        <v>71</v>
      </c>
      <c r="BL30" s="15">
        <f t="shared" si="19"/>
        <v>75</v>
      </c>
      <c r="BM30" s="15">
        <f t="shared" si="19"/>
        <v>79</v>
      </c>
    </row>
    <row r="31" spans="2:65" s="21" customFormat="1" ht="16" customHeight="1" outlineLevel="2">
      <c r="B31" s="197"/>
      <c r="C31" s="283"/>
      <c r="D31" s="462">
        <v>100</v>
      </c>
      <c r="E31" s="238"/>
      <c r="F31" s="34">
        <f t="shared" si="20"/>
        <v>0</v>
      </c>
      <c r="G31" s="15">
        <f t="shared" si="18"/>
        <v>0</v>
      </c>
      <c r="H31" s="15">
        <f t="shared" si="21"/>
        <v>0</v>
      </c>
      <c r="I31" s="15">
        <f t="shared" si="22"/>
        <v>0</v>
      </c>
      <c r="J31" s="15">
        <f t="shared" si="23"/>
        <v>0</v>
      </c>
      <c r="K31" s="15">
        <f t="shared" si="24"/>
        <v>0</v>
      </c>
      <c r="L31" s="15">
        <f t="shared" si="25"/>
        <v>0</v>
      </c>
      <c r="M31" s="15">
        <f t="shared" si="26"/>
        <v>0</v>
      </c>
      <c r="N31" s="15">
        <f t="shared" si="27"/>
        <v>0</v>
      </c>
      <c r="O31" s="15">
        <f t="shared" si="28"/>
        <v>0</v>
      </c>
      <c r="P31" s="15">
        <f t="shared" si="29"/>
        <v>0</v>
      </c>
      <c r="Q31" s="15">
        <f t="shared" si="30"/>
        <v>0</v>
      </c>
      <c r="R31" s="15">
        <f t="shared" si="31"/>
        <v>0</v>
      </c>
      <c r="S31" s="15">
        <f t="shared" si="32"/>
        <v>0</v>
      </c>
      <c r="T31" s="15">
        <f t="shared" si="33"/>
        <v>0</v>
      </c>
      <c r="U31" s="15">
        <f t="shared" si="34"/>
        <v>0</v>
      </c>
      <c r="V31" s="15">
        <f t="shared" si="35"/>
        <v>1</v>
      </c>
      <c r="W31" s="15">
        <f t="shared" si="36"/>
        <v>1</v>
      </c>
      <c r="X31" s="15">
        <f t="shared" si="37"/>
        <v>1</v>
      </c>
      <c r="Y31" s="15">
        <f t="shared" si="38"/>
        <v>2</v>
      </c>
      <c r="Z31" s="15">
        <f t="shared" si="39"/>
        <v>3</v>
      </c>
      <c r="AA31" s="15">
        <f t="shared" si="40"/>
        <v>3</v>
      </c>
      <c r="AB31" s="15">
        <f t="shared" si="41"/>
        <v>4</v>
      </c>
      <c r="AC31" s="15">
        <f t="shared" si="42"/>
        <v>6</v>
      </c>
      <c r="AD31" s="15">
        <f t="shared" si="43"/>
        <v>6</v>
      </c>
      <c r="AE31" s="15">
        <f t="shared" si="44"/>
        <v>6</v>
      </c>
      <c r="AF31" s="15">
        <f t="shared" si="45"/>
        <v>6</v>
      </c>
      <c r="AG31" s="15">
        <f t="shared" si="46"/>
        <v>7</v>
      </c>
      <c r="AH31" s="15">
        <f t="shared" si="47"/>
        <v>8</v>
      </c>
      <c r="AI31" s="15">
        <f t="shared" si="48"/>
        <v>9</v>
      </c>
      <c r="AJ31" s="15">
        <f t="shared" si="49"/>
        <v>11</v>
      </c>
      <c r="AK31" s="15">
        <f t="shared" si="50"/>
        <v>12</v>
      </c>
      <c r="AL31" s="15">
        <f t="shared" si="51"/>
        <v>13</v>
      </c>
      <c r="AM31" s="15">
        <f t="shared" si="19"/>
        <v>13</v>
      </c>
      <c r="AN31" s="15">
        <f t="shared" si="19"/>
        <v>13</v>
      </c>
      <c r="AO31" s="15">
        <f t="shared" si="19"/>
        <v>15</v>
      </c>
      <c r="AP31" s="15">
        <f t="shared" si="19"/>
        <v>16</v>
      </c>
      <c r="AQ31" s="15">
        <f t="shared" si="19"/>
        <v>16</v>
      </c>
      <c r="AR31" s="15">
        <f t="shared" si="19"/>
        <v>16</v>
      </c>
      <c r="AS31" s="15">
        <f t="shared" si="19"/>
        <v>17</v>
      </c>
      <c r="AT31" s="15">
        <f t="shared" si="19"/>
        <v>19</v>
      </c>
      <c r="AU31" s="15">
        <f t="shared" si="19"/>
        <v>19</v>
      </c>
      <c r="AV31" s="15">
        <f t="shared" si="19"/>
        <v>19</v>
      </c>
      <c r="AW31" s="15">
        <f t="shared" si="19"/>
        <v>20</v>
      </c>
      <c r="AX31" s="15">
        <f t="shared" si="19"/>
        <v>21</v>
      </c>
      <c r="AY31" s="15">
        <f t="shared" si="19"/>
        <v>21</v>
      </c>
      <c r="AZ31" s="15">
        <f t="shared" si="19"/>
        <v>21</v>
      </c>
      <c r="BA31" s="15">
        <f t="shared" si="19"/>
        <v>21</v>
      </c>
      <c r="BB31" s="15">
        <f t="shared" si="19"/>
        <v>22</v>
      </c>
      <c r="BC31" s="15">
        <f t="shared" si="19"/>
        <v>23</v>
      </c>
      <c r="BD31" s="15">
        <f t="shared" si="19"/>
        <v>24</v>
      </c>
      <c r="BE31" s="15">
        <f t="shared" si="19"/>
        <v>24</v>
      </c>
      <c r="BF31" s="15">
        <f t="shared" si="19"/>
        <v>24</v>
      </c>
      <c r="BG31" s="15">
        <f t="shared" si="19"/>
        <v>24</v>
      </c>
      <c r="BH31" s="15">
        <f t="shared" si="19"/>
        <v>24</v>
      </c>
      <c r="BI31" s="15">
        <f t="shared" si="19"/>
        <v>25</v>
      </c>
      <c r="BJ31" s="15">
        <f t="shared" si="19"/>
        <v>26</v>
      </c>
      <c r="BK31" s="15">
        <f t="shared" si="19"/>
        <v>28</v>
      </c>
      <c r="BL31" s="15">
        <f t="shared" si="19"/>
        <v>29</v>
      </c>
      <c r="BM31" s="15">
        <f t="shared" si="19"/>
        <v>30</v>
      </c>
    </row>
    <row r="32" spans="2:65" s="21" customFormat="1" ht="16" customHeight="1" outlineLevel="2">
      <c r="B32" s="197"/>
      <c r="C32" s="283"/>
      <c r="D32" s="462">
        <v>200</v>
      </c>
      <c r="E32" s="238"/>
      <c r="F32" s="34">
        <f t="shared" si="20"/>
        <v>0</v>
      </c>
      <c r="G32" s="15">
        <f t="shared" si="18"/>
        <v>0</v>
      </c>
      <c r="H32" s="15">
        <f t="shared" si="21"/>
        <v>0</v>
      </c>
      <c r="I32" s="15">
        <f t="shared" si="22"/>
        <v>0</v>
      </c>
      <c r="J32" s="15">
        <f t="shared" si="23"/>
        <v>0</v>
      </c>
      <c r="K32" s="15">
        <f t="shared" si="24"/>
        <v>0</v>
      </c>
      <c r="L32" s="15">
        <f t="shared" si="25"/>
        <v>0</v>
      </c>
      <c r="M32" s="15">
        <f t="shared" si="26"/>
        <v>0</v>
      </c>
      <c r="N32" s="15">
        <f t="shared" si="27"/>
        <v>0</v>
      </c>
      <c r="O32" s="15">
        <f t="shared" si="28"/>
        <v>0</v>
      </c>
      <c r="P32" s="15">
        <f t="shared" si="29"/>
        <v>0</v>
      </c>
      <c r="Q32" s="15">
        <f t="shared" si="30"/>
        <v>0</v>
      </c>
      <c r="R32" s="15">
        <f t="shared" si="31"/>
        <v>0</v>
      </c>
      <c r="S32" s="15">
        <f t="shared" si="32"/>
        <v>0</v>
      </c>
      <c r="T32" s="15">
        <f t="shared" si="33"/>
        <v>0</v>
      </c>
      <c r="U32" s="15">
        <f t="shared" si="34"/>
        <v>0</v>
      </c>
      <c r="V32" s="15">
        <f t="shared" si="35"/>
        <v>0</v>
      </c>
      <c r="W32" s="15">
        <f t="shared" si="36"/>
        <v>0</v>
      </c>
      <c r="X32" s="15">
        <f t="shared" si="37"/>
        <v>0</v>
      </c>
      <c r="Y32" s="15">
        <f t="shared" si="38"/>
        <v>0</v>
      </c>
      <c r="Z32" s="15">
        <f t="shared" si="39"/>
        <v>1</v>
      </c>
      <c r="AA32" s="15">
        <f t="shared" si="40"/>
        <v>1</v>
      </c>
      <c r="AB32" s="15">
        <f t="shared" si="41"/>
        <v>2</v>
      </c>
      <c r="AC32" s="15">
        <f t="shared" si="42"/>
        <v>3</v>
      </c>
      <c r="AD32" s="15">
        <f t="shared" si="43"/>
        <v>3</v>
      </c>
      <c r="AE32" s="15">
        <f t="shared" si="44"/>
        <v>3</v>
      </c>
      <c r="AF32" s="15">
        <f t="shared" si="45"/>
        <v>4</v>
      </c>
      <c r="AG32" s="15">
        <f t="shared" si="46"/>
        <v>4</v>
      </c>
      <c r="AH32" s="15">
        <f t="shared" si="47"/>
        <v>4</v>
      </c>
      <c r="AI32" s="15">
        <f t="shared" si="48"/>
        <v>4</v>
      </c>
      <c r="AJ32" s="15">
        <f t="shared" si="49"/>
        <v>5</v>
      </c>
      <c r="AK32" s="15">
        <f t="shared" si="50"/>
        <v>5</v>
      </c>
      <c r="AL32" s="15">
        <f t="shared" si="51"/>
        <v>5</v>
      </c>
      <c r="AM32" s="15">
        <f t="shared" si="19"/>
        <v>6</v>
      </c>
      <c r="AN32" s="15">
        <f t="shared" si="19"/>
        <v>6</v>
      </c>
      <c r="AO32" s="15">
        <f t="shared" si="19"/>
        <v>6</v>
      </c>
      <c r="AP32" s="15">
        <f t="shared" si="19"/>
        <v>6</v>
      </c>
      <c r="AQ32" s="15">
        <f t="shared" si="19"/>
        <v>7</v>
      </c>
      <c r="AR32" s="15">
        <f t="shared" si="19"/>
        <v>8</v>
      </c>
      <c r="AS32" s="15">
        <f t="shared" si="19"/>
        <v>8</v>
      </c>
      <c r="AT32" s="15">
        <f t="shared" si="19"/>
        <v>8</v>
      </c>
      <c r="AU32" s="15">
        <f t="shared" si="19"/>
        <v>8</v>
      </c>
      <c r="AV32" s="15">
        <f t="shared" si="19"/>
        <v>8</v>
      </c>
      <c r="AW32" s="15">
        <f t="shared" si="19"/>
        <v>9</v>
      </c>
      <c r="AX32" s="15">
        <f t="shared" si="19"/>
        <v>9</v>
      </c>
      <c r="AY32" s="15">
        <f t="shared" si="19"/>
        <v>10</v>
      </c>
      <c r="AZ32" s="15">
        <f t="shared" si="19"/>
        <v>11</v>
      </c>
      <c r="BA32" s="15">
        <f t="shared" si="19"/>
        <v>11</v>
      </c>
      <c r="BB32" s="15">
        <f t="shared" si="19"/>
        <v>11</v>
      </c>
      <c r="BC32" s="15">
        <f t="shared" si="19"/>
        <v>11</v>
      </c>
      <c r="BD32" s="15">
        <f t="shared" si="19"/>
        <v>11</v>
      </c>
      <c r="BE32" s="15">
        <f t="shared" si="19"/>
        <v>12</v>
      </c>
      <c r="BF32" s="15">
        <f t="shared" si="19"/>
        <v>13</v>
      </c>
      <c r="BG32" s="15">
        <f t="shared" si="19"/>
        <v>13</v>
      </c>
      <c r="BH32" s="15">
        <f t="shared" si="19"/>
        <v>13</v>
      </c>
      <c r="BI32" s="15">
        <f t="shared" si="19"/>
        <v>13</v>
      </c>
      <c r="BJ32" s="15">
        <f t="shared" si="19"/>
        <v>13</v>
      </c>
      <c r="BK32" s="15">
        <f t="shared" si="19"/>
        <v>13</v>
      </c>
      <c r="BL32" s="15">
        <f t="shared" si="19"/>
        <v>14</v>
      </c>
      <c r="BM32" s="15">
        <f t="shared" si="19"/>
        <v>14</v>
      </c>
    </row>
    <row r="33" spans="2:65" s="21" customFormat="1" ht="16" customHeight="1" outlineLevel="2">
      <c r="B33" s="197"/>
      <c r="C33" s="283"/>
      <c r="D33" s="464">
        <v>500</v>
      </c>
      <c r="E33" s="282"/>
      <c r="F33" s="465">
        <f>F23</f>
        <v>0</v>
      </c>
      <c r="G33" s="466">
        <f t="shared" ref="G33:AL33" si="52">G23+F33</f>
        <v>0</v>
      </c>
      <c r="H33" s="466">
        <f t="shared" si="52"/>
        <v>0</v>
      </c>
      <c r="I33" s="466">
        <f t="shared" si="52"/>
        <v>0</v>
      </c>
      <c r="J33" s="466">
        <f t="shared" si="52"/>
        <v>0</v>
      </c>
      <c r="K33" s="466">
        <f t="shared" si="52"/>
        <v>0</v>
      </c>
      <c r="L33" s="466">
        <f t="shared" si="52"/>
        <v>0</v>
      </c>
      <c r="M33" s="466">
        <f t="shared" si="52"/>
        <v>0</v>
      </c>
      <c r="N33" s="466">
        <f t="shared" si="52"/>
        <v>0</v>
      </c>
      <c r="O33" s="466">
        <f t="shared" si="52"/>
        <v>0</v>
      </c>
      <c r="P33" s="466">
        <f t="shared" si="52"/>
        <v>0</v>
      </c>
      <c r="Q33" s="467">
        <f t="shared" si="52"/>
        <v>0</v>
      </c>
      <c r="R33" s="465">
        <f t="shared" si="52"/>
        <v>0</v>
      </c>
      <c r="S33" s="466">
        <f t="shared" si="52"/>
        <v>0</v>
      </c>
      <c r="T33" s="466">
        <f t="shared" si="52"/>
        <v>0</v>
      </c>
      <c r="U33" s="466">
        <f t="shared" si="52"/>
        <v>0</v>
      </c>
      <c r="V33" s="466">
        <f t="shared" si="52"/>
        <v>0</v>
      </c>
      <c r="W33" s="466">
        <f t="shared" si="52"/>
        <v>0</v>
      </c>
      <c r="X33" s="466">
        <f t="shared" si="52"/>
        <v>0</v>
      </c>
      <c r="Y33" s="466">
        <f t="shared" si="52"/>
        <v>0</v>
      </c>
      <c r="Z33" s="466">
        <f t="shared" si="52"/>
        <v>0</v>
      </c>
      <c r="AA33" s="466">
        <f t="shared" si="52"/>
        <v>1</v>
      </c>
      <c r="AB33" s="466">
        <f t="shared" si="52"/>
        <v>1</v>
      </c>
      <c r="AC33" s="467">
        <f t="shared" si="52"/>
        <v>2</v>
      </c>
      <c r="AD33" s="465">
        <f t="shared" si="52"/>
        <v>2</v>
      </c>
      <c r="AE33" s="466">
        <f t="shared" si="52"/>
        <v>2</v>
      </c>
      <c r="AF33" s="466">
        <f t="shared" si="52"/>
        <v>2</v>
      </c>
      <c r="AG33" s="466">
        <f t="shared" si="52"/>
        <v>4</v>
      </c>
      <c r="AH33" s="466">
        <f t="shared" si="52"/>
        <v>4</v>
      </c>
      <c r="AI33" s="466">
        <f t="shared" si="52"/>
        <v>4</v>
      </c>
      <c r="AJ33" s="466">
        <f t="shared" si="52"/>
        <v>4</v>
      </c>
      <c r="AK33" s="466">
        <f t="shared" si="52"/>
        <v>5</v>
      </c>
      <c r="AL33" s="466">
        <f t="shared" si="52"/>
        <v>5</v>
      </c>
      <c r="AM33" s="466">
        <f t="shared" ref="AM33:BM33" si="53">AM23+AL33</f>
        <v>5</v>
      </c>
      <c r="AN33" s="466">
        <f t="shared" si="53"/>
        <v>5</v>
      </c>
      <c r="AO33" s="467">
        <f t="shared" si="53"/>
        <v>5</v>
      </c>
      <c r="AP33" s="465">
        <f t="shared" si="53"/>
        <v>5</v>
      </c>
      <c r="AQ33" s="466">
        <f t="shared" si="53"/>
        <v>6</v>
      </c>
      <c r="AR33" s="466">
        <f t="shared" si="53"/>
        <v>6</v>
      </c>
      <c r="AS33" s="466">
        <f t="shared" si="53"/>
        <v>6</v>
      </c>
      <c r="AT33" s="466">
        <f t="shared" si="53"/>
        <v>6</v>
      </c>
      <c r="AU33" s="466">
        <f t="shared" si="53"/>
        <v>6</v>
      </c>
      <c r="AV33" s="466">
        <f t="shared" si="53"/>
        <v>6</v>
      </c>
      <c r="AW33" s="466">
        <f t="shared" si="53"/>
        <v>7</v>
      </c>
      <c r="AX33" s="466">
        <f t="shared" si="53"/>
        <v>7</v>
      </c>
      <c r="AY33" s="466">
        <f t="shared" si="53"/>
        <v>7</v>
      </c>
      <c r="AZ33" s="466">
        <f t="shared" si="53"/>
        <v>7</v>
      </c>
      <c r="BA33" s="467">
        <f t="shared" si="53"/>
        <v>7</v>
      </c>
      <c r="BB33" s="465">
        <f t="shared" si="53"/>
        <v>8</v>
      </c>
      <c r="BC33" s="466">
        <f t="shared" si="53"/>
        <v>9</v>
      </c>
      <c r="BD33" s="466">
        <f t="shared" si="53"/>
        <v>9</v>
      </c>
      <c r="BE33" s="466">
        <f t="shared" si="53"/>
        <v>9</v>
      </c>
      <c r="BF33" s="466">
        <f t="shared" si="53"/>
        <v>9</v>
      </c>
      <c r="BG33" s="466">
        <f t="shared" si="53"/>
        <v>10</v>
      </c>
      <c r="BH33" s="466">
        <f t="shared" si="53"/>
        <v>10</v>
      </c>
      <c r="BI33" s="466">
        <f t="shared" si="53"/>
        <v>11</v>
      </c>
      <c r="BJ33" s="466">
        <f t="shared" si="53"/>
        <v>11</v>
      </c>
      <c r="BK33" s="466">
        <f t="shared" si="53"/>
        <v>11</v>
      </c>
      <c r="BL33" s="466">
        <f t="shared" si="53"/>
        <v>12</v>
      </c>
      <c r="BM33" s="467">
        <f t="shared" si="53"/>
        <v>12</v>
      </c>
    </row>
    <row r="34" spans="2:65" s="475" customFormat="1" ht="16" customHeight="1" outlineLevel="1" thickBot="1">
      <c r="B34" s="529" t="s">
        <v>409</v>
      </c>
      <c r="C34" s="530"/>
      <c r="D34" s="531"/>
      <c r="E34" s="473"/>
      <c r="F34" s="474">
        <f>F35</f>
        <v>2500</v>
      </c>
      <c r="G34" s="474">
        <f>G35+F34</f>
        <v>12500</v>
      </c>
      <c r="H34" s="474">
        <f>H35+G34</f>
        <v>37500</v>
      </c>
      <c r="I34" s="474">
        <f>I35+H34</f>
        <v>77500</v>
      </c>
      <c r="J34" s="474">
        <f t="shared" ref="J34:BM34" si="54">J35+I34</f>
        <v>140000</v>
      </c>
      <c r="K34" s="474">
        <f t="shared" si="54"/>
        <v>245000</v>
      </c>
      <c r="L34" s="474">
        <f t="shared" si="54"/>
        <v>362500</v>
      </c>
      <c r="M34" s="474">
        <f t="shared" si="54"/>
        <v>490000</v>
      </c>
      <c r="N34" s="474">
        <f t="shared" si="54"/>
        <v>622500</v>
      </c>
      <c r="O34" s="474">
        <f t="shared" si="54"/>
        <v>767500</v>
      </c>
      <c r="P34" s="474">
        <f t="shared" si="54"/>
        <v>907500</v>
      </c>
      <c r="Q34" s="474">
        <f t="shared" si="54"/>
        <v>1065000</v>
      </c>
      <c r="R34" s="474">
        <f t="shared" si="54"/>
        <v>1232500</v>
      </c>
      <c r="S34" s="474">
        <f t="shared" si="54"/>
        <v>1415000</v>
      </c>
      <c r="T34" s="474">
        <f t="shared" si="54"/>
        <v>1592500</v>
      </c>
      <c r="U34" s="474">
        <f t="shared" si="54"/>
        <v>1775000</v>
      </c>
      <c r="V34" s="474">
        <f t="shared" si="54"/>
        <v>1967500</v>
      </c>
      <c r="W34" s="474">
        <f t="shared" si="54"/>
        <v>2155000</v>
      </c>
      <c r="X34" s="474">
        <f t="shared" si="54"/>
        <v>2362500</v>
      </c>
      <c r="Y34" s="474">
        <f t="shared" si="54"/>
        <v>2582500</v>
      </c>
      <c r="Z34" s="474">
        <f t="shared" si="54"/>
        <v>2810000</v>
      </c>
      <c r="AA34" s="474">
        <f t="shared" si="54"/>
        <v>3040000</v>
      </c>
      <c r="AB34" s="474">
        <f t="shared" si="54"/>
        <v>3282500</v>
      </c>
      <c r="AC34" s="474">
        <f t="shared" si="54"/>
        <v>3532500</v>
      </c>
      <c r="AD34" s="474">
        <f t="shared" si="54"/>
        <v>3775000</v>
      </c>
      <c r="AE34" s="474">
        <f t="shared" si="54"/>
        <v>4015000</v>
      </c>
      <c r="AF34" s="474">
        <f t="shared" si="54"/>
        <v>4260000</v>
      </c>
      <c r="AG34" s="474">
        <f t="shared" si="54"/>
        <v>4517500</v>
      </c>
      <c r="AH34" s="474">
        <f t="shared" si="54"/>
        <v>4772500</v>
      </c>
      <c r="AI34" s="474">
        <f t="shared" si="54"/>
        <v>5035000</v>
      </c>
      <c r="AJ34" s="474">
        <f t="shared" si="54"/>
        <v>5302500</v>
      </c>
      <c r="AK34" s="474">
        <f t="shared" si="54"/>
        <v>5572500</v>
      </c>
      <c r="AL34" s="474">
        <f t="shared" si="54"/>
        <v>5842500</v>
      </c>
      <c r="AM34" s="474">
        <f t="shared" si="54"/>
        <v>6120000</v>
      </c>
      <c r="AN34" s="474">
        <f t="shared" si="54"/>
        <v>6400000</v>
      </c>
      <c r="AO34" s="474">
        <f t="shared" si="54"/>
        <v>6685000</v>
      </c>
      <c r="AP34" s="474">
        <f t="shared" si="54"/>
        <v>6967500</v>
      </c>
      <c r="AQ34" s="474">
        <f t="shared" si="54"/>
        <v>7260000</v>
      </c>
      <c r="AR34" s="474">
        <f t="shared" si="54"/>
        <v>7552500</v>
      </c>
      <c r="AS34" s="474">
        <f t="shared" si="54"/>
        <v>7847500</v>
      </c>
      <c r="AT34" s="474">
        <f t="shared" si="54"/>
        <v>8147500</v>
      </c>
      <c r="AU34" s="474">
        <f t="shared" si="54"/>
        <v>8445000</v>
      </c>
      <c r="AV34" s="474">
        <f t="shared" si="54"/>
        <v>8750000</v>
      </c>
      <c r="AW34" s="474">
        <f t="shared" si="54"/>
        <v>9067500</v>
      </c>
      <c r="AX34" s="474">
        <f t="shared" si="54"/>
        <v>9387500</v>
      </c>
      <c r="AY34" s="474">
        <f t="shared" si="54"/>
        <v>9705000</v>
      </c>
      <c r="AZ34" s="474">
        <f t="shared" si="54"/>
        <v>10025000</v>
      </c>
      <c r="BA34" s="474">
        <f t="shared" si="54"/>
        <v>10347500</v>
      </c>
      <c r="BB34" s="474">
        <f t="shared" si="54"/>
        <v>10680000</v>
      </c>
      <c r="BC34" s="474">
        <f t="shared" si="54"/>
        <v>11015000</v>
      </c>
      <c r="BD34" s="474">
        <f t="shared" si="54"/>
        <v>11352500</v>
      </c>
      <c r="BE34" s="474">
        <f t="shared" si="54"/>
        <v>11695000</v>
      </c>
      <c r="BF34" s="474">
        <f t="shared" si="54"/>
        <v>12042500</v>
      </c>
      <c r="BG34" s="474">
        <f t="shared" si="54"/>
        <v>12392500</v>
      </c>
      <c r="BH34" s="474">
        <f t="shared" si="54"/>
        <v>12745000</v>
      </c>
      <c r="BI34" s="474">
        <f t="shared" si="54"/>
        <v>13107500</v>
      </c>
      <c r="BJ34" s="474">
        <f t="shared" si="54"/>
        <v>13472500</v>
      </c>
      <c r="BK34" s="474">
        <f t="shared" si="54"/>
        <v>13842500</v>
      </c>
      <c r="BL34" s="474">
        <f t="shared" si="54"/>
        <v>14222500</v>
      </c>
      <c r="BM34" s="474">
        <f t="shared" si="54"/>
        <v>14600000</v>
      </c>
    </row>
    <row r="35" spans="2:65" s="21" customFormat="1" ht="16" customHeight="1" outlineLevel="1" thickTop="1">
      <c r="C35" s="468" t="s">
        <v>408</v>
      </c>
      <c r="D35" s="468"/>
      <c r="E35" s="469"/>
      <c r="F35" s="470">
        <f>SUM(F36:F43)</f>
        <v>2500</v>
      </c>
      <c r="G35" s="471">
        <f>SUM(G36:G43)</f>
        <v>10000</v>
      </c>
      <c r="H35" s="471">
        <f t="shared" ref="H35:BM35" si="55">SUM(H36:H43)</f>
        <v>25000</v>
      </c>
      <c r="I35" s="471">
        <f t="shared" si="55"/>
        <v>40000</v>
      </c>
      <c r="J35" s="471">
        <f t="shared" si="55"/>
        <v>62500</v>
      </c>
      <c r="K35" s="471">
        <f t="shared" si="55"/>
        <v>105000</v>
      </c>
      <c r="L35" s="471">
        <f t="shared" si="55"/>
        <v>117500</v>
      </c>
      <c r="M35" s="471">
        <f t="shared" si="55"/>
        <v>127500</v>
      </c>
      <c r="N35" s="471">
        <f t="shared" si="55"/>
        <v>132500</v>
      </c>
      <c r="O35" s="471">
        <f t="shared" si="55"/>
        <v>145000</v>
      </c>
      <c r="P35" s="471">
        <f t="shared" si="55"/>
        <v>140000</v>
      </c>
      <c r="Q35" s="472">
        <f t="shared" si="55"/>
        <v>157500</v>
      </c>
      <c r="R35" s="470">
        <f t="shared" si="55"/>
        <v>167500</v>
      </c>
      <c r="S35" s="471">
        <f t="shared" si="55"/>
        <v>182500</v>
      </c>
      <c r="T35" s="471">
        <f t="shared" si="55"/>
        <v>177500</v>
      </c>
      <c r="U35" s="471">
        <f t="shared" si="55"/>
        <v>182500</v>
      </c>
      <c r="V35" s="471">
        <f t="shared" si="55"/>
        <v>192500</v>
      </c>
      <c r="W35" s="471">
        <f t="shared" si="55"/>
        <v>187500</v>
      </c>
      <c r="X35" s="471">
        <f t="shared" si="55"/>
        <v>207500</v>
      </c>
      <c r="Y35" s="471">
        <f t="shared" si="55"/>
        <v>220000</v>
      </c>
      <c r="Z35" s="471">
        <f t="shared" si="55"/>
        <v>227500</v>
      </c>
      <c r="AA35" s="471">
        <f t="shared" si="55"/>
        <v>230000</v>
      </c>
      <c r="AB35" s="471">
        <f t="shared" si="55"/>
        <v>242500</v>
      </c>
      <c r="AC35" s="472">
        <f t="shared" si="55"/>
        <v>250000</v>
      </c>
      <c r="AD35" s="470">
        <f t="shared" si="55"/>
        <v>242500</v>
      </c>
      <c r="AE35" s="471">
        <f t="shared" si="55"/>
        <v>240000</v>
      </c>
      <c r="AF35" s="471">
        <f t="shared" si="55"/>
        <v>245000</v>
      </c>
      <c r="AG35" s="471">
        <f t="shared" si="55"/>
        <v>257500</v>
      </c>
      <c r="AH35" s="471">
        <f t="shared" si="55"/>
        <v>255000</v>
      </c>
      <c r="AI35" s="471">
        <f t="shared" si="55"/>
        <v>262500</v>
      </c>
      <c r="AJ35" s="471">
        <f t="shared" si="55"/>
        <v>267500</v>
      </c>
      <c r="AK35" s="471">
        <f t="shared" si="55"/>
        <v>270000</v>
      </c>
      <c r="AL35" s="471">
        <f t="shared" si="55"/>
        <v>270000</v>
      </c>
      <c r="AM35" s="471">
        <f t="shared" si="55"/>
        <v>277500</v>
      </c>
      <c r="AN35" s="471">
        <f t="shared" si="55"/>
        <v>280000</v>
      </c>
      <c r="AO35" s="472">
        <f t="shared" si="55"/>
        <v>285000</v>
      </c>
      <c r="AP35" s="470">
        <f t="shared" si="55"/>
        <v>282500</v>
      </c>
      <c r="AQ35" s="471">
        <f t="shared" si="55"/>
        <v>292500</v>
      </c>
      <c r="AR35" s="471">
        <f t="shared" si="55"/>
        <v>292500</v>
      </c>
      <c r="AS35" s="471">
        <f t="shared" si="55"/>
        <v>295000</v>
      </c>
      <c r="AT35" s="471">
        <f t="shared" si="55"/>
        <v>300000</v>
      </c>
      <c r="AU35" s="471">
        <f t="shared" si="55"/>
        <v>297500</v>
      </c>
      <c r="AV35" s="471">
        <f t="shared" si="55"/>
        <v>305000</v>
      </c>
      <c r="AW35" s="471">
        <f t="shared" si="55"/>
        <v>317500</v>
      </c>
      <c r="AX35" s="471">
        <f t="shared" si="55"/>
        <v>320000</v>
      </c>
      <c r="AY35" s="471">
        <f t="shared" si="55"/>
        <v>317500</v>
      </c>
      <c r="AZ35" s="471">
        <f t="shared" si="55"/>
        <v>320000</v>
      </c>
      <c r="BA35" s="472">
        <f t="shared" si="55"/>
        <v>322500</v>
      </c>
      <c r="BB35" s="470">
        <f t="shared" si="55"/>
        <v>332500</v>
      </c>
      <c r="BC35" s="471">
        <f t="shared" si="55"/>
        <v>335000</v>
      </c>
      <c r="BD35" s="471">
        <f t="shared" si="55"/>
        <v>337500</v>
      </c>
      <c r="BE35" s="471">
        <f t="shared" si="55"/>
        <v>342500</v>
      </c>
      <c r="BF35" s="471">
        <f t="shared" si="55"/>
        <v>347500</v>
      </c>
      <c r="BG35" s="471">
        <f t="shared" si="55"/>
        <v>350000</v>
      </c>
      <c r="BH35" s="471">
        <f t="shared" si="55"/>
        <v>352500</v>
      </c>
      <c r="BI35" s="471">
        <f t="shared" si="55"/>
        <v>362500</v>
      </c>
      <c r="BJ35" s="471">
        <f t="shared" si="55"/>
        <v>365000</v>
      </c>
      <c r="BK35" s="471">
        <f t="shared" si="55"/>
        <v>370000</v>
      </c>
      <c r="BL35" s="471">
        <f t="shared" si="55"/>
        <v>380000</v>
      </c>
      <c r="BM35" s="472">
        <f t="shared" si="55"/>
        <v>377500</v>
      </c>
    </row>
    <row r="36" spans="2:65" s="21" customFormat="1" ht="16" customHeight="1" outlineLevel="2">
      <c r="B36" s="197"/>
      <c r="C36" s="197"/>
      <c r="D36" s="462" t="s">
        <v>328</v>
      </c>
      <c r="E36" s="238"/>
      <c r="F36" s="461">
        <f>SUM(F16*'HXCEL Assumptions'!$B$2)</f>
        <v>2500</v>
      </c>
      <c r="G36" s="461">
        <f>SUM(G16*'HXCEL Assumptions'!$B$2)</f>
        <v>10000</v>
      </c>
      <c r="H36" s="461">
        <f>SUM(H16*'HXCEL Assumptions'!$B$2)</f>
        <v>25000</v>
      </c>
      <c r="I36" s="461">
        <f>SUM(I16*'HXCEL Assumptions'!$B$2)</f>
        <v>37500</v>
      </c>
      <c r="J36" s="461">
        <f>SUM(J16*'HXCEL Assumptions'!$B$2)</f>
        <v>62500</v>
      </c>
      <c r="K36" s="461">
        <f>SUM(K16*'HXCEL Assumptions'!$B$2)</f>
        <v>100000</v>
      </c>
      <c r="L36" s="461">
        <f>SUM(L16*'HXCEL Assumptions'!$B$2)</f>
        <v>112500</v>
      </c>
      <c r="M36" s="461">
        <f>SUM(M16*'HXCEL Assumptions'!$B$2)</f>
        <v>125000</v>
      </c>
      <c r="N36" s="461">
        <f>SUM(N16*'HXCEL Assumptions'!$B$2)</f>
        <v>127500</v>
      </c>
      <c r="O36" s="461">
        <f>SUM(O16*'HXCEL Assumptions'!$B$2)</f>
        <v>137500</v>
      </c>
      <c r="P36" s="461">
        <f>SUM(P16*'HXCEL Assumptions'!$B$2)</f>
        <v>137500</v>
      </c>
      <c r="Q36" s="461">
        <f>SUM(Q16*'HXCEL Assumptions'!$B$2)</f>
        <v>150000</v>
      </c>
      <c r="R36" s="461">
        <f>SUM(R16*'HXCEL Assumptions'!$B$2)</f>
        <v>152500</v>
      </c>
      <c r="S36" s="461">
        <f>SUM(S16*'HXCEL Assumptions'!$B$2)</f>
        <v>162500</v>
      </c>
      <c r="T36" s="461">
        <f>SUM(T16*'HXCEL Assumptions'!$B$2)</f>
        <v>162500</v>
      </c>
      <c r="U36" s="461">
        <f>SUM(U16*'HXCEL Assumptions'!$B$2)</f>
        <v>165000</v>
      </c>
      <c r="V36" s="461">
        <f>SUM(V16*'HXCEL Assumptions'!$B$2)</f>
        <v>167500</v>
      </c>
      <c r="W36" s="461">
        <f>SUM(W16*'HXCEL Assumptions'!$B$2)</f>
        <v>170000</v>
      </c>
      <c r="X36" s="461">
        <f>SUM(X16*'HXCEL Assumptions'!$B$2)</f>
        <v>172500</v>
      </c>
      <c r="Y36" s="461">
        <f>SUM(Y16*'HXCEL Assumptions'!$B$2)</f>
        <v>175000</v>
      </c>
      <c r="Z36" s="461">
        <f>SUM(Z16*'HXCEL Assumptions'!$B$2)</f>
        <v>177500</v>
      </c>
      <c r="AA36" s="461">
        <f>SUM(AA16*'HXCEL Assumptions'!$B$2)</f>
        <v>180000</v>
      </c>
      <c r="AB36" s="461">
        <f>SUM(AB16*'HXCEL Assumptions'!$B$2)</f>
        <v>182500</v>
      </c>
      <c r="AC36" s="461">
        <f>SUM(AC16*'HXCEL Assumptions'!$B$2)</f>
        <v>185000</v>
      </c>
      <c r="AD36" s="461">
        <f>SUM(AD16*'HXCEL Assumptions'!$B$2)</f>
        <v>187500</v>
      </c>
      <c r="AE36" s="461">
        <f>SUM(AE16*'HXCEL Assumptions'!$B$2)</f>
        <v>190000</v>
      </c>
      <c r="AF36" s="461">
        <f>SUM(AF16*'HXCEL Assumptions'!$B$2)</f>
        <v>192500</v>
      </c>
      <c r="AG36" s="461">
        <f>SUM(AG16*'HXCEL Assumptions'!$B$2)</f>
        <v>195000</v>
      </c>
      <c r="AH36" s="461">
        <f>SUM(AH16*'HXCEL Assumptions'!$B$2)</f>
        <v>197500</v>
      </c>
      <c r="AI36" s="461">
        <f>SUM(AI16*'HXCEL Assumptions'!$B$2)</f>
        <v>200000</v>
      </c>
      <c r="AJ36" s="461">
        <f>SUM(AJ16*'HXCEL Assumptions'!$B$2)</f>
        <v>202500</v>
      </c>
      <c r="AK36" s="461">
        <f>SUM(AK16*'HXCEL Assumptions'!$B$2)</f>
        <v>205000</v>
      </c>
      <c r="AL36" s="461">
        <f>SUM(AL16*'HXCEL Assumptions'!$B$2)</f>
        <v>207500</v>
      </c>
      <c r="AM36" s="461">
        <f>SUM(AM16*'HXCEL Assumptions'!$B$2)</f>
        <v>210000</v>
      </c>
      <c r="AN36" s="461">
        <f>SUM(AN16*'HXCEL Assumptions'!$B$2)</f>
        <v>212500</v>
      </c>
      <c r="AO36" s="461">
        <f>SUM(AO16*'HXCEL Assumptions'!$B$2)</f>
        <v>215000</v>
      </c>
      <c r="AP36" s="461">
        <f>SUM(AP16*'HXCEL Assumptions'!$B$2)</f>
        <v>217500</v>
      </c>
      <c r="AQ36" s="461">
        <f>SUM(AQ16*'HXCEL Assumptions'!$B$2)</f>
        <v>220000</v>
      </c>
      <c r="AR36" s="461">
        <f>SUM(AR16*'HXCEL Assumptions'!$B$2)</f>
        <v>222500</v>
      </c>
      <c r="AS36" s="461">
        <f>SUM(AS16*'HXCEL Assumptions'!$B$2)</f>
        <v>225000</v>
      </c>
      <c r="AT36" s="461">
        <f>SUM(AT16*'HXCEL Assumptions'!$B$2)</f>
        <v>227500</v>
      </c>
      <c r="AU36" s="461">
        <f>SUM(AU16*'HXCEL Assumptions'!$B$2)</f>
        <v>230000</v>
      </c>
      <c r="AV36" s="461">
        <f>SUM(AV16*'HXCEL Assumptions'!$B$2)</f>
        <v>232500</v>
      </c>
      <c r="AW36" s="461">
        <f>SUM(AW16*'HXCEL Assumptions'!$B$2)</f>
        <v>235000</v>
      </c>
      <c r="AX36" s="461">
        <f>SUM(AX16*'HXCEL Assumptions'!$B$2)</f>
        <v>237500</v>
      </c>
      <c r="AY36" s="461">
        <f>SUM(AY16*'HXCEL Assumptions'!$B$2)</f>
        <v>240000</v>
      </c>
      <c r="AZ36" s="461">
        <f>SUM(AZ16*'HXCEL Assumptions'!$B$2)</f>
        <v>242500</v>
      </c>
      <c r="BA36" s="461">
        <f>SUM(BA16*'HXCEL Assumptions'!$B$2)</f>
        <v>245000</v>
      </c>
      <c r="BB36" s="461">
        <f>SUM(BB16*'HXCEL Assumptions'!$B$2)</f>
        <v>247500</v>
      </c>
      <c r="BC36" s="461">
        <f>SUM(BC16*'HXCEL Assumptions'!$B$2)</f>
        <v>250000</v>
      </c>
      <c r="BD36" s="461">
        <f>SUM(BD16*'HXCEL Assumptions'!$B$2)</f>
        <v>252500</v>
      </c>
      <c r="BE36" s="461">
        <f>SUM(BE16*'HXCEL Assumptions'!$B$2)</f>
        <v>255000</v>
      </c>
      <c r="BF36" s="461">
        <f>SUM(BF16*'HXCEL Assumptions'!$B$2)</f>
        <v>257500</v>
      </c>
      <c r="BG36" s="461">
        <f>SUM(BG16*'HXCEL Assumptions'!$B$2)</f>
        <v>260000</v>
      </c>
      <c r="BH36" s="461">
        <f>SUM(BH16*'HXCEL Assumptions'!$B$2)</f>
        <v>262500</v>
      </c>
      <c r="BI36" s="461">
        <f>SUM(BI16*'HXCEL Assumptions'!$B$2)</f>
        <v>265000</v>
      </c>
      <c r="BJ36" s="461">
        <f>SUM(BJ16*'HXCEL Assumptions'!$B$2)</f>
        <v>267500</v>
      </c>
      <c r="BK36" s="461">
        <f>SUM(BK16*'HXCEL Assumptions'!$B$2)</f>
        <v>270000</v>
      </c>
      <c r="BL36" s="461">
        <f>SUM(BL16*'HXCEL Assumptions'!$B$2)</f>
        <v>272500</v>
      </c>
      <c r="BM36" s="461">
        <f>SUM(BM16*'HXCEL Assumptions'!$B$2)</f>
        <v>275000</v>
      </c>
    </row>
    <row r="37" spans="2:65" s="21" customFormat="1" ht="16" customHeight="1" outlineLevel="2">
      <c r="B37" s="197"/>
      <c r="C37" s="197"/>
      <c r="D37" s="462" t="s">
        <v>329</v>
      </c>
      <c r="E37" s="238"/>
      <c r="F37" s="461">
        <f>SUM(F17*'HXCEL Assumptions'!$B$2)</f>
        <v>0</v>
      </c>
      <c r="G37" s="461">
        <f>SUM(G17*'HXCEL Assumptions'!$B$2)</f>
        <v>0</v>
      </c>
      <c r="H37" s="461">
        <f>SUM(H17*'HXCEL Assumptions'!$B$2)</f>
        <v>0</v>
      </c>
      <c r="I37" s="461">
        <f>SUM(I17*'HXCEL Assumptions'!$B$2)</f>
        <v>2500</v>
      </c>
      <c r="J37" s="461">
        <f>SUM(J17*'HXCEL Assumptions'!$B$2)</f>
        <v>0</v>
      </c>
      <c r="K37" s="461">
        <f>SUM(K17*'HXCEL Assumptions'!$B$2)</f>
        <v>5000</v>
      </c>
      <c r="L37" s="461">
        <f>SUM(L17*'HXCEL Assumptions'!$B$2)</f>
        <v>2500</v>
      </c>
      <c r="M37" s="461">
        <f>SUM(M17*'HXCEL Assumptions'!$B$2)</f>
        <v>0</v>
      </c>
      <c r="N37" s="461">
        <f>SUM(N17*'HXCEL Assumptions'!$B$2)</f>
        <v>2500</v>
      </c>
      <c r="O37" s="461">
        <f>SUM(O17*'HXCEL Assumptions'!$B$2)</f>
        <v>2500</v>
      </c>
      <c r="P37" s="461">
        <f>SUM(P17*'HXCEL Assumptions'!$B$2)</f>
        <v>2500</v>
      </c>
      <c r="Q37" s="461">
        <f>SUM(Q17*'HXCEL Assumptions'!$B$2)</f>
        <v>5000</v>
      </c>
      <c r="R37" s="461">
        <f>SUM(R17*'HXCEL Assumptions'!$B$2)</f>
        <v>7500</v>
      </c>
      <c r="S37" s="461">
        <f>SUM(S17*'HXCEL Assumptions'!$B$2)</f>
        <v>10000</v>
      </c>
      <c r="T37" s="461">
        <f>SUM(T17*'HXCEL Assumptions'!$B$2)</f>
        <v>7500</v>
      </c>
      <c r="U37" s="461">
        <f>SUM(U17*'HXCEL Assumptions'!$B$2)</f>
        <v>12500</v>
      </c>
      <c r="V37" s="461">
        <f>SUM(V17*'HXCEL Assumptions'!$B$2)</f>
        <v>12500</v>
      </c>
      <c r="W37" s="461">
        <f>SUM(W17*'HXCEL Assumptions'!$B$2)</f>
        <v>10000</v>
      </c>
      <c r="X37" s="461">
        <f>SUM(X17*'HXCEL Assumptions'!$B$2)</f>
        <v>17500</v>
      </c>
      <c r="Y37" s="461">
        <f>SUM(Y17*'HXCEL Assumptions'!$B$2)</f>
        <v>25000</v>
      </c>
      <c r="Z37" s="461">
        <f>SUM(Z17*'HXCEL Assumptions'!$B$2)</f>
        <v>25000</v>
      </c>
      <c r="AA37" s="461">
        <f>SUM(AA17*'HXCEL Assumptions'!$B$2)</f>
        <v>27500</v>
      </c>
      <c r="AB37" s="461">
        <f>SUM(AB17*'HXCEL Assumptions'!$B$2)</f>
        <v>27500</v>
      </c>
      <c r="AC37" s="461">
        <f>SUM(AC17*'HXCEL Assumptions'!$B$2)</f>
        <v>27500</v>
      </c>
      <c r="AD37" s="461">
        <f>SUM(AD17*'HXCEL Assumptions'!$B$2)</f>
        <v>25000</v>
      </c>
      <c r="AE37" s="461">
        <f>SUM(AE17*'HXCEL Assumptions'!$B$2)</f>
        <v>25000</v>
      </c>
      <c r="AF37" s="461">
        <f>SUM(AF17*'HXCEL Assumptions'!$B$2)</f>
        <v>25000</v>
      </c>
      <c r="AG37" s="461">
        <f>SUM(AG17*'HXCEL Assumptions'!$B$2)</f>
        <v>27500</v>
      </c>
      <c r="AH37" s="461">
        <f>SUM(AH17*'HXCEL Assumptions'!$B$2)</f>
        <v>30000</v>
      </c>
      <c r="AI37" s="461">
        <f>SUM(AI17*'HXCEL Assumptions'!$B$2)</f>
        <v>27500</v>
      </c>
      <c r="AJ37" s="461">
        <f>SUM(AJ17*'HXCEL Assumptions'!$B$2)</f>
        <v>30000</v>
      </c>
      <c r="AK37" s="461">
        <f>SUM(AK17*'HXCEL Assumptions'!$B$2)</f>
        <v>30000</v>
      </c>
      <c r="AL37" s="461">
        <f>SUM(AL17*'HXCEL Assumptions'!$B$2)</f>
        <v>30000</v>
      </c>
      <c r="AM37" s="461">
        <f>SUM(AM17*'HXCEL Assumptions'!$B$2)</f>
        <v>32500</v>
      </c>
      <c r="AN37" s="461">
        <f>SUM(AN17*'HXCEL Assumptions'!$B$2)</f>
        <v>32500</v>
      </c>
      <c r="AO37" s="461">
        <f>SUM(AO17*'HXCEL Assumptions'!$B$2)</f>
        <v>32500</v>
      </c>
      <c r="AP37" s="461">
        <f>SUM(AP17*'HXCEL Assumptions'!$B$2)</f>
        <v>32500</v>
      </c>
      <c r="AQ37" s="461">
        <f>SUM(AQ17*'HXCEL Assumptions'!$B$2)</f>
        <v>32500</v>
      </c>
      <c r="AR37" s="461">
        <f>SUM(AR17*'HXCEL Assumptions'!$B$2)</f>
        <v>32500</v>
      </c>
      <c r="AS37" s="461">
        <f>SUM(AS17*'HXCEL Assumptions'!$B$2)</f>
        <v>32500</v>
      </c>
      <c r="AT37" s="461">
        <f>SUM(AT17*'HXCEL Assumptions'!$B$2)</f>
        <v>32500</v>
      </c>
      <c r="AU37" s="461">
        <f>SUM(AU17*'HXCEL Assumptions'!$B$2)</f>
        <v>32500</v>
      </c>
      <c r="AV37" s="461">
        <f>SUM(AV17*'HXCEL Assumptions'!$B$2)</f>
        <v>32500</v>
      </c>
      <c r="AW37" s="461">
        <f>SUM(AW17*'HXCEL Assumptions'!$B$2)</f>
        <v>35000</v>
      </c>
      <c r="AX37" s="461">
        <f>SUM(AX17*'HXCEL Assumptions'!$B$2)</f>
        <v>35000</v>
      </c>
      <c r="AY37" s="461">
        <f>SUM(AY17*'HXCEL Assumptions'!$B$2)</f>
        <v>35000</v>
      </c>
      <c r="AZ37" s="461">
        <f>SUM(AZ17*'HXCEL Assumptions'!$B$2)</f>
        <v>35000</v>
      </c>
      <c r="BA37" s="461">
        <f>SUM(BA17*'HXCEL Assumptions'!$B$2)</f>
        <v>35000</v>
      </c>
      <c r="BB37" s="461">
        <f>SUM(BB17*'HXCEL Assumptions'!$B$2)</f>
        <v>35000</v>
      </c>
      <c r="BC37" s="461">
        <f>SUM(BC17*'HXCEL Assumptions'!$B$2)</f>
        <v>35000</v>
      </c>
      <c r="BD37" s="461">
        <f>SUM(BD17*'HXCEL Assumptions'!$B$2)</f>
        <v>37500</v>
      </c>
      <c r="BE37" s="461">
        <f>SUM(BE17*'HXCEL Assumptions'!$B$2)</f>
        <v>37500</v>
      </c>
      <c r="BF37" s="461">
        <f>SUM(BF17*'HXCEL Assumptions'!$B$2)</f>
        <v>37500</v>
      </c>
      <c r="BG37" s="461">
        <f>SUM(BG17*'HXCEL Assumptions'!$B$2)</f>
        <v>37500</v>
      </c>
      <c r="BH37" s="461">
        <f>SUM(BH17*'HXCEL Assumptions'!$B$2)</f>
        <v>37500</v>
      </c>
      <c r="BI37" s="461">
        <f>SUM(BI17*'HXCEL Assumptions'!$B$2)</f>
        <v>37500</v>
      </c>
      <c r="BJ37" s="461">
        <f>SUM(BJ17*'HXCEL Assumptions'!$B$2)</f>
        <v>37500</v>
      </c>
      <c r="BK37" s="461">
        <f>SUM(BK17*'HXCEL Assumptions'!$B$2)</f>
        <v>37500</v>
      </c>
      <c r="BL37" s="461">
        <f>SUM(BL17*'HXCEL Assumptions'!$B$2)</f>
        <v>40000</v>
      </c>
      <c r="BM37" s="461">
        <f>SUM(BM17*'HXCEL Assumptions'!$B$2)</f>
        <v>40000</v>
      </c>
    </row>
    <row r="38" spans="2:65" s="21" customFormat="1" ht="16" customHeight="1" outlineLevel="2">
      <c r="B38" s="197"/>
      <c r="C38" s="283"/>
      <c r="D38" s="462" t="s">
        <v>330</v>
      </c>
      <c r="E38" s="238"/>
      <c r="F38" s="461">
        <f>SUM(F18*'HXCEL Assumptions'!$B$2)</f>
        <v>0</v>
      </c>
      <c r="G38" s="461">
        <f>SUM(G18*'HXCEL Assumptions'!$B$2)</f>
        <v>0</v>
      </c>
      <c r="H38" s="461">
        <f>SUM(H18*'HXCEL Assumptions'!$B$2)</f>
        <v>0</v>
      </c>
      <c r="I38" s="461">
        <f>SUM(I18*'HXCEL Assumptions'!$B$2)</f>
        <v>0</v>
      </c>
      <c r="J38" s="461">
        <f>SUM(J18*'HXCEL Assumptions'!$B$2)</f>
        <v>0</v>
      </c>
      <c r="K38" s="461">
        <f>SUM(K18*'HXCEL Assumptions'!$B$2)</f>
        <v>0</v>
      </c>
      <c r="L38" s="461">
        <f>SUM(L18*'HXCEL Assumptions'!$B$2)</f>
        <v>2500</v>
      </c>
      <c r="M38" s="461">
        <f>SUM(M18*'HXCEL Assumptions'!$B$2)</f>
        <v>0</v>
      </c>
      <c r="N38" s="461">
        <f>SUM(N18*'HXCEL Assumptions'!$B$2)</f>
        <v>2500</v>
      </c>
      <c r="O38" s="461">
        <f>SUM(O18*'HXCEL Assumptions'!$B$2)</f>
        <v>2500</v>
      </c>
      <c r="P38" s="461">
        <f>SUM(P18*'HXCEL Assumptions'!$B$2)</f>
        <v>0</v>
      </c>
      <c r="Q38" s="461">
        <f>SUM(Q18*'HXCEL Assumptions'!$B$2)</f>
        <v>2500</v>
      </c>
      <c r="R38" s="461">
        <f>SUM(R18*'HXCEL Assumptions'!$B$2)</f>
        <v>2500</v>
      </c>
      <c r="S38" s="461">
        <f>SUM(S18*'HXCEL Assumptions'!$B$2)</f>
        <v>5000</v>
      </c>
      <c r="T38" s="461">
        <f>SUM(T18*'HXCEL Assumptions'!$B$2)</f>
        <v>5000</v>
      </c>
      <c r="U38" s="461">
        <f>SUM(U18*'HXCEL Assumptions'!$B$2)</f>
        <v>5000</v>
      </c>
      <c r="V38" s="461">
        <f>SUM(V18*'HXCEL Assumptions'!$B$2)</f>
        <v>7500</v>
      </c>
      <c r="W38" s="461">
        <f>SUM(W18*'HXCEL Assumptions'!$B$2)</f>
        <v>7500</v>
      </c>
      <c r="X38" s="461">
        <f>SUM(X18*'HXCEL Assumptions'!$B$2)</f>
        <v>12500</v>
      </c>
      <c r="Y38" s="461">
        <f>SUM(Y18*'HXCEL Assumptions'!$B$2)</f>
        <v>12500</v>
      </c>
      <c r="Z38" s="461">
        <f>SUM(Z18*'HXCEL Assumptions'!$B$2)</f>
        <v>12500</v>
      </c>
      <c r="AA38" s="461">
        <f>SUM(AA18*'HXCEL Assumptions'!$B$2)</f>
        <v>17500</v>
      </c>
      <c r="AB38" s="461">
        <f>SUM(AB18*'HXCEL Assumptions'!$B$2)</f>
        <v>17500</v>
      </c>
      <c r="AC38" s="461">
        <f>SUM(AC18*'HXCEL Assumptions'!$B$2)</f>
        <v>20000</v>
      </c>
      <c r="AD38" s="461">
        <f>SUM(AD18*'HXCEL Assumptions'!$B$2)</f>
        <v>20000</v>
      </c>
      <c r="AE38" s="461">
        <f>SUM(AE18*'HXCEL Assumptions'!$B$2)</f>
        <v>20000</v>
      </c>
      <c r="AF38" s="461">
        <f>SUM(AF18*'HXCEL Assumptions'!$B$2)</f>
        <v>20000</v>
      </c>
      <c r="AG38" s="461">
        <f>SUM(AG18*'HXCEL Assumptions'!$B$2)</f>
        <v>20000</v>
      </c>
      <c r="AH38" s="461">
        <f>SUM(AH18*'HXCEL Assumptions'!$B$2)</f>
        <v>20000</v>
      </c>
      <c r="AI38" s="461">
        <f>SUM(AI18*'HXCEL Assumptions'!$B$2)</f>
        <v>22500</v>
      </c>
      <c r="AJ38" s="461">
        <f>SUM(AJ18*'HXCEL Assumptions'!$B$2)</f>
        <v>22500</v>
      </c>
      <c r="AK38" s="461">
        <f>SUM(AK18*'HXCEL Assumptions'!$B$2)</f>
        <v>25000</v>
      </c>
      <c r="AL38" s="461">
        <f>SUM(AL18*'HXCEL Assumptions'!$B$2)</f>
        <v>25000</v>
      </c>
      <c r="AM38" s="461">
        <f>SUM(AM18*'HXCEL Assumptions'!$B$2)</f>
        <v>25000</v>
      </c>
      <c r="AN38" s="461">
        <f>SUM(AN18*'HXCEL Assumptions'!$B$2)</f>
        <v>25000</v>
      </c>
      <c r="AO38" s="461">
        <f>SUM(AO18*'HXCEL Assumptions'!$B$2)</f>
        <v>25000</v>
      </c>
      <c r="AP38" s="461">
        <f>SUM(AP18*'HXCEL Assumptions'!$B$2)</f>
        <v>25000</v>
      </c>
      <c r="AQ38" s="461">
        <f>SUM(AQ18*'HXCEL Assumptions'!$B$2)</f>
        <v>25000</v>
      </c>
      <c r="AR38" s="461">
        <f>SUM(AR18*'HXCEL Assumptions'!$B$2)</f>
        <v>25000</v>
      </c>
      <c r="AS38" s="461">
        <f>SUM(AS18*'HXCEL Assumptions'!$B$2)</f>
        <v>27500</v>
      </c>
      <c r="AT38" s="461">
        <f>SUM(AT18*'HXCEL Assumptions'!$B$2)</f>
        <v>27500</v>
      </c>
      <c r="AU38" s="461">
        <f>SUM(AU18*'HXCEL Assumptions'!$B$2)</f>
        <v>27500</v>
      </c>
      <c r="AV38" s="461">
        <f>SUM(AV18*'HXCEL Assumptions'!$B$2)</f>
        <v>27500</v>
      </c>
      <c r="AW38" s="461">
        <f>SUM(AW18*'HXCEL Assumptions'!$B$2)</f>
        <v>27500</v>
      </c>
      <c r="AX38" s="461">
        <f>SUM(AX18*'HXCEL Assumptions'!$B$2)</f>
        <v>30000</v>
      </c>
      <c r="AY38" s="461">
        <f>SUM(AY18*'HXCEL Assumptions'!$B$2)</f>
        <v>30000</v>
      </c>
      <c r="AZ38" s="461">
        <f>SUM(AZ18*'HXCEL Assumptions'!$B$2)</f>
        <v>30000</v>
      </c>
      <c r="BA38" s="461">
        <f>SUM(BA18*'HXCEL Assumptions'!$B$2)</f>
        <v>30000</v>
      </c>
      <c r="BB38" s="461">
        <f>SUM(BB18*'HXCEL Assumptions'!$B$2)</f>
        <v>30000</v>
      </c>
      <c r="BC38" s="461">
        <f>SUM(BC18*'HXCEL Assumptions'!$B$2)</f>
        <v>30000</v>
      </c>
      <c r="BD38" s="461">
        <f>SUM(BD18*'HXCEL Assumptions'!$B$2)</f>
        <v>30000</v>
      </c>
      <c r="BE38" s="461">
        <f>SUM(BE18*'HXCEL Assumptions'!$B$2)</f>
        <v>32500</v>
      </c>
      <c r="BF38" s="461">
        <f>SUM(BF18*'HXCEL Assumptions'!$B$2)</f>
        <v>32500</v>
      </c>
      <c r="BG38" s="461">
        <f>SUM(BG18*'HXCEL Assumptions'!$B$2)</f>
        <v>32500</v>
      </c>
      <c r="BH38" s="461">
        <f>SUM(BH18*'HXCEL Assumptions'!$B$2)</f>
        <v>32500</v>
      </c>
      <c r="BI38" s="461">
        <f>SUM(BI18*'HXCEL Assumptions'!$B$2)</f>
        <v>32500</v>
      </c>
      <c r="BJ38" s="461">
        <f>SUM(BJ18*'HXCEL Assumptions'!$B$2)</f>
        <v>35000</v>
      </c>
      <c r="BK38" s="461">
        <f>SUM(BK18*'HXCEL Assumptions'!$B$2)</f>
        <v>35000</v>
      </c>
      <c r="BL38" s="461">
        <f>SUM(BL18*'HXCEL Assumptions'!$B$2)</f>
        <v>35000</v>
      </c>
      <c r="BM38" s="461">
        <f>SUM(BM18*'HXCEL Assumptions'!$B$2)</f>
        <v>35000</v>
      </c>
    </row>
    <row r="39" spans="2:65" s="21" customFormat="1" ht="16" customHeight="1" outlineLevel="2">
      <c r="B39" s="197"/>
      <c r="C39" s="283"/>
      <c r="D39" s="462" t="s">
        <v>331</v>
      </c>
      <c r="E39" s="238"/>
      <c r="F39" s="461">
        <f>SUM(F19*'HXCEL Assumptions'!$B$2)</f>
        <v>0</v>
      </c>
      <c r="G39" s="461">
        <f>SUM(G19*'HXCEL Assumptions'!$B$2)</f>
        <v>0</v>
      </c>
      <c r="H39" s="461">
        <f>SUM(H19*'HXCEL Assumptions'!$B$2)</f>
        <v>0</v>
      </c>
      <c r="I39" s="461">
        <f>SUM(I19*'HXCEL Assumptions'!$B$2)</f>
        <v>0</v>
      </c>
      <c r="J39" s="461">
        <f>SUM(J19*'HXCEL Assumptions'!$B$2)</f>
        <v>0</v>
      </c>
      <c r="K39" s="461">
        <f>SUM(K19*'HXCEL Assumptions'!$B$2)</f>
        <v>0</v>
      </c>
      <c r="L39" s="461">
        <f>SUM(L19*'HXCEL Assumptions'!$B$2)</f>
        <v>0</v>
      </c>
      <c r="M39" s="461">
        <f>SUM(M19*'HXCEL Assumptions'!$B$2)</f>
        <v>2500</v>
      </c>
      <c r="N39" s="461">
        <f>SUM(N19*'HXCEL Assumptions'!$B$2)</f>
        <v>0</v>
      </c>
      <c r="O39" s="461">
        <f>SUM(O19*'HXCEL Assumptions'!$B$2)</f>
        <v>2500</v>
      </c>
      <c r="P39" s="461">
        <f>SUM(P19*'HXCEL Assumptions'!$B$2)</f>
        <v>0</v>
      </c>
      <c r="Q39" s="461">
        <f>SUM(Q19*'HXCEL Assumptions'!$B$2)</f>
        <v>0</v>
      </c>
      <c r="R39" s="461">
        <f>SUM(R19*'HXCEL Assumptions'!$B$2)</f>
        <v>2500</v>
      </c>
      <c r="S39" s="461">
        <f>SUM(S19*'HXCEL Assumptions'!$B$2)</f>
        <v>2500</v>
      </c>
      <c r="T39" s="461">
        <f>SUM(T19*'HXCEL Assumptions'!$B$2)</f>
        <v>2500</v>
      </c>
      <c r="U39" s="461">
        <f>SUM(U19*'HXCEL Assumptions'!$B$2)</f>
        <v>0</v>
      </c>
      <c r="V39" s="461">
        <f>SUM(V19*'HXCEL Assumptions'!$B$2)</f>
        <v>0</v>
      </c>
      <c r="W39" s="461">
        <f>SUM(W19*'HXCEL Assumptions'!$B$2)</f>
        <v>0</v>
      </c>
      <c r="X39" s="461">
        <f>SUM(X19*'HXCEL Assumptions'!$B$2)</f>
        <v>2500</v>
      </c>
      <c r="Y39" s="461">
        <f>SUM(Y19*'HXCEL Assumptions'!$B$2)</f>
        <v>2500</v>
      </c>
      <c r="Z39" s="461">
        <f>SUM(Z19*'HXCEL Assumptions'!$B$2)</f>
        <v>2500</v>
      </c>
      <c r="AA39" s="461">
        <f>SUM(AA19*'HXCEL Assumptions'!$B$2)</f>
        <v>2500</v>
      </c>
      <c r="AB39" s="461">
        <f>SUM(AB19*'HXCEL Assumptions'!$B$2)</f>
        <v>7500</v>
      </c>
      <c r="AC39" s="461">
        <f>SUM(AC19*'HXCEL Assumptions'!$B$2)</f>
        <v>5000</v>
      </c>
      <c r="AD39" s="461">
        <f>SUM(AD19*'HXCEL Assumptions'!$B$2)</f>
        <v>5000</v>
      </c>
      <c r="AE39" s="461">
        <f>SUM(AE19*'HXCEL Assumptions'!$B$2)</f>
        <v>2500</v>
      </c>
      <c r="AF39" s="461">
        <f>SUM(AF19*'HXCEL Assumptions'!$B$2)</f>
        <v>0</v>
      </c>
      <c r="AG39" s="461">
        <f>SUM(AG19*'HXCEL Assumptions'!$B$2)</f>
        <v>2500</v>
      </c>
      <c r="AH39" s="461">
        <f>SUM(AH19*'HXCEL Assumptions'!$B$2)</f>
        <v>2500</v>
      </c>
      <c r="AI39" s="461">
        <f>SUM(AI19*'HXCEL Assumptions'!$B$2)</f>
        <v>7500</v>
      </c>
      <c r="AJ39" s="461">
        <f>SUM(AJ19*'HXCEL Assumptions'!$B$2)</f>
        <v>5000</v>
      </c>
      <c r="AK39" s="461">
        <f>SUM(AK19*'HXCEL Assumptions'!$B$2)</f>
        <v>5000</v>
      </c>
      <c r="AL39" s="461">
        <f>SUM(AL19*'HXCEL Assumptions'!$B$2)</f>
        <v>2500</v>
      </c>
      <c r="AM39" s="461">
        <f>SUM(AM19*'HXCEL Assumptions'!$B$2)</f>
        <v>5000</v>
      </c>
      <c r="AN39" s="461">
        <f>SUM(AN19*'HXCEL Assumptions'!$B$2)</f>
        <v>5000</v>
      </c>
      <c r="AO39" s="461">
        <f>SUM(AO19*'HXCEL Assumptions'!$B$2)</f>
        <v>2500</v>
      </c>
      <c r="AP39" s="461">
        <f>SUM(AP19*'HXCEL Assumptions'!$B$2)</f>
        <v>2500</v>
      </c>
      <c r="AQ39" s="461">
        <f>SUM(AQ19*'HXCEL Assumptions'!$B$2)</f>
        <v>5000</v>
      </c>
      <c r="AR39" s="461">
        <f>SUM(AR19*'HXCEL Assumptions'!$B$2)</f>
        <v>5000</v>
      </c>
      <c r="AS39" s="461">
        <f>SUM(AS19*'HXCEL Assumptions'!$B$2)</f>
        <v>5000</v>
      </c>
      <c r="AT39" s="461">
        <f>SUM(AT19*'HXCEL Assumptions'!$B$2)</f>
        <v>5000</v>
      </c>
      <c r="AU39" s="461">
        <f>SUM(AU19*'HXCEL Assumptions'!$B$2)</f>
        <v>5000</v>
      </c>
      <c r="AV39" s="461">
        <f>SUM(AV19*'HXCEL Assumptions'!$B$2)</f>
        <v>7500</v>
      </c>
      <c r="AW39" s="461">
        <f>SUM(AW19*'HXCEL Assumptions'!$B$2)</f>
        <v>7500</v>
      </c>
      <c r="AX39" s="461">
        <f>SUM(AX19*'HXCEL Assumptions'!$B$2)</f>
        <v>7500</v>
      </c>
      <c r="AY39" s="461">
        <f>SUM(AY19*'HXCEL Assumptions'!$B$2)</f>
        <v>7500</v>
      </c>
      <c r="AZ39" s="461">
        <f>SUM(AZ19*'HXCEL Assumptions'!$B$2)</f>
        <v>7500</v>
      </c>
      <c r="BA39" s="461">
        <f>SUM(BA19*'HXCEL Assumptions'!$B$2)</f>
        <v>10000</v>
      </c>
      <c r="BB39" s="461">
        <f>SUM(BB19*'HXCEL Assumptions'!$B$2)</f>
        <v>10000</v>
      </c>
      <c r="BC39" s="461">
        <f>SUM(BC19*'HXCEL Assumptions'!$B$2)</f>
        <v>10000</v>
      </c>
      <c r="BD39" s="461">
        <f>SUM(BD19*'HXCEL Assumptions'!$B$2)</f>
        <v>10000</v>
      </c>
      <c r="BE39" s="461">
        <f>SUM(BE19*'HXCEL Assumptions'!$B$2)</f>
        <v>10000</v>
      </c>
      <c r="BF39" s="461">
        <f>SUM(BF19*'HXCEL Assumptions'!$B$2)</f>
        <v>10000</v>
      </c>
      <c r="BG39" s="461">
        <f>SUM(BG19*'HXCEL Assumptions'!$B$2)</f>
        <v>10000</v>
      </c>
      <c r="BH39" s="461">
        <f>SUM(BH19*'HXCEL Assumptions'!$B$2)</f>
        <v>12500</v>
      </c>
      <c r="BI39" s="461">
        <f>SUM(BI19*'HXCEL Assumptions'!$B$2)</f>
        <v>12500</v>
      </c>
      <c r="BJ39" s="461">
        <f>SUM(BJ19*'HXCEL Assumptions'!$B$2)</f>
        <v>12500</v>
      </c>
      <c r="BK39" s="461">
        <f>SUM(BK19*'HXCEL Assumptions'!$B$2)</f>
        <v>12500</v>
      </c>
      <c r="BL39" s="461">
        <f>SUM(BL19*'HXCEL Assumptions'!$B$2)</f>
        <v>15000</v>
      </c>
      <c r="BM39" s="461">
        <f>SUM(BM19*'HXCEL Assumptions'!$B$2)</f>
        <v>15000</v>
      </c>
    </row>
    <row r="40" spans="2:65" s="21" customFormat="1" ht="16" customHeight="1" outlineLevel="2">
      <c r="B40" s="197"/>
      <c r="C40" s="283"/>
      <c r="D40" s="462" t="s">
        <v>332</v>
      </c>
      <c r="E40" s="238"/>
      <c r="F40" s="461">
        <f>SUM(F20*'HXCEL Assumptions'!$B$2)</f>
        <v>0</v>
      </c>
      <c r="G40" s="461">
        <f>SUM(G20*'HXCEL Assumptions'!$B$2)</f>
        <v>0</v>
      </c>
      <c r="H40" s="461">
        <f>SUM(H20*'HXCEL Assumptions'!$B$2)</f>
        <v>0</v>
      </c>
      <c r="I40" s="461">
        <f>SUM(I20*'HXCEL Assumptions'!$B$2)</f>
        <v>0</v>
      </c>
      <c r="J40" s="461">
        <f>SUM(J20*'HXCEL Assumptions'!$B$2)</f>
        <v>0</v>
      </c>
      <c r="K40" s="461">
        <f>SUM(K20*'HXCEL Assumptions'!$B$2)</f>
        <v>0</v>
      </c>
      <c r="L40" s="461">
        <f>SUM(L20*'HXCEL Assumptions'!$B$2)</f>
        <v>0</v>
      </c>
      <c r="M40" s="461">
        <f>SUM(M20*'HXCEL Assumptions'!$B$2)</f>
        <v>0</v>
      </c>
      <c r="N40" s="461">
        <f>SUM(N20*'HXCEL Assumptions'!$B$2)</f>
        <v>0</v>
      </c>
      <c r="O40" s="461">
        <f>SUM(O20*'HXCEL Assumptions'!$B$2)</f>
        <v>0</v>
      </c>
      <c r="P40" s="461">
        <f>SUM(P20*'HXCEL Assumptions'!$B$2)</f>
        <v>0</v>
      </c>
      <c r="Q40" s="461">
        <f>SUM(Q20*'HXCEL Assumptions'!$B$2)</f>
        <v>0</v>
      </c>
      <c r="R40" s="461">
        <f>SUM(R20*'HXCEL Assumptions'!$B$2)</f>
        <v>2500</v>
      </c>
      <c r="S40" s="461">
        <f>SUM(S20*'HXCEL Assumptions'!$B$2)</f>
        <v>2500</v>
      </c>
      <c r="T40" s="461">
        <f>SUM(T20*'HXCEL Assumptions'!$B$2)</f>
        <v>0</v>
      </c>
      <c r="U40" s="461">
        <f>SUM(U20*'HXCEL Assumptions'!$B$2)</f>
        <v>0</v>
      </c>
      <c r="V40" s="461">
        <f>SUM(V20*'HXCEL Assumptions'!$B$2)</f>
        <v>2500</v>
      </c>
      <c r="W40" s="461">
        <f>SUM(W20*'HXCEL Assumptions'!$B$2)</f>
        <v>0</v>
      </c>
      <c r="X40" s="461">
        <f>SUM(X20*'HXCEL Assumptions'!$B$2)</f>
        <v>2500</v>
      </c>
      <c r="Y40" s="461">
        <f>SUM(Y20*'HXCEL Assumptions'!$B$2)</f>
        <v>2500</v>
      </c>
      <c r="Z40" s="461">
        <f>SUM(Z20*'HXCEL Assumptions'!$B$2)</f>
        <v>5000</v>
      </c>
      <c r="AA40" s="461">
        <f>SUM(AA20*'HXCEL Assumptions'!$B$2)</f>
        <v>0</v>
      </c>
      <c r="AB40" s="461">
        <f>SUM(AB20*'HXCEL Assumptions'!$B$2)</f>
        <v>2500</v>
      </c>
      <c r="AC40" s="461">
        <f>SUM(AC20*'HXCEL Assumptions'!$B$2)</f>
        <v>2500</v>
      </c>
      <c r="AD40" s="461">
        <f>SUM(AD20*'HXCEL Assumptions'!$B$2)</f>
        <v>5000</v>
      </c>
      <c r="AE40" s="461">
        <f>SUM(AE20*'HXCEL Assumptions'!$B$2)</f>
        <v>2500</v>
      </c>
      <c r="AF40" s="461">
        <f>SUM(AF20*'HXCEL Assumptions'!$B$2)</f>
        <v>5000</v>
      </c>
      <c r="AG40" s="461">
        <f>SUM(AG20*'HXCEL Assumptions'!$B$2)</f>
        <v>5000</v>
      </c>
      <c r="AH40" s="461">
        <f>SUM(AH20*'HXCEL Assumptions'!$B$2)</f>
        <v>2500</v>
      </c>
      <c r="AI40" s="461">
        <f>SUM(AI20*'HXCEL Assumptions'!$B$2)</f>
        <v>2500</v>
      </c>
      <c r="AJ40" s="461">
        <f>SUM(AJ20*'HXCEL Assumptions'!$B$2)</f>
        <v>0</v>
      </c>
      <c r="AK40" s="461">
        <f>SUM(AK20*'HXCEL Assumptions'!$B$2)</f>
        <v>0</v>
      </c>
      <c r="AL40" s="461">
        <f>SUM(AL20*'HXCEL Assumptions'!$B$2)</f>
        <v>2500</v>
      </c>
      <c r="AM40" s="461">
        <f>SUM(AM20*'HXCEL Assumptions'!$B$2)</f>
        <v>2500</v>
      </c>
      <c r="AN40" s="461">
        <f>SUM(AN20*'HXCEL Assumptions'!$B$2)</f>
        <v>5000</v>
      </c>
      <c r="AO40" s="461">
        <f>SUM(AO20*'HXCEL Assumptions'!$B$2)</f>
        <v>5000</v>
      </c>
      <c r="AP40" s="461">
        <f>SUM(AP20*'HXCEL Assumptions'!$B$2)</f>
        <v>2500</v>
      </c>
      <c r="AQ40" s="461">
        <f>SUM(AQ20*'HXCEL Assumptions'!$B$2)</f>
        <v>5000</v>
      </c>
      <c r="AR40" s="461">
        <f>SUM(AR20*'HXCEL Assumptions'!$B$2)</f>
        <v>5000</v>
      </c>
      <c r="AS40" s="461">
        <f>SUM(AS20*'HXCEL Assumptions'!$B$2)</f>
        <v>2500</v>
      </c>
      <c r="AT40" s="461">
        <f>SUM(AT20*'HXCEL Assumptions'!$B$2)</f>
        <v>2500</v>
      </c>
      <c r="AU40" s="461">
        <f>SUM(AU20*'HXCEL Assumptions'!$B$2)</f>
        <v>2500</v>
      </c>
      <c r="AV40" s="461">
        <f>SUM(AV20*'HXCEL Assumptions'!$B$2)</f>
        <v>5000</v>
      </c>
      <c r="AW40" s="461">
        <f>SUM(AW20*'HXCEL Assumptions'!$B$2)</f>
        <v>5000</v>
      </c>
      <c r="AX40" s="461">
        <f>SUM(AX20*'HXCEL Assumptions'!$B$2)</f>
        <v>7500</v>
      </c>
      <c r="AY40" s="461">
        <f>SUM(AY20*'HXCEL Assumptions'!$B$2)</f>
        <v>2500</v>
      </c>
      <c r="AZ40" s="461">
        <f>SUM(AZ20*'HXCEL Assumptions'!$B$2)</f>
        <v>2500</v>
      </c>
      <c r="BA40" s="461">
        <f>SUM(BA20*'HXCEL Assumptions'!$B$2)</f>
        <v>2500</v>
      </c>
      <c r="BB40" s="461">
        <f>SUM(BB20*'HXCEL Assumptions'!$B$2)</f>
        <v>5000</v>
      </c>
      <c r="BC40" s="461">
        <f>SUM(BC20*'HXCEL Assumptions'!$B$2)</f>
        <v>5000</v>
      </c>
      <c r="BD40" s="461">
        <f>SUM(BD20*'HXCEL Assumptions'!$B$2)</f>
        <v>5000</v>
      </c>
      <c r="BE40" s="461">
        <f>SUM(BE20*'HXCEL Assumptions'!$B$2)</f>
        <v>5000</v>
      </c>
      <c r="BF40" s="461">
        <f>SUM(BF20*'HXCEL Assumptions'!$B$2)</f>
        <v>7500</v>
      </c>
      <c r="BG40" s="461">
        <f>SUM(BG20*'HXCEL Assumptions'!$B$2)</f>
        <v>7500</v>
      </c>
      <c r="BH40" s="461">
        <f>SUM(BH20*'HXCEL Assumptions'!$B$2)</f>
        <v>7500</v>
      </c>
      <c r="BI40" s="461">
        <f>SUM(BI20*'HXCEL Assumptions'!$B$2)</f>
        <v>10000</v>
      </c>
      <c r="BJ40" s="461">
        <f>SUM(BJ20*'HXCEL Assumptions'!$B$2)</f>
        <v>10000</v>
      </c>
      <c r="BK40" s="461">
        <f>SUM(BK20*'HXCEL Assumptions'!$B$2)</f>
        <v>10000</v>
      </c>
      <c r="BL40" s="461">
        <f>SUM(BL20*'HXCEL Assumptions'!$B$2)</f>
        <v>10000</v>
      </c>
      <c r="BM40" s="461">
        <f>SUM(BM20*'HXCEL Assumptions'!$B$2)</f>
        <v>10000</v>
      </c>
    </row>
    <row r="41" spans="2:65" s="21" customFormat="1" ht="16" customHeight="1" outlineLevel="2">
      <c r="B41" s="197"/>
      <c r="C41" s="283"/>
      <c r="D41" s="462" t="s">
        <v>361</v>
      </c>
      <c r="E41" s="238"/>
      <c r="F41" s="461">
        <f>SUM(F21*'HXCEL Assumptions'!$B$2)</f>
        <v>0</v>
      </c>
      <c r="G41" s="461">
        <f>SUM(G21*'HXCEL Assumptions'!$B$2)</f>
        <v>0</v>
      </c>
      <c r="H41" s="461">
        <f>SUM(H21*'HXCEL Assumptions'!$B$2)</f>
        <v>0</v>
      </c>
      <c r="I41" s="461">
        <f>SUM(I21*'HXCEL Assumptions'!$B$2)</f>
        <v>0</v>
      </c>
      <c r="J41" s="461">
        <f>SUM(J21*'HXCEL Assumptions'!$B$2)</f>
        <v>0</v>
      </c>
      <c r="K41" s="461">
        <f>SUM(K21*'HXCEL Assumptions'!$B$2)</f>
        <v>0</v>
      </c>
      <c r="L41" s="461">
        <f>SUM(L21*'HXCEL Assumptions'!$B$2)</f>
        <v>0</v>
      </c>
      <c r="M41" s="461">
        <f>SUM(M21*'HXCEL Assumptions'!$B$2)</f>
        <v>0</v>
      </c>
      <c r="N41" s="461">
        <f>SUM(N21*'HXCEL Assumptions'!$B$2)</f>
        <v>0</v>
      </c>
      <c r="O41" s="461">
        <f>SUM(O21*'HXCEL Assumptions'!$B$2)</f>
        <v>0</v>
      </c>
      <c r="P41" s="461">
        <f>SUM(P21*'HXCEL Assumptions'!$B$2)</f>
        <v>0</v>
      </c>
      <c r="Q41" s="461">
        <f>SUM(Q21*'HXCEL Assumptions'!$B$2)</f>
        <v>0</v>
      </c>
      <c r="R41" s="461">
        <f>SUM(R21*'HXCEL Assumptions'!$B$2)</f>
        <v>0</v>
      </c>
      <c r="S41" s="461">
        <f>SUM(S21*'HXCEL Assumptions'!$B$2)</f>
        <v>0</v>
      </c>
      <c r="T41" s="461">
        <f>SUM(T21*'HXCEL Assumptions'!$B$2)</f>
        <v>0</v>
      </c>
      <c r="U41" s="461">
        <f>SUM(U21*'HXCEL Assumptions'!$B$2)</f>
        <v>0</v>
      </c>
      <c r="V41" s="461">
        <f>SUM(V21*'HXCEL Assumptions'!$B$2)</f>
        <v>2500</v>
      </c>
      <c r="W41" s="461">
        <f>SUM(W21*'HXCEL Assumptions'!$B$2)</f>
        <v>0</v>
      </c>
      <c r="X41" s="461">
        <f>SUM(X21*'HXCEL Assumptions'!$B$2)</f>
        <v>0</v>
      </c>
      <c r="Y41" s="461">
        <f>SUM(Y21*'HXCEL Assumptions'!$B$2)</f>
        <v>2500</v>
      </c>
      <c r="Z41" s="461">
        <f>SUM(Z21*'HXCEL Assumptions'!$B$2)</f>
        <v>2500</v>
      </c>
      <c r="AA41" s="461">
        <f>SUM(AA21*'HXCEL Assumptions'!$B$2)</f>
        <v>0</v>
      </c>
      <c r="AB41" s="461">
        <f>SUM(AB21*'HXCEL Assumptions'!$B$2)</f>
        <v>2500</v>
      </c>
      <c r="AC41" s="461">
        <f>SUM(AC21*'HXCEL Assumptions'!$B$2)</f>
        <v>5000</v>
      </c>
      <c r="AD41" s="461">
        <f>SUM(AD21*'HXCEL Assumptions'!$B$2)</f>
        <v>0</v>
      </c>
      <c r="AE41" s="461">
        <f>SUM(AE21*'HXCEL Assumptions'!$B$2)</f>
        <v>0</v>
      </c>
      <c r="AF41" s="461">
        <f>SUM(AF21*'HXCEL Assumptions'!$B$2)</f>
        <v>0</v>
      </c>
      <c r="AG41" s="461">
        <f>SUM(AG21*'HXCEL Assumptions'!$B$2)</f>
        <v>2500</v>
      </c>
      <c r="AH41" s="461">
        <f>SUM(AH21*'HXCEL Assumptions'!$B$2)</f>
        <v>2500</v>
      </c>
      <c r="AI41" s="461">
        <f>SUM(AI21*'HXCEL Assumptions'!$B$2)</f>
        <v>2500</v>
      </c>
      <c r="AJ41" s="461">
        <f>SUM(AJ21*'HXCEL Assumptions'!$B$2)</f>
        <v>5000</v>
      </c>
      <c r="AK41" s="461">
        <f>SUM(AK21*'HXCEL Assumptions'!$B$2)</f>
        <v>2500</v>
      </c>
      <c r="AL41" s="461">
        <f>SUM(AL21*'HXCEL Assumptions'!$B$2)</f>
        <v>2500</v>
      </c>
      <c r="AM41" s="461">
        <f>SUM(AM21*'HXCEL Assumptions'!$B$2)</f>
        <v>0</v>
      </c>
      <c r="AN41" s="461">
        <f>SUM(AN21*'HXCEL Assumptions'!$B$2)</f>
        <v>0</v>
      </c>
      <c r="AO41" s="461">
        <f>SUM(AO21*'HXCEL Assumptions'!$B$2)</f>
        <v>5000</v>
      </c>
      <c r="AP41" s="461">
        <f>SUM(AP21*'HXCEL Assumptions'!$B$2)</f>
        <v>2500</v>
      </c>
      <c r="AQ41" s="461">
        <f>SUM(AQ21*'HXCEL Assumptions'!$B$2)</f>
        <v>0</v>
      </c>
      <c r="AR41" s="461">
        <f>SUM(AR21*'HXCEL Assumptions'!$B$2)</f>
        <v>0</v>
      </c>
      <c r="AS41" s="461">
        <f>SUM(AS21*'HXCEL Assumptions'!$B$2)</f>
        <v>2500</v>
      </c>
      <c r="AT41" s="461">
        <f>SUM(AT21*'HXCEL Assumptions'!$B$2)</f>
        <v>5000</v>
      </c>
      <c r="AU41" s="461">
        <f>SUM(AU21*'HXCEL Assumptions'!$B$2)</f>
        <v>0</v>
      </c>
      <c r="AV41" s="461">
        <f>SUM(AV21*'HXCEL Assumptions'!$B$2)</f>
        <v>0</v>
      </c>
      <c r="AW41" s="461">
        <f>SUM(AW21*'HXCEL Assumptions'!$B$2)</f>
        <v>2500</v>
      </c>
      <c r="AX41" s="461">
        <f>SUM(AX21*'HXCEL Assumptions'!$B$2)</f>
        <v>2500</v>
      </c>
      <c r="AY41" s="461">
        <f>SUM(AY21*'HXCEL Assumptions'!$B$2)</f>
        <v>0</v>
      </c>
      <c r="AZ41" s="461">
        <f>SUM(AZ21*'HXCEL Assumptions'!$B$2)</f>
        <v>0</v>
      </c>
      <c r="BA41" s="461">
        <f>SUM(BA21*'HXCEL Assumptions'!$B$2)</f>
        <v>0</v>
      </c>
      <c r="BB41" s="461">
        <f>SUM(BB21*'HXCEL Assumptions'!$B$2)</f>
        <v>2500</v>
      </c>
      <c r="BC41" s="461">
        <f>SUM(BC21*'HXCEL Assumptions'!$B$2)</f>
        <v>2500</v>
      </c>
      <c r="BD41" s="461">
        <f>SUM(BD21*'HXCEL Assumptions'!$B$2)</f>
        <v>2500</v>
      </c>
      <c r="BE41" s="461">
        <f>SUM(BE21*'HXCEL Assumptions'!$B$2)</f>
        <v>0</v>
      </c>
      <c r="BF41" s="461">
        <f>SUM(BF21*'HXCEL Assumptions'!$B$2)</f>
        <v>0</v>
      </c>
      <c r="BG41" s="461">
        <f>SUM(BG21*'HXCEL Assumptions'!$B$2)</f>
        <v>0</v>
      </c>
      <c r="BH41" s="461">
        <f>SUM(BH21*'HXCEL Assumptions'!$B$2)</f>
        <v>0</v>
      </c>
      <c r="BI41" s="461">
        <f>SUM(BI21*'HXCEL Assumptions'!$B$2)</f>
        <v>2500</v>
      </c>
      <c r="BJ41" s="461">
        <f>SUM(BJ21*'HXCEL Assumptions'!$B$2)</f>
        <v>2500</v>
      </c>
      <c r="BK41" s="461">
        <f>SUM(BK21*'HXCEL Assumptions'!$B$2)</f>
        <v>5000</v>
      </c>
      <c r="BL41" s="461">
        <f>SUM(BL21*'HXCEL Assumptions'!$B$2)</f>
        <v>2500</v>
      </c>
      <c r="BM41" s="461">
        <f>SUM(BM21*'HXCEL Assumptions'!$B$2)</f>
        <v>2500</v>
      </c>
    </row>
    <row r="42" spans="2:65" s="21" customFormat="1" ht="16" customHeight="1" outlineLevel="2">
      <c r="B42" s="197"/>
      <c r="C42" s="283"/>
      <c r="D42" s="462" t="s">
        <v>362</v>
      </c>
      <c r="E42" s="238"/>
      <c r="F42" s="461">
        <f>SUM(F22*'HXCEL Assumptions'!$B$2)</f>
        <v>0</v>
      </c>
      <c r="G42" s="461">
        <f>SUM(G22*'HXCEL Assumptions'!$B$2)</f>
        <v>0</v>
      </c>
      <c r="H42" s="461">
        <f>SUM(H22*'HXCEL Assumptions'!$B$2)</f>
        <v>0</v>
      </c>
      <c r="I42" s="461">
        <f>SUM(I22*'HXCEL Assumptions'!$B$2)</f>
        <v>0</v>
      </c>
      <c r="J42" s="461">
        <f>SUM(J22*'HXCEL Assumptions'!$B$2)</f>
        <v>0</v>
      </c>
      <c r="K42" s="461">
        <f>SUM(K22*'HXCEL Assumptions'!$B$2)</f>
        <v>0</v>
      </c>
      <c r="L42" s="461">
        <f>SUM(L22*'HXCEL Assumptions'!$B$2)</f>
        <v>0</v>
      </c>
      <c r="M42" s="461">
        <f>SUM(M22*'HXCEL Assumptions'!$B$2)</f>
        <v>0</v>
      </c>
      <c r="N42" s="461">
        <f>SUM(N22*'HXCEL Assumptions'!$B$2)</f>
        <v>0</v>
      </c>
      <c r="O42" s="461">
        <f>SUM(O22*'HXCEL Assumptions'!$B$2)</f>
        <v>0</v>
      </c>
      <c r="P42" s="461">
        <f>SUM(P22*'HXCEL Assumptions'!$B$2)</f>
        <v>0</v>
      </c>
      <c r="Q42" s="461">
        <f>SUM(Q22*'HXCEL Assumptions'!$B$2)</f>
        <v>0</v>
      </c>
      <c r="R42" s="461">
        <f>SUM(R22*'HXCEL Assumptions'!$B$2)</f>
        <v>0</v>
      </c>
      <c r="S42" s="461">
        <f>SUM(S22*'HXCEL Assumptions'!$B$2)</f>
        <v>0</v>
      </c>
      <c r="T42" s="461">
        <f>SUM(T22*'HXCEL Assumptions'!$B$2)</f>
        <v>0</v>
      </c>
      <c r="U42" s="461">
        <f>SUM(U22*'HXCEL Assumptions'!$B$2)</f>
        <v>0</v>
      </c>
      <c r="V42" s="461">
        <f>SUM(V22*'HXCEL Assumptions'!$B$2)</f>
        <v>0</v>
      </c>
      <c r="W42" s="461">
        <f>SUM(W22*'HXCEL Assumptions'!$B$2)</f>
        <v>0</v>
      </c>
      <c r="X42" s="461">
        <f>SUM(X22*'HXCEL Assumptions'!$B$2)</f>
        <v>0</v>
      </c>
      <c r="Y42" s="461">
        <f>SUM(Y22*'HXCEL Assumptions'!$B$2)</f>
        <v>0</v>
      </c>
      <c r="Z42" s="461">
        <f>SUM(Z22*'HXCEL Assumptions'!$B$2)</f>
        <v>2500</v>
      </c>
      <c r="AA42" s="461">
        <f>SUM(AA22*'HXCEL Assumptions'!$B$2)</f>
        <v>0</v>
      </c>
      <c r="AB42" s="461">
        <f>SUM(AB22*'HXCEL Assumptions'!$B$2)</f>
        <v>2500</v>
      </c>
      <c r="AC42" s="461">
        <f>SUM(AC22*'HXCEL Assumptions'!$B$2)</f>
        <v>2500</v>
      </c>
      <c r="AD42" s="461">
        <f>SUM(AD22*'HXCEL Assumptions'!$B$2)</f>
        <v>0</v>
      </c>
      <c r="AE42" s="461">
        <f>SUM(AE22*'HXCEL Assumptions'!$B$2)</f>
        <v>0</v>
      </c>
      <c r="AF42" s="461">
        <f>SUM(AF22*'HXCEL Assumptions'!$B$2)</f>
        <v>2500</v>
      </c>
      <c r="AG42" s="461">
        <f>SUM(AG22*'HXCEL Assumptions'!$B$2)</f>
        <v>0</v>
      </c>
      <c r="AH42" s="461">
        <f>SUM(AH22*'HXCEL Assumptions'!$B$2)</f>
        <v>0</v>
      </c>
      <c r="AI42" s="461">
        <f>SUM(AI22*'HXCEL Assumptions'!$B$2)</f>
        <v>0</v>
      </c>
      <c r="AJ42" s="461">
        <f>SUM(AJ22*'HXCEL Assumptions'!$B$2)</f>
        <v>2500</v>
      </c>
      <c r="AK42" s="461">
        <f>SUM(AK22*'HXCEL Assumptions'!$B$2)</f>
        <v>0</v>
      </c>
      <c r="AL42" s="461">
        <f>SUM(AL22*'HXCEL Assumptions'!$B$2)</f>
        <v>0</v>
      </c>
      <c r="AM42" s="461">
        <f>SUM(AM22*'HXCEL Assumptions'!$B$2)</f>
        <v>2500</v>
      </c>
      <c r="AN42" s="461">
        <f>SUM(AN22*'HXCEL Assumptions'!$B$2)</f>
        <v>0</v>
      </c>
      <c r="AO42" s="461">
        <f>SUM(AO22*'HXCEL Assumptions'!$B$2)</f>
        <v>0</v>
      </c>
      <c r="AP42" s="461">
        <f>SUM(AP22*'HXCEL Assumptions'!$B$2)</f>
        <v>0</v>
      </c>
      <c r="AQ42" s="461">
        <f>SUM(AQ22*'HXCEL Assumptions'!$B$2)</f>
        <v>2500</v>
      </c>
      <c r="AR42" s="461">
        <f>SUM(AR22*'HXCEL Assumptions'!$B$2)</f>
        <v>2500</v>
      </c>
      <c r="AS42" s="461">
        <f>SUM(AS22*'HXCEL Assumptions'!$B$2)</f>
        <v>0</v>
      </c>
      <c r="AT42" s="461">
        <f>SUM(AT22*'HXCEL Assumptions'!$B$2)</f>
        <v>0</v>
      </c>
      <c r="AU42" s="461">
        <f>SUM(AU22*'HXCEL Assumptions'!$B$2)</f>
        <v>0</v>
      </c>
      <c r="AV42" s="461">
        <f>SUM(AV22*'HXCEL Assumptions'!$B$2)</f>
        <v>0</v>
      </c>
      <c r="AW42" s="461">
        <f>SUM(AW22*'HXCEL Assumptions'!$B$2)</f>
        <v>2500</v>
      </c>
      <c r="AX42" s="461">
        <f>SUM(AX22*'HXCEL Assumptions'!$B$2)</f>
        <v>0</v>
      </c>
      <c r="AY42" s="461">
        <f>SUM(AY22*'HXCEL Assumptions'!$B$2)</f>
        <v>2500</v>
      </c>
      <c r="AZ42" s="461">
        <f>SUM(AZ22*'HXCEL Assumptions'!$B$2)</f>
        <v>2500</v>
      </c>
      <c r="BA42" s="461">
        <f>SUM(BA22*'HXCEL Assumptions'!$B$2)</f>
        <v>0</v>
      </c>
      <c r="BB42" s="461">
        <f>SUM(BB22*'HXCEL Assumptions'!$B$2)</f>
        <v>0</v>
      </c>
      <c r="BC42" s="461">
        <f>SUM(BC22*'HXCEL Assumptions'!$B$2)</f>
        <v>0</v>
      </c>
      <c r="BD42" s="461">
        <f>SUM(BD22*'HXCEL Assumptions'!$B$2)</f>
        <v>0</v>
      </c>
      <c r="BE42" s="461">
        <f>SUM(BE22*'HXCEL Assumptions'!$B$2)</f>
        <v>2500</v>
      </c>
      <c r="BF42" s="461">
        <f>SUM(BF22*'HXCEL Assumptions'!$B$2)</f>
        <v>2500</v>
      </c>
      <c r="BG42" s="461">
        <f>SUM(BG22*'HXCEL Assumptions'!$B$2)</f>
        <v>0</v>
      </c>
      <c r="BH42" s="461">
        <f>SUM(BH22*'HXCEL Assumptions'!$B$2)</f>
        <v>0</v>
      </c>
      <c r="BI42" s="461">
        <f>SUM(BI22*'HXCEL Assumptions'!$B$2)</f>
        <v>0</v>
      </c>
      <c r="BJ42" s="461">
        <f>SUM(BJ22*'HXCEL Assumptions'!$B$2)</f>
        <v>0</v>
      </c>
      <c r="BK42" s="461">
        <f>SUM(BK22*'HXCEL Assumptions'!$B$2)</f>
        <v>0</v>
      </c>
      <c r="BL42" s="461">
        <f>SUM(BL22*'HXCEL Assumptions'!$B$2)</f>
        <v>2500</v>
      </c>
      <c r="BM42" s="461">
        <f>SUM(BM22*'HXCEL Assumptions'!$B$2)</f>
        <v>0</v>
      </c>
    </row>
    <row r="43" spans="2:65" s="21" customFormat="1" ht="16" customHeight="1" outlineLevel="2">
      <c r="B43" s="197"/>
      <c r="C43" s="283"/>
      <c r="D43" s="464" t="s">
        <v>363</v>
      </c>
      <c r="E43" s="282"/>
      <c r="F43" s="476">
        <f>SUM(F23*'HXCEL Assumptions'!$B$2)</f>
        <v>0</v>
      </c>
      <c r="G43" s="476">
        <f>SUM(G23*'HXCEL Assumptions'!$B$2)</f>
        <v>0</v>
      </c>
      <c r="H43" s="476">
        <f>SUM(H23*'HXCEL Assumptions'!$B$2)</f>
        <v>0</v>
      </c>
      <c r="I43" s="476">
        <f>SUM(I23*'HXCEL Assumptions'!$B$2)</f>
        <v>0</v>
      </c>
      <c r="J43" s="476">
        <f>SUM(J23*'HXCEL Assumptions'!$B$2)</f>
        <v>0</v>
      </c>
      <c r="K43" s="476">
        <f>SUM(K23*'HXCEL Assumptions'!$B$2)</f>
        <v>0</v>
      </c>
      <c r="L43" s="476">
        <f>SUM(L23*'HXCEL Assumptions'!$B$2)</f>
        <v>0</v>
      </c>
      <c r="M43" s="476">
        <f>SUM(M23*'HXCEL Assumptions'!$B$2)</f>
        <v>0</v>
      </c>
      <c r="N43" s="476">
        <f>SUM(N23*'HXCEL Assumptions'!$B$2)</f>
        <v>0</v>
      </c>
      <c r="O43" s="476">
        <f>SUM(O23*'HXCEL Assumptions'!$B$2)</f>
        <v>0</v>
      </c>
      <c r="P43" s="476">
        <f>SUM(P23*'HXCEL Assumptions'!$B$2)</f>
        <v>0</v>
      </c>
      <c r="Q43" s="476">
        <f>SUM(Q23*'HXCEL Assumptions'!$B$2)</f>
        <v>0</v>
      </c>
      <c r="R43" s="476">
        <f>SUM(R23*'HXCEL Assumptions'!$B$2)</f>
        <v>0</v>
      </c>
      <c r="S43" s="476">
        <f>SUM(S23*'HXCEL Assumptions'!$B$2)</f>
        <v>0</v>
      </c>
      <c r="T43" s="476">
        <f>SUM(T23*'HXCEL Assumptions'!$B$2)</f>
        <v>0</v>
      </c>
      <c r="U43" s="476">
        <f>SUM(U23*'HXCEL Assumptions'!$B$2)</f>
        <v>0</v>
      </c>
      <c r="V43" s="476">
        <f>SUM(V23*'HXCEL Assumptions'!$B$2)</f>
        <v>0</v>
      </c>
      <c r="W43" s="476">
        <f>SUM(W23*'HXCEL Assumptions'!$B$2)</f>
        <v>0</v>
      </c>
      <c r="X43" s="476">
        <f>SUM(X23*'HXCEL Assumptions'!$B$2)</f>
        <v>0</v>
      </c>
      <c r="Y43" s="476">
        <f>SUM(Y23*'HXCEL Assumptions'!$B$2)</f>
        <v>0</v>
      </c>
      <c r="Z43" s="476">
        <f>SUM(Z23*'HXCEL Assumptions'!$B$2)</f>
        <v>0</v>
      </c>
      <c r="AA43" s="476">
        <f>SUM(AA23*'HXCEL Assumptions'!$B$2)</f>
        <v>2500</v>
      </c>
      <c r="AB43" s="476">
        <f>SUM(AB23*'HXCEL Assumptions'!$B$2)</f>
        <v>0</v>
      </c>
      <c r="AC43" s="476">
        <f>SUM(AC23*'HXCEL Assumptions'!$B$2)</f>
        <v>2500</v>
      </c>
      <c r="AD43" s="476">
        <f>SUM(AD23*'HXCEL Assumptions'!$B$2)</f>
        <v>0</v>
      </c>
      <c r="AE43" s="476">
        <f>SUM(AE23*'HXCEL Assumptions'!$B$2)</f>
        <v>0</v>
      </c>
      <c r="AF43" s="476">
        <f>SUM(AF23*'HXCEL Assumptions'!$B$2)</f>
        <v>0</v>
      </c>
      <c r="AG43" s="476">
        <f>SUM(AG23*'HXCEL Assumptions'!$B$2)</f>
        <v>5000</v>
      </c>
      <c r="AH43" s="476">
        <f>SUM(AH23*'HXCEL Assumptions'!$B$2)</f>
        <v>0</v>
      </c>
      <c r="AI43" s="476">
        <f>SUM(AI23*'HXCEL Assumptions'!$B$2)</f>
        <v>0</v>
      </c>
      <c r="AJ43" s="476">
        <f>SUM(AJ23*'HXCEL Assumptions'!$B$2)</f>
        <v>0</v>
      </c>
      <c r="AK43" s="476">
        <f>SUM(AK23*'HXCEL Assumptions'!$B$2)</f>
        <v>2500</v>
      </c>
      <c r="AL43" s="476">
        <f>SUM(AL23*'HXCEL Assumptions'!$B$2)</f>
        <v>0</v>
      </c>
      <c r="AM43" s="476">
        <f>SUM(AM23*'HXCEL Assumptions'!$B$2)</f>
        <v>0</v>
      </c>
      <c r="AN43" s="476">
        <f>SUM(AN23*'HXCEL Assumptions'!$B$2)</f>
        <v>0</v>
      </c>
      <c r="AO43" s="476">
        <f>SUM(AO23*'HXCEL Assumptions'!$B$2)</f>
        <v>0</v>
      </c>
      <c r="AP43" s="476">
        <f>SUM(AP23*'HXCEL Assumptions'!$B$2)</f>
        <v>0</v>
      </c>
      <c r="AQ43" s="476">
        <f>SUM(AQ23*'HXCEL Assumptions'!$B$2)</f>
        <v>2500</v>
      </c>
      <c r="AR43" s="476">
        <f>SUM(AR23*'HXCEL Assumptions'!$B$2)</f>
        <v>0</v>
      </c>
      <c r="AS43" s="476">
        <f>SUM(AS23*'HXCEL Assumptions'!$B$2)</f>
        <v>0</v>
      </c>
      <c r="AT43" s="476">
        <f>SUM(AT23*'HXCEL Assumptions'!$B$2)</f>
        <v>0</v>
      </c>
      <c r="AU43" s="476">
        <f>SUM(AU23*'HXCEL Assumptions'!$B$2)</f>
        <v>0</v>
      </c>
      <c r="AV43" s="476">
        <f>SUM(AV23*'HXCEL Assumptions'!$B$2)</f>
        <v>0</v>
      </c>
      <c r="AW43" s="476">
        <f>SUM(AW23*'HXCEL Assumptions'!$B$2)</f>
        <v>2500</v>
      </c>
      <c r="AX43" s="476">
        <f>SUM(AX23*'HXCEL Assumptions'!$B$2)</f>
        <v>0</v>
      </c>
      <c r="AY43" s="476">
        <f>SUM(AY23*'HXCEL Assumptions'!$B$2)</f>
        <v>0</v>
      </c>
      <c r="AZ43" s="476">
        <f>SUM(AZ23*'HXCEL Assumptions'!$B$2)</f>
        <v>0</v>
      </c>
      <c r="BA43" s="476">
        <f>SUM(BA23*'HXCEL Assumptions'!$B$2)</f>
        <v>0</v>
      </c>
      <c r="BB43" s="476">
        <f>SUM(BB23*'HXCEL Assumptions'!$B$2)</f>
        <v>2500</v>
      </c>
      <c r="BC43" s="476">
        <f>SUM(BC23*'HXCEL Assumptions'!$B$2)</f>
        <v>2500</v>
      </c>
      <c r="BD43" s="476">
        <f>SUM(BD23*'HXCEL Assumptions'!$B$2)</f>
        <v>0</v>
      </c>
      <c r="BE43" s="476">
        <f>SUM(BE23*'HXCEL Assumptions'!$B$2)</f>
        <v>0</v>
      </c>
      <c r="BF43" s="476">
        <f>SUM(BF23*'HXCEL Assumptions'!$B$2)</f>
        <v>0</v>
      </c>
      <c r="BG43" s="476">
        <f>SUM(BG23*'HXCEL Assumptions'!$B$2)</f>
        <v>2500</v>
      </c>
      <c r="BH43" s="476">
        <f>SUM(BH23*'HXCEL Assumptions'!$B$2)</f>
        <v>0</v>
      </c>
      <c r="BI43" s="476">
        <f>SUM(BI23*'HXCEL Assumptions'!$B$2)</f>
        <v>2500</v>
      </c>
      <c r="BJ43" s="476">
        <f>SUM(BJ23*'HXCEL Assumptions'!$B$2)</f>
        <v>0</v>
      </c>
      <c r="BK43" s="476">
        <f>SUM(BK23*'HXCEL Assumptions'!$B$2)</f>
        <v>0</v>
      </c>
      <c r="BL43" s="476">
        <f>SUM(BL23*'HXCEL Assumptions'!$B$2)</f>
        <v>2500</v>
      </c>
      <c r="BM43" s="476">
        <f>SUM(BM23*'HXCEL Assumptions'!$B$2)</f>
        <v>0</v>
      </c>
    </row>
    <row r="44" spans="2:65" s="475" customFormat="1" ht="16" customHeight="1" outlineLevel="1" thickBot="1">
      <c r="B44" s="529" t="s">
        <v>410</v>
      </c>
      <c r="C44" s="530"/>
      <c r="D44" s="531"/>
      <c r="E44" s="473"/>
      <c r="F44" s="474">
        <f>F45</f>
        <v>100</v>
      </c>
      <c r="G44" s="474">
        <f>G45+F44</f>
        <v>500</v>
      </c>
      <c r="H44" s="474">
        <f>H45+G44</f>
        <v>1500</v>
      </c>
      <c r="I44" s="474">
        <f>I45+H44</f>
        <v>3460</v>
      </c>
      <c r="J44" s="474">
        <f t="shared" ref="J44" si="56">J45+I44</f>
        <v>5960</v>
      </c>
      <c r="K44" s="474">
        <f t="shared" ref="K44" si="57">K45+J44</f>
        <v>10880</v>
      </c>
      <c r="L44" s="474">
        <f t="shared" ref="L44" si="58">L45+K44</f>
        <v>16750</v>
      </c>
      <c r="M44" s="474">
        <f t="shared" ref="M44" si="59">M45+L44</f>
        <v>23560</v>
      </c>
      <c r="N44" s="474">
        <f t="shared" ref="N44" si="60">N45+M44</f>
        <v>30030</v>
      </c>
      <c r="O44" s="474">
        <f t="shared" ref="O44" si="61">O45+N44</f>
        <v>38710</v>
      </c>
      <c r="P44" s="474">
        <f t="shared" ref="P44" si="62">P45+O44</f>
        <v>44670</v>
      </c>
      <c r="Q44" s="474">
        <f t="shared" ref="Q44" si="63">Q45+P44</f>
        <v>52500</v>
      </c>
      <c r="R44" s="474">
        <f t="shared" ref="R44" si="64">R45+Q44</f>
        <v>67210</v>
      </c>
      <c r="S44" s="474">
        <f t="shared" ref="S44" si="65">S45+R44</f>
        <v>83690</v>
      </c>
      <c r="T44" s="474">
        <f t="shared" ref="T44" si="66">T45+S44</f>
        <v>95200</v>
      </c>
      <c r="U44" s="474">
        <f t="shared" ref="U44" si="67">U45+T44</f>
        <v>105920</v>
      </c>
      <c r="V44" s="474">
        <f t="shared" ref="V44" si="68">V45+U44</f>
        <v>131170</v>
      </c>
      <c r="W44" s="474">
        <f t="shared" ref="W44" si="69">W45+V44</f>
        <v>142540</v>
      </c>
      <c r="X44" s="474">
        <f t="shared" ref="X44" si="70">X45+W44</f>
        <v>163530</v>
      </c>
      <c r="Y44" s="474">
        <f t="shared" ref="Y44" si="71">Y45+X44</f>
        <v>195010</v>
      </c>
      <c r="Z44" s="474">
        <f t="shared" ref="Z44" si="72">Z45+Y44</f>
        <v>249110</v>
      </c>
      <c r="AA44" s="474">
        <f t="shared" ref="AA44" si="73">AA45+Z44</f>
        <v>314560</v>
      </c>
      <c r="AB44" s="474">
        <f t="shared" ref="AB44" si="74">AB45+AA44</f>
        <v>370250</v>
      </c>
      <c r="AC44" s="474">
        <f t="shared" ref="AC44" si="75">AC45+AB44</f>
        <v>479160</v>
      </c>
      <c r="AD44" s="474">
        <f t="shared" ref="AD44" si="76">AD45+AC44</f>
        <v>511180</v>
      </c>
      <c r="AE44" s="474">
        <f t="shared" ref="AE44" si="77">AE45+AD44</f>
        <v>536980</v>
      </c>
      <c r="AF44" s="474">
        <f t="shared" ref="AF44" si="78">AF45+AE44</f>
        <v>583590</v>
      </c>
      <c r="AG44" s="474">
        <f t="shared" ref="AG44" si="79">AG45+AF44</f>
        <v>713590</v>
      </c>
      <c r="AH44" s="474">
        <f t="shared" ref="AH44" si="80">AH45+AG44</f>
        <v>749620</v>
      </c>
      <c r="AI44" s="474">
        <f t="shared" ref="AI44" si="81">AI45+AH44</f>
        <v>789820</v>
      </c>
      <c r="AJ44" s="474">
        <f t="shared" ref="AJ44" si="82">AJ45+AI44</f>
        <v>851280</v>
      </c>
      <c r="AK44" s="474">
        <f t="shared" ref="AK44" si="83">AK45+AJ44</f>
        <v>931740</v>
      </c>
      <c r="AL44" s="474">
        <f t="shared" ref="AL44" si="84">AL45+AK44</f>
        <v>969990</v>
      </c>
      <c r="AM44" s="474">
        <f t="shared" ref="AM44" si="85">AM45+AL44</f>
        <v>1019610</v>
      </c>
      <c r="AN44" s="474">
        <f t="shared" ref="AN44" si="86">AN45+AM44</f>
        <v>1055830</v>
      </c>
      <c r="AO44" s="474">
        <f t="shared" ref="AO44" si="87">AO45+AN44</f>
        <v>1108360</v>
      </c>
      <c r="AP44" s="474">
        <f t="shared" ref="AP44" si="88">AP45+AO44</f>
        <v>1147470</v>
      </c>
      <c r="AQ44" s="474">
        <f t="shared" ref="AQ44" si="89">AQ45+AP44</f>
        <v>1247010</v>
      </c>
      <c r="AR44" s="474">
        <f t="shared" ref="AR44" si="90">AR45+AQ44</f>
        <v>1301640</v>
      </c>
      <c r="AS44" s="474">
        <f t="shared" ref="AS44" si="91">AS45+AR44</f>
        <v>1343770</v>
      </c>
      <c r="AT44" s="474">
        <f t="shared" ref="AT44" si="92">AT45+AS44</f>
        <v>1395010</v>
      </c>
      <c r="AU44" s="474">
        <f t="shared" ref="AU44" si="93">AU45+AT44</f>
        <v>1428330</v>
      </c>
      <c r="AV44" s="474">
        <f t="shared" ref="AV44" si="94">AV45+AU44</f>
        <v>1468070</v>
      </c>
      <c r="AW44" s="474">
        <f t="shared" ref="AW44" si="95">AW45+AV44</f>
        <v>1580400</v>
      </c>
      <c r="AX44" s="474">
        <f t="shared" ref="AX44" si="96">AX45+AW44</f>
        <v>1635230</v>
      </c>
      <c r="AY44" s="474">
        <f t="shared" ref="AY44" si="97">AY45+AX44</f>
        <v>1690140</v>
      </c>
      <c r="AZ44" s="474">
        <f t="shared" ref="AZ44" si="98">AZ45+AY44</f>
        <v>1745150</v>
      </c>
      <c r="BA44" s="474">
        <f t="shared" ref="BA44" si="99">BA45+AZ44</f>
        <v>1784060</v>
      </c>
      <c r="BB44" s="474">
        <f t="shared" ref="BB44" si="100">BB45+BA44</f>
        <v>1881600</v>
      </c>
      <c r="BC44" s="474">
        <f t="shared" ref="BC44" si="101">BC45+BB44</f>
        <v>1979240</v>
      </c>
      <c r="BD44" s="474">
        <f t="shared" ref="BD44" si="102">BD45+BC44</f>
        <v>2032430</v>
      </c>
      <c r="BE44" s="474">
        <f t="shared" ref="BE44" si="103">BE45+BD44</f>
        <v>2095630</v>
      </c>
      <c r="BF44" s="474">
        <f t="shared" ref="BF44" si="104">BF45+BE44</f>
        <v>2163440</v>
      </c>
      <c r="BG44" s="474">
        <f t="shared" ref="BG44" si="105">BG45+BF44</f>
        <v>2258350</v>
      </c>
      <c r="BH44" s="474">
        <f t="shared" ref="BH44" si="106">BH45+BG44</f>
        <v>2310160</v>
      </c>
      <c r="BI44" s="474">
        <f t="shared" ref="BI44" si="107">BI45+BH44</f>
        <v>2420600</v>
      </c>
      <c r="BJ44" s="474">
        <f t="shared" ref="BJ44" si="108">BJ45+BI44</f>
        <v>2487040</v>
      </c>
      <c r="BK44" s="474">
        <f t="shared" ref="BK44" si="109">BK45+BJ44</f>
        <v>2562590</v>
      </c>
      <c r="BL44" s="474">
        <f t="shared" ref="BL44" si="110">BL45+BK44</f>
        <v>2694520</v>
      </c>
      <c r="BM44" s="474">
        <f t="shared" ref="BM44" si="111">BM45+BL44</f>
        <v>2763530</v>
      </c>
    </row>
    <row r="45" spans="2:65" s="21" customFormat="1" ht="16" customHeight="1" outlineLevel="1" thickTop="1">
      <c r="C45" s="468" t="s">
        <v>408</v>
      </c>
      <c r="D45" s="468"/>
      <c r="E45" s="469"/>
      <c r="F45" s="470">
        <f>SUM(F46:F53)</f>
        <v>100</v>
      </c>
      <c r="G45" s="471">
        <f>SUM(G46:G53)</f>
        <v>400</v>
      </c>
      <c r="H45" s="471">
        <f t="shared" ref="H45:BM45" si="112">SUM(H46:H53)</f>
        <v>1000</v>
      </c>
      <c r="I45" s="471">
        <f t="shared" si="112"/>
        <v>1960</v>
      </c>
      <c r="J45" s="471">
        <f t="shared" si="112"/>
        <v>2500</v>
      </c>
      <c r="K45" s="471">
        <f t="shared" si="112"/>
        <v>4920</v>
      </c>
      <c r="L45" s="471">
        <f t="shared" si="112"/>
        <v>5870</v>
      </c>
      <c r="M45" s="471">
        <f t="shared" si="112"/>
        <v>6810</v>
      </c>
      <c r="N45" s="471">
        <f t="shared" si="112"/>
        <v>6470</v>
      </c>
      <c r="O45" s="471">
        <f t="shared" si="112"/>
        <v>8680</v>
      </c>
      <c r="P45" s="471">
        <f t="shared" si="112"/>
        <v>5960</v>
      </c>
      <c r="Q45" s="472">
        <f t="shared" si="112"/>
        <v>7830</v>
      </c>
      <c r="R45" s="470">
        <f t="shared" si="112"/>
        <v>14710</v>
      </c>
      <c r="S45" s="471">
        <f t="shared" si="112"/>
        <v>16480</v>
      </c>
      <c r="T45" s="471">
        <f t="shared" si="112"/>
        <v>11510</v>
      </c>
      <c r="U45" s="471">
        <f t="shared" si="112"/>
        <v>10720</v>
      </c>
      <c r="V45" s="471">
        <f t="shared" si="112"/>
        <v>25250</v>
      </c>
      <c r="W45" s="471">
        <f t="shared" si="112"/>
        <v>11370</v>
      </c>
      <c r="X45" s="471">
        <f t="shared" si="112"/>
        <v>20990</v>
      </c>
      <c r="Y45" s="471">
        <f t="shared" si="112"/>
        <v>31480</v>
      </c>
      <c r="Z45" s="471">
        <f t="shared" si="112"/>
        <v>54100</v>
      </c>
      <c r="AA45" s="471">
        <f t="shared" si="112"/>
        <v>65450</v>
      </c>
      <c r="AB45" s="471">
        <f t="shared" si="112"/>
        <v>55690</v>
      </c>
      <c r="AC45" s="472">
        <f t="shared" si="112"/>
        <v>108910</v>
      </c>
      <c r="AD45" s="470">
        <f t="shared" si="112"/>
        <v>32020</v>
      </c>
      <c r="AE45" s="471">
        <f t="shared" si="112"/>
        <v>25800</v>
      </c>
      <c r="AF45" s="471">
        <f t="shared" si="112"/>
        <v>46610</v>
      </c>
      <c r="AG45" s="471">
        <f t="shared" si="112"/>
        <v>130000</v>
      </c>
      <c r="AH45" s="471">
        <f t="shared" si="112"/>
        <v>36030</v>
      </c>
      <c r="AI45" s="471">
        <f t="shared" si="112"/>
        <v>40200</v>
      </c>
      <c r="AJ45" s="471">
        <f t="shared" si="112"/>
        <v>61460</v>
      </c>
      <c r="AK45" s="471">
        <f t="shared" si="112"/>
        <v>80460</v>
      </c>
      <c r="AL45" s="471">
        <f t="shared" si="112"/>
        <v>38250</v>
      </c>
      <c r="AM45" s="471">
        <f t="shared" si="112"/>
        <v>49620</v>
      </c>
      <c r="AN45" s="471">
        <f t="shared" si="112"/>
        <v>36220</v>
      </c>
      <c r="AO45" s="472">
        <f t="shared" si="112"/>
        <v>52530</v>
      </c>
      <c r="AP45" s="470">
        <f t="shared" si="112"/>
        <v>39110</v>
      </c>
      <c r="AQ45" s="471">
        <f t="shared" si="112"/>
        <v>99540</v>
      </c>
      <c r="AR45" s="471">
        <f t="shared" si="112"/>
        <v>54630</v>
      </c>
      <c r="AS45" s="471">
        <f t="shared" si="112"/>
        <v>42130</v>
      </c>
      <c r="AT45" s="471">
        <f t="shared" si="112"/>
        <v>51240</v>
      </c>
      <c r="AU45" s="471">
        <f t="shared" si="112"/>
        <v>33320</v>
      </c>
      <c r="AV45" s="471">
        <f t="shared" si="112"/>
        <v>39740</v>
      </c>
      <c r="AW45" s="471">
        <f t="shared" si="112"/>
        <v>112330</v>
      </c>
      <c r="AX45" s="471">
        <f t="shared" si="112"/>
        <v>54830</v>
      </c>
      <c r="AY45" s="471">
        <f t="shared" si="112"/>
        <v>54910</v>
      </c>
      <c r="AZ45" s="471">
        <f t="shared" si="112"/>
        <v>55010</v>
      </c>
      <c r="BA45" s="472">
        <f t="shared" si="112"/>
        <v>38910</v>
      </c>
      <c r="BB45" s="470">
        <f t="shared" si="112"/>
        <v>97540</v>
      </c>
      <c r="BC45" s="471">
        <f t="shared" si="112"/>
        <v>97640</v>
      </c>
      <c r="BD45" s="471">
        <f t="shared" si="112"/>
        <v>53190</v>
      </c>
      <c r="BE45" s="471">
        <f t="shared" si="112"/>
        <v>63200</v>
      </c>
      <c r="BF45" s="471">
        <f t="shared" si="112"/>
        <v>67810</v>
      </c>
      <c r="BG45" s="471">
        <f t="shared" si="112"/>
        <v>94910</v>
      </c>
      <c r="BH45" s="471">
        <f t="shared" si="112"/>
        <v>51810</v>
      </c>
      <c r="BI45" s="471">
        <f t="shared" si="112"/>
        <v>110440</v>
      </c>
      <c r="BJ45" s="471">
        <f t="shared" si="112"/>
        <v>66440</v>
      </c>
      <c r="BK45" s="471">
        <f t="shared" si="112"/>
        <v>75550</v>
      </c>
      <c r="BL45" s="471">
        <f t="shared" si="112"/>
        <v>131930</v>
      </c>
      <c r="BM45" s="472">
        <f t="shared" si="112"/>
        <v>69010</v>
      </c>
    </row>
    <row r="46" spans="2:65" s="21" customFormat="1" ht="16" customHeight="1" outlineLevel="2">
      <c r="B46" s="197"/>
      <c r="C46" s="197"/>
      <c r="D46" s="462" t="s">
        <v>328</v>
      </c>
      <c r="E46" s="238"/>
      <c r="F46" s="461">
        <f>SUM(F16*'HXCEL Assumptions'!$C2)</f>
        <v>100</v>
      </c>
      <c r="G46" s="461">
        <f>SUM(G16*'HXCEL Assumptions'!$C2)</f>
        <v>400</v>
      </c>
      <c r="H46" s="461">
        <f>SUM(H16*'HXCEL Assumptions'!$C2)</f>
        <v>1000</v>
      </c>
      <c r="I46" s="461">
        <f>SUM(I16*'HXCEL Assumptions'!$C2)</f>
        <v>1500</v>
      </c>
      <c r="J46" s="461">
        <f>SUM(J16*'HXCEL Assumptions'!$C2)</f>
        <v>2500</v>
      </c>
      <c r="K46" s="461">
        <f>SUM(K16*'HXCEL Assumptions'!$C2)</f>
        <v>4000</v>
      </c>
      <c r="L46" s="461">
        <f>SUM(L16*'HXCEL Assumptions'!$C2)</f>
        <v>4500</v>
      </c>
      <c r="M46" s="461">
        <f>SUM(M16*'HXCEL Assumptions'!$C2)</f>
        <v>5000</v>
      </c>
      <c r="N46" s="461">
        <f>SUM(N16*'HXCEL Assumptions'!$C2)</f>
        <v>5100</v>
      </c>
      <c r="O46" s="461">
        <f>SUM(O16*'HXCEL Assumptions'!$C2)</f>
        <v>5500</v>
      </c>
      <c r="P46" s="461">
        <f>SUM(P16*'HXCEL Assumptions'!$C2)</f>
        <v>5500</v>
      </c>
      <c r="Q46" s="461">
        <f>SUM(Q16*'HXCEL Assumptions'!$C2)</f>
        <v>6000</v>
      </c>
      <c r="R46" s="461">
        <f>SUM(R16*'HXCEL Assumptions'!$C2)</f>
        <v>6100</v>
      </c>
      <c r="S46" s="461">
        <f>SUM(S16*'HXCEL Assumptions'!$C2)</f>
        <v>6500</v>
      </c>
      <c r="T46" s="461">
        <f>SUM(T16*'HXCEL Assumptions'!$C2)</f>
        <v>6500</v>
      </c>
      <c r="U46" s="461">
        <f>SUM(U16*'HXCEL Assumptions'!$C2)</f>
        <v>6600</v>
      </c>
      <c r="V46" s="461">
        <f>SUM(V16*'HXCEL Assumptions'!$C2)</f>
        <v>6700</v>
      </c>
      <c r="W46" s="461">
        <f>SUM(W16*'HXCEL Assumptions'!$C2)</f>
        <v>6800</v>
      </c>
      <c r="X46" s="461">
        <f>SUM(X16*'HXCEL Assumptions'!$C2)</f>
        <v>6900</v>
      </c>
      <c r="Y46" s="461">
        <f>SUM(Y16*'HXCEL Assumptions'!$C2)</f>
        <v>7000</v>
      </c>
      <c r="Z46" s="461">
        <f>SUM(Z16*'HXCEL Assumptions'!$C2)</f>
        <v>7100</v>
      </c>
      <c r="AA46" s="461">
        <f>SUM(AA16*'HXCEL Assumptions'!$C2)</f>
        <v>7200</v>
      </c>
      <c r="AB46" s="461">
        <f>SUM(AB16*'HXCEL Assumptions'!$C2)</f>
        <v>7300</v>
      </c>
      <c r="AC46" s="461">
        <f>SUM(AC16*'HXCEL Assumptions'!$C2)</f>
        <v>7400</v>
      </c>
      <c r="AD46" s="461">
        <f>SUM(AD16*'HXCEL Assumptions'!$C2)</f>
        <v>7500</v>
      </c>
      <c r="AE46" s="461">
        <f>SUM(AE16*'HXCEL Assumptions'!$C2)</f>
        <v>7600</v>
      </c>
      <c r="AF46" s="461">
        <f>SUM(AF16*'HXCEL Assumptions'!$C2)</f>
        <v>7700</v>
      </c>
      <c r="AG46" s="461">
        <f>SUM(AG16*'HXCEL Assumptions'!$C2)</f>
        <v>7800</v>
      </c>
      <c r="AH46" s="461">
        <f>SUM(AH16*'HXCEL Assumptions'!$C2)</f>
        <v>7900</v>
      </c>
      <c r="AI46" s="461">
        <f>SUM(AI16*'HXCEL Assumptions'!$C2)</f>
        <v>8000</v>
      </c>
      <c r="AJ46" s="461">
        <f>SUM(AJ16*'HXCEL Assumptions'!$C2)</f>
        <v>8100</v>
      </c>
      <c r="AK46" s="461">
        <f>SUM(AK16*'HXCEL Assumptions'!$C2)</f>
        <v>8200</v>
      </c>
      <c r="AL46" s="461">
        <f>SUM(AL16*'HXCEL Assumptions'!$C2)</f>
        <v>8300</v>
      </c>
      <c r="AM46" s="461">
        <f>SUM(AM16*'HXCEL Assumptions'!$C2)</f>
        <v>8400</v>
      </c>
      <c r="AN46" s="461">
        <f>SUM(AN16*'HXCEL Assumptions'!$C2)</f>
        <v>8500</v>
      </c>
      <c r="AO46" s="461">
        <f>SUM(AO16*'HXCEL Assumptions'!$C2)</f>
        <v>8600</v>
      </c>
      <c r="AP46" s="461">
        <f>SUM(AP16*'HXCEL Assumptions'!$C2)</f>
        <v>8700</v>
      </c>
      <c r="AQ46" s="461">
        <f>SUM(AQ16*'HXCEL Assumptions'!$C2)</f>
        <v>8800</v>
      </c>
      <c r="AR46" s="461">
        <f>SUM(AR16*'HXCEL Assumptions'!$C2)</f>
        <v>8900</v>
      </c>
      <c r="AS46" s="461">
        <f>SUM(AS16*'HXCEL Assumptions'!$C2)</f>
        <v>9000</v>
      </c>
      <c r="AT46" s="461">
        <f>SUM(AT16*'HXCEL Assumptions'!$C2)</f>
        <v>9100</v>
      </c>
      <c r="AU46" s="461">
        <f>SUM(AU16*'HXCEL Assumptions'!$C2)</f>
        <v>9200</v>
      </c>
      <c r="AV46" s="461">
        <f>SUM(AV16*'HXCEL Assumptions'!$C2)</f>
        <v>9300</v>
      </c>
      <c r="AW46" s="461">
        <f>SUM(AW16*'HXCEL Assumptions'!$C2)</f>
        <v>9400</v>
      </c>
      <c r="AX46" s="461">
        <f>SUM(AX16*'HXCEL Assumptions'!$C2)</f>
        <v>9500</v>
      </c>
      <c r="AY46" s="461">
        <f>SUM(AY16*'HXCEL Assumptions'!$C2)</f>
        <v>9600</v>
      </c>
      <c r="AZ46" s="461">
        <f>SUM(AZ16*'HXCEL Assumptions'!$C2)</f>
        <v>9700</v>
      </c>
      <c r="BA46" s="461">
        <f>SUM(BA16*'HXCEL Assumptions'!$C2)</f>
        <v>9800</v>
      </c>
      <c r="BB46" s="461">
        <f>SUM(BB16*'HXCEL Assumptions'!$C2)</f>
        <v>9900</v>
      </c>
      <c r="BC46" s="461">
        <f>SUM(BC16*'HXCEL Assumptions'!$C2)</f>
        <v>10000</v>
      </c>
      <c r="BD46" s="461">
        <f>SUM(BD16*'HXCEL Assumptions'!$C2)</f>
        <v>10100</v>
      </c>
      <c r="BE46" s="461">
        <f>SUM(BE16*'HXCEL Assumptions'!$C2)</f>
        <v>10200</v>
      </c>
      <c r="BF46" s="461">
        <f>SUM(BF16*'HXCEL Assumptions'!$C2)</f>
        <v>10300</v>
      </c>
      <c r="BG46" s="461">
        <f>SUM(BG16*'HXCEL Assumptions'!$C2)</f>
        <v>10400</v>
      </c>
      <c r="BH46" s="461">
        <f>SUM(BH16*'HXCEL Assumptions'!$C2)</f>
        <v>10500</v>
      </c>
      <c r="BI46" s="461">
        <f>SUM(BI16*'HXCEL Assumptions'!$C2)</f>
        <v>10600</v>
      </c>
      <c r="BJ46" s="461">
        <f>SUM(BJ16*'HXCEL Assumptions'!$C2)</f>
        <v>10700</v>
      </c>
      <c r="BK46" s="461">
        <f>SUM(BK16*'HXCEL Assumptions'!$C2)</f>
        <v>10800</v>
      </c>
      <c r="BL46" s="461">
        <f>SUM(BL16*'HXCEL Assumptions'!$C2)</f>
        <v>10900</v>
      </c>
      <c r="BM46" s="461">
        <f>SUM(BM16*'HXCEL Assumptions'!$C2)</f>
        <v>11000</v>
      </c>
    </row>
    <row r="47" spans="2:65" s="21" customFormat="1" ht="16" customHeight="1" outlineLevel="2">
      <c r="B47" s="197"/>
      <c r="C47" s="197"/>
      <c r="D47" s="462" t="s">
        <v>329</v>
      </c>
      <c r="E47" s="238"/>
      <c r="F47" s="461">
        <f>SUM(F17*'HXCEL Assumptions'!$C3)</f>
        <v>0</v>
      </c>
      <c r="G47" s="461">
        <f>SUM(G17*'HXCEL Assumptions'!$C3)</f>
        <v>0</v>
      </c>
      <c r="H47" s="461">
        <f>SUM(H17*'HXCEL Assumptions'!$C3)</f>
        <v>0</v>
      </c>
      <c r="I47" s="461">
        <f>SUM(I17*'HXCEL Assumptions'!$C3)</f>
        <v>460</v>
      </c>
      <c r="J47" s="461">
        <f>SUM(J17*'HXCEL Assumptions'!$C3)</f>
        <v>0</v>
      </c>
      <c r="K47" s="461">
        <f>SUM(K17*'HXCEL Assumptions'!$C3)</f>
        <v>920</v>
      </c>
      <c r="L47" s="461">
        <f>SUM(L17*'HXCEL Assumptions'!$C3)</f>
        <v>460</v>
      </c>
      <c r="M47" s="461">
        <f>SUM(M17*'HXCEL Assumptions'!$C3)</f>
        <v>0</v>
      </c>
      <c r="N47" s="461">
        <f>SUM(N17*'HXCEL Assumptions'!$C3)</f>
        <v>460</v>
      </c>
      <c r="O47" s="461">
        <f>SUM(O17*'HXCEL Assumptions'!$C3)</f>
        <v>460</v>
      </c>
      <c r="P47" s="461">
        <f>SUM(P17*'HXCEL Assumptions'!$C3)</f>
        <v>460</v>
      </c>
      <c r="Q47" s="461">
        <f>SUM(Q17*'HXCEL Assumptions'!$C3)</f>
        <v>920</v>
      </c>
      <c r="R47" s="461">
        <f>SUM(R17*'HXCEL Assumptions'!$C3)</f>
        <v>1380</v>
      </c>
      <c r="S47" s="461">
        <f>SUM(S17*'HXCEL Assumptions'!$C3)</f>
        <v>1840</v>
      </c>
      <c r="T47" s="461">
        <f>SUM(T17*'HXCEL Assumptions'!$C3)</f>
        <v>1380</v>
      </c>
      <c r="U47" s="461">
        <f>SUM(U17*'HXCEL Assumptions'!$C3)</f>
        <v>2300</v>
      </c>
      <c r="V47" s="461">
        <f>SUM(V17*'HXCEL Assumptions'!$C3)</f>
        <v>2300</v>
      </c>
      <c r="W47" s="461">
        <f>SUM(W17*'HXCEL Assumptions'!$C3)</f>
        <v>1840</v>
      </c>
      <c r="X47" s="461">
        <f>SUM(X17*'HXCEL Assumptions'!$C3)</f>
        <v>3220</v>
      </c>
      <c r="Y47" s="461">
        <f>SUM(Y17*'HXCEL Assumptions'!$C3)</f>
        <v>4600</v>
      </c>
      <c r="Z47" s="461">
        <f>SUM(Z17*'HXCEL Assumptions'!$C3)</f>
        <v>4600</v>
      </c>
      <c r="AA47" s="461">
        <f>SUM(AA17*'HXCEL Assumptions'!$C3)</f>
        <v>5060</v>
      </c>
      <c r="AB47" s="461">
        <f>SUM(AB17*'HXCEL Assumptions'!$C3)</f>
        <v>5060</v>
      </c>
      <c r="AC47" s="461">
        <f>SUM(AC17*'HXCEL Assumptions'!$C3)</f>
        <v>5060</v>
      </c>
      <c r="AD47" s="461">
        <f>SUM(AD17*'HXCEL Assumptions'!$C3)</f>
        <v>4600</v>
      </c>
      <c r="AE47" s="461">
        <f>SUM(AE17*'HXCEL Assumptions'!$C3)</f>
        <v>4600</v>
      </c>
      <c r="AF47" s="461">
        <f>SUM(AF17*'HXCEL Assumptions'!$C3)</f>
        <v>4600</v>
      </c>
      <c r="AG47" s="461">
        <f>SUM(AG17*'HXCEL Assumptions'!$C3)</f>
        <v>5060</v>
      </c>
      <c r="AH47" s="461">
        <f>SUM(AH17*'HXCEL Assumptions'!$C3)</f>
        <v>5520</v>
      </c>
      <c r="AI47" s="461">
        <f>SUM(AI17*'HXCEL Assumptions'!$C3)</f>
        <v>5060</v>
      </c>
      <c r="AJ47" s="461">
        <f>SUM(AJ17*'HXCEL Assumptions'!$C3)</f>
        <v>5520</v>
      </c>
      <c r="AK47" s="461">
        <f>SUM(AK17*'HXCEL Assumptions'!$C3)</f>
        <v>5520</v>
      </c>
      <c r="AL47" s="461">
        <f>SUM(AL17*'HXCEL Assumptions'!$C3)</f>
        <v>5520</v>
      </c>
      <c r="AM47" s="461">
        <f>SUM(AM17*'HXCEL Assumptions'!$C3)</f>
        <v>5980</v>
      </c>
      <c r="AN47" s="461">
        <f>SUM(AN17*'HXCEL Assumptions'!$C3)</f>
        <v>5980</v>
      </c>
      <c r="AO47" s="461">
        <f>SUM(AO17*'HXCEL Assumptions'!$C3)</f>
        <v>5980</v>
      </c>
      <c r="AP47" s="461">
        <f>SUM(AP17*'HXCEL Assumptions'!$C3)</f>
        <v>5980</v>
      </c>
      <c r="AQ47" s="461">
        <f>SUM(AQ17*'HXCEL Assumptions'!$C3)</f>
        <v>5980</v>
      </c>
      <c r="AR47" s="461">
        <f>SUM(AR17*'HXCEL Assumptions'!$C3)</f>
        <v>5980</v>
      </c>
      <c r="AS47" s="461">
        <f>SUM(AS17*'HXCEL Assumptions'!$C3)</f>
        <v>5980</v>
      </c>
      <c r="AT47" s="461">
        <f>SUM(AT17*'HXCEL Assumptions'!$C3)</f>
        <v>5980</v>
      </c>
      <c r="AU47" s="461">
        <f>SUM(AU17*'HXCEL Assumptions'!$C3)</f>
        <v>5980</v>
      </c>
      <c r="AV47" s="461">
        <f>SUM(AV17*'HXCEL Assumptions'!$C3)</f>
        <v>5980</v>
      </c>
      <c r="AW47" s="461">
        <f>SUM(AW17*'HXCEL Assumptions'!$C3)</f>
        <v>6440</v>
      </c>
      <c r="AX47" s="461">
        <f>SUM(AX17*'HXCEL Assumptions'!$C3)</f>
        <v>6440</v>
      </c>
      <c r="AY47" s="461">
        <f>SUM(AY17*'HXCEL Assumptions'!$C3)</f>
        <v>6440</v>
      </c>
      <c r="AZ47" s="461">
        <f>SUM(AZ17*'HXCEL Assumptions'!$C3)</f>
        <v>6440</v>
      </c>
      <c r="BA47" s="461">
        <f>SUM(BA17*'HXCEL Assumptions'!$C3)</f>
        <v>6440</v>
      </c>
      <c r="BB47" s="461">
        <f>SUM(BB17*'HXCEL Assumptions'!$C3)</f>
        <v>6440</v>
      </c>
      <c r="BC47" s="461">
        <f>SUM(BC17*'HXCEL Assumptions'!$C3)</f>
        <v>6440</v>
      </c>
      <c r="BD47" s="461">
        <f>SUM(BD17*'HXCEL Assumptions'!$C3)</f>
        <v>6900</v>
      </c>
      <c r="BE47" s="461">
        <f>SUM(BE17*'HXCEL Assumptions'!$C3)</f>
        <v>6900</v>
      </c>
      <c r="BF47" s="461">
        <f>SUM(BF17*'HXCEL Assumptions'!$C3)</f>
        <v>6900</v>
      </c>
      <c r="BG47" s="461">
        <f>SUM(BG17*'HXCEL Assumptions'!$C3)</f>
        <v>6900</v>
      </c>
      <c r="BH47" s="461">
        <f>SUM(BH17*'HXCEL Assumptions'!$C3)</f>
        <v>6900</v>
      </c>
      <c r="BI47" s="461">
        <f>SUM(BI17*'HXCEL Assumptions'!$C3)</f>
        <v>6900</v>
      </c>
      <c r="BJ47" s="461">
        <f>SUM(BJ17*'HXCEL Assumptions'!$C3)</f>
        <v>6900</v>
      </c>
      <c r="BK47" s="461">
        <f>SUM(BK17*'HXCEL Assumptions'!$C3)</f>
        <v>6900</v>
      </c>
      <c r="BL47" s="461">
        <f>SUM(BL17*'HXCEL Assumptions'!$C3)</f>
        <v>7360</v>
      </c>
      <c r="BM47" s="461">
        <f>SUM(BM17*'HXCEL Assumptions'!$C3)</f>
        <v>7360</v>
      </c>
    </row>
    <row r="48" spans="2:65" s="21" customFormat="1" ht="16" customHeight="1" outlineLevel="2">
      <c r="B48" s="197"/>
      <c r="C48" s="283"/>
      <c r="D48" s="462" t="s">
        <v>330</v>
      </c>
      <c r="E48" s="238"/>
      <c r="F48" s="461">
        <f>SUM(F18*'HXCEL Assumptions'!$C4)</f>
        <v>0</v>
      </c>
      <c r="G48" s="461">
        <f>SUM(G18*'HXCEL Assumptions'!$C4)</f>
        <v>0</v>
      </c>
      <c r="H48" s="461">
        <f>SUM(H18*'HXCEL Assumptions'!$C4)</f>
        <v>0</v>
      </c>
      <c r="I48" s="461">
        <f>SUM(I18*'HXCEL Assumptions'!$C4)</f>
        <v>0</v>
      </c>
      <c r="J48" s="461">
        <f>SUM(J18*'HXCEL Assumptions'!$C4)</f>
        <v>0</v>
      </c>
      <c r="K48" s="461">
        <f>SUM(K18*'HXCEL Assumptions'!$C4)</f>
        <v>0</v>
      </c>
      <c r="L48" s="461">
        <f>SUM(L18*'HXCEL Assumptions'!$C4)</f>
        <v>910</v>
      </c>
      <c r="M48" s="461">
        <f>SUM(M18*'HXCEL Assumptions'!$C4)</f>
        <v>0</v>
      </c>
      <c r="N48" s="461">
        <f>SUM(N18*'HXCEL Assumptions'!$C4)</f>
        <v>910</v>
      </c>
      <c r="O48" s="461">
        <f>SUM(O18*'HXCEL Assumptions'!$C4)</f>
        <v>910</v>
      </c>
      <c r="P48" s="461">
        <f>SUM(P18*'HXCEL Assumptions'!$C4)</f>
        <v>0</v>
      </c>
      <c r="Q48" s="461">
        <f>SUM(Q18*'HXCEL Assumptions'!$C4)</f>
        <v>910</v>
      </c>
      <c r="R48" s="461">
        <f>SUM(R18*'HXCEL Assumptions'!$C4)</f>
        <v>910</v>
      </c>
      <c r="S48" s="461">
        <f>SUM(S18*'HXCEL Assumptions'!$C4)</f>
        <v>1820</v>
      </c>
      <c r="T48" s="461">
        <f>SUM(T18*'HXCEL Assumptions'!$C4)</f>
        <v>1820</v>
      </c>
      <c r="U48" s="461">
        <f>SUM(U18*'HXCEL Assumptions'!$C4)</f>
        <v>1820</v>
      </c>
      <c r="V48" s="461">
        <f>SUM(V18*'HXCEL Assumptions'!$C4)</f>
        <v>2730</v>
      </c>
      <c r="W48" s="461">
        <f>SUM(W18*'HXCEL Assumptions'!$C4)</f>
        <v>2730</v>
      </c>
      <c r="X48" s="461">
        <f>SUM(X18*'HXCEL Assumptions'!$C4)</f>
        <v>4550</v>
      </c>
      <c r="Y48" s="461">
        <f>SUM(Y18*'HXCEL Assumptions'!$C4)</f>
        <v>4550</v>
      </c>
      <c r="Z48" s="461">
        <f>SUM(Z18*'HXCEL Assumptions'!$C4)</f>
        <v>4550</v>
      </c>
      <c r="AA48" s="461">
        <f>SUM(AA18*'HXCEL Assumptions'!$C4)</f>
        <v>6370</v>
      </c>
      <c r="AB48" s="461">
        <f>SUM(AB18*'HXCEL Assumptions'!$C4)</f>
        <v>6370</v>
      </c>
      <c r="AC48" s="461">
        <f>SUM(AC18*'HXCEL Assumptions'!$C4)</f>
        <v>7280</v>
      </c>
      <c r="AD48" s="461">
        <f>SUM(AD18*'HXCEL Assumptions'!$C4)</f>
        <v>7280</v>
      </c>
      <c r="AE48" s="461">
        <f>SUM(AE18*'HXCEL Assumptions'!$C4)</f>
        <v>7280</v>
      </c>
      <c r="AF48" s="461">
        <f>SUM(AF18*'HXCEL Assumptions'!$C4)</f>
        <v>7280</v>
      </c>
      <c r="AG48" s="461">
        <f>SUM(AG18*'HXCEL Assumptions'!$C4)</f>
        <v>7280</v>
      </c>
      <c r="AH48" s="461">
        <f>SUM(AH18*'HXCEL Assumptions'!$C4)</f>
        <v>7280</v>
      </c>
      <c r="AI48" s="461">
        <f>SUM(AI18*'HXCEL Assumptions'!$C4)</f>
        <v>8190</v>
      </c>
      <c r="AJ48" s="461">
        <f>SUM(AJ18*'HXCEL Assumptions'!$C4)</f>
        <v>8190</v>
      </c>
      <c r="AK48" s="461">
        <f>SUM(AK18*'HXCEL Assumptions'!$C4)</f>
        <v>9100</v>
      </c>
      <c r="AL48" s="461">
        <f>SUM(AL18*'HXCEL Assumptions'!$C4)</f>
        <v>9100</v>
      </c>
      <c r="AM48" s="461">
        <f>SUM(AM18*'HXCEL Assumptions'!$C4)</f>
        <v>9100</v>
      </c>
      <c r="AN48" s="461">
        <f>SUM(AN18*'HXCEL Assumptions'!$C4)</f>
        <v>9100</v>
      </c>
      <c r="AO48" s="461">
        <f>SUM(AO18*'HXCEL Assumptions'!$C4)</f>
        <v>9100</v>
      </c>
      <c r="AP48" s="461">
        <f>SUM(AP18*'HXCEL Assumptions'!$C4)</f>
        <v>9100</v>
      </c>
      <c r="AQ48" s="461">
        <f>SUM(AQ18*'HXCEL Assumptions'!$C4)</f>
        <v>9100</v>
      </c>
      <c r="AR48" s="461">
        <f>SUM(AR18*'HXCEL Assumptions'!$C4)</f>
        <v>9100</v>
      </c>
      <c r="AS48" s="461">
        <f>SUM(AS18*'HXCEL Assumptions'!$C4)</f>
        <v>10010</v>
      </c>
      <c r="AT48" s="461">
        <f>SUM(AT18*'HXCEL Assumptions'!$C4)</f>
        <v>10010</v>
      </c>
      <c r="AU48" s="461">
        <f>SUM(AU18*'HXCEL Assumptions'!$C4)</f>
        <v>10010</v>
      </c>
      <c r="AV48" s="461">
        <f>SUM(AV18*'HXCEL Assumptions'!$C4)</f>
        <v>10010</v>
      </c>
      <c r="AW48" s="461">
        <f>SUM(AW18*'HXCEL Assumptions'!$C4)</f>
        <v>10010</v>
      </c>
      <c r="AX48" s="461">
        <f>SUM(AX18*'HXCEL Assumptions'!$C4)</f>
        <v>10920</v>
      </c>
      <c r="AY48" s="461">
        <f>SUM(AY18*'HXCEL Assumptions'!$C4)</f>
        <v>10920</v>
      </c>
      <c r="AZ48" s="461">
        <f>SUM(AZ18*'HXCEL Assumptions'!$C4)</f>
        <v>10920</v>
      </c>
      <c r="BA48" s="461">
        <f>SUM(BA18*'HXCEL Assumptions'!$C4)</f>
        <v>10920</v>
      </c>
      <c r="BB48" s="461">
        <f>SUM(BB18*'HXCEL Assumptions'!$C4)</f>
        <v>10920</v>
      </c>
      <c r="BC48" s="461">
        <f>SUM(BC18*'HXCEL Assumptions'!$C4)</f>
        <v>10920</v>
      </c>
      <c r="BD48" s="461">
        <f>SUM(BD18*'HXCEL Assumptions'!$C4)</f>
        <v>10920</v>
      </c>
      <c r="BE48" s="461">
        <f>SUM(BE18*'HXCEL Assumptions'!$C4)</f>
        <v>11830</v>
      </c>
      <c r="BF48" s="461">
        <f>SUM(BF18*'HXCEL Assumptions'!$C4)</f>
        <v>11830</v>
      </c>
      <c r="BG48" s="461">
        <f>SUM(BG18*'HXCEL Assumptions'!$C4)</f>
        <v>11830</v>
      </c>
      <c r="BH48" s="461">
        <f>SUM(BH18*'HXCEL Assumptions'!$C4)</f>
        <v>11830</v>
      </c>
      <c r="BI48" s="461">
        <f>SUM(BI18*'HXCEL Assumptions'!$C4)</f>
        <v>11830</v>
      </c>
      <c r="BJ48" s="461">
        <f>SUM(BJ18*'HXCEL Assumptions'!$C4)</f>
        <v>12740</v>
      </c>
      <c r="BK48" s="461">
        <f>SUM(BK18*'HXCEL Assumptions'!$C4)</f>
        <v>12740</v>
      </c>
      <c r="BL48" s="461">
        <f>SUM(BL18*'HXCEL Assumptions'!$C4)</f>
        <v>12740</v>
      </c>
      <c r="BM48" s="461">
        <f>SUM(BM18*'HXCEL Assumptions'!$C4)</f>
        <v>12740</v>
      </c>
    </row>
    <row r="49" spans="2:65" s="21" customFormat="1" ht="16" customHeight="1" outlineLevel="2">
      <c r="B49" s="197"/>
      <c r="C49" s="283"/>
      <c r="D49" s="462" t="s">
        <v>331</v>
      </c>
      <c r="E49" s="238"/>
      <c r="F49" s="461">
        <f>SUM(F19*'HXCEL Assumptions'!$C5)</f>
        <v>0</v>
      </c>
      <c r="G49" s="461">
        <f>SUM(G19*'HXCEL Assumptions'!$C5)</f>
        <v>0</v>
      </c>
      <c r="H49" s="461">
        <f>SUM(H19*'HXCEL Assumptions'!$C5)</f>
        <v>0</v>
      </c>
      <c r="I49" s="461">
        <f>SUM(I19*'HXCEL Assumptions'!$C5)</f>
        <v>0</v>
      </c>
      <c r="J49" s="461">
        <f>SUM(J19*'HXCEL Assumptions'!$C5)</f>
        <v>0</v>
      </c>
      <c r="K49" s="461">
        <f>SUM(K19*'HXCEL Assumptions'!$C5)</f>
        <v>0</v>
      </c>
      <c r="L49" s="461">
        <f>SUM(L19*'HXCEL Assumptions'!$C5)</f>
        <v>0</v>
      </c>
      <c r="M49" s="461">
        <f>SUM(M19*'HXCEL Assumptions'!$C5)</f>
        <v>1810</v>
      </c>
      <c r="N49" s="461">
        <f>SUM(N19*'HXCEL Assumptions'!$C5)</f>
        <v>0</v>
      </c>
      <c r="O49" s="461">
        <f>SUM(O19*'HXCEL Assumptions'!$C5)</f>
        <v>1810</v>
      </c>
      <c r="P49" s="461">
        <f>SUM(P19*'HXCEL Assumptions'!$C5)</f>
        <v>0</v>
      </c>
      <c r="Q49" s="461">
        <f>SUM(Q19*'HXCEL Assumptions'!$C5)</f>
        <v>0</v>
      </c>
      <c r="R49" s="461">
        <f>SUM(R19*'HXCEL Assumptions'!$C5)</f>
        <v>1810</v>
      </c>
      <c r="S49" s="461">
        <f>SUM(S19*'HXCEL Assumptions'!$C5)</f>
        <v>1810</v>
      </c>
      <c r="T49" s="461">
        <f>SUM(T19*'HXCEL Assumptions'!$C5)</f>
        <v>1810</v>
      </c>
      <c r="U49" s="461">
        <f>SUM(U19*'HXCEL Assumptions'!$C5)</f>
        <v>0</v>
      </c>
      <c r="V49" s="461">
        <f>SUM(V19*'HXCEL Assumptions'!$C5)</f>
        <v>0</v>
      </c>
      <c r="W49" s="461">
        <f>SUM(W19*'HXCEL Assumptions'!$C5)</f>
        <v>0</v>
      </c>
      <c r="X49" s="461">
        <f>SUM(X19*'HXCEL Assumptions'!$C5)</f>
        <v>1810</v>
      </c>
      <c r="Y49" s="461">
        <f>SUM(Y19*'HXCEL Assumptions'!$C5)</f>
        <v>1810</v>
      </c>
      <c r="Z49" s="461">
        <f>SUM(Z19*'HXCEL Assumptions'!$C5)</f>
        <v>1810</v>
      </c>
      <c r="AA49" s="461">
        <f>SUM(AA19*'HXCEL Assumptions'!$C5)</f>
        <v>1810</v>
      </c>
      <c r="AB49" s="461">
        <f>SUM(AB19*'HXCEL Assumptions'!$C5)</f>
        <v>5430</v>
      </c>
      <c r="AC49" s="461">
        <f>SUM(AC19*'HXCEL Assumptions'!$C5)</f>
        <v>3620</v>
      </c>
      <c r="AD49" s="461">
        <f>SUM(AD19*'HXCEL Assumptions'!$C5)</f>
        <v>3620</v>
      </c>
      <c r="AE49" s="461">
        <f>SUM(AE19*'HXCEL Assumptions'!$C5)</f>
        <v>1810</v>
      </c>
      <c r="AF49" s="461">
        <f>SUM(AF19*'HXCEL Assumptions'!$C5)</f>
        <v>0</v>
      </c>
      <c r="AG49" s="461">
        <f>SUM(AG19*'HXCEL Assumptions'!$C5)</f>
        <v>1810</v>
      </c>
      <c r="AH49" s="461">
        <f>SUM(AH19*'HXCEL Assumptions'!$C5)</f>
        <v>1810</v>
      </c>
      <c r="AI49" s="461">
        <f>SUM(AI19*'HXCEL Assumptions'!$C5)</f>
        <v>5430</v>
      </c>
      <c r="AJ49" s="461">
        <f>SUM(AJ19*'HXCEL Assumptions'!$C5)</f>
        <v>3620</v>
      </c>
      <c r="AK49" s="461">
        <f>SUM(AK19*'HXCEL Assumptions'!$C5)</f>
        <v>3620</v>
      </c>
      <c r="AL49" s="461">
        <f>SUM(AL19*'HXCEL Assumptions'!$C5)</f>
        <v>1810</v>
      </c>
      <c r="AM49" s="461">
        <f>SUM(AM19*'HXCEL Assumptions'!$C5)</f>
        <v>3620</v>
      </c>
      <c r="AN49" s="461">
        <f>SUM(AN19*'HXCEL Assumptions'!$C5)</f>
        <v>3620</v>
      </c>
      <c r="AO49" s="461">
        <f>SUM(AO19*'HXCEL Assumptions'!$C5)</f>
        <v>1810</v>
      </c>
      <c r="AP49" s="461">
        <f>SUM(AP19*'HXCEL Assumptions'!$C5)</f>
        <v>1810</v>
      </c>
      <c r="AQ49" s="461">
        <f>SUM(AQ19*'HXCEL Assumptions'!$C5)</f>
        <v>3620</v>
      </c>
      <c r="AR49" s="461">
        <f>SUM(AR19*'HXCEL Assumptions'!$C5)</f>
        <v>3620</v>
      </c>
      <c r="AS49" s="461">
        <f>SUM(AS19*'HXCEL Assumptions'!$C5)</f>
        <v>3620</v>
      </c>
      <c r="AT49" s="461">
        <f>SUM(AT19*'HXCEL Assumptions'!$C5)</f>
        <v>3620</v>
      </c>
      <c r="AU49" s="461">
        <f>SUM(AU19*'HXCEL Assumptions'!$C5)</f>
        <v>3620</v>
      </c>
      <c r="AV49" s="461">
        <f>SUM(AV19*'HXCEL Assumptions'!$C5)</f>
        <v>5430</v>
      </c>
      <c r="AW49" s="461">
        <f>SUM(AW19*'HXCEL Assumptions'!$C5)</f>
        <v>5430</v>
      </c>
      <c r="AX49" s="461">
        <f>SUM(AX19*'HXCEL Assumptions'!$C5)</f>
        <v>5430</v>
      </c>
      <c r="AY49" s="461">
        <f>SUM(AY19*'HXCEL Assumptions'!$C5)</f>
        <v>5430</v>
      </c>
      <c r="AZ49" s="461">
        <f>SUM(AZ19*'HXCEL Assumptions'!$C5)</f>
        <v>5430</v>
      </c>
      <c r="BA49" s="461">
        <f>SUM(BA19*'HXCEL Assumptions'!$C5)</f>
        <v>7240</v>
      </c>
      <c r="BB49" s="461">
        <f>SUM(BB19*'HXCEL Assumptions'!$C5)</f>
        <v>7240</v>
      </c>
      <c r="BC49" s="461">
        <f>SUM(BC19*'HXCEL Assumptions'!$C5)</f>
        <v>7240</v>
      </c>
      <c r="BD49" s="461">
        <f>SUM(BD19*'HXCEL Assumptions'!$C5)</f>
        <v>7240</v>
      </c>
      <c r="BE49" s="461">
        <f>SUM(BE19*'HXCEL Assumptions'!$C5)</f>
        <v>7240</v>
      </c>
      <c r="BF49" s="461">
        <f>SUM(BF19*'HXCEL Assumptions'!$C5)</f>
        <v>7240</v>
      </c>
      <c r="BG49" s="461">
        <f>SUM(BG19*'HXCEL Assumptions'!$C5)</f>
        <v>7240</v>
      </c>
      <c r="BH49" s="461">
        <f>SUM(BH19*'HXCEL Assumptions'!$C5)</f>
        <v>9050</v>
      </c>
      <c r="BI49" s="461">
        <f>SUM(BI19*'HXCEL Assumptions'!$C5)</f>
        <v>9050</v>
      </c>
      <c r="BJ49" s="461">
        <f>SUM(BJ19*'HXCEL Assumptions'!$C5)</f>
        <v>9050</v>
      </c>
      <c r="BK49" s="461">
        <f>SUM(BK19*'HXCEL Assumptions'!$C5)</f>
        <v>9050</v>
      </c>
      <c r="BL49" s="461">
        <f>SUM(BL19*'HXCEL Assumptions'!$C5)</f>
        <v>10860</v>
      </c>
      <c r="BM49" s="461">
        <f>SUM(BM19*'HXCEL Assumptions'!$C5)</f>
        <v>10860</v>
      </c>
    </row>
    <row r="50" spans="2:65" s="21" customFormat="1" ht="16" customHeight="1" outlineLevel="2">
      <c r="B50" s="197"/>
      <c r="C50" s="283"/>
      <c r="D50" s="462" t="s">
        <v>332</v>
      </c>
      <c r="E50" s="238"/>
      <c r="F50" s="461">
        <f>SUM(F20*'HXCEL Assumptions'!$C6)</f>
        <v>0</v>
      </c>
      <c r="G50" s="461">
        <f>SUM(G20*'HXCEL Assumptions'!$C6)</f>
        <v>0</v>
      </c>
      <c r="H50" s="461">
        <f>SUM(H20*'HXCEL Assumptions'!$C6)</f>
        <v>0</v>
      </c>
      <c r="I50" s="461">
        <f>SUM(I20*'HXCEL Assumptions'!$C6)</f>
        <v>0</v>
      </c>
      <c r="J50" s="461">
        <f>SUM(J20*'HXCEL Assumptions'!$C6)</f>
        <v>0</v>
      </c>
      <c r="K50" s="461">
        <f>SUM(K20*'HXCEL Assumptions'!$C6)</f>
        <v>0</v>
      </c>
      <c r="L50" s="461">
        <f>SUM(L20*'HXCEL Assumptions'!$C6)</f>
        <v>0</v>
      </c>
      <c r="M50" s="461">
        <f>SUM(M20*'HXCEL Assumptions'!$C6)</f>
        <v>0</v>
      </c>
      <c r="N50" s="461">
        <f>SUM(N20*'HXCEL Assumptions'!$C6)</f>
        <v>0</v>
      </c>
      <c r="O50" s="461">
        <f>SUM(O20*'HXCEL Assumptions'!$C6)</f>
        <v>0</v>
      </c>
      <c r="P50" s="461">
        <f>SUM(P20*'HXCEL Assumptions'!$C6)</f>
        <v>0</v>
      </c>
      <c r="Q50" s="461">
        <f>SUM(Q20*'HXCEL Assumptions'!$C6)</f>
        <v>0</v>
      </c>
      <c r="R50" s="461">
        <f>SUM(R20*'HXCEL Assumptions'!$C6)</f>
        <v>4510</v>
      </c>
      <c r="S50" s="461">
        <f>SUM(S20*'HXCEL Assumptions'!$C6)</f>
        <v>4510</v>
      </c>
      <c r="T50" s="461">
        <f>SUM(T20*'HXCEL Assumptions'!$C6)</f>
        <v>0</v>
      </c>
      <c r="U50" s="461">
        <f>SUM(U20*'HXCEL Assumptions'!$C6)</f>
        <v>0</v>
      </c>
      <c r="V50" s="461">
        <f>SUM(V20*'HXCEL Assumptions'!$C6)</f>
        <v>4510</v>
      </c>
      <c r="W50" s="461">
        <f>SUM(W20*'HXCEL Assumptions'!$C6)</f>
        <v>0</v>
      </c>
      <c r="X50" s="461">
        <f>SUM(X20*'HXCEL Assumptions'!$C6)</f>
        <v>4510</v>
      </c>
      <c r="Y50" s="461">
        <f>SUM(Y20*'HXCEL Assumptions'!$C6)</f>
        <v>4510</v>
      </c>
      <c r="Z50" s="461">
        <f>SUM(Z20*'HXCEL Assumptions'!$C6)</f>
        <v>9020</v>
      </c>
      <c r="AA50" s="461">
        <f>SUM(AA20*'HXCEL Assumptions'!$C6)</f>
        <v>0</v>
      </c>
      <c r="AB50" s="461">
        <f>SUM(AB20*'HXCEL Assumptions'!$C6)</f>
        <v>4510</v>
      </c>
      <c r="AC50" s="461">
        <f>SUM(AC20*'HXCEL Assumptions'!$C6)</f>
        <v>4510</v>
      </c>
      <c r="AD50" s="461">
        <f>SUM(AD20*'HXCEL Assumptions'!$C6)</f>
        <v>9020</v>
      </c>
      <c r="AE50" s="461">
        <f>SUM(AE20*'HXCEL Assumptions'!$C6)</f>
        <v>4510</v>
      </c>
      <c r="AF50" s="461">
        <f>SUM(AF20*'HXCEL Assumptions'!$C6)</f>
        <v>9020</v>
      </c>
      <c r="AG50" s="461">
        <f>SUM(AG20*'HXCEL Assumptions'!$C6)</f>
        <v>9020</v>
      </c>
      <c r="AH50" s="461">
        <f>SUM(AH20*'HXCEL Assumptions'!$C6)</f>
        <v>4510</v>
      </c>
      <c r="AI50" s="461">
        <f>SUM(AI20*'HXCEL Assumptions'!$C6)</f>
        <v>4510</v>
      </c>
      <c r="AJ50" s="461">
        <f>SUM(AJ20*'HXCEL Assumptions'!$C6)</f>
        <v>0</v>
      </c>
      <c r="AK50" s="461">
        <f>SUM(AK20*'HXCEL Assumptions'!$C6)</f>
        <v>0</v>
      </c>
      <c r="AL50" s="461">
        <f>SUM(AL20*'HXCEL Assumptions'!$C6)</f>
        <v>4510</v>
      </c>
      <c r="AM50" s="461">
        <f>SUM(AM20*'HXCEL Assumptions'!$C6)</f>
        <v>4510</v>
      </c>
      <c r="AN50" s="461">
        <f>SUM(AN20*'HXCEL Assumptions'!$C6)</f>
        <v>9020</v>
      </c>
      <c r="AO50" s="461">
        <f>SUM(AO20*'HXCEL Assumptions'!$C6)</f>
        <v>9020</v>
      </c>
      <c r="AP50" s="461">
        <f>SUM(AP20*'HXCEL Assumptions'!$C6)</f>
        <v>4510</v>
      </c>
      <c r="AQ50" s="461">
        <f>SUM(AQ20*'HXCEL Assumptions'!$C6)</f>
        <v>9020</v>
      </c>
      <c r="AR50" s="461">
        <f>SUM(AR20*'HXCEL Assumptions'!$C6)</f>
        <v>9020</v>
      </c>
      <c r="AS50" s="461">
        <f>SUM(AS20*'HXCEL Assumptions'!$C6)</f>
        <v>4510</v>
      </c>
      <c r="AT50" s="461">
        <f>SUM(AT20*'HXCEL Assumptions'!$C6)</f>
        <v>4510</v>
      </c>
      <c r="AU50" s="461">
        <f>SUM(AU20*'HXCEL Assumptions'!$C6)</f>
        <v>4510</v>
      </c>
      <c r="AV50" s="461">
        <f>SUM(AV20*'HXCEL Assumptions'!$C6)</f>
        <v>9020</v>
      </c>
      <c r="AW50" s="461">
        <f>SUM(AW20*'HXCEL Assumptions'!$C6)</f>
        <v>9020</v>
      </c>
      <c r="AX50" s="461">
        <f>SUM(AX20*'HXCEL Assumptions'!$C6)</f>
        <v>13530</v>
      </c>
      <c r="AY50" s="461">
        <f>SUM(AY20*'HXCEL Assumptions'!$C6)</f>
        <v>4510</v>
      </c>
      <c r="AZ50" s="461">
        <f>SUM(AZ20*'HXCEL Assumptions'!$C6)</f>
        <v>4510</v>
      </c>
      <c r="BA50" s="461">
        <f>SUM(BA20*'HXCEL Assumptions'!$C6)</f>
        <v>4510</v>
      </c>
      <c r="BB50" s="461">
        <f>SUM(BB20*'HXCEL Assumptions'!$C6)</f>
        <v>9020</v>
      </c>
      <c r="BC50" s="461">
        <f>SUM(BC20*'HXCEL Assumptions'!$C6)</f>
        <v>9020</v>
      </c>
      <c r="BD50" s="461">
        <f>SUM(BD20*'HXCEL Assumptions'!$C6)</f>
        <v>9020</v>
      </c>
      <c r="BE50" s="461">
        <f>SUM(BE20*'HXCEL Assumptions'!$C6)</f>
        <v>9020</v>
      </c>
      <c r="BF50" s="461">
        <f>SUM(BF20*'HXCEL Assumptions'!$C6)</f>
        <v>13530</v>
      </c>
      <c r="BG50" s="461">
        <f>SUM(BG20*'HXCEL Assumptions'!$C6)</f>
        <v>13530</v>
      </c>
      <c r="BH50" s="461">
        <f>SUM(BH20*'HXCEL Assumptions'!$C6)</f>
        <v>13530</v>
      </c>
      <c r="BI50" s="461">
        <f>SUM(BI20*'HXCEL Assumptions'!$C6)</f>
        <v>18040</v>
      </c>
      <c r="BJ50" s="461">
        <f>SUM(BJ20*'HXCEL Assumptions'!$C6)</f>
        <v>18040</v>
      </c>
      <c r="BK50" s="461">
        <f>SUM(BK20*'HXCEL Assumptions'!$C6)</f>
        <v>18040</v>
      </c>
      <c r="BL50" s="461">
        <f>SUM(BL20*'HXCEL Assumptions'!$C6)</f>
        <v>18040</v>
      </c>
      <c r="BM50" s="461">
        <f>SUM(BM20*'HXCEL Assumptions'!$C6)</f>
        <v>18040</v>
      </c>
    </row>
    <row r="51" spans="2:65" s="21" customFormat="1" ht="16" customHeight="1" outlineLevel="2">
      <c r="B51" s="197"/>
      <c r="C51" s="283"/>
      <c r="D51" s="462" t="s">
        <v>361</v>
      </c>
      <c r="E51" s="238"/>
      <c r="F51" s="461">
        <f>SUM(F21*'HXCEL Assumptions'!$C7)</f>
        <v>0</v>
      </c>
      <c r="G51" s="461">
        <f>SUM(G21*'HXCEL Assumptions'!$C7)</f>
        <v>0</v>
      </c>
      <c r="H51" s="461">
        <f>SUM(H21*'HXCEL Assumptions'!$C7)</f>
        <v>0</v>
      </c>
      <c r="I51" s="461">
        <f>SUM(I21*'HXCEL Assumptions'!$C7)</f>
        <v>0</v>
      </c>
      <c r="J51" s="461">
        <f>SUM(J21*'HXCEL Assumptions'!$C7)</f>
        <v>0</v>
      </c>
      <c r="K51" s="461">
        <f>SUM(K21*'HXCEL Assumptions'!$C7)</f>
        <v>0</v>
      </c>
      <c r="L51" s="461">
        <f>SUM(L21*'HXCEL Assumptions'!$C7)</f>
        <v>0</v>
      </c>
      <c r="M51" s="461">
        <f>SUM(M21*'HXCEL Assumptions'!$C7)</f>
        <v>0</v>
      </c>
      <c r="N51" s="461">
        <f>SUM(N21*'HXCEL Assumptions'!$C7)</f>
        <v>0</v>
      </c>
      <c r="O51" s="461">
        <f>SUM(O21*'HXCEL Assumptions'!$C7)</f>
        <v>0</v>
      </c>
      <c r="P51" s="461">
        <f>SUM(P21*'HXCEL Assumptions'!$C7)</f>
        <v>0</v>
      </c>
      <c r="Q51" s="461">
        <f>SUM(Q21*'HXCEL Assumptions'!$C7)</f>
        <v>0</v>
      </c>
      <c r="R51" s="461">
        <f>SUM(R21*'HXCEL Assumptions'!$C7)</f>
        <v>0</v>
      </c>
      <c r="S51" s="461">
        <f>SUM(S21*'HXCEL Assumptions'!$C7)</f>
        <v>0</v>
      </c>
      <c r="T51" s="461">
        <f>SUM(T21*'HXCEL Assumptions'!$C7)</f>
        <v>0</v>
      </c>
      <c r="U51" s="461">
        <f>SUM(U21*'HXCEL Assumptions'!$C7)</f>
        <v>0</v>
      </c>
      <c r="V51" s="461">
        <f>SUM(V21*'HXCEL Assumptions'!$C7)</f>
        <v>9010</v>
      </c>
      <c r="W51" s="461">
        <f>SUM(W21*'HXCEL Assumptions'!$C7)</f>
        <v>0</v>
      </c>
      <c r="X51" s="461">
        <f>SUM(X21*'HXCEL Assumptions'!$C7)</f>
        <v>0</v>
      </c>
      <c r="Y51" s="461">
        <f>SUM(Y21*'HXCEL Assumptions'!$C7)</f>
        <v>9010</v>
      </c>
      <c r="Z51" s="461">
        <f>SUM(Z21*'HXCEL Assumptions'!$C7)</f>
        <v>9010</v>
      </c>
      <c r="AA51" s="461">
        <f>SUM(AA21*'HXCEL Assumptions'!$C7)</f>
        <v>0</v>
      </c>
      <c r="AB51" s="461">
        <f>SUM(AB21*'HXCEL Assumptions'!$C7)</f>
        <v>9010</v>
      </c>
      <c r="AC51" s="461">
        <f>SUM(AC21*'HXCEL Assumptions'!$C7)</f>
        <v>18020</v>
      </c>
      <c r="AD51" s="461">
        <f>SUM(AD21*'HXCEL Assumptions'!$C7)</f>
        <v>0</v>
      </c>
      <c r="AE51" s="461">
        <f>SUM(AE21*'HXCEL Assumptions'!$C7)</f>
        <v>0</v>
      </c>
      <c r="AF51" s="461">
        <f>SUM(AF21*'HXCEL Assumptions'!$C7)</f>
        <v>0</v>
      </c>
      <c r="AG51" s="461">
        <f>SUM(AG21*'HXCEL Assumptions'!$C7)</f>
        <v>9010</v>
      </c>
      <c r="AH51" s="461">
        <f>SUM(AH21*'HXCEL Assumptions'!$C7)</f>
        <v>9010</v>
      </c>
      <c r="AI51" s="461">
        <f>SUM(AI21*'HXCEL Assumptions'!$C7)</f>
        <v>9010</v>
      </c>
      <c r="AJ51" s="461">
        <f>SUM(AJ21*'HXCEL Assumptions'!$C7)</f>
        <v>18020</v>
      </c>
      <c r="AK51" s="461">
        <f>SUM(AK21*'HXCEL Assumptions'!$C7)</f>
        <v>9010</v>
      </c>
      <c r="AL51" s="461">
        <f>SUM(AL21*'HXCEL Assumptions'!$C7)</f>
        <v>9010</v>
      </c>
      <c r="AM51" s="461">
        <f>SUM(AM21*'HXCEL Assumptions'!$C7)</f>
        <v>0</v>
      </c>
      <c r="AN51" s="461">
        <f>SUM(AN21*'HXCEL Assumptions'!$C7)</f>
        <v>0</v>
      </c>
      <c r="AO51" s="461">
        <f>SUM(AO21*'HXCEL Assumptions'!$C7)</f>
        <v>18020</v>
      </c>
      <c r="AP51" s="461">
        <f>SUM(AP21*'HXCEL Assumptions'!$C7)</f>
        <v>9010</v>
      </c>
      <c r="AQ51" s="461">
        <f>SUM(AQ21*'HXCEL Assumptions'!$C7)</f>
        <v>0</v>
      </c>
      <c r="AR51" s="461">
        <f>SUM(AR21*'HXCEL Assumptions'!$C7)</f>
        <v>0</v>
      </c>
      <c r="AS51" s="461">
        <f>SUM(AS21*'HXCEL Assumptions'!$C7)</f>
        <v>9010</v>
      </c>
      <c r="AT51" s="461">
        <f>SUM(AT21*'HXCEL Assumptions'!$C7)</f>
        <v>18020</v>
      </c>
      <c r="AU51" s="461">
        <f>SUM(AU21*'HXCEL Assumptions'!$C7)</f>
        <v>0</v>
      </c>
      <c r="AV51" s="461">
        <f>SUM(AV21*'HXCEL Assumptions'!$C7)</f>
        <v>0</v>
      </c>
      <c r="AW51" s="461">
        <f>SUM(AW21*'HXCEL Assumptions'!$C7)</f>
        <v>9010</v>
      </c>
      <c r="AX51" s="461">
        <f>SUM(AX21*'HXCEL Assumptions'!$C7)</f>
        <v>9010</v>
      </c>
      <c r="AY51" s="461">
        <f>SUM(AY21*'HXCEL Assumptions'!$C7)</f>
        <v>0</v>
      </c>
      <c r="AZ51" s="461">
        <f>SUM(AZ21*'HXCEL Assumptions'!$C7)</f>
        <v>0</v>
      </c>
      <c r="BA51" s="461">
        <f>SUM(BA21*'HXCEL Assumptions'!$C7)</f>
        <v>0</v>
      </c>
      <c r="BB51" s="461">
        <f>SUM(BB21*'HXCEL Assumptions'!$C7)</f>
        <v>9010</v>
      </c>
      <c r="BC51" s="461">
        <f>SUM(BC21*'HXCEL Assumptions'!$C7)</f>
        <v>9010</v>
      </c>
      <c r="BD51" s="461">
        <f>SUM(BD21*'HXCEL Assumptions'!$C7)</f>
        <v>9010</v>
      </c>
      <c r="BE51" s="461">
        <f>SUM(BE21*'HXCEL Assumptions'!$C7)</f>
        <v>0</v>
      </c>
      <c r="BF51" s="461">
        <f>SUM(BF21*'HXCEL Assumptions'!$C7)</f>
        <v>0</v>
      </c>
      <c r="BG51" s="461">
        <f>SUM(BG21*'HXCEL Assumptions'!$C7)</f>
        <v>0</v>
      </c>
      <c r="BH51" s="461">
        <f>SUM(BH21*'HXCEL Assumptions'!$C7)</f>
        <v>0</v>
      </c>
      <c r="BI51" s="461">
        <f>SUM(BI21*'HXCEL Assumptions'!$C7)</f>
        <v>9010</v>
      </c>
      <c r="BJ51" s="461">
        <f>SUM(BJ21*'HXCEL Assumptions'!$C7)</f>
        <v>9010</v>
      </c>
      <c r="BK51" s="461">
        <f>SUM(BK21*'HXCEL Assumptions'!$C7)</f>
        <v>18020</v>
      </c>
      <c r="BL51" s="461">
        <f>SUM(BL21*'HXCEL Assumptions'!$C7)</f>
        <v>9010</v>
      </c>
      <c r="BM51" s="461">
        <f>SUM(BM21*'HXCEL Assumptions'!$C7)</f>
        <v>9010</v>
      </c>
    </row>
    <row r="52" spans="2:65" s="21" customFormat="1" ht="16" customHeight="1" outlineLevel="2">
      <c r="B52" s="197"/>
      <c r="C52" s="283"/>
      <c r="D52" s="462" t="s">
        <v>362</v>
      </c>
      <c r="E52" s="238"/>
      <c r="F52" s="461">
        <f>SUM(F22*'HXCEL Assumptions'!$C8)</f>
        <v>0</v>
      </c>
      <c r="G52" s="461">
        <f>SUM(G22*'HXCEL Assumptions'!$C8)</f>
        <v>0</v>
      </c>
      <c r="H52" s="461">
        <f>SUM(H22*'HXCEL Assumptions'!$C8)</f>
        <v>0</v>
      </c>
      <c r="I52" s="461">
        <f>SUM(I22*'HXCEL Assumptions'!$C8)</f>
        <v>0</v>
      </c>
      <c r="J52" s="461">
        <f>SUM(J22*'HXCEL Assumptions'!$C8)</f>
        <v>0</v>
      </c>
      <c r="K52" s="461">
        <f>SUM(K22*'HXCEL Assumptions'!$C8)</f>
        <v>0</v>
      </c>
      <c r="L52" s="461">
        <f>SUM(L22*'HXCEL Assumptions'!$C8)</f>
        <v>0</v>
      </c>
      <c r="M52" s="461">
        <f>SUM(M22*'HXCEL Assumptions'!$C8)</f>
        <v>0</v>
      </c>
      <c r="N52" s="461">
        <f>SUM(N22*'HXCEL Assumptions'!$C8)</f>
        <v>0</v>
      </c>
      <c r="O52" s="461">
        <f>SUM(O22*'HXCEL Assumptions'!$C8)</f>
        <v>0</v>
      </c>
      <c r="P52" s="461">
        <f>SUM(P22*'HXCEL Assumptions'!$C8)</f>
        <v>0</v>
      </c>
      <c r="Q52" s="461">
        <f>SUM(Q22*'HXCEL Assumptions'!$C8)</f>
        <v>0</v>
      </c>
      <c r="R52" s="461">
        <f>SUM(R22*'HXCEL Assumptions'!$C8)</f>
        <v>0</v>
      </c>
      <c r="S52" s="461">
        <f>SUM(S22*'HXCEL Assumptions'!$C8)</f>
        <v>0</v>
      </c>
      <c r="T52" s="461">
        <f>SUM(T22*'HXCEL Assumptions'!$C8)</f>
        <v>0</v>
      </c>
      <c r="U52" s="461">
        <f>SUM(U22*'HXCEL Assumptions'!$C8)</f>
        <v>0</v>
      </c>
      <c r="V52" s="461">
        <f>SUM(V22*'HXCEL Assumptions'!$C8)</f>
        <v>0</v>
      </c>
      <c r="W52" s="461">
        <f>SUM(W22*'HXCEL Assumptions'!$C8)</f>
        <v>0</v>
      </c>
      <c r="X52" s="461">
        <f>SUM(X22*'HXCEL Assumptions'!$C8)</f>
        <v>0</v>
      </c>
      <c r="Y52" s="461">
        <f>SUM(Y22*'HXCEL Assumptions'!$C8)</f>
        <v>0</v>
      </c>
      <c r="Z52" s="461">
        <f>SUM(Z22*'HXCEL Assumptions'!$C8)</f>
        <v>18010</v>
      </c>
      <c r="AA52" s="461">
        <f>SUM(AA22*'HXCEL Assumptions'!$C8)</f>
        <v>0</v>
      </c>
      <c r="AB52" s="461">
        <f>SUM(AB22*'HXCEL Assumptions'!$C8)</f>
        <v>18010</v>
      </c>
      <c r="AC52" s="461">
        <f>SUM(AC22*'HXCEL Assumptions'!$C8)</f>
        <v>18010</v>
      </c>
      <c r="AD52" s="461">
        <f>SUM(AD22*'HXCEL Assumptions'!$C8)</f>
        <v>0</v>
      </c>
      <c r="AE52" s="461">
        <f>SUM(AE22*'HXCEL Assumptions'!$C8)</f>
        <v>0</v>
      </c>
      <c r="AF52" s="461">
        <f>SUM(AF22*'HXCEL Assumptions'!$C8)</f>
        <v>18010</v>
      </c>
      <c r="AG52" s="461">
        <f>SUM(AG22*'HXCEL Assumptions'!$C8)</f>
        <v>0</v>
      </c>
      <c r="AH52" s="461">
        <f>SUM(AH22*'HXCEL Assumptions'!$C8)</f>
        <v>0</v>
      </c>
      <c r="AI52" s="461">
        <f>SUM(AI22*'HXCEL Assumptions'!$C8)</f>
        <v>0</v>
      </c>
      <c r="AJ52" s="461">
        <f>SUM(AJ22*'HXCEL Assumptions'!$C8)</f>
        <v>18010</v>
      </c>
      <c r="AK52" s="461">
        <f>SUM(AK22*'HXCEL Assumptions'!$C8)</f>
        <v>0</v>
      </c>
      <c r="AL52" s="461">
        <f>SUM(AL22*'HXCEL Assumptions'!$C8)</f>
        <v>0</v>
      </c>
      <c r="AM52" s="461">
        <f>SUM(AM22*'HXCEL Assumptions'!$C8)</f>
        <v>18010</v>
      </c>
      <c r="AN52" s="461">
        <f>SUM(AN22*'HXCEL Assumptions'!$C8)</f>
        <v>0</v>
      </c>
      <c r="AO52" s="461">
        <f>SUM(AO22*'HXCEL Assumptions'!$C8)</f>
        <v>0</v>
      </c>
      <c r="AP52" s="461">
        <f>SUM(AP22*'HXCEL Assumptions'!$C8)</f>
        <v>0</v>
      </c>
      <c r="AQ52" s="461">
        <f>SUM(AQ22*'HXCEL Assumptions'!$C8)</f>
        <v>18010</v>
      </c>
      <c r="AR52" s="461">
        <f>SUM(AR22*'HXCEL Assumptions'!$C8)</f>
        <v>18010</v>
      </c>
      <c r="AS52" s="461">
        <f>SUM(AS22*'HXCEL Assumptions'!$C8)</f>
        <v>0</v>
      </c>
      <c r="AT52" s="461">
        <f>SUM(AT22*'HXCEL Assumptions'!$C8)</f>
        <v>0</v>
      </c>
      <c r="AU52" s="461">
        <f>SUM(AU22*'HXCEL Assumptions'!$C8)</f>
        <v>0</v>
      </c>
      <c r="AV52" s="461">
        <f>SUM(AV22*'HXCEL Assumptions'!$C8)</f>
        <v>0</v>
      </c>
      <c r="AW52" s="461">
        <f>SUM(AW22*'HXCEL Assumptions'!$C8)</f>
        <v>18010</v>
      </c>
      <c r="AX52" s="461">
        <f>SUM(AX22*'HXCEL Assumptions'!$C8)</f>
        <v>0</v>
      </c>
      <c r="AY52" s="461">
        <f>SUM(AY22*'HXCEL Assumptions'!$C8)</f>
        <v>18010</v>
      </c>
      <c r="AZ52" s="461">
        <f>SUM(AZ22*'HXCEL Assumptions'!$C8)</f>
        <v>18010</v>
      </c>
      <c r="BA52" s="461">
        <f>SUM(BA22*'HXCEL Assumptions'!$C8)</f>
        <v>0</v>
      </c>
      <c r="BB52" s="461">
        <f>SUM(BB22*'HXCEL Assumptions'!$C8)</f>
        <v>0</v>
      </c>
      <c r="BC52" s="461">
        <f>SUM(BC22*'HXCEL Assumptions'!$C8)</f>
        <v>0</v>
      </c>
      <c r="BD52" s="461">
        <f>SUM(BD22*'HXCEL Assumptions'!$C8)</f>
        <v>0</v>
      </c>
      <c r="BE52" s="461">
        <f>SUM(BE22*'HXCEL Assumptions'!$C8)</f>
        <v>18010</v>
      </c>
      <c r="BF52" s="461">
        <f>SUM(BF22*'HXCEL Assumptions'!$C8)</f>
        <v>18010</v>
      </c>
      <c r="BG52" s="461">
        <f>SUM(BG22*'HXCEL Assumptions'!$C8)</f>
        <v>0</v>
      </c>
      <c r="BH52" s="461">
        <f>SUM(BH22*'HXCEL Assumptions'!$C8)</f>
        <v>0</v>
      </c>
      <c r="BI52" s="461">
        <f>SUM(BI22*'HXCEL Assumptions'!$C8)</f>
        <v>0</v>
      </c>
      <c r="BJ52" s="461">
        <f>SUM(BJ22*'HXCEL Assumptions'!$C8)</f>
        <v>0</v>
      </c>
      <c r="BK52" s="461">
        <f>SUM(BK22*'HXCEL Assumptions'!$C8)</f>
        <v>0</v>
      </c>
      <c r="BL52" s="461">
        <f>SUM(BL22*'HXCEL Assumptions'!$C8)</f>
        <v>18010</v>
      </c>
      <c r="BM52" s="461">
        <f>SUM(BM22*'HXCEL Assumptions'!$C8)</f>
        <v>0</v>
      </c>
    </row>
    <row r="53" spans="2:65" s="21" customFormat="1" ht="16" customHeight="1" outlineLevel="2">
      <c r="B53" s="197"/>
      <c r="C53" s="283"/>
      <c r="D53" s="462" t="s">
        <v>363</v>
      </c>
      <c r="E53" s="238"/>
      <c r="F53" s="461">
        <f>SUM(F23*'HXCEL Assumptions'!$C9)</f>
        <v>0</v>
      </c>
      <c r="G53" s="461">
        <f>SUM(G23*'HXCEL Assumptions'!$C9)</f>
        <v>0</v>
      </c>
      <c r="H53" s="461">
        <f>SUM(H23*'HXCEL Assumptions'!$C9)</f>
        <v>0</v>
      </c>
      <c r="I53" s="461">
        <f>SUM(I23*'HXCEL Assumptions'!$C9)</f>
        <v>0</v>
      </c>
      <c r="J53" s="461">
        <f>SUM(J23*'HXCEL Assumptions'!$C9)</f>
        <v>0</v>
      </c>
      <c r="K53" s="461">
        <f>SUM(K23*'HXCEL Assumptions'!$C9)</f>
        <v>0</v>
      </c>
      <c r="L53" s="461">
        <f>SUM(L23*'HXCEL Assumptions'!$C9)</f>
        <v>0</v>
      </c>
      <c r="M53" s="461">
        <f>SUM(M23*'HXCEL Assumptions'!$C9)</f>
        <v>0</v>
      </c>
      <c r="N53" s="461">
        <f>SUM(N23*'HXCEL Assumptions'!$C9)</f>
        <v>0</v>
      </c>
      <c r="O53" s="461">
        <f>SUM(O23*'HXCEL Assumptions'!$C9)</f>
        <v>0</v>
      </c>
      <c r="P53" s="461">
        <f>SUM(P23*'HXCEL Assumptions'!$C9)</f>
        <v>0</v>
      </c>
      <c r="Q53" s="461">
        <f>SUM(Q23*'HXCEL Assumptions'!$C9)</f>
        <v>0</v>
      </c>
      <c r="R53" s="461">
        <f>SUM(R23*'HXCEL Assumptions'!$C9)</f>
        <v>0</v>
      </c>
      <c r="S53" s="461">
        <f>SUM(S23*'HXCEL Assumptions'!$C9)</f>
        <v>0</v>
      </c>
      <c r="T53" s="461">
        <f>SUM(T23*'HXCEL Assumptions'!$C9)</f>
        <v>0</v>
      </c>
      <c r="U53" s="461">
        <f>SUM(U23*'HXCEL Assumptions'!$C9)</f>
        <v>0</v>
      </c>
      <c r="V53" s="461">
        <f>SUM(V23*'HXCEL Assumptions'!$C9)</f>
        <v>0</v>
      </c>
      <c r="W53" s="461">
        <f>SUM(W23*'HXCEL Assumptions'!$C9)</f>
        <v>0</v>
      </c>
      <c r="X53" s="461">
        <f>SUM(X23*'HXCEL Assumptions'!$C9)</f>
        <v>0</v>
      </c>
      <c r="Y53" s="461">
        <f>SUM(Y23*'HXCEL Assumptions'!$C9)</f>
        <v>0</v>
      </c>
      <c r="Z53" s="461">
        <f>SUM(Z23*'HXCEL Assumptions'!$C9)</f>
        <v>0</v>
      </c>
      <c r="AA53" s="461">
        <f>SUM(AA23*'HXCEL Assumptions'!$C9)</f>
        <v>45010</v>
      </c>
      <c r="AB53" s="461">
        <f>SUM(AB23*'HXCEL Assumptions'!$C9)</f>
        <v>0</v>
      </c>
      <c r="AC53" s="461">
        <f>SUM(AC23*'HXCEL Assumptions'!$C9)</f>
        <v>45010</v>
      </c>
      <c r="AD53" s="461">
        <f>SUM(AD23*'HXCEL Assumptions'!$C9)</f>
        <v>0</v>
      </c>
      <c r="AE53" s="461">
        <f>SUM(AE23*'HXCEL Assumptions'!$C9)</f>
        <v>0</v>
      </c>
      <c r="AF53" s="461">
        <f>SUM(AF23*'HXCEL Assumptions'!$C9)</f>
        <v>0</v>
      </c>
      <c r="AG53" s="461">
        <f>SUM(AG23*'HXCEL Assumptions'!$C9)</f>
        <v>90020</v>
      </c>
      <c r="AH53" s="461">
        <f>SUM(AH23*'HXCEL Assumptions'!$C9)</f>
        <v>0</v>
      </c>
      <c r="AI53" s="461">
        <f>SUM(AI23*'HXCEL Assumptions'!$C9)</f>
        <v>0</v>
      </c>
      <c r="AJ53" s="461">
        <f>SUM(AJ23*'HXCEL Assumptions'!$C9)</f>
        <v>0</v>
      </c>
      <c r="AK53" s="461">
        <f>SUM(AK23*'HXCEL Assumptions'!$C9)</f>
        <v>45010</v>
      </c>
      <c r="AL53" s="461">
        <f>SUM(AL23*'HXCEL Assumptions'!$C9)</f>
        <v>0</v>
      </c>
      <c r="AM53" s="461">
        <f>SUM(AM23*'HXCEL Assumptions'!$C9)</f>
        <v>0</v>
      </c>
      <c r="AN53" s="461">
        <f>SUM(AN23*'HXCEL Assumptions'!$C9)</f>
        <v>0</v>
      </c>
      <c r="AO53" s="461">
        <f>SUM(AO23*'HXCEL Assumptions'!$C9)</f>
        <v>0</v>
      </c>
      <c r="AP53" s="461">
        <f>SUM(AP23*'HXCEL Assumptions'!$C9)</f>
        <v>0</v>
      </c>
      <c r="AQ53" s="461">
        <f>SUM(AQ23*'HXCEL Assumptions'!$C9)</f>
        <v>45010</v>
      </c>
      <c r="AR53" s="461">
        <f>SUM(AR23*'HXCEL Assumptions'!$C9)</f>
        <v>0</v>
      </c>
      <c r="AS53" s="461">
        <f>SUM(AS23*'HXCEL Assumptions'!$C9)</f>
        <v>0</v>
      </c>
      <c r="AT53" s="461">
        <f>SUM(AT23*'HXCEL Assumptions'!$C9)</f>
        <v>0</v>
      </c>
      <c r="AU53" s="461">
        <f>SUM(AU23*'HXCEL Assumptions'!$C9)</f>
        <v>0</v>
      </c>
      <c r="AV53" s="461">
        <f>SUM(AV23*'HXCEL Assumptions'!$C9)</f>
        <v>0</v>
      </c>
      <c r="AW53" s="461">
        <f>SUM(AW23*'HXCEL Assumptions'!$C9)</f>
        <v>45010</v>
      </c>
      <c r="AX53" s="461">
        <f>SUM(AX23*'HXCEL Assumptions'!$C9)</f>
        <v>0</v>
      </c>
      <c r="AY53" s="461">
        <f>SUM(AY23*'HXCEL Assumptions'!$C9)</f>
        <v>0</v>
      </c>
      <c r="AZ53" s="461">
        <f>SUM(AZ23*'HXCEL Assumptions'!$C9)</f>
        <v>0</v>
      </c>
      <c r="BA53" s="461">
        <f>SUM(BA23*'HXCEL Assumptions'!$C9)</f>
        <v>0</v>
      </c>
      <c r="BB53" s="461">
        <f>SUM(BB23*'HXCEL Assumptions'!$C9)</f>
        <v>45010</v>
      </c>
      <c r="BC53" s="461">
        <f>SUM(BC23*'HXCEL Assumptions'!$C9)</f>
        <v>45010</v>
      </c>
      <c r="BD53" s="461">
        <f>SUM(BD23*'HXCEL Assumptions'!$C9)</f>
        <v>0</v>
      </c>
      <c r="BE53" s="461">
        <f>SUM(BE23*'HXCEL Assumptions'!$C9)</f>
        <v>0</v>
      </c>
      <c r="BF53" s="461">
        <f>SUM(BF23*'HXCEL Assumptions'!$C9)</f>
        <v>0</v>
      </c>
      <c r="BG53" s="461">
        <f>SUM(BG23*'HXCEL Assumptions'!$C9)</f>
        <v>45010</v>
      </c>
      <c r="BH53" s="461">
        <f>SUM(BH23*'HXCEL Assumptions'!$C9)</f>
        <v>0</v>
      </c>
      <c r="BI53" s="461">
        <f>SUM(BI23*'HXCEL Assumptions'!$C9)</f>
        <v>45010</v>
      </c>
      <c r="BJ53" s="461">
        <f>SUM(BJ23*'HXCEL Assumptions'!$C9)</f>
        <v>0</v>
      </c>
      <c r="BK53" s="461">
        <f>SUM(BK23*'HXCEL Assumptions'!$C9)</f>
        <v>0</v>
      </c>
      <c r="BL53" s="461">
        <f>SUM(BL23*'HXCEL Assumptions'!$C9)</f>
        <v>45010</v>
      </c>
      <c r="BM53" s="461">
        <f>SUM(BM23*'HXCEL Assumptions'!$C9)</f>
        <v>0</v>
      </c>
    </row>
    <row r="54" spans="2:65" s="97" customFormat="1" ht="9" customHeight="1">
      <c r="B54" s="239"/>
      <c r="C54" s="239"/>
      <c r="D54" s="95"/>
      <c r="E54" s="239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  <c r="BI54" s="100"/>
      <c r="BJ54" s="100"/>
      <c r="BK54" s="100"/>
      <c r="BL54" s="100"/>
      <c r="BM54" s="100"/>
    </row>
    <row r="55" spans="2:65" s="9" customFormat="1" ht="15.75" customHeight="1">
      <c r="B55" s="509" t="s">
        <v>359</v>
      </c>
      <c r="C55" s="510"/>
      <c r="D55" s="510"/>
      <c r="E55" s="237"/>
      <c r="F55" s="30">
        <f>F63</f>
        <v>0</v>
      </c>
      <c r="G55" s="8">
        <f t="shared" ref="G55:BM55" si="113">G63</f>
        <v>0</v>
      </c>
      <c r="H55" s="8">
        <f t="shared" si="113"/>
        <v>20</v>
      </c>
      <c r="I55" s="8">
        <f t="shared" si="113"/>
        <v>40</v>
      </c>
      <c r="J55" s="8">
        <f t="shared" si="113"/>
        <v>60</v>
      </c>
      <c r="K55" s="8">
        <f t="shared" si="113"/>
        <v>80</v>
      </c>
      <c r="L55" s="8">
        <f t="shared" si="113"/>
        <v>100</v>
      </c>
      <c r="M55" s="8">
        <f t="shared" si="113"/>
        <v>190</v>
      </c>
      <c r="N55" s="8">
        <f t="shared" si="113"/>
        <v>380</v>
      </c>
      <c r="O55" s="8">
        <f t="shared" si="113"/>
        <v>570</v>
      </c>
      <c r="P55" s="8">
        <f t="shared" si="113"/>
        <v>660</v>
      </c>
      <c r="Q55" s="31">
        <f t="shared" si="113"/>
        <v>700</v>
      </c>
      <c r="R55" s="30">
        <f t="shared" si="113"/>
        <v>740</v>
      </c>
      <c r="S55" s="8">
        <f t="shared" si="113"/>
        <v>780</v>
      </c>
      <c r="T55" s="8">
        <f t="shared" si="113"/>
        <v>820</v>
      </c>
      <c r="U55" s="8">
        <f t="shared" si="113"/>
        <v>860</v>
      </c>
      <c r="V55" s="8">
        <f t="shared" si="113"/>
        <v>1200</v>
      </c>
      <c r="W55" s="8">
        <f t="shared" si="113"/>
        <v>1340</v>
      </c>
      <c r="X55" s="8">
        <f t="shared" si="113"/>
        <v>1480</v>
      </c>
      <c r="Y55" s="8">
        <f t="shared" si="113"/>
        <v>1570</v>
      </c>
      <c r="Z55" s="8">
        <f t="shared" si="113"/>
        <v>1860</v>
      </c>
      <c r="AA55" s="8">
        <f t="shared" si="113"/>
        <v>1950</v>
      </c>
      <c r="AB55" s="8">
        <f t="shared" si="113"/>
        <v>2590</v>
      </c>
      <c r="AC55" s="31">
        <f t="shared" si="113"/>
        <v>2630</v>
      </c>
      <c r="AD55" s="30">
        <f t="shared" si="113"/>
        <v>2970</v>
      </c>
      <c r="AE55" s="8">
        <f t="shared" si="113"/>
        <v>3360</v>
      </c>
      <c r="AF55" s="8">
        <f t="shared" si="113"/>
        <v>3750</v>
      </c>
      <c r="AG55" s="8">
        <f t="shared" si="113"/>
        <v>4540</v>
      </c>
      <c r="AH55" s="8">
        <f t="shared" si="113"/>
        <v>5180</v>
      </c>
      <c r="AI55" s="8">
        <f t="shared" si="113"/>
        <v>5220</v>
      </c>
      <c r="AJ55" s="8">
        <f t="shared" si="113"/>
        <v>5360</v>
      </c>
      <c r="AK55" s="8">
        <f t="shared" si="113"/>
        <v>5450</v>
      </c>
      <c r="AL55" s="8">
        <f t="shared" si="113"/>
        <v>5540</v>
      </c>
      <c r="AM55" s="8">
        <f t="shared" si="113"/>
        <v>5930</v>
      </c>
      <c r="AN55" s="8">
        <f t="shared" si="113"/>
        <v>6920</v>
      </c>
      <c r="AO55" s="31">
        <f t="shared" si="113"/>
        <v>7160</v>
      </c>
      <c r="AP55" s="30">
        <f t="shared" si="113"/>
        <v>7850</v>
      </c>
      <c r="AQ55" s="8">
        <f t="shared" si="113"/>
        <v>8060</v>
      </c>
      <c r="AR55" s="8">
        <f t="shared" si="113"/>
        <v>8220</v>
      </c>
      <c r="AS55" s="8">
        <f t="shared" si="113"/>
        <v>8480</v>
      </c>
      <c r="AT55" s="8">
        <f t="shared" si="113"/>
        <v>8840</v>
      </c>
      <c r="AU55" s="8">
        <f t="shared" si="113"/>
        <v>8900</v>
      </c>
      <c r="AV55" s="8">
        <f t="shared" si="113"/>
        <v>9010</v>
      </c>
      <c r="AW55" s="8">
        <f t="shared" si="113"/>
        <v>9120</v>
      </c>
      <c r="AX55" s="8">
        <f t="shared" si="113"/>
        <v>9330</v>
      </c>
      <c r="AY55" s="8">
        <f t="shared" si="113"/>
        <v>10140</v>
      </c>
      <c r="AZ55" s="8">
        <f t="shared" si="113"/>
        <v>11100</v>
      </c>
      <c r="BA55" s="31">
        <f t="shared" si="113"/>
        <v>11460</v>
      </c>
      <c r="BB55" s="30">
        <f t="shared" si="113"/>
        <v>11690</v>
      </c>
      <c r="BC55" s="8">
        <f t="shared" si="113"/>
        <v>11920</v>
      </c>
      <c r="BD55" s="8">
        <f t="shared" si="113"/>
        <v>12200</v>
      </c>
      <c r="BE55" s="8">
        <f t="shared" si="113"/>
        <v>12730</v>
      </c>
      <c r="BF55" s="8">
        <f t="shared" si="113"/>
        <v>13010</v>
      </c>
      <c r="BG55" s="8">
        <f t="shared" si="113"/>
        <v>13140</v>
      </c>
      <c r="BH55" s="8">
        <f t="shared" si="113"/>
        <v>13320</v>
      </c>
      <c r="BI55" s="8">
        <f t="shared" si="113"/>
        <v>14200</v>
      </c>
      <c r="BJ55" s="8">
        <f t="shared" si="113"/>
        <v>15330</v>
      </c>
      <c r="BK55" s="8">
        <f t="shared" si="113"/>
        <v>15860</v>
      </c>
      <c r="BL55" s="8">
        <f t="shared" si="113"/>
        <v>16090</v>
      </c>
      <c r="BM55" s="31">
        <f t="shared" si="113"/>
        <v>16520</v>
      </c>
    </row>
    <row r="56" spans="2:65" s="18" customFormat="1" ht="15.75" customHeight="1" outlineLevel="1">
      <c r="B56" s="289" t="s">
        <v>397</v>
      </c>
      <c r="C56" s="287"/>
      <c r="D56" s="287"/>
      <c r="E56" s="288"/>
      <c r="F56" s="34">
        <f t="shared" ref="F56:BD56" si="114">F57</f>
        <v>0</v>
      </c>
      <c r="G56" s="34">
        <f t="shared" si="114"/>
        <v>0</v>
      </c>
      <c r="H56" s="34">
        <f t="shared" si="114"/>
        <v>20</v>
      </c>
      <c r="I56" s="34">
        <f t="shared" si="114"/>
        <v>20</v>
      </c>
      <c r="J56" s="34">
        <f t="shared" si="114"/>
        <v>20</v>
      </c>
      <c r="K56" s="34">
        <f t="shared" si="114"/>
        <v>20</v>
      </c>
      <c r="L56" s="34">
        <f t="shared" si="114"/>
        <v>20</v>
      </c>
      <c r="M56" s="34">
        <f t="shared" si="114"/>
        <v>90</v>
      </c>
      <c r="N56" s="34">
        <f t="shared" si="114"/>
        <v>190</v>
      </c>
      <c r="O56" s="34">
        <f t="shared" si="114"/>
        <v>190</v>
      </c>
      <c r="P56" s="34">
        <f t="shared" si="114"/>
        <v>90</v>
      </c>
      <c r="Q56" s="34">
        <f t="shared" si="114"/>
        <v>40</v>
      </c>
      <c r="R56" s="34">
        <f t="shared" si="114"/>
        <v>40</v>
      </c>
      <c r="S56" s="34">
        <f t="shared" si="114"/>
        <v>40</v>
      </c>
      <c r="T56" s="34">
        <f t="shared" si="114"/>
        <v>40</v>
      </c>
      <c r="U56" s="34">
        <f t="shared" si="114"/>
        <v>40</v>
      </c>
      <c r="V56" s="34">
        <f t="shared" si="114"/>
        <v>340</v>
      </c>
      <c r="W56" s="34">
        <f t="shared" si="114"/>
        <v>140</v>
      </c>
      <c r="X56" s="34">
        <f t="shared" si="114"/>
        <v>140</v>
      </c>
      <c r="Y56" s="34">
        <f t="shared" si="114"/>
        <v>90</v>
      </c>
      <c r="Z56" s="34">
        <f t="shared" si="114"/>
        <v>290</v>
      </c>
      <c r="AA56" s="34">
        <f t="shared" si="114"/>
        <v>90</v>
      </c>
      <c r="AB56" s="34">
        <f t="shared" si="114"/>
        <v>640</v>
      </c>
      <c r="AC56" s="34">
        <f t="shared" si="114"/>
        <v>40</v>
      </c>
      <c r="AD56" s="34">
        <f t="shared" si="114"/>
        <v>340</v>
      </c>
      <c r="AE56" s="34">
        <f t="shared" si="114"/>
        <v>390</v>
      </c>
      <c r="AF56" s="34">
        <f t="shared" si="114"/>
        <v>390</v>
      </c>
      <c r="AG56" s="34">
        <f t="shared" si="114"/>
        <v>790</v>
      </c>
      <c r="AH56" s="34">
        <f t="shared" si="114"/>
        <v>640</v>
      </c>
      <c r="AI56" s="34">
        <f t="shared" si="114"/>
        <v>40</v>
      </c>
      <c r="AJ56" s="34">
        <f t="shared" si="114"/>
        <v>140</v>
      </c>
      <c r="AK56" s="34">
        <f t="shared" si="114"/>
        <v>90</v>
      </c>
      <c r="AL56" s="34">
        <f t="shared" si="114"/>
        <v>90</v>
      </c>
      <c r="AM56" s="34">
        <f t="shared" si="114"/>
        <v>390</v>
      </c>
      <c r="AN56" s="34">
        <f t="shared" si="114"/>
        <v>990</v>
      </c>
      <c r="AO56" s="34">
        <f t="shared" si="114"/>
        <v>240</v>
      </c>
      <c r="AP56" s="34">
        <f t="shared" si="114"/>
        <v>690</v>
      </c>
      <c r="AQ56" s="34">
        <f t="shared" si="114"/>
        <v>210</v>
      </c>
      <c r="AR56" s="34">
        <f t="shared" si="114"/>
        <v>160</v>
      </c>
      <c r="AS56" s="34">
        <f t="shared" si="114"/>
        <v>260</v>
      </c>
      <c r="AT56" s="34">
        <f t="shared" si="114"/>
        <v>360</v>
      </c>
      <c r="AU56" s="34">
        <f t="shared" si="114"/>
        <v>60</v>
      </c>
      <c r="AV56" s="34">
        <f t="shared" si="114"/>
        <v>110</v>
      </c>
      <c r="AW56" s="34">
        <f t="shared" si="114"/>
        <v>110</v>
      </c>
      <c r="AX56" s="34">
        <f t="shared" si="114"/>
        <v>210</v>
      </c>
      <c r="AY56" s="34">
        <f t="shared" si="114"/>
        <v>810</v>
      </c>
      <c r="AZ56" s="34">
        <f t="shared" si="114"/>
        <v>960</v>
      </c>
      <c r="BA56" s="34">
        <f t="shared" si="114"/>
        <v>360</v>
      </c>
      <c r="BB56" s="34">
        <f t="shared" si="114"/>
        <v>230</v>
      </c>
      <c r="BC56" s="34">
        <f t="shared" si="114"/>
        <v>230</v>
      </c>
      <c r="BD56" s="34">
        <f t="shared" si="114"/>
        <v>280</v>
      </c>
      <c r="BE56" s="34">
        <f>BE57</f>
        <v>530</v>
      </c>
      <c r="BF56" s="34">
        <f t="shared" ref="BF56:BM56" si="115">BF57</f>
        <v>280</v>
      </c>
      <c r="BG56" s="34">
        <f t="shared" si="115"/>
        <v>130</v>
      </c>
      <c r="BH56" s="34">
        <f t="shared" si="115"/>
        <v>180</v>
      </c>
      <c r="BI56" s="34">
        <f t="shared" si="115"/>
        <v>880</v>
      </c>
      <c r="BJ56" s="34">
        <f t="shared" si="115"/>
        <v>1130</v>
      </c>
      <c r="BK56" s="34">
        <f t="shared" si="115"/>
        <v>530</v>
      </c>
      <c r="BL56" s="34">
        <f t="shared" si="115"/>
        <v>230</v>
      </c>
      <c r="BM56" s="34">
        <f t="shared" si="115"/>
        <v>430</v>
      </c>
    </row>
    <row r="57" spans="2:65" s="21" customFormat="1" ht="16" customHeight="1" outlineLevel="1">
      <c r="B57" s="285"/>
      <c r="C57" s="20" t="s">
        <v>419</v>
      </c>
      <c r="D57" s="20"/>
      <c r="E57" s="238"/>
      <c r="F57" s="34">
        <f>SUM((F58*$D$58) + (F59*$D$59) + (F60*$D$60) + (F61*$D61) + (F62*$D$62))</f>
        <v>0</v>
      </c>
      <c r="G57" s="34">
        <f t="shared" ref="G57:BM57" si="116">SUM((G58*$D$58) + (G59*$D$59) + (G60*$D$60) + (G61*$D61) + (G62*$D$62))</f>
        <v>0</v>
      </c>
      <c r="H57" s="34">
        <f t="shared" si="116"/>
        <v>20</v>
      </c>
      <c r="I57" s="34">
        <f t="shared" si="116"/>
        <v>20</v>
      </c>
      <c r="J57" s="34">
        <f t="shared" si="116"/>
        <v>20</v>
      </c>
      <c r="K57" s="34">
        <f t="shared" si="116"/>
        <v>20</v>
      </c>
      <c r="L57" s="34">
        <f t="shared" si="116"/>
        <v>20</v>
      </c>
      <c r="M57" s="34">
        <f t="shared" si="116"/>
        <v>90</v>
      </c>
      <c r="N57" s="34">
        <f t="shared" si="116"/>
        <v>190</v>
      </c>
      <c r="O57" s="34">
        <f t="shared" si="116"/>
        <v>190</v>
      </c>
      <c r="P57" s="34">
        <f t="shared" si="116"/>
        <v>90</v>
      </c>
      <c r="Q57" s="34">
        <f t="shared" si="116"/>
        <v>40</v>
      </c>
      <c r="R57" s="34">
        <f t="shared" si="116"/>
        <v>40</v>
      </c>
      <c r="S57" s="34">
        <f t="shared" si="116"/>
        <v>40</v>
      </c>
      <c r="T57" s="34">
        <f t="shared" si="116"/>
        <v>40</v>
      </c>
      <c r="U57" s="34">
        <f t="shared" si="116"/>
        <v>40</v>
      </c>
      <c r="V57" s="34">
        <f t="shared" si="116"/>
        <v>340</v>
      </c>
      <c r="W57" s="34">
        <f t="shared" si="116"/>
        <v>140</v>
      </c>
      <c r="X57" s="34">
        <f t="shared" si="116"/>
        <v>140</v>
      </c>
      <c r="Y57" s="34">
        <f t="shared" si="116"/>
        <v>90</v>
      </c>
      <c r="Z57" s="34">
        <f t="shared" si="116"/>
        <v>290</v>
      </c>
      <c r="AA57" s="34">
        <f t="shared" si="116"/>
        <v>90</v>
      </c>
      <c r="AB57" s="34">
        <f t="shared" si="116"/>
        <v>640</v>
      </c>
      <c r="AC57" s="34">
        <f t="shared" si="116"/>
        <v>40</v>
      </c>
      <c r="AD57" s="34">
        <f t="shared" si="116"/>
        <v>340</v>
      </c>
      <c r="AE57" s="34">
        <f t="shared" si="116"/>
        <v>390</v>
      </c>
      <c r="AF57" s="34">
        <f t="shared" si="116"/>
        <v>390</v>
      </c>
      <c r="AG57" s="34">
        <f t="shared" si="116"/>
        <v>790</v>
      </c>
      <c r="AH57" s="34">
        <f t="shared" si="116"/>
        <v>640</v>
      </c>
      <c r="AI57" s="34">
        <f t="shared" si="116"/>
        <v>40</v>
      </c>
      <c r="AJ57" s="34">
        <f t="shared" si="116"/>
        <v>140</v>
      </c>
      <c r="AK57" s="34">
        <f t="shared" si="116"/>
        <v>90</v>
      </c>
      <c r="AL57" s="34">
        <f t="shared" si="116"/>
        <v>90</v>
      </c>
      <c r="AM57" s="34">
        <f t="shared" si="116"/>
        <v>390</v>
      </c>
      <c r="AN57" s="34">
        <f t="shared" si="116"/>
        <v>990</v>
      </c>
      <c r="AO57" s="34">
        <f t="shared" si="116"/>
        <v>240</v>
      </c>
      <c r="AP57" s="34">
        <f t="shared" si="116"/>
        <v>690</v>
      </c>
      <c r="AQ57" s="34">
        <f t="shared" si="116"/>
        <v>210</v>
      </c>
      <c r="AR57" s="34">
        <f t="shared" si="116"/>
        <v>160</v>
      </c>
      <c r="AS57" s="34">
        <f t="shared" si="116"/>
        <v>260</v>
      </c>
      <c r="AT57" s="34">
        <f t="shared" si="116"/>
        <v>360</v>
      </c>
      <c r="AU57" s="34">
        <f t="shared" si="116"/>
        <v>60</v>
      </c>
      <c r="AV57" s="34">
        <f t="shared" si="116"/>
        <v>110</v>
      </c>
      <c r="AW57" s="34">
        <f t="shared" si="116"/>
        <v>110</v>
      </c>
      <c r="AX57" s="34">
        <f t="shared" si="116"/>
        <v>210</v>
      </c>
      <c r="AY57" s="34">
        <f t="shared" si="116"/>
        <v>810</v>
      </c>
      <c r="AZ57" s="34">
        <f t="shared" si="116"/>
        <v>960</v>
      </c>
      <c r="BA57" s="34">
        <f t="shared" si="116"/>
        <v>360</v>
      </c>
      <c r="BB57" s="34">
        <f t="shared" si="116"/>
        <v>230</v>
      </c>
      <c r="BC57" s="34">
        <f t="shared" si="116"/>
        <v>230</v>
      </c>
      <c r="BD57" s="34">
        <f t="shared" si="116"/>
        <v>280</v>
      </c>
      <c r="BE57" s="34">
        <f t="shared" si="116"/>
        <v>530</v>
      </c>
      <c r="BF57" s="34">
        <f t="shared" si="116"/>
        <v>280</v>
      </c>
      <c r="BG57" s="34">
        <f t="shared" si="116"/>
        <v>130</v>
      </c>
      <c r="BH57" s="34">
        <f t="shared" si="116"/>
        <v>180</v>
      </c>
      <c r="BI57" s="34">
        <f t="shared" si="116"/>
        <v>880</v>
      </c>
      <c r="BJ57" s="34">
        <f t="shared" si="116"/>
        <v>1130</v>
      </c>
      <c r="BK57" s="34">
        <f t="shared" si="116"/>
        <v>530</v>
      </c>
      <c r="BL57" s="34">
        <f t="shared" si="116"/>
        <v>230</v>
      </c>
      <c r="BM57" s="34">
        <f t="shared" si="116"/>
        <v>430</v>
      </c>
    </row>
    <row r="58" spans="2:65" s="21" customFormat="1" ht="16" customHeight="1" outlineLevel="2">
      <c r="B58" s="197"/>
      <c r="C58" s="283"/>
      <c r="D58" s="462">
        <v>20</v>
      </c>
      <c r="E58" s="238"/>
      <c r="F58" s="463">
        <v>0</v>
      </c>
      <c r="G58" s="463">
        <v>0</v>
      </c>
      <c r="H58" s="463">
        <v>1</v>
      </c>
      <c r="I58" s="463">
        <v>1</v>
      </c>
      <c r="J58" s="463">
        <v>1</v>
      </c>
      <c r="K58" s="463">
        <v>1</v>
      </c>
      <c r="L58" s="463">
        <v>1</v>
      </c>
      <c r="M58" s="463">
        <v>2</v>
      </c>
      <c r="N58" s="463">
        <v>2</v>
      </c>
      <c r="O58" s="463">
        <v>2</v>
      </c>
      <c r="P58" s="463">
        <v>2</v>
      </c>
      <c r="Q58" s="463">
        <v>2</v>
      </c>
      <c r="R58" s="463">
        <v>2</v>
      </c>
      <c r="S58" s="463">
        <v>2</v>
      </c>
      <c r="T58" s="463">
        <v>2</v>
      </c>
      <c r="U58" s="463">
        <v>2</v>
      </c>
      <c r="V58" s="463">
        <v>2</v>
      </c>
      <c r="W58" s="463">
        <v>2</v>
      </c>
      <c r="X58" s="463">
        <v>2</v>
      </c>
      <c r="Y58" s="463">
        <v>2</v>
      </c>
      <c r="Z58" s="463">
        <v>2</v>
      </c>
      <c r="AA58" s="463">
        <v>2</v>
      </c>
      <c r="AB58" s="463">
        <v>2</v>
      </c>
      <c r="AC58" s="463">
        <v>2</v>
      </c>
      <c r="AD58" s="463">
        <v>2</v>
      </c>
      <c r="AE58" s="463">
        <v>2</v>
      </c>
      <c r="AF58" s="463">
        <v>2</v>
      </c>
      <c r="AG58" s="463">
        <v>2</v>
      </c>
      <c r="AH58" s="463">
        <v>2</v>
      </c>
      <c r="AI58" s="463">
        <v>2</v>
      </c>
      <c r="AJ58" s="463">
        <v>2</v>
      </c>
      <c r="AK58" s="463">
        <v>2</v>
      </c>
      <c r="AL58" s="463">
        <v>2</v>
      </c>
      <c r="AM58" s="463">
        <v>2</v>
      </c>
      <c r="AN58" s="463">
        <v>2</v>
      </c>
      <c r="AO58" s="463">
        <v>2</v>
      </c>
      <c r="AP58" s="463">
        <v>2</v>
      </c>
      <c r="AQ58" s="463">
        <v>3</v>
      </c>
      <c r="AR58" s="463">
        <v>3</v>
      </c>
      <c r="AS58" s="463">
        <v>3</v>
      </c>
      <c r="AT58" s="463">
        <v>3</v>
      </c>
      <c r="AU58" s="463">
        <v>3</v>
      </c>
      <c r="AV58" s="463">
        <v>3</v>
      </c>
      <c r="AW58" s="463">
        <v>3</v>
      </c>
      <c r="AX58" s="463">
        <v>3</v>
      </c>
      <c r="AY58" s="463">
        <v>3</v>
      </c>
      <c r="AZ58" s="463">
        <v>3</v>
      </c>
      <c r="BA58" s="463">
        <v>3</v>
      </c>
      <c r="BB58" s="463">
        <v>4</v>
      </c>
      <c r="BC58" s="463">
        <v>4</v>
      </c>
      <c r="BD58" s="463">
        <v>4</v>
      </c>
      <c r="BE58" s="463">
        <v>4</v>
      </c>
      <c r="BF58" s="463">
        <v>4</v>
      </c>
      <c r="BG58" s="463">
        <v>4</v>
      </c>
      <c r="BH58" s="463">
        <v>4</v>
      </c>
      <c r="BI58" s="463">
        <v>4</v>
      </c>
      <c r="BJ58" s="463">
        <v>4</v>
      </c>
      <c r="BK58" s="463">
        <v>4</v>
      </c>
      <c r="BL58" s="463">
        <v>4</v>
      </c>
      <c r="BM58" s="463">
        <v>4</v>
      </c>
    </row>
    <row r="59" spans="2:65" s="21" customFormat="1" ht="16" customHeight="1" outlineLevel="2">
      <c r="B59" s="197"/>
      <c r="C59" s="283"/>
      <c r="D59" s="462">
        <v>50</v>
      </c>
      <c r="E59" s="238"/>
      <c r="F59" s="463">
        <v>0</v>
      </c>
      <c r="G59" s="463">
        <v>0</v>
      </c>
      <c r="H59" s="463">
        <v>0</v>
      </c>
      <c r="I59" s="463">
        <v>0</v>
      </c>
      <c r="J59" s="463">
        <v>0</v>
      </c>
      <c r="K59" s="463">
        <v>0</v>
      </c>
      <c r="L59" s="463">
        <v>0</v>
      </c>
      <c r="M59" s="463">
        <v>1</v>
      </c>
      <c r="N59" s="463">
        <v>1</v>
      </c>
      <c r="O59" s="463">
        <v>1</v>
      </c>
      <c r="P59" s="463">
        <v>1</v>
      </c>
      <c r="Q59" s="463">
        <v>0</v>
      </c>
      <c r="R59" s="463">
        <v>0</v>
      </c>
      <c r="S59" s="463">
        <v>0</v>
      </c>
      <c r="T59" s="463">
        <v>0</v>
      </c>
      <c r="U59" s="463">
        <v>0</v>
      </c>
      <c r="V59" s="463">
        <v>0</v>
      </c>
      <c r="W59" s="463">
        <v>0</v>
      </c>
      <c r="X59" s="463">
        <v>0</v>
      </c>
      <c r="Y59" s="463">
        <v>1</v>
      </c>
      <c r="Z59" s="463">
        <v>1</v>
      </c>
      <c r="AA59" s="463">
        <v>1</v>
      </c>
      <c r="AB59" s="463">
        <v>0</v>
      </c>
      <c r="AC59" s="463">
        <v>0</v>
      </c>
      <c r="AD59" s="463">
        <v>0</v>
      </c>
      <c r="AE59" s="463">
        <v>1</v>
      </c>
      <c r="AF59" s="463">
        <v>1</v>
      </c>
      <c r="AG59" s="463">
        <v>1</v>
      </c>
      <c r="AH59" s="463">
        <v>2</v>
      </c>
      <c r="AI59" s="463">
        <v>0</v>
      </c>
      <c r="AJ59" s="463">
        <v>2</v>
      </c>
      <c r="AK59" s="463">
        <v>1</v>
      </c>
      <c r="AL59" s="463">
        <v>1</v>
      </c>
      <c r="AM59" s="463">
        <v>1</v>
      </c>
      <c r="AN59" s="463">
        <v>3</v>
      </c>
      <c r="AO59" s="463">
        <v>0</v>
      </c>
      <c r="AP59" s="463">
        <v>1</v>
      </c>
      <c r="AQ59" s="463">
        <v>1</v>
      </c>
      <c r="AR59" s="463">
        <v>2</v>
      </c>
      <c r="AS59" s="463">
        <v>0</v>
      </c>
      <c r="AT59" s="463">
        <v>0</v>
      </c>
      <c r="AU59" s="463">
        <v>0</v>
      </c>
      <c r="AV59" s="463">
        <v>1</v>
      </c>
      <c r="AW59" s="463">
        <v>1</v>
      </c>
      <c r="AX59" s="463">
        <v>1</v>
      </c>
      <c r="AY59" s="463">
        <v>1</v>
      </c>
      <c r="AZ59" s="463">
        <v>2</v>
      </c>
      <c r="BA59" s="463">
        <v>2</v>
      </c>
      <c r="BB59" s="463">
        <v>1</v>
      </c>
      <c r="BC59" s="463">
        <v>1</v>
      </c>
      <c r="BD59" s="463">
        <v>2</v>
      </c>
      <c r="BE59" s="463">
        <v>3</v>
      </c>
      <c r="BF59" s="463">
        <v>4</v>
      </c>
      <c r="BG59" s="463">
        <v>1</v>
      </c>
      <c r="BH59" s="463">
        <v>2</v>
      </c>
      <c r="BI59" s="463">
        <v>2</v>
      </c>
      <c r="BJ59" s="463">
        <v>3</v>
      </c>
      <c r="BK59" s="463">
        <v>3</v>
      </c>
      <c r="BL59" s="463">
        <v>3</v>
      </c>
      <c r="BM59" s="463">
        <v>3</v>
      </c>
    </row>
    <row r="60" spans="2:65" s="21" customFormat="1" ht="16" customHeight="1" outlineLevel="2">
      <c r="B60" s="197"/>
      <c r="C60" s="283"/>
      <c r="D60" s="462">
        <v>100</v>
      </c>
      <c r="E60" s="238"/>
      <c r="F60" s="463">
        <v>0</v>
      </c>
      <c r="G60" s="463">
        <v>0</v>
      </c>
      <c r="H60" s="463">
        <v>0</v>
      </c>
      <c r="I60" s="463">
        <v>0</v>
      </c>
      <c r="J60" s="463">
        <v>0</v>
      </c>
      <c r="K60" s="463">
        <v>0</v>
      </c>
      <c r="L60" s="463">
        <v>0</v>
      </c>
      <c r="M60" s="463">
        <v>0</v>
      </c>
      <c r="N60" s="463">
        <v>1</v>
      </c>
      <c r="O60" s="463">
        <v>1</v>
      </c>
      <c r="P60" s="463">
        <v>0</v>
      </c>
      <c r="Q60" s="463">
        <v>0</v>
      </c>
      <c r="R60" s="463">
        <v>0</v>
      </c>
      <c r="S60" s="463">
        <v>0</v>
      </c>
      <c r="T60" s="463">
        <v>0</v>
      </c>
      <c r="U60" s="463">
        <v>0</v>
      </c>
      <c r="V60" s="463">
        <v>1</v>
      </c>
      <c r="W60" s="463">
        <v>1</v>
      </c>
      <c r="X60" s="463">
        <v>1</v>
      </c>
      <c r="Y60" s="463">
        <v>0</v>
      </c>
      <c r="Z60" s="463">
        <v>0</v>
      </c>
      <c r="AA60" s="463">
        <v>0</v>
      </c>
      <c r="AB60" s="463">
        <v>1</v>
      </c>
      <c r="AC60" s="463">
        <v>0</v>
      </c>
      <c r="AD60" s="463">
        <v>1</v>
      </c>
      <c r="AE60" s="463">
        <v>1</v>
      </c>
      <c r="AF60" s="463">
        <v>1</v>
      </c>
      <c r="AG60" s="463">
        <v>0</v>
      </c>
      <c r="AH60" s="463">
        <v>0</v>
      </c>
      <c r="AI60" s="463">
        <v>0</v>
      </c>
      <c r="AJ60" s="463">
        <v>0</v>
      </c>
      <c r="AK60" s="463">
        <v>0</v>
      </c>
      <c r="AL60" s="463">
        <v>0</v>
      </c>
      <c r="AM60" s="463">
        <v>1</v>
      </c>
      <c r="AN60" s="463">
        <v>1</v>
      </c>
      <c r="AO60" s="463">
        <v>0</v>
      </c>
      <c r="AP60" s="463">
        <v>1</v>
      </c>
      <c r="AQ60" s="463">
        <v>1</v>
      </c>
      <c r="AR60" s="463">
        <v>0</v>
      </c>
      <c r="AS60" s="463">
        <v>0</v>
      </c>
      <c r="AT60" s="463">
        <v>1</v>
      </c>
      <c r="AU60" s="463">
        <v>0</v>
      </c>
      <c r="AV60" s="463">
        <v>0</v>
      </c>
      <c r="AW60" s="463">
        <v>0</v>
      </c>
      <c r="AX60" s="463">
        <v>1</v>
      </c>
      <c r="AY60" s="463">
        <v>0</v>
      </c>
      <c r="AZ60" s="463">
        <v>1</v>
      </c>
      <c r="BA60" s="463">
        <v>0</v>
      </c>
      <c r="BB60" s="463">
        <v>1</v>
      </c>
      <c r="BC60" s="463">
        <v>1</v>
      </c>
      <c r="BD60" s="463">
        <v>1</v>
      </c>
      <c r="BE60" s="463">
        <v>1</v>
      </c>
      <c r="BF60" s="463">
        <v>0</v>
      </c>
      <c r="BG60" s="463">
        <v>0</v>
      </c>
      <c r="BH60" s="463">
        <v>0</v>
      </c>
      <c r="BI60" s="463">
        <v>0</v>
      </c>
      <c r="BJ60" s="463">
        <v>2</v>
      </c>
      <c r="BK60" s="463">
        <v>1</v>
      </c>
      <c r="BL60" s="463">
        <v>0</v>
      </c>
      <c r="BM60" s="463">
        <v>0</v>
      </c>
    </row>
    <row r="61" spans="2:65" s="21" customFormat="1" ht="16" customHeight="1" outlineLevel="2">
      <c r="B61" s="197"/>
      <c r="C61" s="283"/>
      <c r="D61" s="462">
        <v>200</v>
      </c>
      <c r="E61" s="238"/>
      <c r="F61" s="463">
        <v>0</v>
      </c>
      <c r="G61" s="463">
        <v>0</v>
      </c>
      <c r="H61" s="463">
        <v>0</v>
      </c>
      <c r="I61" s="463">
        <v>0</v>
      </c>
      <c r="J61" s="463">
        <v>0</v>
      </c>
      <c r="K61" s="463">
        <v>0</v>
      </c>
      <c r="L61" s="463">
        <v>0</v>
      </c>
      <c r="M61" s="463">
        <v>0</v>
      </c>
      <c r="N61" s="463">
        <v>0</v>
      </c>
      <c r="O61" s="463">
        <v>0</v>
      </c>
      <c r="P61" s="463">
        <v>0</v>
      </c>
      <c r="Q61" s="463">
        <v>0</v>
      </c>
      <c r="R61" s="463">
        <v>0</v>
      </c>
      <c r="S61" s="463">
        <v>0</v>
      </c>
      <c r="T61" s="463">
        <v>0</v>
      </c>
      <c r="U61" s="463">
        <v>0</v>
      </c>
      <c r="V61" s="463">
        <v>1</v>
      </c>
      <c r="W61" s="463">
        <v>0</v>
      </c>
      <c r="X61" s="463">
        <v>0</v>
      </c>
      <c r="Y61" s="463">
        <v>0</v>
      </c>
      <c r="Z61" s="463">
        <v>1</v>
      </c>
      <c r="AA61" s="463">
        <v>0</v>
      </c>
      <c r="AB61" s="463">
        <v>0</v>
      </c>
      <c r="AC61" s="463">
        <v>0</v>
      </c>
      <c r="AD61" s="463">
        <v>1</v>
      </c>
      <c r="AE61" s="463">
        <v>1</v>
      </c>
      <c r="AF61" s="463">
        <v>1</v>
      </c>
      <c r="AG61" s="463">
        <v>1</v>
      </c>
      <c r="AH61" s="463">
        <v>0</v>
      </c>
      <c r="AI61" s="463">
        <v>0</v>
      </c>
      <c r="AJ61" s="463">
        <v>0</v>
      </c>
      <c r="AK61" s="463">
        <v>0</v>
      </c>
      <c r="AL61" s="463">
        <v>0</v>
      </c>
      <c r="AM61" s="463">
        <v>1</v>
      </c>
      <c r="AN61" s="463">
        <v>1</v>
      </c>
      <c r="AO61" s="463">
        <v>1</v>
      </c>
      <c r="AP61" s="463">
        <v>0</v>
      </c>
      <c r="AQ61" s="463">
        <v>0</v>
      </c>
      <c r="AR61" s="463">
        <v>0</v>
      </c>
      <c r="AS61" s="463">
        <v>1</v>
      </c>
      <c r="AT61" s="463">
        <v>1</v>
      </c>
      <c r="AU61" s="463">
        <v>0</v>
      </c>
      <c r="AV61" s="463">
        <v>0</v>
      </c>
      <c r="AW61" s="463">
        <v>0</v>
      </c>
      <c r="AX61" s="463">
        <v>0</v>
      </c>
      <c r="AY61" s="463">
        <v>1</v>
      </c>
      <c r="AZ61" s="463">
        <v>1</v>
      </c>
      <c r="BA61" s="463">
        <v>1</v>
      </c>
      <c r="BB61" s="463">
        <v>0</v>
      </c>
      <c r="BC61" s="463">
        <v>0</v>
      </c>
      <c r="BD61" s="463">
        <v>0</v>
      </c>
      <c r="BE61" s="463">
        <v>1</v>
      </c>
      <c r="BF61" s="463">
        <v>0</v>
      </c>
      <c r="BG61" s="463">
        <v>0</v>
      </c>
      <c r="BH61" s="463">
        <v>0</v>
      </c>
      <c r="BI61" s="463">
        <v>1</v>
      </c>
      <c r="BJ61" s="463">
        <v>1</v>
      </c>
      <c r="BK61" s="463">
        <v>1</v>
      </c>
      <c r="BL61" s="463">
        <v>0</v>
      </c>
      <c r="BM61" s="463">
        <v>1</v>
      </c>
    </row>
    <row r="62" spans="2:65" s="21" customFormat="1" ht="16" customHeight="1" outlineLevel="2">
      <c r="B62" s="197"/>
      <c r="C62" s="283"/>
      <c r="D62" s="462">
        <v>500</v>
      </c>
      <c r="E62" s="238"/>
      <c r="F62" s="463">
        <v>0</v>
      </c>
      <c r="G62" s="463">
        <v>0</v>
      </c>
      <c r="H62" s="463">
        <v>0</v>
      </c>
      <c r="I62" s="463">
        <v>0</v>
      </c>
      <c r="J62" s="463">
        <v>0</v>
      </c>
      <c r="K62" s="463">
        <v>0</v>
      </c>
      <c r="L62" s="463">
        <v>0</v>
      </c>
      <c r="M62" s="463">
        <v>0</v>
      </c>
      <c r="N62" s="463">
        <v>0</v>
      </c>
      <c r="O62" s="463">
        <v>0</v>
      </c>
      <c r="P62" s="463">
        <v>0</v>
      </c>
      <c r="Q62" s="463">
        <v>0</v>
      </c>
      <c r="R62" s="463">
        <v>0</v>
      </c>
      <c r="S62" s="463">
        <v>0</v>
      </c>
      <c r="T62" s="463">
        <v>0</v>
      </c>
      <c r="U62" s="463">
        <v>0</v>
      </c>
      <c r="V62" s="463">
        <v>0</v>
      </c>
      <c r="W62" s="463">
        <v>0</v>
      </c>
      <c r="X62" s="463">
        <v>0</v>
      </c>
      <c r="Y62" s="463">
        <v>0</v>
      </c>
      <c r="Z62" s="463">
        <v>0</v>
      </c>
      <c r="AA62" s="463">
        <v>0</v>
      </c>
      <c r="AB62" s="463">
        <v>1</v>
      </c>
      <c r="AC62" s="463">
        <v>0</v>
      </c>
      <c r="AD62" s="463">
        <v>0</v>
      </c>
      <c r="AE62" s="463">
        <v>0</v>
      </c>
      <c r="AF62" s="463">
        <v>0</v>
      </c>
      <c r="AG62" s="463">
        <v>1</v>
      </c>
      <c r="AH62" s="463">
        <v>1</v>
      </c>
      <c r="AI62" s="463">
        <v>0</v>
      </c>
      <c r="AJ62" s="463">
        <v>0</v>
      </c>
      <c r="AK62" s="463">
        <v>0</v>
      </c>
      <c r="AL62" s="463">
        <v>0</v>
      </c>
      <c r="AM62" s="463">
        <v>0</v>
      </c>
      <c r="AN62" s="463">
        <v>1</v>
      </c>
      <c r="AO62" s="463">
        <v>0</v>
      </c>
      <c r="AP62" s="463">
        <v>1</v>
      </c>
      <c r="AQ62" s="463">
        <v>0</v>
      </c>
      <c r="AR62" s="463">
        <v>0</v>
      </c>
      <c r="AS62" s="463">
        <v>0</v>
      </c>
      <c r="AT62" s="463">
        <v>0</v>
      </c>
      <c r="AU62" s="463">
        <v>0</v>
      </c>
      <c r="AV62" s="463">
        <v>0</v>
      </c>
      <c r="AW62" s="463">
        <v>0</v>
      </c>
      <c r="AX62" s="463">
        <v>0</v>
      </c>
      <c r="AY62" s="463">
        <v>1</v>
      </c>
      <c r="AZ62" s="463">
        <v>1</v>
      </c>
      <c r="BA62" s="463">
        <v>0</v>
      </c>
      <c r="BB62" s="463">
        <v>0</v>
      </c>
      <c r="BC62" s="463">
        <v>0</v>
      </c>
      <c r="BD62" s="463">
        <v>0</v>
      </c>
      <c r="BE62" s="463">
        <v>0</v>
      </c>
      <c r="BF62" s="463">
        <v>0</v>
      </c>
      <c r="BG62" s="463">
        <v>0</v>
      </c>
      <c r="BH62" s="463">
        <v>0</v>
      </c>
      <c r="BI62" s="463">
        <v>1</v>
      </c>
      <c r="BJ62" s="463">
        <v>1</v>
      </c>
      <c r="BK62" s="463">
        <v>0</v>
      </c>
      <c r="BL62" s="463">
        <v>0</v>
      </c>
      <c r="BM62" s="463">
        <v>0</v>
      </c>
    </row>
    <row r="63" spans="2:65" s="21" customFormat="1" ht="16" customHeight="1" outlineLevel="1">
      <c r="B63" s="511" t="s">
        <v>398</v>
      </c>
      <c r="C63" s="512"/>
      <c r="D63" s="513"/>
      <c r="E63" s="238"/>
      <c r="F63" s="34">
        <f>F64</f>
        <v>0</v>
      </c>
      <c r="G63" s="34">
        <f t="shared" ref="G63:BM63" si="117">G64</f>
        <v>0</v>
      </c>
      <c r="H63" s="34">
        <f t="shared" si="117"/>
        <v>20</v>
      </c>
      <c r="I63" s="34">
        <f t="shared" si="117"/>
        <v>40</v>
      </c>
      <c r="J63" s="34">
        <f t="shared" si="117"/>
        <v>60</v>
      </c>
      <c r="K63" s="34">
        <f t="shared" si="117"/>
        <v>80</v>
      </c>
      <c r="L63" s="34">
        <f t="shared" si="117"/>
        <v>100</v>
      </c>
      <c r="M63" s="34">
        <f t="shared" si="117"/>
        <v>190</v>
      </c>
      <c r="N63" s="34">
        <f t="shared" si="117"/>
        <v>380</v>
      </c>
      <c r="O63" s="34">
        <f t="shared" si="117"/>
        <v>570</v>
      </c>
      <c r="P63" s="34">
        <f t="shared" si="117"/>
        <v>660</v>
      </c>
      <c r="Q63" s="34">
        <f t="shared" si="117"/>
        <v>700</v>
      </c>
      <c r="R63" s="34">
        <f t="shared" si="117"/>
        <v>740</v>
      </c>
      <c r="S63" s="34">
        <f t="shared" si="117"/>
        <v>780</v>
      </c>
      <c r="T63" s="34">
        <f t="shared" si="117"/>
        <v>820</v>
      </c>
      <c r="U63" s="34">
        <f t="shared" si="117"/>
        <v>860</v>
      </c>
      <c r="V63" s="34">
        <f t="shared" si="117"/>
        <v>1200</v>
      </c>
      <c r="W63" s="34">
        <f t="shared" si="117"/>
        <v>1340</v>
      </c>
      <c r="X63" s="34">
        <f t="shared" si="117"/>
        <v>1480</v>
      </c>
      <c r="Y63" s="34">
        <f t="shared" si="117"/>
        <v>1570</v>
      </c>
      <c r="Z63" s="34">
        <f t="shared" si="117"/>
        <v>1860</v>
      </c>
      <c r="AA63" s="34">
        <f t="shared" si="117"/>
        <v>1950</v>
      </c>
      <c r="AB63" s="34">
        <f t="shared" si="117"/>
        <v>2590</v>
      </c>
      <c r="AC63" s="34">
        <f t="shared" si="117"/>
        <v>2630</v>
      </c>
      <c r="AD63" s="34">
        <f t="shared" si="117"/>
        <v>2970</v>
      </c>
      <c r="AE63" s="34">
        <f t="shared" si="117"/>
        <v>3360</v>
      </c>
      <c r="AF63" s="34">
        <f t="shared" si="117"/>
        <v>3750</v>
      </c>
      <c r="AG63" s="34">
        <f t="shared" si="117"/>
        <v>4540</v>
      </c>
      <c r="AH63" s="34">
        <f t="shared" si="117"/>
        <v>5180</v>
      </c>
      <c r="AI63" s="34">
        <f t="shared" si="117"/>
        <v>5220</v>
      </c>
      <c r="AJ63" s="34">
        <f t="shared" si="117"/>
        <v>5360</v>
      </c>
      <c r="AK63" s="34">
        <f t="shared" si="117"/>
        <v>5450</v>
      </c>
      <c r="AL63" s="34">
        <f t="shared" si="117"/>
        <v>5540</v>
      </c>
      <c r="AM63" s="34">
        <f t="shared" si="117"/>
        <v>5930</v>
      </c>
      <c r="AN63" s="34">
        <f t="shared" si="117"/>
        <v>6920</v>
      </c>
      <c r="AO63" s="34">
        <f t="shared" si="117"/>
        <v>7160</v>
      </c>
      <c r="AP63" s="34">
        <f t="shared" si="117"/>
        <v>7850</v>
      </c>
      <c r="AQ63" s="34">
        <f t="shared" si="117"/>
        <v>8060</v>
      </c>
      <c r="AR63" s="34">
        <f t="shared" si="117"/>
        <v>8220</v>
      </c>
      <c r="AS63" s="34">
        <f t="shared" si="117"/>
        <v>8480</v>
      </c>
      <c r="AT63" s="34">
        <f t="shared" si="117"/>
        <v>8840</v>
      </c>
      <c r="AU63" s="34">
        <f t="shared" si="117"/>
        <v>8900</v>
      </c>
      <c r="AV63" s="34">
        <f t="shared" si="117"/>
        <v>9010</v>
      </c>
      <c r="AW63" s="34">
        <f t="shared" si="117"/>
        <v>9120</v>
      </c>
      <c r="AX63" s="34">
        <f t="shared" si="117"/>
        <v>9330</v>
      </c>
      <c r="AY63" s="34">
        <f t="shared" si="117"/>
        <v>10140</v>
      </c>
      <c r="AZ63" s="34">
        <f t="shared" si="117"/>
        <v>11100</v>
      </c>
      <c r="BA63" s="34">
        <f t="shared" si="117"/>
        <v>11460</v>
      </c>
      <c r="BB63" s="34">
        <f t="shared" si="117"/>
        <v>11690</v>
      </c>
      <c r="BC63" s="34">
        <f t="shared" si="117"/>
        <v>11920</v>
      </c>
      <c r="BD63" s="34">
        <f t="shared" si="117"/>
        <v>12200</v>
      </c>
      <c r="BE63" s="34">
        <f t="shared" si="117"/>
        <v>12730</v>
      </c>
      <c r="BF63" s="34">
        <f t="shared" si="117"/>
        <v>13010</v>
      </c>
      <c r="BG63" s="34">
        <f t="shared" si="117"/>
        <v>13140</v>
      </c>
      <c r="BH63" s="34">
        <f t="shared" si="117"/>
        <v>13320</v>
      </c>
      <c r="BI63" s="34">
        <f t="shared" si="117"/>
        <v>14200</v>
      </c>
      <c r="BJ63" s="34">
        <f t="shared" si="117"/>
        <v>15330</v>
      </c>
      <c r="BK63" s="34">
        <f t="shared" si="117"/>
        <v>15860</v>
      </c>
      <c r="BL63" s="34">
        <f t="shared" si="117"/>
        <v>16090</v>
      </c>
      <c r="BM63" s="34">
        <f t="shared" si="117"/>
        <v>16520</v>
      </c>
    </row>
    <row r="64" spans="2:65" s="21" customFormat="1" ht="16" customHeight="1" outlineLevel="1">
      <c r="C64" s="20" t="s">
        <v>398</v>
      </c>
      <c r="D64" s="20"/>
      <c r="E64" s="238"/>
      <c r="F64" s="34">
        <f>SUM((F65*$D$65) + (F66*$D$66) + (F67*$D$67) + (F68*$D68) + (F69*$D$69))</f>
        <v>0</v>
      </c>
      <c r="G64" s="34">
        <f t="shared" ref="G64:M64" si="118">SUM((G65*$D$65) + (G66*$D$66) + (G67*$D$67) + (G68*$D68) + (G69*$D$69))</f>
        <v>0</v>
      </c>
      <c r="H64" s="34">
        <f t="shared" si="118"/>
        <v>20</v>
      </c>
      <c r="I64" s="34">
        <f t="shared" si="118"/>
        <v>40</v>
      </c>
      <c r="J64" s="34">
        <f t="shared" si="118"/>
        <v>60</v>
      </c>
      <c r="K64" s="34">
        <f t="shared" si="118"/>
        <v>80</v>
      </c>
      <c r="L64" s="34">
        <f t="shared" si="118"/>
        <v>100</v>
      </c>
      <c r="M64" s="34">
        <f t="shared" si="118"/>
        <v>190</v>
      </c>
      <c r="N64" s="34">
        <f t="shared" ref="N64" si="119">SUM((N65*$D$65) + (N66*$D$66) + (N67*$D$67) + (N68*$D68) + (N69*$D$69))</f>
        <v>380</v>
      </c>
      <c r="O64" s="34">
        <f t="shared" ref="O64" si="120">SUM((O65*$D$65) + (O66*$D$66) + (O67*$D$67) + (O68*$D68) + (O69*$D$69))</f>
        <v>570</v>
      </c>
      <c r="P64" s="34">
        <f t="shared" ref="P64" si="121">SUM((P65*$D$65) + (P66*$D$66) + (P67*$D$67) + (P68*$D68) + (P69*$D$69))</f>
        <v>660</v>
      </c>
      <c r="Q64" s="34">
        <f t="shared" ref="Q64" si="122">SUM((Q65*$D$65) + (Q66*$D$66) + (Q67*$D$67) + (Q68*$D68) + (Q69*$D$69))</f>
        <v>700</v>
      </c>
      <c r="R64" s="34">
        <f t="shared" ref="R64" si="123">SUM((R65*$D$65) + (R66*$D$66) + (R67*$D$67) + (R68*$D68) + (R69*$D$69))</f>
        <v>740</v>
      </c>
      <c r="S64" s="34">
        <f t="shared" ref="S64:T64" si="124">SUM((S65*$D$65) + (S66*$D$66) + (S67*$D$67) + (S68*$D68) + (S69*$D$69))</f>
        <v>780</v>
      </c>
      <c r="T64" s="34">
        <f t="shared" si="124"/>
        <v>820</v>
      </c>
      <c r="U64" s="34">
        <f t="shared" ref="U64" si="125">SUM((U65*$D$65) + (U66*$D$66) + (U67*$D$67) + (U68*$D68) + (U69*$D$69))</f>
        <v>860</v>
      </c>
      <c r="V64" s="34">
        <f t="shared" ref="V64" si="126">SUM((V65*$D$65) + (V66*$D$66) + (V67*$D$67) + (V68*$D68) + (V69*$D$69))</f>
        <v>1200</v>
      </c>
      <c r="W64" s="34">
        <f t="shared" ref="W64" si="127">SUM((W65*$D$65) + (W66*$D$66) + (W67*$D$67) + (W68*$D68) + (W69*$D$69))</f>
        <v>1340</v>
      </c>
      <c r="X64" s="34">
        <f t="shared" ref="X64" si="128">SUM((X65*$D$65) + (X66*$D$66) + (X67*$D$67) + (X68*$D68) + (X69*$D$69))</f>
        <v>1480</v>
      </c>
      <c r="Y64" s="34">
        <f t="shared" ref="Y64" si="129">SUM((Y65*$D$65) + (Y66*$D$66) + (Y67*$D$67) + (Y68*$D68) + (Y69*$D$69))</f>
        <v>1570</v>
      </c>
      <c r="Z64" s="34">
        <f t="shared" ref="Z64:AA64" si="130">SUM((Z65*$D$65) + (Z66*$D$66) + (Z67*$D$67) + (Z68*$D68) + (Z69*$D$69))</f>
        <v>1860</v>
      </c>
      <c r="AA64" s="34">
        <f t="shared" si="130"/>
        <v>1950</v>
      </c>
      <c r="AB64" s="34">
        <f t="shared" ref="AB64" si="131">SUM((AB65*$D$65) + (AB66*$D$66) + (AB67*$D$67) + (AB68*$D68) + (AB69*$D$69))</f>
        <v>2590</v>
      </c>
      <c r="AC64" s="34">
        <f t="shared" ref="AC64" si="132">SUM((AC65*$D$65) + (AC66*$D$66) + (AC67*$D$67) + (AC68*$D68) + (AC69*$D$69))</f>
        <v>2630</v>
      </c>
      <c r="AD64" s="34">
        <f t="shared" ref="AD64" si="133">SUM((AD65*$D$65) + (AD66*$D$66) + (AD67*$D$67) + (AD68*$D68) + (AD69*$D$69))</f>
        <v>2970</v>
      </c>
      <c r="AE64" s="34">
        <f t="shared" ref="AE64" si="134">SUM((AE65*$D$65) + (AE66*$D$66) + (AE67*$D$67) + (AE68*$D68) + (AE69*$D$69))</f>
        <v>3360</v>
      </c>
      <c r="AF64" s="34">
        <f t="shared" ref="AF64" si="135">SUM((AF65*$D$65) + (AF66*$D$66) + (AF67*$D$67) + (AF68*$D68) + (AF69*$D$69))</f>
        <v>3750</v>
      </c>
      <c r="AG64" s="34">
        <f t="shared" ref="AG64:AH64" si="136">SUM((AG65*$D$65) + (AG66*$D$66) + (AG67*$D$67) + (AG68*$D68) + (AG69*$D$69))</f>
        <v>4540</v>
      </c>
      <c r="AH64" s="34">
        <f t="shared" si="136"/>
        <v>5180</v>
      </c>
      <c r="AI64" s="34">
        <f t="shared" ref="AI64" si="137">SUM((AI65*$D$65) + (AI66*$D$66) + (AI67*$D$67) + (AI68*$D68) + (AI69*$D$69))</f>
        <v>5220</v>
      </c>
      <c r="AJ64" s="34">
        <f t="shared" ref="AJ64" si="138">SUM((AJ65*$D$65) + (AJ66*$D$66) + (AJ67*$D$67) + (AJ68*$D68) + (AJ69*$D$69))</f>
        <v>5360</v>
      </c>
      <c r="AK64" s="34">
        <f t="shared" ref="AK64" si="139">SUM((AK65*$D$65) + (AK66*$D$66) + (AK67*$D$67) + (AK68*$D68) + (AK69*$D$69))</f>
        <v>5450</v>
      </c>
      <c r="AL64" s="34">
        <f t="shared" ref="AL64" si="140">SUM((AL65*$D$65) + (AL66*$D$66) + (AL67*$D$67) + (AL68*$D68) + (AL69*$D$69))</f>
        <v>5540</v>
      </c>
      <c r="AM64" s="34">
        <f t="shared" ref="AM64" si="141">SUM((AM65*$D$65) + (AM66*$D$66) + (AM67*$D$67) + (AM68*$D68) + (AM69*$D$69))</f>
        <v>5930</v>
      </c>
      <c r="AN64" s="34">
        <f t="shared" ref="AN64:AO64" si="142">SUM((AN65*$D$65) + (AN66*$D$66) + (AN67*$D$67) + (AN68*$D68) + (AN69*$D$69))</f>
        <v>6920</v>
      </c>
      <c r="AO64" s="34">
        <f t="shared" si="142"/>
        <v>7160</v>
      </c>
      <c r="AP64" s="34">
        <f t="shared" ref="AP64" si="143">SUM((AP65*$D$65) + (AP66*$D$66) + (AP67*$D$67) + (AP68*$D68) + (AP69*$D$69))</f>
        <v>7850</v>
      </c>
      <c r="AQ64" s="34">
        <f t="shared" ref="AQ64" si="144">SUM((AQ65*$D$65) + (AQ66*$D$66) + (AQ67*$D$67) + (AQ68*$D68) + (AQ69*$D$69))</f>
        <v>8060</v>
      </c>
      <c r="AR64" s="34">
        <f t="shared" ref="AR64" si="145">SUM((AR65*$D$65) + (AR66*$D$66) + (AR67*$D$67) + (AR68*$D68) + (AR69*$D$69))</f>
        <v>8220</v>
      </c>
      <c r="AS64" s="34">
        <f t="shared" ref="AS64" si="146">SUM((AS65*$D$65) + (AS66*$D$66) + (AS67*$D$67) + (AS68*$D68) + (AS69*$D$69))</f>
        <v>8480</v>
      </c>
      <c r="AT64" s="34">
        <f t="shared" ref="AT64" si="147">SUM((AT65*$D$65) + (AT66*$D$66) + (AT67*$D$67) + (AT68*$D68) + (AT69*$D$69))</f>
        <v>8840</v>
      </c>
      <c r="AU64" s="34">
        <f t="shared" ref="AU64:AV64" si="148">SUM((AU65*$D$65) + (AU66*$D$66) + (AU67*$D$67) + (AU68*$D68) + (AU69*$D$69))</f>
        <v>8900</v>
      </c>
      <c r="AV64" s="34">
        <f t="shared" si="148"/>
        <v>9010</v>
      </c>
      <c r="AW64" s="34">
        <f t="shared" ref="AW64" si="149">SUM((AW65*$D$65) + (AW66*$D$66) + (AW67*$D$67) + (AW68*$D68) + (AW69*$D$69))</f>
        <v>9120</v>
      </c>
      <c r="AX64" s="34">
        <f t="shared" ref="AX64" si="150">SUM((AX65*$D$65) + (AX66*$D$66) + (AX67*$D$67) + (AX68*$D68) + (AX69*$D$69))</f>
        <v>9330</v>
      </c>
      <c r="AY64" s="34">
        <f t="shared" ref="AY64" si="151">SUM((AY65*$D$65) + (AY66*$D$66) + (AY67*$D$67) + (AY68*$D68) + (AY69*$D$69))</f>
        <v>10140</v>
      </c>
      <c r="AZ64" s="34">
        <f t="shared" ref="AZ64" si="152">SUM((AZ65*$D$65) + (AZ66*$D$66) + (AZ67*$D$67) + (AZ68*$D68) + (AZ69*$D$69))</f>
        <v>11100</v>
      </c>
      <c r="BA64" s="34">
        <f t="shared" ref="BA64" si="153">SUM((BA65*$D$65) + (BA66*$D$66) + (BA67*$D$67) + (BA68*$D68) + (BA69*$D$69))</f>
        <v>11460</v>
      </c>
      <c r="BB64" s="34">
        <f t="shared" ref="BB64:BC64" si="154">SUM((BB65*$D$65) + (BB66*$D$66) + (BB67*$D$67) + (BB68*$D68) + (BB69*$D$69))</f>
        <v>11690</v>
      </c>
      <c r="BC64" s="34">
        <f t="shared" si="154"/>
        <v>11920</v>
      </c>
      <c r="BD64" s="34">
        <f t="shared" ref="BD64" si="155">SUM((BD65*$D$65) + (BD66*$D$66) + (BD67*$D$67) + (BD68*$D68) + (BD69*$D$69))</f>
        <v>12200</v>
      </c>
      <c r="BE64" s="34">
        <f t="shared" ref="BE64" si="156">SUM((BE65*$D$65) + (BE66*$D$66) + (BE67*$D$67) + (BE68*$D68) + (BE69*$D$69))</f>
        <v>12730</v>
      </c>
      <c r="BF64" s="34">
        <f t="shared" ref="BF64" si="157">SUM((BF65*$D$65) + (BF66*$D$66) + (BF67*$D$67) + (BF68*$D68) + (BF69*$D$69))</f>
        <v>13010</v>
      </c>
      <c r="BG64" s="34">
        <f t="shared" ref="BG64" si="158">SUM((BG65*$D$65) + (BG66*$D$66) + (BG67*$D$67) + (BG68*$D68) + (BG69*$D$69))</f>
        <v>13140</v>
      </c>
      <c r="BH64" s="34">
        <f t="shared" ref="BH64" si="159">SUM((BH65*$D$65) + (BH66*$D$66) + (BH67*$D$67) + (BH68*$D68) + (BH69*$D$69))</f>
        <v>13320</v>
      </c>
      <c r="BI64" s="34">
        <f t="shared" ref="BI64:BJ64" si="160">SUM((BI65*$D$65) + (BI66*$D$66) + (BI67*$D$67) + (BI68*$D68) + (BI69*$D$69))</f>
        <v>14200</v>
      </c>
      <c r="BJ64" s="34">
        <f t="shared" si="160"/>
        <v>15330</v>
      </c>
      <c r="BK64" s="34">
        <f t="shared" ref="BK64" si="161">SUM((BK65*$D$65) + (BK66*$D$66) + (BK67*$D$67) + (BK68*$D68) + (BK69*$D$69))</f>
        <v>15860</v>
      </c>
      <c r="BL64" s="34">
        <f t="shared" ref="BL64" si="162">SUM((BL65*$D$65) + (BL66*$D$66) + (BL67*$D$67) + (BL68*$D68) + (BL69*$D$69))</f>
        <v>16090</v>
      </c>
      <c r="BM64" s="34">
        <f t="shared" ref="BM64" si="163">SUM((BM65*$D$65) + (BM66*$D$66) + (BM67*$D$67) + (BM68*$D68) + (BM69*$D$69))</f>
        <v>16520</v>
      </c>
    </row>
    <row r="65" spans="2:65" s="21" customFormat="1" ht="16" customHeight="1" outlineLevel="2">
      <c r="B65" s="197"/>
      <c r="C65" s="283"/>
      <c r="D65" s="462">
        <v>20</v>
      </c>
      <c r="E65" s="238"/>
      <c r="F65" s="34">
        <f>F58</f>
        <v>0</v>
      </c>
      <c r="G65" s="15">
        <f t="shared" ref="G65:AL65" si="164">G58+F65</f>
        <v>0</v>
      </c>
      <c r="H65" s="15">
        <f t="shared" si="164"/>
        <v>1</v>
      </c>
      <c r="I65" s="15">
        <f t="shared" si="164"/>
        <v>2</v>
      </c>
      <c r="J65" s="15">
        <f t="shared" si="164"/>
        <v>3</v>
      </c>
      <c r="K65" s="15">
        <f t="shared" si="164"/>
        <v>4</v>
      </c>
      <c r="L65" s="15">
        <f t="shared" si="164"/>
        <v>5</v>
      </c>
      <c r="M65" s="15">
        <f t="shared" si="164"/>
        <v>7</v>
      </c>
      <c r="N65" s="15">
        <f t="shared" si="164"/>
        <v>9</v>
      </c>
      <c r="O65" s="15">
        <f t="shared" si="164"/>
        <v>11</v>
      </c>
      <c r="P65" s="15">
        <f t="shared" si="164"/>
        <v>13</v>
      </c>
      <c r="Q65" s="35">
        <f t="shared" si="164"/>
        <v>15</v>
      </c>
      <c r="R65" s="34">
        <f t="shared" si="164"/>
        <v>17</v>
      </c>
      <c r="S65" s="15">
        <f t="shared" si="164"/>
        <v>19</v>
      </c>
      <c r="T65" s="15">
        <f t="shared" si="164"/>
        <v>21</v>
      </c>
      <c r="U65" s="15">
        <f t="shared" si="164"/>
        <v>23</v>
      </c>
      <c r="V65" s="15">
        <f t="shared" si="164"/>
        <v>25</v>
      </c>
      <c r="W65" s="15">
        <f t="shared" si="164"/>
        <v>27</v>
      </c>
      <c r="X65" s="15">
        <f t="shared" si="164"/>
        <v>29</v>
      </c>
      <c r="Y65" s="15">
        <f t="shared" si="164"/>
        <v>31</v>
      </c>
      <c r="Z65" s="15">
        <f t="shared" si="164"/>
        <v>33</v>
      </c>
      <c r="AA65" s="15">
        <f t="shared" si="164"/>
        <v>35</v>
      </c>
      <c r="AB65" s="15">
        <f t="shared" si="164"/>
        <v>37</v>
      </c>
      <c r="AC65" s="35">
        <f t="shared" si="164"/>
        <v>39</v>
      </c>
      <c r="AD65" s="34">
        <f t="shared" si="164"/>
        <v>41</v>
      </c>
      <c r="AE65" s="15">
        <f t="shared" si="164"/>
        <v>43</v>
      </c>
      <c r="AF65" s="15">
        <f t="shared" si="164"/>
        <v>45</v>
      </c>
      <c r="AG65" s="15">
        <f t="shared" si="164"/>
        <v>47</v>
      </c>
      <c r="AH65" s="15">
        <f t="shared" si="164"/>
        <v>49</v>
      </c>
      <c r="AI65" s="15">
        <f t="shared" si="164"/>
        <v>51</v>
      </c>
      <c r="AJ65" s="15">
        <f t="shared" si="164"/>
        <v>53</v>
      </c>
      <c r="AK65" s="15">
        <f t="shared" si="164"/>
        <v>55</v>
      </c>
      <c r="AL65" s="15">
        <f t="shared" si="164"/>
        <v>57</v>
      </c>
      <c r="AM65" s="15">
        <f t="shared" ref="AM65:BM65" si="165">AM58+AL65</f>
        <v>59</v>
      </c>
      <c r="AN65" s="15">
        <f t="shared" si="165"/>
        <v>61</v>
      </c>
      <c r="AO65" s="35">
        <f t="shared" si="165"/>
        <v>63</v>
      </c>
      <c r="AP65" s="34">
        <f t="shared" si="165"/>
        <v>65</v>
      </c>
      <c r="AQ65" s="15">
        <f t="shared" si="165"/>
        <v>68</v>
      </c>
      <c r="AR65" s="15">
        <f t="shared" si="165"/>
        <v>71</v>
      </c>
      <c r="AS65" s="15">
        <f t="shared" si="165"/>
        <v>74</v>
      </c>
      <c r="AT65" s="15">
        <f t="shared" si="165"/>
        <v>77</v>
      </c>
      <c r="AU65" s="15">
        <f t="shared" si="165"/>
        <v>80</v>
      </c>
      <c r="AV65" s="15">
        <f t="shared" si="165"/>
        <v>83</v>
      </c>
      <c r="AW65" s="15">
        <f t="shared" si="165"/>
        <v>86</v>
      </c>
      <c r="AX65" s="15">
        <f t="shared" si="165"/>
        <v>89</v>
      </c>
      <c r="AY65" s="15">
        <f t="shared" si="165"/>
        <v>92</v>
      </c>
      <c r="AZ65" s="15">
        <f t="shared" si="165"/>
        <v>95</v>
      </c>
      <c r="BA65" s="35">
        <f t="shared" si="165"/>
        <v>98</v>
      </c>
      <c r="BB65" s="34">
        <f t="shared" si="165"/>
        <v>102</v>
      </c>
      <c r="BC65" s="15">
        <f t="shared" si="165"/>
        <v>106</v>
      </c>
      <c r="BD65" s="15">
        <f t="shared" si="165"/>
        <v>110</v>
      </c>
      <c r="BE65" s="15">
        <f t="shared" si="165"/>
        <v>114</v>
      </c>
      <c r="BF65" s="15">
        <f t="shared" si="165"/>
        <v>118</v>
      </c>
      <c r="BG65" s="15">
        <f t="shared" si="165"/>
        <v>122</v>
      </c>
      <c r="BH65" s="15">
        <f t="shared" si="165"/>
        <v>126</v>
      </c>
      <c r="BI65" s="15">
        <f t="shared" si="165"/>
        <v>130</v>
      </c>
      <c r="BJ65" s="15">
        <f t="shared" si="165"/>
        <v>134</v>
      </c>
      <c r="BK65" s="15">
        <f t="shared" si="165"/>
        <v>138</v>
      </c>
      <c r="BL65" s="15">
        <f t="shared" si="165"/>
        <v>142</v>
      </c>
      <c r="BM65" s="35">
        <f t="shared" si="165"/>
        <v>146</v>
      </c>
    </row>
    <row r="66" spans="2:65" s="21" customFormat="1" ht="16" customHeight="1" outlineLevel="2">
      <c r="B66" s="197"/>
      <c r="C66" s="283"/>
      <c r="D66" s="462">
        <v>50</v>
      </c>
      <c r="E66" s="238"/>
      <c r="F66" s="34">
        <f t="shared" ref="F66:F68" si="166">F59</f>
        <v>0</v>
      </c>
      <c r="G66" s="15">
        <f t="shared" ref="G66:AL66" si="167">G59+F66</f>
        <v>0</v>
      </c>
      <c r="H66" s="15">
        <f t="shared" si="167"/>
        <v>0</v>
      </c>
      <c r="I66" s="15">
        <f t="shared" si="167"/>
        <v>0</v>
      </c>
      <c r="J66" s="15">
        <f t="shared" si="167"/>
        <v>0</v>
      </c>
      <c r="K66" s="15">
        <f t="shared" si="167"/>
        <v>0</v>
      </c>
      <c r="L66" s="15">
        <f t="shared" si="167"/>
        <v>0</v>
      </c>
      <c r="M66" s="15">
        <f t="shared" si="167"/>
        <v>1</v>
      </c>
      <c r="N66" s="15">
        <f t="shared" si="167"/>
        <v>2</v>
      </c>
      <c r="O66" s="15">
        <f t="shared" si="167"/>
        <v>3</v>
      </c>
      <c r="P66" s="15">
        <f t="shared" si="167"/>
        <v>4</v>
      </c>
      <c r="Q66" s="15">
        <f t="shared" si="167"/>
        <v>4</v>
      </c>
      <c r="R66" s="15">
        <f t="shared" si="167"/>
        <v>4</v>
      </c>
      <c r="S66" s="15">
        <f t="shared" si="167"/>
        <v>4</v>
      </c>
      <c r="T66" s="15">
        <f t="shared" si="167"/>
        <v>4</v>
      </c>
      <c r="U66" s="15">
        <f t="shared" si="167"/>
        <v>4</v>
      </c>
      <c r="V66" s="15">
        <f t="shared" si="167"/>
        <v>4</v>
      </c>
      <c r="W66" s="15">
        <f t="shared" si="167"/>
        <v>4</v>
      </c>
      <c r="X66" s="15">
        <f t="shared" si="167"/>
        <v>4</v>
      </c>
      <c r="Y66" s="15">
        <f t="shared" si="167"/>
        <v>5</v>
      </c>
      <c r="Z66" s="15">
        <f t="shared" si="167"/>
        <v>6</v>
      </c>
      <c r="AA66" s="15">
        <f t="shared" si="167"/>
        <v>7</v>
      </c>
      <c r="AB66" s="15">
        <f t="shared" si="167"/>
        <v>7</v>
      </c>
      <c r="AC66" s="15">
        <f t="shared" si="167"/>
        <v>7</v>
      </c>
      <c r="AD66" s="15">
        <f t="shared" si="167"/>
        <v>7</v>
      </c>
      <c r="AE66" s="15">
        <f t="shared" si="167"/>
        <v>8</v>
      </c>
      <c r="AF66" s="15">
        <f t="shared" si="167"/>
        <v>9</v>
      </c>
      <c r="AG66" s="15">
        <f t="shared" si="167"/>
        <v>10</v>
      </c>
      <c r="AH66" s="15">
        <f t="shared" si="167"/>
        <v>12</v>
      </c>
      <c r="AI66" s="15">
        <f t="shared" si="167"/>
        <v>12</v>
      </c>
      <c r="AJ66" s="15">
        <f t="shared" si="167"/>
        <v>14</v>
      </c>
      <c r="AK66" s="15">
        <f t="shared" si="167"/>
        <v>15</v>
      </c>
      <c r="AL66" s="15">
        <f t="shared" si="167"/>
        <v>16</v>
      </c>
      <c r="AM66" s="15">
        <f t="shared" ref="AM66:BM66" si="168">AM59+AL66</f>
        <v>17</v>
      </c>
      <c r="AN66" s="15">
        <f t="shared" si="168"/>
        <v>20</v>
      </c>
      <c r="AO66" s="15">
        <f t="shared" si="168"/>
        <v>20</v>
      </c>
      <c r="AP66" s="15">
        <f t="shared" si="168"/>
        <v>21</v>
      </c>
      <c r="AQ66" s="15">
        <f t="shared" si="168"/>
        <v>22</v>
      </c>
      <c r="AR66" s="15">
        <f t="shared" si="168"/>
        <v>24</v>
      </c>
      <c r="AS66" s="15">
        <f t="shared" si="168"/>
        <v>24</v>
      </c>
      <c r="AT66" s="15">
        <f t="shared" si="168"/>
        <v>24</v>
      </c>
      <c r="AU66" s="15">
        <f t="shared" si="168"/>
        <v>24</v>
      </c>
      <c r="AV66" s="15">
        <f t="shared" si="168"/>
        <v>25</v>
      </c>
      <c r="AW66" s="15">
        <f t="shared" si="168"/>
        <v>26</v>
      </c>
      <c r="AX66" s="15">
        <f t="shared" si="168"/>
        <v>27</v>
      </c>
      <c r="AY66" s="15">
        <f t="shared" si="168"/>
        <v>28</v>
      </c>
      <c r="AZ66" s="15">
        <f t="shared" si="168"/>
        <v>30</v>
      </c>
      <c r="BA66" s="15">
        <f t="shared" si="168"/>
        <v>32</v>
      </c>
      <c r="BB66" s="15">
        <f t="shared" si="168"/>
        <v>33</v>
      </c>
      <c r="BC66" s="15">
        <f t="shared" si="168"/>
        <v>34</v>
      </c>
      <c r="BD66" s="15">
        <f t="shared" si="168"/>
        <v>36</v>
      </c>
      <c r="BE66" s="15">
        <f t="shared" si="168"/>
        <v>39</v>
      </c>
      <c r="BF66" s="15">
        <f t="shared" si="168"/>
        <v>43</v>
      </c>
      <c r="BG66" s="15">
        <f t="shared" si="168"/>
        <v>44</v>
      </c>
      <c r="BH66" s="15">
        <f t="shared" si="168"/>
        <v>46</v>
      </c>
      <c r="BI66" s="15">
        <f t="shared" si="168"/>
        <v>48</v>
      </c>
      <c r="BJ66" s="15">
        <f t="shared" si="168"/>
        <v>51</v>
      </c>
      <c r="BK66" s="15">
        <f t="shared" si="168"/>
        <v>54</v>
      </c>
      <c r="BL66" s="15">
        <f t="shared" si="168"/>
        <v>57</v>
      </c>
      <c r="BM66" s="15">
        <f t="shared" si="168"/>
        <v>60</v>
      </c>
    </row>
    <row r="67" spans="2:65" s="21" customFormat="1" ht="16" customHeight="1" outlineLevel="2">
      <c r="B67" s="197"/>
      <c r="C67" s="283"/>
      <c r="D67" s="462">
        <v>100</v>
      </c>
      <c r="E67" s="238"/>
      <c r="F67" s="34">
        <f t="shared" si="166"/>
        <v>0</v>
      </c>
      <c r="G67" s="15">
        <f t="shared" ref="G67:AL67" si="169">G60+F67</f>
        <v>0</v>
      </c>
      <c r="H67" s="15">
        <f t="shared" si="169"/>
        <v>0</v>
      </c>
      <c r="I67" s="15">
        <f t="shared" si="169"/>
        <v>0</v>
      </c>
      <c r="J67" s="15">
        <f t="shared" si="169"/>
        <v>0</v>
      </c>
      <c r="K67" s="15">
        <f t="shared" si="169"/>
        <v>0</v>
      </c>
      <c r="L67" s="15">
        <f t="shared" si="169"/>
        <v>0</v>
      </c>
      <c r="M67" s="15">
        <f t="shared" si="169"/>
        <v>0</v>
      </c>
      <c r="N67" s="15">
        <f t="shared" si="169"/>
        <v>1</v>
      </c>
      <c r="O67" s="15">
        <f t="shared" si="169"/>
        <v>2</v>
      </c>
      <c r="P67" s="15">
        <f t="shared" si="169"/>
        <v>2</v>
      </c>
      <c r="Q67" s="15">
        <f t="shared" si="169"/>
        <v>2</v>
      </c>
      <c r="R67" s="15">
        <f t="shared" si="169"/>
        <v>2</v>
      </c>
      <c r="S67" s="15">
        <f t="shared" si="169"/>
        <v>2</v>
      </c>
      <c r="T67" s="15">
        <f t="shared" si="169"/>
        <v>2</v>
      </c>
      <c r="U67" s="15">
        <f t="shared" si="169"/>
        <v>2</v>
      </c>
      <c r="V67" s="15">
        <f t="shared" si="169"/>
        <v>3</v>
      </c>
      <c r="W67" s="15">
        <f t="shared" si="169"/>
        <v>4</v>
      </c>
      <c r="X67" s="15">
        <f t="shared" si="169"/>
        <v>5</v>
      </c>
      <c r="Y67" s="15">
        <f t="shared" si="169"/>
        <v>5</v>
      </c>
      <c r="Z67" s="15">
        <f t="shared" si="169"/>
        <v>5</v>
      </c>
      <c r="AA67" s="15">
        <f t="shared" si="169"/>
        <v>5</v>
      </c>
      <c r="AB67" s="15">
        <f t="shared" si="169"/>
        <v>6</v>
      </c>
      <c r="AC67" s="15">
        <f t="shared" si="169"/>
        <v>6</v>
      </c>
      <c r="AD67" s="15">
        <f t="shared" si="169"/>
        <v>7</v>
      </c>
      <c r="AE67" s="15">
        <f t="shared" si="169"/>
        <v>8</v>
      </c>
      <c r="AF67" s="15">
        <f t="shared" si="169"/>
        <v>9</v>
      </c>
      <c r="AG67" s="15">
        <f t="shared" si="169"/>
        <v>9</v>
      </c>
      <c r="AH67" s="15">
        <f t="shared" si="169"/>
        <v>9</v>
      </c>
      <c r="AI67" s="15">
        <f t="shared" si="169"/>
        <v>9</v>
      </c>
      <c r="AJ67" s="15">
        <f t="shared" si="169"/>
        <v>9</v>
      </c>
      <c r="AK67" s="15">
        <f t="shared" si="169"/>
        <v>9</v>
      </c>
      <c r="AL67" s="15">
        <f t="shared" si="169"/>
        <v>9</v>
      </c>
      <c r="AM67" s="15">
        <f t="shared" ref="AM67:BM67" si="170">AM60+AL67</f>
        <v>10</v>
      </c>
      <c r="AN67" s="15">
        <f t="shared" si="170"/>
        <v>11</v>
      </c>
      <c r="AO67" s="15">
        <f t="shared" si="170"/>
        <v>11</v>
      </c>
      <c r="AP67" s="15">
        <f t="shared" si="170"/>
        <v>12</v>
      </c>
      <c r="AQ67" s="15">
        <f t="shared" si="170"/>
        <v>13</v>
      </c>
      <c r="AR67" s="15">
        <f t="shared" si="170"/>
        <v>13</v>
      </c>
      <c r="AS67" s="15">
        <f t="shared" si="170"/>
        <v>13</v>
      </c>
      <c r="AT67" s="15">
        <f t="shared" si="170"/>
        <v>14</v>
      </c>
      <c r="AU67" s="15">
        <f t="shared" si="170"/>
        <v>14</v>
      </c>
      <c r="AV67" s="15">
        <f t="shared" si="170"/>
        <v>14</v>
      </c>
      <c r="AW67" s="15">
        <f t="shared" si="170"/>
        <v>14</v>
      </c>
      <c r="AX67" s="15">
        <f t="shared" si="170"/>
        <v>15</v>
      </c>
      <c r="AY67" s="15">
        <f t="shared" si="170"/>
        <v>15</v>
      </c>
      <c r="AZ67" s="15">
        <f t="shared" si="170"/>
        <v>16</v>
      </c>
      <c r="BA67" s="15">
        <f t="shared" si="170"/>
        <v>16</v>
      </c>
      <c r="BB67" s="15">
        <f t="shared" si="170"/>
        <v>17</v>
      </c>
      <c r="BC67" s="15">
        <f t="shared" si="170"/>
        <v>18</v>
      </c>
      <c r="BD67" s="15">
        <f t="shared" si="170"/>
        <v>19</v>
      </c>
      <c r="BE67" s="15">
        <f t="shared" si="170"/>
        <v>20</v>
      </c>
      <c r="BF67" s="15">
        <f t="shared" si="170"/>
        <v>20</v>
      </c>
      <c r="BG67" s="15">
        <f t="shared" si="170"/>
        <v>20</v>
      </c>
      <c r="BH67" s="15">
        <f t="shared" si="170"/>
        <v>20</v>
      </c>
      <c r="BI67" s="15">
        <f t="shared" si="170"/>
        <v>20</v>
      </c>
      <c r="BJ67" s="15">
        <f t="shared" si="170"/>
        <v>22</v>
      </c>
      <c r="BK67" s="15">
        <f t="shared" si="170"/>
        <v>23</v>
      </c>
      <c r="BL67" s="15">
        <f t="shared" si="170"/>
        <v>23</v>
      </c>
      <c r="BM67" s="15">
        <f t="shared" si="170"/>
        <v>23</v>
      </c>
    </row>
    <row r="68" spans="2:65" s="21" customFormat="1" ht="16" customHeight="1" outlineLevel="2">
      <c r="B68" s="197"/>
      <c r="C68" s="283"/>
      <c r="D68" s="462">
        <v>200</v>
      </c>
      <c r="E68" s="238"/>
      <c r="F68" s="34">
        <f t="shared" si="166"/>
        <v>0</v>
      </c>
      <c r="G68" s="15">
        <f t="shared" ref="G68:AL68" si="171">G61+F68</f>
        <v>0</v>
      </c>
      <c r="H68" s="15">
        <f t="shared" si="171"/>
        <v>0</v>
      </c>
      <c r="I68" s="15">
        <f t="shared" si="171"/>
        <v>0</v>
      </c>
      <c r="J68" s="15">
        <f t="shared" si="171"/>
        <v>0</v>
      </c>
      <c r="K68" s="15">
        <f t="shared" si="171"/>
        <v>0</v>
      </c>
      <c r="L68" s="15">
        <f t="shared" si="171"/>
        <v>0</v>
      </c>
      <c r="M68" s="15">
        <f t="shared" si="171"/>
        <v>0</v>
      </c>
      <c r="N68" s="15">
        <f t="shared" si="171"/>
        <v>0</v>
      </c>
      <c r="O68" s="15">
        <f t="shared" si="171"/>
        <v>0</v>
      </c>
      <c r="P68" s="15">
        <f t="shared" si="171"/>
        <v>0</v>
      </c>
      <c r="Q68" s="15">
        <f t="shared" si="171"/>
        <v>0</v>
      </c>
      <c r="R68" s="15">
        <f t="shared" si="171"/>
        <v>0</v>
      </c>
      <c r="S68" s="15">
        <f t="shared" si="171"/>
        <v>0</v>
      </c>
      <c r="T68" s="15">
        <f t="shared" si="171"/>
        <v>0</v>
      </c>
      <c r="U68" s="15">
        <f t="shared" si="171"/>
        <v>0</v>
      </c>
      <c r="V68" s="15">
        <f t="shared" si="171"/>
        <v>1</v>
      </c>
      <c r="W68" s="15">
        <f t="shared" si="171"/>
        <v>1</v>
      </c>
      <c r="X68" s="15">
        <f t="shared" si="171"/>
        <v>1</v>
      </c>
      <c r="Y68" s="15">
        <f t="shared" si="171"/>
        <v>1</v>
      </c>
      <c r="Z68" s="15">
        <f t="shared" si="171"/>
        <v>2</v>
      </c>
      <c r="AA68" s="15">
        <f t="shared" si="171"/>
        <v>2</v>
      </c>
      <c r="AB68" s="15">
        <f t="shared" si="171"/>
        <v>2</v>
      </c>
      <c r="AC68" s="15">
        <f t="shared" si="171"/>
        <v>2</v>
      </c>
      <c r="AD68" s="15">
        <f t="shared" si="171"/>
        <v>3</v>
      </c>
      <c r="AE68" s="15">
        <f t="shared" si="171"/>
        <v>4</v>
      </c>
      <c r="AF68" s="15">
        <f t="shared" si="171"/>
        <v>5</v>
      </c>
      <c r="AG68" s="15">
        <f t="shared" si="171"/>
        <v>6</v>
      </c>
      <c r="AH68" s="15">
        <f t="shared" si="171"/>
        <v>6</v>
      </c>
      <c r="AI68" s="15">
        <f t="shared" si="171"/>
        <v>6</v>
      </c>
      <c r="AJ68" s="15">
        <f t="shared" si="171"/>
        <v>6</v>
      </c>
      <c r="AK68" s="15">
        <f t="shared" si="171"/>
        <v>6</v>
      </c>
      <c r="AL68" s="15">
        <f t="shared" si="171"/>
        <v>6</v>
      </c>
      <c r="AM68" s="15">
        <f t="shared" ref="AM68:BM68" si="172">AM61+AL68</f>
        <v>7</v>
      </c>
      <c r="AN68" s="15">
        <f t="shared" si="172"/>
        <v>8</v>
      </c>
      <c r="AO68" s="15">
        <f t="shared" si="172"/>
        <v>9</v>
      </c>
      <c r="AP68" s="15">
        <f t="shared" si="172"/>
        <v>9</v>
      </c>
      <c r="AQ68" s="15">
        <f t="shared" si="172"/>
        <v>9</v>
      </c>
      <c r="AR68" s="15">
        <f t="shared" si="172"/>
        <v>9</v>
      </c>
      <c r="AS68" s="15">
        <f t="shared" si="172"/>
        <v>10</v>
      </c>
      <c r="AT68" s="15">
        <f t="shared" si="172"/>
        <v>11</v>
      </c>
      <c r="AU68" s="15">
        <f t="shared" si="172"/>
        <v>11</v>
      </c>
      <c r="AV68" s="15">
        <f t="shared" si="172"/>
        <v>11</v>
      </c>
      <c r="AW68" s="15">
        <f t="shared" si="172"/>
        <v>11</v>
      </c>
      <c r="AX68" s="15">
        <f t="shared" si="172"/>
        <v>11</v>
      </c>
      <c r="AY68" s="15">
        <f t="shared" si="172"/>
        <v>12</v>
      </c>
      <c r="AZ68" s="15">
        <f t="shared" si="172"/>
        <v>13</v>
      </c>
      <c r="BA68" s="15">
        <f t="shared" si="172"/>
        <v>14</v>
      </c>
      <c r="BB68" s="15">
        <f t="shared" si="172"/>
        <v>14</v>
      </c>
      <c r="BC68" s="15">
        <f t="shared" si="172"/>
        <v>14</v>
      </c>
      <c r="BD68" s="15">
        <f t="shared" si="172"/>
        <v>14</v>
      </c>
      <c r="BE68" s="15">
        <f t="shared" si="172"/>
        <v>15</v>
      </c>
      <c r="BF68" s="15">
        <f t="shared" si="172"/>
        <v>15</v>
      </c>
      <c r="BG68" s="15">
        <f t="shared" si="172"/>
        <v>15</v>
      </c>
      <c r="BH68" s="15">
        <f t="shared" si="172"/>
        <v>15</v>
      </c>
      <c r="BI68" s="15">
        <f t="shared" si="172"/>
        <v>16</v>
      </c>
      <c r="BJ68" s="15">
        <f t="shared" si="172"/>
        <v>17</v>
      </c>
      <c r="BK68" s="15">
        <f t="shared" si="172"/>
        <v>18</v>
      </c>
      <c r="BL68" s="15">
        <f t="shared" si="172"/>
        <v>18</v>
      </c>
      <c r="BM68" s="15">
        <f t="shared" si="172"/>
        <v>19</v>
      </c>
    </row>
    <row r="69" spans="2:65" s="21" customFormat="1" ht="16" customHeight="1" outlineLevel="2">
      <c r="B69" s="197"/>
      <c r="C69" s="283"/>
      <c r="D69" s="464">
        <v>500</v>
      </c>
      <c r="E69" s="282"/>
      <c r="F69" s="465">
        <f>F62</f>
        <v>0</v>
      </c>
      <c r="G69" s="466">
        <f t="shared" ref="G69:AL69" si="173">G62+F69</f>
        <v>0</v>
      </c>
      <c r="H69" s="466">
        <f t="shared" si="173"/>
        <v>0</v>
      </c>
      <c r="I69" s="466">
        <f t="shared" si="173"/>
        <v>0</v>
      </c>
      <c r="J69" s="466">
        <f t="shared" si="173"/>
        <v>0</v>
      </c>
      <c r="K69" s="466">
        <f t="shared" si="173"/>
        <v>0</v>
      </c>
      <c r="L69" s="466">
        <f t="shared" si="173"/>
        <v>0</v>
      </c>
      <c r="M69" s="466">
        <f t="shared" si="173"/>
        <v>0</v>
      </c>
      <c r="N69" s="466">
        <f t="shared" si="173"/>
        <v>0</v>
      </c>
      <c r="O69" s="466">
        <f t="shared" si="173"/>
        <v>0</v>
      </c>
      <c r="P69" s="466">
        <f t="shared" si="173"/>
        <v>0</v>
      </c>
      <c r="Q69" s="467">
        <f t="shared" si="173"/>
        <v>0</v>
      </c>
      <c r="R69" s="465">
        <f t="shared" si="173"/>
        <v>0</v>
      </c>
      <c r="S69" s="466">
        <f t="shared" si="173"/>
        <v>0</v>
      </c>
      <c r="T69" s="466">
        <f t="shared" si="173"/>
        <v>0</v>
      </c>
      <c r="U69" s="466">
        <f t="shared" si="173"/>
        <v>0</v>
      </c>
      <c r="V69" s="466">
        <f t="shared" si="173"/>
        <v>0</v>
      </c>
      <c r="W69" s="466">
        <f t="shared" si="173"/>
        <v>0</v>
      </c>
      <c r="X69" s="466">
        <f t="shared" si="173"/>
        <v>0</v>
      </c>
      <c r="Y69" s="466">
        <f t="shared" si="173"/>
        <v>0</v>
      </c>
      <c r="Z69" s="466">
        <f t="shared" si="173"/>
        <v>0</v>
      </c>
      <c r="AA69" s="466">
        <f t="shared" si="173"/>
        <v>0</v>
      </c>
      <c r="AB69" s="466">
        <f t="shared" si="173"/>
        <v>1</v>
      </c>
      <c r="AC69" s="467">
        <f t="shared" si="173"/>
        <v>1</v>
      </c>
      <c r="AD69" s="465">
        <f t="shared" si="173"/>
        <v>1</v>
      </c>
      <c r="AE69" s="466">
        <f t="shared" si="173"/>
        <v>1</v>
      </c>
      <c r="AF69" s="466">
        <f t="shared" si="173"/>
        <v>1</v>
      </c>
      <c r="AG69" s="466">
        <f t="shared" si="173"/>
        <v>2</v>
      </c>
      <c r="AH69" s="466">
        <f t="shared" si="173"/>
        <v>3</v>
      </c>
      <c r="AI69" s="466">
        <f t="shared" si="173"/>
        <v>3</v>
      </c>
      <c r="AJ69" s="466">
        <f t="shared" si="173"/>
        <v>3</v>
      </c>
      <c r="AK69" s="466">
        <f t="shared" si="173"/>
        <v>3</v>
      </c>
      <c r="AL69" s="466">
        <f t="shared" si="173"/>
        <v>3</v>
      </c>
      <c r="AM69" s="466">
        <f t="shared" ref="AM69:BM69" si="174">AM62+AL69</f>
        <v>3</v>
      </c>
      <c r="AN69" s="466">
        <f t="shared" si="174"/>
        <v>4</v>
      </c>
      <c r="AO69" s="467">
        <f t="shared" si="174"/>
        <v>4</v>
      </c>
      <c r="AP69" s="465">
        <f t="shared" si="174"/>
        <v>5</v>
      </c>
      <c r="AQ69" s="466">
        <f t="shared" si="174"/>
        <v>5</v>
      </c>
      <c r="AR69" s="466">
        <f t="shared" si="174"/>
        <v>5</v>
      </c>
      <c r="AS69" s="466">
        <f t="shared" si="174"/>
        <v>5</v>
      </c>
      <c r="AT69" s="466">
        <f t="shared" si="174"/>
        <v>5</v>
      </c>
      <c r="AU69" s="466">
        <f t="shared" si="174"/>
        <v>5</v>
      </c>
      <c r="AV69" s="466">
        <f t="shared" si="174"/>
        <v>5</v>
      </c>
      <c r="AW69" s="466">
        <f t="shared" si="174"/>
        <v>5</v>
      </c>
      <c r="AX69" s="466">
        <f t="shared" si="174"/>
        <v>5</v>
      </c>
      <c r="AY69" s="466">
        <f t="shared" si="174"/>
        <v>6</v>
      </c>
      <c r="AZ69" s="466">
        <f t="shared" si="174"/>
        <v>7</v>
      </c>
      <c r="BA69" s="467">
        <f t="shared" si="174"/>
        <v>7</v>
      </c>
      <c r="BB69" s="465">
        <f t="shared" si="174"/>
        <v>7</v>
      </c>
      <c r="BC69" s="466">
        <f t="shared" si="174"/>
        <v>7</v>
      </c>
      <c r="BD69" s="466">
        <f t="shared" si="174"/>
        <v>7</v>
      </c>
      <c r="BE69" s="466">
        <f t="shared" si="174"/>
        <v>7</v>
      </c>
      <c r="BF69" s="466">
        <f t="shared" si="174"/>
        <v>7</v>
      </c>
      <c r="BG69" s="466">
        <f t="shared" si="174"/>
        <v>7</v>
      </c>
      <c r="BH69" s="466">
        <f t="shared" si="174"/>
        <v>7</v>
      </c>
      <c r="BI69" s="466">
        <f t="shared" si="174"/>
        <v>8</v>
      </c>
      <c r="BJ69" s="466">
        <f t="shared" si="174"/>
        <v>9</v>
      </c>
      <c r="BK69" s="466">
        <f t="shared" si="174"/>
        <v>9</v>
      </c>
      <c r="BL69" s="466">
        <f t="shared" si="174"/>
        <v>9</v>
      </c>
      <c r="BM69" s="467">
        <f t="shared" si="174"/>
        <v>9</v>
      </c>
    </row>
    <row r="70" spans="2:65" s="482" customFormat="1" ht="16" customHeight="1" outlineLevel="1" thickBot="1">
      <c r="B70" s="532" t="s">
        <v>413</v>
      </c>
      <c r="C70" s="533"/>
      <c r="D70" s="534"/>
      <c r="E70" s="481"/>
      <c r="F70" s="474">
        <f>F71</f>
        <v>0</v>
      </c>
      <c r="G70" s="474">
        <f>G71+F70</f>
        <v>0</v>
      </c>
      <c r="H70" s="474">
        <f t="shared" ref="H70:J70" si="175">H71+G70</f>
        <v>25000</v>
      </c>
      <c r="I70" s="474">
        <f t="shared" si="175"/>
        <v>50000</v>
      </c>
      <c r="J70" s="474">
        <f t="shared" si="175"/>
        <v>75000</v>
      </c>
      <c r="K70" s="474">
        <f t="shared" ref="K70" si="176">K71+J70</f>
        <v>100000</v>
      </c>
      <c r="L70" s="474">
        <f t="shared" ref="L70:M70" si="177">L71+K70</f>
        <v>125000</v>
      </c>
      <c r="M70" s="474">
        <f t="shared" si="177"/>
        <v>240000</v>
      </c>
      <c r="N70" s="474">
        <f t="shared" ref="N70" si="178">N71+M70</f>
        <v>475000</v>
      </c>
      <c r="O70" s="474">
        <f t="shared" ref="O70:P70" si="179">O71+N70</f>
        <v>710000</v>
      </c>
      <c r="P70" s="474">
        <f t="shared" si="179"/>
        <v>825000</v>
      </c>
      <c r="Q70" s="474">
        <f t="shared" ref="Q70" si="180">Q71+P70</f>
        <v>875000</v>
      </c>
      <c r="R70" s="474">
        <f t="shared" ref="R70:S70" si="181">R71+Q70</f>
        <v>925000</v>
      </c>
      <c r="S70" s="474">
        <f t="shared" si="181"/>
        <v>975000</v>
      </c>
      <c r="T70" s="474">
        <f t="shared" ref="T70" si="182">T71+S70</f>
        <v>1025000</v>
      </c>
      <c r="U70" s="474">
        <f t="shared" ref="U70:V70" si="183">U71+T70</f>
        <v>1075000</v>
      </c>
      <c r="V70" s="474">
        <f t="shared" si="183"/>
        <v>1470000</v>
      </c>
      <c r="W70" s="474">
        <f t="shared" ref="W70" si="184">W71+V70</f>
        <v>1640000</v>
      </c>
      <c r="X70" s="474">
        <f t="shared" ref="X70:Y70" si="185">X71+W70</f>
        <v>1810000</v>
      </c>
      <c r="Y70" s="474">
        <f t="shared" si="185"/>
        <v>1925000</v>
      </c>
      <c r="Z70" s="474">
        <f t="shared" ref="Z70" si="186">Z71+Y70</f>
        <v>2265000</v>
      </c>
      <c r="AA70" s="474">
        <f t="shared" ref="AA70:AB70" si="187">AA71+Z70</f>
        <v>2380000</v>
      </c>
      <c r="AB70" s="474">
        <f t="shared" si="187"/>
        <v>3025000</v>
      </c>
      <c r="AC70" s="474">
        <f t="shared" ref="AC70" si="188">AC71+AB70</f>
        <v>3075000</v>
      </c>
      <c r="AD70" s="474">
        <f t="shared" ref="AD70:AE70" si="189">AD71+AC70</f>
        <v>3470000</v>
      </c>
      <c r="AE70" s="474">
        <f t="shared" si="189"/>
        <v>3930000</v>
      </c>
      <c r="AF70" s="474">
        <f t="shared" ref="AF70" si="190">AF71+AE70</f>
        <v>4390000</v>
      </c>
      <c r="AG70" s="474">
        <f t="shared" ref="AG70:AH70" si="191">AG71+AF70</f>
        <v>5205000</v>
      </c>
      <c r="AH70" s="474">
        <f t="shared" si="191"/>
        <v>5860000</v>
      </c>
      <c r="AI70" s="474">
        <f t="shared" ref="AI70" si="192">AI71+AH70</f>
        <v>5910000</v>
      </c>
      <c r="AJ70" s="474">
        <f t="shared" ref="AJ70:AK70" si="193">AJ71+AI70</f>
        <v>6090000</v>
      </c>
      <c r="AK70" s="474">
        <f t="shared" si="193"/>
        <v>6205000</v>
      </c>
      <c r="AL70" s="474">
        <f t="shared" ref="AL70" si="194">AL71+AK70</f>
        <v>6320000</v>
      </c>
      <c r="AM70" s="474">
        <f t="shared" ref="AM70:AN70" si="195">AM71+AL70</f>
        <v>6780000</v>
      </c>
      <c r="AN70" s="474">
        <f t="shared" si="195"/>
        <v>7845000</v>
      </c>
      <c r="AO70" s="474">
        <f t="shared" ref="AO70" si="196">AO71+AN70</f>
        <v>8120000</v>
      </c>
      <c r="AP70" s="474">
        <f t="shared" ref="AP70:AQ70" si="197">AP71+AO70</f>
        <v>8830000</v>
      </c>
      <c r="AQ70" s="474">
        <f t="shared" si="197"/>
        <v>9090000</v>
      </c>
      <c r="AR70" s="474">
        <f t="shared" ref="AR70" si="198">AR71+AQ70</f>
        <v>9295000</v>
      </c>
      <c r="AS70" s="474">
        <f t="shared" ref="AS70:AT70" si="199">AS71+AR70</f>
        <v>9595000</v>
      </c>
      <c r="AT70" s="474">
        <f t="shared" si="199"/>
        <v>10015000</v>
      </c>
      <c r="AU70" s="474">
        <f t="shared" ref="AU70" si="200">AU71+AT70</f>
        <v>10090000</v>
      </c>
      <c r="AV70" s="474">
        <f t="shared" ref="AV70:AW70" si="201">AV71+AU70</f>
        <v>10230000</v>
      </c>
      <c r="AW70" s="474">
        <f t="shared" si="201"/>
        <v>10370000</v>
      </c>
      <c r="AX70" s="474">
        <f t="shared" ref="AX70" si="202">AX71+AW70</f>
        <v>10630000</v>
      </c>
      <c r="AY70" s="474">
        <f t="shared" ref="AY70:AZ70" si="203">AY71+AX70</f>
        <v>11470000</v>
      </c>
      <c r="AZ70" s="474">
        <f t="shared" si="203"/>
        <v>12495000</v>
      </c>
      <c r="BA70" s="474">
        <f t="shared" ref="BA70" si="204">BA71+AZ70</f>
        <v>12925000</v>
      </c>
      <c r="BB70" s="474">
        <f t="shared" ref="BB70:BC70" si="205">BB71+BA70</f>
        <v>13210000</v>
      </c>
      <c r="BC70" s="474">
        <f t="shared" si="205"/>
        <v>13495000</v>
      </c>
      <c r="BD70" s="474">
        <f t="shared" ref="BD70" si="206">BD71+BC70</f>
        <v>13845000</v>
      </c>
      <c r="BE70" s="474">
        <f t="shared" ref="BE70:BF70" si="207">BE71+BD70</f>
        <v>14485000</v>
      </c>
      <c r="BF70" s="474">
        <f t="shared" si="207"/>
        <v>14845000</v>
      </c>
      <c r="BG70" s="474">
        <f t="shared" ref="BG70" si="208">BG71+BF70</f>
        <v>15010000</v>
      </c>
      <c r="BH70" s="474">
        <f t="shared" ref="BH70:BI70" si="209">BH71+BG70</f>
        <v>15240000</v>
      </c>
      <c r="BI70" s="474">
        <f t="shared" si="209"/>
        <v>16170000</v>
      </c>
      <c r="BJ70" s="474">
        <f t="shared" ref="BJ70" si="210">BJ71+BI70</f>
        <v>17405000</v>
      </c>
      <c r="BK70" s="474">
        <f t="shared" ref="BK70:BL70" si="211">BK71+BJ70</f>
        <v>18045000</v>
      </c>
      <c r="BL70" s="474">
        <f t="shared" si="211"/>
        <v>18340000</v>
      </c>
      <c r="BM70" s="474">
        <f t="shared" ref="BM70" si="212">BM71+BL70</f>
        <v>18860000</v>
      </c>
    </row>
    <row r="71" spans="2:65" s="478" customFormat="1" ht="16" customHeight="1" outlineLevel="1" thickTop="1">
      <c r="C71" s="479" t="s">
        <v>415</v>
      </c>
      <c r="D71" s="479"/>
      <c r="E71" s="480"/>
      <c r="F71" s="470">
        <f>SUM(F72:F76)</f>
        <v>0</v>
      </c>
      <c r="G71" s="471">
        <f>SUM(G72:G76)</f>
        <v>0</v>
      </c>
      <c r="H71" s="471">
        <f t="shared" ref="H71:BM71" si="213">SUM(H72:H76)</f>
        <v>25000</v>
      </c>
      <c r="I71" s="471">
        <f t="shared" si="213"/>
        <v>25000</v>
      </c>
      <c r="J71" s="471">
        <f t="shared" si="213"/>
        <v>25000</v>
      </c>
      <c r="K71" s="471">
        <f t="shared" si="213"/>
        <v>25000</v>
      </c>
      <c r="L71" s="471">
        <f t="shared" si="213"/>
        <v>25000</v>
      </c>
      <c r="M71" s="471">
        <f t="shared" si="213"/>
        <v>115000</v>
      </c>
      <c r="N71" s="471">
        <f t="shared" si="213"/>
        <v>235000</v>
      </c>
      <c r="O71" s="471">
        <f t="shared" si="213"/>
        <v>235000</v>
      </c>
      <c r="P71" s="471">
        <f t="shared" si="213"/>
        <v>115000</v>
      </c>
      <c r="Q71" s="472">
        <f t="shared" si="213"/>
        <v>50000</v>
      </c>
      <c r="R71" s="470">
        <f t="shared" si="213"/>
        <v>50000</v>
      </c>
      <c r="S71" s="471">
        <f t="shared" si="213"/>
        <v>50000</v>
      </c>
      <c r="T71" s="471">
        <f t="shared" si="213"/>
        <v>50000</v>
      </c>
      <c r="U71" s="471">
        <f t="shared" si="213"/>
        <v>50000</v>
      </c>
      <c r="V71" s="471">
        <f t="shared" si="213"/>
        <v>395000</v>
      </c>
      <c r="W71" s="471">
        <f t="shared" si="213"/>
        <v>170000</v>
      </c>
      <c r="X71" s="471">
        <f t="shared" si="213"/>
        <v>170000</v>
      </c>
      <c r="Y71" s="471">
        <f t="shared" si="213"/>
        <v>115000</v>
      </c>
      <c r="Z71" s="471">
        <f t="shared" si="213"/>
        <v>340000</v>
      </c>
      <c r="AA71" s="471">
        <f t="shared" si="213"/>
        <v>115000</v>
      </c>
      <c r="AB71" s="471">
        <f t="shared" si="213"/>
        <v>645000</v>
      </c>
      <c r="AC71" s="472">
        <f t="shared" si="213"/>
        <v>50000</v>
      </c>
      <c r="AD71" s="470">
        <f t="shared" si="213"/>
        <v>395000</v>
      </c>
      <c r="AE71" s="471">
        <f t="shared" si="213"/>
        <v>460000</v>
      </c>
      <c r="AF71" s="471">
        <f t="shared" si="213"/>
        <v>460000</v>
      </c>
      <c r="AG71" s="471">
        <f t="shared" si="213"/>
        <v>815000</v>
      </c>
      <c r="AH71" s="471">
        <f t="shared" si="213"/>
        <v>655000</v>
      </c>
      <c r="AI71" s="471">
        <f t="shared" si="213"/>
        <v>50000</v>
      </c>
      <c r="AJ71" s="471">
        <f t="shared" si="213"/>
        <v>180000</v>
      </c>
      <c r="AK71" s="471">
        <f t="shared" si="213"/>
        <v>115000</v>
      </c>
      <c r="AL71" s="471">
        <f t="shared" si="213"/>
        <v>115000</v>
      </c>
      <c r="AM71" s="471">
        <f t="shared" si="213"/>
        <v>460000</v>
      </c>
      <c r="AN71" s="471">
        <f t="shared" si="213"/>
        <v>1065000</v>
      </c>
      <c r="AO71" s="472">
        <f t="shared" si="213"/>
        <v>275000</v>
      </c>
      <c r="AP71" s="470">
        <f t="shared" si="213"/>
        <v>710000</v>
      </c>
      <c r="AQ71" s="471">
        <f t="shared" si="213"/>
        <v>260000</v>
      </c>
      <c r="AR71" s="471">
        <f t="shared" si="213"/>
        <v>205000</v>
      </c>
      <c r="AS71" s="471">
        <f t="shared" si="213"/>
        <v>300000</v>
      </c>
      <c r="AT71" s="471">
        <f t="shared" si="213"/>
        <v>420000</v>
      </c>
      <c r="AU71" s="471">
        <f t="shared" si="213"/>
        <v>75000</v>
      </c>
      <c r="AV71" s="471">
        <f t="shared" si="213"/>
        <v>140000</v>
      </c>
      <c r="AW71" s="471">
        <f t="shared" si="213"/>
        <v>140000</v>
      </c>
      <c r="AX71" s="471">
        <f t="shared" si="213"/>
        <v>260000</v>
      </c>
      <c r="AY71" s="471">
        <f t="shared" si="213"/>
        <v>840000</v>
      </c>
      <c r="AZ71" s="471">
        <f t="shared" si="213"/>
        <v>1025000</v>
      </c>
      <c r="BA71" s="472">
        <f t="shared" si="213"/>
        <v>430000</v>
      </c>
      <c r="BB71" s="470">
        <f t="shared" si="213"/>
        <v>285000</v>
      </c>
      <c r="BC71" s="471">
        <f t="shared" si="213"/>
        <v>285000</v>
      </c>
      <c r="BD71" s="471">
        <f t="shared" si="213"/>
        <v>350000</v>
      </c>
      <c r="BE71" s="471">
        <f t="shared" si="213"/>
        <v>640000</v>
      </c>
      <c r="BF71" s="471">
        <f t="shared" si="213"/>
        <v>360000</v>
      </c>
      <c r="BG71" s="471">
        <f t="shared" si="213"/>
        <v>165000</v>
      </c>
      <c r="BH71" s="471">
        <f t="shared" si="213"/>
        <v>230000</v>
      </c>
      <c r="BI71" s="471">
        <f t="shared" si="213"/>
        <v>930000</v>
      </c>
      <c r="BJ71" s="471">
        <f t="shared" si="213"/>
        <v>1235000</v>
      </c>
      <c r="BK71" s="471">
        <f t="shared" si="213"/>
        <v>640000</v>
      </c>
      <c r="BL71" s="471">
        <f t="shared" si="213"/>
        <v>295000</v>
      </c>
      <c r="BM71" s="472">
        <f t="shared" si="213"/>
        <v>520000</v>
      </c>
    </row>
    <row r="72" spans="2:65" s="21" customFormat="1" ht="16" customHeight="1" outlineLevel="2">
      <c r="B72" s="197"/>
      <c r="C72" s="283"/>
      <c r="D72" s="462" t="s">
        <v>331</v>
      </c>
      <c r="E72" s="238"/>
      <c r="F72" s="461">
        <f>SUM(F58*'HXCEL Assumptions'!$B5)</f>
        <v>0</v>
      </c>
      <c r="G72" s="461">
        <f>SUM(G58*'HXCEL Assumptions'!$B5)</f>
        <v>0</v>
      </c>
      <c r="H72" s="461">
        <f>SUM(H58*'HXCEL Assumptions'!$B5)</f>
        <v>25000</v>
      </c>
      <c r="I72" s="461">
        <f>SUM(I58*'HXCEL Assumptions'!$B5)</f>
        <v>25000</v>
      </c>
      <c r="J72" s="461">
        <f>SUM(J58*'HXCEL Assumptions'!$B5)</f>
        <v>25000</v>
      </c>
      <c r="K72" s="461">
        <f>SUM(K58*'HXCEL Assumptions'!$B5)</f>
        <v>25000</v>
      </c>
      <c r="L72" s="461">
        <f>SUM(L58*'HXCEL Assumptions'!$B5)</f>
        <v>25000</v>
      </c>
      <c r="M72" s="461">
        <f>SUM(M58*'HXCEL Assumptions'!$B5)</f>
        <v>50000</v>
      </c>
      <c r="N72" s="461">
        <f>SUM(N58*'HXCEL Assumptions'!$B5)</f>
        <v>50000</v>
      </c>
      <c r="O72" s="461">
        <f>SUM(O58*'HXCEL Assumptions'!$B5)</f>
        <v>50000</v>
      </c>
      <c r="P72" s="461">
        <f>SUM(P58*'HXCEL Assumptions'!$B5)</f>
        <v>50000</v>
      </c>
      <c r="Q72" s="461">
        <f>SUM(Q58*'HXCEL Assumptions'!$B5)</f>
        <v>50000</v>
      </c>
      <c r="R72" s="461">
        <f>SUM(R58*'HXCEL Assumptions'!$B5)</f>
        <v>50000</v>
      </c>
      <c r="S72" s="461">
        <f>SUM(S58*'HXCEL Assumptions'!$B5)</f>
        <v>50000</v>
      </c>
      <c r="T72" s="461">
        <f>SUM(T58*'HXCEL Assumptions'!$B5)</f>
        <v>50000</v>
      </c>
      <c r="U72" s="461">
        <f>SUM(U58*'HXCEL Assumptions'!$B5)</f>
        <v>50000</v>
      </c>
      <c r="V72" s="461">
        <f>SUM(V58*'HXCEL Assumptions'!$B5)</f>
        <v>50000</v>
      </c>
      <c r="W72" s="461">
        <f>SUM(W58*'HXCEL Assumptions'!$B5)</f>
        <v>50000</v>
      </c>
      <c r="X72" s="461">
        <f>SUM(X58*'HXCEL Assumptions'!$B5)</f>
        <v>50000</v>
      </c>
      <c r="Y72" s="461">
        <f>SUM(Y58*'HXCEL Assumptions'!$B5)</f>
        <v>50000</v>
      </c>
      <c r="Z72" s="461">
        <f>SUM(Z58*'HXCEL Assumptions'!$B5)</f>
        <v>50000</v>
      </c>
      <c r="AA72" s="461">
        <f>SUM(AA58*'HXCEL Assumptions'!$B5)</f>
        <v>50000</v>
      </c>
      <c r="AB72" s="461">
        <f>SUM(AB58*'HXCEL Assumptions'!$B5)</f>
        <v>50000</v>
      </c>
      <c r="AC72" s="461">
        <f>SUM(AC58*'HXCEL Assumptions'!$B5)</f>
        <v>50000</v>
      </c>
      <c r="AD72" s="461">
        <f>SUM(AD58*'HXCEL Assumptions'!$B5)</f>
        <v>50000</v>
      </c>
      <c r="AE72" s="461">
        <f>SUM(AE58*'HXCEL Assumptions'!$B5)</f>
        <v>50000</v>
      </c>
      <c r="AF72" s="461">
        <f>SUM(AF58*'HXCEL Assumptions'!$B5)</f>
        <v>50000</v>
      </c>
      <c r="AG72" s="461">
        <f>SUM(AG58*'HXCEL Assumptions'!$B5)</f>
        <v>50000</v>
      </c>
      <c r="AH72" s="461">
        <f>SUM(AH58*'HXCEL Assumptions'!$B5)</f>
        <v>50000</v>
      </c>
      <c r="AI72" s="461">
        <f>SUM(AI58*'HXCEL Assumptions'!$B5)</f>
        <v>50000</v>
      </c>
      <c r="AJ72" s="461">
        <f>SUM(AJ58*'HXCEL Assumptions'!$B5)</f>
        <v>50000</v>
      </c>
      <c r="AK72" s="461">
        <f>SUM(AK58*'HXCEL Assumptions'!$B5)</f>
        <v>50000</v>
      </c>
      <c r="AL72" s="461">
        <f>SUM(AL58*'HXCEL Assumptions'!$B5)</f>
        <v>50000</v>
      </c>
      <c r="AM72" s="461">
        <f>SUM(AM58*'HXCEL Assumptions'!$B5)</f>
        <v>50000</v>
      </c>
      <c r="AN72" s="461">
        <f>SUM(AN58*'HXCEL Assumptions'!$B5)</f>
        <v>50000</v>
      </c>
      <c r="AO72" s="461">
        <f>SUM(AO58*'HXCEL Assumptions'!$B5)</f>
        <v>50000</v>
      </c>
      <c r="AP72" s="461">
        <f>SUM(AP58*'HXCEL Assumptions'!$B5)</f>
        <v>50000</v>
      </c>
      <c r="AQ72" s="461">
        <f>SUM(AQ58*'HXCEL Assumptions'!$B5)</f>
        <v>75000</v>
      </c>
      <c r="AR72" s="461">
        <f>SUM(AR58*'HXCEL Assumptions'!$B5)</f>
        <v>75000</v>
      </c>
      <c r="AS72" s="461">
        <f>SUM(AS58*'HXCEL Assumptions'!$B5)</f>
        <v>75000</v>
      </c>
      <c r="AT72" s="461">
        <f>SUM(AT58*'HXCEL Assumptions'!$B5)</f>
        <v>75000</v>
      </c>
      <c r="AU72" s="461">
        <f>SUM(AU58*'HXCEL Assumptions'!$B5)</f>
        <v>75000</v>
      </c>
      <c r="AV72" s="461">
        <f>SUM(AV58*'HXCEL Assumptions'!$B5)</f>
        <v>75000</v>
      </c>
      <c r="AW72" s="461">
        <f>SUM(AW58*'HXCEL Assumptions'!$B5)</f>
        <v>75000</v>
      </c>
      <c r="AX72" s="461">
        <f>SUM(AX58*'HXCEL Assumptions'!$B5)</f>
        <v>75000</v>
      </c>
      <c r="AY72" s="461">
        <f>SUM(AY58*'HXCEL Assumptions'!$B5)</f>
        <v>75000</v>
      </c>
      <c r="AZ72" s="461">
        <f>SUM(AZ58*'HXCEL Assumptions'!$B5)</f>
        <v>75000</v>
      </c>
      <c r="BA72" s="461">
        <f>SUM(BA58*'HXCEL Assumptions'!$B5)</f>
        <v>75000</v>
      </c>
      <c r="BB72" s="461">
        <f>SUM(BB58*'HXCEL Assumptions'!$B5)</f>
        <v>100000</v>
      </c>
      <c r="BC72" s="461">
        <f>SUM(BC58*'HXCEL Assumptions'!$B5)</f>
        <v>100000</v>
      </c>
      <c r="BD72" s="461">
        <f>SUM(BD58*'HXCEL Assumptions'!$B5)</f>
        <v>100000</v>
      </c>
      <c r="BE72" s="461">
        <f>SUM(BE58*'HXCEL Assumptions'!$B5)</f>
        <v>100000</v>
      </c>
      <c r="BF72" s="461">
        <f>SUM(BF58*'HXCEL Assumptions'!$B5)</f>
        <v>100000</v>
      </c>
      <c r="BG72" s="461">
        <f>SUM(BG58*'HXCEL Assumptions'!$B5)</f>
        <v>100000</v>
      </c>
      <c r="BH72" s="461">
        <f>SUM(BH58*'HXCEL Assumptions'!$B5)</f>
        <v>100000</v>
      </c>
      <c r="BI72" s="461">
        <f>SUM(BI58*'HXCEL Assumptions'!$B5)</f>
        <v>100000</v>
      </c>
      <c r="BJ72" s="461">
        <f>SUM(BJ58*'HXCEL Assumptions'!$B5)</f>
        <v>100000</v>
      </c>
      <c r="BK72" s="461">
        <f>SUM(BK58*'HXCEL Assumptions'!$B5)</f>
        <v>100000</v>
      </c>
      <c r="BL72" s="461">
        <f>SUM(BL58*'HXCEL Assumptions'!$B5)</f>
        <v>100000</v>
      </c>
      <c r="BM72" s="461">
        <f>SUM(BM58*'HXCEL Assumptions'!$B5)</f>
        <v>100000</v>
      </c>
    </row>
    <row r="73" spans="2:65" s="21" customFormat="1" ht="16" customHeight="1" outlineLevel="2">
      <c r="B73" s="197"/>
      <c r="C73" s="283"/>
      <c r="D73" s="462" t="s">
        <v>332</v>
      </c>
      <c r="E73" s="238"/>
      <c r="F73" s="461">
        <f>SUM(F59*'HXCEL Assumptions'!$B6)</f>
        <v>0</v>
      </c>
      <c r="G73" s="461">
        <f>SUM(G59*'HXCEL Assumptions'!$B6)</f>
        <v>0</v>
      </c>
      <c r="H73" s="461">
        <f>SUM(H59*'HXCEL Assumptions'!$B6)</f>
        <v>0</v>
      </c>
      <c r="I73" s="461">
        <f>SUM(I59*'HXCEL Assumptions'!$B6)</f>
        <v>0</v>
      </c>
      <c r="J73" s="461">
        <f>SUM(J59*'HXCEL Assumptions'!$B6)</f>
        <v>0</v>
      </c>
      <c r="K73" s="461">
        <f>SUM(K59*'HXCEL Assumptions'!$B6)</f>
        <v>0</v>
      </c>
      <c r="L73" s="461">
        <f>SUM(L59*'HXCEL Assumptions'!$B6)</f>
        <v>0</v>
      </c>
      <c r="M73" s="461">
        <f>SUM(M59*'HXCEL Assumptions'!$B6)</f>
        <v>65000</v>
      </c>
      <c r="N73" s="461">
        <f>SUM(N59*'HXCEL Assumptions'!$B6)</f>
        <v>65000</v>
      </c>
      <c r="O73" s="461">
        <f>SUM(O59*'HXCEL Assumptions'!$B6)</f>
        <v>65000</v>
      </c>
      <c r="P73" s="461">
        <f>SUM(P59*'HXCEL Assumptions'!$B6)</f>
        <v>65000</v>
      </c>
      <c r="Q73" s="461">
        <f>SUM(Q59*'HXCEL Assumptions'!$B6)</f>
        <v>0</v>
      </c>
      <c r="R73" s="461">
        <f>SUM(R59*'HXCEL Assumptions'!$B6)</f>
        <v>0</v>
      </c>
      <c r="S73" s="461">
        <f>SUM(S59*'HXCEL Assumptions'!$B6)</f>
        <v>0</v>
      </c>
      <c r="T73" s="461">
        <f>SUM(T59*'HXCEL Assumptions'!$B6)</f>
        <v>0</v>
      </c>
      <c r="U73" s="461">
        <f>SUM(U59*'HXCEL Assumptions'!$B6)</f>
        <v>0</v>
      </c>
      <c r="V73" s="461">
        <f>SUM(V59*'HXCEL Assumptions'!$B6)</f>
        <v>0</v>
      </c>
      <c r="W73" s="461">
        <f>SUM(W59*'HXCEL Assumptions'!$B6)</f>
        <v>0</v>
      </c>
      <c r="X73" s="461">
        <f>SUM(X59*'HXCEL Assumptions'!$B6)</f>
        <v>0</v>
      </c>
      <c r="Y73" s="461">
        <f>SUM(Y59*'HXCEL Assumptions'!$B6)</f>
        <v>65000</v>
      </c>
      <c r="Z73" s="461">
        <f>SUM(Z59*'HXCEL Assumptions'!$B6)</f>
        <v>65000</v>
      </c>
      <c r="AA73" s="461">
        <f>SUM(AA59*'HXCEL Assumptions'!$B6)</f>
        <v>65000</v>
      </c>
      <c r="AB73" s="461">
        <f>SUM(AB59*'HXCEL Assumptions'!$B6)</f>
        <v>0</v>
      </c>
      <c r="AC73" s="461">
        <f>SUM(AC59*'HXCEL Assumptions'!$B6)</f>
        <v>0</v>
      </c>
      <c r="AD73" s="461">
        <f>SUM(AD59*'HXCEL Assumptions'!$B6)</f>
        <v>0</v>
      </c>
      <c r="AE73" s="461">
        <f>SUM(AE59*'HXCEL Assumptions'!$B6)</f>
        <v>65000</v>
      </c>
      <c r="AF73" s="461">
        <f>SUM(AF59*'HXCEL Assumptions'!$B6)</f>
        <v>65000</v>
      </c>
      <c r="AG73" s="461">
        <f>SUM(AG59*'HXCEL Assumptions'!$B6)</f>
        <v>65000</v>
      </c>
      <c r="AH73" s="461">
        <f>SUM(AH59*'HXCEL Assumptions'!$B6)</f>
        <v>130000</v>
      </c>
      <c r="AI73" s="461">
        <f>SUM(AI59*'HXCEL Assumptions'!$B6)</f>
        <v>0</v>
      </c>
      <c r="AJ73" s="461">
        <f>SUM(AJ59*'HXCEL Assumptions'!$B6)</f>
        <v>130000</v>
      </c>
      <c r="AK73" s="461">
        <f>SUM(AK59*'HXCEL Assumptions'!$B6)</f>
        <v>65000</v>
      </c>
      <c r="AL73" s="461">
        <f>SUM(AL59*'HXCEL Assumptions'!$B6)</f>
        <v>65000</v>
      </c>
      <c r="AM73" s="461">
        <f>SUM(AM59*'HXCEL Assumptions'!$B6)</f>
        <v>65000</v>
      </c>
      <c r="AN73" s="461">
        <f>SUM(AN59*'HXCEL Assumptions'!$B6)</f>
        <v>195000</v>
      </c>
      <c r="AO73" s="461">
        <f>SUM(AO59*'HXCEL Assumptions'!$B6)</f>
        <v>0</v>
      </c>
      <c r="AP73" s="461">
        <f>SUM(AP59*'HXCEL Assumptions'!$B6)</f>
        <v>65000</v>
      </c>
      <c r="AQ73" s="461">
        <f>SUM(AQ59*'HXCEL Assumptions'!$B6)</f>
        <v>65000</v>
      </c>
      <c r="AR73" s="461">
        <f>SUM(AR59*'HXCEL Assumptions'!$B6)</f>
        <v>130000</v>
      </c>
      <c r="AS73" s="461">
        <f>SUM(AS59*'HXCEL Assumptions'!$B6)</f>
        <v>0</v>
      </c>
      <c r="AT73" s="461">
        <f>SUM(AT59*'HXCEL Assumptions'!$B6)</f>
        <v>0</v>
      </c>
      <c r="AU73" s="461">
        <f>SUM(AU59*'HXCEL Assumptions'!$B6)</f>
        <v>0</v>
      </c>
      <c r="AV73" s="461">
        <f>SUM(AV59*'HXCEL Assumptions'!$B6)</f>
        <v>65000</v>
      </c>
      <c r="AW73" s="461">
        <f>SUM(AW59*'HXCEL Assumptions'!$B6)</f>
        <v>65000</v>
      </c>
      <c r="AX73" s="461">
        <f>SUM(AX59*'HXCEL Assumptions'!$B6)</f>
        <v>65000</v>
      </c>
      <c r="AY73" s="461">
        <f>SUM(AY59*'HXCEL Assumptions'!$B6)</f>
        <v>65000</v>
      </c>
      <c r="AZ73" s="461">
        <f>SUM(AZ59*'HXCEL Assumptions'!$B6)</f>
        <v>130000</v>
      </c>
      <c r="BA73" s="461">
        <f>SUM(BA59*'HXCEL Assumptions'!$B6)</f>
        <v>130000</v>
      </c>
      <c r="BB73" s="461">
        <f>SUM(BB59*'HXCEL Assumptions'!$B6)</f>
        <v>65000</v>
      </c>
      <c r="BC73" s="461">
        <f>SUM(BC59*'HXCEL Assumptions'!$B6)</f>
        <v>65000</v>
      </c>
      <c r="BD73" s="461">
        <f>SUM(BD59*'HXCEL Assumptions'!$B6)</f>
        <v>130000</v>
      </c>
      <c r="BE73" s="461">
        <f>SUM(BE59*'HXCEL Assumptions'!$B6)</f>
        <v>195000</v>
      </c>
      <c r="BF73" s="461">
        <f>SUM(BF59*'HXCEL Assumptions'!$B6)</f>
        <v>260000</v>
      </c>
      <c r="BG73" s="461">
        <f>SUM(BG59*'HXCEL Assumptions'!$B6)</f>
        <v>65000</v>
      </c>
      <c r="BH73" s="461">
        <f>SUM(BH59*'HXCEL Assumptions'!$B6)</f>
        <v>130000</v>
      </c>
      <c r="BI73" s="461">
        <f>SUM(BI59*'HXCEL Assumptions'!$B6)</f>
        <v>130000</v>
      </c>
      <c r="BJ73" s="461">
        <f>SUM(BJ59*'HXCEL Assumptions'!$B6)</f>
        <v>195000</v>
      </c>
      <c r="BK73" s="461">
        <f>SUM(BK59*'HXCEL Assumptions'!$B6)</f>
        <v>195000</v>
      </c>
      <c r="BL73" s="461">
        <f>SUM(BL59*'HXCEL Assumptions'!$B6)</f>
        <v>195000</v>
      </c>
      <c r="BM73" s="461">
        <f>SUM(BM59*'HXCEL Assumptions'!$B6)</f>
        <v>195000</v>
      </c>
    </row>
    <row r="74" spans="2:65" s="21" customFormat="1" ht="16" customHeight="1" outlineLevel="2">
      <c r="B74" s="197"/>
      <c r="C74" s="283"/>
      <c r="D74" s="462" t="s">
        <v>361</v>
      </c>
      <c r="E74" s="238"/>
      <c r="F74" s="461">
        <f>SUM(F60*'HXCEL Assumptions'!$B7)</f>
        <v>0</v>
      </c>
      <c r="G74" s="461">
        <f>SUM(G60*'HXCEL Assumptions'!$B7)</f>
        <v>0</v>
      </c>
      <c r="H74" s="461">
        <f>SUM(H60*'HXCEL Assumptions'!$B7)</f>
        <v>0</v>
      </c>
      <c r="I74" s="461">
        <f>SUM(I60*'HXCEL Assumptions'!$B7)</f>
        <v>0</v>
      </c>
      <c r="J74" s="461">
        <f>SUM(J60*'HXCEL Assumptions'!$B7)</f>
        <v>0</v>
      </c>
      <c r="K74" s="461">
        <f>SUM(K60*'HXCEL Assumptions'!$B7)</f>
        <v>0</v>
      </c>
      <c r="L74" s="461">
        <f>SUM(L60*'HXCEL Assumptions'!$B7)</f>
        <v>0</v>
      </c>
      <c r="M74" s="461">
        <f>SUM(M60*'HXCEL Assumptions'!$B7)</f>
        <v>0</v>
      </c>
      <c r="N74" s="461">
        <f>SUM(N60*'HXCEL Assumptions'!$B7)</f>
        <v>120000</v>
      </c>
      <c r="O74" s="461">
        <f>SUM(O60*'HXCEL Assumptions'!$B7)</f>
        <v>120000</v>
      </c>
      <c r="P74" s="461">
        <f>SUM(P60*'HXCEL Assumptions'!$B7)</f>
        <v>0</v>
      </c>
      <c r="Q74" s="461">
        <f>SUM(Q60*'HXCEL Assumptions'!$B7)</f>
        <v>0</v>
      </c>
      <c r="R74" s="461">
        <f>SUM(R60*'HXCEL Assumptions'!$B7)</f>
        <v>0</v>
      </c>
      <c r="S74" s="461">
        <f>SUM(S60*'HXCEL Assumptions'!$B7)</f>
        <v>0</v>
      </c>
      <c r="T74" s="461">
        <f>SUM(T60*'HXCEL Assumptions'!$B7)</f>
        <v>0</v>
      </c>
      <c r="U74" s="461">
        <f>SUM(U60*'HXCEL Assumptions'!$B7)</f>
        <v>0</v>
      </c>
      <c r="V74" s="461">
        <f>SUM(V60*'HXCEL Assumptions'!$B7)</f>
        <v>120000</v>
      </c>
      <c r="W74" s="461">
        <f>SUM(W60*'HXCEL Assumptions'!$B7)</f>
        <v>120000</v>
      </c>
      <c r="X74" s="461">
        <f>SUM(X60*'HXCEL Assumptions'!$B7)</f>
        <v>120000</v>
      </c>
      <c r="Y74" s="461">
        <f>SUM(Y60*'HXCEL Assumptions'!$B7)</f>
        <v>0</v>
      </c>
      <c r="Z74" s="461">
        <f>SUM(Z60*'HXCEL Assumptions'!$B7)</f>
        <v>0</v>
      </c>
      <c r="AA74" s="461">
        <f>SUM(AA60*'HXCEL Assumptions'!$B7)</f>
        <v>0</v>
      </c>
      <c r="AB74" s="461">
        <f>SUM(AB60*'HXCEL Assumptions'!$B7)</f>
        <v>120000</v>
      </c>
      <c r="AC74" s="461">
        <f>SUM(AC60*'HXCEL Assumptions'!$B7)</f>
        <v>0</v>
      </c>
      <c r="AD74" s="461">
        <f>SUM(AD60*'HXCEL Assumptions'!$B7)</f>
        <v>120000</v>
      </c>
      <c r="AE74" s="461">
        <f>SUM(AE60*'HXCEL Assumptions'!$B7)</f>
        <v>120000</v>
      </c>
      <c r="AF74" s="461">
        <f>SUM(AF60*'HXCEL Assumptions'!$B7)</f>
        <v>120000</v>
      </c>
      <c r="AG74" s="461">
        <f>SUM(AG60*'HXCEL Assumptions'!$B7)</f>
        <v>0</v>
      </c>
      <c r="AH74" s="461">
        <f>SUM(AH60*'HXCEL Assumptions'!$B7)</f>
        <v>0</v>
      </c>
      <c r="AI74" s="461">
        <f>SUM(AI60*'HXCEL Assumptions'!$B7)</f>
        <v>0</v>
      </c>
      <c r="AJ74" s="461">
        <f>SUM(AJ60*'HXCEL Assumptions'!$B7)</f>
        <v>0</v>
      </c>
      <c r="AK74" s="461">
        <f>SUM(AK60*'HXCEL Assumptions'!$B7)</f>
        <v>0</v>
      </c>
      <c r="AL74" s="461">
        <f>SUM(AL60*'HXCEL Assumptions'!$B7)</f>
        <v>0</v>
      </c>
      <c r="AM74" s="461">
        <f>SUM(AM60*'HXCEL Assumptions'!$B7)</f>
        <v>120000</v>
      </c>
      <c r="AN74" s="461">
        <f>SUM(AN60*'HXCEL Assumptions'!$B7)</f>
        <v>120000</v>
      </c>
      <c r="AO74" s="461">
        <f>SUM(AO60*'HXCEL Assumptions'!$B7)</f>
        <v>0</v>
      </c>
      <c r="AP74" s="461">
        <f>SUM(AP60*'HXCEL Assumptions'!$B7)</f>
        <v>120000</v>
      </c>
      <c r="AQ74" s="461">
        <f>SUM(AQ60*'HXCEL Assumptions'!$B7)</f>
        <v>120000</v>
      </c>
      <c r="AR74" s="461">
        <f>SUM(AR60*'HXCEL Assumptions'!$B7)</f>
        <v>0</v>
      </c>
      <c r="AS74" s="461">
        <f>SUM(AS60*'HXCEL Assumptions'!$B7)</f>
        <v>0</v>
      </c>
      <c r="AT74" s="461">
        <f>SUM(AT60*'HXCEL Assumptions'!$B7)</f>
        <v>120000</v>
      </c>
      <c r="AU74" s="461">
        <f>SUM(AU60*'HXCEL Assumptions'!$B7)</f>
        <v>0</v>
      </c>
      <c r="AV74" s="461">
        <f>SUM(AV60*'HXCEL Assumptions'!$B7)</f>
        <v>0</v>
      </c>
      <c r="AW74" s="461">
        <f>SUM(AW60*'HXCEL Assumptions'!$B7)</f>
        <v>0</v>
      </c>
      <c r="AX74" s="461">
        <f>SUM(AX60*'HXCEL Assumptions'!$B7)</f>
        <v>120000</v>
      </c>
      <c r="AY74" s="461">
        <f>SUM(AY60*'HXCEL Assumptions'!$B7)</f>
        <v>0</v>
      </c>
      <c r="AZ74" s="461">
        <f>SUM(AZ60*'HXCEL Assumptions'!$B7)</f>
        <v>120000</v>
      </c>
      <c r="BA74" s="461">
        <f>SUM(BA60*'HXCEL Assumptions'!$B7)</f>
        <v>0</v>
      </c>
      <c r="BB74" s="461">
        <f>SUM(BB60*'HXCEL Assumptions'!$B7)</f>
        <v>120000</v>
      </c>
      <c r="BC74" s="461">
        <f>SUM(BC60*'HXCEL Assumptions'!$B7)</f>
        <v>120000</v>
      </c>
      <c r="BD74" s="461">
        <f>SUM(BD60*'HXCEL Assumptions'!$B7)</f>
        <v>120000</v>
      </c>
      <c r="BE74" s="461">
        <f>SUM(BE60*'HXCEL Assumptions'!$B7)</f>
        <v>120000</v>
      </c>
      <c r="BF74" s="461">
        <f>SUM(BF60*'HXCEL Assumptions'!$B7)</f>
        <v>0</v>
      </c>
      <c r="BG74" s="461">
        <f>SUM(BG60*'HXCEL Assumptions'!$B7)</f>
        <v>0</v>
      </c>
      <c r="BH74" s="461">
        <f>SUM(BH60*'HXCEL Assumptions'!$B7)</f>
        <v>0</v>
      </c>
      <c r="BI74" s="461">
        <f>SUM(BI60*'HXCEL Assumptions'!$B7)</f>
        <v>0</v>
      </c>
      <c r="BJ74" s="461">
        <f>SUM(BJ60*'HXCEL Assumptions'!$B7)</f>
        <v>240000</v>
      </c>
      <c r="BK74" s="461">
        <f>SUM(BK60*'HXCEL Assumptions'!$B7)</f>
        <v>120000</v>
      </c>
      <c r="BL74" s="461">
        <f>SUM(BL60*'HXCEL Assumptions'!$B7)</f>
        <v>0</v>
      </c>
      <c r="BM74" s="461">
        <f>SUM(BM60*'HXCEL Assumptions'!$B7)</f>
        <v>0</v>
      </c>
    </row>
    <row r="75" spans="2:65" s="21" customFormat="1" ht="16" customHeight="1" outlineLevel="2">
      <c r="B75" s="197"/>
      <c r="C75" s="283"/>
      <c r="D75" s="462" t="s">
        <v>362</v>
      </c>
      <c r="E75" s="238"/>
      <c r="F75" s="461">
        <f>SUM(F61*'HXCEL Assumptions'!$B8)</f>
        <v>0</v>
      </c>
      <c r="G75" s="461">
        <f>SUM(G61*'HXCEL Assumptions'!$B8)</f>
        <v>0</v>
      </c>
      <c r="H75" s="461">
        <f>SUM(H61*'HXCEL Assumptions'!$B8)</f>
        <v>0</v>
      </c>
      <c r="I75" s="461">
        <f>SUM(I61*'HXCEL Assumptions'!$B8)</f>
        <v>0</v>
      </c>
      <c r="J75" s="461">
        <f>SUM(J61*'HXCEL Assumptions'!$B8)</f>
        <v>0</v>
      </c>
      <c r="K75" s="461">
        <f>SUM(K61*'HXCEL Assumptions'!$B8)</f>
        <v>0</v>
      </c>
      <c r="L75" s="461">
        <f>SUM(L61*'HXCEL Assumptions'!$B8)</f>
        <v>0</v>
      </c>
      <c r="M75" s="461">
        <f>SUM(M61*'HXCEL Assumptions'!$B8)</f>
        <v>0</v>
      </c>
      <c r="N75" s="461">
        <f>SUM(N61*'HXCEL Assumptions'!$B8)</f>
        <v>0</v>
      </c>
      <c r="O75" s="461">
        <f>SUM(O61*'HXCEL Assumptions'!$B8)</f>
        <v>0</v>
      </c>
      <c r="P75" s="461">
        <f>SUM(P61*'HXCEL Assumptions'!$B8)</f>
        <v>0</v>
      </c>
      <c r="Q75" s="461">
        <f>SUM(Q61*'HXCEL Assumptions'!$B8)</f>
        <v>0</v>
      </c>
      <c r="R75" s="461">
        <f>SUM(R61*'HXCEL Assumptions'!$B8)</f>
        <v>0</v>
      </c>
      <c r="S75" s="461">
        <f>SUM(S61*'HXCEL Assumptions'!$B8)</f>
        <v>0</v>
      </c>
      <c r="T75" s="461">
        <f>SUM(T61*'HXCEL Assumptions'!$B8)</f>
        <v>0</v>
      </c>
      <c r="U75" s="461">
        <f>SUM(U61*'HXCEL Assumptions'!$B8)</f>
        <v>0</v>
      </c>
      <c r="V75" s="461">
        <f>SUM(V61*'HXCEL Assumptions'!$B8)</f>
        <v>225000</v>
      </c>
      <c r="W75" s="461">
        <f>SUM(W61*'HXCEL Assumptions'!$B8)</f>
        <v>0</v>
      </c>
      <c r="X75" s="461">
        <f>SUM(X61*'HXCEL Assumptions'!$B8)</f>
        <v>0</v>
      </c>
      <c r="Y75" s="461">
        <f>SUM(Y61*'HXCEL Assumptions'!$B8)</f>
        <v>0</v>
      </c>
      <c r="Z75" s="461">
        <f>SUM(Z61*'HXCEL Assumptions'!$B8)</f>
        <v>225000</v>
      </c>
      <c r="AA75" s="461">
        <f>SUM(AA61*'HXCEL Assumptions'!$B8)</f>
        <v>0</v>
      </c>
      <c r="AB75" s="461">
        <f>SUM(AB61*'HXCEL Assumptions'!$B8)</f>
        <v>0</v>
      </c>
      <c r="AC75" s="461">
        <f>SUM(AC61*'HXCEL Assumptions'!$B8)</f>
        <v>0</v>
      </c>
      <c r="AD75" s="461">
        <f>SUM(AD61*'HXCEL Assumptions'!$B8)</f>
        <v>225000</v>
      </c>
      <c r="AE75" s="461">
        <f>SUM(AE61*'HXCEL Assumptions'!$B8)</f>
        <v>225000</v>
      </c>
      <c r="AF75" s="461">
        <f>SUM(AF61*'HXCEL Assumptions'!$B8)</f>
        <v>225000</v>
      </c>
      <c r="AG75" s="461">
        <f>SUM(AG61*'HXCEL Assumptions'!$B8)</f>
        <v>225000</v>
      </c>
      <c r="AH75" s="461">
        <f>SUM(AH61*'HXCEL Assumptions'!$B8)</f>
        <v>0</v>
      </c>
      <c r="AI75" s="461">
        <f>SUM(AI61*'HXCEL Assumptions'!$B8)</f>
        <v>0</v>
      </c>
      <c r="AJ75" s="461">
        <f>SUM(AJ61*'HXCEL Assumptions'!$B8)</f>
        <v>0</v>
      </c>
      <c r="AK75" s="461">
        <f>SUM(AK61*'HXCEL Assumptions'!$B8)</f>
        <v>0</v>
      </c>
      <c r="AL75" s="461">
        <f>SUM(AL61*'HXCEL Assumptions'!$B8)</f>
        <v>0</v>
      </c>
      <c r="AM75" s="461">
        <f>SUM(AM61*'HXCEL Assumptions'!$B8)</f>
        <v>225000</v>
      </c>
      <c r="AN75" s="461">
        <f>SUM(AN61*'HXCEL Assumptions'!$B8)</f>
        <v>225000</v>
      </c>
      <c r="AO75" s="461">
        <f>SUM(AO61*'HXCEL Assumptions'!$B8)</f>
        <v>225000</v>
      </c>
      <c r="AP75" s="461">
        <f>SUM(AP61*'HXCEL Assumptions'!$B8)</f>
        <v>0</v>
      </c>
      <c r="AQ75" s="461">
        <f>SUM(AQ61*'HXCEL Assumptions'!$B8)</f>
        <v>0</v>
      </c>
      <c r="AR75" s="461">
        <f>SUM(AR61*'HXCEL Assumptions'!$B8)</f>
        <v>0</v>
      </c>
      <c r="AS75" s="461">
        <f>SUM(AS61*'HXCEL Assumptions'!$B8)</f>
        <v>225000</v>
      </c>
      <c r="AT75" s="461">
        <f>SUM(AT61*'HXCEL Assumptions'!$B8)</f>
        <v>225000</v>
      </c>
      <c r="AU75" s="461">
        <f>SUM(AU61*'HXCEL Assumptions'!$B8)</f>
        <v>0</v>
      </c>
      <c r="AV75" s="461">
        <f>SUM(AV61*'HXCEL Assumptions'!$B8)</f>
        <v>0</v>
      </c>
      <c r="AW75" s="461">
        <f>SUM(AW61*'HXCEL Assumptions'!$B8)</f>
        <v>0</v>
      </c>
      <c r="AX75" s="461">
        <f>SUM(AX61*'HXCEL Assumptions'!$B8)</f>
        <v>0</v>
      </c>
      <c r="AY75" s="461">
        <f>SUM(AY61*'HXCEL Assumptions'!$B8)</f>
        <v>225000</v>
      </c>
      <c r="AZ75" s="461">
        <f>SUM(AZ61*'HXCEL Assumptions'!$B8)</f>
        <v>225000</v>
      </c>
      <c r="BA75" s="461">
        <f>SUM(BA61*'HXCEL Assumptions'!$B8)</f>
        <v>225000</v>
      </c>
      <c r="BB75" s="461">
        <f>SUM(BB61*'HXCEL Assumptions'!$B8)</f>
        <v>0</v>
      </c>
      <c r="BC75" s="461">
        <f>SUM(BC61*'HXCEL Assumptions'!$B8)</f>
        <v>0</v>
      </c>
      <c r="BD75" s="461">
        <f>SUM(BD61*'HXCEL Assumptions'!$B8)</f>
        <v>0</v>
      </c>
      <c r="BE75" s="461">
        <f>SUM(BE61*'HXCEL Assumptions'!$B8)</f>
        <v>225000</v>
      </c>
      <c r="BF75" s="461">
        <f>SUM(BF61*'HXCEL Assumptions'!$B8)</f>
        <v>0</v>
      </c>
      <c r="BG75" s="461">
        <f>SUM(BG61*'HXCEL Assumptions'!$B8)</f>
        <v>0</v>
      </c>
      <c r="BH75" s="461">
        <f>SUM(BH61*'HXCEL Assumptions'!$B8)</f>
        <v>0</v>
      </c>
      <c r="BI75" s="461">
        <f>SUM(BI61*'HXCEL Assumptions'!$B8)</f>
        <v>225000</v>
      </c>
      <c r="BJ75" s="461">
        <f>SUM(BJ61*'HXCEL Assumptions'!$B8)</f>
        <v>225000</v>
      </c>
      <c r="BK75" s="461">
        <f>SUM(BK61*'HXCEL Assumptions'!$B8)</f>
        <v>225000</v>
      </c>
      <c r="BL75" s="461">
        <f>SUM(BL61*'HXCEL Assumptions'!$B8)</f>
        <v>0</v>
      </c>
      <c r="BM75" s="461">
        <f>SUM(BM61*'HXCEL Assumptions'!$B8)</f>
        <v>225000</v>
      </c>
    </row>
    <row r="76" spans="2:65" s="21" customFormat="1" ht="16" customHeight="1" outlineLevel="2">
      <c r="B76" s="197"/>
      <c r="C76" s="283"/>
      <c r="D76" s="464" t="s">
        <v>363</v>
      </c>
      <c r="E76" s="282"/>
      <c r="F76" s="476">
        <f>SUM(F62*'HXCEL Assumptions'!$B9)</f>
        <v>0</v>
      </c>
      <c r="G76" s="476">
        <f>SUM(G62*'HXCEL Assumptions'!$B9)</f>
        <v>0</v>
      </c>
      <c r="H76" s="476">
        <f>SUM(H62*'HXCEL Assumptions'!$B9)</f>
        <v>0</v>
      </c>
      <c r="I76" s="476">
        <f>SUM(I62*'HXCEL Assumptions'!$B9)</f>
        <v>0</v>
      </c>
      <c r="J76" s="476">
        <f>SUM(J62*'HXCEL Assumptions'!$B9)</f>
        <v>0</v>
      </c>
      <c r="K76" s="476">
        <f>SUM(K62*'HXCEL Assumptions'!$B9)</f>
        <v>0</v>
      </c>
      <c r="L76" s="476">
        <f>SUM(L62*'HXCEL Assumptions'!$B9)</f>
        <v>0</v>
      </c>
      <c r="M76" s="476">
        <f>SUM(M62*'HXCEL Assumptions'!$B9)</f>
        <v>0</v>
      </c>
      <c r="N76" s="476">
        <f>SUM(N62*'HXCEL Assumptions'!$B9)</f>
        <v>0</v>
      </c>
      <c r="O76" s="476">
        <f>SUM(O62*'HXCEL Assumptions'!$B9)</f>
        <v>0</v>
      </c>
      <c r="P76" s="476">
        <f>SUM(P62*'HXCEL Assumptions'!$B9)</f>
        <v>0</v>
      </c>
      <c r="Q76" s="476">
        <f>SUM(Q62*'HXCEL Assumptions'!$B9)</f>
        <v>0</v>
      </c>
      <c r="R76" s="476">
        <f>SUM(R62*'HXCEL Assumptions'!$B9)</f>
        <v>0</v>
      </c>
      <c r="S76" s="476">
        <f>SUM(S62*'HXCEL Assumptions'!$B9)</f>
        <v>0</v>
      </c>
      <c r="T76" s="476">
        <f>SUM(T62*'HXCEL Assumptions'!$B9)</f>
        <v>0</v>
      </c>
      <c r="U76" s="476">
        <f>SUM(U62*'HXCEL Assumptions'!$B9)</f>
        <v>0</v>
      </c>
      <c r="V76" s="476">
        <f>SUM(V62*'HXCEL Assumptions'!$B9)</f>
        <v>0</v>
      </c>
      <c r="W76" s="476">
        <f>SUM(W62*'HXCEL Assumptions'!$B9)</f>
        <v>0</v>
      </c>
      <c r="X76" s="476">
        <f>SUM(X62*'HXCEL Assumptions'!$B9)</f>
        <v>0</v>
      </c>
      <c r="Y76" s="476">
        <f>SUM(Y62*'HXCEL Assumptions'!$B9)</f>
        <v>0</v>
      </c>
      <c r="Z76" s="476">
        <f>SUM(Z62*'HXCEL Assumptions'!$B9)</f>
        <v>0</v>
      </c>
      <c r="AA76" s="476">
        <f>SUM(AA62*'HXCEL Assumptions'!$B9)</f>
        <v>0</v>
      </c>
      <c r="AB76" s="476">
        <f>SUM(AB62*'HXCEL Assumptions'!$B9)</f>
        <v>475000</v>
      </c>
      <c r="AC76" s="476">
        <f>SUM(AC62*'HXCEL Assumptions'!$B9)</f>
        <v>0</v>
      </c>
      <c r="AD76" s="476">
        <f>SUM(AD62*'HXCEL Assumptions'!$B9)</f>
        <v>0</v>
      </c>
      <c r="AE76" s="476">
        <f>SUM(AE62*'HXCEL Assumptions'!$B9)</f>
        <v>0</v>
      </c>
      <c r="AF76" s="476">
        <f>SUM(AF62*'HXCEL Assumptions'!$B9)</f>
        <v>0</v>
      </c>
      <c r="AG76" s="476">
        <f>SUM(AG62*'HXCEL Assumptions'!$B9)</f>
        <v>475000</v>
      </c>
      <c r="AH76" s="476">
        <f>SUM(AH62*'HXCEL Assumptions'!$B9)</f>
        <v>475000</v>
      </c>
      <c r="AI76" s="476">
        <f>SUM(AI62*'HXCEL Assumptions'!$B9)</f>
        <v>0</v>
      </c>
      <c r="AJ76" s="476">
        <f>SUM(AJ62*'HXCEL Assumptions'!$B9)</f>
        <v>0</v>
      </c>
      <c r="AK76" s="476">
        <f>SUM(AK62*'HXCEL Assumptions'!$B9)</f>
        <v>0</v>
      </c>
      <c r="AL76" s="476">
        <f>SUM(AL62*'HXCEL Assumptions'!$B9)</f>
        <v>0</v>
      </c>
      <c r="AM76" s="476">
        <f>SUM(AM62*'HXCEL Assumptions'!$B9)</f>
        <v>0</v>
      </c>
      <c r="AN76" s="476">
        <f>SUM(AN62*'HXCEL Assumptions'!$B9)</f>
        <v>475000</v>
      </c>
      <c r="AO76" s="476">
        <f>SUM(AO62*'HXCEL Assumptions'!$B9)</f>
        <v>0</v>
      </c>
      <c r="AP76" s="476">
        <f>SUM(AP62*'HXCEL Assumptions'!$B9)</f>
        <v>475000</v>
      </c>
      <c r="AQ76" s="476">
        <f>SUM(AQ62*'HXCEL Assumptions'!$B9)</f>
        <v>0</v>
      </c>
      <c r="AR76" s="476">
        <f>SUM(AR62*'HXCEL Assumptions'!$B9)</f>
        <v>0</v>
      </c>
      <c r="AS76" s="476">
        <f>SUM(AS62*'HXCEL Assumptions'!$B9)</f>
        <v>0</v>
      </c>
      <c r="AT76" s="476">
        <f>SUM(AT62*'HXCEL Assumptions'!$B9)</f>
        <v>0</v>
      </c>
      <c r="AU76" s="476">
        <f>SUM(AU62*'HXCEL Assumptions'!$B9)</f>
        <v>0</v>
      </c>
      <c r="AV76" s="476">
        <f>SUM(AV62*'HXCEL Assumptions'!$B9)</f>
        <v>0</v>
      </c>
      <c r="AW76" s="476">
        <f>SUM(AW62*'HXCEL Assumptions'!$B9)</f>
        <v>0</v>
      </c>
      <c r="AX76" s="476">
        <f>SUM(AX62*'HXCEL Assumptions'!$B9)</f>
        <v>0</v>
      </c>
      <c r="AY76" s="476">
        <f>SUM(AY62*'HXCEL Assumptions'!$B9)</f>
        <v>475000</v>
      </c>
      <c r="AZ76" s="476">
        <f>SUM(AZ62*'HXCEL Assumptions'!$B9)</f>
        <v>475000</v>
      </c>
      <c r="BA76" s="476">
        <f>SUM(BA62*'HXCEL Assumptions'!$B9)</f>
        <v>0</v>
      </c>
      <c r="BB76" s="476">
        <f>SUM(BB62*'HXCEL Assumptions'!$B9)</f>
        <v>0</v>
      </c>
      <c r="BC76" s="476">
        <f>SUM(BC62*'HXCEL Assumptions'!$B9)</f>
        <v>0</v>
      </c>
      <c r="BD76" s="476">
        <f>SUM(BD62*'HXCEL Assumptions'!$B9)</f>
        <v>0</v>
      </c>
      <c r="BE76" s="476">
        <f>SUM(BE62*'HXCEL Assumptions'!$B9)</f>
        <v>0</v>
      </c>
      <c r="BF76" s="476">
        <f>SUM(BF62*'HXCEL Assumptions'!$B9)</f>
        <v>0</v>
      </c>
      <c r="BG76" s="476">
        <f>SUM(BG62*'HXCEL Assumptions'!$B9)</f>
        <v>0</v>
      </c>
      <c r="BH76" s="476">
        <f>SUM(BH62*'HXCEL Assumptions'!$B9)</f>
        <v>0</v>
      </c>
      <c r="BI76" s="476">
        <f>SUM(BI62*'HXCEL Assumptions'!$B9)</f>
        <v>475000</v>
      </c>
      <c r="BJ76" s="476">
        <f>SUM(BJ62*'HXCEL Assumptions'!$B9)</f>
        <v>475000</v>
      </c>
      <c r="BK76" s="476">
        <f>SUM(BK62*'HXCEL Assumptions'!$B9)</f>
        <v>0</v>
      </c>
      <c r="BL76" s="476">
        <f>SUM(BL62*'HXCEL Assumptions'!$B9)</f>
        <v>0</v>
      </c>
      <c r="BM76" s="476">
        <f>SUM(BM62*'HXCEL Assumptions'!$B9)</f>
        <v>0</v>
      </c>
    </row>
    <row r="77" spans="2:65" s="482" customFormat="1" ht="16" customHeight="1" outlineLevel="1" thickBot="1">
      <c r="B77" s="532" t="s">
        <v>414</v>
      </c>
      <c r="C77" s="533"/>
      <c r="D77" s="534"/>
      <c r="E77" s="481"/>
      <c r="F77" s="474">
        <f>F78</f>
        <v>0</v>
      </c>
      <c r="G77" s="474">
        <f>G78+F77</f>
        <v>0</v>
      </c>
      <c r="H77" s="474">
        <f t="shared" ref="H77" si="214">H78+G77</f>
        <v>1810</v>
      </c>
      <c r="I77" s="474">
        <f t="shared" ref="I77" si="215">I78+H77</f>
        <v>3620</v>
      </c>
      <c r="J77" s="474">
        <f t="shared" ref="J77" si="216">J78+I77</f>
        <v>5430</v>
      </c>
      <c r="K77" s="474">
        <f t="shared" ref="K77" si="217">K78+J77</f>
        <v>7240</v>
      </c>
      <c r="L77" s="474">
        <f t="shared" ref="L77" si="218">L78+K77</f>
        <v>9050</v>
      </c>
      <c r="M77" s="474">
        <f t="shared" ref="M77" si="219">M78+L77</f>
        <v>17180</v>
      </c>
      <c r="N77" s="474">
        <f t="shared" ref="N77" si="220">N78+M77</f>
        <v>34320</v>
      </c>
      <c r="O77" s="474">
        <f t="shared" ref="O77" si="221">O78+N77</f>
        <v>51460</v>
      </c>
      <c r="P77" s="474">
        <f t="shared" ref="P77" si="222">P78+O77</f>
        <v>59590</v>
      </c>
      <c r="Q77" s="474">
        <f t="shared" ref="Q77" si="223">Q78+P77</f>
        <v>63210</v>
      </c>
      <c r="R77" s="474">
        <f t="shared" ref="R77" si="224">R78+Q77</f>
        <v>66830</v>
      </c>
      <c r="S77" s="474">
        <f t="shared" ref="S77" si="225">S78+R77</f>
        <v>70450</v>
      </c>
      <c r="T77" s="474">
        <f t="shared" ref="T77" si="226">T78+S77</f>
        <v>74070</v>
      </c>
      <c r="U77" s="474">
        <f t="shared" ref="U77" si="227">U78+T77</f>
        <v>77690</v>
      </c>
      <c r="V77" s="474">
        <f t="shared" ref="V77" si="228">V78+U77</f>
        <v>108330</v>
      </c>
      <c r="W77" s="474">
        <f t="shared" ref="W77" si="229">W78+V77</f>
        <v>120960</v>
      </c>
      <c r="X77" s="474">
        <f t="shared" ref="X77" si="230">X78+W77</f>
        <v>133590</v>
      </c>
      <c r="Y77" s="474">
        <f t="shared" ref="Y77" si="231">Y78+X77</f>
        <v>141720</v>
      </c>
      <c r="Z77" s="474">
        <f t="shared" ref="Z77" si="232">Z78+Y77</f>
        <v>167860</v>
      </c>
      <c r="AA77" s="474">
        <f t="shared" ref="AA77" si="233">AA78+Z77</f>
        <v>175990</v>
      </c>
      <c r="AB77" s="474">
        <f t="shared" ref="AB77" si="234">AB78+AA77</f>
        <v>233630</v>
      </c>
      <c r="AC77" s="474">
        <f t="shared" ref="AC77" si="235">AC78+AB77</f>
        <v>237250</v>
      </c>
      <c r="AD77" s="474">
        <f t="shared" ref="AD77" si="236">AD78+AC77</f>
        <v>267890</v>
      </c>
      <c r="AE77" s="474">
        <f t="shared" ref="AE77" si="237">AE78+AD77</f>
        <v>303040</v>
      </c>
      <c r="AF77" s="474">
        <f t="shared" ref="AF77" si="238">AF78+AE77</f>
        <v>338190</v>
      </c>
      <c r="AG77" s="474">
        <f t="shared" ref="AG77" si="239">AG78+AF77</f>
        <v>409340</v>
      </c>
      <c r="AH77" s="474">
        <f t="shared" ref="AH77" si="240">AH78+AG77</f>
        <v>466990</v>
      </c>
      <c r="AI77" s="474">
        <f t="shared" ref="AI77" si="241">AI78+AH77</f>
        <v>470610</v>
      </c>
      <c r="AJ77" s="474">
        <f t="shared" ref="AJ77" si="242">AJ78+AI77</f>
        <v>483250</v>
      </c>
      <c r="AK77" s="474">
        <f t="shared" ref="AK77" si="243">AK78+AJ77</f>
        <v>491380</v>
      </c>
      <c r="AL77" s="474">
        <f t="shared" ref="AL77" si="244">AL78+AK77</f>
        <v>499510</v>
      </c>
      <c r="AM77" s="474">
        <f t="shared" ref="AM77" si="245">AM78+AL77</f>
        <v>534660</v>
      </c>
      <c r="AN77" s="474">
        <f t="shared" ref="AN77" si="246">AN78+AM77</f>
        <v>623840</v>
      </c>
      <c r="AO77" s="474">
        <f t="shared" ref="AO77" si="247">AO78+AN77</f>
        <v>645470</v>
      </c>
      <c r="AP77" s="474">
        <f t="shared" ref="AP77" si="248">AP78+AO77</f>
        <v>707620</v>
      </c>
      <c r="AQ77" s="474">
        <f t="shared" ref="AQ77" si="249">AQ78+AP77</f>
        <v>726570</v>
      </c>
      <c r="AR77" s="474">
        <f t="shared" ref="AR77" si="250">AR78+AQ77</f>
        <v>741020</v>
      </c>
      <c r="AS77" s="474">
        <f t="shared" ref="AS77" si="251">AS78+AR77</f>
        <v>764460</v>
      </c>
      <c r="AT77" s="474">
        <f t="shared" ref="AT77" si="252">AT78+AS77</f>
        <v>796910</v>
      </c>
      <c r="AU77" s="474">
        <f t="shared" ref="AU77" si="253">AU78+AT77</f>
        <v>802340</v>
      </c>
      <c r="AV77" s="474">
        <f t="shared" ref="AV77" si="254">AV78+AU77</f>
        <v>812280</v>
      </c>
      <c r="AW77" s="474">
        <f t="shared" ref="AW77" si="255">AW78+AV77</f>
        <v>822220</v>
      </c>
      <c r="AX77" s="474">
        <f t="shared" ref="AX77" si="256">AX78+AW77</f>
        <v>841170</v>
      </c>
      <c r="AY77" s="474">
        <f t="shared" ref="AY77" si="257">AY78+AX77</f>
        <v>914130</v>
      </c>
      <c r="AZ77" s="474">
        <f t="shared" ref="AZ77" si="258">AZ78+AY77</f>
        <v>1000610</v>
      </c>
      <c r="BA77" s="474">
        <f t="shared" ref="BA77" si="259">BA78+AZ77</f>
        <v>1033070</v>
      </c>
      <c r="BB77" s="474">
        <f t="shared" ref="BB77" si="260">BB78+BA77</f>
        <v>1053830</v>
      </c>
      <c r="BC77" s="474">
        <f t="shared" ref="BC77" si="261">BC78+BB77</f>
        <v>1074590</v>
      </c>
      <c r="BD77" s="474">
        <f t="shared" ref="BD77" si="262">BD78+BC77</f>
        <v>1099860</v>
      </c>
      <c r="BE77" s="474">
        <f t="shared" ref="BE77" si="263">BE78+BD77</f>
        <v>1147650</v>
      </c>
      <c r="BF77" s="474">
        <f t="shared" ref="BF77" si="264">BF78+BE77</f>
        <v>1172930</v>
      </c>
      <c r="BG77" s="474">
        <f t="shared" ref="BG77" si="265">BG78+BF77</f>
        <v>1184680</v>
      </c>
      <c r="BH77" s="474">
        <f t="shared" ref="BH77" si="266">BH78+BG77</f>
        <v>1200940</v>
      </c>
      <c r="BI77" s="474">
        <f t="shared" ref="BI77" si="267">BI78+BH77</f>
        <v>1280220</v>
      </c>
      <c r="BJ77" s="474">
        <f t="shared" ref="BJ77" si="268">BJ78+BI77</f>
        <v>1382030</v>
      </c>
      <c r="BK77" s="474">
        <f t="shared" ref="BK77" si="269">BK78+BJ77</f>
        <v>1429820</v>
      </c>
      <c r="BL77" s="474">
        <f t="shared" ref="BL77" si="270">BL78+BK77</f>
        <v>1450590</v>
      </c>
      <c r="BM77" s="474">
        <f t="shared" ref="BM77" si="271">BM78+BL77</f>
        <v>1489370</v>
      </c>
    </row>
    <row r="78" spans="2:65" s="478" customFormat="1" ht="16" customHeight="1" outlineLevel="1" thickTop="1">
      <c r="C78" s="479" t="s">
        <v>415</v>
      </c>
      <c r="D78" s="479"/>
      <c r="E78" s="480"/>
      <c r="F78" s="470">
        <f>SUM(F79:F83)</f>
        <v>0</v>
      </c>
      <c r="G78" s="471">
        <f>SUM(G79:G83)</f>
        <v>0</v>
      </c>
      <c r="H78" s="471">
        <f t="shared" ref="H78:BM78" si="272">SUM(H79:H83)</f>
        <v>1810</v>
      </c>
      <c r="I78" s="471">
        <f t="shared" si="272"/>
        <v>1810</v>
      </c>
      <c r="J78" s="471">
        <f t="shared" si="272"/>
        <v>1810</v>
      </c>
      <c r="K78" s="471">
        <f t="shared" si="272"/>
        <v>1810</v>
      </c>
      <c r="L78" s="471">
        <f t="shared" si="272"/>
        <v>1810</v>
      </c>
      <c r="M78" s="471">
        <f t="shared" si="272"/>
        <v>8130</v>
      </c>
      <c r="N78" s="471">
        <f t="shared" si="272"/>
        <v>17140</v>
      </c>
      <c r="O78" s="471">
        <f t="shared" si="272"/>
        <v>17140</v>
      </c>
      <c r="P78" s="471">
        <f t="shared" si="272"/>
        <v>8130</v>
      </c>
      <c r="Q78" s="472">
        <f t="shared" si="272"/>
        <v>3620</v>
      </c>
      <c r="R78" s="470">
        <f t="shared" si="272"/>
        <v>3620</v>
      </c>
      <c r="S78" s="471">
        <f t="shared" si="272"/>
        <v>3620</v>
      </c>
      <c r="T78" s="471">
        <f t="shared" si="272"/>
        <v>3620</v>
      </c>
      <c r="U78" s="471">
        <f t="shared" si="272"/>
        <v>3620</v>
      </c>
      <c r="V78" s="471">
        <f t="shared" si="272"/>
        <v>30640</v>
      </c>
      <c r="W78" s="471">
        <f t="shared" si="272"/>
        <v>12630</v>
      </c>
      <c r="X78" s="471">
        <f t="shared" si="272"/>
        <v>12630</v>
      </c>
      <c r="Y78" s="471">
        <f t="shared" si="272"/>
        <v>8130</v>
      </c>
      <c r="Z78" s="471">
        <f t="shared" si="272"/>
        <v>26140</v>
      </c>
      <c r="AA78" s="471">
        <f t="shared" si="272"/>
        <v>8130</v>
      </c>
      <c r="AB78" s="471">
        <f t="shared" si="272"/>
        <v>57640</v>
      </c>
      <c r="AC78" s="472">
        <f t="shared" si="272"/>
        <v>3620</v>
      </c>
      <c r="AD78" s="470">
        <f t="shared" si="272"/>
        <v>30640</v>
      </c>
      <c r="AE78" s="471">
        <f t="shared" si="272"/>
        <v>35150</v>
      </c>
      <c r="AF78" s="471">
        <f t="shared" si="272"/>
        <v>35150</v>
      </c>
      <c r="AG78" s="471">
        <f t="shared" si="272"/>
        <v>71150</v>
      </c>
      <c r="AH78" s="471">
        <f t="shared" si="272"/>
        <v>57650</v>
      </c>
      <c r="AI78" s="471">
        <f t="shared" si="272"/>
        <v>3620</v>
      </c>
      <c r="AJ78" s="471">
        <f t="shared" si="272"/>
        <v>12640</v>
      </c>
      <c r="AK78" s="471">
        <f t="shared" si="272"/>
        <v>8130</v>
      </c>
      <c r="AL78" s="471">
        <f t="shared" si="272"/>
        <v>8130</v>
      </c>
      <c r="AM78" s="471">
        <f t="shared" si="272"/>
        <v>35150</v>
      </c>
      <c r="AN78" s="471">
        <f t="shared" si="272"/>
        <v>89180</v>
      </c>
      <c r="AO78" s="472">
        <f t="shared" si="272"/>
        <v>21630</v>
      </c>
      <c r="AP78" s="470">
        <f t="shared" si="272"/>
        <v>62150</v>
      </c>
      <c r="AQ78" s="471">
        <f t="shared" si="272"/>
        <v>18950</v>
      </c>
      <c r="AR78" s="471">
        <f t="shared" si="272"/>
        <v>14450</v>
      </c>
      <c r="AS78" s="471">
        <f t="shared" si="272"/>
        <v>23440</v>
      </c>
      <c r="AT78" s="471">
        <f t="shared" si="272"/>
        <v>32450</v>
      </c>
      <c r="AU78" s="471">
        <f t="shared" si="272"/>
        <v>5430</v>
      </c>
      <c r="AV78" s="471">
        <f t="shared" si="272"/>
        <v>9940</v>
      </c>
      <c r="AW78" s="471">
        <f t="shared" si="272"/>
        <v>9940</v>
      </c>
      <c r="AX78" s="471">
        <f t="shared" si="272"/>
        <v>18950</v>
      </c>
      <c r="AY78" s="471">
        <f t="shared" si="272"/>
        <v>72960</v>
      </c>
      <c r="AZ78" s="471">
        <f t="shared" si="272"/>
        <v>86480</v>
      </c>
      <c r="BA78" s="472">
        <f t="shared" si="272"/>
        <v>32460</v>
      </c>
      <c r="BB78" s="470">
        <f t="shared" si="272"/>
        <v>20760</v>
      </c>
      <c r="BC78" s="471">
        <f t="shared" si="272"/>
        <v>20760</v>
      </c>
      <c r="BD78" s="471">
        <f t="shared" si="272"/>
        <v>25270</v>
      </c>
      <c r="BE78" s="471">
        <f t="shared" si="272"/>
        <v>47790</v>
      </c>
      <c r="BF78" s="471">
        <f t="shared" si="272"/>
        <v>25280</v>
      </c>
      <c r="BG78" s="471">
        <f t="shared" si="272"/>
        <v>11750</v>
      </c>
      <c r="BH78" s="471">
        <f t="shared" si="272"/>
        <v>16260</v>
      </c>
      <c r="BI78" s="471">
        <f t="shared" si="272"/>
        <v>79280</v>
      </c>
      <c r="BJ78" s="471">
        <f t="shared" si="272"/>
        <v>101810</v>
      </c>
      <c r="BK78" s="471">
        <f t="shared" si="272"/>
        <v>47790</v>
      </c>
      <c r="BL78" s="471">
        <f t="shared" si="272"/>
        <v>20770</v>
      </c>
      <c r="BM78" s="472">
        <f t="shared" si="272"/>
        <v>38780</v>
      </c>
    </row>
    <row r="79" spans="2:65" s="21" customFormat="1" ht="16" customHeight="1" outlineLevel="2">
      <c r="B79" s="197"/>
      <c r="C79" s="283"/>
      <c r="D79" s="462" t="s">
        <v>331</v>
      </c>
      <c r="E79" s="238"/>
      <c r="F79" s="461">
        <f>SUM(F58*'HXCEL Assumptions'!$C5)</f>
        <v>0</v>
      </c>
      <c r="G79" s="461">
        <f>SUM(G58*'HXCEL Assumptions'!$C5)</f>
        <v>0</v>
      </c>
      <c r="H79" s="461">
        <f>SUM(H58*'HXCEL Assumptions'!$C5)</f>
        <v>1810</v>
      </c>
      <c r="I79" s="461">
        <f>SUM(I58*'HXCEL Assumptions'!$C5)</f>
        <v>1810</v>
      </c>
      <c r="J79" s="461">
        <f>SUM(J58*'HXCEL Assumptions'!$C5)</f>
        <v>1810</v>
      </c>
      <c r="K79" s="461">
        <f>SUM(K58*'HXCEL Assumptions'!$C5)</f>
        <v>1810</v>
      </c>
      <c r="L79" s="461">
        <f>SUM(L58*'HXCEL Assumptions'!$C5)</f>
        <v>1810</v>
      </c>
      <c r="M79" s="461">
        <f>SUM(M58*'HXCEL Assumptions'!$C5)</f>
        <v>3620</v>
      </c>
      <c r="N79" s="461">
        <f>SUM(N58*'HXCEL Assumptions'!$C5)</f>
        <v>3620</v>
      </c>
      <c r="O79" s="461">
        <f>SUM(O58*'HXCEL Assumptions'!$C5)</f>
        <v>3620</v>
      </c>
      <c r="P79" s="461">
        <f>SUM(P58*'HXCEL Assumptions'!$C5)</f>
        <v>3620</v>
      </c>
      <c r="Q79" s="461">
        <f>SUM(Q58*'HXCEL Assumptions'!$C5)</f>
        <v>3620</v>
      </c>
      <c r="R79" s="461">
        <f>SUM(R58*'HXCEL Assumptions'!$C5)</f>
        <v>3620</v>
      </c>
      <c r="S79" s="461">
        <f>SUM(S58*'HXCEL Assumptions'!$C5)</f>
        <v>3620</v>
      </c>
      <c r="T79" s="461">
        <f>SUM(T58*'HXCEL Assumptions'!$C5)</f>
        <v>3620</v>
      </c>
      <c r="U79" s="461">
        <f>SUM(U58*'HXCEL Assumptions'!$C5)</f>
        <v>3620</v>
      </c>
      <c r="V79" s="461">
        <f>SUM(V58*'HXCEL Assumptions'!$C5)</f>
        <v>3620</v>
      </c>
      <c r="W79" s="461">
        <f>SUM(W58*'HXCEL Assumptions'!$C5)</f>
        <v>3620</v>
      </c>
      <c r="X79" s="461">
        <f>SUM(X58*'HXCEL Assumptions'!$C5)</f>
        <v>3620</v>
      </c>
      <c r="Y79" s="461">
        <f>SUM(Y58*'HXCEL Assumptions'!$C5)</f>
        <v>3620</v>
      </c>
      <c r="Z79" s="461">
        <f>SUM(Z58*'HXCEL Assumptions'!$C5)</f>
        <v>3620</v>
      </c>
      <c r="AA79" s="461">
        <f>SUM(AA58*'HXCEL Assumptions'!$C5)</f>
        <v>3620</v>
      </c>
      <c r="AB79" s="461">
        <f>SUM(AB58*'HXCEL Assumptions'!$C5)</f>
        <v>3620</v>
      </c>
      <c r="AC79" s="461">
        <f>SUM(AC58*'HXCEL Assumptions'!$C5)</f>
        <v>3620</v>
      </c>
      <c r="AD79" s="461">
        <f>SUM(AD58*'HXCEL Assumptions'!$C5)</f>
        <v>3620</v>
      </c>
      <c r="AE79" s="461">
        <f>SUM(AE58*'HXCEL Assumptions'!$C5)</f>
        <v>3620</v>
      </c>
      <c r="AF79" s="461">
        <f>SUM(AF58*'HXCEL Assumptions'!$C5)</f>
        <v>3620</v>
      </c>
      <c r="AG79" s="461">
        <f>SUM(AG58*'HXCEL Assumptions'!$C5)</f>
        <v>3620</v>
      </c>
      <c r="AH79" s="461">
        <f>SUM(AH58*'HXCEL Assumptions'!$C5)</f>
        <v>3620</v>
      </c>
      <c r="AI79" s="461">
        <f>SUM(AI58*'HXCEL Assumptions'!$C5)</f>
        <v>3620</v>
      </c>
      <c r="AJ79" s="461">
        <f>SUM(AJ58*'HXCEL Assumptions'!$C5)</f>
        <v>3620</v>
      </c>
      <c r="AK79" s="461">
        <f>SUM(AK58*'HXCEL Assumptions'!$C5)</f>
        <v>3620</v>
      </c>
      <c r="AL79" s="461">
        <f>SUM(AL58*'HXCEL Assumptions'!$C5)</f>
        <v>3620</v>
      </c>
      <c r="AM79" s="461">
        <f>SUM(AM58*'HXCEL Assumptions'!$C5)</f>
        <v>3620</v>
      </c>
      <c r="AN79" s="461">
        <f>SUM(AN58*'HXCEL Assumptions'!$C5)</f>
        <v>3620</v>
      </c>
      <c r="AO79" s="461">
        <f>SUM(AO58*'HXCEL Assumptions'!$C5)</f>
        <v>3620</v>
      </c>
      <c r="AP79" s="461">
        <f>SUM(AP58*'HXCEL Assumptions'!$C5)</f>
        <v>3620</v>
      </c>
      <c r="AQ79" s="461">
        <f>SUM(AQ58*'HXCEL Assumptions'!$C5)</f>
        <v>5430</v>
      </c>
      <c r="AR79" s="461">
        <f>SUM(AR58*'HXCEL Assumptions'!$C5)</f>
        <v>5430</v>
      </c>
      <c r="AS79" s="461">
        <f>SUM(AS58*'HXCEL Assumptions'!$C5)</f>
        <v>5430</v>
      </c>
      <c r="AT79" s="461">
        <f>SUM(AT58*'HXCEL Assumptions'!$C5)</f>
        <v>5430</v>
      </c>
      <c r="AU79" s="461">
        <f>SUM(AU58*'HXCEL Assumptions'!$C5)</f>
        <v>5430</v>
      </c>
      <c r="AV79" s="461">
        <f>SUM(AV58*'HXCEL Assumptions'!$C5)</f>
        <v>5430</v>
      </c>
      <c r="AW79" s="461">
        <f>SUM(AW58*'HXCEL Assumptions'!$C5)</f>
        <v>5430</v>
      </c>
      <c r="AX79" s="461">
        <f>SUM(AX58*'HXCEL Assumptions'!$C5)</f>
        <v>5430</v>
      </c>
      <c r="AY79" s="461">
        <f>SUM(AY58*'HXCEL Assumptions'!$C5)</f>
        <v>5430</v>
      </c>
      <c r="AZ79" s="461">
        <f>SUM(AZ58*'HXCEL Assumptions'!$C5)</f>
        <v>5430</v>
      </c>
      <c r="BA79" s="461">
        <f>SUM(BA58*'HXCEL Assumptions'!$C5)</f>
        <v>5430</v>
      </c>
      <c r="BB79" s="461">
        <f>SUM(BB58*'HXCEL Assumptions'!$C5)</f>
        <v>7240</v>
      </c>
      <c r="BC79" s="461">
        <f>SUM(BC58*'HXCEL Assumptions'!$C5)</f>
        <v>7240</v>
      </c>
      <c r="BD79" s="461">
        <f>SUM(BD58*'HXCEL Assumptions'!$C5)</f>
        <v>7240</v>
      </c>
      <c r="BE79" s="461">
        <f>SUM(BE58*'HXCEL Assumptions'!$C5)</f>
        <v>7240</v>
      </c>
      <c r="BF79" s="461">
        <f>SUM(BF58*'HXCEL Assumptions'!$C5)</f>
        <v>7240</v>
      </c>
      <c r="BG79" s="461">
        <f>SUM(BG58*'HXCEL Assumptions'!$C5)</f>
        <v>7240</v>
      </c>
      <c r="BH79" s="461">
        <f>SUM(BH58*'HXCEL Assumptions'!$C5)</f>
        <v>7240</v>
      </c>
      <c r="BI79" s="461">
        <f>SUM(BI58*'HXCEL Assumptions'!$C5)</f>
        <v>7240</v>
      </c>
      <c r="BJ79" s="461">
        <f>SUM(BJ58*'HXCEL Assumptions'!$C5)</f>
        <v>7240</v>
      </c>
      <c r="BK79" s="461">
        <f>SUM(BK58*'HXCEL Assumptions'!$C5)</f>
        <v>7240</v>
      </c>
      <c r="BL79" s="461">
        <f>SUM(BL58*'HXCEL Assumptions'!$C5)</f>
        <v>7240</v>
      </c>
      <c r="BM79" s="461">
        <f>SUM(BM58*'HXCEL Assumptions'!$C5)</f>
        <v>7240</v>
      </c>
    </row>
    <row r="80" spans="2:65" s="21" customFormat="1" ht="16" customHeight="1" outlineLevel="2">
      <c r="B80" s="197"/>
      <c r="C80" s="283"/>
      <c r="D80" s="462" t="s">
        <v>332</v>
      </c>
      <c r="E80" s="238"/>
      <c r="F80" s="461">
        <f>SUM(F59*'HXCEL Assumptions'!$C6)</f>
        <v>0</v>
      </c>
      <c r="G80" s="461">
        <f>SUM(G59*'HXCEL Assumptions'!$C6)</f>
        <v>0</v>
      </c>
      <c r="H80" s="461">
        <f>SUM(H59*'HXCEL Assumptions'!$C6)</f>
        <v>0</v>
      </c>
      <c r="I80" s="461">
        <f>SUM(I59*'HXCEL Assumptions'!$C6)</f>
        <v>0</v>
      </c>
      <c r="J80" s="461">
        <f>SUM(J59*'HXCEL Assumptions'!$C6)</f>
        <v>0</v>
      </c>
      <c r="K80" s="461">
        <f>SUM(K59*'HXCEL Assumptions'!$C6)</f>
        <v>0</v>
      </c>
      <c r="L80" s="461">
        <f>SUM(L59*'HXCEL Assumptions'!$C6)</f>
        <v>0</v>
      </c>
      <c r="M80" s="461">
        <f>SUM(M59*'HXCEL Assumptions'!$C6)</f>
        <v>4510</v>
      </c>
      <c r="N80" s="461">
        <f>SUM(N59*'HXCEL Assumptions'!$C6)</f>
        <v>4510</v>
      </c>
      <c r="O80" s="461">
        <f>SUM(O59*'HXCEL Assumptions'!$C6)</f>
        <v>4510</v>
      </c>
      <c r="P80" s="461">
        <f>SUM(P59*'HXCEL Assumptions'!$C6)</f>
        <v>4510</v>
      </c>
      <c r="Q80" s="461">
        <f>SUM(Q59*'HXCEL Assumptions'!$C6)</f>
        <v>0</v>
      </c>
      <c r="R80" s="461">
        <f>SUM(R59*'HXCEL Assumptions'!$C6)</f>
        <v>0</v>
      </c>
      <c r="S80" s="461">
        <f>SUM(S59*'HXCEL Assumptions'!$C6)</f>
        <v>0</v>
      </c>
      <c r="T80" s="461">
        <f>SUM(T59*'HXCEL Assumptions'!$C6)</f>
        <v>0</v>
      </c>
      <c r="U80" s="461">
        <f>SUM(U59*'HXCEL Assumptions'!$C6)</f>
        <v>0</v>
      </c>
      <c r="V80" s="461">
        <f>SUM(V59*'HXCEL Assumptions'!$C6)</f>
        <v>0</v>
      </c>
      <c r="W80" s="461">
        <f>SUM(W59*'HXCEL Assumptions'!$C6)</f>
        <v>0</v>
      </c>
      <c r="X80" s="461">
        <f>SUM(X59*'HXCEL Assumptions'!$C6)</f>
        <v>0</v>
      </c>
      <c r="Y80" s="461">
        <f>SUM(Y59*'HXCEL Assumptions'!$C6)</f>
        <v>4510</v>
      </c>
      <c r="Z80" s="461">
        <f>SUM(Z59*'HXCEL Assumptions'!$C6)</f>
        <v>4510</v>
      </c>
      <c r="AA80" s="461">
        <f>SUM(AA59*'HXCEL Assumptions'!$C6)</f>
        <v>4510</v>
      </c>
      <c r="AB80" s="461">
        <f>SUM(AB59*'HXCEL Assumptions'!$C6)</f>
        <v>0</v>
      </c>
      <c r="AC80" s="461">
        <f>SUM(AC59*'HXCEL Assumptions'!$C6)</f>
        <v>0</v>
      </c>
      <c r="AD80" s="461">
        <f>SUM(AD59*'HXCEL Assumptions'!$C6)</f>
        <v>0</v>
      </c>
      <c r="AE80" s="461">
        <f>SUM(AE59*'HXCEL Assumptions'!$C6)</f>
        <v>4510</v>
      </c>
      <c r="AF80" s="461">
        <f>SUM(AF59*'HXCEL Assumptions'!$C6)</f>
        <v>4510</v>
      </c>
      <c r="AG80" s="461">
        <f>SUM(AG59*'HXCEL Assumptions'!$C6)</f>
        <v>4510</v>
      </c>
      <c r="AH80" s="461">
        <f>SUM(AH59*'HXCEL Assumptions'!$C6)</f>
        <v>9020</v>
      </c>
      <c r="AI80" s="461">
        <f>SUM(AI59*'HXCEL Assumptions'!$C6)</f>
        <v>0</v>
      </c>
      <c r="AJ80" s="461">
        <f>SUM(AJ59*'HXCEL Assumptions'!$C6)</f>
        <v>9020</v>
      </c>
      <c r="AK80" s="461">
        <f>SUM(AK59*'HXCEL Assumptions'!$C6)</f>
        <v>4510</v>
      </c>
      <c r="AL80" s="461">
        <f>SUM(AL59*'HXCEL Assumptions'!$C6)</f>
        <v>4510</v>
      </c>
      <c r="AM80" s="461">
        <f>SUM(AM59*'HXCEL Assumptions'!$C6)</f>
        <v>4510</v>
      </c>
      <c r="AN80" s="461">
        <f>SUM(AN59*'HXCEL Assumptions'!$C6)</f>
        <v>13530</v>
      </c>
      <c r="AO80" s="461">
        <f>SUM(AO59*'HXCEL Assumptions'!$C6)</f>
        <v>0</v>
      </c>
      <c r="AP80" s="461">
        <f>SUM(AP59*'HXCEL Assumptions'!$C6)</f>
        <v>4510</v>
      </c>
      <c r="AQ80" s="461">
        <f>SUM(AQ59*'HXCEL Assumptions'!$C6)</f>
        <v>4510</v>
      </c>
      <c r="AR80" s="461">
        <f>SUM(AR59*'HXCEL Assumptions'!$C6)</f>
        <v>9020</v>
      </c>
      <c r="AS80" s="461">
        <f>SUM(AS59*'HXCEL Assumptions'!$C6)</f>
        <v>0</v>
      </c>
      <c r="AT80" s="461">
        <f>SUM(AT59*'HXCEL Assumptions'!$C6)</f>
        <v>0</v>
      </c>
      <c r="AU80" s="461">
        <f>SUM(AU59*'HXCEL Assumptions'!$C6)</f>
        <v>0</v>
      </c>
      <c r="AV80" s="461">
        <f>SUM(AV59*'HXCEL Assumptions'!$C6)</f>
        <v>4510</v>
      </c>
      <c r="AW80" s="461">
        <f>SUM(AW59*'HXCEL Assumptions'!$C6)</f>
        <v>4510</v>
      </c>
      <c r="AX80" s="461">
        <f>SUM(AX59*'HXCEL Assumptions'!$C6)</f>
        <v>4510</v>
      </c>
      <c r="AY80" s="461">
        <f>SUM(AY59*'HXCEL Assumptions'!$C6)</f>
        <v>4510</v>
      </c>
      <c r="AZ80" s="461">
        <f>SUM(AZ59*'HXCEL Assumptions'!$C6)</f>
        <v>9020</v>
      </c>
      <c r="BA80" s="461">
        <f>SUM(BA59*'HXCEL Assumptions'!$C6)</f>
        <v>9020</v>
      </c>
      <c r="BB80" s="461">
        <f>SUM(BB59*'HXCEL Assumptions'!$C6)</f>
        <v>4510</v>
      </c>
      <c r="BC80" s="461">
        <f>SUM(BC59*'HXCEL Assumptions'!$C6)</f>
        <v>4510</v>
      </c>
      <c r="BD80" s="461">
        <f>SUM(BD59*'HXCEL Assumptions'!$C6)</f>
        <v>9020</v>
      </c>
      <c r="BE80" s="461">
        <f>SUM(BE59*'HXCEL Assumptions'!$C6)</f>
        <v>13530</v>
      </c>
      <c r="BF80" s="461">
        <f>SUM(BF59*'HXCEL Assumptions'!$C6)</f>
        <v>18040</v>
      </c>
      <c r="BG80" s="461">
        <f>SUM(BG59*'HXCEL Assumptions'!$C6)</f>
        <v>4510</v>
      </c>
      <c r="BH80" s="461">
        <f>SUM(BH59*'HXCEL Assumptions'!$C6)</f>
        <v>9020</v>
      </c>
      <c r="BI80" s="461">
        <f>SUM(BI59*'HXCEL Assumptions'!$C6)</f>
        <v>9020</v>
      </c>
      <c r="BJ80" s="461">
        <f>SUM(BJ59*'HXCEL Assumptions'!$C6)</f>
        <v>13530</v>
      </c>
      <c r="BK80" s="461">
        <f>SUM(BK59*'HXCEL Assumptions'!$C6)</f>
        <v>13530</v>
      </c>
      <c r="BL80" s="461">
        <f>SUM(BL59*'HXCEL Assumptions'!$C6)</f>
        <v>13530</v>
      </c>
      <c r="BM80" s="461">
        <f>SUM(BM59*'HXCEL Assumptions'!$C6)</f>
        <v>13530</v>
      </c>
    </row>
    <row r="81" spans="2:65" s="21" customFormat="1" ht="16" customHeight="1" outlineLevel="2">
      <c r="B81" s="197"/>
      <c r="C81" s="283"/>
      <c r="D81" s="462" t="s">
        <v>361</v>
      </c>
      <c r="E81" s="238"/>
      <c r="F81" s="461">
        <f>SUM(F60*'HXCEL Assumptions'!$C7)</f>
        <v>0</v>
      </c>
      <c r="G81" s="461">
        <f>SUM(G60*'HXCEL Assumptions'!$C7)</f>
        <v>0</v>
      </c>
      <c r="H81" s="461">
        <f>SUM(H60*'HXCEL Assumptions'!$C7)</f>
        <v>0</v>
      </c>
      <c r="I81" s="461">
        <f>SUM(I60*'HXCEL Assumptions'!$C7)</f>
        <v>0</v>
      </c>
      <c r="J81" s="461">
        <f>SUM(J60*'HXCEL Assumptions'!$C7)</f>
        <v>0</v>
      </c>
      <c r="K81" s="461">
        <f>SUM(K60*'HXCEL Assumptions'!$C7)</f>
        <v>0</v>
      </c>
      <c r="L81" s="461">
        <f>SUM(L60*'HXCEL Assumptions'!$C7)</f>
        <v>0</v>
      </c>
      <c r="M81" s="461">
        <f>SUM(M60*'HXCEL Assumptions'!$C7)</f>
        <v>0</v>
      </c>
      <c r="N81" s="461">
        <f>SUM(N60*'HXCEL Assumptions'!$C7)</f>
        <v>9010</v>
      </c>
      <c r="O81" s="461">
        <f>SUM(O60*'HXCEL Assumptions'!$C7)</f>
        <v>9010</v>
      </c>
      <c r="P81" s="461">
        <f>SUM(P60*'HXCEL Assumptions'!$C7)</f>
        <v>0</v>
      </c>
      <c r="Q81" s="461">
        <f>SUM(Q60*'HXCEL Assumptions'!$C7)</f>
        <v>0</v>
      </c>
      <c r="R81" s="461">
        <f>SUM(R60*'HXCEL Assumptions'!$C7)</f>
        <v>0</v>
      </c>
      <c r="S81" s="461">
        <f>SUM(S60*'HXCEL Assumptions'!$C7)</f>
        <v>0</v>
      </c>
      <c r="T81" s="461">
        <f>SUM(T60*'HXCEL Assumptions'!$C7)</f>
        <v>0</v>
      </c>
      <c r="U81" s="461">
        <f>SUM(U60*'HXCEL Assumptions'!$C7)</f>
        <v>0</v>
      </c>
      <c r="V81" s="461">
        <f>SUM(V60*'HXCEL Assumptions'!$C7)</f>
        <v>9010</v>
      </c>
      <c r="W81" s="461">
        <f>SUM(W60*'HXCEL Assumptions'!$C7)</f>
        <v>9010</v>
      </c>
      <c r="X81" s="461">
        <f>SUM(X60*'HXCEL Assumptions'!$C7)</f>
        <v>9010</v>
      </c>
      <c r="Y81" s="461">
        <f>SUM(Y60*'HXCEL Assumptions'!$C7)</f>
        <v>0</v>
      </c>
      <c r="Z81" s="461">
        <f>SUM(Z60*'HXCEL Assumptions'!$C7)</f>
        <v>0</v>
      </c>
      <c r="AA81" s="461">
        <f>SUM(AA60*'HXCEL Assumptions'!$C7)</f>
        <v>0</v>
      </c>
      <c r="AB81" s="461">
        <f>SUM(AB60*'HXCEL Assumptions'!$C7)</f>
        <v>9010</v>
      </c>
      <c r="AC81" s="461">
        <f>SUM(AC60*'HXCEL Assumptions'!$C7)</f>
        <v>0</v>
      </c>
      <c r="AD81" s="461">
        <f>SUM(AD60*'HXCEL Assumptions'!$C7)</f>
        <v>9010</v>
      </c>
      <c r="AE81" s="461">
        <f>SUM(AE60*'HXCEL Assumptions'!$C7)</f>
        <v>9010</v>
      </c>
      <c r="AF81" s="461">
        <f>SUM(AF60*'HXCEL Assumptions'!$C7)</f>
        <v>9010</v>
      </c>
      <c r="AG81" s="461">
        <f>SUM(AG60*'HXCEL Assumptions'!$C7)</f>
        <v>0</v>
      </c>
      <c r="AH81" s="461">
        <f>SUM(AH60*'HXCEL Assumptions'!$C7)</f>
        <v>0</v>
      </c>
      <c r="AI81" s="461">
        <f>SUM(AI60*'HXCEL Assumptions'!$C7)</f>
        <v>0</v>
      </c>
      <c r="AJ81" s="461">
        <f>SUM(AJ60*'HXCEL Assumptions'!$C7)</f>
        <v>0</v>
      </c>
      <c r="AK81" s="461">
        <f>SUM(AK60*'HXCEL Assumptions'!$C7)</f>
        <v>0</v>
      </c>
      <c r="AL81" s="461">
        <f>SUM(AL60*'HXCEL Assumptions'!$C7)</f>
        <v>0</v>
      </c>
      <c r="AM81" s="461">
        <f>SUM(AM60*'HXCEL Assumptions'!$C7)</f>
        <v>9010</v>
      </c>
      <c r="AN81" s="461">
        <f>SUM(AN60*'HXCEL Assumptions'!$C7)</f>
        <v>9010</v>
      </c>
      <c r="AO81" s="461">
        <f>SUM(AO60*'HXCEL Assumptions'!$C7)</f>
        <v>0</v>
      </c>
      <c r="AP81" s="461">
        <f>SUM(AP60*'HXCEL Assumptions'!$C7)</f>
        <v>9010</v>
      </c>
      <c r="AQ81" s="461">
        <f>SUM(AQ60*'HXCEL Assumptions'!$C7)</f>
        <v>9010</v>
      </c>
      <c r="AR81" s="461">
        <f>SUM(AR60*'HXCEL Assumptions'!$C7)</f>
        <v>0</v>
      </c>
      <c r="AS81" s="461">
        <f>SUM(AS60*'HXCEL Assumptions'!$C7)</f>
        <v>0</v>
      </c>
      <c r="AT81" s="461">
        <f>SUM(AT60*'HXCEL Assumptions'!$C7)</f>
        <v>9010</v>
      </c>
      <c r="AU81" s="461">
        <f>SUM(AU60*'HXCEL Assumptions'!$C7)</f>
        <v>0</v>
      </c>
      <c r="AV81" s="461">
        <f>SUM(AV60*'HXCEL Assumptions'!$C7)</f>
        <v>0</v>
      </c>
      <c r="AW81" s="461">
        <f>SUM(AW60*'HXCEL Assumptions'!$C7)</f>
        <v>0</v>
      </c>
      <c r="AX81" s="461">
        <f>SUM(AX60*'HXCEL Assumptions'!$C7)</f>
        <v>9010</v>
      </c>
      <c r="AY81" s="461">
        <f>SUM(AY60*'HXCEL Assumptions'!$C7)</f>
        <v>0</v>
      </c>
      <c r="AZ81" s="461">
        <f>SUM(AZ60*'HXCEL Assumptions'!$C7)</f>
        <v>9010</v>
      </c>
      <c r="BA81" s="461">
        <f>SUM(BA60*'HXCEL Assumptions'!$C7)</f>
        <v>0</v>
      </c>
      <c r="BB81" s="461">
        <f>SUM(BB60*'HXCEL Assumptions'!$C7)</f>
        <v>9010</v>
      </c>
      <c r="BC81" s="461">
        <f>SUM(BC60*'HXCEL Assumptions'!$C7)</f>
        <v>9010</v>
      </c>
      <c r="BD81" s="461">
        <f>SUM(BD60*'HXCEL Assumptions'!$C7)</f>
        <v>9010</v>
      </c>
      <c r="BE81" s="461">
        <f>SUM(BE60*'HXCEL Assumptions'!$C7)</f>
        <v>9010</v>
      </c>
      <c r="BF81" s="461">
        <f>SUM(BF60*'HXCEL Assumptions'!$C7)</f>
        <v>0</v>
      </c>
      <c r="BG81" s="461">
        <f>SUM(BG60*'HXCEL Assumptions'!$C7)</f>
        <v>0</v>
      </c>
      <c r="BH81" s="461">
        <f>SUM(BH60*'HXCEL Assumptions'!$C7)</f>
        <v>0</v>
      </c>
      <c r="BI81" s="461">
        <f>SUM(BI60*'HXCEL Assumptions'!$C7)</f>
        <v>0</v>
      </c>
      <c r="BJ81" s="461">
        <f>SUM(BJ60*'HXCEL Assumptions'!$C7)</f>
        <v>18020</v>
      </c>
      <c r="BK81" s="461">
        <f>SUM(BK60*'HXCEL Assumptions'!$C7)</f>
        <v>9010</v>
      </c>
      <c r="BL81" s="461">
        <f>SUM(BL60*'HXCEL Assumptions'!$C7)</f>
        <v>0</v>
      </c>
      <c r="BM81" s="461">
        <f>SUM(BM60*'HXCEL Assumptions'!$C7)</f>
        <v>0</v>
      </c>
    </row>
    <row r="82" spans="2:65" s="21" customFormat="1" ht="16" customHeight="1" outlineLevel="2">
      <c r="B82" s="197"/>
      <c r="C82" s="283"/>
      <c r="D82" s="462" t="s">
        <v>362</v>
      </c>
      <c r="E82" s="238"/>
      <c r="F82" s="461">
        <f>SUM(F61*'HXCEL Assumptions'!$C8)</f>
        <v>0</v>
      </c>
      <c r="G82" s="461">
        <f>SUM(G61*'HXCEL Assumptions'!$C8)</f>
        <v>0</v>
      </c>
      <c r="H82" s="461">
        <f>SUM(H61*'HXCEL Assumptions'!$C8)</f>
        <v>0</v>
      </c>
      <c r="I82" s="461">
        <f>SUM(I61*'HXCEL Assumptions'!$C8)</f>
        <v>0</v>
      </c>
      <c r="J82" s="461">
        <f>SUM(J61*'HXCEL Assumptions'!$C8)</f>
        <v>0</v>
      </c>
      <c r="K82" s="461">
        <f>SUM(K61*'HXCEL Assumptions'!$C8)</f>
        <v>0</v>
      </c>
      <c r="L82" s="461">
        <f>SUM(L61*'HXCEL Assumptions'!$C8)</f>
        <v>0</v>
      </c>
      <c r="M82" s="461">
        <f>SUM(M61*'HXCEL Assumptions'!$C8)</f>
        <v>0</v>
      </c>
      <c r="N82" s="461">
        <f>SUM(N61*'HXCEL Assumptions'!$C8)</f>
        <v>0</v>
      </c>
      <c r="O82" s="461">
        <f>SUM(O61*'HXCEL Assumptions'!$C8)</f>
        <v>0</v>
      </c>
      <c r="P82" s="461">
        <f>SUM(P61*'HXCEL Assumptions'!$C8)</f>
        <v>0</v>
      </c>
      <c r="Q82" s="461">
        <f>SUM(Q61*'HXCEL Assumptions'!$C8)</f>
        <v>0</v>
      </c>
      <c r="R82" s="461">
        <f>SUM(R61*'HXCEL Assumptions'!$C8)</f>
        <v>0</v>
      </c>
      <c r="S82" s="461">
        <f>SUM(S61*'HXCEL Assumptions'!$C8)</f>
        <v>0</v>
      </c>
      <c r="T82" s="461">
        <f>SUM(T61*'HXCEL Assumptions'!$C8)</f>
        <v>0</v>
      </c>
      <c r="U82" s="461">
        <f>SUM(U61*'HXCEL Assumptions'!$C8)</f>
        <v>0</v>
      </c>
      <c r="V82" s="461">
        <f>SUM(V61*'HXCEL Assumptions'!$C8)</f>
        <v>18010</v>
      </c>
      <c r="W82" s="461">
        <f>SUM(W61*'HXCEL Assumptions'!$C8)</f>
        <v>0</v>
      </c>
      <c r="X82" s="461">
        <f>SUM(X61*'HXCEL Assumptions'!$C8)</f>
        <v>0</v>
      </c>
      <c r="Y82" s="461">
        <f>SUM(Y61*'HXCEL Assumptions'!$C8)</f>
        <v>0</v>
      </c>
      <c r="Z82" s="461">
        <f>SUM(Z61*'HXCEL Assumptions'!$C8)</f>
        <v>18010</v>
      </c>
      <c r="AA82" s="461">
        <f>SUM(AA61*'HXCEL Assumptions'!$C8)</f>
        <v>0</v>
      </c>
      <c r="AB82" s="461">
        <f>SUM(AB61*'HXCEL Assumptions'!$C8)</f>
        <v>0</v>
      </c>
      <c r="AC82" s="461">
        <f>SUM(AC61*'HXCEL Assumptions'!$C8)</f>
        <v>0</v>
      </c>
      <c r="AD82" s="461">
        <f>SUM(AD61*'HXCEL Assumptions'!$C8)</f>
        <v>18010</v>
      </c>
      <c r="AE82" s="461">
        <f>SUM(AE61*'HXCEL Assumptions'!$C8)</f>
        <v>18010</v>
      </c>
      <c r="AF82" s="461">
        <f>SUM(AF61*'HXCEL Assumptions'!$C8)</f>
        <v>18010</v>
      </c>
      <c r="AG82" s="461">
        <f>SUM(AG61*'HXCEL Assumptions'!$C8)</f>
        <v>18010</v>
      </c>
      <c r="AH82" s="461">
        <f>SUM(AH61*'HXCEL Assumptions'!$C8)</f>
        <v>0</v>
      </c>
      <c r="AI82" s="461">
        <f>SUM(AI61*'HXCEL Assumptions'!$C8)</f>
        <v>0</v>
      </c>
      <c r="AJ82" s="461">
        <f>SUM(AJ61*'HXCEL Assumptions'!$C8)</f>
        <v>0</v>
      </c>
      <c r="AK82" s="461">
        <f>SUM(AK61*'HXCEL Assumptions'!$C8)</f>
        <v>0</v>
      </c>
      <c r="AL82" s="461">
        <f>SUM(AL61*'HXCEL Assumptions'!$C8)</f>
        <v>0</v>
      </c>
      <c r="AM82" s="461">
        <f>SUM(AM61*'HXCEL Assumptions'!$C8)</f>
        <v>18010</v>
      </c>
      <c r="AN82" s="461">
        <f>SUM(AN61*'HXCEL Assumptions'!$C8)</f>
        <v>18010</v>
      </c>
      <c r="AO82" s="461">
        <f>SUM(AO61*'HXCEL Assumptions'!$C8)</f>
        <v>18010</v>
      </c>
      <c r="AP82" s="461">
        <f>SUM(AP61*'HXCEL Assumptions'!$C8)</f>
        <v>0</v>
      </c>
      <c r="AQ82" s="461">
        <f>SUM(AQ61*'HXCEL Assumptions'!$C8)</f>
        <v>0</v>
      </c>
      <c r="AR82" s="461">
        <f>SUM(AR61*'HXCEL Assumptions'!$C8)</f>
        <v>0</v>
      </c>
      <c r="AS82" s="461">
        <f>SUM(AS61*'HXCEL Assumptions'!$C8)</f>
        <v>18010</v>
      </c>
      <c r="AT82" s="461">
        <f>SUM(AT61*'HXCEL Assumptions'!$C8)</f>
        <v>18010</v>
      </c>
      <c r="AU82" s="461">
        <f>SUM(AU61*'HXCEL Assumptions'!$C8)</f>
        <v>0</v>
      </c>
      <c r="AV82" s="461">
        <f>SUM(AV61*'HXCEL Assumptions'!$C8)</f>
        <v>0</v>
      </c>
      <c r="AW82" s="461">
        <f>SUM(AW61*'HXCEL Assumptions'!$C8)</f>
        <v>0</v>
      </c>
      <c r="AX82" s="461">
        <f>SUM(AX61*'HXCEL Assumptions'!$C8)</f>
        <v>0</v>
      </c>
      <c r="AY82" s="461">
        <f>SUM(AY61*'HXCEL Assumptions'!$C8)</f>
        <v>18010</v>
      </c>
      <c r="AZ82" s="461">
        <f>SUM(AZ61*'HXCEL Assumptions'!$C8)</f>
        <v>18010</v>
      </c>
      <c r="BA82" s="461">
        <f>SUM(BA61*'HXCEL Assumptions'!$C8)</f>
        <v>18010</v>
      </c>
      <c r="BB82" s="461">
        <f>SUM(BB61*'HXCEL Assumptions'!$C8)</f>
        <v>0</v>
      </c>
      <c r="BC82" s="461">
        <f>SUM(BC61*'HXCEL Assumptions'!$C8)</f>
        <v>0</v>
      </c>
      <c r="BD82" s="461">
        <f>SUM(BD61*'HXCEL Assumptions'!$C8)</f>
        <v>0</v>
      </c>
      <c r="BE82" s="461">
        <f>SUM(BE61*'HXCEL Assumptions'!$C8)</f>
        <v>18010</v>
      </c>
      <c r="BF82" s="461">
        <f>SUM(BF61*'HXCEL Assumptions'!$C8)</f>
        <v>0</v>
      </c>
      <c r="BG82" s="461">
        <f>SUM(BG61*'HXCEL Assumptions'!$C8)</f>
        <v>0</v>
      </c>
      <c r="BH82" s="461">
        <f>SUM(BH61*'HXCEL Assumptions'!$C8)</f>
        <v>0</v>
      </c>
      <c r="BI82" s="461">
        <f>SUM(BI61*'HXCEL Assumptions'!$C8)</f>
        <v>18010</v>
      </c>
      <c r="BJ82" s="461">
        <f>SUM(BJ61*'HXCEL Assumptions'!$C8)</f>
        <v>18010</v>
      </c>
      <c r="BK82" s="461">
        <f>SUM(BK61*'HXCEL Assumptions'!$C8)</f>
        <v>18010</v>
      </c>
      <c r="BL82" s="461">
        <f>SUM(BL61*'HXCEL Assumptions'!$C8)</f>
        <v>0</v>
      </c>
      <c r="BM82" s="461">
        <f>SUM(BM61*'HXCEL Assumptions'!$C8)</f>
        <v>18010</v>
      </c>
    </row>
    <row r="83" spans="2:65" s="21" customFormat="1" ht="16" customHeight="1" outlineLevel="2">
      <c r="B83" s="197"/>
      <c r="C83" s="283"/>
      <c r="D83" s="459" t="s">
        <v>363</v>
      </c>
      <c r="E83" s="238"/>
      <c r="F83" s="461">
        <f>SUM(F62*'HXCEL Assumptions'!$C9)</f>
        <v>0</v>
      </c>
      <c r="G83" s="461">
        <f>SUM(G62*'HXCEL Assumptions'!$C9)</f>
        <v>0</v>
      </c>
      <c r="H83" s="461">
        <f>SUM(H62*'HXCEL Assumptions'!$C9)</f>
        <v>0</v>
      </c>
      <c r="I83" s="461">
        <f>SUM(I62*'HXCEL Assumptions'!$C9)</f>
        <v>0</v>
      </c>
      <c r="J83" s="461">
        <f>SUM(J62*'HXCEL Assumptions'!$C9)</f>
        <v>0</v>
      </c>
      <c r="K83" s="461">
        <f>SUM(K62*'HXCEL Assumptions'!$C9)</f>
        <v>0</v>
      </c>
      <c r="L83" s="461">
        <f>SUM(L62*'HXCEL Assumptions'!$C9)</f>
        <v>0</v>
      </c>
      <c r="M83" s="461">
        <f>SUM(M62*'HXCEL Assumptions'!$C9)</f>
        <v>0</v>
      </c>
      <c r="N83" s="461">
        <f>SUM(N62*'HXCEL Assumptions'!$C9)</f>
        <v>0</v>
      </c>
      <c r="O83" s="461">
        <f>SUM(O62*'HXCEL Assumptions'!$C9)</f>
        <v>0</v>
      </c>
      <c r="P83" s="461">
        <f>SUM(P62*'HXCEL Assumptions'!$C9)</f>
        <v>0</v>
      </c>
      <c r="Q83" s="461">
        <f>SUM(Q62*'HXCEL Assumptions'!$C9)</f>
        <v>0</v>
      </c>
      <c r="R83" s="461">
        <f>SUM(R62*'HXCEL Assumptions'!$C9)</f>
        <v>0</v>
      </c>
      <c r="S83" s="461">
        <f>SUM(S62*'HXCEL Assumptions'!$C9)</f>
        <v>0</v>
      </c>
      <c r="T83" s="461">
        <f>SUM(T62*'HXCEL Assumptions'!$C9)</f>
        <v>0</v>
      </c>
      <c r="U83" s="461">
        <f>SUM(U62*'HXCEL Assumptions'!$C9)</f>
        <v>0</v>
      </c>
      <c r="V83" s="461">
        <f>SUM(V62*'HXCEL Assumptions'!$C9)</f>
        <v>0</v>
      </c>
      <c r="W83" s="461">
        <f>SUM(W62*'HXCEL Assumptions'!$C9)</f>
        <v>0</v>
      </c>
      <c r="X83" s="461">
        <f>SUM(X62*'HXCEL Assumptions'!$C9)</f>
        <v>0</v>
      </c>
      <c r="Y83" s="461">
        <f>SUM(Y62*'HXCEL Assumptions'!$C9)</f>
        <v>0</v>
      </c>
      <c r="Z83" s="461">
        <f>SUM(Z62*'HXCEL Assumptions'!$C9)</f>
        <v>0</v>
      </c>
      <c r="AA83" s="461">
        <f>SUM(AA62*'HXCEL Assumptions'!$C9)</f>
        <v>0</v>
      </c>
      <c r="AB83" s="461">
        <f>SUM(AB62*'HXCEL Assumptions'!$C9)</f>
        <v>45010</v>
      </c>
      <c r="AC83" s="461">
        <f>SUM(AC62*'HXCEL Assumptions'!$C9)</f>
        <v>0</v>
      </c>
      <c r="AD83" s="461">
        <f>SUM(AD62*'HXCEL Assumptions'!$C9)</f>
        <v>0</v>
      </c>
      <c r="AE83" s="461">
        <f>SUM(AE62*'HXCEL Assumptions'!$C9)</f>
        <v>0</v>
      </c>
      <c r="AF83" s="461">
        <f>SUM(AF62*'HXCEL Assumptions'!$C9)</f>
        <v>0</v>
      </c>
      <c r="AG83" s="461">
        <f>SUM(AG62*'HXCEL Assumptions'!$C9)</f>
        <v>45010</v>
      </c>
      <c r="AH83" s="461">
        <f>SUM(AH62*'HXCEL Assumptions'!$C9)</f>
        <v>45010</v>
      </c>
      <c r="AI83" s="461">
        <f>SUM(AI62*'HXCEL Assumptions'!$C9)</f>
        <v>0</v>
      </c>
      <c r="AJ83" s="461">
        <f>SUM(AJ62*'HXCEL Assumptions'!$C9)</f>
        <v>0</v>
      </c>
      <c r="AK83" s="461">
        <f>SUM(AK62*'HXCEL Assumptions'!$C9)</f>
        <v>0</v>
      </c>
      <c r="AL83" s="461">
        <f>SUM(AL62*'HXCEL Assumptions'!$C9)</f>
        <v>0</v>
      </c>
      <c r="AM83" s="461">
        <f>SUM(AM62*'HXCEL Assumptions'!$C9)</f>
        <v>0</v>
      </c>
      <c r="AN83" s="461">
        <f>SUM(AN62*'HXCEL Assumptions'!$C9)</f>
        <v>45010</v>
      </c>
      <c r="AO83" s="461">
        <f>SUM(AO62*'HXCEL Assumptions'!$C9)</f>
        <v>0</v>
      </c>
      <c r="AP83" s="461">
        <f>SUM(AP62*'HXCEL Assumptions'!$C9)</f>
        <v>45010</v>
      </c>
      <c r="AQ83" s="461">
        <f>SUM(AQ62*'HXCEL Assumptions'!$C9)</f>
        <v>0</v>
      </c>
      <c r="AR83" s="461">
        <f>SUM(AR62*'HXCEL Assumptions'!$C9)</f>
        <v>0</v>
      </c>
      <c r="AS83" s="461">
        <f>SUM(AS62*'HXCEL Assumptions'!$C9)</f>
        <v>0</v>
      </c>
      <c r="AT83" s="461">
        <f>SUM(AT62*'HXCEL Assumptions'!$C9)</f>
        <v>0</v>
      </c>
      <c r="AU83" s="461">
        <f>SUM(AU62*'HXCEL Assumptions'!$C9)</f>
        <v>0</v>
      </c>
      <c r="AV83" s="461">
        <f>SUM(AV62*'HXCEL Assumptions'!$C9)</f>
        <v>0</v>
      </c>
      <c r="AW83" s="461">
        <f>SUM(AW62*'HXCEL Assumptions'!$C9)</f>
        <v>0</v>
      </c>
      <c r="AX83" s="461">
        <f>SUM(AX62*'HXCEL Assumptions'!$C9)</f>
        <v>0</v>
      </c>
      <c r="AY83" s="461">
        <f>SUM(AY62*'HXCEL Assumptions'!$C9)</f>
        <v>45010</v>
      </c>
      <c r="AZ83" s="461">
        <f>SUM(AZ62*'HXCEL Assumptions'!$C9)</f>
        <v>45010</v>
      </c>
      <c r="BA83" s="461">
        <f>SUM(BA62*'HXCEL Assumptions'!$C9)</f>
        <v>0</v>
      </c>
      <c r="BB83" s="461">
        <f>SUM(BB62*'HXCEL Assumptions'!$C9)</f>
        <v>0</v>
      </c>
      <c r="BC83" s="461">
        <f>SUM(BC62*'HXCEL Assumptions'!$C9)</f>
        <v>0</v>
      </c>
      <c r="BD83" s="461">
        <f>SUM(BD62*'HXCEL Assumptions'!$C9)</f>
        <v>0</v>
      </c>
      <c r="BE83" s="461">
        <f>SUM(BE62*'HXCEL Assumptions'!$C9)</f>
        <v>0</v>
      </c>
      <c r="BF83" s="461">
        <f>SUM(BF62*'HXCEL Assumptions'!$C9)</f>
        <v>0</v>
      </c>
      <c r="BG83" s="461">
        <f>SUM(BG62*'HXCEL Assumptions'!$C9)</f>
        <v>0</v>
      </c>
      <c r="BH83" s="461">
        <f>SUM(BH62*'HXCEL Assumptions'!$C9)</f>
        <v>0</v>
      </c>
      <c r="BI83" s="461">
        <f>SUM(BI62*'HXCEL Assumptions'!$C9)</f>
        <v>45010</v>
      </c>
      <c r="BJ83" s="461">
        <f>SUM(BJ62*'HXCEL Assumptions'!$C9)</f>
        <v>45010</v>
      </c>
      <c r="BK83" s="461">
        <f>SUM(BK62*'HXCEL Assumptions'!$C9)</f>
        <v>0</v>
      </c>
      <c r="BL83" s="461">
        <f>SUM(BL62*'HXCEL Assumptions'!$C9)</f>
        <v>0</v>
      </c>
      <c r="BM83" s="461">
        <f>SUM(BM62*'HXCEL Assumptions'!$C9)</f>
        <v>0</v>
      </c>
    </row>
    <row r="84" spans="2:65" s="97" customFormat="1" ht="9" customHeight="1">
      <c r="B84" s="239"/>
      <c r="C84" s="239"/>
      <c r="D84" s="95"/>
      <c r="E84" s="239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  <c r="BI84" s="100"/>
      <c r="BJ84" s="100"/>
      <c r="BK84" s="100"/>
      <c r="BL84" s="100"/>
      <c r="BM84" s="100"/>
    </row>
    <row r="85" spans="2:65" s="9" customFormat="1" ht="15.75" customHeight="1">
      <c r="B85" s="509" t="s">
        <v>399</v>
      </c>
      <c r="C85" s="510"/>
      <c r="D85" s="510"/>
      <c r="E85" s="237"/>
      <c r="F85" s="30">
        <f>F96</f>
        <v>400</v>
      </c>
      <c r="G85" s="8">
        <f t="shared" ref="G85:BM85" si="273">G96</f>
        <v>2000</v>
      </c>
      <c r="H85" s="8">
        <f t="shared" si="273"/>
        <v>6000</v>
      </c>
      <c r="I85" s="8">
        <f t="shared" si="273"/>
        <v>14000</v>
      </c>
      <c r="J85" s="8">
        <f t="shared" si="273"/>
        <v>24000</v>
      </c>
      <c r="K85" s="8">
        <f>K96</f>
        <v>44000</v>
      </c>
      <c r="L85" s="8">
        <f t="shared" si="273"/>
        <v>68000</v>
      </c>
      <c r="M85" s="8">
        <f t="shared" si="273"/>
        <v>88000</v>
      </c>
      <c r="N85" s="8">
        <f t="shared" si="273"/>
        <v>114400</v>
      </c>
      <c r="O85" s="8">
        <f t="shared" si="273"/>
        <v>142400</v>
      </c>
      <c r="P85" s="8">
        <f t="shared" si="273"/>
        <v>166400</v>
      </c>
      <c r="Q85" s="31">
        <f t="shared" si="273"/>
        <v>198400</v>
      </c>
      <c r="R85" s="30">
        <f t="shared" si="273"/>
        <v>252800</v>
      </c>
      <c r="S85" s="8">
        <f t="shared" si="273"/>
        <v>314800</v>
      </c>
      <c r="T85" s="8">
        <f t="shared" si="273"/>
        <v>354800</v>
      </c>
      <c r="U85" s="8">
        <f t="shared" si="273"/>
        <v>399200</v>
      </c>
      <c r="V85" s="8">
        <f t="shared" si="273"/>
        <v>508000</v>
      </c>
      <c r="W85" s="8">
        <f t="shared" si="273"/>
        <v>555200</v>
      </c>
      <c r="X85" s="8">
        <f t="shared" si="273"/>
        <v>636800</v>
      </c>
      <c r="Y85" s="8">
        <f t="shared" si="273"/>
        <v>764800</v>
      </c>
      <c r="Z85" s="8">
        <f t="shared" si="273"/>
        <v>993200</v>
      </c>
      <c r="AA85" s="8">
        <f t="shared" si="273"/>
        <v>1272000</v>
      </c>
      <c r="AB85" s="8">
        <f t="shared" si="273"/>
        <v>1491200</v>
      </c>
      <c r="AC85" s="31">
        <f t="shared" si="273"/>
        <v>1954800</v>
      </c>
      <c r="AD85" s="30">
        <f t="shared" si="273"/>
        <v>2076800</v>
      </c>
      <c r="AE85" s="8">
        <f t="shared" si="273"/>
        <v>2179200</v>
      </c>
      <c r="AF85" s="8">
        <f t="shared" si="273"/>
        <v>2382000</v>
      </c>
      <c r="AG85" s="8">
        <f t="shared" si="273"/>
        <v>2947200</v>
      </c>
      <c r="AH85" s="8">
        <f t="shared" si="273"/>
        <v>3094800</v>
      </c>
      <c r="AI85" s="8">
        <f t="shared" si="273"/>
        <v>3244800</v>
      </c>
      <c r="AJ85" s="8">
        <f t="shared" si="273"/>
        <v>3497200</v>
      </c>
      <c r="AK85" s="8">
        <f t="shared" si="273"/>
        <v>3834000</v>
      </c>
      <c r="AL85" s="8">
        <f t="shared" si="273"/>
        <v>3991200</v>
      </c>
      <c r="AM85" s="8">
        <f t="shared" si="273"/>
        <v>4190800</v>
      </c>
      <c r="AN85" s="8">
        <f t="shared" si="273"/>
        <v>4330800</v>
      </c>
      <c r="AO85" s="31">
        <f t="shared" si="273"/>
        <v>4551200</v>
      </c>
      <c r="AP85" s="30">
        <f t="shared" si="273"/>
        <v>4712000</v>
      </c>
      <c r="AQ85" s="8">
        <f t="shared" si="273"/>
        <v>5133200</v>
      </c>
      <c r="AR85" s="8">
        <f t="shared" si="273"/>
        <v>5354800</v>
      </c>
      <c r="AS85" s="8">
        <f t="shared" si="273"/>
        <v>5520800</v>
      </c>
      <c r="AT85" s="8">
        <f t="shared" si="273"/>
        <v>5727200</v>
      </c>
      <c r="AU85" s="8">
        <f t="shared" si="273"/>
        <v>5854000</v>
      </c>
      <c r="AV85" s="8">
        <f t="shared" si="273"/>
        <v>6001200</v>
      </c>
      <c r="AW85" s="8">
        <f t="shared" si="273"/>
        <v>6470800</v>
      </c>
      <c r="AX85" s="8">
        <f t="shared" si="273"/>
        <v>6684800</v>
      </c>
      <c r="AY85" s="8">
        <f t="shared" si="273"/>
        <v>6899200</v>
      </c>
      <c r="AZ85" s="8">
        <f t="shared" si="273"/>
        <v>7114000</v>
      </c>
      <c r="BA85" s="31">
        <f t="shared" si="273"/>
        <v>7249200</v>
      </c>
      <c r="BB85" s="30">
        <f t="shared" si="273"/>
        <v>7644800</v>
      </c>
      <c r="BC85" s="8">
        <f t="shared" si="273"/>
        <v>8040800</v>
      </c>
      <c r="BD85" s="8">
        <f t="shared" si="273"/>
        <v>8239200</v>
      </c>
      <c r="BE85" s="8">
        <f t="shared" si="273"/>
        <v>8482000</v>
      </c>
      <c r="BF85" s="8">
        <f t="shared" si="273"/>
        <v>8745200</v>
      </c>
      <c r="BG85" s="8">
        <f t="shared" si="273"/>
        <v>9128800</v>
      </c>
      <c r="BH85" s="8">
        <f t="shared" si="273"/>
        <v>9312800</v>
      </c>
      <c r="BI85" s="8">
        <f t="shared" si="273"/>
        <v>9757200</v>
      </c>
      <c r="BJ85" s="8">
        <f t="shared" si="273"/>
        <v>10006000</v>
      </c>
      <c r="BK85" s="8">
        <f t="shared" si="273"/>
        <v>10295200</v>
      </c>
      <c r="BL85" s="8">
        <f t="shared" si="273"/>
        <v>10826800</v>
      </c>
      <c r="BM85" s="31">
        <f t="shared" si="273"/>
        <v>11078800</v>
      </c>
    </row>
    <row r="86" spans="2:65" s="18" customFormat="1" ht="15.75" customHeight="1" outlineLevel="1">
      <c r="B86" s="289" t="s">
        <v>377</v>
      </c>
      <c r="C86" s="287"/>
      <c r="D86" s="287"/>
      <c r="E86" s="288"/>
      <c r="F86" s="34">
        <f>F87</f>
        <v>400</v>
      </c>
      <c r="G86" s="34">
        <f t="shared" ref="G86:BM86" si="274">G87</f>
        <v>1600</v>
      </c>
      <c r="H86" s="34">
        <f t="shared" si="274"/>
        <v>4000</v>
      </c>
      <c r="I86" s="34">
        <f t="shared" si="274"/>
        <v>8000</v>
      </c>
      <c r="J86" s="34">
        <f t="shared" si="274"/>
        <v>10000</v>
      </c>
      <c r="K86" s="34">
        <f t="shared" si="274"/>
        <v>20000</v>
      </c>
      <c r="L86" s="34">
        <f t="shared" si="274"/>
        <v>24000</v>
      </c>
      <c r="M86" s="34">
        <f t="shared" si="274"/>
        <v>20000</v>
      </c>
      <c r="N86" s="34">
        <f t="shared" si="274"/>
        <v>26400</v>
      </c>
      <c r="O86" s="34">
        <f t="shared" si="274"/>
        <v>28000</v>
      </c>
      <c r="P86" s="34">
        <f t="shared" si="274"/>
        <v>24000</v>
      </c>
      <c r="Q86" s="34">
        <f t="shared" si="274"/>
        <v>32000</v>
      </c>
      <c r="R86" s="34">
        <f t="shared" si="274"/>
        <v>54400</v>
      </c>
      <c r="S86" s="34">
        <f t="shared" si="274"/>
        <v>62000</v>
      </c>
      <c r="T86" s="34">
        <f t="shared" si="274"/>
        <v>40000</v>
      </c>
      <c r="U86" s="34">
        <f t="shared" si="274"/>
        <v>44400</v>
      </c>
      <c r="V86" s="34">
        <f t="shared" si="274"/>
        <v>68800</v>
      </c>
      <c r="W86" s="34">
        <f t="shared" si="274"/>
        <v>47200</v>
      </c>
      <c r="X86" s="34">
        <f t="shared" si="274"/>
        <v>81600</v>
      </c>
      <c r="Y86" s="34">
        <f t="shared" si="274"/>
        <v>88000</v>
      </c>
      <c r="Z86" s="34">
        <f t="shared" si="274"/>
        <v>108400</v>
      </c>
      <c r="AA86" s="34">
        <f t="shared" si="274"/>
        <v>78800</v>
      </c>
      <c r="AB86" s="34">
        <f t="shared" si="274"/>
        <v>99200</v>
      </c>
      <c r="AC86" s="34">
        <f t="shared" si="274"/>
        <v>103600</v>
      </c>
      <c r="AD86" s="34">
        <f t="shared" si="274"/>
        <v>122000</v>
      </c>
      <c r="AE86" s="34">
        <f t="shared" si="274"/>
        <v>102400</v>
      </c>
      <c r="AF86" s="34">
        <f t="shared" si="274"/>
        <v>122800</v>
      </c>
      <c r="AG86" s="34">
        <f t="shared" si="274"/>
        <v>125200</v>
      </c>
      <c r="AH86" s="34">
        <f t="shared" si="274"/>
        <v>107600</v>
      </c>
      <c r="AI86" s="34">
        <f t="shared" si="274"/>
        <v>110000</v>
      </c>
      <c r="AJ86" s="34">
        <f t="shared" si="274"/>
        <v>92400</v>
      </c>
      <c r="AK86" s="34">
        <f t="shared" si="274"/>
        <v>96800</v>
      </c>
      <c r="AL86" s="34">
        <f t="shared" si="274"/>
        <v>117200</v>
      </c>
      <c r="AM86" s="34">
        <f t="shared" si="274"/>
        <v>119600</v>
      </c>
      <c r="AN86" s="34">
        <f t="shared" si="274"/>
        <v>140000</v>
      </c>
      <c r="AO86" s="34">
        <f t="shared" si="274"/>
        <v>140400</v>
      </c>
      <c r="AP86" s="34">
        <f t="shared" si="274"/>
        <v>120800</v>
      </c>
      <c r="AQ86" s="34">
        <f t="shared" si="274"/>
        <v>141200</v>
      </c>
      <c r="AR86" s="34">
        <f t="shared" si="274"/>
        <v>141600</v>
      </c>
      <c r="AS86" s="34">
        <f t="shared" si="274"/>
        <v>126000</v>
      </c>
      <c r="AT86" s="34">
        <f t="shared" si="274"/>
        <v>126400</v>
      </c>
      <c r="AU86" s="34">
        <f t="shared" si="274"/>
        <v>126800</v>
      </c>
      <c r="AV86" s="34">
        <f t="shared" si="274"/>
        <v>147200</v>
      </c>
      <c r="AW86" s="34">
        <f t="shared" si="274"/>
        <v>149600</v>
      </c>
      <c r="AX86" s="34">
        <f t="shared" si="274"/>
        <v>174000</v>
      </c>
      <c r="AY86" s="34">
        <f t="shared" si="274"/>
        <v>134400</v>
      </c>
      <c r="AZ86" s="34">
        <f t="shared" si="274"/>
        <v>134800</v>
      </c>
      <c r="BA86" s="34">
        <f t="shared" si="274"/>
        <v>135200</v>
      </c>
      <c r="BB86" s="34">
        <f t="shared" si="274"/>
        <v>155600</v>
      </c>
      <c r="BC86" s="34">
        <f t="shared" si="274"/>
        <v>156000</v>
      </c>
      <c r="BD86" s="34">
        <f t="shared" si="274"/>
        <v>158400</v>
      </c>
      <c r="BE86" s="34">
        <f t="shared" si="274"/>
        <v>162800</v>
      </c>
      <c r="BF86" s="34">
        <f t="shared" si="274"/>
        <v>183200</v>
      </c>
      <c r="BG86" s="34">
        <f t="shared" si="274"/>
        <v>183600</v>
      </c>
      <c r="BH86" s="34">
        <f t="shared" si="274"/>
        <v>184000</v>
      </c>
      <c r="BI86" s="34">
        <f t="shared" si="274"/>
        <v>204400</v>
      </c>
      <c r="BJ86" s="34">
        <f t="shared" si="274"/>
        <v>208800</v>
      </c>
      <c r="BK86" s="34">
        <f t="shared" si="274"/>
        <v>209200</v>
      </c>
      <c r="BL86" s="34">
        <f t="shared" si="274"/>
        <v>211600</v>
      </c>
      <c r="BM86" s="34">
        <f t="shared" si="274"/>
        <v>212000</v>
      </c>
    </row>
    <row r="87" spans="2:65" s="21" customFormat="1" ht="16" customHeight="1" outlineLevel="1">
      <c r="B87" s="285"/>
      <c r="C87" s="286" t="s">
        <v>378</v>
      </c>
      <c r="D87" s="20"/>
      <c r="E87" s="98"/>
      <c r="F87" s="40">
        <f t="shared" ref="F87:AK87" si="275">SUM(F88:F92)</f>
        <v>400</v>
      </c>
      <c r="G87" s="22">
        <f t="shared" si="275"/>
        <v>1600</v>
      </c>
      <c r="H87" s="22">
        <f t="shared" si="275"/>
        <v>4000</v>
      </c>
      <c r="I87" s="22">
        <f t="shared" si="275"/>
        <v>8000</v>
      </c>
      <c r="J87" s="22">
        <f t="shared" si="275"/>
        <v>10000</v>
      </c>
      <c r="K87" s="22">
        <f t="shared" si="275"/>
        <v>20000</v>
      </c>
      <c r="L87" s="22">
        <f t="shared" si="275"/>
        <v>24000</v>
      </c>
      <c r="M87" s="22">
        <f t="shared" si="275"/>
        <v>20000</v>
      </c>
      <c r="N87" s="22">
        <f t="shared" si="275"/>
        <v>26400</v>
      </c>
      <c r="O87" s="22">
        <f t="shared" si="275"/>
        <v>28000</v>
      </c>
      <c r="P87" s="22">
        <f t="shared" si="275"/>
        <v>24000</v>
      </c>
      <c r="Q87" s="37">
        <f t="shared" si="275"/>
        <v>32000</v>
      </c>
      <c r="R87" s="36">
        <f t="shared" si="275"/>
        <v>54400</v>
      </c>
      <c r="S87" s="22">
        <f t="shared" si="275"/>
        <v>62000</v>
      </c>
      <c r="T87" s="22">
        <f t="shared" si="275"/>
        <v>40000</v>
      </c>
      <c r="U87" s="22">
        <f t="shared" si="275"/>
        <v>44400</v>
      </c>
      <c r="V87" s="22">
        <f t="shared" si="275"/>
        <v>68800</v>
      </c>
      <c r="W87" s="22">
        <f t="shared" si="275"/>
        <v>47200</v>
      </c>
      <c r="X87" s="22">
        <f t="shared" si="275"/>
        <v>81600</v>
      </c>
      <c r="Y87" s="22">
        <f t="shared" si="275"/>
        <v>88000</v>
      </c>
      <c r="Z87" s="22">
        <f t="shared" si="275"/>
        <v>108400</v>
      </c>
      <c r="AA87" s="22">
        <f t="shared" si="275"/>
        <v>78800</v>
      </c>
      <c r="AB87" s="22">
        <f t="shared" si="275"/>
        <v>99200</v>
      </c>
      <c r="AC87" s="37">
        <f t="shared" si="275"/>
        <v>103600</v>
      </c>
      <c r="AD87" s="36">
        <f t="shared" si="275"/>
        <v>122000</v>
      </c>
      <c r="AE87" s="22">
        <f t="shared" si="275"/>
        <v>102400</v>
      </c>
      <c r="AF87" s="22">
        <f t="shared" si="275"/>
        <v>122800</v>
      </c>
      <c r="AG87" s="22">
        <f t="shared" si="275"/>
        <v>125200</v>
      </c>
      <c r="AH87" s="22">
        <f t="shared" si="275"/>
        <v>107600</v>
      </c>
      <c r="AI87" s="22">
        <f t="shared" si="275"/>
        <v>110000</v>
      </c>
      <c r="AJ87" s="22">
        <f t="shared" si="275"/>
        <v>92400</v>
      </c>
      <c r="AK87" s="22">
        <f t="shared" si="275"/>
        <v>96800</v>
      </c>
      <c r="AL87" s="22">
        <f t="shared" ref="AL87:BM87" si="276">SUM(AL88:AL92)</f>
        <v>117200</v>
      </c>
      <c r="AM87" s="22">
        <f t="shared" si="276"/>
        <v>119600</v>
      </c>
      <c r="AN87" s="22">
        <f t="shared" si="276"/>
        <v>140000</v>
      </c>
      <c r="AO87" s="37">
        <f t="shared" si="276"/>
        <v>140400</v>
      </c>
      <c r="AP87" s="36">
        <f t="shared" si="276"/>
        <v>120800</v>
      </c>
      <c r="AQ87" s="22">
        <f t="shared" si="276"/>
        <v>141200</v>
      </c>
      <c r="AR87" s="22">
        <f t="shared" si="276"/>
        <v>141600</v>
      </c>
      <c r="AS87" s="22">
        <f t="shared" si="276"/>
        <v>126000</v>
      </c>
      <c r="AT87" s="22">
        <f t="shared" si="276"/>
        <v>126400</v>
      </c>
      <c r="AU87" s="22">
        <f t="shared" si="276"/>
        <v>126800</v>
      </c>
      <c r="AV87" s="22">
        <f t="shared" si="276"/>
        <v>147200</v>
      </c>
      <c r="AW87" s="22">
        <f t="shared" si="276"/>
        <v>149600</v>
      </c>
      <c r="AX87" s="22">
        <f t="shared" si="276"/>
        <v>174000</v>
      </c>
      <c r="AY87" s="22">
        <f t="shared" si="276"/>
        <v>134400</v>
      </c>
      <c r="AZ87" s="22">
        <f t="shared" si="276"/>
        <v>134800</v>
      </c>
      <c r="BA87" s="37">
        <f t="shared" si="276"/>
        <v>135200</v>
      </c>
      <c r="BB87" s="36">
        <f t="shared" si="276"/>
        <v>155600</v>
      </c>
      <c r="BC87" s="22">
        <f t="shared" si="276"/>
        <v>156000</v>
      </c>
      <c r="BD87" s="22">
        <f t="shared" si="276"/>
        <v>158400</v>
      </c>
      <c r="BE87" s="22">
        <f t="shared" si="276"/>
        <v>162800</v>
      </c>
      <c r="BF87" s="22">
        <f t="shared" si="276"/>
        <v>183200</v>
      </c>
      <c r="BG87" s="22">
        <f t="shared" si="276"/>
        <v>183600</v>
      </c>
      <c r="BH87" s="22">
        <f t="shared" si="276"/>
        <v>184000</v>
      </c>
      <c r="BI87" s="22">
        <f t="shared" si="276"/>
        <v>204400</v>
      </c>
      <c r="BJ87" s="22">
        <f t="shared" si="276"/>
        <v>208800</v>
      </c>
      <c r="BK87" s="22">
        <f t="shared" si="276"/>
        <v>209200</v>
      </c>
      <c r="BL87" s="22">
        <f t="shared" si="276"/>
        <v>211600</v>
      </c>
      <c r="BM87" s="37">
        <f t="shared" si="276"/>
        <v>212000</v>
      </c>
    </row>
    <row r="88" spans="2:65" s="21" customFormat="1" ht="16" customHeight="1" outlineLevel="2">
      <c r="B88" s="197"/>
      <c r="C88" s="282"/>
      <c r="D88" s="20">
        <v>1</v>
      </c>
      <c r="E88" s="95"/>
      <c r="F88" s="40">
        <f>SUM(F16 * $D$88 * 'HXCEL Assumptions'!$B$17*'HXCEL Assumptions'!$B$18)</f>
        <v>400</v>
      </c>
      <c r="G88" s="40">
        <f>SUM(G16 * $D$88 * 'HXCEL Assumptions'!$B$17*'HXCEL Assumptions'!$B$18)</f>
        <v>1600</v>
      </c>
      <c r="H88" s="40">
        <f>SUM(H16 * $D$88 * 'HXCEL Assumptions'!$B$17*'HXCEL Assumptions'!$B$18)</f>
        <v>4000</v>
      </c>
      <c r="I88" s="40">
        <f>SUM(I16 * $D$88 * 'HXCEL Assumptions'!$B$17*'HXCEL Assumptions'!$B$18)</f>
        <v>6000</v>
      </c>
      <c r="J88" s="40">
        <f>SUM(J16 * $D$88 * 'HXCEL Assumptions'!$B$17*'HXCEL Assumptions'!$B$18)</f>
        <v>10000</v>
      </c>
      <c r="K88" s="40">
        <f>SUM(K16 * $D$88 * 'HXCEL Assumptions'!$B$17*'HXCEL Assumptions'!$B$18)</f>
        <v>16000</v>
      </c>
      <c r="L88" s="40">
        <f>SUM(L16 * $D$88 * 'HXCEL Assumptions'!$B$17*'HXCEL Assumptions'!$B$18)</f>
        <v>18000</v>
      </c>
      <c r="M88" s="40">
        <f>SUM(M16 * $D$88 * 'HXCEL Assumptions'!$B$17*'HXCEL Assumptions'!$B$18)</f>
        <v>20000</v>
      </c>
      <c r="N88" s="40">
        <f>SUM(N16 * $D$88 * 'HXCEL Assumptions'!$B$17*'HXCEL Assumptions'!$B$18)</f>
        <v>20400</v>
      </c>
      <c r="O88" s="40">
        <f>SUM(O16 * $D$88 * 'HXCEL Assumptions'!$B$17*'HXCEL Assumptions'!$B$18)</f>
        <v>22000</v>
      </c>
      <c r="P88" s="40">
        <f>SUM(P16 * $D$88 * 'HXCEL Assumptions'!$B$17*'HXCEL Assumptions'!$B$18)</f>
        <v>22000</v>
      </c>
      <c r="Q88" s="40">
        <f>SUM(Q16 * $D$88 * 'HXCEL Assumptions'!$B$17*'HXCEL Assumptions'!$B$18)</f>
        <v>24000</v>
      </c>
      <c r="R88" s="40">
        <f>SUM(R16 * $D$88 * 'HXCEL Assumptions'!$B$17*'HXCEL Assumptions'!$B$18)</f>
        <v>24400</v>
      </c>
      <c r="S88" s="40">
        <f>SUM(S16 * $D$88 * 'HXCEL Assumptions'!$B$17*'HXCEL Assumptions'!$B$18)</f>
        <v>26000</v>
      </c>
      <c r="T88" s="40">
        <f>SUM(T16 * $D$88 * 'HXCEL Assumptions'!$B$17*'HXCEL Assumptions'!$B$18)</f>
        <v>26000</v>
      </c>
      <c r="U88" s="40">
        <f>SUM(U16 * $D$88 * 'HXCEL Assumptions'!$B$17*'HXCEL Assumptions'!$B$18)</f>
        <v>26400</v>
      </c>
      <c r="V88" s="40">
        <f>SUM(V16 * $D$88 * 'HXCEL Assumptions'!$B$17*'HXCEL Assumptions'!$B$18)</f>
        <v>26800</v>
      </c>
      <c r="W88" s="40">
        <f>SUM(W16 * $D$88 * 'HXCEL Assumptions'!$B$17*'HXCEL Assumptions'!$B$18)</f>
        <v>27200</v>
      </c>
      <c r="X88" s="40">
        <f>SUM(X16 * $D$88 * 'HXCEL Assumptions'!$B$17*'HXCEL Assumptions'!$B$18)</f>
        <v>27600</v>
      </c>
      <c r="Y88" s="40">
        <f>SUM(Y16 * $D$88 * 'HXCEL Assumptions'!$B$17*'HXCEL Assumptions'!$B$18)</f>
        <v>28000</v>
      </c>
      <c r="Z88" s="40">
        <f>SUM(Z16 * $D$88 * 'HXCEL Assumptions'!$B$17*'HXCEL Assumptions'!$B$18)</f>
        <v>28400</v>
      </c>
      <c r="AA88" s="40">
        <f>SUM(AA16 * $D$88 * 'HXCEL Assumptions'!$B$17*'HXCEL Assumptions'!$B$18)</f>
        <v>28800</v>
      </c>
      <c r="AB88" s="40">
        <f>SUM(AB16 * $D$88 * 'HXCEL Assumptions'!$B$17*'HXCEL Assumptions'!$B$18)</f>
        <v>29200</v>
      </c>
      <c r="AC88" s="40">
        <f>SUM(AC16 * $D$88 * 'HXCEL Assumptions'!$B$17*'HXCEL Assumptions'!$B$18)</f>
        <v>29600</v>
      </c>
      <c r="AD88" s="40">
        <f>SUM(AD16 * $D$88 * 'HXCEL Assumptions'!$B$17*'HXCEL Assumptions'!$B$18)</f>
        <v>30000</v>
      </c>
      <c r="AE88" s="40">
        <f>SUM(AE16 * $D$88 * 'HXCEL Assumptions'!$B$17*'HXCEL Assumptions'!$B$18)</f>
        <v>30400</v>
      </c>
      <c r="AF88" s="40">
        <f>SUM(AF16 * $D$88 * 'HXCEL Assumptions'!$B$17*'HXCEL Assumptions'!$B$18)</f>
        <v>30800</v>
      </c>
      <c r="AG88" s="40">
        <f>SUM(AG16 * $D$88 * 'HXCEL Assumptions'!$B$17*'HXCEL Assumptions'!$B$18)</f>
        <v>31200</v>
      </c>
      <c r="AH88" s="40">
        <f>SUM(AH16 * $D$88 * 'HXCEL Assumptions'!$B$17*'HXCEL Assumptions'!$B$18)</f>
        <v>31600</v>
      </c>
      <c r="AI88" s="40">
        <f>SUM(AI16 * $D$88 * 'HXCEL Assumptions'!$B$17*'HXCEL Assumptions'!$B$18)</f>
        <v>32000</v>
      </c>
      <c r="AJ88" s="40">
        <f>SUM(AJ16 * $D$88 * 'HXCEL Assumptions'!$B$17*'HXCEL Assumptions'!$B$18)</f>
        <v>32400</v>
      </c>
      <c r="AK88" s="40">
        <f>SUM(AK16 * $D$88 * 'HXCEL Assumptions'!$B$17*'HXCEL Assumptions'!$B$18)</f>
        <v>32800</v>
      </c>
      <c r="AL88" s="40">
        <f>SUM(AL16 * $D$88 * 'HXCEL Assumptions'!$B$17*'HXCEL Assumptions'!$B$18)</f>
        <v>33200</v>
      </c>
      <c r="AM88" s="40">
        <f>SUM(AM16 * $D$88 * 'HXCEL Assumptions'!$B$17*'HXCEL Assumptions'!$B$18)</f>
        <v>33600</v>
      </c>
      <c r="AN88" s="40">
        <f>SUM(AN16 * $D$88 * 'HXCEL Assumptions'!$B$17*'HXCEL Assumptions'!$B$18)</f>
        <v>34000</v>
      </c>
      <c r="AO88" s="40">
        <f>SUM(AO16 * $D$88 * 'HXCEL Assumptions'!$B$17*'HXCEL Assumptions'!$B$18)</f>
        <v>34400</v>
      </c>
      <c r="AP88" s="40">
        <f>SUM(AP16 * $D$88 * 'HXCEL Assumptions'!$B$17*'HXCEL Assumptions'!$B$18)</f>
        <v>34800</v>
      </c>
      <c r="AQ88" s="40">
        <f>SUM(AQ16 * $D$88 * 'HXCEL Assumptions'!$B$17*'HXCEL Assumptions'!$B$18)</f>
        <v>35200</v>
      </c>
      <c r="AR88" s="40">
        <f>SUM(AR16 * $D$88 * 'HXCEL Assumptions'!$B$17*'HXCEL Assumptions'!$B$18)</f>
        <v>35600</v>
      </c>
      <c r="AS88" s="40">
        <f>SUM(AS16 * $D$88 * 'HXCEL Assumptions'!$B$17*'HXCEL Assumptions'!$B$18)</f>
        <v>36000</v>
      </c>
      <c r="AT88" s="40">
        <f>SUM(AT16 * $D$88 * 'HXCEL Assumptions'!$B$17*'HXCEL Assumptions'!$B$18)</f>
        <v>36400</v>
      </c>
      <c r="AU88" s="40">
        <f>SUM(AU16 * $D$88 * 'HXCEL Assumptions'!$B$17*'HXCEL Assumptions'!$B$18)</f>
        <v>36800</v>
      </c>
      <c r="AV88" s="40">
        <f>SUM(AV16 * $D$88 * 'HXCEL Assumptions'!$B$17*'HXCEL Assumptions'!$B$18)</f>
        <v>37200</v>
      </c>
      <c r="AW88" s="40">
        <f>SUM(AW16 * $D$88 * 'HXCEL Assumptions'!$B$17*'HXCEL Assumptions'!$B$18)</f>
        <v>37600</v>
      </c>
      <c r="AX88" s="40">
        <f>SUM(AX16 * $D$88 * 'HXCEL Assumptions'!$B$17*'HXCEL Assumptions'!$B$18)</f>
        <v>38000</v>
      </c>
      <c r="AY88" s="40">
        <f>SUM(AY16 * $D$88 * 'HXCEL Assumptions'!$B$17*'HXCEL Assumptions'!$B$18)</f>
        <v>38400</v>
      </c>
      <c r="AZ88" s="40">
        <f>SUM(AZ16 * $D$88 * 'HXCEL Assumptions'!$B$17*'HXCEL Assumptions'!$B$18)</f>
        <v>38800</v>
      </c>
      <c r="BA88" s="40">
        <f>SUM(BA16 * $D$88 * 'HXCEL Assumptions'!$B$17*'HXCEL Assumptions'!$B$18)</f>
        <v>39200</v>
      </c>
      <c r="BB88" s="40">
        <f>SUM(BB16 * $D$88 * 'HXCEL Assumptions'!$B$17*'HXCEL Assumptions'!$B$18)</f>
        <v>39600</v>
      </c>
      <c r="BC88" s="40">
        <f>SUM(BC16 * $D$88 * 'HXCEL Assumptions'!$B$17*'HXCEL Assumptions'!$B$18)</f>
        <v>40000</v>
      </c>
      <c r="BD88" s="40">
        <f>SUM(BD16 * $D$88 * 'HXCEL Assumptions'!$B$17*'HXCEL Assumptions'!$B$18)</f>
        <v>40400</v>
      </c>
      <c r="BE88" s="40">
        <f>SUM(BE16 * $D$88 * 'HXCEL Assumptions'!$B$17*'HXCEL Assumptions'!$B$18)</f>
        <v>40800</v>
      </c>
      <c r="BF88" s="40">
        <f>SUM(BF16 * $D$88 * 'HXCEL Assumptions'!$B$17*'HXCEL Assumptions'!$B$18)</f>
        <v>41200</v>
      </c>
      <c r="BG88" s="40">
        <f>SUM(BG16 * $D$88 * 'HXCEL Assumptions'!$B$17*'HXCEL Assumptions'!$B$18)</f>
        <v>41600</v>
      </c>
      <c r="BH88" s="40">
        <f>SUM(BH16 * $D$88 * 'HXCEL Assumptions'!$B$17*'HXCEL Assumptions'!$B$18)</f>
        <v>42000</v>
      </c>
      <c r="BI88" s="40">
        <f>SUM(BI16 * $D$88 * 'HXCEL Assumptions'!$B$17*'HXCEL Assumptions'!$B$18)</f>
        <v>42400</v>
      </c>
      <c r="BJ88" s="40">
        <f>SUM(BJ16 * $D$88 * 'HXCEL Assumptions'!$B$17*'HXCEL Assumptions'!$B$18)</f>
        <v>42800</v>
      </c>
      <c r="BK88" s="40">
        <f>SUM(BK16 * $D$88 * 'HXCEL Assumptions'!$B$17*'HXCEL Assumptions'!$B$18)</f>
        <v>43200</v>
      </c>
      <c r="BL88" s="40">
        <f>SUM(BL16 * $D$88 * 'HXCEL Assumptions'!$B$17*'HXCEL Assumptions'!$B$18)</f>
        <v>43600</v>
      </c>
      <c r="BM88" s="40">
        <f>SUM(BM16 * $D$88 * 'HXCEL Assumptions'!$B$17*'HXCEL Assumptions'!$B$18)</f>
        <v>44000</v>
      </c>
    </row>
    <row r="89" spans="2:65" s="21" customFormat="1" ht="16" customHeight="1" outlineLevel="2">
      <c r="B89" s="197"/>
      <c r="C89" s="283"/>
      <c r="D89" s="20">
        <v>5</v>
      </c>
      <c r="E89" s="95"/>
      <c r="F89" s="40">
        <f>SUM(F17 * $D$89 * 'HXCEL Assumptions'!$B$17*'HXCEL Assumptions'!$B$18)</f>
        <v>0</v>
      </c>
      <c r="G89" s="40">
        <f>SUM(G17 * $D$89 * 'HXCEL Assumptions'!$B$17*'HXCEL Assumptions'!$B$18)</f>
        <v>0</v>
      </c>
      <c r="H89" s="40">
        <f>SUM(H17 * $D$89 * 'HXCEL Assumptions'!$B$17*'HXCEL Assumptions'!$B$18)</f>
        <v>0</v>
      </c>
      <c r="I89" s="40">
        <f>SUM(I17 * $D$89 * 'HXCEL Assumptions'!$B$17*'HXCEL Assumptions'!$B$18)</f>
        <v>2000</v>
      </c>
      <c r="J89" s="40">
        <f>SUM(J17 * $D$89 * 'HXCEL Assumptions'!$B$17*'HXCEL Assumptions'!$B$18)</f>
        <v>0</v>
      </c>
      <c r="K89" s="40">
        <f>SUM(K17 * $D$89 * 'HXCEL Assumptions'!$B$17*'HXCEL Assumptions'!$B$18)</f>
        <v>4000</v>
      </c>
      <c r="L89" s="40">
        <f>SUM(L17 * $D$89 * 'HXCEL Assumptions'!$B$17*'HXCEL Assumptions'!$B$18)</f>
        <v>2000</v>
      </c>
      <c r="M89" s="40">
        <f>SUM(M17 * $D$89 * 'HXCEL Assumptions'!$B$17*'HXCEL Assumptions'!$B$18)</f>
        <v>0</v>
      </c>
      <c r="N89" s="40">
        <f>SUM(N17 * $D$89 * 'HXCEL Assumptions'!$B$17*'HXCEL Assumptions'!$B$18)</f>
        <v>2000</v>
      </c>
      <c r="O89" s="40">
        <f>SUM(O17 * $D$89 * 'HXCEL Assumptions'!$B$17*'HXCEL Assumptions'!$B$18)</f>
        <v>2000</v>
      </c>
      <c r="P89" s="40">
        <f>SUM(P17 * $D$89 * 'HXCEL Assumptions'!$B$17*'HXCEL Assumptions'!$B$18)</f>
        <v>2000</v>
      </c>
      <c r="Q89" s="40">
        <f>SUM(Q17 * $D$89 * 'HXCEL Assumptions'!$B$17*'HXCEL Assumptions'!$B$18)</f>
        <v>4000</v>
      </c>
      <c r="R89" s="40">
        <f>SUM(R17 * $D$89 * 'HXCEL Assumptions'!$B$17*'HXCEL Assumptions'!$B$18)</f>
        <v>6000</v>
      </c>
      <c r="S89" s="40">
        <f>SUM(S17 * $D$89 * 'HXCEL Assumptions'!$B$17*'HXCEL Assumptions'!$B$18)</f>
        <v>8000</v>
      </c>
      <c r="T89" s="40">
        <f>SUM(T17 * $D$89 * 'HXCEL Assumptions'!$B$17*'HXCEL Assumptions'!$B$18)</f>
        <v>6000</v>
      </c>
      <c r="U89" s="40">
        <f>SUM(U17 * $D$89 * 'HXCEL Assumptions'!$B$17*'HXCEL Assumptions'!$B$18)</f>
        <v>10000</v>
      </c>
      <c r="V89" s="40">
        <f>SUM(V17 * $D$89 * 'HXCEL Assumptions'!$B$17*'HXCEL Assumptions'!$B$18)</f>
        <v>10000</v>
      </c>
      <c r="W89" s="40">
        <f>SUM(W17 * $D$89 * 'HXCEL Assumptions'!$B$17*'HXCEL Assumptions'!$B$18)</f>
        <v>8000</v>
      </c>
      <c r="X89" s="40">
        <f>SUM(X17 * $D$89 * 'HXCEL Assumptions'!$B$17*'HXCEL Assumptions'!$B$18)</f>
        <v>14000</v>
      </c>
      <c r="Y89" s="40">
        <f>SUM(Y17 * $D$89 * 'HXCEL Assumptions'!$B$17*'HXCEL Assumptions'!$B$18)</f>
        <v>20000</v>
      </c>
      <c r="Z89" s="40">
        <f>SUM(Z17 * $D$89 * 'HXCEL Assumptions'!$B$17*'HXCEL Assumptions'!$B$18)</f>
        <v>20000</v>
      </c>
      <c r="AA89" s="40">
        <f>SUM(AA17 * $D$89 * 'HXCEL Assumptions'!$B$17*'HXCEL Assumptions'!$B$18)</f>
        <v>22000</v>
      </c>
      <c r="AB89" s="40">
        <f>SUM(AB17 * $D$89 * 'HXCEL Assumptions'!$B$17*'HXCEL Assumptions'!$B$18)</f>
        <v>22000</v>
      </c>
      <c r="AC89" s="40">
        <f>SUM(AC17 * $D$89 * 'HXCEL Assumptions'!$B$17*'HXCEL Assumptions'!$B$18)</f>
        <v>22000</v>
      </c>
      <c r="AD89" s="40">
        <f>SUM(AD17 * $D$89 * 'HXCEL Assumptions'!$B$17*'HXCEL Assumptions'!$B$18)</f>
        <v>20000</v>
      </c>
      <c r="AE89" s="40">
        <f>SUM(AE17 * $D$89 * 'HXCEL Assumptions'!$B$17*'HXCEL Assumptions'!$B$18)</f>
        <v>20000</v>
      </c>
      <c r="AF89" s="40">
        <f>SUM(AF17 * $D$89 * 'HXCEL Assumptions'!$B$17*'HXCEL Assumptions'!$B$18)</f>
        <v>20000</v>
      </c>
      <c r="AG89" s="40">
        <f>SUM(AG17 * $D$89 * 'HXCEL Assumptions'!$B$17*'HXCEL Assumptions'!$B$18)</f>
        <v>22000</v>
      </c>
      <c r="AH89" s="40">
        <f>SUM(AH17 * $D$89 * 'HXCEL Assumptions'!$B$17*'HXCEL Assumptions'!$B$18)</f>
        <v>24000</v>
      </c>
      <c r="AI89" s="40">
        <f>SUM(AI17 * $D$89 * 'HXCEL Assumptions'!$B$17*'HXCEL Assumptions'!$B$18)</f>
        <v>22000</v>
      </c>
      <c r="AJ89" s="40">
        <f>SUM(AJ17 * $D$89 * 'HXCEL Assumptions'!$B$17*'HXCEL Assumptions'!$B$18)</f>
        <v>24000</v>
      </c>
      <c r="AK89" s="40">
        <f>SUM(AK17 * $D$89 * 'HXCEL Assumptions'!$B$17*'HXCEL Assumptions'!$B$18)</f>
        <v>24000</v>
      </c>
      <c r="AL89" s="40">
        <f>SUM(AL17 * $D$89 * 'HXCEL Assumptions'!$B$17*'HXCEL Assumptions'!$B$18)</f>
        <v>24000</v>
      </c>
      <c r="AM89" s="40">
        <f>SUM(AM17 * $D$89 * 'HXCEL Assumptions'!$B$17*'HXCEL Assumptions'!$B$18)</f>
        <v>26000</v>
      </c>
      <c r="AN89" s="40">
        <f>SUM(AN17 * $D$89 * 'HXCEL Assumptions'!$B$17*'HXCEL Assumptions'!$B$18)</f>
        <v>26000</v>
      </c>
      <c r="AO89" s="40">
        <f>SUM(AO17 * $D$89 * 'HXCEL Assumptions'!$B$17*'HXCEL Assumptions'!$B$18)</f>
        <v>26000</v>
      </c>
      <c r="AP89" s="40">
        <f>SUM(AP17 * $D$89 * 'HXCEL Assumptions'!$B$17*'HXCEL Assumptions'!$B$18)</f>
        <v>26000</v>
      </c>
      <c r="AQ89" s="40">
        <f>SUM(AQ17 * $D$89 * 'HXCEL Assumptions'!$B$17*'HXCEL Assumptions'!$B$18)</f>
        <v>26000</v>
      </c>
      <c r="AR89" s="40">
        <f>SUM(AR17 * $D$89 * 'HXCEL Assumptions'!$B$17*'HXCEL Assumptions'!$B$18)</f>
        <v>26000</v>
      </c>
      <c r="AS89" s="40">
        <f>SUM(AS17 * $D$89 * 'HXCEL Assumptions'!$B$17*'HXCEL Assumptions'!$B$18)</f>
        <v>26000</v>
      </c>
      <c r="AT89" s="40">
        <f>SUM(AT17 * $D$89 * 'HXCEL Assumptions'!$B$17*'HXCEL Assumptions'!$B$18)</f>
        <v>26000</v>
      </c>
      <c r="AU89" s="40">
        <f>SUM(AU17 * $D$89 * 'HXCEL Assumptions'!$B$17*'HXCEL Assumptions'!$B$18)</f>
        <v>26000</v>
      </c>
      <c r="AV89" s="40">
        <f>SUM(AV17 * $D$89 * 'HXCEL Assumptions'!$B$17*'HXCEL Assumptions'!$B$18)</f>
        <v>26000</v>
      </c>
      <c r="AW89" s="40">
        <f>SUM(AW17 * $D$89 * 'HXCEL Assumptions'!$B$17*'HXCEL Assumptions'!$B$18)</f>
        <v>28000</v>
      </c>
      <c r="AX89" s="40">
        <f>SUM(AX17 * $D$89 * 'HXCEL Assumptions'!$B$17*'HXCEL Assumptions'!$B$18)</f>
        <v>28000</v>
      </c>
      <c r="AY89" s="40">
        <f>SUM(AY17 * $D$89 * 'HXCEL Assumptions'!$B$17*'HXCEL Assumptions'!$B$18)</f>
        <v>28000</v>
      </c>
      <c r="AZ89" s="40">
        <f>SUM(AZ17 * $D$89 * 'HXCEL Assumptions'!$B$17*'HXCEL Assumptions'!$B$18)</f>
        <v>28000</v>
      </c>
      <c r="BA89" s="40">
        <f>SUM(BA17 * $D$89 * 'HXCEL Assumptions'!$B$17*'HXCEL Assumptions'!$B$18)</f>
        <v>28000</v>
      </c>
      <c r="BB89" s="40">
        <f>SUM(BB17 * $D$89 * 'HXCEL Assumptions'!$B$17*'HXCEL Assumptions'!$B$18)</f>
        <v>28000</v>
      </c>
      <c r="BC89" s="40">
        <f>SUM(BC17 * $D$89 * 'HXCEL Assumptions'!$B$17*'HXCEL Assumptions'!$B$18)</f>
        <v>28000</v>
      </c>
      <c r="BD89" s="40">
        <f>SUM(BD17 * $D$89 * 'HXCEL Assumptions'!$B$17*'HXCEL Assumptions'!$B$18)</f>
        <v>30000</v>
      </c>
      <c r="BE89" s="40">
        <f>SUM(BE17 * $D$89 * 'HXCEL Assumptions'!$B$17*'HXCEL Assumptions'!$B$18)</f>
        <v>30000</v>
      </c>
      <c r="BF89" s="40">
        <f>SUM(BF17 * $D$89 * 'HXCEL Assumptions'!$B$17*'HXCEL Assumptions'!$B$18)</f>
        <v>30000</v>
      </c>
      <c r="BG89" s="40">
        <f>SUM(BG17 * $D$89 * 'HXCEL Assumptions'!$B$17*'HXCEL Assumptions'!$B$18)</f>
        <v>30000</v>
      </c>
      <c r="BH89" s="40">
        <f>SUM(BH17 * $D$89 * 'HXCEL Assumptions'!$B$17*'HXCEL Assumptions'!$B$18)</f>
        <v>30000</v>
      </c>
      <c r="BI89" s="40">
        <f>SUM(BI17 * $D$89 * 'HXCEL Assumptions'!$B$17*'HXCEL Assumptions'!$B$18)</f>
        <v>30000</v>
      </c>
      <c r="BJ89" s="40">
        <f>SUM(BJ17 * $D$89 * 'HXCEL Assumptions'!$B$17*'HXCEL Assumptions'!$B$18)</f>
        <v>30000</v>
      </c>
      <c r="BK89" s="40">
        <f>SUM(BK17 * $D$89 * 'HXCEL Assumptions'!$B$17*'HXCEL Assumptions'!$B$18)</f>
        <v>30000</v>
      </c>
      <c r="BL89" s="40">
        <f>SUM(BL17 * $D$89 * 'HXCEL Assumptions'!$B$17*'HXCEL Assumptions'!$B$18)</f>
        <v>32000</v>
      </c>
      <c r="BM89" s="40">
        <f>SUM(BM17 * $D$89 * 'HXCEL Assumptions'!$B$17*'HXCEL Assumptions'!$B$18)</f>
        <v>32000</v>
      </c>
    </row>
    <row r="90" spans="2:65" s="21" customFormat="1" ht="16" customHeight="1" outlineLevel="2">
      <c r="B90" s="197"/>
      <c r="C90" s="283"/>
      <c r="D90" s="20">
        <v>10</v>
      </c>
      <c r="E90" s="95"/>
      <c r="F90" s="40">
        <f>SUM(F18 * $D$90 * 'HXCEL Assumptions'!$B$17*'HXCEL Assumptions'!$B$18)</f>
        <v>0</v>
      </c>
      <c r="G90" s="40">
        <f>SUM(G18 * $D$90 * 'HXCEL Assumptions'!$B$17*'HXCEL Assumptions'!$B$18)</f>
        <v>0</v>
      </c>
      <c r="H90" s="40">
        <f>SUM(H18 * $D$90 * 'HXCEL Assumptions'!$B$17*'HXCEL Assumptions'!$B$18)</f>
        <v>0</v>
      </c>
      <c r="I90" s="40">
        <f>SUM(I18 * $D$90 * 'HXCEL Assumptions'!$B$17*'HXCEL Assumptions'!$B$18)</f>
        <v>0</v>
      </c>
      <c r="J90" s="40">
        <f>SUM(J18 * $D$90 * 'HXCEL Assumptions'!$B$17*'HXCEL Assumptions'!$B$18)</f>
        <v>0</v>
      </c>
      <c r="K90" s="40">
        <f>SUM(K18 * $D$90 * 'HXCEL Assumptions'!$B$17*'HXCEL Assumptions'!$B$18)</f>
        <v>0</v>
      </c>
      <c r="L90" s="40">
        <f>SUM(L18 * $D$90 * 'HXCEL Assumptions'!$B$17*'HXCEL Assumptions'!$B$18)</f>
        <v>4000</v>
      </c>
      <c r="M90" s="40">
        <f>SUM(M18 * $D$90 * 'HXCEL Assumptions'!$B$17*'HXCEL Assumptions'!$B$18)</f>
        <v>0</v>
      </c>
      <c r="N90" s="40">
        <f>SUM(N18 * $D$90 * 'HXCEL Assumptions'!$B$17*'HXCEL Assumptions'!$B$18)</f>
        <v>4000</v>
      </c>
      <c r="O90" s="40">
        <f>SUM(O18 * $D$90 * 'HXCEL Assumptions'!$B$17*'HXCEL Assumptions'!$B$18)</f>
        <v>4000</v>
      </c>
      <c r="P90" s="40">
        <f>SUM(P18 * $D$90 * 'HXCEL Assumptions'!$B$17*'HXCEL Assumptions'!$B$18)</f>
        <v>0</v>
      </c>
      <c r="Q90" s="40">
        <f>SUM(Q18 * $D$90 * 'HXCEL Assumptions'!$B$17*'HXCEL Assumptions'!$B$18)</f>
        <v>4000</v>
      </c>
      <c r="R90" s="40">
        <f>SUM(R18 * $D$90 * 'HXCEL Assumptions'!$B$17*'HXCEL Assumptions'!$B$18)</f>
        <v>4000</v>
      </c>
      <c r="S90" s="40">
        <f>SUM(S18 * $D$90 * 'HXCEL Assumptions'!$B$17*'HXCEL Assumptions'!$B$18)</f>
        <v>8000</v>
      </c>
      <c r="T90" s="40">
        <f>SUM(T18 * $D$90 * 'HXCEL Assumptions'!$B$17*'HXCEL Assumptions'!$B$18)</f>
        <v>8000</v>
      </c>
      <c r="U90" s="40">
        <f>SUM(U18 * $D$90 * 'HXCEL Assumptions'!$B$17*'HXCEL Assumptions'!$B$18)</f>
        <v>8000</v>
      </c>
      <c r="V90" s="40">
        <f>SUM(V18 * $D$90 * 'HXCEL Assumptions'!$B$17*'HXCEL Assumptions'!$B$18)</f>
        <v>12000</v>
      </c>
      <c r="W90" s="40">
        <f>SUM(W18 * $D$90 * 'HXCEL Assumptions'!$B$17*'HXCEL Assumptions'!$B$18)</f>
        <v>12000</v>
      </c>
      <c r="X90" s="40">
        <f>SUM(X18 * $D$90 * 'HXCEL Assumptions'!$B$17*'HXCEL Assumptions'!$B$18)</f>
        <v>20000</v>
      </c>
      <c r="Y90" s="40">
        <f>SUM(Y18 * $D$90 * 'HXCEL Assumptions'!$B$17*'HXCEL Assumptions'!$B$18)</f>
        <v>20000</v>
      </c>
      <c r="Z90" s="40">
        <f>SUM(Z18 * $D$90 * 'HXCEL Assumptions'!$B$17*'HXCEL Assumptions'!$B$18)</f>
        <v>20000</v>
      </c>
      <c r="AA90" s="40">
        <f>SUM(AA18 * $D$90 * 'HXCEL Assumptions'!$B$17*'HXCEL Assumptions'!$B$18)</f>
        <v>28000</v>
      </c>
      <c r="AB90" s="40">
        <f>SUM(AB18 * $D$90 * 'HXCEL Assumptions'!$B$17*'HXCEL Assumptions'!$B$18)</f>
        <v>28000</v>
      </c>
      <c r="AC90" s="40">
        <f>SUM(AC18 * $D$90 * 'HXCEL Assumptions'!$B$17*'HXCEL Assumptions'!$B$18)</f>
        <v>32000</v>
      </c>
      <c r="AD90" s="40">
        <f>SUM(AD18 * $D$90 * 'HXCEL Assumptions'!$B$17*'HXCEL Assumptions'!$B$18)</f>
        <v>32000</v>
      </c>
      <c r="AE90" s="40">
        <f>SUM(AE18 * $D$90 * 'HXCEL Assumptions'!$B$17*'HXCEL Assumptions'!$B$18)</f>
        <v>32000</v>
      </c>
      <c r="AF90" s="40">
        <f>SUM(AF18 * $D$90 * 'HXCEL Assumptions'!$B$17*'HXCEL Assumptions'!$B$18)</f>
        <v>32000</v>
      </c>
      <c r="AG90" s="40">
        <f>SUM(AG18 * $D$90 * 'HXCEL Assumptions'!$B$17*'HXCEL Assumptions'!$B$18)</f>
        <v>32000</v>
      </c>
      <c r="AH90" s="40">
        <f>SUM(AH18 * $D$90 * 'HXCEL Assumptions'!$B$17*'HXCEL Assumptions'!$B$18)</f>
        <v>32000</v>
      </c>
      <c r="AI90" s="40">
        <f>SUM(AI18 * $D$90 * 'HXCEL Assumptions'!$B$17*'HXCEL Assumptions'!$B$18)</f>
        <v>36000</v>
      </c>
      <c r="AJ90" s="40">
        <f>SUM(AJ18 * $D$90 * 'HXCEL Assumptions'!$B$17*'HXCEL Assumptions'!$B$18)</f>
        <v>36000</v>
      </c>
      <c r="AK90" s="40">
        <f>SUM(AK18 * $D$90 * 'HXCEL Assumptions'!$B$17*'HXCEL Assumptions'!$B$18)</f>
        <v>40000</v>
      </c>
      <c r="AL90" s="40">
        <f>SUM(AL18 * $D$90 * 'HXCEL Assumptions'!$B$17*'HXCEL Assumptions'!$B$18)</f>
        <v>40000</v>
      </c>
      <c r="AM90" s="40">
        <f>SUM(AM18 * $D$90 * 'HXCEL Assumptions'!$B$17*'HXCEL Assumptions'!$B$18)</f>
        <v>40000</v>
      </c>
      <c r="AN90" s="40">
        <f>SUM(AN18 * $D$90 * 'HXCEL Assumptions'!$B$17*'HXCEL Assumptions'!$B$18)</f>
        <v>40000</v>
      </c>
      <c r="AO90" s="40">
        <f>SUM(AO18 * $D$90 * 'HXCEL Assumptions'!$B$17*'HXCEL Assumptions'!$B$18)</f>
        <v>40000</v>
      </c>
      <c r="AP90" s="40">
        <f>SUM(AP18 * $D$90 * 'HXCEL Assumptions'!$B$17*'HXCEL Assumptions'!$B$18)</f>
        <v>40000</v>
      </c>
      <c r="AQ90" s="40">
        <f>SUM(AQ18 * $D$90 * 'HXCEL Assumptions'!$B$17*'HXCEL Assumptions'!$B$18)</f>
        <v>40000</v>
      </c>
      <c r="AR90" s="40">
        <f>SUM(AR18 * $D$90 * 'HXCEL Assumptions'!$B$17*'HXCEL Assumptions'!$B$18)</f>
        <v>40000</v>
      </c>
      <c r="AS90" s="40">
        <f>SUM(AS18 * $D$90 * 'HXCEL Assumptions'!$B$17*'HXCEL Assumptions'!$B$18)</f>
        <v>44000</v>
      </c>
      <c r="AT90" s="40">
        <f>SUM(AT18 * $D$90 * 'HXCEL Assumptions'!$B$17*'HXCEL Assumptions'!$B$18)</f>
        <v>44000</v>
      </c>
      <c r="AU90" s="40">
        <f>SUM(AU18 * $D$90 * 'HXCEL Assumptions'!$B$17*'HXCEL Assumptions'!$B$18)</f>
        <v>44000</v>
      </c>
      <c r="AV90" s="40">
        <f>SUM(AV18 * $D$90 * 'HXCEL Assumptions'!$B$17*'HXCEL Assumptions'!$B$18)</f>
        <v>44000</v>
      </c>
      <c r="AW90" s="40">
        <f>SUM(AW18 * $D$90 * 'HXCEL Assumptions'!$B$17*'HXCEL Assumptions'!$B$18)</f>
        <v>44000</v>
      </c>
      <c r="AX90" s="40">
        <f>SUM(AX18 * $D$90 * 'HXCEL Assumptions'!$B$17*'HXCEL Assumptions'!$B$18)</f>
        <v>48000</v>
      </c>
      <c r="AY90" s="40">
        <f>SUM(AY18 * $D$90 * 'HXCEL Assumptions'!$B$17*'HXCEL Assumptions'!$B$18)</f>
        <v>48000</v>
      </c>
      <c r="AZ90" s="40">
        <f>SUM(AZ18 * $D$90 * 'HXCEL Assumptions'!$B$17*'HXCEL Assumptions'!$B$18)</f>
        <v>48000</v>
      </c>
      <c r="BA90" s="40">
        <f>SUM(BA18 * $D$90 * 'HXCEL Assumptions'!$B$17*'HXCEL Assumptions'!$B$18)</f>
        <v>48000</v>
      </c>
      <c r="BB90" s="40">
        <f>SUM(BB18 * $D$90 * 'HXCEL Assumptions'!$B$17*'HXCEL Assumptions'!$B$18)</f>
        <v>48000</v>
      </c>
      <c r="BC90" s="40">
        <f>SUM(BC18 * $D$90 * 'HXCEL Assumptions'!$B$17*'HXCEL Assumptions'!$B$18)</f>
        <v>48000</v>
      </c>
      <c r="BD90" s="40">
        <f>SUM(BD18 * $D$90 * 'HXCEL Assumptions'!$B$17*'HXCEL Assumptions'!$B$18)</f>
        <v>48000</v>
      </c>
      <c r="BE90" s="40">
        <f>SUM(BE18 * $D$90 * 'HXCEL Assumptions'!$B$17*'HXCEL Assumptions'!$B$18)</f>
        <v>52000</v>
      </c>
      <c r="BF90" s="40">
        <f>SUM(BF18 * $D$90 * 'HXCEL Assumptions'!$B$17*'HXCEL Assumptions'!$B$18)</f>
        <v>52000</v>
      </c>
      <c r="BG90" s="40">
        <f>SUM(BG18 * $D$90 * 'HXCEL Assumptions'!$B$17*'HXCEL Assumptions'!$B$18)</f>
        <v>52000</v>
      </c>
      <c r="BH90" s="40">
        <f>SUM(BH18 * $D$90 * 'HXCEL Assumptions'!$B$17*'HXCEL Assumptions'!$B$18)</f>
        <v>52000</v>
      </c>
      <c r="BI90" s="40">
        <f>SUM(BI18 * $D$90 * 'HXCEL Assumptions'!$B$17*'HXCEL Assumptions'!$B$18)</f>
        <v>52000</v>
      </c>
      <c r="BJ90" s="40">
        <f>SUM(BJ18 * $D$90 * 'HXCEL Assumptions'!$B$17*'HXCEL Assumptions'!$B$18)</f>
        <v>56000</v>
      </c>
      <c r="BK90" s="40">
        <f>SUM(BK18 * $D$90 * 'HXCEL Assumptions'!$B$17*'HXCEL Assumptions'!$B$18)</f>
        <v>56000</v>
      </c>
      <c r="BL90" s="40">
        <f>SUM(BL18 * $D$90 * 'HXCEL Assumptions'!$B$17*'HXCEL Assumptions'!$B$18)</f>
        <v>56000</v>
      </c>
      <c r="BM90" s="40">
        <f>SUM(BM18 * $D$90 * 'HXCEL Assumptions'!$B$17*'HXCEL Assumptions'!$B$18)</f>
        <v>56000</v>
      </c>
    </row>
    <row r="91" spans="2:65" s="21" customFormat="1" ht="16" customHeight="1" outlineLevel="2">
      <c r="B91" s="197"/>
      <c r="C91" s="283"/>
      <c r="D91" s="20">
        <v>20</v>
      </c>
      <c r="E91" s="95"/>
      <c r="F91" s="40">
        <f>SUM(F19 * D91 * 'HXCEL Assumptions'!$B$17*'HXCEL Assumptions'!$B$18)</f>
        <v>0</v>
      </c>
      <c r="G91" s="40">
        <f>SUM(G19 * E91 * 'HXCEL Assumptions'!$B$17*'HXCEL Assumptions'!$B$18)</f>
        <v>0</v>
      </c>
      <c r="H91" s="40">
        <f>SUM(H19 * F91 * 'HXCEL Assumptions'!$B$17*'HXCEL Assumptions'!$B$18)</f>
        <v>0</v>
      </c>
      <c r="I91" s="40">
        <f>SUM(I19 * G91 * 'HXCEL Assumptions'!$B$17*'HXCEL Assumptions'!$B$18)</f>
        <v>0</v>
      </c>
      <c r="J91" s="40">
        <f>SUM(J19 * H91 * 'HXCEL Assumptions'!$B$17*'HXCEL Assumptions'!$B$18)</f>
        <v>0</v>
      </c>
      <c r="K91" s="40">
        <f>SUM(K19 * I91 * 'HXCEL Assumptions'!$B$17*'HXCEL Assumptions'!$B$18)</f>
        <v>0</v>
      </c>
      <c r="L91" s="40">
        <f>SUM(L19 * J91 * 'HXCEL Assumptions'!$B$17*'HXCEL Assumptions'!$B$18)</f>
        <v>0</v>
      </c>
      <c r="M91" s="40">
        <f>SUM(M19 * K91 * 'HXCEL Assumptions'!$B$17*'HXCEL Assumptions'!$B$18)</f>
        <v>0</v>
      </c>
      <c r="N91" s="40">
        <f>SUM(N19 * L91 * 'HXCEL Assumptions'!$B$17*'HXCEL Assumptions'!$B$18)</f>
        <v>0</v>
      </c>
      <c r="O91" s="40">
        <f>SUM(O19 * M91 * 'HXCEL Assumptions'!$B$17*'HXCEL Assumptions'!$B$18)</f>
        <v>0</v>
      </c>
      <c r="P91" s="40">
        <f>SUM(P19 * N91 * 'HXCEL Assumptions'!$B$17*'HXCEL Assumptions'!$B$18)</f>
        <v>0</v>
      </c>
      <c r="Q91" s="40">
        <f>SUM(Q19 * O91 * 'HXCEL Assumptions'!$B$17*'HXCEL Assumptions'!$B$18)</f>
        <v>0</v>
      </c>
      <c r="R91" s="40">
        <f>SUM(R19 * P91 * 'HXCEL Assumptions'!$B$17*'HXCEL Assumptions'!$B$18)</f>
        <v>0</v>
      </c>
      <c r="S91" s="40">
        <f>SUM(S19 * Q91 * 'HXCEL Assumptions'!$B$17*'HXCEL Assumptions'!$B$18)</f>
        <v>0</v>
      </c>
      <c r="T91" s="40">
        <f>SUM(T19 * R91 * 'HXCEL Assumptions'!$B$17*'HXCEL Assumptions'!$B$18)</f>
        <v>0</v>
      </c>
      <c r="U91" s="40">
        <f>SUM(U19 * S91 * 'HXCEL Assumptions'!$B$17*'HXCEL Assumptions'!$B$18)</f>
        <v>0</v>
      </c>
      <c r="V91" s="40">
        <f>SUM(V19 * T91 * 'HXCEL Assumptions'!$B$17*'HXCEL Assumptions'!$B$18)</f>
        <v>0</v>
      </c>
      <c r="W91" s="40">
        <f>SUM(W19 * U91 * 'HXCEL Assumptions'!$B$17*'HXCEL Assumptions'!$B$18)</f>
        <v>0</v>
      </c>
      <c r="X91" s="40">
        <f>SUM(X19 * V91 * 'HXCEL Assumptions'!$B$17*'HXCEL Assumptions'!$B$18)</f>
        <v>0</v>
      </c>
      <c r="Y91" s="40">
        <f>SUM(Y19 * W91 * 'HXCEL Assumptions'!$B$17*'HXCEL Assumptions'!$B$18)</f>
        <v>0</v>
      </c>
      <c r="Z91" s="40">
        <f>SUM(Z19 * X91 * 'HXCEL Assumptions'!$B$17*'HXCEL Assumptions'!$B$18)</f>
        <v>0</v>
      </c>
      <c r="AA91" s="40">
        <f>SUM(AA19 * Y91 * 'HXCEL Assumptions'!$B$17*'HXCEL Assumptions'!$B$18)</f>
        <v>0</v>
      </c>
      <c r="AB91" s="40">
        <f>SUM(AB19 * Z91 * 'HXCEL Assumptions'!$B$17*'HXCEL Assumptions'!$B$18)</f>
        <v>0</v>
      </c>
      <c r="AC91" s="40">
        <f>SUM(AC19 * AA91 * 'HXCEL Assumptions'!$B$17*'HXCEL Assumptions'!$B$18)</f>
        <v>0</v>
      </c>
      <c r="AD91" s="40">
        <f>SUM(AD19 * AB91 * 'HXCEL Assumptions'!$B$17*'HXCEL Assumptions'!$B$18)</f>
        <v>0</v>
      </c>
      <c r="AE91" s="40">
        <f>SUM(AE19 * AC91 * 'HXCEL Assumptions'!$B$17*'HXCEL Assumptions'!$B$18)</f>
        <v>0</v>
      </c>
      <c r="AF91" s="40">
        <f>SUM(AF19 * AD91 * 'HXCEL Assumptions'!$B$17*'HXCEL Assumptions'!$B$18)</f>
        <v>0</v>
      </c>
      <c r="AG91" s="40">
        <f>SUM(AG19 * AE91 * 'HXCEL Assumptions'!$B$17*'HXCEL Assumptions'!$B$18)</f>
        <v>0</v>
      </c>
      <c r="AH91" s="40">
        <f>SUM(AH19 * AF91 * 'HXCEL Assumptions'!$B$17*'HXCEL Assumptions'!$B$18)</f>
        <v>0</v>
      </c>
      <c r="AI91" s="40">
        <f>SUM(AI19 * AG91 * 'HXCEL Assumptions'!$B$17*'HXCEL Assumptions'!$B$18)</f>
        <v>0</v>
      </c>
      <c r="AJ91" s="40">
        <f>SUM(AJ19 * AH91 * 'HXCEL Assumptions'!$B$17*'HXCEL Assumptions'!$B$18)</f>
        <v>0</v>
      </c>
      <c r="AK91" s="40">
        <f>SUM(AK19 * AI91 * 'HXCEL Assumptions'!$B$17*'HXCEL Assumptions'!$B$18)</f>
        <v>0</v>
      </c>
      <c r="AL91" s="40">
        <f>SUM(AL19 * AJ91 * 'HXCEL Assumptions'!$B$17*'HXCEL Assumptions'!$B$18)</f>
        <v>0</v>
      </c>
      <c r="AM91" s="40">
        <f>SUM(AM19 * AK91 * 'HXCEL Assumptions'!$B$17*'HXCEL Assumptions'!$B$18)</f>
        <v>0</v>
      </c>
      <c r="AN91" s="40">
        <f>SUM(AN19 * AL91 * 'HXCEL Assumptions'!$B$17*'HXCEL Assumptions'!$B$18)</f>
        <v>0</v>
      </c>
      <c r="AO91" s="40">
        <f>SUM(AO19 * AM91 * 'HXCEL Assumptions'!$B$17*'HXCEL Assumptions'!$B$18)</f>
        <v>0</v>
      </c>
      <c r="AP91" s="40">
        <f>SUM(AP19 * AN91 * 'HXCEL Assumptions'!$B$17*'HXCEL Assumptions'!$B$18)</f>
        <v>0</v>
      </c>
      <c r="AQ91" s="40">
        <f>SUM(AQ19 * AO91 * 'HXCEL Assumptions'!$B$17*'HXCEL Assumptions'!$B$18)</f>
        <v>0</v>
      </c>
      <c r="AR91" s="40">
        <f>SUM(AR19 * AP91 * 'HXCEL Assumptions'!$B$17*'HXCEL Assumptions'!$B$18)</f>
        <v>0</v>
      </c>
      <c r="AS91" s="40">
        <f>SUM(AS19 * AQ91 * 'HXCEL Assumptions'!$B$17*'HXCEL Assumptions'!$B$18)</f>
        <v>0</v>
      </c>
      <c r="AT91" s="40">
        <f>SUM(AT19 * AR91 * 'HXCEL Assumptions'!$B$17*'HXCEL Assumptions'!$B$18)</f>
        <v>0</v>
      </c>
      <c r="AU91" s="40">
        <f>SUM(AU19 * AS91 * 'HXCEL Assumptions'!$B$17*'HXCEL Assumptions'!$B$18)</f>
        <v>0</v>
      </c>
      <c r="AV91" s="40">
        <f>SUM(AV19 * AT91 * 'HXCEL Assumptions'!$B$17*'HXCEL Assumptions'!$B$18)</f>
        <v>0</v>
      </c>
      <c r="AW91" s="40">
        <f>SUM(AW19 * AU91 * 'HXCEL Assumptions'!$B$17*'HXCEL Assumptions'!$B$18)</f>
        <v>0</v>
      </c>
      <c r="AX91" s="40">
        <f>SUM(AX19 * AV91 * 'HXCEL Assumptions'!$B$17*'HXCEL Assumptions'!$B$18)</f>
        <v>0</v>
      </c>
      <c r="AY91" s="40">
        <f>SUM(AY19 * AW91 * 'HXCEL Assumptions'!$B$17*'HXCEL Assumptions'!$B$18)</f>
        <v>0</v>
      </c>
      <c r="AZ91" s="40">
        <f>SUM(AZ19 * AX91 * 'HXCEL Assumptions'!$B$17*'HXCEL Assumptions'!$B$18)</f>
        <v>0</v>
      </c>
      <c r="BA91" s="40">
        <f>SUM(BA19 * AY91 * 'HXCEL Assumptions'!$B$17*'HXCEL Assumptions'!$B$18)</f>
        <v>0</v>
      </c>
      <c r="BB91" s="40">
        <f>SUM(BB19 * AZ91 * 'HXCEL Assumptions'!$B$17*'HXCEL Assumptions'!$B$18)</f>
        <v>0</v>
      </c>
      <c r="BC91" s="40">
        <f>SUM(BC19 * BA91 * 'HXCEL Assumptions'!$B$17*'HXCEL Assumptions'!$B$18)</f>
        <v>0</v>
      </c>
      <c r="BD91" s="40">
        <f>SUM(BD19 * BB91 * 'HXCEL Assumptions'!$B$17*'HXCEL Assumptions'!$B$18)</f>
        <v>0</v>
      </c>
      <c r="BE91" s="40">
        <f>SUM(BE19 * BC91 * 'HXCEL Assumptions'!$B$17*'HXCEL Assumptions'!$B$18)</f>
        <v>0</v>
      </c>
      <c r="BF91" s="40">
        <f>SUM(BF19 * BD91 * 'HXCEL Assumptions'!$B$17*'HXCEL Assumptions'!$B$18)</f>
        <v>0</v>
      </c>
      <c r="BG91" s="40">
        <f>SUM(BG19 * BE91 * 'HXCEL Assumptions'!$B$17*'HXCEL Assumptions'!$B$18)</f>
        <v>0</v>
      </c>
      <c r="BH91" s="40">
        <f>SUM(BH19 * BF91 * 'HXCEL Assumptions'!$B$17*'HXCEL Assumptions'!$B$18)</f>
        <v>0</v>
      </c>
      <c r="BI91" s="40">
        <f>SUM(BI19 * BG91 * 'HXCEL Assumptions'!$B$17*'HXCEL Assumptions'!$B$18)</f>
        <v>0</v>
      </c>
      <c r="BJ91" s="40">
        <f>SUM(BJ19 * BH91 * 'HXCEL Assumptions'!$B$17*'HXCEL Assumptions'!$B$18)</f>
        <v>0</v>
      </c>
      <c r="BK91" s="40">
        <f>SUM(BK19 * BI91 * 'HXCEL Assumptions'!$B$17*'HXCEL Assumptions'!$B$18)</f>
        <v>0</v>
      </c>
      <c r="BL91" s="40">
        <f>SUM(BL19 * BJ91 * 'HXCEL Assumptions'!$B$17*'HXCEL Assumptions'!$B$18)</f>
        <v>0</v>
      </c>
      <c r="BM91" s="40">
        <f>SUM(BM19 * BK91 * 'HXCEL Assumptions'!$B$17*'HXCEL Assumptions'!$B$18)</f>
        <v>0</v>
      </c>
    </row>
    <row r="92" spans="2:65" s="21" customFormat="1" ht="16" customHeight="1" outlineLevel="2">
      <c r="B92" s="197"/>
      <c r="C92" s="283"/>
      <c r="D92" s="284">
        <v>50</v>
      </c>
      <c r="E92" s="95"/>
      <c r="F92" s="40">
        <f>SUM(F20 * $D$92 * 'HXCEL Assumptions'!$B$17*'HXCEL Assumptions'!$B$18)</f>
        <v>0</v>
      </c>
      <c r="G92" s="40">
        <f>SUM(G20 * $D$92 * 'HXCEL Assumptions'!$B$17*'HXCEL Assumptions'!$B$18)</f>
        <v>0</v>
      </c>
      <c r="H92" s="40">
        <f>SUM(H20 * $D$92 * 'HXCEL Assumptions'!$B$17*'HXCEL Assumptions'!$B$18)</f>
        <v>0</v>
      </c>
      <c r="I92" s="40">
        <f>SUM(I20 * $D$92 * 'HXCEL Assumptions'!$B$17*'HXCEL Assumptions'!$B$18)</f>
        <v>0</v>
      </c>
      <c r="J92" s="40">
        <f>SUM(J20 * $D$92 * 'HXCEL Assumptions'!$B$17*'HXCEL Assumptions'!$B$18)</f>
        <v>0</v>
      </c>
      <c r="K92" s="40">
        <f>SUM(K20 * $D$92 * 'HXCEL Assumptions'!$B$17*'HXCEL Assumptions'!$B$18)</f>
        <v>0</v>
      </c>
      <c r="L92" s="40">
        <f>SUM(L20 * $D$92 * 'HXCEL Assumptions'!$B$17*'HXCEL Assumptions'!$B$18)</f>
        <v>0</v>
      </c>
      <c r="M92" s="40">
        <f>SUM(M20 * $D$92 * 'HXCEL Assumptions'!$B$17*'HXCEL Assumptions'!$B$18)</f>
        <v>0</v>
      </c>
      <c r="N92" s="40">
        <f>SUM(N20 * $D$92 * 'HXCEL Assumptions'!$B$17*'HXCEL Assumptions'!$B$18)</f>
        <v>0</v>
      </c>
      <c r="O92" s="40">
        <f>SUM(O20 * $D$92 * 'HXCEL Assumptions'!$B$17*'HXCEL Assumptions'!$B$18)</f>
        <v>0</v>
      </c>
      <c r="P92" s="40">
        <f>SUM(P20 * $D$92 * 'HXCEL Assumptions'!$B$17*'HXCEL Assumptions'!$B$18)</f>
        <v>0</v>
      </c>
      <c r="Q92" s="40">
        <f>SUM(Q20 * $D$92 * 'HXCEL Assumptions'!$B$17*'HXCEL Assumptions'!$B$18)</f>
        <v>0</v>
      </c>
      <c r="R92" s="40">
        <f>SUM(R20 * $D$92 * 'HXCEL Assumptions'!$B$17*'HXCEL Assumptions'!$B$18)</f>
        <v>20000</v>
      </c>
      <c r="S92" s="40">
        <f>SUM(S20 * $D$92 * 'HXCEL Assumptions'!$B$17*'HXCEL Assumptions'!$B$18)</f>
        <v>20000</v>
      </c>
      <c r="T92" s="40">
        <f>SUM(T20 * $D$92 * 'HXCEL Assumptions'!$B$17*'HXCEL Assumptions'!$B$18)</f>
        <v>0</v>
      </c>
      <c r="U92" s="40">
        <f>SUM(U20 * $D$92 * 'HXCEL Assumptions'!$B$17*'HXCEL Assumptions'!$B$18)</f>
        <v>0</v>
      </c>
      <c r="V92" s="40">
        <f>SUM(V20 * $D$92 * 'HXCEL Assumptions'!$B$17*'HXCEL Assumptions'!$B$18)</f>
        <v>20000</v>
      </c>
      <c r="W92" s="40">
        <f>SUM(W20 * $D$92 * 'HXCEL Assumptions'!$B$17*'HXCEL Assumptions'!$B$18)</f>
        <v>0</v>
      </c>
      <c r="X92" s="40">
        <f>SUM(X20 * $D$92 * 'HXCEL Assumptions'!$B$17*'HXCEL Assumptions'!$B$18)</f>
        <v>20000</v>
      </c>
      <c r="Y92" s="40">
        <f>SUM(Y20 * $D$92 * 'HXCEL Assumptions'!$B$17*'HXCEL Assumptions'!$B$18)</f>
        <v>20000</v>
      </c>
      <c r="Z92" s="40">
        <f>SUM(Z20 * $D$92 * 'HXCEL Assumptions'!$B$17*'HXCEL Assumptions'!$B$18)</f>
        <v>40000</v>
      </c>
      <c r="AA92" s="40">
        <f>SUM(AA20 * $D$92 * 'HXCEL Assumptions'!$B$17*'HXCEL Assumptions'!$B$18)</f>
        <v>0</v>
      </c>
      <c r="AB92" s="40">
        <f>SUM(AB20 * $D$92 * 'HXCEL Assumptions'!$B$17*'HXCEL Assumptions'!$B$18)</f>
        <v>20000</v>
      </c>
      <c r="AC92" s="40">
        <f>SUM(AC20 * $D$92 * 'HXCEL Assumptions'!$B$17*'HXCEL Assumptions'!$B$18)</f>
        <v>20000</v>
      </c>
      <c r="AD92" s="40">
        <f>SUM(AD20 * $D$92 * 'HXCEL Assumptions'!$B$17*'HXCEL Assumptions'!$B$18)</f>
        <v>40000</v>
      </c>
      <c r="AE92" s="40">
        <f>SUM(AE20 * $D$92 * 'HXCEL Assumptions'!$B$17*'HXCEL Assumptions'!$B$18)</f>
        <v>20000</v>
      </c>
      <c r="AF92" s="40">
        <f>SUM(AF20 * $D$92 * 'HXCEL Assumptions'!$B$17*'HXCEL Assumptions'!$B$18)</f>
        <v>40000</v>
      </c>
      <c r="AG92" s="40">
        <f>SUM(AG20 * $D$92 * 'HXCEL Assumptions'!$B$17*'HXCEL Assumptions'!$B$18)</f>
        <v>40000</v>
      </c>
      <c r="AH92" s="40">
        <f>SUM(AH20 * $D$92 * 'HXCEL Assumptions'!$B$17*'HXCEL Assumptions'!$B$18)</f>
        <v>20000</v>
      </c>
      <c r="AI92" s="40">
        <f>SUM(AI20 * $D$92 * 'HXCEL Assumptions'!$B$17*'HXCEL Assumptions'!$B$18)</f>
        <v>20000</v>
      </c>
      <c r="AJ92" s="40">
        <f>SUM(AJ20 * $D$92 * 'HXCEL Assumptions'!$B$17*'HXCEL Assumptions'!$B$18)</f>
        <v>0</v>
      </c>
      <c r="AK92" s="40">
        <f>SUM(AK20 * $D$92 * 'HXCEL Assumptions'!$B$17*'HXCEL Assumptions'!$B$18)</f>
        <v>0</v>
      </c>
      <c r="AL92" s="40">
        <f>SUM(AL20 * $D$92 * 'HXCEL Assumptions'!$B$17*'HXCEL Assumptions'!$B$18)</f>
        <v>20000</v>
      </c>
      <c r="AM92" s="40">
        <f>SUM(AM20 * $D$92 * 'HXCEL Assumptions'!$B$17*'HXCEL Assumptions'!$B$18)</f>
        <v>20000</v>
      </c>
      <c r="AN92" s="40">
        <f>SUM(AN20 * $D$92 * 'HXCEL Assumptions'!$B$17*'HXCEL Assumptions'!$B$18)</f>
        <v>40000</v>
      </c>
      <c r="AO92" s="40">
        <f>SUM(AO20 * $D$92 * 'HXCEL Assumptions'!$B$17*'HXCEL Assumptions'!$B$18)</f>
        <v>40000</v>
      </c>
      <c r="AP92" s="40">
        <f>SUM(AP20 * $D$92 * 'HXCEL Assumptions'!$B$17*'HXCEL Assumptions'!$B$18)</f>
        <v>20000</v>
      </c>
      <c r="AQ92" s="40">
        <f>SUM(AQ20 * $D$92 * 'HXCEL Assumptions'!$B$17*'HXCEL Assumptions'!$B$18)</f>
        <v>40000</v>
      </c>
      <c r="AR92" s="40">
        <f>SUM(AR20 * $D$92 * 'HXCEL Assumptions'!$B$17*'HXCEL Assumptions'!$B$18)</f>
        <v>40000</v>
      </c>
      <c r="AS92" s="40">
        <f>SUM(AS20 * $D$92 * 'HXCEL Assumptions'!$B$17*'HXCEL Assumptions'!$B$18)</f>
        <v>20000</v>
      </c>
      <c r="AT92" s="40">
        <f>SUM(AT20 * $D$92 * 'HXCEL Assumptions'!$B$17*'HXCEL Assumptions'!$B$18)</f>
        <v>20000</v>
      </c>
      <c r="AU92" s="40">
        <f>SUM(AU20 * $D$92 * 'HXCEL Assumptions'!$B$17*'HXCEL Assumptions'!$B$18)</f>
        <v>20000</v>
      </c>
      <c r="AV92" s="40">
        <f>SUM(AV20 * $D$92 * 'HXCEL Assumptions'!$B$17*'HXCEL Assumptions'!$B$18)</f>
        <v>40000</v>
      </c>
      <c r="AW92" s="40">
        <f>SUM(AW20 * $D$92 * 'HXCEL Assumptions'!$B$17*'HXCEL Assumptions'!$B$18)</f>
        <v>40000</v>
      </c>
      <c r="AX92" s="40">
        <f>SUM(AX20 * $D$92 * 'HXCEL Assumptions'!$B$17*'HXCEL Assumptions'!$B$18)</f>
        <v>60000</v>
      </c>
      <c r="AY92" s="40">
        <f>SUM(AY20 * $D$92 * 'HXCEL Assumptions'!$B$17*'HXCEL Assumptions'!$B$18)</f>
        <v>20000</v>
      </c>
      <c r="AZ92" s="40">
        <f>SUM(AZ20 * $D$92 * 'HXCEL Assumptions'!$B$17*'HXCEL Assumptions'!$B$18)</f>
        <v>20000</v>
      </c>
      <c r="BA92" s="40">
        <f>SUM(BA20 * $D$92 * 'HXCEL Assumptions'!$B$17*'HXCEL Assumptions'!$B$18)</f>
        <v>20000</v>
      </c>
      <c r="BB92" s="40">
        <f>SUM(BB20 * $D$92 * 'HXCEL Assumptions'!$B$17*'HXCEL Assumptions'!$B$18)</f>
        <v>40000</v>
      </c>
      <c r="BC92" s="40">
        <f>SUM(BC20 * $D$92 * 'HXCEL Assumptions'!$B$17*'HXCEL Assumptions'!$B$18)</f>
        <v>40000</v>
      </c>
      <c r="BD92" s="40">
        <f>SUM(BD20 * $D$92 * 'HXCEL Assumptions'!$B$17*'HXCEL Assumptions'!$B$18)</f>
        <v>40000</v>
      </c>
      <c r="BE92" s="40">
        <f>SUM(BE20 * $D$92 * 'HXCEL Assumptions'!$B$17*'HXCEL Assumptions'!$B$18)</f>
        <v>40000</v>
      </c>
      <c r="BF92" s="40">
        <f>SUM(BF20 * $D$92 * 'HXCEL Assumptions'!$B$17*'HXCEL Assumptions'!$B$18)</f>
        <v>60000</v>
      </c>
      <c r="BG92" s="40">
        <f>SUM(BG20 * $D$92 * 'HXCEL Assumptions'!$B$17*'HXCEL Assumptions'!$B$18)</f>
        <v>60000</v>
      </c>
      <c r="BH92" s="40">
        <f>SUM(BH20 * $D$92 * 'HXCEL Assumptions'!$B$17*'HXCEL Assumptions'!$B$18)</f>
        <v>60000</v>
      </c>
      <c r="BI92" s="40">
        <f>SUM(BI20 * $D$92 * 'HXCEL Assumptions'!$B$17*'HXCEL Assumptions'!$B$18)</f>
        <v>80000</v>
      </c>
      <c r="BJ92" s="40">
        <f>SUM(BJ20 * $D$92 * 'HXCEL Assumptions'!$B$17*'HXCEL Assumptions'!$B$18)</f>
        <v>80000</v>
      </c>
      <c r="BK92" s="40">
        <f>SUM(BK20 * $D$92 * 'HXCEL Assumptions'!$B$17*'HXCEL Assumptions'!$B$18)</f>
        <v>80000</v>
      </c>
      <c r="BL92" s="40">
        <f>SUM(BL20 * $D$92 * 'HXCEL Assumptions'!$B$17*'HXCEL Assumptions'!$B$18)</f>
        <v>80000</v>
      </c>
      <c r="BM92" s="40">
        <f>SUM(BM20 * $D$92 * 'HXCEL Assumptions'!$B$17*'HXCEL Assumptions'!$B$18)</f>
        <v>80000</v>
      </c>
    </row>
    <row r="93" spans="2:65" s="21" customFormat="1" ht="16" customHeight="1" outlineLevel="2">
      <c r="B93" s="197"/>
      <c r="C93" s="197"/>
      <c r="D93" s="284">
        <v>100</v>
      </c>
      <c r="E93" s="95"/>
      <c r="F93" s="40">
        <f>SUM(F21 * $D$93 * 'HXCEL Assumptions'!$B$17*'HXCEL Assumptions'!$B$18)</f>
        <v>0</v>
      </c>
      <c r="G93" s="40">
        <f>SUM(G21 * $D$93 * 'HXCEL Assumptions'!$B$17*'HXCEL Assumptions'!$B$18)</f>
        <v>0</v>
      </c>
      <c r="H93" s="40">
        <f>SUM(H21 * $D$93 * 'HXCEL Assumptions'!$B$17*'HXCEL Assumptions'!$B$18)</f>
        <v>0</v>
      </c>
      <c r="I93" s="40">
        <f>SUM(I21 * $D$93 * 'HXCEL Assumptions'!$B$17*'HXCEL Assumptions'!$B$18)</f>
        <v>0</v>
      </c>
      <c r="J93" s="40">
        <f>SUM(J21 * $D$93 * 'HXCEL Assumptions'!$B$17*'HXCEL Assumptions'!$B$18)</f>
        <v>0</v>
      </c>
      <c r="K93" s="40">
        <f>SUM(K21 * $D$93 * 'HXCEL Assumptions'!$B$17*'HXCEL Assumptions'!$B$18)</f>
        <v>0</v>
      </c>
      <c r="L93" s="40">
        <f>SUM(L21 * $D$93 * 'HXCEL Assumptions'!$B$17*'HXCEL Assumptions'!$B$18)</f>
        <v>0</v>
      </c>
      <c r="M93" s="40">
        <f>SUM(M21 * $D$93 * 'HXCEL Assumptions'!$B$17*'HXCEL Assumptions'!$B$18)</f>
        <v>0</v>
      </c>
      <c r="N93" s="40">
        <f>SUM(N21 * $D$93 * 'HXCEL Assumptions'!$B$17*'HXCEL Assumptions'!$B$18)</f>
        <v>0</v>
      </c>
      <c r="O93" s="40">
        <f>SUM(O21 * $D$93 * 'HXCEL Assumptions'!$B$17*'HXCEL Assumptions'!$B$18)</f>
        <v>0</v>
      </c>
      <c r="P93" s="40">
        <f>SUM(P21 * $D$93 * 'HXCEL Assumptions'!$B$17*'HXCEL Assumptions'!$B$18)</f>
        <v>0</v>
      </c>
      <c r="Q93" s="40">
        <f>SUM(Q21 * $D$93 * 'HXCEL Assumptions'!$B$17*'HXCEL Assumptions'!$B$18)</f>
        <v>0</v>
      </c>
      <c r="R93" s="40">
        <f>SUM(R21 * $D$93 * 'HXCEL Assumptions'!$B$17*'HXCEL Assumptions'!$B$18)</f>
        <v>0</v>
      </c>
      <c r="S93" s="40">
        <f>SUM(S21 * $D$93 * 'HXCEL Assumptions'!$B$17*'HXCEL Assumptions'!$B$18)</f>
        <v>0</v>
      </c>
      <c r="T93" s="40">
        <f>SUM(T21 * $D$93 * 'HXCEL Assumptions'!$B$17*'HXCEL Assumptions'!$B$18)</f>
        <v>0</v>
      </c>
      <c r="U93" s="40">
        <f>SUM(U21 * $D$93 * 'HXCEL Assumptions'!$B$17*'HXCEL Assumptions'!$B$18)</f>
        <v>0</v>
      </c>
      <c r="V93" s="40">
        <f>SUM(V21 * $D$93 * 'HXCEL Assumptions'!$B$17*'HXCEL Assumptions'!$B$18)</f>
        <v>40000</v>
      </c>
      <c r="W93" s="40">
        <f>SUM(W21 * $D$93 * 'HXCEL Assumptions'!$B$17*'HXCEL Assumptions'!$B$18)</f>
        <v>0</v>
      </c>
      <c r="X93" s="40">
        <f>SUM(X21 * $D$93 * 'HXCEL Assumptions'!$B$17*'HXCEL Assumptions'!$B$18)</f>
        <v>0</v>
      </c>
      <c r="Y93" s="40">
        <f>SUM(Y21 * $D$93 * 'HXCEL Assumptions'!$B$17*'HXCEL Assumptions'!$B$18)</f>
        <v>40000</v>
      </c>
      <c r="Z93" s="40">
        <f>SUM(Z21 * $D$93 * 'HXCEL Assumptions'!$B$17*'HXCEL Assumptions'!$B$18)</f>
        <v>40000</v>
      </c>
      <c r="AA93" s="40">
        <f>SUM(AA21 * $D$93 * 'HXCEL Assumptions'!$B$17*'HXCEL Assumptions'!$B$18)</f>
        <v>0</v>
      </c>
      <c r="AB93" s="40">
        <f>SUM(AB21 * $D$93 * 'HXCEL Assumptions'!$B$17*'HXCEL Assumptions'!$B$18)</f>
        <v>40000</v>
      </c>
      <c r="AC93" s="40">
        <f>SUM(AC21 * $D$93 * 'HXCEL Assumptions'!$B$17*'HXCEL Assumptions'!$B$18)</f>
        <v>80000</v>
      </c>
      <c r="AD93" s="40">
        <f>SUM(AD21 * $D$93 * 'HXCEL Assumptions'!$B$17*'HXCEL Assumptions'!$B$18)</f>
        <v>0</v>
      </c>
      <c r="AE93" s="40">
        <f>SUM(AE21 * $D$93 * 'HXCEL Assumptions'!$B$17*'HXCEL Assumptions'!$B$18)</f>
        <v>0</v>
      </c>
      <c r="AF93" s="40">
        <f>SUM(AF21 * $D$93 * 'HXCEL Assumptions'!$B$17*'HXCEL Assumptions'!$B$18)</f>
        <v>0</v>
      </c>
      <c r="AG93" s="40">
        <f>SUM(AG21 * $D$93 * 'HXCEL Assumptions'!$B$17*'HXCEL Assumptions'!$B$18)</f>
        <v>40000</v>
      </c>
      <c r="AH93" s="40">
        <f>SUM(AH21 * $D$93 * 'HXCEL Assumptions'!$B$17*'HXCEL Assumptions'!$B$18)</f>
        <v>40000</v>
      </c>
      <c r="AI93" s="40">
        <f>SUM(AI21 * $D$93 * 'HXCEL Assumptions'!$B$17*'HXCEL Assumptions'!$B$18)</f>
        <v>40000</v>
      </c>
      <c r="AJ93" s="40">
        <f>SUM(AJ21 * $D$93 * 'HXCEL Assumptions'!$B$17*'HXCEL Assumptions'!$B$18)</f>
        <v>80000</v>
      </c>
      <c r="AK93" s="40">
        <f>SUM(AK21 * $D$93 * 'HXCEL Assumptions'!$B$17*'HXCEL Assumptions'!$B$18)</f>
        <v>40000</v>
      </c>
      <c r="AL93" s="40">
        <f>SUM(AL21 * $D$93 * 'HXCEL Assumptions'!$B$17*'HXCEL Assumptions'!$B$18)</f>
        <v>40000</v>
      </c>
      <c r="AM93" s="40">
        <f>SUM(AM21 * $D$93 * 'HXCEL Assumptions'!$B$17*'HXCEL Assumptions'!$B$18)</f>
        <v>0</v>
      </c>
      <c r="AN93" s="40">
        <f>SUM(AN21 * $D$93 * 'HXCEL Assumptions'!$B$17*'HXCEL Assumptions'!$B$18)</f>
        <v>0</v>
      </c>
      <c r="AO93" s="40">
        <f>SUM(AO21 * $D$93 * 'HXCEL Assumptions'!$B$17*'HXCEL Assumptions'!$B$18)</f>
        <v>80000</v>
      </c>
      <c r="AP93" s="40">
        <f>SUM(AP21 * $D$93 * 'HXCEL Assumptions'!$B$17*'HXCEL Assumptions'!$B$18)</f>
        <v>40000</v>
      </c>
      <c r="AQ93" s="40">
        <f>SUM(AQ21 * $D$93 * 'HXCEL Assumptions'!$B$17*'HXCEL Assumptions'!$B$18)</f>
        <v>0</v>
      </c>
      <c r="AR93" s="40">
        <f>SUM(AR21 * $D$93 * 'HXCEL Assumptions'!$B$17*'HXCEL Assumptions'!$B$18)</f>
        <v>0</v>
      </c>
      <c r="AS93" s="40">
        <f>SUM(AS21 * $D$93 * 'HXCEL Assumptions'!$B$17*'HXCEL Assumptions'!$B$18)</f>
        <v>40000</v>
      </c>
      <c r="AT93" s="40">
        <f>SUM(AT21 * $D$93 * 'HXCEL Assumptions'!$B$17*'HXCEL Assumptions'!$B$18)</f>
        <v>80000</v>
      </c>
      <c r="AU93" s="40">
        <f>SUM(AU21 * $D$93 * 'HXCEL Assumptions'!$B$17*'HXCEL Assumptions'!$B$18)</f>
        <v>0</v>
      </c>
      <c r="AV93" s="40">
        <f>SUM(AV21 * $D$93 * 'HXCEL Assumptions'!$B$17*'HXCEL Assumptions'!$B$18)</f>
        <v>0</v>
      </c>
      <c r="AW93" s="40">
        <f>SUM(AW21 * $D$93 * 'HXCEL Assumptions'!$B$17*'HXCEL Assumptions'!$B$18)</f>
        <v>40000</v>
      </c>
      <c r="AX93" s="40">
        <f>SUM(AX21 * $D$93 * 'HXCEL Assumptions'!$B$17*'HXCEL Assumptions'!$B$18)</f>
        <v>40000</v>
      </c>
      <c r="AY93" s="40">
        <f>SUM(AY21 * $D$93 * 'HXCEL Assumptions'!$B$17*'HXCEL Assumptions'!$B$18)</f>
        <v>0</v>
      </c>
      <c r="AZ93" s="40">
        <f>SUM(AZ21 * $D$93 * 'HXCEL Assumptions'!$B$17*'HXCEL Assumptions'!$B$18)</f>
        <v>0</v>
      </c>
      <c r="BA93" s="40">
        <f>SUM(BA21 * $D$93 * 'HXCEL Assumptions'!$B$17*'HXCEL Assumptions'!$B$18)</f>
        <v>0</v>
      </c>
      <c r="BB93" s="40">
        <f>SUM(BB21 * $D$93 * 'HXCEL Assumptions'!$B$17*'HXCEL Assumptions'!$B$18)</f>
        <v>40000</v>
      </c>
      <c r="BC93" s="40">
        <f>SUM(BC21 * $D$93 * 'HXCEL Assumptions'!$B$17*'HXCEL Assumptions'!$B$18)</f>
        <v>40000</v>
      </c>
      <c r="BD93" s="40">
        <f>SUM(BD21 * $D$93 * 'HXCEL Assumptions'!$B$17*'HXCEL Assumptions'!$B$18)</f>
        <v>40000</v>
      </c>
      <c r="BE93" s="40">
        <f>SUM(BE21 * $D$93 * 'HXCEL Assumptions'!$B$17*'HXCEL Assumptions'!$B$18)</f>
        <v>0</v>
      </c>
      <c r="BF93" s="40">
        <f>SUM(BF21 * $D$93 * 'HXCEL Assumptions'!$B$17*'HXCEL Assumptions'!$B$18)</f>
        <v>0</v>
      </c>
      <c r="BG93" s="40">
        <f>SUM(BG21 * $D$93 * 'HXCEL Assumptions'!$B$17*'HXCEL Assumptions'!$B$18)</f>
        <v>0</v>
      </c>
      <c r="BH93" s="40">
        <f>SUM(BH21 * $D$93 * 'HXCEL Assumptions'!$B$17*'HXCEL Assumptions'!$B$18)</f>
        <v>0</v>
      </c>
      <c r="BI93" s="40">
        <f>SUM(BI21 * $D$93 * 'HXCEL Assumptions'!$B$17*'HXCEL Assumptions'!$B$18)</f>
        <v>40000</v>
      </c>
      <c r="BJ93" s="40">
        <f>SUM(BJ21 * $D$93 * 'HXCEL Assumptions'!$B$17*'HXCEL Assumptions'!$B$18)</f>
        <v>40000</v>
      </c>
      <c r="BK93" s="40">
        <f>SUM(BK21 * $D$93 * 'HXCEL Assumptions'!$B$17*'HXCEL Assumptions'!$B$18)</f>
        <v>80000</v>
      </c>
      <c r="BL93" s="40">
        <f>SUM(BL21 * $D$93 * 'HXCEL Assumptions'!$B$17*'HXCEL Assumptions'!$B$18)</f>
        <v>40000</v>
      </c>
      <c r="BM93" s="40">
        <f>SUM(BM21 * $D$93 * 'HXCEL Assumptions'!$B$17*'HXCEL Assumptions'!$B$18)</f>
        <v>40000</v>
      </c>
    </row>
    <row r="94" spans="2:65" s="21" customFormat="1" ht="16" customHeight="1" outlineLevel="2">
      <c r="B94" s="197"/>
      <c r="C94" s="197"/>
      <c r="D94" s="284">
        <v>200</v>
      </c>
      <c r="E94" s="95"/>
      <c r="F94" s="40">
        <f>SUM(F22 * $D$94 * 'HXCEL Assumptions'!$B$17*'HXCEL Assumptions'!$B$18)</f>
        <v>0</v>
      </c>
      <c r="G94" s="40">
        <f>SUM(G22 * $D$94 * 'HXCEL Assumptions'!$B$17*'HXCEL Assumptions'!$B$18)</f>
        <v>0</v>
      </c>
      <c r="H94" s="40">
        <f>SUM(H22 * $D$94 * 'HXCEL Assumptions'!$B$17*'HXCEL Assumptions'!$B$18)</f>
        <v>0</v>
      </c>
      <c r="I94" s="40">
        <f>SUM(I22 * $D$94 * 'HXCEL Assumptions'!$B$17*'HXCEL Assumptions'!$B$18)</f>
        <v>0</v>
      </c>
      <c r="J94" s="40">
        <f>SUM(J22 * $D$94 * 'HXCEL Assumptions'!$B$17*'HXCEL Assumptions'!$B$18)</f>
        <v>0</v>
      </c>
      <c r="K94" s="40">
        <f>SUM(K22 * $D$94 * 'HXCEL Assumptions'!$B$17*'HXCEL Assumptions'!$B$18)</f>
        <v>0</v>
      </c>
      <c r="L94" s="40">
        <f>SUM(L22 * $D$94 * 'HXCEL Assumptions'!$B$17*'HXCEL Assumptions'!$B$18)</f>
        <v>0</v>
      </c>
      <c r="M94" s="40">
        <f>SUM(M22 * $D$94 * 'HXCEL Assumptions'!$B$17*'HXCEL Assumptions'!$B$18)</f>
        <v>0</v>
      </c>
      <c r="N94" s="40">
        <f>SUM(N22 * $D$94 * 'HXCEL Assumptions'!$B$17*'HXCEL Assumptions'!$B$18)</f>
        <v>0</v>
      </c>
      <c r="O94" s="40">
        <f>SUM(O22 * $D$94 * 'HXCEL Assumptions'!$B$17*'HXCEL Assumptions'!$B$18)</f>
        <v>0</v>
      </c>
      <c r="P94" s="40">
        <f>SUM(P22 * $D$94 * 'HXCEL Assumptions'!$B$17*'HXCEL Assumptions'!$B$18)</f>
        <v>0</v>
      </c>
      <c r="Q94" s="40">
        <f>SUM(Q22 * $D$94 * 'HXCEL Assumptions'!$B$17*'HXCEL Assumptions'!$B$18)</f>
        <v>0</v>
      </c>
      <c r="R94" s="40">
        <f>SUM(R22 * $D$94 * 'HXCEL Assumptions'!$B$17*'HXCEL Assumptions'!$B$18)</f>
        <v>0</v>
      </c>
      <c r="S94" s="40">
        <f>SUM(S22 * $D$94 * 'HXCEL Assumptions'!$B$17*'HXCEL Assumptions'!$B$18)</f>
        <v>0</v>
      </c>
      <c r="T94" s="40">
        <f>SUM(T22 * $D$94 * 'HXCEL Assumptions'!$B$17*'HXCEL Assumptions'!$B$18)</f>
        <v>0</v>
      </c>
      <c r="U94" s="40">
        <f>SUM(U22 * $D$94 * 'HXCEL Assumptions'!$B$17*'HXCEL Assumptions'!$B$18)</f>
        <v>0</v>
      </c>
      <c r="V94" s="40">
        <f>SUM(V22 * $D$94 * 'HXCEL Assumptions'!$B$17*'HXCEL Assumptions'!$B$18)</f>
        <v>0</v>
      </c>
      <c r="W94" s="40">
        <f>SUM(W22 * $D$94 * 'HXCEL Assumptions'!$B$17*'HXCEL Assumptions'!$B$18)</f>
        <v>0</v>
      </c>
      <c r="X94" s="40">
        <f>SUM(X22 * $D$94 * 'HXCEL Assumptions'!$B$17*'HXCEL Assumptions'!$B$18)</f>
        <v>0</v>
      </c>
      <c r="Y94" s="40">
        <f>SUM(Y22 * $D$94 * 'HXCEL Assumptions'!$B$17*'HXCEL Assumptions'!$B$18)</f>
        <v>0</v>
      </c>
      <c r="Z94" s="40">
        <f>SUM(Z22 * $D$94 * 'HXCEL Assumptions'!$B$17*'HXCEL Assumptions'!$B$18)</f>
        <v>80000</v>
      </c>
      <c r="AA94" s="40">
        <f>SUM(AA22 * $D$94 * 'HXCEL Assumptions'!$B$17*'HXCEL Assumptions'!$B$18)</f>
        <v>0</v>
      </c>
      <c r="AB94" s="40">
        <f>SUM(AB22 * $D$94 * 'HXCEL Assumptions'!$B$17*'HXCEL Assumptions'!$B$18)</f>
        <v>80000</v>
      </c>
      <c r="AC94" s="40">
        <f>SUM(AC22 * $D$94 * 'HXCEL Assumptions'!$B$17*'HXCEL Assumptions'!$B$18)</f>
        <v>80000</v>
      </c>
      <c r="AD94" s="40">
        <f>SUM(AD22 * $D$94 * 'HXCEL Assumptions'!$B$17*'HXCEL Assumptions'!$B$18)</f>
        <v>0</v>
      </c>
      <c r="AE94" s="40">
        <f>SUM(AE22 * $D$94 * 'HXCEL Assumptions'!$B$17*'HXCEL Assumptions'!$B$18)</f>
        <v>0</v>
      </c>
      <c r="AF94" s="40">
        <f>SUM(AF22 * $D$94 * 'HXCEL Assumptions'!$B$17*'HXCEL Assumptions'!$B$18)</f>
        <v>80000</v>
      </c>
      <c r="AG94" s="40">
        <f>SUM(AG22 * $D$94 * 'HXCEL Assumptions'!$B$17*'HXCEL Assumptions'!$B$18)</f>
        <v>0</v>
      </c>
      <c r="AH94" s="40">
        <f>SUM(AH22 * $D$94 * 'HXCEL Assumptions'!$B$17*'HXCEL Assumptions'!$B$18)</f>
        <v>0</v>
      </c>
      <c r="AI94" s="40">
        <f>SUM(AI22 * $D$94 * 'HXCEL Assumptions'!$B$17*'HXCEL Assumptions'!$B$18)</f>
        <v>0</v>
      </c>
      <c r="AJ94" s="40">
        <f>SUM(AJ22 * $D$94 * 'HXCEL Assumptions'!$B$17*'HXCEL Assumptions'!$B$18)</f>
        <v>80000</v>
      </c>
      <c r="AK94" s="40">
        <f>SUM(AK22 * $D$94 * 'HXCEL Assumptions'!$B$17*'HXCEL Assumptions'!$B$18)</f>
        <v>0</v>
      </c>
      <c r="AL94" s="40">
        <f>SUM(AL22 * $D$94 * 'HXCEL Assumptions'!$B$17*'HXCEL Assumptions'!$B$18)</f>
        <v>0</v>
      </c>
      <c r="AM94" s="40">
        <f>SUM(AM22 * $D$94 * 'HXCEL Assumptions'!$B$17*'HXCEL Assumptions'!$B$18)</f>
        <v>80000</v>
      </c>
      <c r="AN94" s="40">
        <f>SUM(AN22 * $D$94 * 'HXCEL Assumptions'!$B$17*'HXCEL Assumptions'!$B$18)</f>
        <v>0</v>
      </c>
      <c r="AO94" s="40">
        <f>SUM(AO22 * $D$94 * 'HXCEL Assumptions'!$B$17*'HXCEL Assumptions'!$B$18)</f>
        <v>0</v>
      </c>
      <c r="AP94" s="40">
        <f>SUM(AP22 * $D$94 * 'HXCEL Assumptions'!$B$17*'HXCEL Assumptions'!$B$18)</f>
        <v>0</v>
      </c>
      <c r="AQ94" s="40">
        <f>SUM(AQ22 * $D$94 * 'HXCEL Assumptions'!$B$17*'HXCEL Assumptions'!$B$18)</f>
        <v>80000</v>
      </c>
      <c r="AR94" s="40">
        <f>SUM(AR22 * $D$94 * 'HXCEL Assumptions'!$B$17*'HXCEL Assumptions'!$B$18)</f>
        <v>80000</v>
      </c>
      <c r="AS94" s="40">
        <f>SUM(AS22 * $D$94 * 'HXCEL Assumptions'!$B$17*'HXCEL Assumptions'!$B$18)</f>
        <v>0</v>
      </c>
      <c r="AT94" s="40">
        <f>SUM(AT22 * $D$94 * 'HXCEL Assumptions'!$B$17*'HXCEL Assumptions'!$B$18)</f>
        <v>0</v>
      </c>
      <c r="AU94" s="40">
        <f>SUM(AU22 * $D$94 * 'HXCEL Assumptions'!$B$17*'HXCEL Assumptions'!$B$18)</f>
        <v>0</v>
      </c>
      <c r="AV94" s="40">
        <f>SUM(AV22 * $D$94 * 'HXCEL Assumptions'!$B$17*'HXCEL Assumptions'!$B$18)</f>
        <v>0</v>
      </c>
      <c r="AW94" s="40">
        <f>SUM(AW22 * $D$94 * 'HXCEL Assumptions'!$B$17*'HXCEL Assumptions'!$B$18)</f>
        <v>80000</v>
      </c>
      <c r="AX94" s="40">
        <f>SUM(AX22 * $D$94 * 'HXCEL Assumptions'!$B$17*'HXCEL Assumptions'!$B$18)</f>
        <v>0</v>
      </c>
      <c r="AY94" s="40">
        <f>SUM(AY22 * $D$94 * 'HXCEL Assumptions'!$B$17*'HXCEL Assumptions'!$B$18)</f>
        <v>80000</v>
      </c>
      <c r="AZ94" s="40">
        <f>SUM(AZ22 * $D$94 * 'HXCEL Assumptions'!$B$17*'HXCEL Assumptions'!$B$18)</f>
        <v>80000</v>
      </c>
      <c r="BA94" s="40">
        <f>SUM(BA22 * $D$94 * 'HXCEL Assumptions'!$B$17*'HXCEL Assumptions'!$B$18)</f>
        <v>0</v>
      </c>
      <c r="BB94" s="40">
        <f>SUM(BB22 * $D$94 * 'HXCEL Assumptions'!$B$17*'HXCEL Assumptions'!$B$18)</f>
        <v>0</v>
      </c>
      <c r="BC94" s="40">
        <f>SUM(BC22 * $D$94 * 'HXCEL Assumptions'!$B$17*'HXCEL Assumptions'!$B$18)</f>
        <v>0</v>
      </c>
      <c r="BD94" s="40">
        <f>SUM(BD22 * $D$94 * 'HXCEL Assumptions'!$B$17*'HXCEL Assumptions'!$B$18)</f>
        <v>0</v>
      </c>
      <c r="BE94" s="40">
        <f>SUM(BE22 * $D$94 * 'HXCEL Assumptions'!$B$17*'HXCEL Assumptions'!$B$18)</f>
        <v>80000</v>
      </c>
      <c r="BF94" s="40">
        <f>SUM(BF22 * $D$94 * 'HXCEL Assumptions'!$B$17*'HXCEL Assumptions'!$B$18)</f>
        <v>80000</v>
      </c>
      <c r="BG94" s="40">
        <f>SUM(BG22 * $D$94 * 'HXCEL Assumptions'!$B$17*'HXCEL Assumptions'!$B$18)</f>
        <v>0</v>
      </c>
      <c r="BH94" s="40">
        <f>SUM(BH22 * $D$94 * 'HXCEL Assumptions'!$B$17*'HXCEL Assumptions'!$B$18)</f>
        <v>0</v>
      </c>
      <c r="BI94" s="40">
        <f>SUM(BI22 * $D$94 * 'HXCEL Assumptions'!$B$17*'HXCEL Assumptions'!$B$18)</f>
        <v>0</v>
      </c>
      <c r="BJ94" s="40">
        <f>SUM(BJ22 * $D$94 * 'HXCEL Assumptions'!$B$17*'HXCEL Assumptions'!$B$18)</f>
        <v>0</v>
      </c>
      <c r="BK94" s="40">
        <f>SUM(BK22 * $D$94 * 'HXCEL Assumptions'!$B$17*'HXCEL Assumptions'!$B$18)</f>
        <v>0</v>
      </c>
      <c r="BL94" s="40">
        <f>SUM(BL22 * $D$94 * 'HXCEL Assumptions'!$B$17*'HXCEL Assumptions'!$B$18)</f>
        <v>80000</v>
      </c>
      <c r="BM94" s="40">
        <f>SUM(BM22 * $D$94 * 'HXCEL Assumptions'!$B$17*'HXCEL Assumptions'!$B$18)</f>
        <v>0</v>
      </c>
    </row>
    <row r="95" spans="2:65" s="21" customFormat="1" ht="16" customHeight="1" outlineLevel="2">
      <c r="B95" s="197"/>
      <c r="C95" s="197"/>
      <c r="D95" s="284">
        <v>500</v>
      </c>
      <c r="E95" s="95"/>
      <c r="F95" s="40">
        <f>SUM(F23 * $D$95 * 'HXCEL Assumptions'!$B$17*'HXCEL Assumptions'!$B$18)</f>
        <v>0</v>
      </c>
      <c r="G95" s="40">
        <f>SUM(G23 * $D$95 * 'HXCEL Assumptions'!$B$17*'HXCEL Assumptions'!$B$18)</f>
        <v>0</v>
      </c>
      <c r="H95" s="40">
        <f>SUM(H23 * $D$95 * 'HXCEL Assumptions'!$B$17*'HXCEL Assumptions'!$B$18)</f>
        <v>0</v>
      </c>
      <c r="I95" s="40">
        <f>SUM(I23 * $D$95 * 'HXCEL Assumptions'!$B$17*'HXCEL Assumptions'!$B$18)</f>
        <v>0</v>
      </c>
      <c r="J95" s="40">
        <f>SUM(J23 * $D$95 * 'HXCEL Assumptions'!$B$17*'HXCEL Assumptions'!$B$18)</f>
        <v>0</v>
      </c>
      <c r="K95" s="40">
        <f>SUM(K23 * $D$95 * 'HXCEL Assumptions'!$B$17*'HXCEL Assumptions'!$B$18)</f>
        <v>0</v>
      </c>
      <c r="L95" s="40">
        <f>SUM(L23 * $D$95 * 'HXCEL Assumptions'!$B$17*'HXCEL Assumptions'!$B$18)</f>
        <v>0</v>
      </c>
      <c r="M95" s="40">
        <f>SUM(M23 * $D$95 * 'HXCEL Assumptions'!$B$17*'HXCEL Assumptions'!$B$18)</f>
        <v>0</v>
      </c>
      <c r="N95" s="40">
        <f>SUM(N23 * $D$95 * 'HXCEL Assumptions'!$B$17*'HXCEL Assumptions'!$B$18)</f>
        <v>0</v>
      </c>
      <c r="O95" s="40">
        <f>SUM(O23 * $D$95 * 'HXCEL Assumptions'!$B$17*'HXCEL Assumptions'!$B$18)</f>
        <v>0</v>
      </c>
      <c r="P95" s="40">
        <f>SUM(P23 * $D$95 * 'HXCEL Assumptions'!$B$17*'HXCEL Assumptions'!$B$18)</f>
        <v>0</v>
      </c>
      <c r="Q95" s="40">
        <f>SUM(Q23 * $D$95 * 'HXCEL Assumptions'!$B$17*'HXCEL Assumptions'!$B$18)</f>
        <v>0</v>
      </c>
      <c r="R95" s="40">
        <f>SUM(R23 * $D$95 * 'HXCEL Assumptions'!$B$17*'HXCEL Assumptions'!$B$18)</f>
        <v>0</v>
      </c>
      <c r="S95" s="40">
        <f>SUM(S23 * $D$95 * 'HXCEL Assumptions'!$B$17*'HXCEL Assumptions'!$B$18)</f>
        <v>0</v>
      </c>
      <c r="T95" s="40">
        <f>SUM(T23 * $D$95 * 'HXCEL Assumptions'!$B$17*'HXCEL Assumptions'!$B$18)</f>
        <v>0</v>
      </c>
      <c r="U95" s="40">
        <f>SUM(U23 * $D$95 * 'HXCEL Assumptions'!$B$17*'HXCEL Assumptions'!$B$18)</f>
        <v>0</v>
      </c>
      <c r="V95" s="40">
        <f>SUM(V23 * $D$95 * 'HXCEL Assumptions'!$B$17*'HXCEL Assumptions'!$B$18)</f>
        <v>0</v>
      </c>
      <c r="W95" s="40">
        <f>SUM(W23 * $D$95 * 'HXCEL Assumptions'!$B$17*'HXCEL Assumptions'!$B$18)</f>
        <v>0</v>
      </c>
      <c r="X95" s="40">
        <f>SUM(X23 * $D$95 * 'HXCEL Assumptions'!$B$17*'HXCEL Assumptions'!$B$18)</f>
        <v>0</v>
      </c>
      <c r="Y95" s="40">
        <f>SUM(Y23 * $D$95 * 'HXCEL Assumptions'!$B$17*'HXCEL Assumptions'!$B$18)</f>
        <v>0</v>
      </c>
      <c r="Z95" s="40">
        <f>SUM(Z23 * $D$95 * 'HXCEL Assumptions'!$B$17*'HXCEL Assumptions'!$B$18)</f>
        <v>0</v>
      </c>
      <c r="AA95" s="40">
        <f>SUM(AA23 * $D$95 * 'HXCEL Assumptions'!$B$17*'HXCEL Assumptions'!$B$18)</f>
        <v>200000</v>
      </c>
      <c r="AB95" s="40">
        <f>SUM(AB23 * $D$95 * 'HXCEL Assumptions'!$B$17*'HXCEL Assumptions'!$B$18)</f>
        <v>0</v>
      </c>
      <c r="AC95" s="40">
        <f>SUM(AC23 * $D$95 * 'HXCEL Assumptions'!$B$17*'HXCEL Assumptions'!$B$18)</f>
        <v>200000</v>
      </c>
      <c r="AD95" s="40">
        <f>SUM(AD23 * $D$95 * 'HXCEL Assumptions'!$B$17*'HXCEL Assumptions'!$B$18)</f>
        <v>0</v>
      </c>
      <c r="AE95" s="40">
        <f>SUM(AE23 * $D$95 * 'HXCEL Assumptions'!$B$17*'HXCEL Assumptions'!$B$18)</f>
        <v>0</v>
      </c>
      <c r="AF95" s="40">
        <f>SUM(AF23 * $D$95 * 'HXCEL Assumptions'!$B$17*'HXCEL Assumptions'!$B$18)</f>
        <v>0</v>
      </c>
      <c r="AG95" s="40">
        <f>SUM(AG23 * $D$95 * 'HXCEL Assumptions'!$B$17*'HXCEL Assumptions'!$B$18)</f>
        <v>400000</v>
      </c>
      <c r="AH95" s="40">
        <f>SUM(AH23 * $D$95 * 'HXCEL Assumptions'!$B$17*'HXCEL Assumptions'!$B$18)</f>
        <v>0</v>
      </c>
      <c r="AI95" s="40">
        <f>SUM(AI23 * $D$95 * 'HXCEL Assumptions'!$B$17*'HXCEL Assumptions'!$B$18)</f>
        <v>0</v>
      </c>
      <c r="AJ95" s="40">
        <f>SUM(AJ23 * $D$95 * 'HXCEL Assumptions'!$B$17*'HXCEL Assumptions'!$B$18)</f>
        <v>0</v>
      </c>
      <c r="AK95" s="40">
        <f>SUM(AK23 * $D$95 * 'HXCEL Assumptions'!$B$17*'HXCEL Assumptions'!$B$18)</f>
        <v>200000</v>
      </c>
      <c r="AL95" s="40">
        <f>SUM(AL23 * $D$95 * 'HXCEL Assumptions'!$B$17*'HXCEL Assumptions'!$B$18)</f>
        <v>0</v>
      </c>
      <c r="AM95" s="40">
        <f>SUM(AM23 * $D$95 * 'HXCEL Assumptions'!$B$17*'HXCEL Assumptions'!$B$18)</f>
        <v>0</v>
      </c>
      <c r="AN95" s="40">
        <f>SUM(AN23 * $D$95 * 'HXCEL Assumptions'!$B$17*'HXCEL Assumptions'!$B$18)</f>
        <v>0</v>
      </c>
      <c r="AO95" s="40">
        <f>SUM(AO23 * $D$95 * 'HXCEL Assumptions'!$B$17*'HXCEL Assumptions'!$B$18)</f>
        <v>0</v>
      </c>
      <c r="AP95" s="40">
        <f>SUM(AP23 * $D$95 * 'HXCEL Assumptions'!$B$17*'HXCEL Assumptions'!$B$18)</f>
        <v>0</v>
      </c>
      <c r="AQ95" s="40">
        <f>SUM(AQ23 * $D$95 * 'HXCEL Assumptions'!$B$17*'HXCEL Assumptions'!$B$18)</f>
        <v>200000</v>
      </c>
      <c r="AR95" s="40">
        <f>SUM(AR23 * $D$95 * 'HXCEL Assumptions'!$B$17*'HXCEL Assumptions'!$B$18)</f>
        <v>0</v>
      </c>
      <c r="AS95" s="40">
        <f>SUM(AS23 * $D$95 * 'HXCEL Assumptions'!$B$17*'HXCEL Assumptions'!$B$18)</f>
        <v>0</v>
      </c>
      <c r="AT95" s="40">
        <f>SUM(AT23 * $D$95 * 'HXCEL Assumptions'!$B$17*'HXCEL Assumptions'!$B$18)</f>
        <v>0</v>
      </c>
      <c r="AU95" s="40">
        <f>SUM(AU23 * $D$95 * 'HXCEL Assumptions'!$B$17*'HXCEL Assumptions'!$B$18)</f>
        <v>0</v>
      </c>
      <c r="AV95" s="40">
        <f>SUM(AV23 * $D$95 * 'HXCEL Assumptions'!$B$17*'HXCEL Assumptions'!$B$18)</f>
        <v>0</v>
      </c>
      <c r="AW95" s="40">
        <f>SUM(AW23 * $D$95 * 'HXCEL Assumptions'!$B$17*'HXCEL Assumptions'!$B$18)</f>
        <v>200000</v>
      </c>
      <c r="AX95" s="40">
        <f>SUM(AX23 * $D$95 * 'HXCEL Assumptions'!$B$17*'HXCEL Assumptions'!$B$18)</f>
        <v>0</v>
      </c>
      <c r="AY95" s="40">
        <f>SUM(AY23 * $D$95 * 'HXCEL Assumptions'!$B$17*'HXCEL Assumptions'!$B$18)</f>
        <v>0</v>
      </c>
      <c r="AZ95" s="40">
        <f>SUM(AZ23 * $D$95 * 'HXCEL Assumptions'!$B$17*'HXCEL Assumptions'!$B$18)</f>
        <v>0</v>
      </c>
      <c r="BA95" s="40">
        <f>SUM(BA23 * $D$95 * 'HXCEL Assumptions'!$B$17*'HXCEL Assumptions'!$B$18)</f>
        <v>0</v>
      </c>
      <c r="BB95" s="40">
        <f>SUM(BB23 * $D$95 * 'HXCEL Assumptions'!$B$17*'HXCEL Assumptions'!$B$18)</f>
        <v>200000</v>
      </c>
      <c r="BC95" s="40">
        <f>SUM(BC23 * $D$95 * 'HXCEL Assumptions'!$B$17*'HXCEL Assumptions'!$B$18)</f>
        <v>200000</v>
      </c>
      <c r="BD95" s="40">
        <f>SUM(BD23 * $D$95 * 'HXCEL Assumptions'!$B$17*'HXCEL Assumptions'!$B$18)</f>
        <v>0</v>
      </c>
      <c r="BE95" s="40">
        <f>SUM(BE23 * $D$95 * 'HXCEL Assumptions'!$B$17*'HXCEL Assumptions'!$B$18)</f>
        <v>0</v>
      </c>
      <c r="BF95" s="40">
        <f>SUM(BF23 * $D$95 * 'HXCEL Assumptions'!$B$17*'HXCEL Assumptions'!$B$18)</f>
        <v>0</v>
      </c>
      <c r="BG95" s="40">
        <f>SUM(BG23 * $D$95 * 'HXCEL Assumptions'!$B$17*'HXCEL Assumptions'!$B$18)</f>
        <v>200000</v>
      </c>
      <c r="BH95" s="40">
        <f>SUM(BH23 * $D$95 * 'HXCEL Assumptions'!$B$17*'HXCEL Assumptions'!$B$18)</f>
        <v>0</v>
      </c>
      <c r="BI95" s="40">
        <f>SUM(BI23 * $D$95 * 'HXCEL Assumptions'!$B$17*'HXCEL Assumptions'!$B$18)</f>
        <v>200000</v>
      </c>
      <c r="BJ95" s="40">
        <f>SUM(BJ23 * $D$95 * 'HXCEL Assumptions'!$B$17*'HXCEL Assumptions'!$B$18)</f>
        <v>0</v>
      </c>
      <c r="BK95" s="40">
        <f>SUM(BK23 * $D$95 * 'HXCEL Assumptions'!$B$17*'HXCEL Assumptions'!$B$18)</f>
        <v>0</v>
      </c>
      <c r="BL95" s="40">
        <f>SUM(BL23 * $D$95 * 'HXCEL Assumptions'!$B$17*'HXCEL Assumptions'!$B$18)</f>
        <v>200000</v>
      </c>
      <c r="BM95" s="40">
        <f>SUM(BM23 * $D$95 * 'HXCEL Assumptions'!$B$17*'HXCEL Assumptions'!$B$18)</f>
        <v>0</v>
      </c>
    </row>
    <row r="96" spans="2:65" s="21" customFormat="1" ht="16" customHeight="1" outlineLevel="1">
      <c r="B96" s="511" t="s">
        <v>379</v>
      </c>
      <c r="C96" s="512"/>
      <c r="D96" s="513"/>
      <c r="E96" s="240"/>
      <c r="F96" s="204">
        <f>F97</f>
        <v>400</v>
      </c>
      <c r="G96" s="205">
        <f t="shared" ref="G96:BM96" si="277">G97</f>
        <v>2000</v>
      </c>
      <c r="H96" s="205">
        <f t="shared" si="277"/>
        <v>6000</v>
      </c>
      <c r="I96" s="205">
        <f t="shared" si="277"/>
        <v>14000</v>
      </c>
      <c r="J96" s="205">
        <f t="shared" si="277"/>
        <v>24000</v>
      </c>
      <c r="K96" s="205">
        <f>K97</f>
        <v>44000</v>
      </c>
      <c r="L96" s="205">
        <f t="shared" si="277"/>
        <v>68000</v>
      </c>
      <c r="M96" s="205">
        <f t="shared" si="277"/>
        <v>88000</v>
      </c>
      <c r="N96" s="205">
        <f t="shared" si="277"/>
        <v>114400</v>
      </c>
      <c r="O96" s="205">
        <f t="shared" si="277"/>
        <v>142400</v>
      </c>
      <c r="P96" s="205">
        <f t="shared" si="277"/>
        <v>166400</v>
      </c>
      <c r="Q96" s="206">
        <f t="shared" si="277"/>
        <v>198400</v>
      </c>
      <c r="R96" s="207">
        <f t="shared" si="277"/>
        <v>252800</v>
      </c>
      <c r="S96" s="205">
        <f t="shared" si="277"/>
        <v>314800</v>
      </c>
      <c r="T96" s="205">
        <f t="shared" si="277"/>
        <v>354800</v>
      </c>
      <c r="U96" s="205">
        <f t="shared" si="277"/>
        <v>399200</v>
      </c>
      <c r="V96" s="205">
        <f t="shared" si="277"/>
        <v>508000</v>
      </c>
      <c r="W96" s="205">
        <f t="shared" si="277"/>
        <v>555200</v>
      </c>
      <c r="X96" s="205">
        <f t="shared" si="277"/>
        <v>636800</v>
      </c>
      <c r="Y96" s="205">
        <f t="shared" si="277"/>
        <v>764800</v>
      </c>
      <c r="Z96" s="205">
        <f t="shared" si="277"/>
        <v>993200</v>
      </c>
      <c r="AA96" s="205">
        <f t="shared" si="277"/>
        <v>1272000</v>
      </c>
      <c r="AB96" s="205">
        <f t="shared" si="277"/>
        <v>1491200</v>
      </c>
      <c r="AC96" s="206">
        <f t="shared" si="277"/>
        <v>1954800</v>
      </c>
      <c r="AD96" s="207">
        <f t="shared" si="277"/>
        <v>2076800</v>
      </c>
      <c r="AE96" s="205">
        <f t="shared" si="277"/>
        <v>2179200</v>
      </c>
      <c r="AF96" s="205">
        <f t="shared" si="277"/>
        <v>2382000</v>
      </c>
      <c r="AG96" s="205">
        <f t="shared" si="277"/>
        <v>2947200</v>
      </c>
      <c r="AH96" s="205">
        <f t="shared" si="277"/>
        <v>3094800</v>
      </c>
      <c r="AI96" s="205">
        <f t="shared" si="277"/>
        <v>3244800</v>
      </c>
      <c r="AJ96" s="205">
        <f t="shared" si="277"/>
        <v>3497200</v>
      </c>
      <c r="AK96" s="205">
        <f t="shared" si="277"/>
        <v>3834000</v>
      </c>
      <c r="AL96" s="205">
        <f t="shared" si="277"/>
        <v>3991200</v>
      </c>
      <c r="AM96" s="205">
        <f t="shared" si="277"/>
        <v>4190800</v>
      </c>
      <c r="AN96" s="205">
        <f t="shared" si="277"/>
        <v>4330800</v>
      </c>
      <c r="AO96" s="206">
        <f t="shared" si="277"/>
        <v>4551200</v>
      </c>
      <c r="AP96" s="207">
        <f t="shared" si="277"/>
        <v>4712000</v>
      </c>
      <c r="AQ96" s="205">
        <f t="shared" si="277"/>
        <v>5133200</v>
      </c>
      <c r="AR96" s="205">
        <f t="shared" si="277"/>
        <v>5354800</v>
      </c>
      <c r="AS96" s="205">
        <f t="shared" si="277"/>
        <v>5520800</v>
      </c>
      <c r="AT96" s="205">
        <f t="shared" si="277"/>
        <v>5727200</v>
      </c>
      <c r="AU96" s="205">
        <f t="shared" si="277"/>
        <v>5854000</v>
      </c>
      <c r="AV96" s="205">
        <f t="shared" si="277"/>
        <v>6001200</v>
      </c>
      <c r="AW96" s="205">
        <f t="shared" si="277"/>
        <v>6470800</v>
      </c>
      <c r="AX96" s="205">
        <f t="shared" si="277"/>
        <v>6684800</v>
      </c>
      <c r="AY96" s="205">
        <f t="shared" si="277"/>
        <v>6899200</v>
      </c>
      <c r="AZ96" s="205">
        <f t="shared" si="277"/>
        <v>7114000</v>
      </c>
      <c r="BA96" s="206">
        <f t="shared" si="277"/>
        <v>7249200</v>
      </c>
      <c r="BB96" s="207">
        <f t="shared" si="277"/>
        <v>7644800</v>
      </c>
      <c r="BC96" s="205">
        <f t="shared" si="277"/>
        <v>8040800</v>
      </c>
      <c r="BD96" s="205">
        <f t="shared" si="277"/>
        <v>8239200</v>
      </c>
      <c r="BE96" s="205">
        <f t="shared" si="277"/>
        <v>8482000</v>
      </c>
      <c r="BF96" s="205">
        <f t="shared" si="277"/>
        <v>8745200</v>
      </c>
      <c r="BG96" s="205">
        <f t="shared" si="277"/>
        <v>9128800</v>
      </c>
      <c r="BH96" s="205">
        <f t="shared" si="277"/>
        <v>9312800</v>
      </c>
      <c r="BI96" s="205">
        <f t="shared" si="277"/>
        <v>9757200</v>
      </c>
      <c r="BJ96" s="205">
        <f t="shared" si="277"/>
        <v>10006000</v>
      </c>
      <c r="BK96" s="205">
        <f t="shared" si="277"/>
        <v>10295200</v>
      </c>
      <c r="BL96" s="205">
        <f t="shared" si="277"/>
        <v>10826800</v>
      </c>
      <c r="BM96" s="206">
        <f t="shared" si="277"/>
        <v>11078800</v>
      </c>
    </row>
    <row r="97" spans="2:65" s="21" customFormat="1" ht="16" customHeight="1" outlineLevel="3">
      <c r="C97" s="511" t="s">
        <v>422</v>
      </c>
      <c r="D97" s="513"/>
      <c r="E97" s="241"/>
      <c r="F97" s="36">
        <f t="shared" ref="F97:AK97" si="278">SUM(F98:F105)</f>
        <v>400</v>
      </c>
      <c r="G97" s="22">
        <f t="shared" si="278"/>
        <v>2000</v>
      </c>
      <c r="H97" s="22">
        <f t="shared" si="278"/>
        <v>6000</v>
      </c>
      <c r="I97" s="22">
        <f t="shared" si="278"/>
        <v>14000</v>
      </c>
      <c r="J97" s="22">
        <f t="shared" si="278"/>
        <v>24000</v>
      </c>
      <c r="K97" s="22">
        <f t="shared" si="278"/>
        <v>44000</v>
      </c>
      <c r="L97" s="22">
        <f t="shared" si="278"/>
        <v>68000</v>
      </c>
      <c r="M97" s="22">
        <f t="shared" si="278"/>
        <v>88000</v>
      </c>
      <c r="N97" s="22">
        <f t="shared" si="278"/>
        <v>114400</v>
      </c>
      <c r="O97" s="22">
        <f t="shared" si="278"/>
        <v>142400</v>
      </c>
      <c r="P97" s="22">
        <f t="shared" si="278"/>
        <v>166400</v>
      </c>
      <c r="Q97" s="37">
        <f t="shared" si="278"/>
        <v>198400</v>
      </c>
      <c r="R97" s="36">
        <f t="shared" si="278"/>
        <v>252800</v>
      </c>
      <c r="S97" s="22">
        <f t="shared" si="278"/>
        <v>314800</v>
      </c>
      <c r="T97" s="22">
        <f t="shared" si="278"/>
        <v>354800</v>
      </c>
      <c r="U97" s="22">
        <f t="shared" si="278"/>
        <v>399200</v>
      </c>
      <c r="V97" s="22">
        <f t="shared" si="278"/>
        <v>508000</v>
      </c>
      <c r="W97" s="22">
        <f t="shared" si="278"/>
        <v>555200</v>
      </c>
      <c r="X97" s="22">
        <f t="shared" si="278"/>
        <v>636800</v>
      </c>
      <c r="Y97" s="22">
        <f t="shared" si="278"/>
        <v>764800</v>
      </c>
      <c r="Z97" s="22">
        <f t="shared" si="278"/>
        <v>993200</v>
      </c>
      <c r="AA97" s="22">
        <f t="shared" si="278"/>
        <v>1272000</v>
      </c>
      <c r="AB97" s="22">
        <f t="shared" si="278"/>
        <v>1491200</v>
      </c>
      <c r="AC97" s="37">
        <f t="shared" si="278"/>
        <v>1954800</v>
      </c>
      <c r="AD97" s="36">
        <f t="shared" si="278"/>
        <v>2076800</v>
      </c>
      <c r="AE97" s="22">
        <f t="shared" si="278"/>
        <v>2179200</v>
      </c>
      <c r="AF97" s="22">
        <f t="shared" si="278"/>
        <v>2382000</v>
      </c>
      <c r="AG97" s="22">
        <f t="shared" si="278"/>
        <v>2947200</v>
      </c>
      <c r="AH97" s="22">
        <f t="shared" si="278"/>
        <v>3094800</v>
      </c>
      <c r="AI97" s="22">
        <f t="shared" si="278"/>
        <v>3244800</v>
      </c>
      <c r="AJ97" s="22">
        <f t="shared" si="278"/>
        <v>3497200</v>
      </c>
      <c r="AK97" s="22">
        <f t="shared" si="278"/>
        <v>3834000</v>
      </c>
      <c r="AL97" s="22">
        <f t="shared" ref="AL97:BM97" si="279">SUM(AL98:AL105)</f>
        <v>3991200</v>
      </c>
      <c r="AM97" s="22">
        <f t="shared" si="279"/>
        <v>4190800</v>
      </c>
      <c r="AN97" s="22">
        <f t="shared" si="279"/>
        <v>4330800</v>
      </c>
      <c r="AO97" s="37">
        <f t="shared" si="279"/>
        <v>4551200</v>
      </c>
      <c r="AP97" s="36">
        <f t="shared" si="279"/>
        <v>4712000</v>
      </c>
      <c r="AQ97" s="22">
        <f t="shared" si="279"/>
        <v>5133200</v>
      </c>
      <c r="AR97" s="22">
        <f t="shared" si="279"/>
        <v>5354800</v>
      </c>
      <c r="AS97" s="22">
        <f t="shared" si="279"/>
        <v>5520800</v>
      </c>
      <c r="AT97" s="22">
        <f t="shared" si="279"/>
        <v>5727200</v>
      </c>
      <c r="AU97" s="22">
        <f t="shared" si="279"/>
        <v>5854000</v>
      </c>
      <c r="AV97" s="22">
        <f t="shared" si="279"/>
        <v>6001200</v>
      </c>
      <c r="AW97" s="22">
        <f t="shared" si="279"/>
        <v>6470800</v>
      </c>
      <c r="AX97" s="22">
        <f t="shared" si="279"/>
        <v>6684800</v>
      </c>
      <c r="AY97" s="22">
        <f t="shared" si="279"/>
        <v>6899200</v>
      </c>
      <c r="AZ97" s="22">
        <f t="shared" si="279"/>
        <v>7114000</v>
      </c>
      <c r="BA97" s="37">
        <f t="shared" si="279"/>
        <v>7249200</v>
      </c>
      <c r="BB97" s="36">
        <f t="shared" si="279"/>
        <v>7644800</v>
      </c>
      <c r="BC97" s="22">
        <f t="shared" si="279"/>
        <v>8040800</v>
      </c>
      <c r="BD97" s="22">
        <f t="shared" si="279"/>
        <v>8239200</v>
      </c>
      <c r="BE97" s="22">
        <f t="shared" si="279"/>
        <v>8482000</v>
      </c>
      <c r="BF97" s="22">
        <f t="shared" si="279"/>
        <v>8745200</v>
      </c>
      <c r="BG97" s="22">
        <f t="shared" si="279"/>
        <v>9128800</v>
      </c>
      <c r="BH97" s="22">
        <f t="shared" si="279"/>
        <v>9312800</v>
      </c>
      <c r="BI97" s="22">
        <f t="shared" si="279"/>
        <v>9757200</v>
      </c>
      <c r="BJ97" s="22">
        <f t="shared" si="279"/>
        <v>10006000</v>
      </c>
      <c r="BK97" s="22">
        <f t="shared" si="279"/>
        <v>10295200</v>
      </c>
      <c r="BL97" s="22">
        <f t="shared" si="279"/>
        <v>10826800</v>
      </c>
      <c r="BM97" s="37">
        <f t="shared" si="279"/>
        <v>11078800</v>
      </c>
    </row>
    <row r="98" spans="2:65" s="21" customFormat="1" ht="16" customHeight="1" outlineLevel="4">
      <c r="B98" s="197"/>
      <c r="C98" s="283"/>
      <c r="D98" s="20">
        <v>1</v>
      </c>
      <c r="E98" s="238"/>
      <c r="F98" s="22">
        <f>F88</f>
        <v>400</v>
      </c>
      <c r="G98" s="22">
        <f>SUM(G88+F98)</f>
        <v>2000</v>
      </c>
      <c r="H98" s="22">
        <f>SUM(H88+G98)</f>
        <v>6000</v>
      </c>
      <c r="I98" s="22">
        <f t="shared" ref="I98:BM98" si="280">SUM(I88+H98)</f>
        <v>12000</v>
      </c>
      <c r="J98" s="22">
        <f t="shared" si="280"/>
        <v>22000</v>
      </c>
      <c r="K98" s="22">
        <f t="shared" si="280"/>
        <v>38000</v>
      </c>
      <c r="L98" s="22">
        <f t="shared" si="280"/>
        <v>56000</v>
      </c>
      <c r="M98" s="22">
        <f t="shared" si="280"/>
        <v>76000</v>
      </c>
      <c r="N98" s="22">
        <f t="shared" si="280"/>
        <v>96400</v>
      </c>
      <c r="O98" s="22">
        <f t="shared" si="280"/>
        <v>118400</v>
      </c>
      <c r="P98" s="22">
        <f t="shared" si="280"/>
        <v>140400</v>
      </c>
      <c r="Q98" s="22">
        <f t="shared" si="280"/>
        <v>164400</v>
      </c>
      <c r="R98" s="22">
        <f t="shared" si="280"/>
        <v>188800</v>
      </c>
      <c r="S98" s="22">
        <f t="shared" si="280"/>
        <v>214800</v>
      </c>
      <c r="T98" s="22">
        <f t="shared" si="280"/>
        <v>240800</v>
      </c>
      <c r="U98" s="22">
        <f t="shared" si="280"/>
        <v>267200</v>
      </c>
      <c r="V98" s="22">
        <f t="shared" si="280"/>
        <v>294000</v>
      </c>
      <c r="W98" s="22">
        <f t="shared" si="280"/>
        <v>321200</v>
      </c>
      <c r="X98" s="22">
        <f t="shared" si="280"/>
        <v>348800</v>
      </c>
      <c r="Y98" s="22">
        <f t="shared" si="280"/>
        <v>376800</v>
      </c>
      <c r="Z98" s="22">
        <f t="shared" si="280"/>
        <v>405200</v>
      </c>
      <c r="AA98" s="22">
        <f t="shared" si="280"/>
        <v>434000</v>
      </c>
      <c r="AB98" s="22">
        <f t="shared" si="280"/>
        <v>463200</v>
      </c>
      <c r="AC98" s="22">
        <f t="shared" si="280"/>
        <v>492800</v>
      </c>
      <c r="AD98" s="22">
        <f t="shared" si="280"/>
        <v>522800</v>
      </c>
      <c r="AE98" s="22">
        <f t="shared" si="280"/>
        <v>553200</v>
      </c>
      <c r="AF98" s="22">
        <f t="shared" si="280"/>
        <v>584000</v>
      </c>
      <c r="AG98" s="22">
        <f t="shared" si="280"/>
        <v>615200</v>
      </c>
      <c r="AH98" s="22">
        <f t="shared" si="280"/>
        <v>646800</v>
      </c>
      <c r="AI98" s="22">
        <f t="shared" si="280"/>
        <v>678800</v>
      </c>
      <c r="AJ98" s="22">
        <f t="shared" si="280"/>
        <v>711200</v>
      </c>
      <c r="AK98" s="22">
        <f t="shared" si="280"/>
        <v>744000</v>
      </c>
      <c r="AL98" s="22">
        <f t="shared" si="280"/>
        <v>777200</v>
      </c>
      <c r="AM98" s="22">
        <f t="shared" si="280"/>
        <v>810800</v>
      </c>
      <c r="AN98" s="22">
        <f t="shared" si="280"/>
        <v>844800</v>
      </c>
      <c r="AO98" s="22">
        <f t="shared" si="280"/>
        <v>879200</v>
      </c>
      <c r="AP98" s="22">
        <f t="shared" si="280"/>
        <v>914000</v>
      </c>
      <c r="AQ98" s="22">
        <f t="shared" si="280"/>
        <v>949200</v>
      </c>
      <c r="AR98" s="22">
        <f t="shared" si="280"/>
        <v>984800</v>
      </c>
      <c r="AS98" s="22">
        <f t="shared" si="280"/>
        <v>1020800</v>
      </c>
      <c r="AT98" s="22">
        <f t="shared" si="280"/>
        <v>1057200</v>
      </c>
      <c r="AU98" s="22">
        <f t="shared" si="280"/>
        <v>1094000</v>
      </c>
      <c r="AV98" s="22">
        <f t="shared" si="280"/>
        <v>1131200</v>
      </c>
      <c r="AW98" s="22">
        <f t="shared" si="280"/>
        <v>1168800</v>
      </c>
      <c r="AX98" s="22">
        <f t="shared" si="280"/>
        <v>1206800</v>
      </c>
      <c r="AY98" s="22">
        <f t="shared" si="280"/>
        <v>1245200</v>
      </c>
      <c r="AZ98" s="22">
        <f t="shared" si="280"/>
        <v>1284000</v>
      </c>
      <c r="BA98" s="22">
        <f t="shared" si="280"/>
        <v>1323200</v>
      </c>
      <c r="BB98" s="22">
        <f t="shared" si="280"/>
        <v>1362800</v>
      </c>
      <c r="BC98" s="22">
        <f t="shared" si="280"/>
        <v>1402800</v>
      </c>
      <c r="BD98" s="22">
        <f t="shared" si="280"/>
        <v>1443200</v>
      </c>
      <c r="BE98" s="22">
        <f t="shared" si="280"/>
        <v>1484000</v>
      </c>
      <c r="BF98" s="22">
        <f t="shared" si="280"/>
        <v>1525200</v>
      </c>
      <c r="BG98" s="22">
        <f t="shared" si="280"/>
        <v>1566800</v>
      </c>
      <c r="BH98" s="22">
        <f t="shared" si="280"/>
        <v>1608800</v>
      </c>
      <c r="BI98" s="22">
        <f t="shared" si="280"/>
        <v>1651200</v>
      </c>
      <c r="BJ98" s="22">
        <f t="shared" si="280"/>
        <v>1694000</v>
      </c>
      <c r="BK98" s="22">
        <f t="shared" si="280"/>
        <v>1737200</v>
      </c>
      <c r="BL98" s="22">
        <f t="shared" si="280"/>
        <v>1780800</v>
      </c>
      <c r="BM98" s="22">
        <f t="shared" si="280"/>
        <v>1824800</v>
      </c>
    </row>
    <row r="99" spans="2:65" s="21" customFormat="1" ht="16" customHeight="1" outlineLevel="4">
      <c r="B99" s="197"/>
      <c r="C99" s="283"/>
      <c r="D99" s="20">
        <v>5</v>
      </c>
      <c r="E99" s="238"/>
      <c r="F99" s="22">
        <f t="shared" ref="F99:F105" si="281">F89</f>
        <v>0</v>
      </c>
      <c r="G99" s="22">
        <f t="shared" ref="G99:H105" si="282">SUM(G89+F99)</f>
        <v>0</v>
      </c>
      <c r="H99" s="22">
        <f t="shared" si="282"/>
        <v>0</v>
      </c>
      <c r="I99" s="22">
        <f t="shared" ref="I99:BM99" si="283">SUM(I89+H99)</f>
        <v>2000</v>
      </c>
      <c r="J99" s="22">
        <f t="shared" si="283"/>
        <v>2000</v>
      </c>
      <c r="K99" s="22">
        <f t="shared" si="283"/>
        <v>6000</v>
      </c>
      <c r="L99" s="22">
        <f t="shared" si="283"/>
        <v>8000</v>
      </c>
      <c r="M99" s="22">
        <f t="shared" si="283"/>
        <v>8000</v>
      </c>
      <c r="N99" s="22">
        <f t="shared" si="283"/>
        <v>10000</v>
      </c>
      <c r="O99" s="22">
        <f t="shared" si="283"/>
        <v>12000</v>
      </c>
      <c r="P99" s="22">
        <f t="shared" si="283"/>
        <v>14000</v>
      </c>
      <c r="Q99" s="22">
        <f t="shared" si="283"/>
        <v>18000</v>
      </c>
      <c r="R99" s="22">
        <f t="shared" si="283"/>
        <v>24000</v>
      </c>
      <c r="S99" s="22">
        <f t="shared" si="283"/>
        <v>32000</v>
      </c>
      <c r="T99" s="22">
        <f t="shared" si="283"/>
        <v>38000</v>
      </c>
      <c r="U99" s="22">
        <f t="shared" si="283"/>
        <v>48000</v>
      </c>
      <c r="V99" s="22">
        <f t="shared" si="283"/>
        <v>58000</v>
      </c>
      <c r="W99" s="22">
        <f t="shared" si="283"/>
        <v>66000</v>
      </c>
      <c r="X99" s="22">
        <f t="shared" si="283"/>
        <v>80000</v>
      </c>
      <c r="Y99" s="22">
        <f t="shared" si="283"/>
        <v>100000</v>
      </c>
      <c r="Z99" s="22">
        <f t="shared" si="283"/>
        <v>120000</v>
      </c>
      <c r="AA99" s="22">
        <f t="shared" si="283"/>
        <v>142000</v>
      </c>
      <c r="AB99" s="22">
        <f t="shared" si="283"/>
        <v>164000</v>
      </c>
      <c r="AC99" s="22">
        <f t="shared" si="283"/>
        <v>186000</v>
      </c>
      <c r="AD99" s="22">
        <f t="shared" si="283"/>
        <v>206000</v>
      </c>
      <c r="AE99" s="22">
        <f t="shared" si="283"/>
        <v>226000</v>
      </c>
      <c r="AF99" s="22">
        <f t="shared" si="283"/>
        <v>246000</v>
      </c>
      <c r="AG99" s="22">
        <f t="shared" si="283"/>
        <v>268000</v>
      </c>
      <c r="AH99" s="22">
        <f t="shared" si="283"/>
        <v>292000</v>
      </c>
      <c r="AI99" s="22">
        <f t="shared" si="283"/>
        <v>314000</v>
      </c>
      <c r="AJ99" s="22">
        <f t="shared" si="283"/>
        <v>338000</v>
      </c>
      <c r="AK99" s="22">
        <f t="shared" si="283"/>
        <v>362000</v>
      </c>
      <c r="AL99" s="22">
        <f t="shared" si="283"/>
        <v>386000</v>
      </c>
      <c r="AM99" s="22">
        <f t="shared" si="283"/>
        <v>412000</v>
      </c>
      <c r="AN99" s="22">
        <f t="shared" si="283"/>
        <v>438000</v>
      </c>
      <c r="AO99" s="22">
        <f t="shared" si="283"/>
        <v>464000</v>
      </c>
      <c r="AP99" s="22">
        <f t="shared" si="283"/>
        <v>490000</v>
      </c>
      <c r="AQ99" s="22">
        <f t="shared" si="283"/>
        <v>516000</v>
      </c>
      <c r="AR99" s="22">
        <f t="shared" si="283"/>
        <v>542000</v>
      </c>
      <c r="AS99" s="22">
        <f t="shared" si="283"/>
        <v>568000</v>
      </c>
      <c r="AT99" s="22">
        <f t="shared" si="283"/>
        <v>594000</v>
      </c>
      <c r="AU99" s="22">
        <f t="shared" si="283"/>
        <v>620000</v>
      </c>
      <c r="AV99" s="22">
        <f t="shared" si="283"/>
        <v>646000</v>
      </c>
      <c r="AW99" s="22">
        <f t="shared" si="283"/>
        <v>674000</v>
      </c>
      <c r="AX99" s="22">
        <f t="shared" si="283"/>
        <v>702000</v>
      </c>
      <c r="AY99" s="22">
        <f t="shared" si="283"/>
        <v>730000</v>
      </c>
      <c r="AZ99" s="22">
        <f t="shared" si="283"/>
        <v>758000</v>
      </c>
      <c r="BA99" s="22">
        <f t="shared" si="283"/>
        <v>786000</v>
      </c>
      <c r="BB99" s="22">
        <f t="shared" si="283"/>
        <v>814000</v>
      </c>
      <c r="BC99" s="22">
        <f t="shared" si="283"/>
        <v>842000</v>
      </c>
      <c r="BD99" s="22">
        <f t="shared" si="283"/>
        <v>872000</v>
      </c>
      <c r="BE99" s="22">
        <f t="shared" si="283"/>
        <v>902000</v>
      </c>
      <c r="BF99" s="22">
        <f t="shared" si="283"/>
        <v>932000</v>
      </c>
      <c r="BG99" s="22">
        <f t="shared" si="283"/>
        <v>962000</v>
      </c>
      <c r="BH99" s="22">
        <f t="shared" si="283"/>
        <v>992000</v>
      </c>
      <c r="BI99" s="22">
        <f t="shared" si="283"/>
        <v>1022000</v>
      </c>
      <c r="BJ99" s="22">
        <f t="shared" si="283"/>
        <v>1052000</v>
      </c>
      <c r="BK99" s="22">
        <f t="shared" si="283"/>
        <v>1082000</v>
      </c>
      <c r="BL99" s="22">
        <f t="shared" si="283"/>
        <v>1114000</v>
      </c>
      <c r="BM99" s="22">
        <f t="shared" si="283"/>
        <v>1146000</v>
      </c>
    </row>
    <row r="100" spans="2:65" s="21" customFormat="1" ht="16" customHeight="1" outlineLevel="4">
      <c r="B100" s="197"/>
      <c r="C100" s="283"/>
      <c r="D100" s="20">
        <v>10</v>
      </c>
      <c r="E100" s="238"/>
      <c r="F100" s="22">
        <f t="shared" si="281"/>
        <v>0</v>
      </c>
      <c r="G100" s="22">
        <f t="shared" si="282"/>
        <v>0</v>
      </c>
      <c r="H100" s="22">
        <f t="shared" si="282"/>
        <v>0</v>
      </c>
      <c r="I100" s="22">
        <f t="shared" ref="I100:BM100" si="284">SUM(I90+H100)</f>
        <v>0</v>
      </c>
      <c r="J100" s="22">
        <f t="shared" si="284"/>
        <v>0</v>
      </c>
      <c r="K100" s="22">
        <f t="shared" si="284"/>
        <v>0</v>
      </c>
      <c r="L100" s="22">
        <f t="shared" si="284"/>
        <v>4000</v>
      </c>
      <c r="M100" s="22">
        <f t="shared" si="284"/>
        <v>4000</v>
      </c>
      <c r="N100" s="22">
        <f t="shared" si="284"/>
        <v>8000</v>
      </c>
      <c r="O100" s="22">
        <f t="shared" si="284"/>
        <v>12000</v>
      </c>
      <c r="P100" s="22">
        <f t="shared" si="284"/>
        <v>12000</v>
      </c>
      <c r="Q100" s="22">
        <f t="shared" si="284"/>
        <v>16000</v>
      </c>
      <c r="R100" s="22">
        <f t="shared" si="284"/>
        <v>20000</v>
      </c>
      <c r="S100" s="22">
        <f t="shared" si="284"/>
        <v>28000</v>
      </c>
      <c r="T100" s="22">
        <f t="shared" si="284"/>
        <v>36000</v>
      </c>
      <c r="U100" s="22">
        <f t="shared" si="284"/>
        <v>44000</v>
      </c>
      <c r="V100" s="22">
        <f t="shared" si="284"/>
        <v>56000</v>
      </c>
      <c r="W100" s="22">
        <f t="shared" si="284"/>
        <v>68000</v>
      </c>
      <c r="X100" s="22">
        <f t="shared" si="284"/>
        <v>88000</v>
      </c>
      <c r="Y100" s="22">
        <f t="shared" si="284"/>
        <v>108000</v>
      </c>
      <c r="Z100" s="22">
        <f t="shared" si="284"/>
        <v>128000</v>
      </c>
      <c r="AA100" s="22">
        <f t="shared" si="284"/>
        <v>156000</v>
      </c>
      <c r="AB100" s="22">
        <f t="shared" si="284"/>
        <v>184000</v>
      </c>
      <c r="AC100" s="22">
        <f t="shared" si="284"/>
        <v>216000</v>
      </c>
      <c r="AD100" s="22">
        <f t="shared" si="284"/>
        <v>248000</v>
      </c>
      <c r="AE100" s="22">
        <f t="shared" si="284"/>
        <v>280000</v>
      </c>
      <c r="AF100" s="22">
        <f t="shared" si="284"/>
        <v>312000</v>
      </c>
      <c r="AG100" s="22">
        <f t="shared" si="284"/>
        <v>344000</v>
      </c>
      <c r="AH100" s="22">
        <f t="shared" si="284"/>
        <v>376000</v>
      </c>
      <c r="AI100" s="22">
        <f t="shared" si="284"/>
        <v>412000</v>
      </c>
      <c r="AJ100" s="22">
        <f t="shared" si="284"/>
        <v>448000</v>
      </c>
      <c r="AK100" s="22">
        <f t="shared" si="284"/>
        <v>488000</v>
      </c>
      <c r="AL100" s="22">
        <f t="shared" si="284"/>
        <v>528000</v>
      </c>
      <c r="AM100" s="22">
        <f t="shared" si="284"/>
        <v>568000</v>
      </c>
      <c r="AN100" s="22">
        <f t="shared" si="284"/>
        <v>608000</v>
      </c>
      <c r="AO100" s="22">
        <f t="shared" si="284"/>
        <v>648000</v>
      </c>
      <c r="AP100" s="22">
        <f t="shared" si="284"/>
        <v>688000</v>
      </c>
      <c r="AQ100" s="22">
        <f t="shared" si="284"/>
        <v>728000</v>
      </c>
      <c r="AR100" s="22">
        <f t="shared" si="284"/>
        <v>768000</v>
      </c>
      <c r="AS100" s="22">
        <f t="shared" si="284"/>
        <v>812000</v>
      </c>
      <c r="AT100" s="22">
        <f t="shared" si="284"/>
        <v>856000</v>
      </c>
      <c r="AU100" s="22">
        <f t="shared" si="284"/>
        <v>900000</v>
      </c>
      <c r="AV100" s="22">
        <f t="shared" si="284"/>
        <v>944000</v>
      </c>
      <c r="AW100" s="22">
        <f t="shared" si="284"/>
        <v>988000</v>
      </c>
      <c r="AX100" s="22">
        <f t="shared" si="284"/>
        <v>1036000</v>
      </c>
      <c r="AY100" s="22">
        <f t="shared" si="284"/>
        <v>1084000</v>
      </c>
      <c r="AZ100" s="22">
        <f t="shared" si="284"/>
        <v>1132000</v>
      </c>
      <c r="BA100" s="22">
        <f t="shared" si="284"/>
        <v>1180000</v>
      </c>
      <c r="BB100" s="22">
        <f t="shared" si="284"/>
        <v>1228000</v>
      </c>
      <c r="BC100" s="22">
        <f t="shared" si="284"/>
        <v>1276000</v>
      </c>
      <c r="BD100" s="22">
        <f t="shared" si="284"/>
        <v>1324000</v>
      </c>
      <c r="BE100" s="22">
        <f t="shared" si="284"/>
        <v>1376000</v>
      </c>
      <c r="BF100" s="22">
        <f t="shared" si="284"/>
        <v>1428000</v>
      </c>
      <c r="BG100" s="22">
        <f t="shared" si="284"/>
        <v>1480000</v>
      </c>
      <c r="BH100" s="22">
        <f t="shared" si="284"/>
        <v>1532000</v>
      </c>
      <c r="BI100" s="22">
        <f t="shared" si="284"/>
        <v>1584000</v>
      </c>
      <c r="BJ100" s="22">
        <f t="shared" si="284"/>
        <v>1640000</v>
      </c>
      <c r="BK100" s="22">
        <f t="shared" si="284"/>
        <v>1696000</v>
      </c>
      <c r="BL100" s="22">
        <f t="shared" si="284"/>
        <v>1752000</v>
      </c>
      <c r="BM100" s="22">
        <f t="shared" si="284"/>
        <v>1808000</v>
      </c>
    </row>
    <row r="101" spans="2:65" s="21" customFormat="1" ht="16" customHeight="1" outlineLevel="4">
      <c r="B101" s="197"/>
      <c r="C101" s="283"/>
      <c r="D101" s="20">
        <v>20</v>
      </c>
      <c r="E101" s="238"/>
      <c r="F101" s="22">
        <f t="shared" si="281"/>
        <v>0</v>
      </c>
      <c r="G101" s="22">
        <f t="shared" si="282"/>
        <v>0</v>
      </c>
      <c r="H101" s="22">
        <f t="shared" si="282"/>
        <v>0</v>
      </c>
      <c r="I101" s="22">
        <f t="shared" ref="I101:BM101" si="285">SUM(I91+H101)</f>
        <v>0</v>
      </c>
      <c r="J101" s="22">
        <f t="shared" si="285"/>
        <v>0</v>
      </c>
      <c r="K101" s="22">
        <f t="shared" si="285"/>
        <v>0</v>
      </c>
      <c r="L101" s="22">
        <f t="shared" si="285"/>
        <v>0</v>
      </c>
      <c r="M101" s="22">
        <f t="shared" si="285"/>
        <v>0</v>
      </c>
      <c r="N101" s="22">
        <f t="shared" si="285"/>
        <v>0</v>
      </c>
      <c r="O101" s="22">
        <f t="shared" si="285"/>
        <v>0</v>
      </c>
      <c r="P101" s="22">
        <f t="shared" si="285"/>
        <v>0</v>
      </c>
      <c r="Q101" s="22">
        <f t="shared" si="285"/>
        <v>0</v>
      </c>
      <c r="R101" s="22">
        <f t="shared" si="285"/>
        <v>0</v>
      </c>
      <c r="S101" s="22">
        <f t="shared" si="285"/>
        <v>0</v>
      </c>
      <c r="T101" s="22">
        <f t="shared" si="285"/>
        <v>0</v>
      </c>
      <c r="U101" s="22">
        <f t="shared" si="285"/>
        <v>0</v>
      </c>
      <c r="V101" s="22">
        <f t="shared" si="285"/>
        <v>0</v>
      </c>
      <c r="W101" s="22">
        <f t="shared" si="285"/>
        <v>0</v>
      </c>
      <c r="X101" s="22">
        <f t="shared" si="285"/>
        <v>0</v>
      </c>
      <c r="Y101" s="22">
        <f t="shared" si="285"/>
        <v>0</v>
      </c>
      <c r="Z101" s="22">
        <f t="shared" si="285"/>
        <v>0</v>
      </c>
      <c r="AA101" s="22">
        <f t="shared" si="285"/>
        <v>0</v>
      </c>
      <c r="AB101" s="22">
        <f t="shared" si="285"/>
        <v>0</v>
      </c>
      <c r="AC101" s="22">
        <f t="shared" si="285"/>
        <v>0</v>
      </c>
      <c r="AD101" s="22">
        <f t="shared" si="285"/>
        <v>0</v>
      </c>
      <c r="AE101" s="22">
        <f t="shared" si="285"/>
        <v>0</v>
      </c>
      <c r="AF101" s="22">
        <f t="shared" si="285"/>
        <v>0</v>
      </c>
      <c r="AG101" s="22">
        <f t="shared" si="285"/>
        <v>0</v>
      </c>
      <c r="AH101" s="22">
        <f t="shared" si="285"/>
        <v>0</v>
      </c>
      <c r="AI101" s="22">
        <f t="shared" si="285"/>
        <v>0</v>
      </c>
      <c r="AJ101" s="22">
        <f t="shared" si="285"/>
        <v>0</v>
      </c>
      <c r="AK101" s="22">
        <f t="shared" si="285"/>
        <v>0</v>
      </c>
      <c r="AL101" s="22">
        <f t="shared" si="285"/>
        <v>0</v>
      </c>
      <c r="AM101" s="22">
        <f t="shared" si="285"/>
        <v>0</v>
      </c>
      <c r="AN101" s="22">
        <f t="shared" si="285"/>
        <v>0</v>
      </c>
      <c r="AO101" s="22">
        <f t="shared" si="285"/>
        <v>0</v>
      </c>
      <c r="AP101" s="22">
        <f t="shared" si="285"/>
        <v>0</v>
      </c>
      <c r="AQ101" s="22">
        <f t="shared" si="285"/>
        <v>0</v>
      </c>
      <c r="AR101" s="22">
        <f t="shared" si="285"/>
        <v>0</v>
      </c>
      <c r="AS101" s="22">
        <f t="shared" si="285"/>
        <v>0</v>
      </c>
      <c r="AT101" s="22">
        <f t="shared" si="285"/>
        <v>0</v>
      </c>
      <c r="AU101" s="22">
        <f t="shared" si="285"/>
        <v>0</v>
      </c>
      <c r="AV101" s="22">
        <f t="shared" si="285"/>
        <v>0</v>
      </c>
      <c r="AW101" s="22">
        <f t="shared" si="285"/>
        <v>0</v>
      </c>
      <c r="AX101" s="22">
        <f t="shared" si="285"/>
        <v>0</v>
      </c>
      <c r="AY101" s="22">
        <f t="shared" si="285"/>
        <v>0</v>
      </c>
      <c r="AZ101" s="22">
        <f t="shared" si="285"/>
        <v>0</v>
      </c>
      <c r="BA101" s="22">
        <f t="shared" si="285"/>
        <v>0</v>
      </c>
      <c r="BB101" s="22">
        <f t="shared" si="285"/>
        <v>0</v>
      </c>
      <c r="BC101" s="22">
        <f t="shared" si="285"/>
        <v>0</v>
      </c>
      <c r="BD101" s="22">
        <f t="shared" si="285"/>
        <v>0</v>
      </c>
      <c r="BE101" s="22">
        <f t="shared" si="285"/>
        <v>0</v>
      </c>
      <c r="BF101" s="22">
        <f t="shared" si="285"/>
        <v>0</v>
      </c>
      <c r="BG101" s="22">
        <f t="shared" si="285"/>
        <v>0</v>
      </c>
      <c r="BH101" s="22">
        <f t="shared" si="285"/>
        <v>0</v>
      </c>
      <c r="BI101" s="22">
        <f t="shared" si="285"/>
        <v>0</v>
      </c>
      <c r="BJ101" s="22">
        <f t="shared" si="285"/>
        <v>0</v>
      </c>
      <c r="BK101" s="22">
        <f t="shared" si="285"/>
        <v>0</v>
      </c>
      <c r="BL101" s="22">
        <f t="shared" si="285"/>
        <v>0</v>
      </c>
      <c r="BM101" s="22">
        <f t="shared" si="285"/>
        <v>0</v>
      </c>
    </row>
    <row r="102" spans="2:65" s="21" customFormat="1" ht="16" customHeight="1" outlineLevel="4">
      <c r="B102" s="197"/>
      <c r="C102" s="283"/>
      <c r="D102" s="284">
        <v>50</v>
      </c>
      <c r="E102" s="238"/>
      <c r="F102" s="22">
        <f t="shared" si="281"/>
        <v>0</v>
      </c>
      <c r="G102" s="22">
        <f t="shared" si="282"/>
        <v>0</v>
      </c>
      <c r="H102" s="22">
        <f t="shared" si="282"/>
        <v>0</v>
      </c>
      <c r="I102" s="22">
        <f t="shared" ref="I102:BM102" si="286">SUM(I92+H102)</f>
        <v>0</v>
      </c>
      <c r="J102" s="22">
        <f t="shared" si="286"/>
        <v>0</v>
      </c>
      <c r="K102" s="22">
        <f t="shared" si="286"/>
        <v>0</v>
      </c>
      <c r="L102" s="22">
        <f t="shared" si="286"/>
        <v>0</v>
      </c>
      <c r="M102" s="22">
        <f t="shared" si="286"/>
        <v>0</v>
      </c>
      <c r="N102" s="22">
        <f t="shared" si="286"/>
        <v>0</v>
      </c>
      <c r="O102" s="22">
        <f t="shared" si="286"/>
        <v>0</v>
      </c>
      <c r="P102" s="22">
        <f t="shared" si="286"/>
        <v>0</v>
      </c>
      <c r="Q102" s="22">
        <f t="shared" si="286"/>
        <v>0</v>
      </c>
      <c r="R102" s="22">
        <f t="shared" si="286"/>
        <v>20000</v>
      </c>
      <c r="S102" s="22">
        <f t="shared" si="286"/>
        <v>40000</v>
      </c>
      <c r="T102" s="22">
        <f t="shared" si="286"/>
        <v>40000</v>
      </c>
      <c r="U102" s="22">
        <f t="shared" si="286"/>
        <v>40000</v>
      </c>
      <c r="V102" s="22">
        <f t="shared" si="286"/>
        <v>60000</v>
      </c>
      <c r="W102" s="22">
        <f t="shared" si="286"/>
        <v>60000</v>
      </c>
      <c r="X102" s="22">
        <f t="shared" si="286"/>
        <v>80000</v>
      </c>
      <c r="Y102" s="22">
        <f t="shared" si="286"/>
        <v>100000</v>
      </c>
      <c r="Z102" s="22">
        <f t="shared" si="286"/>
        <v>140000</v>
      </c>
      <c r="AA102" s="22">
        <f t="shared" si="286"/>
        <v>140000</v>
      </c>
      <c r="AB102" s="22">
        <f t="shared" si="286"/>
        <v>160000</v>
      </c>
      <c r="AC102" s="22">
        <f t="shared" si="286"/>
        <v>180000</v>
      </c>
      <c r="AD102" s="22">
        <f t="shared" si="286"/>
        <v>220000</v>
      </c>
      <c r="AE102" s="22">
        <f t="shared" si="286"/>
        <v>240000</v>
      </c>
      <c r="AF102" s="22">
        <f t="shared" si="286"/>
        <v>280000</v>
      </c>
      <c r="AG102" s="22">
        <f t="shared" si="286"/>
        <v>320000</v>
      </c>
      <c r="AH102" s="22">
        <f t="shared" si="286"/>
        <v>340000</v>
      </c>
      <c r="AI102" s="22">
        <f t="shared" si="286"/>
        <v>360000</v>
      </c>
      <c r="AJ102" s="22">
        <f t="shared" si="286"/>
        <v>360000</v>
      </c>
      <c r="AK102" s="22">
        <f t="shared" si="286"/>
        <v>360000</v>
      </c>
      <c r="AL102" s="22">
        <f t="shared" si="286"/>
        <v>380000</v>
      </c>
      <c r="AM102" s="22">
        <f t="shared" si="286"/>
        <v>400000</v>
      </c>
      <c r="AN102" s="22">
        <f t="shared" si="286"/>
        <v>440000</v>
      </c>
      <c r="AO102" s="22">
        <f t="shared" si="286"/>
        <v>480000</v>
      </c>
      <c r="AP102" s="22">
        <f t="shared" si="286"/>
        <v>500000</v>
      </c>
      <c r="AQ102" s="22">
        <f t="shared" si="286"/>
        <v>540000</v>
      </c>
      <c r="AR102" s="22">
        <f t="shared" si="286"/>
        <v>580000</v>
      </c>
      <c r="AS102" s="22">
        <f t="shared" si="286"/>
        <v>600000</v>
      </c>
      <c r="AT102" s="22">
        <f t="shared" si="286"/>
        <v>620000</v>
      </c>
      <c r="AU102" s="22">
        <f t="shared" si="286"/>
        <v>640000</v>
      </c>
      <c r="AV102" s="22">
        <f t="shared" si="286"/>
        <v>680000</v>
      </c>
      <c r="AW102" s="22">
        <f t="shared" si="286"/>
        <v>720000</v>
      </c>
      <c r="AX102" s="22">
        <f t="shared" si="286"/>
        <v>780000</v>
      </c>
      <c r="AY102" s="22">
        <f t="shared" si="286"/>
        <v>800000</v>
      </c>
      <c r="AZ102" s="22">
        <f t="shared" si="286"/>
        <v>820000</v>
      </c>
      <c r="BA102" s="22">
        <f t="shared" si="286"/>
        <v>840000</v>
      </c>
      <c r="BB102" s="22">
        <f t="shared" si="286"/>
        <v>880000</v>
      </c>
      <c r="BC102" s="22">
        <f t="shared" si="286"/>
        <v>920000</v>
      </c>
      <c r="BD102" s="22">
        <f t="shared" si="286"/>
        <v>960000</v>
      </c>
      <c r="BE102" s="22">
        <f t="shared" si="286"/>
        <v>1000000</v>
      </c>
      <c r="BF102" s="22">
        <f t="shared" si="286"/>
        <v>1060000</v>
      </c>
      <c r="BG102" s="22">
        <f t="shared" si="286"/>
        <v>1120000</v>
      </c>
      <c r="BH102" s="22">
        <f t="shared" si="286"/>
        <v>1180000</v>
      </c>
      <c r="BI102" s="22">
        <f t="shared" si="286"/>
        <v>1260000</v>
      </c>
      <c r="BJ102" s="22">
        <f t="shared" si="286"/>
        <v>1340000</v>
      </c>
      <c r="BK102" s="22">
        <f t="shared" si="286"/>
        <v>1420000</v>
      </c>
      <c r="BL102" s="22">
        <f t="shared" si="286"/>
        <v>1500000</v>
      </c>
      <c r="BM102" s="22">
        <f t="shared" si="286"/>
        <v>1580000</v>
      </c>
    </row>
    <row r="103" spans="2:65" s="21" customFormat="1" ht="16" customHeight="1" outlineLevel="4">
      <c r="B103" s="197"/>
      <c r="C103" s="283"/>
      <c r="D103" s="284">
        <v>100</v>
      </c>
      <c r="E103" s="238"/>
      <c r="F103" s="22">
        <f t="shared" si="281"/>
        <v>0</v>
      </c>
      <c r="G103" s="22">
        <f t="shared" si="282"/>
        <v>0</v>
      </c>
      <c r="H103" s="22">
        <f t="shared" si="282"/>
        <v>0</v>
      </c>
      <c r="I103" s="22">
        <f t="shared" ref="I103:BM103" si="287">SUM(I93+H103)</f>
        <v>0</v>
      </c>
      <c r="J103" s="22">
        <f t="shared" si="287"/>
        <v>0</v>
      </c>
      <c r="K103" s="22">
        <f t="shared" si="287"/>
        <v>0</v>
      </c>
      <c r="L103" s="22">
        <f t="shared" si="287"/>
        <v>0</v>
      </c>
      <c r="M103" s="22">
        <f t="shared" si="287"/>
        <v>0</v>
      </c>
      <c r="N103" s="22">
        <f t="shared" si="287"/>
        <v>0</v>
      </c>
      <c r="O103" s="22">
        <f t="shared" si="287"/>
        <v>0</v>
      </c>
      <c r="P103" s="22">
        <f t="shared" si="287"/>
        <v>0</v>
      </c>
      <c r="Q103" s="22">
        <f t="shared" si="287"/>
        <v>0</v>
      </c>
      <c r="R103" s="22">
        <f t="shared" si="287"/>
        <v>0</v>
      </c>
      <c r="S103" s="22">
        <f t="shared" si="287"/>
        <v>0</v>
      </c>
      <c r="T103" s="22">
        <f t="shared" si="287"/>
        <v>0</v>
      </c>
      <c r="U103" s="22">
        <f t="shared" si="287"/>
        <v>0</v>
      </c>
      <c r="V103" s="22">
        <f t="shared" si="287"/>
        <v>40000</v>
      </c>
      <c r="W103" s="22">
        <f t="shared" si="287"/>
        <v>40000</v>
      </c>
      <c r="X103" s="22">
        <f t="shared" si="287"/>
        <v>40000</v>
      </c>
      <c r="Y103" s="22">
        <f t="shared" si="287"/>
        <v>80000</v>
      </c>
      <c r="Z103" s="22">
        <f t="shared" si="287"/>
        <v>120000</v>
      </c>
      <c r="AA103" s="22">
        <f t="shared" si="287"/>
        <v>120000</v>
      </c>
      <c r="AB103" s="22">
        <f t="shared" si="287"/>
        <v>160000</v>
      </c>
      <c r="AC103" s="22">
        <f t="shared" si="287"/>
        <v>240000</v>
      </c>
      <c r="AD103" s="22">
        <f t="shared" si="287"/>
        <v>240000</v>
      </c>
      <c r="AE103" s="22">
        <f t="shared" si="287"/>
        <v>240000</v>
      </c>
      <c r="AF103" s="22">
        <f t="shared" si="287"/>
        <v>240000</v>
      </c>
      <c r="AG103" s="22">
        <f t="shared" si="287"/>
        <v>280000</v>
      </c>
      <c r="AH103" s="22">
        <f t="shared" si="287"/>
        <v>320000</v>
      </c>
      <c r="AI103" s="22">
        <f t="shared" si="287"/>
        <v>360000</v>
      </c>
      <c r="AJ103" s="22">
        <f t="shared" si="287"/>
        <v>440000</v>
      </c>
      <c r="AK103" s="22">
        <f t="shared" si="287"/>
        <v>480000</v>
      </c>
      <c r="AL103" s="22">
        <f t="shared" si="287"/>
        <v>520000</v>
      </c>
      <c r="AM103" s="22">
        <f t="shared" si="287"/>
        <v>520000</v>
      </c>
      <c r="AN103" s="22">
        <f t="shared" si="287"/>
        <v>520000</v>
      </c>
      <c r="AO103" s="22">
        <f t="shared" si="287"/>
        <v>600000</v>
      </c>
      <c r="AP103" s="22">
        <f t="shared" si="287"/>
        <v>640000</v>
      </c>
      <c r="AQ103" s="22">
        <f t="shared" si="287"/>
        <v>640000</v>
      </c>
      <c r="AR103" s="22">
        <f t="shared" si="287"/>
        <v>640000</v>
      </c>
      <c r="AS103" s="22">
        <f t="shared" si="287"/>
        <v>680000</v>
      </c>
      <c r="AT103" s="22">
        <f t="shared" si="287"/>
        <v>760000</v>
      </c>
      <c r="AU103" s="22">
        <f t="shared" si="287"/>
        <v>760000</v>
      </c>
      <c r="AV103" s="22">
        <f t="shared" si="287"/>
        <v>760000</v>
      </c>
      <c r="AW103" s="22">
        <f t="shared" si="287"/>
        <v>800000</v>
      </c>
      <c r="AX103" s="22">
        <f t="shared" si="287"/>
        <v>840000</v>
      </c>
      <c r="AY103" s="22">
        <f t="shared" si="287"/>
        <v>840000</v>
      </c>
      <c r="AZ103" s="22">
        <f t="shared" si="287"/>
        <v>840000</v>
      </c>
      <c r="BA103" s="22">
        <f t="shared" si="287"/>
        <v>840000</v>
      </c>
      <c r="BB103" s="22">
        <f t="shared" si="287"/>
        <v>880000</v>
      </c>
      <c r="BC103" s="22">
        <f t="shared" si="287"/>
        <v>920000</v>
      </c>
      <c r="BD103" s="22">
        <f t="shared" si="287"/>
        <v>960000</v>
      </c>
      <c r="BE103" s="22">
        <f t="shared" si="287"/>
        <v>960000</v>
      </c>
      <c r="BF103" s="22">
        <f t="shared" si="287"/>
        <v>960000</v>
      </c>
      <c r="BG103" s="22">
        <f t="shared" si="287"/>
        <v>960000</v>
      </c>
      <c r="BH103" s="22">
        <f t="shared" si="287"/>
        <v>960000</v>
      </c>
      <c r="BI103" s="22">
        <f t="shared" si="287"/>
        <v>1000000</v>
      </c>
      <c r="BJ103" s="22">
        <f t="shared" si="287"/>
        <v>1040000</v>
      </c>
      <c r="BK103" s="22">
        <f t="shared" si="287"/>
        <v>1120000</v>
      </c>
      <c r="BL103" s="22">
        <f t="shared" si="287"/>
        <v>1160000</v>
      </c>
      <c r="BM103" s="22">
        <f t="shared" si="287"/>
        <v>1200000</v>
      </c>
    </row>
    <row r="104" spans="2:65" s="21" customFormat="1" ht="16" customHeight="1" outlineLevel="4">
      <c r="B104" s="197"/>
      <c r="C104" s="283"/>
      <c r="D104" s="284">
        <v>200</v>
      </c>
      <c r="E104" s="238"/>
      <c r="F104" s="22">
        <f t="shared" si="281"/>
        <v>0</v>
      </c>
      <c r="G104" s="22">
        <f t="shared" si="282"/>
        <v>0</v>
      </c>
      <c r="H104" s="22">
        <f t="shared" si="282"/>
        <v>0</v>
      </c>
      <c r="I104" s="22">
        <f t="shared" ref="I104:BM104" si="288">SUM(I94+H104)</f>
        <v>0</v>
      </c>
      <c r="J104" s="22">
        <f t="shared" si="288"/>
        <v>0</v>
      </c>
      <c r="K104" s="22">
        <f t="shared" si="288"/>
        <v>0</v>
      </c>
      <c r="L104" s="22">
        <f t="shared" si="288"/>
        <v>0</v>
      </c>
      <c r="M104" s="22">
        <f t="shared" si="288"/>
        <v>0</v>
      </c>
      <c r="N104" s="22">
        <f t="shared" si="288"/>
        <v>0</v>
      </c>
      <c r="O104" s="22">
        <f t="shared" si="288"/>
        <v>0</v>
      </c>
      <c r="P104" s="22">
        <f t="shared" si="288"/>
        <v>0</v>
      </c>
      <c r="Q104" s="22">
        <f t="shared" si="288"/>
        <v>0</v>
      </c>
      <c r="R104" s="22">
        <f t="shared" si="288"/>
        <v>0</v>
      </c>
      <c r="S104" s="22">
        <f t="shared" si="288"/>
        <v>0</v>
      </c>
      <c r="T104" s="22">
        <f t="shared" si="288"/>
        <v>0</v>
      </c>
      <c r="U104" s="22">
        <f t="shared" si="288"/>
        <v>0</v>
      </c>
      <c r="V104" s="22">
        <f t="shared" si="288"/>
        <v>0</v>
      </c>
      <c r="W104" s="22">
        <f t="shared" si="288"/>
        <v>0</v>
      </c>
      <c r="X104" s="22">
        <f t="shared" si="288"/>
        <v>0</v>
      </c>
      <c r="Y104" s="22">
        <f t="shared" si="288"/>
        <v>0</v>
      </c>
      <c r="Z104" s="22">
        <f t="shared" si="288"/>
        <v>80000</v>
      </c>
      <c r="AA104" s="22">
        <f t="shared" si="288"/>
        <v>80000</v>
      </c>
      <c r="AB104" s="22">
        <f t="shared" si="288"/>
        <v>160000</v>
      </c>
      <c r="AC104" s="22">
        <f t="shared" si="288"/>
        <v>240000</v>
      </c>
      <c r="AD104" s="22">
        <f t="shared" si="288"/>
        <v>240000</v>
      </c>
      <c r="AE104" s="22">
        <f t="shared" si="288"/>
        <v>240000</v>
      </c>
      <c r="AF104" s="22">
        <f t="shared" si="288"/>
        <v>320000</v>
      </c>
      <c r="AG104" s="22">
        <f t="shared" si="288"/>
        <v>320000</v>
      </c>
      <c r="AH104" s="22">
        <f t="shared" si="288"/>
        <v>320000</v>
      </c>
      <c r="AI104" s="22">
        <f t="shared" si="288"/>
        <v>320000</v>
      </c>
      <c r="AJ104" s="22">
        <f t="shared" si="288"/>
        <v>400000</v>
      </c>
      <c r="AK104" s="22">
        <f t="shared" si="288"/>
        <v>400000</v>
      </c>
      <c r="AL104" s="22">
        <f t="shared" si="288"/>
        <v>400000</v>
      </c>
      <c r="AM104" s="22">
        <f t="shared" si="288"/>
        <v>480000</v>
      </c>
      <c r="AN104" s="22">
        <f t="shared" si="288"/>
        <v>480000</v>
      </c>
      <c r="AO104" s="22">
        <f t="shared" si="288"/>
        <v>480000</v>
      </c>
      <c r="AP104" s="22">
        <f t="shared" si="288"/>
        <v>480000</v>
      </c>
      <c r="AQ104" s="22">
        <f t="shared" si="288"/>
        <v>560000</v>
      </c>
      <c r="AR104" s="22">
        <f t="shared" si="288"/>
        <v>640000</v>
      </c>
      <c r="AS104" s="22">
        <f t="shared" si="288"/>
        <v>640000</v>
      </c>
      <c r="AT104" s="22">
        <f t="shared" si="288"/>
        <v>640000</v>
      </c>
      <c r="AU104" s="22">
        <f t="shared" si="288"/>
        <v>640000</v>
      </c>
      <c r="AV104" s="22">
        <f t="shared" si="288"/>
        <v>640000</v>
      </c>
      <c r="AW104" s="22">
        <f t="shared" si="288"/>
        <v>720000</v>
      </c>
      <c r="AX104" s="22">
        <f t="shared" si="288"/>
        <v>720000</v>
      </c>
      <c r="AY104" s="22">
        <f t="shared" si="288"/>
        <v>800000</v>
      </c>
      <c r="AZ104" s="22">
        <f t="shared" si="288"/>
        <v>880000</v>
      </c>
      <c r="BA104" s="22">
        <f t="shared" si="288"/>
        <v>880000</v>
      </c>
      <c r="BB104" s="22">
        <f t="shared" si="288"/>
        <v>880000</v>
      </c>
      <c r="BC104" s="22">
        <f t="shared" si="288"/>
        <v>880000</v>
      </c>
      <c r="BD104" s="22">
        <f t="shared" si="288"/>
        <v>880000</v>
      </c>
      <c r="BE104" s="22">
        <f t="shared" si="288"/>
        <v>960000</v>
      </c>
      <c r="BF104" s="22">
        <f t="shared" si="288"/>
        <v>1040000</v>
      </c>
      <c r="BG104" s="22">
        <f t="shared" si="288"/>
        <v>1040000</v>
      </c>
      <c r="BH104" s="22">
        <f t="shared" si="288"/>
        <v>1040000</v>
      </c>
      <c r="BI104" s="22">
        <f t="shared" si="288"/>
        <v>1040000</v>
      </c>
      <c r="BJ104" s="22">
        <f t="shared" si="288"/>
        <v>1040000</v>
      </c>
      <c r="BK104" s="22">
        <f t="shared" si="288"/>
        <v>1040000</v>
      </c>
      <c r="BL104" s="22">
        <f t="shared" si="288"/>
        <v>1120000</v>
      </c>
      <c r="BM104" s="22">
        <f t="shared" si="288"/>
        <v>1120000</v>
      </c>
    </row>
    <row r="105" spans="2:65" s="21" customFormat="1" ht="16" customHeight="1" outlineLevel="4">
      <c r="B105" s="197"/>
      <c r="C105" s="283"/>
      <c r="D105" s="284">
        <v>500</v>
      </c>
      <c r="E105" s="238"/>
      <c r="F105" s="22">
        <f t="shared" si="281"/>
        <v>0</v>
      </c>
      <c r="G105" s="22">
        <f t="shared" si="282"/>
        <v>0</v>
      </c>
      <c r="H105" s="22">
        <f t="shared" si="282"/>
        <v>0</v>
      </c>
      <c r="I105" s="22">
        <f t="shared" ref="I105:BM105" si="289">SUM(I95+H105)</f>
        <v>0</v>
      </c>
      <c r="J105" s="22">
        <f t="shared" si="289"/>
        <v>0</v>
      </c>
      <c r="K105" s="22">
        <f t="shared" si="289"/>
        <v>0</v>
      </c>
      <c r="L105" s="22">
        <f t="shared" si="289"/>
        <v>0</v>
      </c>
      <c r="M105" s="22">
        <f t="shared" si="289"/>
        <v>0</v>
      </c>
      <c r="N105" s="22">
        <f t="shared" si="289"/>
        <v>0</v>
      </c>
      <c r="O105" s="22">
        <f t="shared" si="289"/>
        <v>0</v>
      </c>
      <c r="P105" s="22">
        <f t="shared" si="289"/>
        <v>0</v>
      </c>
      <c r="Q105" s="22">
        <f t="shared" si="289"/>
        <v>0</v>
      </c>
      <c r="R105" s="22">
        <f t="shared" si="289"/>
        <v>0</v>
      </c>
      <c r="S105" s="22">
        <f t="shared" si="289"/>
        <v>0</v>
      </c>
      <c r="T105" s="22">
        <f t="shared" si="289"/>
        <v>0</v>
      </c>
      <c r="U105" s="22">
        <f t="shared" si="289"/>
        <v>0</v>
      </c>
      <c r="V105" s="22">
        <f t="shared" si="289"/>
        <v>0</v>
      </c>
      <c r="W105" s="22">
        <f t="shared" si="289"/>
        <v>0</v>
      </c>
      <c r="X105" s="22">
        <f t="shared" si="289"/>
        <v>0</v>
      </c>
      <c r="Y105" s="22">
        <f t="shared" si="289"/>
        <v>0</v>
      </c>
      <c r="Z105" s="22">
        <f t="shared" si="289"/>
        <v>0</v>
      </c>
      <c r="AA105" s="22">
        <f t="shared" si="289"/>
        <v>200000</v>
      </c>
      <c r="AB105" s="22">
        <f t="shared" si="289"/>
        <v>200000</v>
      </c>
      <c r="AC105" s="22">
        <f t="shared" si="289"/>
        <v>400000</v>
      </c>
      <c r="AD105" s="22">
        <f t="shared" si="289"/>
        <v>400000</v>
      </c>
      <c r="AE105" s="22">
        <f t="shared" si="289"/>
        <v>400000</v>
      </c>
      <c r="AF105" s="22">
        <f t="shared" si="289"/>
        <v>400000</v>
      </c>
      <c r="AG105" s="22">
        <f t="shared" si="289"/>
        <v>800000</v>
      </c>
      <c r="AH105" s="22">
        <f t="shared" si="289"/>
        <v>800000</v>
      </c>
      <c r="AI105" s="22">
        <f t="shared" si="289"/>
        <v>800000</v>
      </c>
      <c r="AJ105" s="22">
        <f t="shared" si="289"/>
        <v>800000</v>
      </c>
      <c r="AK105" s="22">
        <f t="shared" si="289"/>
        <v>1000000</v>
      </c>
      <c r="AL105" s="22">
        <f t="shared" si="289"/>
        <v>1000000</v>
      </c>
      <c r="AM105" s="22">
        <f t="shared" si="289"/>
        <v>1000000</v>
      </c>
      <c r="AN105" s="22">
        <f t="shared" si="289"/>
        <v>1000000</v>
      </c>
      <c r="AO105" s="22">
        <f t="shared" si="289"/>
        <v>1000000</v>
      </c>
      <c r="AP105" s="22">
        <f t="shared" si="289"/>
        <v>1000000</v>
      </c>
      <c r="AQ105" s="22">
        <f t="shared" si="289"/>
        <v>1200000</v>
      </c>
      <c r="AR105" s="22">
        <f t="shared" si="289"/>
        <v>1200000</v>
      </c>
      <c r="AS105" s="22">
        <f t="shared" si="289"/>
        <v>1200000</v>
      </c>
      <c r="AT105" s="22">
        <f t="shared" si="289"/>
        <v>1200000</v>
      </c>
      <c r="AU105" s="22">
        <f t="shared" si="289"/>
        <v>1200000</v>
      </c>
      <c r="AV105" s="22">
        <f t="shared" si="289"/>
        <v>1200000</v>
      </c>
      <c r="AW105" s="22">
        <f t="shared" si="289"/>
        <v>1400000</v>
      </c>
      <c r="AX105" s="22">
        <f t="shared" si="289"/>
        <v>1400000</v>
      </c>
      <c r="AY105" s="22">
        <f t="shared" si="289"/>
        <v>1400000</v>
      </c>
      <c r="AZ105" s="22">
        <f t="shared" si="289"/>
        <v>1400000</v>
      </c>
      <c r="BA105" s="22">
        <f t="shared" si="289"/>
        <v>1400000</v>
      </c>
      <c r="BB105" s="22">
        <f t="shared" si="289"/>
        <v>1600000</v>
      </c>
      <c r="BC105" s="22">
        <f t="shared" si="289"/>
        <v>1800000</v>
      </c>
      <c r="BD105" s="22">
        <f t="shared" si="289"/>
        <v>1800000</v>
      </c>
      <c r="BE105" s="22">
        <f t="shared" si="289"/>
        <v>1800000</v>
      </c>
      <c r="BF105" s="22">
        <f t="shared" si="289"/>
        <v>1800000</v>
      </c>
      <c r="BG105" s="22">
        <f t="shared" si="289"/>
        <v>2000000</v>
      </c>
      <c r="BH105" s="22">
        <f t="shared" si="289"/>
        <v>2000000</v>
      </c>
      <c r="BI105" s="22">
        <f t="shared" si="289"/>
        <v>2200000</v>
      </c>
      <c r="BJ105" s="22">
        <f t="shared" si="289"/>
        <v>2200000</v>
      </c>
      <c r="BK105" s="22">
        <f t="shared" si="289"/>
        <v>2200000</v>
      </c>
      <c r="BL105" s="22">
        <f t="shared" si="289"/>
        <v>2400000</v>
      </c>
      <c r="BM105" s="22">
        <f t="shared" si="289"/>
        <v>2400000</v>
      </c>
    </row>
    <row r="106" spans="2:65" s="97" customFormat="1" ht="9" customHeight="1">
      <c r="B106" s="94"/>
      <c r="C106" s="94"/>
      <c r="D106" s="95"/>
      <c r="E106" s="95"/>
      <c r="F106" s="96"/>
      <c r="G106" s="96"/>
      <c r="H106" s="96"/>
      <c r="I106" s="96"/>
      <c r="J106" s="96"/>
      <c r="K106" s="96"/>
      <c r="L106" s="96"/>
      <c r="M106" s="96"/>
      <c r="N106" s="96"/>
      <c r="O106" s="96"/>
      <c r="P106" s="96"/>
      <c r="Q106" s="96"/>
      <c r="R106" s="96"/>
      <c r="S106" s="96"/>
      <c r="T106" s="96"/>
      <c r="U106" s="96"/>
      <c r="V106" s="96"/>
      <c r="W106" s="96"/>
      <c r="X106" s="96"/>
      <c r="Y106" s="96"/>
      <c r="Z106" s="96"/>
      <c r="AA106" s="96"/>
      <c r="AB106" s="96"/>
      <c r="AC106" s="96"/>
      <c r="AD106" s="96"/>
      <c r="AE106" s="96"/>
      <c r="AF106" s="96"/>
      <c r="AG106" s="96"/>
      <c r="AH106" s="96"/>
      <c r="AI106" s="96"/>
      <c r="AJ106" s="96"/>
      <c r="AK106" s="96"/>
      <c r="AL106" s="96"/>
      <c r="AM106" s="96"/>
      <c r="AN106" s="96"/>
      <c r="AO106" s="96"/>
      <c r="AP106" s="96"/>
      <c r="AQ106" s="96"/>
      <c r="AR106" s="96"/>
      <c r="AS106" s="96"/>
      <c r="AT106" s="96"/>
      <c r="AU106" s="96"/>
      <c r="AV106" s="96"/>
      <c r="AW106" s="96"/>
      <c r="AX106" s="96"/>
      <c r="AY106" s="96"/>
      <c r="AZ106" s="96"/>
      <c r="BA106" s="96"/>
      <c r="BB106" s="96"/>
      <c r="BC106" s="96"/>
      <c r="BD106" s="96"/>
      <c r="BE106" s="96"/>
      <c r="BF106" s="96"/>
      <c r="BG106" s="96"/>
      <c r="BH106" s="96"/>
      <c r="BI106" s="96"/>
      <c r="BJ106" s="96"/>
      <c r="BK106" s="96"/>
      <c r="BL106" s="96"/>
      <c r="BM106" s="96"/>
    </row>
    <row r="107" spans="2:65" s="9" customFormat="1" ht="15.75" customHeight="1">
      <c r="B107" s="509" t="s">
        <v>407</v>
      </c>
      <c r="C107" s="510"/>
      <c r="D107" s="510"/>
      <c r="E107" s="237"/>
      <c r="F107" s="30">
        <f>F115</f>
        <v>0</v>
      </c>
      <c r="G107" s="8">
        <f t="shared" ref="G107:J107" si="290">G115</f>
        <v>0</v>
      </c>
      <c r="H107" s="8">
        <f t="shared" si="290"/>
        <v>8000</v>
      </c>
      <c r="I107" s="8">
        <f t="shared" si="290"/>
        <v>16000</v>
      </c>
      <c r="J107" s="8">
        <f t="shared" si="290"/>
        <v>24000</v>
      </c>
      <c r="K107" s="8">
        <f>K115</f>
        <v>32000</v>
      </c>
      <c r="L107" s="8">
        <f t="shared" ref="L107:BM107" si="291">L115</f>
        <v>40000</v>
      </c>
      <c r="M107" s="8">
        <f t="shared" si="291"/>
        <v>76000</v>
      </c>
      <c r="N107" s="8">
        <f t="shared" si="291"/>
        <v>152000</v>
      </c>
      <c r="O107" s="8">
        <f t="shared" si="291"/>
        <v>228000</v>
      </c>
      <c r="P107" s="8">
        <f t="shared" si="291"/>
        <v>264000</v>
      </c>
      <c r="Q107" s="31">
        <f t="shared" si="291"/>
        <v>280000</v>
      </c>
      <c r="R107" s="30">
        <f t="shared" si="291"/>
        <v>296000</v>
      </c>
      <c r="S107" s="8">
        <f t="shared" si="291"/>
        <v>312000</v>
      </c>
      <c r="T107" s="8">
        <f t="shared" si="291"/>
        <v>328000</v>
      </c>
      <c r="U107" s="8">
        <f t="shared" si="291"/>
        <v>344000</v>
      </c>
      <c r="V107" s="8">
        <f t="shared" si="291"/>
        <v>480000</v>
      </c>
      <c r="W107" s="8">
        <f t="shared" si="291"/>
        <v>536000</v>
      </c>
      <c r="X107" s="8">
        <f t="shared" si="291"/>
        <v>592000</v>
      </c>
      <c r="Y107" s="8">
        <f t="shared" si="291"/>
        <v>628000</v>
      </c>
      <c r="Z107" s="8">
        <f t="shared" si="291"/>
        <v>744000</v>
      </c>
      <c r="AA107" s="8">
        <f t="shared" si="291"/>
        <v>780000</v>
      </c>
      <c r="AB107" s="8">
        <f t="shared" si="291"/>
        <v>1036000</v>
      </c>
      <c r="AC107" s="31">
        <f t="shared" si="291"/>
        <v>1052000</v>
      </c>
      <c r="AD107" s="30">
        <f t="shared" si="291"/>
        <v>1188000</v>
      </c>
      <c r="AE107" s="8">
        <f t="shared" si="291"/>
        <v>1344000</v>
      </c>
      <c r="AF107" s="8">
        <f t="shared" si="291"/>
        <v>1500000</v>
      </c>
      <c r="AG107" s="8">
        <f t="shared" si="291"/>
        <v>1816000</v>
      </c>
      <c r="AH107" s="8">
        <f t="shared" si="291"/>
        <v>2072000</v>
      </c>
      <c r="AI107" s="8">
        <f t="shared" si="291"/>
        <v>2088000</v>
      </c>
      <c r="AJ107" s="8">
        <f t="shared" si="291"/>
        <v>2144000</v>
      </c>
      <c r="AK107" s="8">
        <f t="shared" si="291"/>
        <v>2180000</v>
      </c>
      <c r="AL107" s="8">
        <f t="shared" si="291"/>
        <v>2216000</v>
      </c>
      <c r="AM107" s="8">
        <f t="shared" si="291"/>
        <v>2372000</v>
      </c>
      <c r="AN107" s="8">
        <f t="shared" si="291"/>
        <v>2768000</v>
      </c>
      <c r="AO107" s="31">
        <f t="shared" si="291"/>
        <v>2864000</v>
      </c>
      <c r="AP107" s="30">
        <f t="shared" si="291"/>
        <v>3140000</v>
      </c>
      <c r="AQ107" s="8">
        <f t="shared" si="291"/>
        <v>3224000</v>
      </c>
      <c r="AR107" s="8">
        <f t="shared" si="291"/>
        <v>3288000</v>
      </c>
      <c r="AS107" s="8">
        <f t="shared" si="291"/>
        <v>3392000</v>
      </c>
      <c r="AT107" s="8">
        <f t="shared" si="291"/>
        <v>3536000</v>
      </c>
      <c r="AU107" s="8">
        <f t="shared" si="291"/>
        <v>3560000</v>
      </c>
      <c r="AV107" s="8">
        <f t="shared" si="291"/>
        <v>3604000</v>
      </c>
      <c r="AW107" s="8">
        <f t="shared" si="291"/>
        <v>3648000</v>
      </c>
      <c r="AX107" s="8">
        <f t="shared" si="291"/>
        <v>3732000</v>
      </c>
      <c r="AY107" s="8">
        <f t="shared" si="291"/>
        <v>4056000</v>
      </c>
      <c r="AZ107" s="8">
        <f t="shared" si="291"/>
        <v>4440000</v>
      </c>
      <c r="BA107" s="31">
        <f t="shared" si="291"/>
        <v>4584000</v>
      </c>
      <c r="BB107" s="30">
        <f t="shared" si="291"/>
        <v>4676000</v>
      </c>
      <c r="BC107" s="8">
        <f t="shared" si="291"/>
        <v>4768000</v>
      </c>
      <c r="BD107" s="8">
        <f t="shared" si="291"/>
        <v>4880000</v>
      </c>
      <c r="BE107" s="8">
        <f t="shared" si="291"/>
        <v>5092000</v>
      </c>
      <c r="BF107" s="8">
        <f t="shared" si="291"/>
        <v>5204000</v>
      </c>
      <c r="BG107" s="8">
        <f t="shared" si="291"/>
        <v>5256000</v>
      </c>
      <c r="BH107" s="8">
        <f t="shared" si="291"/>
        <v>5328000</v>
      </c>
      <c r="BI107" s="8">
        <f t="shared" si="291"/>
        <v>5680000</v>
      </c>
      <c r="BJ107" s="8">
        <f t="shared" si="291"/>
        <v>6132000</v>
      </c>
      <c r="BK107" s="8">
        <f t="shared" si="291"/>
        <v>6344000</v>
      </c>
      <c r="BL107" s="8">
        <f t="shared" si="291"/>
        <v>6436000</v>
      </c>
      <c r="BM107" s="31">
        <f t="shared" si="291"/>
        <v>6608000</v>
      </c>
    </row>
    <row r="108" spans="2:65" s="18" customFormat="1" ht="15.75" customHeight="1" outlineLevel="1">
      <c r="B108" s="289" t="s">
        <v>400</v>
      </c>
      <c r="C108" s="287"/>
      <c r="D108" s="287"/>
      <c r="E108" s="288"/>
      <c r="F108" s="34">
        <f>F109</f>
        <v>0</v>
      </c>
      <c r="G108" s="34">
        <f t="shared" ref="G108:BM108" si="292">G109</f>
        <v>0</v>
      </c>
      <c r="H108" s="34">
        <f t="shared" si="292"/>
        <v>8000</v>
      </c>
      <c r="I108" s="34">
        <f t="shared" si="292"/>
        <v>8000</v>
      </c>
      <c r="J108" s="34">
        <f t="shared" si="292"/>
        <v>8000</v>
      </c>
      <c r="K108" s="34">
        <f t="shared" si="292"/>
        <v>8000</v>
      </c>
      <c r="L108" s="34">
        <f t="shared" si="292"/>
        <v>8000</v>
      </c>
      <c r="M108" s="34">
        <f t="shared" si="292"/>
        <v>36000</v>
      </c>
      <c r="N108" s="34">
        <f t="shared" si="292"/>
        <v>76000</v>
      </c>
      <c r="O108" s="34">
        <f t="shared" si="292"/>
        <v>76000</v>
      </c>
      <c r="P108" s="34">
        <f t="shared" si="292"/>
        <v>36000</v>
      </c>
      <c r="Q108" s="34">
        <f t="shared" si="292"/>
        <v>16000</v>
      </c>
      <c r="R108" s="34">
        <f t="shared" si="292"/>
        <v>16000</v>
      </c>
      <c r="S108" s="34">
        <f t="shared" si="292"/>
        <v>16000</v>
      </c>
      <c r="T108" s="34">
        <f t="shared" si="292"/>
        <v>16000</v>
      </c>
      <c r="U108" s="34">
        <f t="shared" si="292"/>
        <v>16000</v>
      </c>
      <c r="V108" s="34">
        <f t="shared" si="292"/>
        <v>136000</v>
      </c>
      <c r="W108" s="34">
        <f t="shared" si="292"/>
        <v>56000</v>
      </c>
      <c r="X108" s="34">
        <f t="shared" si="292"/>
        <v>56000</v>
      </c>
      <c r="Y108" s="34">
        <f t="shared" si="292"/>
        <v>36000</v>
      </c>
      <c r="Z108" s="34">
        <f t="shared" si="292"/>
        <v>116000</v>
      </c>
      <c r="AA108" s="34">
        <f t="shared" si="292"/>
        <v>36000</v>
      </c>
      <c r="AB108" s="34">
        <f t="shared" si="292"/>
        <v>256000</v>
      </c>
      <c r="AC108" s="34">
        <f t="shared" si="292"/>
        <v>16000</v>
      </c>
      <c r="AD108" s="34">
        <f t="shared" si="292"/>
        <v>136000</v>
      </c>
      <c r="AE108" s="34">
        <f t="shared" si="292"/>
        <v>156000</v>
      </c>
      <c r="AF108" s="34">
        <f t="shared" si="292"/>
        <v>156000</v>
      </c>
      <c r="AG108" s="34">
        <f t="shared" si="292"/>
        <v>316000</v>
      </c>
      <c r="AH108" s="34">
        <f t="shared" si="292"/>
        <v>256000</v>
      </c>
      <c r="AI108" s="34">
        <f t="shared" si="292"/>
        <v>16000</v>
      </c>
      <c r="AJ108" s="34">
        <f t="shared" si="292"/>
        <v>56000</v>
      </c>
      <c r="AK108" s="34">
        <f t="shared" si="292"/>
        <v>36000</v>
      </c>
      <c r="AL108" s="34">
        <f t="shared" si="292"/>
        <v>36000</v>
      </c>
      <c r="AM108" s="34">
        <f t="shared" si="292"/>
        <v>156000</v>
      </c>
      <c r="AN108" s="34">
        <f t="shared" si="292"/>
        <v>396000</v>
      </c>
      <c r="AO108" s="34">
        <f t="shared" si="292"/>
        <v>96000</v>
      </c>
      <c r="AP108" s="34">
        <f t="shared" si="292"/>
        <v>276000</v>
      </c>
      <c r="AQ108" s="34">
        <f t="shared" si="292"/>
        <v>84000</v>
      </c>
      <c r="AR108" s="34">
        <f t="shared" si="292"/>
        <v>64000</v>
      </c>
      <c r="AS108" s="34">
        <f t="shared" si="292"/>
        <v>104000</v>
      </c>
      <c r="AT108" s="34">
        <f t="shared" si="292"/>
        <v>144000</v>
      </c>
      <c r="AU108" s="34">
        <f t="shared" si="292"/>
        <v>24000</v>
      </c>
      <c r="AV108" s="34">
        <f t="shared" si="292"/>
        <v>44000</v>
      </c>
      <c r="AW108" s="34">
        <f t="shared" si="292"/>
        <v>44000</v>
      </c>
      <c r="AX108" s="34">
        <f t="shared" si="292"/>
        <v>84000</v>
      </c>
      <c r="AY108" s="34">
        <f t="shared" si="292"/>
        <v>324000</v>
      </c>
      <c r="AZ108" s="34">
        <f t="shared" si="292"/>
        <v>384000</v>
      </c>
      <c r="BA108" s="34">
        <f t="shared" si="292"/>
        <v>144000</v>
      </c>
      <c r="BB108" s="34">
        <f t="shared" si="292"/>
        <v>92000</v>
      </c>
      <c r="BC108" s="34">
        <f t="shared" si="292"/>
        <v>92000</v>
      </c>
      <c r="BD108" s="34">
        <f t="shared" si="292"/>
        <v>112000</v>
      </c>
      <c r="BE108" s="34">
        <f t="shared" si="292"/>
        <v>212000</v>
      </c>
      <c r="BF108" s="34">
        <f t="shared" si="292"/>
        <v>112000</v>
      </c>
      <c r="BG108" s="34">
        <f t="shared" si="292"/>
        <v>52000</v>
      </c>
      <c r="BH108" s="34">
        <f t="shared" si="292"/>
        <v>72000</v>
      </c>
      <c r="BI108" s="34">
        <f t="shared" si="292"/>
        <v>352000</v>
      </c>
      <c r="BJ108" s="34">
        <f t="shared" si="292"/>
        <v>452000</v>
      </c>
      <c r="BK108" s="34">
        <f t="shared" si="292"/>
        <v>212000</v>
      </c>
      <c r="BL108" s="34">
        <f t="shared" si="292"/>
        <v>92000</v>
      </c>
      <c r="BM108" s="34">
        <f t="shared" si="292"/>
        <v>172000</v>
      </c>
    </row>
    <row r="109" spans="2:65" s="21" customFormat="1" ht="16" customHeight="1" outlineLevel="1">
      <c r="B109" s="285"/>
      <c r="C109" s="286" t="s">
        <v>423</v>
      </c>
      <c r="D109" s="20"/>
      <c r="E109" s="98"/>
      <c r="F109" s="40">
        <f>SUM(F110:F114)</f>
        <v>0</v>
      </c>
      <c r="G109" s="22">
        <f t="shared" ref="G109:BM109" si="293">SUM(G110:G114)</f>
        <v>0</v>
      </c>
      <c r="H109" s="22">
        <f t="shared" si="293"/>
        <v>8000</v>
      </c>
      <c r="I109" s="22">
        <f t="shared" si="293"/>
        <v>8000</v>
      </c>
      <c r="J109" s="22">
        <f t="shared" si="293"/>
        <v>8000</v>
      </c>
      <c r="K109" s="22">
        <f t="shared" si="293"/>
        <v>8000</v>
      </c>
      <c r="L109" s="22">
        <f t="shared" si="293"/>
        <v>8000</v>
      </c>
      <c r="M109" s="22">
        <f t="shared" si="293"/>
        <v>36000</v>
      </c>
      <c r="N109" s="22">
        <f t="shared" si="293"/>
        <v>76000</v>
      </c>
      <c r="O109" s="22">
        <f t="shared" si="293"/>
        <v>76000</v>
      </c>
      <c r="P109" s="22">
        <f t="shared" si="293"/>
        <v>36000</v>
      </c>
      <c r="Q109" s="37">
        <f t="shared" si="293"/>
        <v>16000</v>
      </c>
      <c r="R109" s="36">
        <f t="shared" si="293"/>
        <v>16000</v>
      </c>
      <c r="S109" s="22">
        <f t="shared" si="293"/>
        <v>16000</v>
      </c>
      <c r="T109" s="22">
        <f t="shared" si="293"/>
        <v>16000</v>
      </c>
      <c r="U109" s="22">
        <f t="shared" si="293"/>
        <v>16000</v>
      </c>
      <c r="V109" s="22">
        <f t="shared" si="293"/>
        <v>136000</v>
      </c>
      <c r="W109" s="22">
        <f t="shared" si="293"/>
        <v>56000</v>
      </c>
      <c r="X109" s="22">
        <f t="shared" si="293"/>
        <v>56000</v>
      </c>
      <c r="Y109" s="22">
        <f t="shared" si="293"/>
        <v>36000</v>
      </c>
      <c r="Z109" s="22">
        <f t="shared" si="293"/>
        <v>116000</v>
      </c>
      <c r="AA109" s="22">
        <f t="shared" si="293"/>
        <v>36000</v>
      </c>
      <c r="AB109" s="22">
        <f t="shared" si="293"/>
        <v>256000</v>
      </c>
      <c r="AC109" s="37">
        <f t="shared" si="293"/>
        <v>16000</v>
      </c>
      <c r="AD109" s="36">
        <f t="shared" si="293"/>
        <v>136000</v>
      </c>
      <c r="AE109" s="22">
        <f t="shared" si="293"/>
        <v>156000</v>
      </c>
      <c r="AF109" s="22">
        <f t="shared" si="293"/>
        <v>156000</v>
      </c>
      <c r="AG109" s="22">
        <f t="shared" si="293"/>
        <v>316000</v>
      </c>
      <c r="AH109" s="22">
        <f t="shared" si="293"/>
        <v>256000</v>
      </c>
      <c r="AI109" s="22">
        <f t="shared" si="293"/>
        <v>16000</v>
      </c>
      <c r="AJ109" s="22">
        <f t="shared" si="293"/>
        <v>56000</v>
      </c>
      <c r="AK109" s="22">
        <f t="shared" si="293"/>
        <v>36000</v>
      </c>
      <c r="AL109" s="22">
        <f t="shared" si="293"/>
        <v>36000</v>
      </c>
      <c r="AM109" s="22">
        <f t="shared" si="293"/>
        <v>156000</v>
      </c>
      <c r="AN109" s="22">
        <f t="shared" si="293"/>
        <v>396000</v>
      </c>
      <c r="AO109" s="37">
        <f t="shared" si="293"/>
        <v>96000</v>
      </c>
      <c r="AP109" s="36">
        <f t="shared" si="293"/>
        <v>276000</v>
      </c>
      <c r="AQ109" s="22">
        <f t="shared" si="293"/>
        <v>84000</v>
      </c>
      <c r="AR109" s="22">
        <f t="shared" si="293"/>
        <v>64000</v>
      </c>
      <c r="AS109" s="22">
        <f t="shared" si="293"/>
        <v>104000</v>
      </c>
      <c r="AT109" s="22">
        <f t="shared" si="293"/>
        <v>144000</v>
      </c>
      <c r="AU109" s="22">
        <f t="shared" si="293"/>
        <v>24000</v>
      </c>
      <c r="AV109" s="22">
        <f t="shared" si="293"/>
        <v>44000</v>
      </c>
      <c r="AW109" s="22">
        <f t="shared" si="293"/>
        <v>44000</v>
      </c>
      <c r="AX109" s="22">
        <f t="shared" si="293"/>
        <v>84000</v>
      </c>
      <c r="AY109" s="22">
        <f t="shared" si="293"/>
        <v>324000</v>
      </c>
      <c r="AZ109" s="22">
        <f t="shared" si="293"/>
        <v>384000</v>
      </c>
      <c r="BA109" s="37">
        <f t="shared" si="293"/>
        <v>144000</v>
      </c>
      <c r="BB109" s="36">
        <f t="shared" si="293"/>
        <v>92000</v>
      </c>
      <c r="BC109" s="22">
        <f t="shared" si="293"/>
        <v>92000</v>
      </c>
      <c r="BD109" s="22">
        <f t="shared" si="293"/>
        <v>112000</v>
      </c>
      <c r="BE109" s="22">
        <f t="shared" si="293"/>
        <v>212000</v>
      </c>
      <c r="BF109" s="22">
        <f t="shared" si="293"/>
        <v>112000</v>
      </c>
      <c r="BG109" s="22">
        <f t="shared" si="293"/>
        <v>52000</v>
      </c>
      <c r="BH109" s="22">
        <f t="shared" si="293"/>
        <v>72000</v>
      </c>
      <c r="BI109" s="22">
        <f t="shared" si="293"/>
        <v>352000</v>
      </c>
      <c r="BJ109" s="22">
        <f t="shared" si="293"/>
        <v>452000</v>
      </c>
      <c r="BK109" s="22">
        <f t="shared" si="293"/>
        <v>212000</v>
      </c>
      <c r="BL109" s="22">
        <f t="shared" si="293"/>
        <v>92000</v>
      </c>
      <c r="BM109" s="37">
        <f t="shared" si="293"/>
        <v>172000</v>
      </c>
    </row>
    <row r="110" spans="2:65" s="21" customFormat="1" ht="16" customHeight="1" outlineLevel="2">
      <c r="B110" s="197"/>
      <c r="C110" s="282"/>
      <c r="D110" s="20">
        <v>20</v>
      </c>
      <c r="E110" s="95"/>
      <c r="F110" s="40">
        <f>SUM(F58 * $D$110 * 'HXCEL Assumptions'!$B$17*'HXCEL Assumptions'!$B$19)</f>
        <v>0</v>
      </c>
      <c r="G110" s="40">
        <f>SUM(G58 * $D$110 * 'HXCEL Assumptions'!$B$17*'HXCEL Assumptions'!$B$19)</f>
        <v>0</v>
      </c>
      <c r="H110" s="40">
        <f>SUM(H58 * $D$110 * 'HXCEL Assumptions'!$B$17*'HXCEL Assumptions'!$B$19)</f>
        <v>8000</v>
      </c>
      <c r="I110" s="40">
        <f>SUM(I58 * $D$110 * 'HXCEL Assumptions'!$B$17*'HXCEL Assumptions'!$B$19)</f>
        <v>8000</v>
      </c>
      <c r="J110" s="40">
        <f>SUM(J58 * $D$110 * 'HXCEL Assumptions'!$B$17*'HXCEL Assumptions'!$B$19)</f>
        <v>8000</v>
      </c>
      <c r="K110" s="40">
        <f>SUM(K58 * $D$110 * 'HXCEL Assumptions'!$B$17*'HXCEL Assumptions'!$B$19)</f>
        <v>8000</v>
      </c>
      <c r="L110" s="40">
        <f>SUM(L58 * $D$110 * 'HXCEL Assumptions'!$B$17*'HXCEL Assumptions'!$B$19)</f>
        <v>8000</v>
      </c>
      <c r="M110" s="40">
        <f>SUM(M58 * $D$110 * 'HXCEL Assumptions'!$B$17*'HXCEL Assumptions'!$B$19)</f>
        <v>16000</v>
      </c>
      <c r="N110" s="40">
        <f>SUM(N58 * $D$110 * 'HXCEL Assumptions'!$B$17*'HXCEL Assumptions'!$B$19)</f>
        <v>16000</v>
      </c>
      <c r="O110" s="40">
        <f>SUM(O58 * $D$110 * 'HXCEL Assumptions'!$B$17*'HXCEL Assumptions'!$B$19)</f>
        <v>16000</v>
      </c>
      <c r="P110" s="40">
        <f>SUM(P58 * $D$110 * 'HXCEL Assumptions'!$B$17*'HXCEL Assumptions'!$B$19)</f>
        <v>16000</v>
      </c>
      <c r="Q110" s="40">
        <f>SUM(Q58 * $D$110 * 'HXCEL Assumptions'!$B$17*'HXCEL Assumptions'!$B$19)</f>
        <v>16000</v>
      </c>
      <c r="R110" s="40">
        <f>SUM(R58 * $D$110 * 'HXCEL Assumptions'!$B$17*'HXCEL Assumptions'!$B$19)</f>
        <v>16000</v>
      </c>
      <c r="S110" s="40">
        <f>SUM(S58 * $D$110 * 'HXCEL Assumptions'!$B$17*'HXCEL Assumptions'!$B$19)</f>
        <v>16000</v>
      </c>
      <c r="T110" s="40">
        <f>SUM(T58 * $D$110 * 'HXCEL Assumptions'!$B$17*'HXCEL Assumptions'!$B$19)</f>
        <v>16000</v>
      </c>
      <c r="U110" s="40">
        <f>SUM(U58 * $D$110 * 'HXCEL Assumptions'!$B$17*'HXCEL Assumptions'!$B$19)</f>
        <v>16000</v>
      </c>
      <c r="V110" s="40">
        <f>SUM(V58 * $D$110 * 'HXCEL Assumptions'!$B$17*'HXCEL Assumptions'!$B$19)</f>
        <v>16000</v>
      </c>
      <c r="W110" s="40">
        <f>SUM(W58 * $D$110 * 'HXCEL Assumptions'!$B$17*'HXCEL Assumptions'!$B$19)</f>
        <v>16000</v>
      </c>
      <c r="X110" s="40">
        <f>SUM(X58 * $D$110 * 'HXCEL Assumptions'!$B$17*'HXCEL Assumptions'!$B$19)</f>
        <v>16000</v>
      </c>
      <c r="Y110" s="40">
        <f>SUM(Y58 * $D$110 * 'HXCEL Assumptions'!$B$17*'HXCEL Assumptions'!$B$19)</f>
        <v>16000</v>
      </c>
      <c r="Z110" s="40">
        <f>SUM(Z58 * $D$110 * 'HXCEL Assumptions'!$B$17*'HXCEL Assumptions'!$B$19)</f>
        <v>16000</v>
      </c>
      <c r="AA110" s="40">
        <f>SUM(AA58 * $D$110 * 'HXCEL Assumptions'!$B$17*'HXCEL Assumptions'!$B$19)</f>
        <v>16000</v>
      </c>
      <c r="AB110" s="40">
        <f>SUM(AB58 * $D$110 * 'HXCEL Assumptions'!$B$17*'HXCEL Assumptions'!$B$19)</f>
        <v>16000</v>
      </c>
      <c r="AC110" s="40">
        <f>SUM(AC58 * $D$110 * 'HXCEL Assumptions'!$B$17*'HXCEL Assumptions'!$B$19)</f>
        <v>16000</v>
      </c>
      <c r="AD110" s="40">
        <f>SUM(AD58 * $D$110 * 'HXCEL Assumptions'!$B$17*'HXCEL Assumptions'!$B$19)</f>
        <v>16000</v>
      </c>
      <c r="AE110" s="40">
        <f>SUM(AE58 * $D$110 * 'HXCEL Assumptions'!$B$17*'HXCEL Assumptions'!$B$19)</f>
        <v>16000</v>
      </c>
      <c r="AF110" s="40">
        <f>SUM(AF58 * $D$110 * 'HXCEL Assumptions'!$B$17*'HXCEL Assumptions'!$B$19)</f>
        <v>16000</v>
      </c>
      <c r="AG110" s="40">
        <f>SUM(AG58 * $D$110 * 'HXCEL Assumptions'!$B$17*'HXCEL Assumptions'!$B$19)</f>
        <v>16000</v>
      </c>
      <c r="AH110" s="40">
        <f>SUM(AH58 * $D$110 * 'HXCEL Assumptions'!$B$17*'HXCEL Assumptions'!$B$19)</f>
        <v>16000</v>
      </c>
      <c r="AI110" s="40">
        <f>SUM(AI58 * $D$110 * 'HXCEL Assumptions'!$B$17*'HXCEL Assumptions'!$B$19)</f>
        <v>16000</v>
      </c>
      <c r="AJ110" s="40">
        <f>SUM(AJ58 * $D$110 * 'HXCEL Assumptions'!$B$17*'HXCEL Assumptions'!$B$19)</f>
        <v>16000</v>
      </c>
      <c r="AK110" s="40">
        <f>SUM(AK58 * $D$110 * 'HXCEL Assumptions'!$B$17*'HXCEL Assumptions'!$B$19)</f>
        <v>16000</v>
      </c>
      <c r="AL110" s="40">
        <f>SUM(AL58 * $D$110 * 'HXCEL Assumptions'!$B$17*'HXCEL Assumptions'!$B$19)</f>
        <v>16000</v>
      </c>
      <c r="AM110" s="40">
        <f>SUM(AM58 * $D$110 * 'HXCEL Assumptions'!$B$17*'HXCEL Assumptions'!$B$19)</f>
        <v>16000</v>
      </c>
      <c r="AN110" s="40">
        <f>SUM(AN58 * $D$110 * 'HXCEL Assumptions'!$B$17*'HXCEL Assumptions'!$B$19)</f>
        <v>16000</v>
      </c>
      <c r="AO110" s="40">
        <f>SUM(AO58 * $D$110 * 'HXCEL Assumptions'!$B$17*'HXCEL Assumptions'!$B$19)</f>
        <v>16000</v>
      </c>
      <c r="AP110" s="40">
        <f>SUM(AP58 * $D$110 * 'HXCEL Assumptions'!$B$17*'HXCEL Assumptions'!$B$19)</f>
        <v>16000</v>
      </c>
      <c r="AQ110" s="40">
        <f>SUM(AQ58 * $D$110 * 'HXCEL Assumptions'!$B$17*'HXCEL Assumptions'!$B$19)</f>
        <v>24000</v>
      </c>
      <c r="AR110" s="40">
        <f>SUM(AR58 * $D$110 * 'HXCEL Assumptions'!$B$17*'HXCEL Assumptions'!$B$19)</f>
        <v>24000</v>
      </c>
      <c r="AS110" s="40">
        <f>SUM(AS58 * $D$110 * 'HXCEL Assumptions'!$B$17*'HXCEL Assumptions'!$B$19)</f>
        <v>24000</v>
      </c>
      <c r="AT110" s="40">
        <f>SUM(AT58 * $D$110 * 'HXCEL Assumptions'!$B$17*'HXCEL Assumptions'!$B$19)</f>
        <v>24000</v>
      </c>
      <c r="AU110" s="40">
        <f>SUM(AU58 * $D$110 * 'HXCEL Assumptions'!$B$17*'HXCEL Assumptions'!$B$19)</f>
        <v>24000</v>
      </c>
      <c r="AV110" s="40">
        <f>SUM(AV58 * $D$110 * 'HXCEL Assumptions'!$B$17*'HXCEL Assumptions'!$B$19)</f>
        <v>24000</v>
      </c>
      <c r="AW110" s="40">
        <f>SUM(AW58 * $D$110 * 'HXCEL Assumptions'!$B$17*'HXCEL Assumptions'!$B$19)</f>
        <v>24000</v>
      </c>
      <c r="AX110" s="40">
        <f>SUM(AX58 * $D$110 * 'HXCEL Assumptions'!$B$17*'HXCEL Assumptions'!$B$19)</f>
        <v>24000</v>
      </c>
      <c r="AY110" s="40">
        <f>SUM(AY58 * $D$110 * 'HXCEL Assumptions'!$B$17*'HXCEL Assumptions'!$B$19)</f>
        <v>24000</v>
      </c>
      <c r="AZ110" s="40">
        <f>SUM(AZ58 * $D$110 * 'HXCEL Assumptions'!$B$17*'HXCEL Assumptions'!$B$19)</f>
        <v>24000</v>
      </c>
      <c r="BA110" s="40">
        <f>SUM(BA58 * $D$110 * 'HXCEL Assumptions'!$B$17*'HXCEL Assumptions'!$B$19)</f>
        <v>24000</v>
      </c>
      <c r="BB110" s="40">
        <f>SUM(BB58 * $D$110 * 'HXCEL Assumptions'!$B$17*'HXCEL Assumptions'!$B$19)</f>
        <v>32000</v>
      </c>
      <c r="BC110" s="40">
        <f>SUM(BC58 * $D$110 * 'HXCEL Assumptions'!$B$17*'HXCEL Assumptions'!$B$19)</f>
        <v>32000</v>
      </c>
      <c r="BD110" s="40">
        <f>SUM(BD58 * $D$110 * 'HXCEL Assumptions'!$B$17*'HXCEL Assumptions'!$B$19)</f>
        <v>32000</v>
      </c>
      <c r="BE110" s="40">
        <f>SUM(BE58 * $D$110 * 'HXCEL Assumptions'!$B$17*'HXCEL Assumptions'!$B$19)</f>
        <v>32000</v>
      </c>
      <c r="BF110" s="40">
        <f>SUM(BF58 * $D$110 * 'HXCEL Assumptions'!$B$17*'HXCEL Assumptions'!$B$19)</f>
        <v>32000</v>
      </c>
      <c r="BG110" s="40">
        <f>SUM(BG58 * $D$110 * 'HXCEL Assumptions'!$B$17*'HXCEL Assumptions'!$B$19)</f>
        <v>32000</v>
      </c>
      <c r="BH110" s="40">
        <f>SUM(BH58 * $D$110 * 'HXCEL Assumptions'!$B$17*'HXCEL Assumptions'!$B$19)</f>
        <v>32000</v>
      </c>
      <c r="BI110" s="40">
        <f>SUM(BI58 * $D$110 * 'HXCEL Assumptions'!$B$17*'HXCEL Assumptions'!$B$19)</f>
        <v>32000</v>
      </c>
      <c r="BJ110" s="40">
        <f>SUM(BJ58 * $D$110 * 'HXCEL Assumptions'!$B$17*'HXCEL Assumptions'!$B$19)</f>
        <v>32000</v>
      </c>
      <c r="BK110" s="40">
        <f>SUM(BK58 * $D$110 * 'HXCEL Assumptions'!$B$17*'HXCEL Assumptions'!$B$19)</f>
        <v>32000</v>
      </c>
      <c r="BL110" s="40">
        <f>SUM(BL58 * $D$110 * 'HXCEL Assumptions'!$B$17*'HXCEL Assumptions'!$B$19)</f>
        <v>32000</v>
      </c>
      <c r="BM110" s="40">
        <f>SUM(BM58 * $D$110 * 'HXCEL Assumptions'!$B$17*'HXCEL Assumptions'!$B$19)</f>
        <v>32000</v>
      </c>
    </row>
    <row r="111" spans="2:65" s="21" customFormat="1" ht="16" customHeight="1" outlineLevel="2">
      <c r="B111" s="197"/>
      <c r="C111" s="283"/>
      <c r="D111" s="20">
        <v>50</v>
      </c>
      <c r="E111" s="95"/>
      <c r="F111" s="40">
        <f>SUM(F59 * $D$111 * 'HXCEL Assumptions'!$B$17*'HXCEL Assumptions'!$B$19)</f>
        <v>0</v>
      </c>
      <c r="G111" s="40">
        <f>SUM(G59 * $D$111 * 'HXCEL Assumptions'!$B$17*'HXCEL Assumptions'!$B$19)</f>
        <v>0</v>
      </c>
      <c r="H111" s="40">
        <f>SUM(H59 * $D$111 * 'HXCEL Assumptions'!$B$17*'HXCEL Assumptions'!$B$19)</f>
        <v>0</v>
      </c>
      <c r="I111" s="40">
        <f>SUM(I59 * $D$111 * 'HXCEL Assumptions'!$B$17*'HXCEL Assumptions'!$B$19)</f>
        <v>0</v>
      </c>
      <c r="J111" s="40">
        <f>SUM(J59 * $D$111 * 'HXCEL Assumptions'!$B$17*'HXCEL Assumptions'!$B$19)</f>
        <v>0</v>
      </c>
      <c r="K111" s="40">
        <f>SUM(K59 * $D$111 * 'HXCEL Assumptions'!$B$17*'HXCEL Assumptions'!$B$19)</f>
        <v>0</v>
      </c>
      <c r="L111" s="40">
        <f>SUM(L59 * $D$111 * 'HXCEL Assumptions'!$B$17*'HXCEL Assumptions'!$B$19)</f>
        <v>0</v>
      </c>
      <c r="M111" s="40">
        <f>SUM(M59 * $D$111 * 'HXCEL Assumptions'!$B$17*'HXCEL Assumptions'!$B$19)</f>
        <v>20000</v>
      </c>
      <c r="N111" s="40">
        <f>SUM(N59 * $D$111 * 'HXCEL Assumptions'!$B$17*'HXCEL Assumptions'!$B$19)</f>
        <v>20000</v>
      </c>
      <c r="O111" s="40">
        <f>SUM(O59 * $D$111 * 'HXCEL Assumptions'!$B$17*'HXCEL Assumptions'!$B$19)</f>
        <v>20000</v>
      </c>
      <c r="P111" s="40">
        <f>SUM(P59 * $D$111 * 'HXCEL Assumptions'!$B$17*'HXCEL Assumptions'!$B$19)</f>
        <v>20000</v>
      </c>
      <c r="Q111" s="40">
        <f>SUM(Q59 * $D$111 * 'HXCEL Assumptions'!$B$17*'HXCEL Assumptions'!$B$19)</f>
        <v>0</v>
      </c>
      <c r="R111" s="40">
        <f>SUM(R59 * $D$111 * 'HXCEL Assumptions'!$B$17*'HXCEL Assumptions'!$B$19)</f>
        <v>0</v>
      </c>
      <c r="S111" s="40">
        <f>SUM(S59 * $D$111 * 'HXCEL Assumptions'!$B$17*'HXCEL Assumptions'!$B$19)</f>
        <v>0</v>
      </c>
      <c r="T111" s="40">
        <f>SUM(T59 * $D$111 * 'HXCEL Assumptions'!$B$17*'HXCEL Assumptions'!$B$19)</f>
        <v>0</v>
      </c>
      <c r="U111" s="40">
        <f>SUM(U59 * $D$111 * 'HXCEL Assumptions'!$B$17*'HXCEL Assumptions'!$B$19)</f>
        <v>0</v>
      </c>
      <c r="V111" s="40">
        <f>SUM(V59 * $D$111 * 'HXCEL Assumptions'!$B$17*'HXCEL Assumptions'!$B$19)</f>
        <v>0</v>
      </c>
      <c r="W111" s="40">
        <f>SUM(W59 * $D$111 * 'HXCEL Assumptions'!$B$17*'HXCEL Assumptions'!$B$19)</f>
        <v>0</v>
      </c>
      <c r="X111" s="40">
        <f>SUM(X59 * $D$111 * 'HXCEL Assumptions'!$B$17*'HXCEL Assumptions'!$B$19)</f>
        <v>0</v>
      </c>
      <c r="Y111" s="40">
        <f>SUM(Y59 * $D$111 * 'HXCEL Assumptions'!$B$17*'HXCEL Assumptions'!$B$19)</f>
        <v>20000</v>
      </c>
      <c r="Z111" s="40">
        <f>SUM(Z59 * $D$111 * 'HXCEL Assumptions'!$B$17*'HXCEL Assumptions'!$B$19)</f>
        <v>20000</v>
      </c>
      <c r="AA111" s="40">
        <f>SUM(AA59 * $D$111 * 'HXCEL Assumptions'!$B$17*'HXCEL Assumptions'!$B$19)</f>
        <v>20000</v>
      </c>
      <c r="AB111" s="40">
        <f>SUM(AB59 * $D$111 * 'HXCEL Assumptions'!$B$17*'HXCEL Assumptions'!$B$19)</f>
        <v>0</v>
      </c>
      <c r="AC111" s="40">
        <f>SUM(AC59 * $D$111 * 'HXCEL Assumptions'!$B$17*'HXCEL Assumptions'!$B$19)</f>
        <v>0</v>
      </c>
      <c r="AD111" s="40">
        <f>SUM(AD59 * $D$111 * 'HXCEL Assumptions'!$B$17*'HXCEL Assumptions'!$B$19)</f>
        <v>0</v>
      </c>
      <c r="AE111" s="40">
        <f>SUM(AE59 * $D$111 * 'HXCEL Assumptions'!$B$17*'HXCEL Assumptions'!$B$19)</f>
        <v>20000</v>
      </c>
      <c r="AF111" s="40">
        <f>SUM(AF59 * $D$111 * 'HXCEL Assumptions'!$B$17*'HXCEL Assumptions'!$B$19)</f>
        <v>20000</v>
      </c>
      <c r="AG111" s="40">
        <f>SUM(AG59 * $D$111 * 'HXCEL Assumptions'!$B$17*'HXCEL Assumptions'!$B$19)</f>
        <v>20000</v>
      </c>
      <c r="AH111" s="40">
        <f>SUM(AH59 * $D$111 * 'HXCEL Assumptions'!$B$17*'HXCEL Assumptions'!$B$19)</f>
        <v>40000</v>
      </c>
      <c r="AI111" s="40">
        <f>SUM(AI59 * $D$111 * 'HXCEL Assumptions'!$B$17*'HXCEL Assumptions'!$B$19)</f>
        <v>0</v>
      </c>
      <c r="AJ111" s="40">
        <f>SUM(AJ59 * $D$111 * 'HXCEL Assumptions'!$B$17*'HXCEL Assumptions'!$B$19)</f>
        <v>40000</v>
      </c>
      <c r="AK111" s="40">
        <f>SUM(AK59 * $D$111 * 'HXCEL Assumptions'!$B$17*'HXCEL Assumptions'!$B$19)</f>
        <v>20000</v>
      </c>
      <c r="AL111" s="40">
        <f>SUM(AL59 * $D$111 * 'HXCEL Assumptions'!$B$17*'HXCEL Assumptions'!$B$19)</f>
        <v>20000</v>
      </c>
      <c r="AM111" s="40">
        <f>SUM(AM59 * $D$111 * 'HXCEL Assumptions'!$B$17*'HXCEL Assumptions'!$B$19)</f>
        <v>20000</v>
      </c>
      <c r="AN111" s="40">
        <f>SUM(AN59 * $D$111 * 'HXCEL Assumptions'!$B$17*'HXCEL Assumptions'!$B$19)</f>
        <v>60000</v>
      </c>
      <c r="AO111" s="40">
        <f>SUM(AO59 * $D$111 * 'HXCEL Assumptions'!$B$17*'HXCEL Assumptions'!$B$19)</f>
        <v>0</v>
      </c>
      <c r="AP111" s="40">
        <f>SUM(AP59 * $D$111 * 'HXCEL Assumptions'!$B$17*'HXCEL Assumptions'!$B$19)</f>
        <v>20000</v>
      </c>
      <c r="AQ111" s="40">
        <f>SUM(AQ59 * $D$111 * 'HXCEL Assumptions'!$B$17*'HXCEL Assumptions'!$B$19)</f>
        <v>20000</v>
      </c>
      <c r="AR111" s="40">
        <f>SUM(AR59 * $D$111 * 'HXCEL Assumptions'!$B$17*'HXCEL Assumptions'!$B$19)</f>
        <v>40000</v>
      </c>
      <c r="AS111" s="40">
        <f>SUM(AS59 * $D$111 * 'HXCEL Assumptions'!$B$17*'HXCEL Assumptions'!$B$19)</f>
        <v>0</v>
      </c>
      <c r="AT111" s="40">
        <f>SUM(AT59 * $D$111 * 'HXCEL Assumptions'!$B$17*'HXCEL Assumptions'!$B$19)</f>
        <v>0</v>
      </c>
      <c r="AU111" s="40">
        <f>SUM(AU59 * $D$111 * 'HXCEL Assumptions'!$B$17*'HXCEL Assumptions'!$B$19)</f>
        <v>0</v>
      </c>
      <c r="AV111" s="40">
        <f>SUM(AV59 * $D$111 * 'HXCEL Assumptions'!$B$17*'HXCEL Assumptions'!$B$19)</f>
        <v>20000</v>
      </c>
      <c r="AW111" s="40">
        <f>SUM(AW59 * $D$111 * 'HXCEL Assumptions'!$B$17*'HXCEL Assumptions'!$B$19)</f>
        <v>20000</v>
      </c>
      <c r="AX111" s="40">
        <f>SUM(AX59 * $D$111 * 'HXCEL Assumptions'!$B$17*'HXCEL Assumptions'!$B$19)</f>
        <v>20000</v>
      </c>
      <c r="AY111" s="40">
        <f>SUM(AY59 * $D$111 * 'HXCEL Assumptions'!$B$17*'HXCEL Assumptions'!$B$19)</f>
        <v>20000</v>
      </c>
      <c r="AZ111" s="40">
        <f>SUM(AZ59 * $D$111 * 'HXCEL Assumptions'!$B$17*'HXCEL Assumptions'!$B$19)</f>
        <v>40000</v>
      </c>
      <c r="BA111" s="40">
        <f>SUM(BA59 * $D$111 * 'HXCEL Assumptions'!$B$17*'HXCEL Assumptions'!$B$19)</f>
        <v>40000</v>
      </c>
      <c r="BB111" s="40">
        <f>SUM(BB59 * $D$111 * 'HXCEL Assumptions'!$B$17*'HXCEL Assumptions'!$B$19)</f>
        <v>20000</v>
      </c>
      <c r="BC111" s="40">
        <f>SUM(BC59 * $D$111 * 'HXCEL Assumptions'!$B$17*'HXCEL Assumptions'!$B$19)</f>
        <v>20000</v>
      </c>
      <c r="BD111" s="40">
        <f>SUM(BD59 * $D$111 * 'HXCEL Assumptions'!$B$17*'HXCEL Assumptions'!$B$19)</f>
        <v>40000</v>
      </c>
      <c r="BE111" s="40">
        <f>SUM(BE59 * $D$111 * 'HXCEL Assumptions'!$B$17*'HXCEL Assumptions'!$B$19)</f>
        <v>60000</v>
      </c>
      <c r="BF111" s="40">
        <f>SUM(BF59 * $D$111 * 'HXCEL Assumptions'!$B$17*'HXCEL Assumptions'!$B$19)</f>
        <v>80000</v>
      </c>
      <c r="BG111" s="40">
        <f>SUM(BG59 * $D$111 * 'HXCEL Assumptions'!$B$17*'HXCEL Assumptions'!$B$19)</f>
        <v>20000</v>
      </c>
      <c r="BH111" s="40">
        <f>SUM(BH59 * $D$111 * 'HXCEL Assumptions'!$B$17*'HXCEL Assumptions'!$B$19)</f>
        <v>40000</v>
      </c>
      <c r="BI111" s="40">
        <f>SUM(BI59 * $D$111 * 'HXCEL Assumptions'!$B$17*'HXCEL Assumptions'!$B$19)</f>
        <v>40000</v>
      </c>
      <c r="BJ111" s="40">
        <f>SUM(BJ59 * $D$111 * 'HXCEL Assumptions'!$B$17*'HXCEL Assumptions'!$B$19)</f>
        <v>60000</v>
      </c>
      <c r="BK111" s="40">
        <f>SUM(BK59 * $D$111 * 'HXCEL Assumptions'!$B$17*'HXCEL Assumptions'!$B$19)</f>
        <v>60000</v>
      </c>
      <c r="BL111" s="40">
        <f>SUM(BL59 * $D$111 * 'HXCEL Assumptions'!$B$17*'HXCEL Assumptions'!$B$19)</f>
        <v>60000</v>
      </c>
      <c r="BM111" s="40">
        <f>SUM(BM59 * $D$111 * 'HXCEL Assumptions'!$B$17*'HXCEL Assumptions'!$B$19)</f>
        <v>60000</v>
      </c>
    </row>
    <row r="112" spans="2:65" s="21" customFormat="1" ht="16" customHeight="1" outlineLevel="2">
      <c r="B112" s="197"/>
      <c r="C112" s="283"/>
      <c r="D112" s="20">
        <v>100</v>
      </c>
      <c r="E112" s="95"/>
      <c r="F112" s="40">
        <f>SUM(F60 * $D$112 * 'HXCEL Assumptions'!$B$17*'HXCEL Assumptions'!$B$19)</f>
        <v>0</v>
      </c>
      <c r="G112" s="40">
        <f>SUM(G60 * $D$112 * 'HXCEL Assumptions'!$B$17*'HXCEL Assumptions'!$B$19)</f>
        <v>0</v>
      </c>
      <c r="H112" s="40">
        <f>SUM(H60 * $D$112 * 'HXCEL Assumptions'!$B$17*'HXCEL Assumptions'!$B$19)</f>
        <v>0</v>
      </c>
      <c r="I112" s="40">
        <f>SUM(I60 * $D$112 * 'HXCEL Assumptions'!$B$17*'HXCEL Assumptions'!$B$19)</f>
        <v>0</v>
      </c>
      <c r="J112" s="40">
        <f>SUM(J60 * $D$112 * 'HXCEL Assumptions'!$B$17*'HXCEL Assumptions'!$B$19)</f>
        <v>0</v>
      </c>
      <c r="K112" s="40">
        <f>SUM(K60 * $D$112 * 'HXCEL Assumptions'!$B$17*'HXCEL Assumptions'!$B$19)</f>
        <v>0</v>
      </c>
      <c r="L112" s="40">
        <f>SUM(L60 * $D$112 * 'HXCEL Assumptions'!$B$17*'HXCEL Assumptions'!$B$19)</f>
        <v>0</v>
      </c>
      <c r="M112" s="40">
        <f>SUM(M60 * $D$112 * 'HXCEL Assumptions'!$B$17*'HXCEL Assumptions'!$B$19)</f>
        <v>0</v>
      </c>
      <c r="N112" s="40">
        <f>SUM(N60 * $D$112 * 'HXCEL Assumptions'!$B$17*'HXCEL Assumptions'!$B$19)</f>
        <v>40000</v>
      </c>
      <c r="O112" s="40">
        <f>SUM(O60 * $D$112 * 'HXCEL Assumptions'!$B$17*'HXCEL Assumptions'!$B$19)</f>
        <v>40000</v>
      </c>
      <c r="P112" s="40">
        <f>SUM(P60 * $D$112 * 'HXCEL Assumptions'!$B$17*'HXCEL Assumptions'!$B$19)</f>
        <v>0</v>
      </c>
      <c r="Q112" s="40">
        <f>SUM(Q60 * $D$112 * 'HXCEL Assumptions'!$B$17*'HXCEL Assumptions'!$B$19)</f>
        <v>0</v>
      </c>
      <c r="R112" s="40">
        <f>SUM(R60 * $D$112 * 'HXCEL Assumptions'!$B$17*'HXCEL Assumptions'!$B$19)</f>
        <v>0</v>
      </c>
      <c r="S112" s="40">
        <f>SUM(S60 * $D$112 * 'HXCEL Assumptions'!$B$17*'HXCEL Assumptions'!$B$19)</f>
        <v>0</v>
      </c>
      <c r="T112" s="40">
        <f>SUM(T60 * $D$112 * 'HXCEL Assumptions'!$B$17*'HXCEL Assumptions'!$B$19)</f>
        <v>0</v>
      </c>
      <c r="U112" s="40">
        <f>SUM(U60 * $D$112 * 'HXCEL Assumptions'!$B$17*'HXCEL Assumptions'!$B$19)</f>
        <v>0</v>
      </c>
      <c r="V112" s="40">
        <f>SUM(V60 * $D$112 * 'HXCEL Assumptions'!$B$17*'HXCEL Assumptions'!$B$19)</f>
        <v>40000</v>
      </c>
      <c r="W112" s="40">
        <f>SUM(W60 * $D$112 * 'HXCEL Assumptions'!$B$17*'HXCEL Assumptions'!$B$19)</f>
        <v>40000</v>
      </c>
      <c r="X112" s="40">
        <f>SUM(X60 * $D$112 * 'HXCEL Assumptions'!$B$17*'HXCEL Assumptions'!$B$19)</f>
        <v>40000</v>
      </c>
      <c r="Y112" s="40">
        <f>SUM(Y60 * $D$112 * 'HXCEL Assumptions'!$B$17*'HXCEL Assumptions'!$B$19)</f>
        <v>0</v>
      </c>
      <c r="Z112" s="40">
        <f>SUM(Z60 * $D$112 * 'HXCEL Assumptions'!$B$17*'HXCEL Assumptions'!$B$19)</f>
        <v>0</v>
      </c>
      <c r="AA112" s="40">
        <f>SUM(AA60 * $D$112 * 'HXCEL Assumptions'!$B$17*'HXCEL Assumptions'!$B$19)</f>
        <v>0</v>
      </c>
      <c r="AB112" s="40">
        <f>SUM(AB60 * $D$112 * 'HXCEL Assumptions'!$B$17*'HXCEL Assumptions'!$B$19)</f>
        <v>40000</v>
      </c>
      <c r="AC112" s="40">
        <f>SUM(AC60 * $D$112 * 'HXCEL Assumptions'!$B$17*'HXCEL Assumptions'!$B$19)</f>
        <v>0</v>
      </c>
      <c r="AD112" s="40">
        <f>SUM(AD60 * $D$112 * 'HXCEL Assumptions'!$B$17*'HXCEL Assumptions'!$B$19)</f>
        <v>40000</v>
      </c>
      <c r="AE112" s="40">
        <f>SUM(AE60 * $D$112 * 'HXCEL Assumptions'!$B$17*'HXCEL Assumptions'!$B$19)</f>
        <v>40000</v>
      </c>
      <c r="AF112" s="40">
        <f>SUM(AF60 * $D$112 * 'HXCEL Assumptions'!$B$17*'HXCEL Assumptions'!$B$19)</f>
        <v>40000</v>
      </c>
      <c r="AG112" s="40">
        <f>SUM(AG60 * $D$112 * 'HXCEL Assumptions'!$B$17*'HXCEL Assumptions'!$B$19)</f>
        <v>0</v>
      </c>
      <c r="AH112" s="40">
        <f>SUM(AH60 * $D$112 * 'HXCEL Assumptions'!$B$17*'HXCEL Assumptions'!$B$19)</f>
        <v>0</v>
      </c>
      <c r="AI112" s="40">
        <f>SUM(AI60 * $D$112 * 'HXCEL Assumptions'!$B$17*'HXCEL Assumptions'!$B$19)</f>
        <v>0</v>
      </c>
      <c r="AJ112" s="40">
        <f>SUM(AJ60 * $D$112 * 'HXCEL Assumptions'!$B$17*'HXCEL Assumptions'!$B$19)</f>
        <v>0</v>
      </c>
      <c r="AK112" s="40">
        <f>SUM(AK60 * $D$112 * 'HXCEL Assumptions'!$B$17*'HXCEL Assumptions'!$B$19)</f>
        <v>0</v>
      </c>
      <c r="AL112" s="40">
        <f>SUM(AL60 * $D$112 * 'HXCEL Assumptions'!$B$17*'HXCEL Assumptions'!$B$19)</f>
        <v>0</v>
      </c>
      <c r="AM112" s="40">
        <f>SUM(AM60 * $D$112 * 'HXCEL Assumptions'!$B$17*'HXCEL Assumptions'!$B$19)</f>
        <v>40000</v>
      </c>
      <c r="AN112" s="40">
        <f>SUM(AN60 * $D$112 * 'HXCEL Assumptions'!$B$17*'HXCEL Assumptions'!$B$19)</f>
        <v>40000</v>
      </c>
      <c r="AO112" s="40">
        <f>SUM(AO60 * $D$112 * 'HXCEL Assumptions'!$B$17*'HXCEL Assumptions'!$B$19)</f>
        <v>0</v>
      </c>
      <c r="AP112" s="40">
        <f>SUM(AP60 * $D$112 * 'HXCEL Assumptions'!$B$17*'HXCEL Assumptions'!$B$19)</f>
        <v>40000</v>
      </c>
      <c r="AQ112" s="40">
        <f>SUM(AQ60 * $D$112 * 'HXCEL Assumptions'!$B$17*'HXCEL Assumptions'!$B$19)</f>
        <v>40000</v>
      </c>
      <c r="AR112" s="40">
        <f>SUM(AR60 * $D$112 * 'HXCEL Assumptions'!$B$17*'HXCEL Assumptions'!$B$19)</f>
        <v>0</v>
      </c>
      <c r="AS112" s="40">
        <f>SUM(AS60 * $D$112 * 'HXCEL Assumptions'!$B$17*'HXCEL Assumptions'!$B$19)</f>
        <v>0</v>
      </c>
      <c r="AT112" s="40">
        <f>SUM(AT60 * $D$112 * 'HXCEL Assumptions'!$B$17*'HXCEL Assumptions'!$B$19)</f>
        <v>40000</v>
      </c>
      <c r="AU112" s="40">
        <f>SUM(AU60 * $D$112 * 'HXCEL Assumptions'!$B$17*'HXCEL Assumptions'!$B$19)</f>
        <v>0</v>
      </c>
      <c r="AV112" s="40">
        <f>SUM(AV60 * $D$112 * 'HXCEL Assumptions'!$B$17*'HXCEL Assumptions'!$B$19)</f>
        <v>0</v>
      </c>
      <c r="AW112" s="40">
        <f>SUM(AW60 * $D$112 * 'HXCEL Assumptions'!$B$17*'HXCEL Assumptions'!$B$19)</f>
        <v>0</v>
      </c>
      <c r="AX112" s="40">
        <f>SUM(AX60 * $D$112 * 'HXCEL Assumptions'!$B$17*'HXCEL Assumptions'!$B$19)</f>
        <v>40000</v>
      </c>
      <c r="AY112" s="40">
        <f>SUM(AY60 * $D$112 * 'HXCEL Assumptions'!$B$17*'HXCEL Assumptions'!$B$19)</f>
        <v>0</v>
      </c>
      <c r="AZ112" s="40">
        <f>SUM(AZ60 * $D$112 * 'HXCEL Assumptions'!$B$17*'HXCEL Assumptions'!$B$19)</f>
        <v>40000</v>
      </c>
      <c r="BA112" s="40">
        <f>SUM(BA60 * $D$112 * 'HXCEL Assumptions'!$B$17*'HXCEL Assumptions'!$B$19)</f>
        <v>0</v>
      </c>
      <c r="BB112" s="40">
        <f>SUM(BB60 * $D$112 * 'HXCEL Assumptions'!$B$17*'HXCEL Assumptions'!$B$19)</f>
        <v>40000</v>
      </c>
      <c r="BC112" s="40">
        <f>SUM(BC60 * $D$112 * 'HXCEL Assumptions'!$B$17*'HXCEL Assumptions'!$B$19)</f>
        <v>40000</v>
      </c>
      <c r="BD112" s="40">
        <f>SUM(BD60 * $D$112 * 'HXCEL Assumptions'!$B$17*'HXCEL Assumptions'!$B$19)</f>
        <v>40000</v>
      </c>
      <c r="BE112" s="40">
        <f>SUM(BE60 * $D$112 * 'HXCEL Assumptions'!$B$17*'HXCEL Assumptions'!$B$19)</f>
        <v>40000</v>
      </c>
      <c r="BF112" s="40">
        <f>SUM(BF60 * $D$112 * 'HXCEL Assumptions'!$B$17*'HXCEL Assumptions'!$B$19)</f>
        <v>0</v>
      </c>
      <c r="BG112" s="40">
        <f>SUM(BG60 * $D$112 * 'HXCEL Assumptions'!$B$17*'HXCEL Assumptions'!$B$19)</f>
        <v>0</v>
      </c>
      <c r="BH112" s="40">
        <f>SUM(BH60 * $D$112 * 'HXCEL Assumptions'!$B$17*'HXCEL Assumptions'!$B$19)</f>
        <v>0</v>
      </c>
      <c r="BI112" s="40">
        <f>SUM(BI60 * $D$112 * 'HXCEL Assumptions'!$B$17*'HXCEL Assumptions'!$B$19)</f>
        <v>0</v>
      </c>
      <c r="BJ112" s="40">
        <f>SUM(BJ60 * $D$112 * 'HXCEL Assumptions'!$B$17*'HXCEL Assumptions'!$B$19)</f>
        <v>80000</v>
      </c>
      <c r="BK112" s="40">
        <f>SUM(BK60 * $D$112 * 'HXCEL Assumptions'!$B$17*'HXCEL Assumptions'!$B$19)</f>
        <v>40000</v>
      </c>
      <c r="BL112" s="40">
        <f>SUM(BL60 * $D$112 * 'HXCEL Assumptions'!$B$17*'HXCEL Assumptions'!$B$19)</f>
        <v>0</v>
      </c>
      <c r="BM112" s="40">
        <f>SUM(BM60 * $D$112 * 'HXCEL Assumptions'!$B$17*'HXCEL Assumptions'!$B$19)</f>
        <v>0</v>
      </c>
    </row>
    <row r="113" spans="2:65" s="21" customFormat="1" ht="16" customHeight="1" outlineLevel="2">
      <c r="B113" s="197"/>
      <c r="C113" s="283"/>
      <c r="D113" s="20">
        <v>200</v>
      </c>
      <c r="E113" s="95"/>
      <c r="F113" s="40">
        <f>SUM(F61 * $D$113 * 'HXCEL Assumptions'!$B$17*'HXCEL Assumptions'!$B$19)</f>
        <v>0</v>
      </c>
      <c r="G113" s="40">
        <f>SUM(G61 * $D$113 * 'HXCEL Assumptions'!$B$17*'HXCEL Assumptions'!$B$19)</f>
        <v>0</v>
      </c>
      <c r="H113" s="40">
        <f>SUM(H61 * $D$113 * 'HXCEL Assumptions'!$B$17*'HXCEL Assumptions'!$B$19)</f>
        <v>0</v>
      </c>
      <c r="I113" s="40">
        <f>SUM(I61 * $D$113 * 'HXCEL Assumptions'!$B$17*'HXCEL Assumptions'!$B$19)</f>
        <v>0</v>
      </c>
      <c r="J113" s="40">
        <f>SUM(J61 * $D$113 * 'HXCEL Assumptions'!$B$17*'HXCEL Assumptions'!$B$19)</f>
        <v>0</v>
      </c>
      <c r="K113" s="40">
        <f>SUM(K61 * $D$113 * 'HXCEL Assumptions'!$B$17*'HXCEL Assumptions'!$B$19)</f>
        <v>0</v>
      </c>
      <c r="L113" s="40">
        <f>SUM(L61 * $D$113 * 'HXCEL Assumptions'!$B$17*'HXCEL Assumptions'!$B$19)</f>
        <v>0</v>
      </c>
      <c r="M113" s="40">
        <f>SUM(M61 * $D$113 * 'HXCEL Assumptions'!$B$17*'HXCEL Assumptions'!$B$19)</f>
        <v>0</v>
      </c>
      <c r="N113" s="40">
        <f>SUM(N61 * $D$113 * 'HXCEL Assumptions'!$B$17*'HXCEL Assumptions'!$B$19)</f>
        <v>0</v>
      </c>
      <c r="O113" s="40">
        <f>SUM(O61 * $D$113 * 'HXCEL Assumptions'!$B$17*'HXCEL Assumptions'!$B$19)</f>
        <v>0</v>
      </c>
      <c r="P113" s="40">
        <f>SUM(P61 * $D$113 * 'HXCEL Assumptions'!$B$17*'HXCEL Assumptions'!$B$19)</f>
        <v>0</v>
      </c>
      <c r="Q113" s="40">
        <f>SUM(Q61 * $D$113 * 'HXCEL Assumptions'!$B$17*'HXCEL Assumptions'!$B$19)</f>
        <v>0</v>
      </c>
      <c r="R113" s="40">
        <f>SUM(R61 * $D$113 * 'HXCEL Assumptions'!$B$17*'HXCEL Assumptions'!$B$19)</f>
        <v>0</v>
      </c>
      <c r="S113" s="40">
        <f>SUM(S61 * $D$113 * 'HXCEL Assumptions'!$B$17*'HXCEL Assumptions'!$B$19)</f>
        <v>0</v>
      </c>
      <c r="T113" s="40">
        <f>SUM(T61 * $D$113 * 'HXCEL Assumptions'!$B$17*'HXCEL Assumptions'!$B$19)</f>
        <v>0</v>
      </c>
      <c r="U113" s="40">
        <f>SUM(U61 * $D$113 * 'HXCEL Assumptions'!$B$17*'HXCEL Assumptions'!$B$19)</f>
        <v>0</v>
      </c>
      <c r="V113" s="40">
        <f>SUM(V61 * $D$113 * 'HXCEL Assumptions'!$B$17*'HXCEL Assumptions'!$B$19)</f>
        <v>80000</v>
      </c>
      <c r="W113" s="40">
        <f>SUM(W61 * $D$113 * 'HXCEL Assumptions'!$B$17*'HXCEL Assumptions'!$B$19)</f>
        <v>0</v>
      </c>
      <c r="X113" s="40">
        <f>SUM(X61 * $D$113 * 'HXCEL Assumptions'!$B$17*'HXCEL Assumptions'!$B$19)</f>
        <v>0</v>
      </c>
      <c r="Y113" s="40">
        <f>SUM(Y61 * $D$113 * 'HXCEL Assumptions'!$B$17*'HXCEL Assumptions'!$B$19)</f>
        <v>0</v>
      </c>
      <c r="Z113" s="40">
        <f>SUM(Z61 * $D$113 * 'HXCEL Assumptions'!$B$17*'HXCEL Assumptions'!$B$19)</f>
        <v>80000</v>
      </c>
      <c r="AA113" s="40">
        <f>SUM(AA61 * $D$113 * 'HXCEL Assumptions'!$B$17*'HXCEL Assumptions'!$B$19)</f>
        <v>0</v>
      </c>
      <c r="AB113" s="40">
        <f>SUM(AB61 * $D$113 * 'HXCEL Assumptions'!$B$17*'HXCEL Assumptions'!$B$19)</f>
        <v>0</v>
      </c>
      <c r="AC113" s="40">
        <f>SUM(AC61 * $D$113 * 'HXCEL Assumptions'!$B$17*'HXCEL Assumptions'!$B$19)</f>
        <v>0</v>
      </c>
      <c r="AD113" s="40">
        <f>SUM(AD61 * $D$113 * 'HXCEL Assumptions'!$B$17*'HXCEL Assumptions'!$B$19)</f>
        <v>80000</v>
      </c>
      <c r="AE113" s="40">
        <f>SUM(AE61 * $D$113 * 'HXCEL Assumptions'!$B$17*'HXCEL Assumptions'!$B$19)</f>
        <v>80000</v>
      </c>
      <c r="AF113" s="40">
        <f>SUM(AF61 * $D$113 * 'HXCEL Assumptions'!$B$17*'HXCEL Assumptions'!$B$19)</f>
        <v>80000</v>
      </c>
      <c r="AG113" s="40">
        <f>SUM(AG61 * $D$113 * 'HXCEL Assumptions'!$B$17*'HXCEL Assumptions'!$B$19)</f>
        <v>80000</v>
      </c>
      <c r="AH113" s="40">
        <f>SUM(AH61 * $D$113 * 'HXCEL Assumptions'!$B$17*'HXCEL Assumptions'!$B$19)</f>
        <v>0</v>
      </c>
      <c r="AI113" s="40">
        <f>SUM(AI61 * $D$113 * 'HXCEL Assumptions'!$B$17*'HXCEL Assumptions'!$B$19)</f>
        <v>0</v>
      </c>
      <c r="AJ113" s="40">
        <f>SUM(AJ61 * $D$113 * 'HXCEL Assumptions'!$B$17*'HXCEL Assumptions'!$B$19)</f>
        <v>0</v>
      </c>
      <c r="AK113" s="40">
        <f>SUM(AK61 * $D$113 * 'HXCEL Assumptions'!$B$17*'HXCEL Assumptions'!$B$19)</f>
        <v>0</v>
      </c>
      <c r="AL113" s="40">
        <f>SUM(AL61 * $D$113 * 'HXCEL Assumptions'!$B$17*'HXCEL Assumptions'!$B$19)</f>
        <v>0</v>
      </c>
      <c r="AM113" s="40">
        <f>SUM(AM61 * $D$113 * 'HXCEL Assumptions'!$B$17*'HXCEL Assumptions'!$B$19)</f>
        <v>80000</v>
      </c>
      <c r="AN113" s="40">
        <f>SUM(AN61 * $D$113 * 'HXCEL Assumptions'!$B$17*'HXCEL Assumptions'!$B$19)</f>
        <v>80000</v>
      </c>
      <c r="AO113" s="40">
        <f>SUM(AO61 * $D$113 * 'HXCEL Assumptions'!$B$17*'HXCEL Assumptions'!$B$19)</f>
        <v>80000</v>
      </c>
      <c r="AP113" s="40">
        <f>SUM(AP61 * $D$113 * 'HXCEL Assumptions'!$B$17*'HXCEL Assumptions'!$B$19)</f>
        <v>0</v>
      </c>
      <c r="AQ113" s="40">
        <f>SUM(AQ61 * $D$113 * 'HXCEL Assumptions'!$B$17*'HXCEL Assumptions'!$B$19)</f>
        <v>0</v>
      </c>
      <c r="AR113" s="40">
        <f>SUM(AR61 * $D$113 * 'HXCEL Assumptions'!$B$17*'HXCEL Assumptions'!$B$19)</f>
        <v>0</v>
      </c>
      <c r="AS113" s="40">
        <f>SUM(AS61 * $D$113 * 'HXCEL Assumptions'!$B$17*'HXCEL Assumptions'!$B$19)</f>
        <v>80000</v>
      </c>
      <c r="AT113" s="40">
        <f>SUM(AT61 * $D$113 * 'HXCEL Assumptions'!$B$17*'HXCEL Assumptions'!$B$19)</f>
        <v>80000</v>
      </c>
      <c r="AU113" s="40">
        <f>SUM(AU61 * $D$113 * 'HXCEL Assumptions'!$B$17*'HXCEL Assumptions'!$B$19)</f>
        <v>0</v>
      </c>
      <c r="AV113" s="40">
        <f>SUM(AV61 * $D$113 * 'HXCEL Assumptions'!$B$17*'HXCEL Assumptions'!$B$19)</f>
        <v>0</v>
      </c>
      <c r="AW113" s="40">
        <f>SUM(AW61 * $D$113 * 'HXCEL Assumptions'!$B$17*'HXCEL Assumptions'!$B$19)</f>
        <v>0</v>
      </c>
      <c r="AX113" s="40">
        <f>SUM(AX61 * $D$113 * 'HXCEL Assumptions'!$B$17*'HXCEL Assumptions'!$B$19)</f>
        <v>0</v>
      </c>
      <c r="AY113" s="40">
        <f>SUM(AY61 * $D$113 * 'HXCEL Assumptions'!$B$17*'HXCEL Assumptions'!$B$19)</f>
        <v>80000</v>
      </c>
      <c r="AZ113" s="40">
        <f>SUM(AZ61 * $D$113 * 'HXCEL Assumptions'!$B$17*'HXCEL Assumptions'!$B$19)</f>
        <v>80000</v>
      </c>
      <c r="BA113" s="40">
        <f>SUM(BA61 * $D$113 * 'HXCEL Assumptions'!$B$17*'HXCEL Assumptions'!$B$19)</f>
        <v>80000</v>
      </c>
      <c r="BB113" s="40">
        <f>SUM(BB61 * $D$113 * 'HXCEL Assumptions'!$B$17*'HXCEL Assumptions'!$B$19)</f>
        <v>0</v>
      </c>
      <c r="BC113" s="40">
        <f>SUM(BC61 * $D$113 * 'HXCEL Assumptions'!$B$17*'HXCEL Assumptions'!$B$19)</f>
        <v>0</v>
      </c>
      <c r="BD113" s="40">
        <f>SUM(BD61 * $D$113 * 'HXCEL Assumptions'!$B$17*'HXCEL Assumptions'!$B$19)</f>
        <v>0</v>
      </c>
      <c r="BE113" s="40">
        <f>SUM(BE61 * $D$113 * 'HXCEL Assumptions'!$B$17*'HXCEL Assumptions'!$B$19)</f>
        <v>80000</v>
      </c>
      <c r="BF113" s="40">
        <f>SUM(BF61 * $D$113 * 'HXCEL Assumptions'!$B$17*'HXCEL Assumptions'!$B$19)</f>
        <v>0</v>
      </c>
      <c r="BG113" s="40">
        <f>SUM(BG61 * $D$113 * 'HXCEL Assumptions'!$B$17*'HXCEL Assumptions'!$B$19)</f>
        <v>0</v>
      </c>
      <c r="BH113" s="40">
        <f>SUM(BH61 * $D$113 * 'HXCEL Assumptions'!$B$17*'HXCEL Assumptions'!$B$19)</f>
        <v>0</v>
      </c>
      <c r="BI113" s="40">
        <f>SUM(BI61 * $D$113 * 'HXCEL Assumptions'!$B$17*'HXCEL Assumptions'!$B$19)</f>
        <v>80000</v>
      </c>
      <c r="BJ113" s="40">
        <f>SUM(BJ61 * $D$113 * 'HXCEL Assumptions'!$B$17*'HXCEL Assumptions'!$B$19)</f>
        <v>80000</v>
      </c>
      <c r="BK113" s="40">
        <f>SUM(BK61 * $D$113 * 'HXCEL Assumptions'!$B$17*'HXCEL Assumptions'!$B$19)</f>
        <v>80000</v>
      </c>
      <c r="BL113" s="40">
        <f>SUM(BL61 * $D$113 * 'HXCEL Assumptions'!$B$17*'HXCEL Assumptions'!$B$19)</f>
        <v>0</v>
      </c>
      <c r="BM113" s="40">
        <f>SUM(BM61 * $D$113 * 'HXCEL Assumptions'!$B$17*'HXCEL Assumptions'!$B$19)</f>
        <v>80000</v>
      </c>
    </row>
    <row r="114" spans="2:65" s="21" customFormat="1" ht="16" customHeight="1" outlineLevel="2">
      <c r="B114" s="197"/>
      <c r="C114" s="283"/>
      <c r="D114" s="284">
        <v>500</v>
      </c>
      <c r="E114" s="95"/>
      <c r="F114" s="40">
        <f>SUM(F62 * $D$114 * 'HXCEL Assumptions'!$B$17*'HXCEL Assumptions'!$B$19)</f>
        <v>0</v>
      </c>
      <c r="G114" s="40">
        <f>SUM(G62 * $D$114 * 'HXCEL Assumptions'!$B$17*'HXCEL Assumptions'!$B$19)</f>
        <v>0</v>
      </c>
      <c r="H114" s="40">
        <f>SUM(H62 * $D$114 * 'HXCEL Assumptions'!$B$17*'HXCEL Assumptions'!$B$19)</f>
        <v>0</v>
      </c>
      <c r="I114" s="40">
        <f>SUM(I62 * $D$114 * 'HXCEL Assumptions'!$B$17*'HXCEL Assumptions'!$B$19)</f>
        <v>0</v>
      </c>
      <c r="J114" s="40">
        <f>SUM(J62 * $D$114 * 'HXCEL Assumptions'!$B$17*'HXCEL Assumptions'!$B$19)</f>
        <v>0</v>
      </c>
      <c r="K114" s="40">
        <f>SUM(K62 * $D$114 * 'HXCEL Assumptions'!$B$17*'HXCEL Assumptions'!$B$19)</f>
        <v>0</v>
      </c>
      <c r="L114" s="40">
        <f>SUM(L62 * $D$114 * 'HXCEL Assumptions'!$B$17*'HXCEL Assumptions'!$B$19)</f>
        <v>0</v>
      </c>
      <c r="M114" s="40">
        <f>SUM(M62 * $D$114 * 'HXCEL Assumptions'!$B$17*'HXCEL Assumptions'!$B$19)</f>
        <v>0</v>
      </c>
      <c r="N114" s="40">
        <f>SUM(N62 * $D$114 * 'HXCEL Assumptions'!$B$17*'HXCEL Assumptions'!$B$19)</f>
        <v>0</v>
      </c>
      <c r="O114" s="40">
        <f>SUM(O62 * $D$114 * 'HXCEL Assumptions'!$B$17*'HXCEL Assumptions'!$B$19)</f>
        <v>0</v>
      </c>
      <c r="P114" s="40">
        <f>SUM(P62 * $D$114 * 'HXCEL Assumptions'!$B$17*'HXCEL Assumptions'!$B$19)</f>
        <v>0</v>
      </c>
      <c r="Q114" s="40">
        <f>SUM(Q62 * $D$114 * 'HXCEL Assumptions'!$B$17*'HXCEL Assumptions'!$B$19)</f>
        <v>0</v>
      </c>
      <c r="R114" s="40">
        <f>SUM(R62 * $D$114 * 'HXCEL Assumptions'!$B$17*'HXCEL Assumptions'!$B$19)</f>
        <v>0</v>
      </c>
      <c r="S114" s="40">
        <f>SUM(S62 * $D$114 * 'HXCEL Assumptions'!$B$17*'HXCEL Assumptions'!$B$19)</f>
        <v>0</v>
      </c>
      <c r="T114" s="40">
        <f>SUM(T62 * $D$114 * 'HXCEL Assumptions'!$B$17*'HXCEL Assumptions'!$B$19)</f>
        <v>0</v>
      </c>
      <c r="U114" s="40">
        <f>SUM(U62 * $D$114 * 'HXCEL Assumptions'!$B$17*'HXCEL Assumptions'!$B$19)</f>
        <v>0</v>
      </c>
      <c r="V114" s="40">
        <f>SUM(V62 * $D$114 * 'HXCEL Assumptions'!$B$17*'HXCEL Assumptions'!$B$19)</f>
        <v>0</v>
      </c>
      <c r="W114" s="40">
        <f>SUM(W62 * $D$114 * 'HXCEL Assumptions'!$B$17*'HXCEL Assumptions'!$B$19)</f>
        <v>0</v>
      </c>
      <c r="X114" s="40">
        <f>SUM(X62 * $D$114 * 'HXCEL Assumptions'!$B$17*'HXCEL Assumptions'!$B$19)</f>
        <v>0</v>
      </c>
      <c r="Y114" s="40">
        <f>SUM(Y62 * $D$114 * 'HXCEL Assumptions'!$B$17*'HXCEL Assumptions'!$B$19)</f>
        <v>0</v>
      </c>
      <c r="Z114" s="40">
        <f>SUM(Z62 * $D$114 * 'HXCEL Assumptions'!$B$17*'HXCEL Assumptions'!$B$19)</f>
        <v>0</v>
      </c>
      <c r="AA114" s="40">
        <f>SUM(AA62 * $D$114 * 'HXCEL Assumptions'!$B$17*'HXCEL Assumptions'!$B$19)</f>
        <v>0</v>
      </c>
      <c r="AB114" s="40">
        <f>SUM(AB62 * $D$114 * 'HXCEL Assumptions'!$B$17*'HXCEL Assumptions'!$B$19)</f>
        <v>200000</v>
      </c>
      <c r="AC114" s="40">
        <f>SUM(AC62 * $D$114 * 'HXCEL Assumptions'!$B$17*'HXCEL Assumptions'!$B$19)</f>
        <v>0</v>
      </c>
      <c r="AD114" s="40">
        <f>SUM(AD62 * $D$114 * 'HXCEL Assumptions'!$B$17*'HXCEL Assumptions'!$B$19)</f>
        <v>0</v>
      </c>
      <c r="AE114" s="40">
        <f>SUM(AE62 * $D$114 * 'HXCEL Assumptions'!$B$17*'HXCEL Assumptions'!$B$19)</f>
        <v>0</v>
      </c>
      <c r="AF114" s="40">
        <f>SUM(AF62 * $D$114 * 'HXCEL Assumptions'!$B$17*'HXCEL Assumptions'!$B$19)</f>
        <v>0</v>
      </c>
      <c r="AG114" s="40">
        <f>SUM(AG62 * $D$114 * 'HXCEL Assumptions'!$B$17*'HXCEL Assumptions'!$B$19)</f>
        <v>200000</v>
      </c>
      <c r="AH114" s="40">
        <f>SUM(AH62 * $D$114 * 'HXCEL Assumptions'!$B$17*'HXCEL Assumptions'!$B$19)</f>
        <v>200000</v>
      </c>
      <c r="AI114" s="40">
        <f>SUM(AI62 * $D$114 * 'HXCEL Assumptions'!$B$17*'HXCEL Assumptions'!$B$19)</f>
        <v>0</v>
      </c>
      <c r="AJ114" s="40">
        <f>SUM(AJ62 * $D$114 * 'HXCEL Assumptions'!$B$17*'HXCEL Assumptions'!$B$19)</f>
        <v>0</v>
      </c>
      <c r="AK114" s="40">
        <f>SUM(AK62 * $D$114 * 'HXCEL Assumptions'!$B$17*'HXCEL Assumptions'!$B$19)</f>
        <v>0</v>
      </c>
      <c r="AL114" s="40">
        <f>SUM(AL62 * $D$114 * 'HXCEL Assumptions'!$B$17*'HXCEL Assumptions'!$B$19)</f>
        <v>0</v>
      </c>
      <c r="AM114" s="40">
        <f>SUM(AM62 * $D$114 * 'HXCEL Assumptions'!$B$17*'HXCEL Assumptions'!$B$19)</f>
        <v>0</v>
      </c>
      <c r="AN114" s="40">
        <f>SUM(AN62 * $D$114 * 'HXCEL Assumptions'!$B$17*'HXCEL Assumptions'!$B$19)</f>
        <v>200000</v>
      </c>
      <c r="AO114" s="40">
        <f>SUM(AO62 * $D$114 * 'HXCEL Assumptions'!$B$17*'HXCEL Assumptions'!$B$19)</f>
        <v>0</v>
      </c>
      <c r="AP114" s="40">
        <f>SUM(AP62 * $D$114 * 'HXCEL Assumptions'!$B$17*'HXCEL Assumptions'!$B$19)</f>
        <v>200000</v>
      </c>
      <c r="AQ114" s="40">
        <f>SUM(AQ62 * $D$114 * 'HXCEL Assumptions'!$B$17*'HXCEL Assumptions'!$B$19)</f>
        <v>0</v>
      </c>
      <c r="AR114" s="40">
        <f>SUM(AR62 * $D$114 * 'HXCEL Assumptions'!$B$17*'HXCEL Assumptions'!$B$19)</f>
        <v>0</v>
      </c>
      <c r="AS114" s="40">
        <f>SUM(AS62 * $D$114 * 'HXCEL Assumptions'!$B$17*'HXCEL Assumptions'!$B$19)</f>
        <v>0</v>
      </c>
      <c r="AT114" s="40">
        <f>SUM(AT62 * $D$114 * 'HXCEL Assumptions'!$B$17*'HXCEL Assumptions'!$B$19)</f>
        <v>0</v>
      </c>
      <c r="AU114" s="40">
        <f>SUM(AU62 * $D$114 * 'HXCEL Assumptions'!$B$17*'HXCEL Assumptions'!$B$19)</f>
        <v>0</v>
      </c>
      <c r="AV114" s="40">
        <f>SUM(AV62 * $D$114 * 'HXCEL Assumptions'!$B$17*'HXCEL Assumptions'!$B$19)</f>
        <v>0</v>
      </c>
      <c r="AW114" s="40">
        <f>SUM(AW62 * $D$114 * 'HXCEL Assumptions'!$B$17*'HXCEL Assumptions'!$B$19)</f>
        <v>0</v>
      </c>
      <c r="AX114" s="40">
        <f>SUM(AX62 * $D$114 * 'HXCEL Assumptions'!$B$17*'HXCEL Assumptions'!$B$19)</f>
        <v>0</v>
      </c>
      <c r="AY114" s="40">
        <f>SUM(AY62 * $D$114 * 'HXCEL Assumptions'!$B$17*'HXCEL Assumptions'!$B$19)</f>
        <v>200000</v>
      </c>
      <c r="AZ114" s="40">
        <f>SUM(AZ62 * $D$114 * 'HXCEL Assumptions'!$B$17*'HXCEL Assumptions'!$B$19)</f>
        <v>200000</v>
      </c>
      <c r="BA114" s="40">
        <f>SUM(BA62 * $D$114 * 'HXCEL Assumptions'!$B$17*'HXCEL Assumptions'!$B$19)</f>
        <v>0</v>
      </c>
      <c r="BB114" s="40">
        <f>SUM(BB62 * $D$114 * 'HXCEL Assumptions'!$B$17*'HXCEL Assumptions'!$B$19)</f>
        <v>0</v>
      </c>
      <c r="BC114" s="40">
        <f>SUM(BC62 * $D$114 * 'HXCEL Assumptions'!$B$17*'HXCEL Assumptions'!$B$19)</f>
        <v>0</v>
      </c>
      <c r="BD114" s="40">
        <f>SUM(BD62 * $D$114 * 'HXCEL Assumptions'!$B$17*'HXCEL Assumptions'!$B$19)</f>
        <v>0</v>
      </c>
      <c r="BE114" s="40">
        <f>SUM(BE62 * $D$114 * 'HXCEL Assumptions'!$B$17*'HXCEL Assumptions'!$B$19)</f>
        <v>0</v>
      </c>
      <c r="BF114" s="40">
        <f>SUM(BF62 * $D$114 * 'HXCEL Assumptions'!$B$17*'HXCEL Assumptions'!$B$19)</f>
        <v>0</v>
      </c>
      <c r="BG114" s="40">
        <f>SUM(BG62 * $D$114 * 'HXCEL Assumptions'!$B$17*'HXCEL Assumptions'!$B$19)</f>
        <v>0</v>
      </c>
      <c r="BH114" s="40">
        <f>SUM(BH62 * $D$114 * 'HXCEL Assumptions'!$B$17*'HXCEL Assumptions'!$B$19)</f>
        <v>0</v>
      </c>
      <c r="BI114" s="40">
        <f>SUM(BI62 * $D$114 * 'HXCEL Assumptions'!$B$17*'HXCEL Assumptions'!$B$19)</f>
        <v>200000</v>
      </c>
      <c r="BJ114" s="40">
        <f>SUM(BJ62 * $D$114 * 'HXCEL Assumptions'!$B$17*'HXCEL Assumptions'!$B$19)</f>
        <v>200000</v>
      </c>
      <c r="BK114" s="40">
        <f>SUM(BK62 * $D$114 * 'HXCEL Assumptions'!$B$17*'HXCEL Assumptions'!$B$19)</f>
        <v>0</v>
      </c>
      <c r="BL114" s="40">
        <f>SUM(BL62 * $D$114 * 'HXCEL Assumptions'!$B$17*'HXCEL Assumptions'!$B$19)</f>
        <v>0</v>
      </c>
      <c r="BM114" s="40">
        <f>SUM(BM62 * $D$114 * 'HXCEL Assumptions'!$B$17*'HXCEL Assumptions'!$B$19)</f>
        <v>0</v>
      </c>
    </row>
    <row r="115" spans="2:65" s="21" customFormat="1" ht="16" customHeight="1" outlineLevel="1">
      <c r="B115" s="511" t="s">
        <v>379</v>
      </c>
      <c r="C115" s="512"/>
      <c r="D115" s="513"/>
      <c r="E115" s="240"/>
      <c r="F115" s="204">
        <f>F116</f>
        <v>0</v>
      </c>
      <c r="G115" s="205">
        <f t="shared" ref="G115:BM115" si="294">G116</f>
        <v>0</v>
      </c>
      <c r="H115" s="205">
        <f t="shared" si="294"/>
        <v>8000</v>
      </c>
      <c r="I115" s="205">
        <f t="shared" si="294"/>
        <v>16000</v>
      </c>
      <c r="J115" s="205">
        <f t="shared" si="294"/>
        <v>24000</v>
      </c>
      <c r="K115" s="205">
        <f>K116</f>
        <v>32000</v>
      </c>
      <c r="L115" s="205">
        <f t="shared" si="294"/>
        <v>40000</v>
      </c>
      <c r="M115" s="205">
        <f t="shared" si="294"/>
        <v>76000</v>
      </c>
      <c r="N115" s="205">
        <f t="shared" si="294"/>
        <v>152000</v>
      </c>
      <c r="O115" s="205">
        <f t="shared" si="294"/>
        <v>228000</v>
      </c>
      <c r="P115" s="205">
        <f t="shared" si="294"/>
        <v>264000</v>
      </c>
      <c r="Q115" s="206">
        <f t="shared" si="294"/>
        <v>280000</v>
      </c>
      <c r="R115" s="207">
        <f t="shared" si="294"/>
        <v>296000</v>
      </c>
      <c r="S115" s="205">
        <f t="shared" si="294"/>
        <v>312000</v>
      </c>
      <c r="T115" s="205">
        <f t="shared" si="294"/>
        <v>328000</v>
      </c>
      <c r="U115" s="205">
        <f t="shared" si="294"/>
        <v>344000</v>
      </c>
      <c r="V115" s="205">
        <f t="shared" si="294"/>
        <v>480000</v>
      </c>
      <c r="W115" s="205">
        <f t="shared" si="294"/>
        <v>536000</v>
      </c>
      <c r="X115" s="205">
        <f t="shared" si="294"/>
        <v>592000</v>
      </c>
      <c r="Y115" s="205">
        <f t="shared" si="294"/>
        <v>628000</v>
      </c>
      <c r="Z115" s="205">
        <f t="shared" si="294"/>
        <v>744000</v>
      </c>
      <c r="AA115" s="205">
        <f t="shared" si="294"/>
        <v>780000</v>
      </c>
      <c r="AB115" s="205">
        <f t="shared" si="294"/>
        <v>1036000</v>
      </c>
      <c r="AC115" s="206">
        <f t="shared" si="294"/>
        <v>1052000</v>
      </c>
      <c r="AD115" s="207">
        <f t="shared" si="294"/>
        <v>1188000</v>
      </c>
      <c r="AE115" s="205">
        <f t="shared" si="294"/>
        <v>1344000</v>
      </c>
      <c r="AF115" s="205">
        <f t="shared" si="294"/>
        <v>1500000</v>
      </c>
      <c r="AG115" s="205">
        <f t="shared" si="294"/>
        <v>1816000</v>
      </c>
      <c r="AH115" s="205">
        <f t="shared" si="294"/>
        <v>2072000</v>
      </c>
      <c r="AI115" s="205">
        <f t="shared" si="294"/>
        <v>2088000</v>
      </c>
      <c r="AJ115" s="205">
        <f t="shared" si="294"/>
        <v>2144000</v>
      </c>
      <c r="AK115" s="205">
        <f t="shared" si="294"/>
        <v>2180000</v>
      </c>
      <c r="AL115" s="205">
        <f t="shared" si="294"/>
        <v>2216000</v>
      </c>
      <c r="AM115" s="205">
        <f t="shared" si="294"/>
        <v>2372000</v>
      </c>
      <c r="AN115" s="205">
        <f t="shared" si="294"/>
        <v>2768000</v>
      </c>
      <c r="AO115" s="206">
        <f t="shared" si="294"/>
        <v>2864000</v>
      </c>
      <c r="AP115" s="207">
        <f t="shared" si="294"/>
        <v>3140000</v>
      </c>
      <c r="AQ115" s="205">
        <f t="shared" si="294"/>
        <v>3224000</v>
      </c>
      <c r="AR115" s="205">
        <f t="shared" si="294"/>
        <v>3288000</v>
      </c>
      <c r="AS115" s="205">
        <f t="shared" si="294"/>
        <v>3392000</v>
      </c>
      <c r="AT115" s="205">
        <f t="shared" si="294"/>
        <v>3536000</v>
      </c>
      <c r="AU115" s="205">
        <f t="shared" si="294"/>
        <v>3560000</v>
      </c>
      <c r="AV115" s="205">
        <f t="shared" si="294"/>
        <v>3604000</v>
      </c>
      <c r="AW115" s="205">
        <f t="shared" si="294"/>
        <v>3648000</v>
      </c>
      <c r="AX115" s="205">
        <f t="shared" si="294"/>
        <v>3732000</v>
      </c>
      <c r="AY115" s="205">
        <f t="shared" si="294"/>
        <v>4056000</v>
      </c>
      <c r="AZ115" s="205">
        <f t="shared" si="294"/>
        <v>4440000</v>
      </c>
      <c r="BA115" s="206">
        <f t="shared" si="294"/>
        <v>4584000</v>
      </c>
      <c r="BB115" s="207">
        <f t="shared" si="294"/>
        <v>4676000</v>
      </c>
      <c r="BC115" s="205">
        <f t="shared" si="294"/>
        <v>4768000</v>
      </c>
      <c r="BD115" s="205">
        <f t="shared" si="294"/>
        <v>4880000</v>
      </c>
      <c r="BE115" s="205">
        <f t="shared" si="294"/>
        <v>5092000</v>
      </c>
      <c r="BF115" s="205">
        <f t="shared" si="294"/>
        <v>5204000</v>
      </c>
      <c r="BG115" s="205">
        <f t="shared" si="294"/>
        <v>5256000</v>
      </c>
      <c r="BH115" s="205">
        <f t="shared" si="294"/>
        <v>5328000</v>
      </c>
      <c r="BI115" s="205">
        <f t="shared" si="294"/>
        <v>5680000</v>
      </c>
      <c r="BJ115" s="205">
        <f t="shared" si="294"/>
        <v>6132000</v>
      </c>
      <c r="BK115" s="205">
        <f t="shared" si="294"/>
        <v>6344000</v>
      </c>
      <c r="BL115" s="205">
        <f t="shared" si="294"/>
        <v>6436000</v>
      </c>
      <c r="BM115" s="206">
        <f t="shared" si="294"/>
        <v>6608000</v>
      </c>
    </row>
    <row r="116" spans="2:65" s="21" customFormat="1" ht="16" customHeight="1" outlineLevel="3">
      <c r="C116" s="511" t="s">
        <v>380</v>
      </c>
      <c r="D116" s="513"/>
      <c r="E116" s="241"/>
      <c r="F116" s="36">
        <f>SUM(F117:F121)</f>
        <v>0</v>
      </c>
      <c r="G116" s="22">
        <f t="shared" ref="G116:J116" si="295">SUM(G117:G121)</f>
        <v>0</v>
      </c>
      <c r="H116" s="22">
        <f t="shared" si="295"/>
        <v>8000</v>
      </c>
      <c r="I116" s="22">
        <f t="shared" si="295"/>
        <v>16000</v>
      </c>
      <c r="J116" s="22">
        <f t="shared" si="295"/>
        <v>24000</v>
      </c>
      <c r="K116" s="22">
        <f>SUM(K117:K121)</f>
        <v>32000</v>
      </c>
      <c r="L116" s="22">
        <f t="shared" ref="L116:BM116" si="296">SUM(L117:L121)</f>
        <v>40000</v>
      </c>
      <c r="M116" s="22">
        <f t="shared" si="296"/>
        <v>76000</v>
      </c>
      <c r="N116" s="22">
        <f t="shared" si="296"/>
        <v>152000</v>
      </c>
      <c r="O116" s="22">
        <f t="shared" si="296"/>
        <v>228000</v>
      </c>
      <c r="P116" s="22">
        <f t="shared" si="296"/>
        <v>264000</v>
      </c>
      <c r="Q116" s="37">
        <f t="shared" si="296"/>
        <v>280000</v>
      </c>
      <c r="R116" s="36">
        <f t="shared" si="296"/>
        <v>296000</v>
      </c>
      <c r="S116" s="22">
        <f t="shared" si="296"/>
        <v>312000</v>
      </c>
      <c r="T116" s="22">
        <f t="shared" si="296"/>
        <v>328000</v>
      </c>
      <c r="U116" s="22">
        <f t="shared" si="296"/>
        <v>344000</v>
      </c>
      <c r="V116" s="22">
        <f t="shared" si="296"/>
        <v>480000</v>
      </c>
      <c r="W116" s="22">
        <f t="shared" si="296"/>
        <v>536000</v>
      </c>
      <c r="X116" s="22">
        <f t="shared" si="296"/>
        <v>592000</v>
      </c>
      <c r="Y116" s="22">
        <f t="shared" si="296"/>
        <v>628000</v>
      </c>
      <c r="Z116" s="22">
        <f t="shared" si="296"/>
        <v>744000</v>
      </c>
      <c r="AA116" s="22">
        <f t="shared" si="296"/>
        <v>780000</v>
      </c>
      <c r="AB116" s="22">
        <f t="shared" si="296"/>
        <v>1036000</v>
      </c>
      <c r="AC116" s="37">
        <f t="shared" si="296"/>
        <v>1052000</v>
      </c>
      <c r="AD116" s="36">
        <f t="shared" si="296"/>
        <v>1188000</v>
      </c>
      <c r="AE116" s="22">
        <f t="shared" si="296"/>
        <v>1344000</v>
      </c>
      <c r="AF116" s="22">
        <f t="shared" si="296"/>
        <v>1500000</v>
      </c>
      <c r="AG116" s="22">
        <f t="shared" si="296"/>
        <v>1816000</v>
      </c>
      <c r="AH116" s="22">
        <f t="shared" si="296"/>
        <v>2072000</v>
      </c>
      <c r="AI116" s="22">
        <f t="shared" si="296"/>
        <v>2088000</v>
      </c>
      <c r="AJ116" s="22">
        <f t="shared" si="296"/>
        <v>2144000</v>
      </c>
      <c r="AK116" s="22">
        <f t="shared" si="296"/>
        <v>2180000</v>
      </c>
      <c r="AL116" s="22">
        <f t="shared" si="296"/>
        <v>2216000</v>
      </c>
      <c r="AM116" s="22">
        <f t="shared" si="296"/>
        <v>2372000</v>
      </c>
      <c r="AN116" s="22">
        <f t="shared" si="296"/>
        <v>2768000</v>
      </c>
      <c r="AO116" s="37">
        <f t="shared" si="296"/>
        <v>2864000</v>
      </c>
      <c r="AP116" s="36">
        <f t="shared" si="296"/>
        <v>3140000</v>
      </c>
      <c r="AQ116" s="22">
        <f t="shared" si="296"/>
        <v>3224000</v>
      </c>
      <c r="AR116" s="22">
        <f t="shared" si="296"/>
        <v>3288000</v>
      </c>
      <c r="AS116" s="22">
        <f t="shared" si="296"/>
        <v>3392000</v>
      </c>
      <c r="AT116" s="22">
        <f t="shared" si="296"/>
        <v>3536000</v>
      </c>
      <c r="AU116" s="22">
        <f t="shared" si="296"/>
        <v>3560000</v>
      </c>
      <c r="AV116" s="22">
        <f t="shared" si="296"/>
        <v>3604000</v>
      </c>
      <c r="AW116" s="22">
        <f t="shared" si="296"/>
        <v>3648000</v>
      </c>
      <c r="AX116" s="22">
        <f t="shared" si="296"/>
        <v>3732000</v>
      </c>
      <c r="AY116" s="22">
        <f t="shared" si="296"/>
        <v>4056000</v>
      </c>
      <c r="AZ116" s="22">
        <f t="shared" si="296"/>
        <v>4440000</v>
      </c>
      <c r="BA116" s="37">
        <f t="shared" si="296"/>
        <v>4584000</v>
      </c>
      <c r="BB116" s="36">
        <f t="shared" si="296"/>
        <v>4676000</v>
      </c>
      <c r="BC116" s="22">
        <f t="shared" si="296"/>
        <v>4768000</v>
      </c>
      <c r="BD116" s="22">
        <f t="shared" si="296"/>
        <v>4880000</v>
      </c>
      <c r="BE116" s="22">
        <f t="shared" si="296"/>
        <v>5092000</v>
      </c>
      <c r="BF116" s="22">
        <f t="shared" si="296"/>
        <v>5204000</v>
      </c>
      <c r="BG116" s="22">
        <f t="shared" si="296"/>
        <v>5256000</v>
      </c>
      <c r="BH116" s="22">
        <f t="shared" si="296"/>
        <v>5328000</v>
      </c>
      <c r="BI116" s="22">
        <f t="shared" si="296"/>
        <v>5680000</v>
      </c>
      <c r="BJ116" s="22">
        <f t="shared" si="296"/>
        <v>6132000</v>
      </c>
      <c r="BK116" s="22">
        <f t="shared" si="296"/>
        <v>6344000</v>
      </c>
      <c r="BL116" s="22">
        <f t="shared" si="296"/>
        <v>6436000</v>
      </c>
      <c r="BM116" s="37">
        <f t="shared" si="296"/>
        <v>6608000</v>
      </c>
    </row>
    <row r="117" spans="2:65" s="21" customFormat="1" ht="16" customHeight="1" outlineLevel="4">
      <c r="B117" s="197"/>
      <c r="C117" s="283"/>
      <c r="D117" s="20">
        <v>20</v>
      </c>
      <c r="E117" s="238"/>
      <c r="F117" s="22">
        <f>F110</f>
        <v>0</v>
      </c>
      <c r="G117" s="22">
        <f>SUM(G110+F117)</f>
        <v>0</v>
      </c>
      <c r="H117" s="22">
        <f t="shared" ref="H117:BM121" si="297">SUM(H110+G117)</f>
        <v>8000</v>
      </c>
      <c r="I117" s="22">
        <f t="shared" si="297"/>
        <v>16000</v>
      </c>
      <c r="J117" s="22">
        <f t="shared" si="297"/>
        <v>24000</v>
      </c>
      <c r="K117" s="22">
        <f t="shared" si="297"/>
        <v>32000</v>
      </c>
      <c r="L117" s="22">
        <f t="shared" si="297"/>
        <v>40000</v>
      </c>
      <c r="M117" s="22">
        <f t="shared" si="297"/>
        <v>56000</v>
      </c>
      <c r="N117" s="22">
        <f t="shared" si="297"/>
        <v>72000</v>
      </c>
      <c r="O117" s="22">
        <f t="shared" si="297"/>
        <v>88000</v>
      </c>
      <c r="P117" s="22">
        <f t="shared" si="297"/>
        <v>104000</v>
      </c>
      <c r="Q117" s="22">
        <f t="shared" si="297"/>
        <v>120000</v>
      </c>
      <c r="R117" s="22">
        <f t="shared" si="297"/>
        <v>136000</v>
      </c>
      <c r="S117" s="22">
        <f t="shared" si="297"/>
        <v>152000</v>
      </c>
      <c r="T117" s="22">
        <f t="shared" si="297"/>
        <v>168000</v>
      </c>
      <c r="U117" s="22">
        <f t="shared" si="297"/>
        <v>184000</v>
      </c>
      <c r="V117" s="22">
        <f t="shared" si="297"/>
        <v>200000</v>
      </c>
      <c r="W117" s="22">
        <f t="shared" si="297"/>
        <v>216000</v>
      </c>
      <c r="X117" s="22">
        <f t="shared" si="297"/>
        <v>232000</v>
      </c>
      <c r="Y117" s="22">
        <f t="shared" si="297"/>
        <v>248000</v>
      </c>
      <c r="Z117" s="22">
        <f t="shared" si="297"/>
        <v>264000</v>
      </c>
      <c r="AA117" s="22">
        <f t="shared" si="297"/>
        <v>280000</v>
      </c>
      <c r="AB117" s="22">
        <f t="shared" si="297"/>
        <v>296000</v>
      </c>
      <c r="AC117" s="22">
        <f t="shared" si="297"/>
        <v>312000</v>
      </c>
      <c r="AD117" s="22">
        <f t="shared" si="297"/>
        <v>328000</v>
      </c>
      <c r="AE117" s="22">
        <f t="shared" si="297"/>
        <v>344000</v>
      </c>
      <c r="AF117" s="22">
        <f t="shared" si="297"/>
        <v>360000</v>
      </c>
      <c r="AG117" s="22">
        <f t="shared" si="297"/>
        <v>376000</v>
      </c>
      <c r="AH117" s="22">
        <f t="shared" si="297"/>
        <v>392000</v>
      </c>
      <c r="AI117" s="22">
        <f t="shared" si="297"/>
        <v>408000</v>
      </c>
      <c r="AJ117" s="22">
        <f t="shared" si="297"/>
        <v>424000</v>
      </c>
      <c r="AK117" s="22">
        <f t="shared" si="297"/>
        <v>440000</v>
      </c>
      <c r="AL117" s="22">
        <f t="shared" si="297"/>
        <v>456000</v>
      </c>
      <c r="AM117" s="22">
        <f t="shared" si="297"/>
        <v>472000</v>
      </c>
      <c r="AN117" s="22">
        <f t="shared" si="297"/>
        <v>488000</v>
      </c>
      <c r="AO117" s="22">
        <f t="shared" si="297"/>
        <v>504000</v>
      </c>
      <c r="AP117" s="22">
        <f t="shared" si="297"/>
        <v>520000</v>
      </c>
      <c r="AQ117" s="22">
        <f t="shared" si="297"/>
        <v>544000</v>
      </c>
      <c r="AR117" s="22">
        <f t="shared" si="297"/>
        <v>568000</v>
      </c>
      <c r="AS117" s="22">
        <f t="shared" si="297"/>
        <v>592000</v>
      </c>
      <c r="AT117" s="22">
        <f t="shared" si="297"/>
        <v>616000</v>
      </c>
      <c r="AU117" s="22">
        <f t="shared" si="297"/>
        <v>640000</v>
      </c>
      <c r="AV117" s="22">
        <f t="shared" si="297"/>
        <v>664000</v>
      </c>
      <c r="AW117" s="22">
        <f t="shared" si="297"/>
        <v>688000</v>
      </c>
      <c r="AX117" s="22">
        <f t="shared" si="297"/>
        <v>712000</v>
      </c>
      <c r="AY117" s="22">
        <f t="shared" si="297"/>
        <v>736000</v>
      </c>
      <c r="AZ117" s="22">
        <f t="shared" si="297"/>
        <v>760000</v>
      </c>
      <c r="BA117" s="22">
        <f t="shared" si="297"/>
        <v>784000</v>
      </c>
      <c r="BB117" s="22">
        <f t="shared" si="297"/>
        <v>816000</v>
      </c>
      <c r="BC117" s="22">
        <f t="shared" si="297"/>
        <v>848000</v>
      </c>
      <c r="BD117" s="22">
        <f t="shared" si="297"/>
        <v>880000</v>
      </c>
      <c r="BE117" s="22">
        <f t="shared" si="297"/>
        <v>912000</v>
      </c>
      <c r="BF117" s="22">
        <f t="shared" si="297"/>
        <v>944000</v>
      </c>
      <c r="BG117" s="22">
        <f t="shared" si="297"/>
        <v>976000</v>
      </c>
      <c r="BH117" s="22">
        <f t="shared" si="297"/>
        <v>1008000</v>
      </c>
      <c r="BI117" s="22">
        <f t="shared" si="297"/>
        <v>1040000</v>
      </c>
      <c r="BJ117" s="22">
        <f t="shared" si="297"/>
        <v>1072000</v>
      </c>
      <c r="BK117" s="22">
        <f t="shared" si="297"/>
        <v>1104000</v>
      </c>
      <c r="BL117" s="22">
        <f t="shared" si="297"/>
        <v>1136000</v>
      </c>
      <c r="BM117" s="22">
        <f t="shared" si="297"/>
        <v>1168000</v>
      </c>
    </row>
    <row r="118" spans="2:65" s="21" customFormat="1" ht="16" customHeight="1" outlineLevel="4">
      <c r="B118" s="197"/>
      <c r="C118" s="283"/>
      <c r="D118" s="20">
        <v>50</v>
      </c>
      <c r="E118" s="238"/>
      <c r="F118" s="22">
        <f t="shared" ref="F118:F121" si="298">F111</f>
        <v>0</v>
      </c>
      <c r="G118" s="22">
        <f t="shared" ref="G118:V121" si="299">SUM(G111+F118)</f>
        <v>0</v>
      </c>
      <c r="H118" s="22">
        <f t="shared" si="299"/>
        <v>0</v>
      </c>
      <c r="I118" s="22">
        <f t="shared" si="299"/>
        <v>0</v>
      </c>
      <c r="J118" s="22">
        <f t="shared" si="299"/>
        <v>0</v>
      </c>
      <c r="K118" s="22">
        <f t="shared" si="299"/>
        <v>0</v>
      </c>
      <c r="L118" s="22">
        <f t="shared" si="299"/>
        <v>0</v>
      </c>
      <c r="M118" s="22">
        <f t="shared" si="299"/>
        <v>20000</v>
      </c>
      <c r="N118" s="22">
        <f t="shared" si="299"/>
        <v>40000</v>
      </c>
      <c r="O118" s="22">
        <f t="shared" si="299"/>
        <v>60000</v>
      </c>
      <c r="P118" s="22">
        <f t="shared" si="299"/>
        <v>80000</v>
      </c>
      <c r="Q118" s="22">
        <f t="shared" si="299"/>
        <v>80000</v>
      </c>
      <c r="R118" s="22">
        <f t="shared" si="299"/>
        <v>80000</v>
      </c>
      <c r="S118" s="22">
        <f t="shared" si="299"/>
        <v>80000</v>
      </c>
      <c r="T118" s="22">
        <f t="shared" si="299"/>
        <v>80000</v>
      </c>
      <c r="U118" s="22">
        <f t="shared" si="299"/>
        <v>80000</v>
      </c>
      <c r="V118" s="22">
        <f t="shared" si="299"/>
        <v>80000</v>
      </c>
      <c r="W118" s="22">
        <f t="shared" si="297"/>
        <v>80000</v>
      </c>
      <c r="X118" s="22">
        <f t="shared" si="297"/>
        <v>80000</v>
      </c>
      <c r="Y118" s="22">
        <f t="shared" si="297"/>
        <v>100000</v>
      </c>
      <c r="Z118" s="22">
        <f t="shared" si="297"/>
        <v>120000</v>
      </c>
      <c r="AA118" s="22">
        <f t="shared" si="297"/>
        <v>140000</v>
      </c>
      <c r="AB118" s="22">
        <f t="shared" si="297"/>
        <v>140000</v>
      </c>
      <c r="AC118" s="22">
        <f t="shared" si="297"/>
        <v>140000</v>
      </c>
      <c r="AD118" s="22">
        <f t="shared" si="297"/>
        <v>140000</v>
      </c>
      <c r="AE118" s="22">
        <f t="shared" si="297"/>
        <v>160000</v>
      </c>
      <c r="AF118" s="22">
        <f t="shared" si="297"/>
        <v>180000</v>
      </c>
      <c r="AG118" s="22">
        <f t="shared" si="297"/>
        <v>200000</v>
      </c>
      <c r="AH118" s="22">
        <f t="shared" si="297"/>
        <v>240000</v>
      </c>
      <c r="AI118" s="22">
        <f t="shared" si="297"/>
        <v>240000</v>
      </c>
      <c r="AJ118" s="22">
        <f t="shared" si="297"/>
        <v>280000</v>
      </c>
      <c r="AK118" s="22">
        <f t="shared" si="297"/>
        <v>300000</v>
      </c>
      <c r="AL118" s="22">
        <f t="shared" si="297"/>
        <v>320000</v>
      </c>
      <c r="AM118" s="22">
        <f t="shared" si="297"/>
        <v>340000</v>
      </c>
      <c r="AN118" s="22">
        <f t="shared" si="297"/>
        <v>400000</v>
      </c>
      <c r="AO118" s="22">
        <f t="shared" si="297"/>
        <v>400000</v>
      </c>
      <c r="AP118" s="22">
        <f t="shared" si="297"/>
        <v>420000</v>
      </c>
      <c r="AQ118" s="22">
        <f t="shared" si="297"/>
        <v>440000</v>
      </c>
      <c r="AR118" s="22">
        <f t="shared" si="297"/>
        <v>480000</v>
      </c>
      <c r="AS118" s="22">
        <f t="shared" si="297"/>
        <v>480000</v>
      </c>
      <c r="AT118" s="22">
        <f t="shared" si="297"/>
        <v>480000</v>
      </c>
      <c r="AU118" s="22">
        <f t="shared" si="297"/>
        <v>480000</v>
      </c>
      <c r="AV118" s="22">
        <f t="shared" si="297"/>
        <v>500000</v>
      </c>
      <c r="AW118" s="22">
        <f t="shared" si="297"/>
        <v>520000</v>
      </c>
      <c r="AX118" s="22">
        <f t="shared" si="297"/>
        <v>540000</v>
      </c>
      <c r="AY118" s="22">
        <f t="shared" si="297"/>
        <v>560000</v>
      </c>
      <c r="AZ118" s="22">
        <f t="shared" si="297"/>
        <v>600000</v>
      </c>
      <c r="BA118" s="22">
        <f t="shared" si="297"/>
        <v>640000</v>
      </c>
      <c r="BB118" s="22">
        <f t="shared" si="297"/>
        <v>660000</v>
      </c>
      <c r="BC118" s="22">
        <f t="shared" si="297"/>
        <v>680000</v>
      </c>
      <c r="BD118" s="22">
        <f t="shared" si="297"/>
        <v>720000</v>
      </c>
      <c r="BE118" s="22">
        <f t="shared" si="297"/>
        <v>780000</v>
      </c>
      <c r="BF118" s="22">
        <f t="shared" si="297"/>
        <v>860000</v>
      </c>
      <c r="BG118" s="22">
        <f t="shared" si="297"/>
        <v>880000</v>
      </c>
      <c r="BH118" s="22">
        <f t="shared" si="297"/>
        <v>920000</v>
      </c>
      <c r="BI118" s="22">
        <f t="shared" si="297"/>
        <v>960000</v>
      </c>
      <c r="BJ118" s="22">
        <f t="shared" si="297"/>
        <v>1020000</v>
      </c>
      <c r="BK118" s="22">
        <f t="shared" si="297"/>
        <v>1080000</v>
      </c>
      <c r="BL118" s="22">
        <f t="shared" si="297"/>
        <v>1140000</v>
      </c>
      <c r="BM118" s="22">
        <f t="shared" si="297"/>
        <v>1200000</v>
      </c>
    </row>
    <row r="119" spans="2:65" s="21" customFormat="1" ht="16" customHeight="1" outlineLevel="4">
      <c r="B119" s="197"/>
      <c r="C119" s="283"/>
      <c r="D119" s="20">
        <v>100</v>
      </c>
      <c r="E119" s="238"/>
      <c r="F119" s="22">
        <f t="shared" si="298"/>
        <v>0</v>
      </c>
      <c r="G119" s="22">
        <f t="shared" si="299"/>
        <v>0</v>
      </c>
      <c r="H119" s="22">
        <f t="shared" si="297"/>
        <v>0</v>
      </c>
      <c r="I119" s="22">
        <f t="shared" si="297"/>
        <v>0</v>
      </c>
      <c r="J119" s="22">
        <f t="shared" si="297"/>
        <v>0</v>
      </c>
      <c r="K119" s="22">
        <f t="shared" si="297"/>
        <v>0</v>
      </c>
      <c r="L119" s="22">
        <f t="shared" si="297"/>
        <v>0</v>
      </c>
      <c r="M119" s="22">
        <f t="shared" si="297"/>
        <v>0</v>
      </c>
      <c r="N119" s="22">
        <f t="shared" si="297"/>
        <v>40000</v>
      </c>
      <c r="O119" s="22">
        <f t="shared" si="297"/>
        <v>80000</v>
      </c>
      <c r="P119" s="22">
        <f t="shared" si="297"/>
        <v>80000</v>
      </c>
      <c r="Q119" s="22">
        <f t="shared" si="297"/>
        <v>80000</v>
      </c>
      <c r="R119" s="22">
        <f t="shared" si="297"/>
        <v>80000</v>
      </c>
      <c r="S119" s="22">
        <f t="shared" si="297"/>
        <v>80000</v>
      </c>
      <c r="T119" s="22">
        <f t="shared" si="297"/>
        <v>80000</v>
      </c>
      <c r="U119" s="22">
        <f t="shared" si="297"/>
        <v>80000</v>
      </c>
      <c r="V119" s="22">
        <f t="shared" si="297"/>
        <v>120000</v>
      </c>
      <c r="W119" s="22">
        <f t="shared" si="297"/>
        <v>160000</v>
      </c>
      <c r="X119" s="22">
        <f t="shared" si="297"/>
        <v>200000</v>
      </c>
      <c r="Y119" s="22">
        <f t="shared" si="297"/>
        <v>200000</v>
      </c>
      <c r="Z119" s="22">
        <f t="shared" si="297"/>
        <v>200000</v>
      </c>
      <c r="AA119" s="22">
        <f t="shared" si="297"/>
        <v>200000</v>
      </c>
      <c r="AB119" s="22">
        <f t="shared" si="297"/>
        <v>240000</v>
      </c>
      <c r="AC119" s="22">
        <f t="shared" si="297"/>
        <v>240000</v>
      </c>
      <c r="AD119" s="22">
        <f t="shared" si="297"/>
        <v>280000</v>
      </c>
      <c r="AE119" s="22">
        <f t="shared" si="297"/>
        <v>320000</v>
      </c>
      <c r="AF119" s="22">
        <f t="shared" si="297"/>
        <v>360000</v>
      </c>
      <c r="AG119" s="22">
        <f t="shared" si="297"/>
        <v>360000</v>
      </c>
      <c r="AH119" s="22">
        <f t="shared" si="297"/>
        <v>360000</v>
      </c>
      <c r="AI119" s="22">
        <f t="shared" si="297"/>
        <v>360000</v>
      </c>
      <c r="AJ119" s="22">
        <f t="shared" si="297"/>
        <v>360000</v>
      </c>
      <c r="AK119" s="22">
        <f t="shared" si="297"/>
        <v>360000</v>
      </c>
      <c r="AL119" s="22">
        <f t="shared" si="297"/>
        <v>360000</v>
      </c>
      <c r="AM119" s="22">
        <f t="shared" si="297"/>
        <v>400000</v>
      </c>
      <c r="AN119" s="22">
        <f t="shared" si="297"/>
        <v>440000</v>
      </c>
      <c r="AO119" s="22">
        <f t="shared" si="297"/>
        <v>440000</v>
      </c>
      <c r="AP119" s="22">
        <f t="shared" si="297"/>
        <v>480000</v>
      </c>
      <c r="AQ119" s="22">
        <f t="shared" si="297"/>
        <v>520000</v>
      </c>
      <c r="AR119" s="22">
        <f t="shared" si="297"/>
        <v>520000</v>
      </c>
      <c r="AS119" s="22">
        <f t="shared" si="297"/>
        <v>520000</v>
      </c>
      <c r="AT119" s="22">
        <f t="shared" si="297"/>
        <v>560000</v>
      </c>
      <c r="AU119" s="22">
        <f t="shared" si="297"/>
        <v>560000</v>
      </c>
      <c r="AV119" s="22">
        <f t="shared" si="297"/>
        <v>560000</v>
      </c>
      <c r="AW119" s="22">
        <f t="shared" si="297"/>
        <v>560000</v>
      </c>
      <c r="AX119" s="22">
        <f t="shared" si="297"/>
        <v>600000</v>
      </c>
      <c r="AY119" s="22">
        <f t="shared" si="297"/>
        <v>600000</v>
      </c>
      <c r="AZ119" s="22">
        <f t="shared" si="297"/>
        <v>640000</v>
      </c>
      <c r="BA119" s="22">
        <f t="shared" si="297"/>
        <v>640000</v>
      </c>
      <c r="BB119" s="22">
        <f t="shared" si="297"/>
        <v>680000</v>
      </c>
      <c r="BC119" s="22">
        <f t="shared" si="297"/>
        <v>720000</v>
      </c>
      <c r="BD119" s="22">
        <f t="shared" si="297"/>
        <v>760000</v>
      </c>
      <c r="BE119" s="22">
        <f t="shared" si="297"/>
        <v>800000</v>
      </c>
      <c r="BF119" s="22">
        <f t="shared" si="297"/>
        <v>800000</v>
      </c>
      <c r="BG119" s="22">
        <f t="shared" si="297"/>
        <v>800000</v>
      </c>
      <c r="BH119" s="22">
        <f t="shared" si="297"/>
        <v>800000</v>
      </c>
      <c r="BI119" s="22">
        <f t="shared" si="297"/>
        <v>800000</v>
      </c>
      <c r="BJ119" s="22">
        <f t="shared" si="297"/>
        <v>880000</v>
      </c>
      <c r="BK119" s="22">
        <f t="shared" si="297"/>
        <v>920000</v>
      </c>
      <c r="BL119" s="22">
        <f t="shared" si="297"/>
        <v>920000</v>
      </c>
      <c r="BM119" s="22">
        <f t="shared" si="297"/>
        <v>920000</v>
      </c>
    </row>
    <row r="120" spans="2:65" s="21" customFormat="1" ht="16" customHeight="1" outlineLevel="4">
      <c r="B120" s="197"/>
      <c r="C120" s="283"/>
      <c r="D120" s="20">
        <v>200</v>
      </c>
      <c r="E120" s="238"/>
      <c r="F120" s="22">
        <f t="shared" si="298"/>
        <v>0</v>
      </c>
      <c r="G120" s="22">
        <f t="shared" si="299"/>
        <v>0</v>
      </c>
      <c r="H120" s="22">
        <f t="shared" si="297"/>
        <v>0</v>
      </c>
      <c r="I120" s="22">
        <f t="shared" si="297"/>
        <v>0</v>
      </c>
      <c r="J120" s="22">
        <f t="shared" si="297"/>
        <v>0</v>
      </c>
      <c r="K120" s="22">
        <f t="shared" si="297"/>
        <v>0</v>
      </c>
      <c r="L120" s="22">
        <f t="shared" si="297"/>
        <v>0</v>
      </c>
      <c r="M120" s="22">
        <f t="shared" si="297"/>
        <v>0</v>
      </c>
      <c r="N120" s="22">
        <f t="shared" si="297"/>
        <v>0</v>
      </c>
      <c r="O120" s="22">
        <f t="shared" si="297"/>
        <v>0</v>
      </c>
      <c r="P120" s="22">
        <f t="shared" si="297"/>
        <v>0</v>
      </c>
      <c r="Q120" s="22">
        <f t="shared" si="297"/>
        <v>0</v>
      </c>
      <c r="R120" s="22">
        <f t="shared" si="297"/>
        <v>0</v>
      </c>
      <c r="S120" s="22">
        <f t="shared" si="297"/>
        <v>0</v>
      </c>
      <c r="T120" s="22">
        <f t="shared" si="297"/>
        <v>0</v>
      </c>
      <c r="U120" s="22">
        <f t="shared" si="297"/>
        <v>0</v>
      </c>
      <c r="V120" s="22">
        <f t="shared" si="297"/>
        <v>80000</v>
      </c>
      <c r="W120" s="22">
        <f t="shared" si="297"/>
        <v>80000</v>
      </c>
      <c r="X120" s="22">
        <f t="shared" si="297"/>
        <v>80000</v>
      </c>
      <c r="Y120" s="22">
        <f t="shared" si="297"/>
        <v>80000</v>
      </c>
      <c r="Z120" s="22">
        <f t="shared" si="297"/>
        <v>160000</v>
      </c>
      <c r="AA120" s="22">
        <f t="shared" si="297"/>
        <v>160000</v>
      </c>
      <c r="AB120" s="22">
        <f t="shared" si="297"/>
        <v>160000</v>
      </c>
      <c r="AC120" s="22">
        <f t="shared" si="297"/>
        <v>160000</v>
      </c>
      <c r="AD120" s="22">
        <f t="shared" si="297"/>
        <v>240000</v>
      </c>
      <c r="AE120" s="22">
        <f t="shared" si="297"/>
        <v>320000</v>
      </c>
      <c r="AF120" s="22">
        <f t="shared" si="297"/>
        <v>400000</v>
      </c>
      <c r="AG120" s="22">
        <f t="shared" si="297"/>
        <v>480000</v>
      </c>
      <c r="AH120" s="22">
        <f t="shared" si="297"/>
        <v>480000</v>
      </c>
      <c r="AI120" s="22">
        <f t="shared" si="297"/>
        <v>480000</v>
      </c>
      <c r="AJ120" s="22">
        <f t="shared" si="297"/>
        <v>480000</v>
      </c>
      <c r="AK120" s="22">
        <f t="shared" si="297"/>
        <v>480000</v>
      </c>
      <c r="AL120" s="22">
        <f t="shared" si="297"/>
        <v>480000</v>
      </c>
      <c r="AM120" s="22">
        <f t="shared" si="297"/>
        <v>560000</v>
      </c>
      <c r="AN120" s="22">
        <f t="shared" si="297"/>
        <v>640000</v>
      </c>
      <c r="AO120" s="22">
        <f t="shared" si="297"/>
        <v>720000</v>
      </c>
      <c r="AP120" s="22">
        <f t="shared" si="297"/>
        <v>720000</v>
      </c>
      <c r="AQ120" s="22">
        <f t="shared" si="297"/>
        <v>720000</v>
      </c>
      <c r="AR120" s="22">
        <f t="shared" si="297"/>
        <v>720000</v>
      </c>
      <c r="AS120" s="22">
        <f t="shared" si="297"/>
        <v>800000</v>
      </c>
      <c r="AT120" s="22">
        <f t="shared" si="297"/>
        <v>880000</v>
      </c>
      <c r="AU120" s="22">
        <f t="shared" si="297"/>
        <v>880000</v>
      </c>
      <c r="AV120" s="22">
        <f t="shared" si="297"/>
        <v>880000</v>
      </c>
      <c r="AW120" s="22">
        <f t="shared" si="297"/>
        <v>880000</v>
      </c>
      <c r="AX120" s="22">
        <f t="shared" si="297"/>
        <v>880000</v>
      </c>
      <c r="AY120" s="22">
        <f t="shared" si="297"/>
        <v>960000</v>
      </c>
      <c r="AZ120" s="22">
        <f t="shared" si="297"/>
        <v>1040000</v>
      </c>
      <c r="BA120" s="22">
        <f t="shared" si="297"/>
        <v>1120000</v>
      </c>
      <c r="BB120" s="22">
        <f t="shared" si="297"/>
        <v>1120000</v>
      </c>
      <c r="BC120" s="22">
        <f t="shared" si="297"/>
        <v>1120000</v>
      </c>
      <c r="BD120" s="22">
        <f t="shared" si="297"/>
        <v>1120000</v>
      </c>
      <c r="BE120" s="22">
        <f t="shared" si="297"/>
        <v>1200000</v>
      </c>
      <c r="BF120" s="22">
        <f t="shared" si="297"/>
        <v>1200000</v>
      </c>
      <c r="BG120" s="22">
        <f t="shared" si="297"/>
        <v>1200000</v>
      </c>
      <c r="BH120" s="22">
        <f t="shared" si="297"/>
        <v>1200000</v>
      </c>
      <c r="BI120" s="22">
        <f t="shared" si="297"/>
        <v>1280000</v>
      </c>
      <c r="BJ120" s="22">
        <f t="shared" si="297"/>
        <v>1360000</v>
      </c>
      <c r="BK120" s="22">
        <f t="shared" si="297"/>
        <v>1440000</v>
      </c>
      <c r="BL120" s="22">
        <f t="shared" si="297"/>
        <v>1440000</v>
      </c>
      <c r="BM120" s="22">
        <f t="shared" si="297"/>
        <v>1520000</v>
      </c>
    </row>
    <row r="121" spans="2:65" s="21" customFormat="1" ht="16" customHeight="1" outlineLevel="4">
      <c r="B121" s="197"/>
      <c r="C121" s="283"/>
      <c r="D121" s="284">
        <v>500</v>
      </c>
      <c r="E121" s="238"/>
      <c r="F121" s="22">
        <f t="shared" si="298"/>
        <v>0</v>
      </c>
      <c r="G121" s="22">
        <f t="shared" si="299"/>
        <v>0</v>
      </c>
      <c r="H121" s="22">
        <f t="shared" si="297"/>
        <v>0</v>
      </c>
      <c r="I121" s="22">
        <f t="shared" si="297"/>
        <v>0</v>
      </c>
      <c r="J121" s="22">
        <f t="shared" si="297"/>
        <v>0</v>
      </c>
      <c r="K121" s="22">
        <f t="shared" si="297"/>
        <v>0</v>
      </c>
      <c r="L121" s="22">
        <f t="shared" si="297"/>
        <v>0</v>
      </c>
      <c r="M121" s="22">
        <f t="shared" si="297"/>
        <v>0</v>
      </c>
      <c r="N121" s="22">
        <f t="shared" si="297"/>
        <v>0</v>
      </c>
      <c r="O121" s="22">
        <f t="shared" si="297"/>
        <v>0</v>
      </c>
      <c r="P121" s="22">
        <f t="shared" si="297"/>
        <v>0</v>
      </c>
      <c r="Q121" s="22">
        <f t="shared" si="297"/>
        <v>0</v>
      </c>
      <c r="R121" s="22">
        <f t="shared" si="297"/>
        <v>0</v>
      </c>
      <c r="S121" s="22">
        <f t="shared" si="297"/>
        <v>0</v>
      </c>
      <c r="T121" s="22">
        <f t="shared" si="297"/>
        <v>0</v>
      </c>
      <c r="U121" s="22">
        <f t="shared" si="297"/>
        <v>0</v>
      </c>
      <c r="V121" s="22">
        <f t="shared" si="297"/>
        <v>0</v>
      </c>
      <c r="W121" s="22">
        <f t="shared" si="297"/>
        <v>0</v>
      </c>
      <c r="X121" s="22">
        <f t="shared" si="297"/>
        <v>0</v>
      </c>
      <c r="Y121" s="22">
        <f t="shared" si="297"/>
        <v>0</v>
      </c>
      <c r="Z121" s="22">
        <f t="shared" si="297"/>
        <v>0</v>
      </c>
      <c r="AA121" s="22">
        <f t="shared" si="297"/>
        <v>0</v>
      </c>
      <c r="AB121" s="22">
        <f t="shared" si="297"/>
        <v>200000</v>
      </c>
      <c r="AC121" s="22">
        <f t="shared" si="297"/>
        <v>200000</v>
      </c>
      <c r="AD121" s="22">
        <f t="shared" si="297"/>
        <v>200000</v>
      </c>
      <c r="AE121" s="22">
        <f t="shared" si="297"/>
        <v>200000</v>
      </c>
      <c r="AF121" s="22">
        <f t="shared" si="297"/>
        <v>200000</v>
      </c>
      <c r="AG121" s="22">
        <f t="shared" si="297"/>
        <v>400000</v>
      </c>
      <c r="AH121" s="22">
        <f t="shared" si="297"/>
        <v>600000</v>
      </c>
      <c r="AI121" s="22">
        <f t="shared" si="297"/>
        <v>600000</v>
      </c>
      <c r="AJ121" s="22">
        <f t="shared" si="297"/>
        <v>600000</v>
      </c>
      <c r="AK121" s="22">
        <f t="shared" si="297"/>
        <v>600000</v>
      </c>
      <c r="AL121" s="22">
        <f t="shared" si="297"/>
        <v>600000</v>
      </c>
      <c r="AM121" s="22">
        <f t="shared" si="297"/>
        <v>600000</v>
      </c>
      <c r="AN121" s="22">
        <f t="shared" si="297"/>
        <v>800000</v>
      </c>
      <c r="AO121" s="22">
        <f t="shared" si="297"/>
        <v>800000</v>
      </c>
      <c r="AP121" s="22">
        <f t="shared" si="297"/>
        <v>1000000</v>
      </c>
      <c r="AQ121" s="22">
        <f t="shared" si="297"/>
        <v>1000000</v>
      </c>
      <c r="AR121" s="22">
        <f t="shared" si="297"/>
        <v>1000000</v>
      </c>
      <c r="AS121" s="22">
        <f t="shared" si="297"/>
        <v>1000000</v>
      </c>
      <c r="AT121" s="22">
        <f t="shared" ref="AT121:BM121" si="300">SUM(AT114+AS121)</f>
        <v>1000000</v>
      </c>
      <c r="AU121" s="22">
        <f t="shared" si="300"/>
        <v>1000000</v>
      </c>
      <c r="AV121" s="22">
        <f t="shared" si="300"/>
        <v>1000000</v>
      </c>
      <c r="AW121" s="22">
        <f t="shared" si="300"/>
        <v>1000000</v>
      </c>
      <c r="AX121" s="22">
        <f t="shared" si="300"/>
        <v>1000000</v>
      </c>
      <c r="AY121" s="22">
        <f t="shared" si="300"/>
        <v>1200000</v>
      </c>
      <c r="AZ121" s="22">
        <f t="shared" si="300"/>
        <v>1400000</v>
      </c>
      <c r="BA121" s="22">
        <f t="shared" si="300"/>
        <v>1400000</v>
      </c>
      <c r="BB121" s="22">
        <f t="shared" si="300"/>
        <v>1400000</v>
      </c>
      <c r="BC121" s="22">
        <f t="shared" si="300"/>
        <v>1400000</v>
      </c>
      <c r="BD121" s="22">
        <f t="shared" si="300"/>
        <v>1400000</v>
      </c>
      <c r="BE121" s="22">
        <f t="shared" si="300"/>
        <v>1400000</v>
      </c>
      <c r="BF121" s="22">
        <f t="shared" si="300"/>
        <v>1400000</v>
      </c>
      <c r="BG121" s="22">
        <f t="shared" si="300"/>
        <v>1400000</v>
      </c>
      <c r="BH121" s="22">
        <f t="shared" si="300"/>
        <v>1400000</v>
      </c>
      <c r="BI121" s="22">
        <f t="shared" si="300"/>
        <v>1600000</v>
      </c>
      <c r="BJ121" s="22">
        <f t="shared" si="300"/>
        <v>1800000</v>
      </c>
      <c r="BK121" s="22">
        <f t="shared" si="300"/>
        <v>1800000</v>
      </c>
      <c r="BL121" s="22">
        <f t="shared" si="300"/>
        <v>1800000</v>
      </c>
      <c r="BM121" s="22">
        <f t="shared" si="300"/>
        <v>1800000</v>
      </c>
    </row>
    <row r="122" spans="2:65" s="97" customFormat="1" ht="9" customHeight="1">
      <c r="B122" s="94"/>
      <c r="C122" s="94"/>
      <c r="D122" s="95"/>
      <c r="E122" s="95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  <c r="BI122" s="96"/>
      <c r="BJ122" s="96"/>
      <c r="BK122" s="96"/>
      <c r="BL122" s="96"/>
      <c r="BM122" s="96"/>
    </row>
    <row r="123" spans="2:65" s="9" customFormat="1" ht="15.75" customHeight="1">
      <c r="B123" s="509" t="s">
        <v>416</v>
      </c>
      <c r="C123" s="510"/>
      <c r="D123" s="510"/>
      <c r="E123" s="237"/>
      <c r="F123" s="30">
        <f t="shared" ref="F123:AK123" si="301">F128</f>
        <v>0</v>
      </c>
      <c r="G123" s="8">
        <f t="shared" si="301"/>
        <v>0</v>
      </c>
      <c r="H123" s="8">
        <f t="shared" si="301"/>
        <v>0</v>
      </c>
      <c r="I123" s="8">
        <f t="shared" si="301"/>
        <v>0</v>
      </c>
      <c r="J123" s="8">
        <f t="shared" si="301"/>
        <v>0</v>
      </c>
      <c r="K123" s="8">
        <f t="shared" si="301"/>
        <v>0</v>
      </c>
      <c r="L123" s="8">
        <f t="shared" si="301"/>
        <v>0</v>
      </c>
      <c r="M123" s="8">
        <f t="shared" si="301"/>
        <v>0</v>
      </c>
      <c r="N123" s="8">
        <f t="shared" si="301"/>
        <v>1</v>
      </c>
      <c r="O123" s="8">
        <f t="shared" si="301"/>
        <v>2</v>
      </c>
      <c r="P123" s="8">
        <f t="shared" si="301"/>
        <v>3</v>
      </c>
      <c r="Q123" s="31">
        <f t="shared" si="301"/>
        <v>4</v>
      </c>
      <c r="R123" s="30">
        <f t="shared" si="301"/>
        <v>5</v>
      </c>
      <c r="S123" s="8">
        <f t="shared" si="301"/>
        <v>7</v>
      </c>
      <c r="T123" s="8">
        <f t="shared" si="301"/>
        <v>9</v>
      </c>
      <c r="U123" s="8">
        <f t="shared" si="301"/>
        <v>11</v>
      </c>
      <c r="V123" s="8">
        <f t="shared" si="301"/>
        <v>14</v>
      </c>
      <c r="W123" s="8">
        <f t="shared" si="301"/>
        <v>17</v>
      </c>
      <c r="X123" s="8">
        <f t="shared" si="301"/>
        <v>20</v>
      </c>
      <c r="Y123" s="8">
        <f t="shared" si="301"/>
        <v>24</v>
      </c>
      <c r="Z123" s="8">
        <f t="shared" si="301"/>
        <v>29</v>
      </c>
      <c r="AA123" s="8">
        <f t="shared" si="301"/>
        <v>34</v>
      </c>
      <c r="AB123" s="8">
        <f t="shared" si="301"/>
        <v>41</v>
      </c>
      <c r="AC123" s="31">
        <f t="shared" si="301"/>
        <v>49</v>
      </c>
      <c r="AD123" s="30">
        <f t="shared" si="301"/>
        <v>57</v>
      </c>
      <c r="AE123" s="8">
        <f t="shared" si="301"/>
        <v>66</v>
      </c>
      <c r="AF123" s="8">
        <f t="shared" si="301"/>
        <v>76</v>
      </c>
      <c r="AG123" s="8">
        <f t="shared" si="301"/>
        <v>88</v>
      </c>
      <c r="AH123" s="8">
        <f t="shared" si="301"/>
        <v>101</v>
      </c>
      <c r="AI123" s="8">
        <f t="shared" si="301"/>
        <v>115</v>
      </c>
      <c r="AJ123" s="8">
        <f t="shared" si="301"/>
        <v>130</v>
      </c>
      <c r="AK123" s="8">
        <f t="shared" si="301"/>
        <v>146</v>
      </c>
      <c r="AL123" s="8">
        <f t="shared" ref="AL123:BM123" si="302">AL128</f>
        <v>162</v>
      </c>
      <c r="AM123" s="8">
        <f t="shared" si="302"/>
        <v>179</v>
      </c>
      <c r="AN123" s="8">
        <f t="shared" si="302"/>
        <v>197</v>
      </c>
      <c r="AO123" s="31">
        <f t="shared" si="302"/>
        <v>216</v>
      </c>
      <c r="AP123" s="30">
        <f t="shared" si="302"/>
        <v>236</v>
      </c>
      <c r="AQ123" s="8">
        <f t="shared" si="302"/>
        <v>258</v>
      </c>
      <c r="AR123" s="8">
        <f t="shared" si="302"/>
        <v>280</v>
      </c>
      <c r="AS123" s="8">
        <f t="shared" si="302"/>
        <v>303</v>
      </c>
      <c r="AT123" s="8">
        <f t="shared" si="302"/>
        <v>327</v>
      </c>
      <c r="AU123" s="8">
        <f t="shared" si="302"/>
        <v>351</v>
      </c>
      <c r="AV123" s="8">
        <f t="shared" si="302"/>
        <v>376</v>
      </c>
      <c r="AW123" s="8">
        <f t="shared" si="302"/>
        <v>402</v>
      </c>
      <c r="AX123" s="8">
        <f t="shared" si="302"/>
        <v>429</v>
      </c>
      <c r="AY123" s="8">
        <f t="shared" si="302"/>
        <v>457</v>
      </c>
      <c r="AZ123" s="8">
        <f t="shared" si="302"/>
        <v>487</v>
      </c>
      <c r="BA123" s="31">
        <f t="shared" si="302"/>
        <v>518</v>
      </c>
      <c r="BB123" s="30">
        <f t="shared" si="302"/>
        <v>550</v>
      </c>
      <c r="BC123" s="8">
        <f t="shared" si="302"/>
        <v>583</v>
      </c>
      <c r="BD123" s="8">
        <f t="shared" si="302"/>
        <v>617</v>
      </c>
      <c r="BE123" s="8">
        <f t="shared" si="302"/>
        <v>652</v>
      </c>
      <c r="BF123" s="8">
        <f t="shared" si="302"/>
        <v>689</v>
      </c>
      <c r="BG123" s="8">
        <f t="shared" si="302"/>
        <v>727</v>
      </c>
      <c r="BH123" s="8">
        <f t="shared" si="302"/>
        <v>765</v>
      </c>
      <c r="BI123" s="8">
        <f t="shared" si="302"/>
        <v>806</v>
      </c>
      <c r="BJ123" s="8">
        <f t="shared" si="302"/>
        <v>848</v>
      </c>
      <c r="BK123" s="8">
        <f t="shared" si="302"/>
        <v>892</v>
      </c>
      <c r="BL123" s="8">
        <f t="shared" si="302"/>
        <v>937</v>
      </c>
      <c r="BM123" s="31">
        <f t="shared" si="302"/>
        <v>984</v>
      </c>
    </row>
    <row r="124" spans="2:65" s="18" customFormat="1" ht="15.75" customHeight="1" outlineLevel="1">
      <c r="B124" s="289" t="s">
        <v>426</v>
      </c>
      <c r="C124" s="287"/>
      <c r="D124" s="287"/>
      <c r="E124" s="288"/>
      <c r="F124" s="34">
        <f>F125</f>
        <v>0</v>
      </c>
      <c r="G124" s="34">
        <f t="shared" ref="G124:BM124" si="303">G125</f>
        <v>0</v>
      </c>
      <c r="H124" s="34">
        <f t="shared" si="303"/>
        <v>0</v>
      </c>
      <c r="I124" s="34">
        <f t="shared" si="303"/>
        <v>0</v>
      </c>
      <c r="J124" s="34">
        <f t="shared" si="303"/>
        <v>0</v>
      </c>
      <c r="K124" s="34">
        <f t="shared" si="303"/>
        <v>0</v>
      </c>
      <c r="L124" s="34">
        <f t="shared" si="303"/>
        <v>0</v>
      </c>
      <c r="M124" s="34">
        <f t="shared" si="303"/>
        <v>0</v>
      </c>
      <c r="N124" s="34">
        <f t="shared" si="303"/>
        <v>1</v>
      </c>
      <c r="O124" s="34">
        <f t="shared" si="303"/>
        <v>1</v>
      </c>
      <c r="P124" s="34">
        <f t="shared" si="303"/>
        <v>1</v>
      </c>
      <c r="Q124" s="34">
        <f t="shared" si="303"/>
        <v>1</v>
      </c>
      <c r="R124" s="34">
        <f t="shared" si="303"/>
        <v>1</v>
      </c>
      <c r="S124" s="34">
        <f t="shared" si="303"/>
        <v>2</v>
      </c>
      <c r="T124" s="34">
        <f t="shared" si="303"/>
        <v>2</v>
      </c>
      <c r="U124" s="34">
        <f t="shared" si="303"/>
        <v>2</v>
      </c>
      <c r="V124" s="34">
        <f t="shared" si="303"/>
        <v>3</v>
      </c>
      <c r="W124" s="34">
        <f t="shared" si="303"/>
        <v>3</v>
      </c>
      <c r="X124" s="34">
        <f t="shared" si="303"/>
        <v>3</v>
      </c>
      <c r="Y124" s="34">
        <f t="shared" si="303"/>
        <v>4</v>
      </c>
      <c r="Z124" s="34">
        <f t="shared" si="303"/>
        <v>5</v>
      </c>
      <c r="AA124" s="34">
        <f t="shared" si="303"/>
        <v>5</v>
      </c>
      <c r="AB124" s="34">
        <f t="shared" si="303"/>
        <v>7</v>
      </c>
      <c r="AC124" s="34">
        <f t="shared" si="303"/>
        <v>8</v>
      </c>
      <c r="AD124" s="34">
        <f t="shared" si="303"/>
        <v>8</v>
      </c>
      <c r="AE124" s="34">
        <f t="shared" si="303"/>
        <v>9</v>
      </c>
      <c r="AF124" s="34">
        <f t="shared" si="303"/>
        <v>10</v>
      </c>
      <c r="AG124" s="34">
        <f t="shared" si="303"/>
        <v>12</v>
      </c>
      <c r="AH124" s="34">
        <f t="shared" si="303"/>
        <v>13</v>
      </c>
      <c r="AI124" s="34">
        <f t="shared" si="303"/>
        <v>14</v>
      </c>
      <c r="AJ124" s="34">
        <f t="shared" si="303"/>
        <v>15</v>
      </c>
      <c r="AK124" s="34">
        <f t="shared" si="303"/>
        <v>16</v>
      </c>
      <c r="AL124" s="34">
        <f t="shared" si="303"/>
        <v>16</v>
      </c>
      <c r="AM124" s="34">
        <f t="shared" si="303"/>
        <v>17</v>
      </c>
      <c r="AN124" s="34">
        <f t="shared" si="303"/>
        <v>18</v>
      </c>
      <c r="AO124" s="34">
        <f t="shared" si="303"/>
        <v>19</v>
      </c>
      <c r="AP124" s="34">
        <f t="shared" si="303"/>
        <v>20</v>
      </c>
      <c r="AQ124" s="34">
        <f t="shared" si="303"/>
        <v>22</v>
      </c>
      <c r="AR124" s="34">
        <f t="shared" si="303"/>
        <v>22</v>
      </c>
      <c r="AS124" s="34">
        <f t="shared" si="303"/>
        <v>23</v>
      </c>
      <c r="AT124" s="34">
        <f t="shared" si="303"/>
        <v>24</v>
      </c>
      <c r="AU124" s="34">
        <f t="shared" si="303"/>
        <v>24</v>
      </c>
      <c r="AV124" s="34">
        <f t="shared" si="303"/>
        <v>25</v>
      </c>
      <c r="AW124" s="34">
        <f t="shared" si="303"/>
        <v>26</v>
      </c>
      <c r="AX124" s="34">
        <f t="shared" si="303"/>
        <v>27</v>
      </c>
      <c r="AY124" s="34">
        <f t="shared" si="303"/>
        <v>28</v>
      </c>
      <c r="AZ124" s="34">
        <f t="shared" si="303"/>
        <v>30</v>
      </c>
      <c r="BA124" s="34">
        <f t="shared" si="303"/>
        <v>31</v>
      </c>
      <c r="BB124" s="34">
        <f t="shared" si="303"/>
        <v>32</v>
      </c>
      <c r="BC124" s="34">
        <f t="shared" si="303"/>
        <v>33</v>
      </c>
      <c r="BD124" s="34">
        <f t="shared" si="303"/>
        <v>34</v>
      </c>
      <c r="BE124" s="34">
        <f t="shared" si="303"/>
        <v>35</v>
      </c>
      <c r="BF124" s="34">
        <f t="shared" si="303"/>
        <v>37</v>
      </c>
      <c r="BG124" s="34">
        <f t="shared" si="303"/>
        <v>38</v>
      </c>
      <c r="BH124" s="34">
        <f t="shared" si="303"/>
        <v>38</v>
      </c>
      <c r="BI124" s="34">
        <f t="shared" si="303"/>
        <v>41</v>
      </c>
      <c r="BJ124" s="34">
        <f t="shared" si="303"/>
        <v>42</v>
      </c>
      <c r="BK124" s="34">
        <f t="shared" si="303"/>
        <v>44</v>
      </c>
      <c r="BL124" s="34">
        <f t="shared" si="303"/>
        <v>45</v>
      </c>
      <c r="BM124" s="34">
        <f t="shared" si="303"/>
        <v>47</v>
      </c>
    </row>
    <row r="125" spans="2:65" s="21" customFormat="1" ht="16" customHeight="1" outlineLevel="1">
      <c r="B125" s="285"/>
      <c r="C125" s="286" t="s">
        <v>417</v>
      </c>
      <c r="D125" s="20"/>
      <c r="E125" s="98"/>
      <c r="F125" s="462">
        <f>ROUND((F13+F55)/'HXCEL Assumptions'!$B$26, 0)</f>
        <v>0</v>
      </c>
      <c r="G125" s="459">
        <f>ROUND((G13+G55)/'HXCEL Assumptions'!$B$26, 0)</f>
        <v>0</v>
      </c>
      <c r="H125" s="462">
        <f>ROUND((H13+H55)/'HXCEL Assumptions'!$B$26, 0)</f>
        <v>0</v>
      </c>
      <c r="I125" s="462">
        <f>ROUND((I13+I55)/'HXCEL Assumptions'!$B$26, 0)</f>
        <v>0</v>
      </c>
      <c r="J125" s="462">
        <f>ROUND((J13+J55)/'HXCEL Assumptions'!$B$26, 0)</f>
        <v>0</v>
      </c>
      <c r="K125" s="462">
        <f>ROUND((K13+K55)/'HXCEL Assumptions'!$B$26, 0)</f>
        <v>0</v>
      </c>
      <c r="L125" s="462">
        <f>ROUND((L13+L55)/'HXCEL Assumptions'!$B$26, 0)</f>
        <v>0</v>
      </c>
      <c r="M125" s="462">
        <f>ROUND((M13+M55)/'HXCEL Assumptions'!$B$26, 0)</f>
        <v>0</v>
      </c>
      <c r="N125" s="462">
        <f>ROUND((N13+N55)/'HXCEL Assumptions'!$B$26, 0)</f>
        <v>1</v>
      </c>
      <c r="O125" s="462">
        <f>ROUND((O13+O55)/'HXCEL Assumptions'!$B$26, 0)</f>
        <v>1</v>
      </c>
      <c r="P125" s="462">
        <f>ROUND((P13+P55)/'HXCEL Assumptions'!$B$26, 0)</f>
        <v>1</v>
      </c>
      <c r="Q125" s="462">
        <f>ROUND((Q13+Q55)/'HXCEL Assumptions'!$B$26, 0)</f>
        <v>1</v>
      </c>
      <c r="R125" s="462">
        <f>ROUND((R13+R55)/'HXCEL Assumptions'!$B$26, 0)</f>
        <v>1</v>
      </c>
      <c r="S125" s="462">
        <f>ROUND((S13+S55)/'HXCEL Assumptions'!$B$26, 0)</f>
        <v>2</v>
      </c>
      <c r="T125" s="462">
        <f>ROUND((T13+T55)/'HXCEL Assumptions'!$B$26, 0)</f>
        <v>2</v>
      </c>
      <c r="U125" s="462">
        <f>ROUND((U13+U55)/'HXCEL Assumptions'!$B$26, 0)</f>
        <v>2</v>
      </c>
      <c r="V125" s="462">
        <f>ROUND((V13+V55)/'HXCEL Assumptions'!$B$26, 0)</f>
        <v>3</v>
      </c>
      <c r="W125" s="462">
        <f>ROUND((W13+W55)/'HXCEL Assumptions'!$B$26, 0)</f>
        <v>3</v>
      </c>
      <c r="X125" s="462">
        <f>ROUND((X13+X55)/'HXCEL Assumptions'!$B$26, 0)</f>
        <v>3</v>
      </c>
      <c r="Y125" s="462">
        <f>ROUND((Y13+Y55)/'HXCEL Assumptions'!$B$26, 0)</f>
        <v>4</v>
      </c>
      <c r="Z125" s="462">
        <f>ROUND((Z13+Z55)/'HXCEL Assumptions'!$B$26, 0)</f>
        <v>5</v>
      </c>
      <c r="AA125" s="462">
        <f>ROUND((AA13+AA55)/'HXCEL Assumptions'!$B$26, 0)</f>
        <v>5</v>
      </c>
      <c r="AB125" s="462">
        <f>ROUND((AB13+AB55)/'HXCEL Assumptions'!$B$26, 0)</f>
        <v>7</v>
      </c>
      <c r="AC125" s="462">
        <f>ROUND((AC13+AC55)/'HXCEL Assumptions'!$B$26, 0)</f>
        <v>8</v>
      </c>
      <c r="AD125" s="462">
        <f>ROUND((AD13+AD55)/'HXCEL Assumptions'!$B$26, 0)</f>
        <v>8</v>
      </c>
      <c r="AE125" s="462">
        <f>ROUND((AE13+AE55)/'HXCEL Assumptions'!$B$26, 0)</f>
        <v>9</v>
      </c>
      <c r="AF125" s="462">
        <f>ROUND((AF13+AF55)/'HXCEL Assumptions'!$B$26, 0)</f>
        <v>10</v>
      </c>
      <c r="AG125" s="462">
        <f>ROUND((AG13+AG55)/'HXCEL Assumptions'!$B$26, 0)</f>
        <v>12</v>
      </c>
      <c r="AH125" s="462">
        <f>ROUND((AH13+AH55)/'HXCEL Assumptions'!$B$26, 0)</f>
        <v>13</v>
      </c>
      <c r="AI125" s="462">
        <f>ROUND((AI13+AI55)/'HXCEL Assumptions'!$B$26, 0)</f>
        <v>14</v>
      </c>
      <c r="AJ125" s="462">
        <f>ROUND((AJ13+AJ55)/'HXCEL Assumptions'!$B$26, 0)</f>
        <v>15</v>
      </c>
      <c r="AK125" s="462">
        <f>ROUND((AK13+AK55)/'HXCEL Assumptions'!$B$26, 0)</f>
        <v>16</v>
      </c>
      <c r="AL125" s="462">
        <f>ROUND((AL13+AL55)/'HXCEL Assumptions'!$B$26, 0)</f>
        <v>16</v>
      </c>
      <c r="AM125" s="462">
        <f>ROUND((AM13+AM55)/'HXCEL Assumptions'!$B$26, 0)</f>
        <v>17</v>
      </c>
      <c r="AN125" s="462">
        <f>ROUND((AN13+AN55)/'HXCEL Assumptions'!$B$26, 0)</f>
        <v>18</v>
      </c>
      <c r="AO125" s="462">
        <f>ROUND((AO13+AO55)/'HXCEL Assumptions'!$B$26, 0)</f>
        <v>19</v>
      </c>
      <c r="AP125" s="462">
        <f>ROUND((AP13+AP55)/'HXCEL Assumptions'!$B$26, 0)</f>
        <v>20</v>
      </c>
      <c r="AQ125" s="462">
        <f>ROUND((AQ13+AQ55)/'HXCEL Assumptions'!$B$26, 0)</f>
        <v>22</v>
      </c>
      <c r="AR125" s="462">
        <f>ROUND((AR13+AR55)/'HXCEL Assumptions'!$B$26, 0)</f>
        <v>22</v>
      </c>
      <c r="AS125" s="462">
        <f>ROUND((AS13+AS55)/'HXCEL Assumptions'!$B$26, 0)</f>
        <v>23</v>
      </c>
      <c r="AT125" s="462">
        <f>ROUND((AT13+AT55)/'HXCEL Assumptions'!$B$26, 0)</f>
        <v>24</v>
      </c>
      <c r="AU125" s="462">
        <f>ROUND((AU13+AU55)/'HXCEL Assumptions'!$B$26, 0)</f>
        <v>24</v>
      </c>
      <c r="AV125" s="462">
        <f>ROUND((AV13+AV55)/'HXCEL Assumptions'!$B$26, 0)</f>
        <v>25</v>
      </c>
      <c r="AW125" s="462">
        <f>ROUND((AW13+AW55)/'HXCEL Assumptions'!$B$26, 0)</f>
        <v>26</v>
      </c>
      <c r="AX125" s="462">
        <f>ROUND((AX13+AX55)/'HXCEL Assumptions'!$B$26, 0)</f>
        <v>27</v>
      </c>
      <c r="AY125" s="462">
        <f>ROUND((AY13+AY55)/'HXCEL Assumptions'!$B$26, 0)</f>
        <v>28</v>
      </c>
      <c r="AZ125" s="462">
        <f>ROUND((AZ13+AZ55)/'HXCEL Assumptions'!$B$26, 0)</f>
        <v>30</v>
      </c>
      <c r="BA125" s="462">
        <f>ROUND((BA13+BA55)/'HXCEL Assumptions'!$B$26, 0)</f>
        <v>31</v>
      </c>
      <c r="BB125" s="462">
        <f>ROUND((BB13+BB55)/'HXCEL Assumptions'!$B$26, 0)</f>
        <v>32</v>
      </c>
      <c r="BC125" s="462">
        <f>ROUND((BC13+BC55)/'HXCEL Assumptions'!$B$26, 0)</f>
        <v>33</v>
      </c>
      <c r="BD125" s="462">
        <f>ROUND((BD13+BD55)/'HXCEL Assumptions'!$B$26, 0)</f>
        <v>34</v>
      </c>
      <c r="BE125" s="462">
        <f>ROUND((BE13+BE55)/'HXCEL Assumptions'!$B$26, 0)</f>
        <v>35</v>
      </c>
      <c r="BF125" s="462">
        <f>ROUND((BF13+BF55)/'HXCEL Assumptions'!$B$26, 0)</f>
        <v>37</v>
      </c>
      <c r="BG125" s="462">
        <f>ROUND((BG13+BG55)/'HXCEL Assumptions'!$B$26, 0)</f>
        <v>38</v>
      </c>
      <c r="BH125" s="462">
        <f>ROUND((BH13+BH55)/'HXCEL Assumptions'!$B$26, 0)</f>
        <v>38</v>
      </c>
      <c r="BI125" s="462">
        <f>ROUND((BI13+BI55)/'HXCEL Assumptions'!$B$26, 0)</f>
        <v>41</v>
      </c>
      <c r="BJ125" s="462">
        <f>ROUND((BJ13+BJ55)/'HXCEL Assumptions'!$B$26, 0)</f>
        <v>42</v>
      </c>
      <c r="BK125" s="462">
        <f>ROUND((BK13+BK55)/'HXCEL Assumptions'!$B$26, 0)</f>
        <v>44</v>
      </c>
      <c r="BL125" s="462">
        <f>ROUND((BL13+BL55)/'HXCEL Assumptions'!$B$26, 0)</f>
        <v>45</v>
      </c>
      <c r="BM125" s="462">
        <f>ROUND((BM13+BM55)/'HXCEL Assumptions'!$B$26, 0)</f>
        <v>47</v>
      </c>
    </row>
    <row r="126" spans="2:65" s="21" customFormat="1" ht="16" customHeight="1" outlineLevel="2">
      <c r="B126" s="197"/>
      <c r="C126" s="511" t="s">
        <v>342</v>
      </c>
      <c r="D126" s="513"/>
      <c r="E126" s="95"/>
      <c r="F126" s="464">
        <f>SUM(F125*'HXCEL Assumptions'!$B$28*'HXCEL Assumptions'!$B$29*'HXCEL Assumptions'!$B$30)</f>
        <v>0</v>
      </c>
      <c r="G126" s="464">
        <f>SUM(G125*'HXCEL Assumptions'!$B$28*'HXCEL Assumptions'!$B$29*'HXCEL Assumptions'!$B$30)</f>
        <v>0</v>
      </c>
      <c r="H126" s="464">
        <f>SUM(H125*'HXCEL Assumptions'!$B$28*'HXCEL Assumptions'!$B$29*'HXCEL Assumptions'!$B$30)</f>
        <v>0</v>
      </c>
      <c r="I126" s="464">
        <f>SUM(I125*'HXCEL Assumptions'!$B$28*'HXCEL Assumptions'!$B$29*'HXCEL Assumptions'!$B$30)</f>
        <v>0</v>
      </c>
      <c r="J126" s="464">
        <f>SUM(J125*'HXCEL Assumptions'!$B$28*'HXCEL Assumptions'!$B$29*'HXCEL Assumptions'!$B$30)</f>
        <v>0</v>
      </c>
      <c r="K126" s="464">
        <f>SUM(K125*'HXCEL Assumptions'!$B$28*'HXCEL Assumptions'!$B$29*'HXCEL Assumptions'!$B$30)</f>
        <v>0</v>
      </c>
      <c r="L126" s="464">
        <f>SUM(L125*'HXCEL Assumptions'!$B$28*'HXCEL Assumptions'!$B$29*'HXCEL Assumptions'!$B$30)</f>
        <v>0</v>
      </c>
      <c r="M126" s="464">
        <f>SUM(M125*'HXCEL Assumptions'!$B$28*'HXCEL Assumptions'!$B$29*'HXCEL Assumptions'!$B$30)</f>
        <v>0</v>
      </c>
      <c r="N126" s="464">
        <f>SUM(N125*'HXCEL Assumptions'!$B$28*'HXCEL Assumptions'!$B$29*'HXCEL Assumptions'!$B$30)</f>
        <v>960</v>
      </c>
      <c r="O126" s="464">
        <f>SUM(O125*'HXCEL Assumptions'!$B$28*'HXCEL Assumptions'!$B$29*'HXCEL Assumptions'!$B$30)</f>
        <v>960</v>
      </c>
      <c r="P126" s="464">
        <f>SUM(P125*'HXCEL Assumptions'!$B$28*'HXCEL Assumptions'!$B$29*'HXCEL Assumptions'!$B$30)</f>
        <v>960</v>
      </c>
      <c r="Q126" s="464">
        <f>SUM(Q125*'HXCEL Assumptions'!$B$28*'HXCEL Assumptions'!$B$29*'HXCEL Assumptions'!$B$30)</f>
        <v>960</v>
      </c>
      <c r="R126" s="464">
        <f>SUM(R125*'HXCEL Assumptions'!$B$28*'HXCEL Assumptions'!$B$29*'HXCEL Assumptions'!$B$30)</f>
        <v>960</v>
      </c>
      <c r="S126" s="464">
        <f>SUM(S125*'HXCEL Assumptions'!$B$28*'HXCEL Assumptions'!$B$29*'HXCEL Assumptions'!$B$30)</f>
        <v>1920</v>
      </c>
      <c r="T126" s="464">
        <f>SUM(T125*'HXCEL Assumptions'!$B$28*'HXCEL Assumptions'!$B$29*'HXCEL Assumptions'!$B$30)</f>
        <v>1920</v>
      </c>
      <c r="U126" s="464">
        <f>SUM(U125*'HXCEL Assumptions'!$B$28*'HXCEL Assumptions'!$B$29*'HXCEL Assumptions'!$B$30)</f>
        <v>1920</v>
      </c>
      <c r="V126" s="464">
        <f>SUM(V125*'HXCEL Assumptions'!$B$28*'HXCEL Assumptions'!$B$29*'HXCEL Assumptions'!$B$30)</f>
        <v>2880</v>
      </c>
      <c r="W126" s="464">
        <f>SUM(W125*'HXCEL Assumptions'!$B$28*'HXCEL Assumptions'!$B$29*'HXCEL Assumptions'!$B$30)</f>
        <v>2880</v>
      </c>
      <c r="X126" s="464">
        <f>SUM(X125*'HXCEL Assumptions'!$B$28*'HXCEL Assumptions'!$B$29*'HXCEL Assumptions'!$B$30)</f>
        <v>2880</v>
      </c>
      <c r="Y126" s="464">
        <f>SUM(Y125*'HXCEL Assumptions'!$B$28*'HXCEL Assumptions'!$B$29*'HXCEL Assumptions'!$B$30)</f>
        <v>3840</v>
      </c>
      <c r="Z126" s="464">
        <f>SUM(Z125*'HXCEL Assumptions'!$B$28*'HXCEL Assumptions'!$B$29*'HXCEL Assumptions'!$B$30)</f>
        <v>4800</v>
      </c>
      <c r="AA126" s="464">
        <f>SUM(AA125*'HXCEL Assumptions'!$B$28*'HXCEL Assumptions'!$B$29*'HXCEL Assumptions'!$B$30)</f>
        <v>4800</v>
      </c>
      <c r="AB126" s="464">
        <f>SUM(AB125*'HXCEL Assumptions'!$B$28*'HXCEL Assumptions'!$B$29*'HXCEL Assumptions'!$B$30)</f>
        <v>6720</v>
      </c>
      <c r="AC126" s="464">
        <f>SUM(AC125*'HXCEL Assumptions'!$B$28*'HXCEL Assumptions'!$B$29*'HXCEL Assumptions'!$B$30)</f>
        <v>7680</v>
      </c>
      <c r="AD126" s="464">
        <f>SUM(AD125*'HXCEL Assumptions'!$B$28*'HXCEL Assumptions'!$B$29*'HXCEL Assumptions'!$B$30)</f>
        <v>7680</v>
      </c>
      <c r="AE126" s="464">
        <f>SUM(AE125*'HXCEL Assumptions'!$B$28*'HXCEL Assumptions'!$B$29*'HXCEL Assumptions'!$B$30)</f>
        <v>8640</v>
      </c>
      <c r="AF126" s="464">
        <f>SUM(AF125*'HXCEL Assumptions'!$B$28*'HXCEL Assumptions'!$B$29*'HXCEL Assumptions'!$B$30)</f>
        <v>9600</v>
      </c>
      <c r="AG126" s="464">
        <f>SUM(AG125*'HXCEL Assumptions'!$B$28*'HXCEL Assumptions'!$B$29*'HXCEL Assumptions'!$B$30)</f>
        <v>11520</v>
      </c>
      <c r="AH126" s="464">
        <f>SUM(AH125*'HXCEL Assumptions'!$B$28*'HXCEL Assumptions'!$B$29*'HXCEL Assumptions'!$B$30)</f>
        <v>12480</v>
      </c>
      <c r="AI126" s="464">
        <f>SUM(AI125*'HXCEL Assumptions'!$B$28*'HXCEL Assumptions'!$B$29*'HXCEL Assumptions'!$B$30)</f>
        <v>13440</v>
      </c>
      <c r="AJ126" s="464">
        <f>SUM(AJ125*'HXCEL Assumptions'!$B$28*'HXCEL Assumptions'!$B$29*'HXCEL Assumptions'!$B$30)</f>
        <v>14400</v>
      </c>
      <c r="AK126" s="464">
        <f>SUM(AK125*'HXCEL Assumptions'!$B$28*'HXCEL Assumptions'!$B$29*'HXCEL Assumptions'!$B$30)</f>
        <v>15360</v>
      </c>
      <c r="AL126" s="464">
        <f>SUM(AL125*'HXCEL Assumptions'!$B$28*'HXCEL Assumptions'!$B$29*'HXCEL Assumptions'!$B$30)</f>
        <v>15360</v>
      </c>
      <c r="AM126" s="464">
        <f>SUM(AM125*'HXCEL Assumptions'!$B$28*'HXCEL Assumptions'!$B$29*'HXCEL Assumptions'!$B$30)</f>
        <v>16320</v>
      </c>
      <c r="AN126" s="464">
        <f>SUM(AN125*'HXCEL Assumptions'!$B$28*'HXCEL Assumptions'!$B$29*'HXCEL Assumptions'!$B$30)</f>
        <v>17280</v>
      </c>
      <c r="AO126" s="464">
        <f>SUM(AO125*'HXCEL Assumptions'!$B$28*'HXCEL Assumptions'!$B$29*'HXCEL Assumptions'!$B$30)</f>
        <v>18240</v>
      </c>
      <c r="AP126" s="464">
        <f>SUM(AP125*'HXCEL Assumptions'!$B$28*'HXCEL Assumptions'!$B$29*'HXCEL Assumptions'!$B$30)</f>
        <v>19200</v>
      </c>
      <c r="AQ126" s="464">
        <f>SUM(AQ125*'HXCEL Assumptions'!$B$28*'HXCEL Assumptions'!$B$29*'HXCEL Assumptions'!$B$30)</f>
        <v>21120</v>
      </c>
      <c r="AR126" s="464">
        <f>SUM(AR125*'HXCEL Assumptions'!$B$28*'HXCEL Assumptions'!$B$29*'HXCEL Assumptions'!$B$30)</f>
        <v>21120</v>
      </c>
      <c r="AS126" s="464">
        <f>SUM(AS125*'HXCEL Assumptions'!$B$28*'HXCEL Assumptions'!$B$29*'HXCEL Assumptions'!$B$30)</f>
        <v>22080</v>
      </c>
      <c r="AT126" s="464">
        <f>SUM(AT125*'HXCEL Assumptions'!$B$28*'HXCEL Assumptions'!$B$29*'HXCEL Assumptions'!$B$30)</f>
        <v>23040</v>
      </c>
      <c r="AU126" s="464">
        <f>SUM(AU125*'HXCEL Assumptions'!$B$28*'HXCEL Assumptions'!$B$29*'HXCEL Assumptions'!$B$30)</f>
        <v>23040</v>
      </c>
      <c r="AV126" s="464">
        <f>SUM(AV125*'HXCEL Assumptions'!$B$28*'HXCEL Assumptions'!$B$29*'HXCEL Assumptions'!$B$30)</f>
        <v>24000</v>
      </c>
      <c r="AW126" s="464">
        <f>SUM(AW125*'HXCEL Assumptions'!$B$28*'HXCEL Assumptions'!$B$29*'HXCEL Assumptions'!$B$30)</f>
        <v>24960</v>
      </c>
      <c r="AX126" s="464">
        <f>SUM(AX125*'HXCEL Assumptions'!$B$28*'HXCEL Assumptions'!$B$29*'HXCEL Assumptions'!$B$30)</f>
        <v>25920</v>
      </c>
      <c r="AY126" s="464">
        <f>SUM(AY125*'HXCEL Assumptions'!$B$28*'HXCEL Assumptions'!$B$29*'HXCEL Assumptions'!$B$30)</f>
        <v>26880</v>
      </c>
      <c r="AZ126" s="464">
        <f>SUM(AZ125*'HXCEL Assumptions'!$B$28*'HXCEL Assumptions'!$B$29*'HXCEL Assumptions'!$B$30)</f>
        <v>28800</v>
      </c>
      <c r="BA126" s="464">
        <f>SUM(BA125*'HXCEL Assumptions'!$B$28*'HXCEL Assumptions'!$B$29*'HXCEL Assumptions'!$B$30)</f>
        <v>29760</v>
      </c>
      <c r="BB126" s="464">
        <f>SUM(BB125*'HXCEL Assumptions'!$B$28*'HXCEL Assumptions'!$B$29*'HXCEL Assumptions'!$B$30)</f>
        <v>30720</v>
      </c>
      <c r="BC126" s="464">
        <f>SUM(BC125*'HXCEL Assumptions'!$B$28*'HXCEL Assumptions'!$B$29*'HXCEL Assumptions'!$B$30)</f>
        <v>31680</v>
      </c>
      <c r="BD126" s="464">
        <f>SUM(BD125*'HXCEL Assumptions'!$B$28*'HXCEL Assumptions'!$B$29*'HXCEL Assumptions'!$B$30)</f>
        <v>32640</v>
      </c>
      <c r="BE126" s="464">
        <f>SUM(BE125*'HXCEL Assumptions'!$B$28*'HXCEL Assumptions'!$B$29*'HXCEL Assumptions'!$B$30)</f>
        <v>33600</v>
      </c>
      <c r="BF126" s="464">
        <f>SUM(BF125*'HXCEL Assumptions'!$B$28*'HXCEL Assumptions'!$B$29*'HXCEL Assumptions'!$B$30)</f>
        <v>35520</v>
      </c>
      <c r="BG126" s="464">
        <f>SUM(BG125*'HXCEL Assumptions'!$B$28*'HXCEL Assumptions'!$B$29*'HXCEL Assumptions'!$B$30)</f>
        <v>36480</v>
      </c>
      <c r="BH126" s="464">
        <f>SUM(BH125*'HXCEL Assumptions'!$B$28*'HXCEL Assumptions'!$B$29*'HXCEL Assumptions'!$B$30)</f>
        <v>36480</v>
      </c>
      <c r="BI126" s="464">
        <f>SUM(BI125*'HXCEL Assumptions'!$B$28*'HXCEL Assumptions'!$B$29*'HXCEL Assumptions'!$B$30)</f>
        <v>39360</v>
      </c>
      <c r="BJ126" s="464">
        <f>SUM(BJ125*'HXCEL Assumptions'!$B$28*'HXCEL Assumptions'!$B$29*'HXCEL Assumptions'!$B$30)</f>
        <v>40320</v>
      </c>
      <c r="BK126" s="464">
        <f>SUM(BK125*'HXCEL Assumptions'!$B$28*'HXCEL Assumptions'!$B$29*'HXCEL Assumptions'!$B$30)</f>
        <v>42240</v>
      </c>
      <c r="BL126" s="464">
        <f>SUM(BL125*'HXCEL Assumptions'!$B$28*'HXCEL Assumptions'!$B$29*'HXCEL Assumptions'!$B$30)</f>
        <v>43200</v>
      </c>
      <c r="BM126" s="464">
        <f>SUM(BM125*'HXCEL Assumptions'!$B$28*'HXCEL Assumptions'!$B$29*'HXCEL Assumptions'!$B$30)</f>
        <v>45120</v>
      </c>
    </row>
    <row r="127" spans="2:65" s="21" customFormat="1" ht="16" customHeight="1" outlineLevel="2">
      <c r="B127" s="197"/>
      <c r="C127" s="456" t="s">
        <v>429</v>
      </c>
      <c r="D127" s="457"/>
      <c r="E127" s="95"/>
      <c r="F127" s="485">
        <f>SUM(F126*'HXCEL Assumptions'!$B$27)</f>
        <v>0</v>
      </c>
      <c r="G127" s="485">
        <f>SUM(G126*'HXCEL Assumptions'!$B$27)</f>
        <v>0</v>
      </c>
      <c r="H127" s="485">
        <f>SUM(H126*'HXCEL Assumptions'!$B$27)</f>
        <v>0</v>
      </c>
      <c r="I127" s="485">
        <f>SUM(I126*'HXCEL Assumptions'!$B$27)</f>
        <v>0</v>
      </c>
      <c r="J127" s="485">
        <f>SUM(J126*'HXCEL Assumptions'!$B$27)</f>
        <v>0</v>
      </c>
      <c r="K127" s="485">
        <f>SUM(K126*'HXCEL Assumptions'!$B$27)</f>
        <v>0</v>
      </c>
      <c r="L127" s="485">
        <f>SUM(L126*'HXCEL Assumptions'!$B$27)</f>
        <v>0</v>
      </c>
      <c r="M127" s="485">
        <f>SUM(M126*'HXCEL Assumptions'!$B$27)</f>
        <v>0</v>
      </c>
      <c r="N127" s="485">
        <f>SUM(N126*'HXCEL Assumptions'!$B$27)</f>
        <v>96000</v>
      </c>
      <c r="O127" s="485">
        <f>SUM(O126*'HXCEL Assumptions'!$B$27)</f>
        <v>96000</v>
      </c>
      <c r="P127" s="485">
        <f>SUM(P126*'HXCEL Assumptions'!$B$27)</f>
        <v>96000</v>
      </c>
      <c r="Q127" s="485">
        <f>SUM(Q126*'HXCEL Assumptions'!$B$27)</f>
        <v>96000</v>
      </c>
      <c r="R127" s="485">
        <f>SUM(R126*'HXCEL Assumptions'!$B$27)</f>
        <v>96000</v>
      </c>
      <c r="S127" s="485">
        <f>SUM(S126*'HXCEL Assumptions'!$B$27)</f>
        <v>192000</v>
      </c>
      <c r="T127" s="485">
        <f>SUM(T126*'HXCEL Assumptions'!$B$27)</f>
        <v>192000</v>
      </c>
      <c r="U127" s="485">
        <f>SUM(U126*'HXCEL Assumptions'!$B$27)</f>
        <v>192000</v>
      </c>
      <c r="V127" s="485">
        <f>SUM(V126*'HXCEL Assumptions'!$B$27)</f>
        <v>288000</v>
      </c>
      <c r="W127" s="485">
        <f>SUM(W126*'HXCEL Assumptions'!$B$27)</f>
        <v>288000</v>
      </c>
      <c r="X127" s="485">
        <f>SUM(X126*'HXCEL Assumptions'!$B$27)</f>
        <v>288000</v>
      </c>
      <c r="Y127" s="485">
        <f>SUM(Y126*'HXCEL Assumptions'!$B$27)</f>
        <v>384000</v>
      </c>
      <c r="Z127" s="485">
        <f>SUM(Z126*'HXCEL Assumptions'!$B$27)</f>
        <v>480000</v>
      </c>
      <c r="AA127" s="485">
        <f>SUM(AA126*'HXCEL Assumptions'!$B$27)</f>
        <v>480000</v>
      </c>
      <c r="AB127" s="485">
        <f>SUM(AB126*'HXCEL Assumptions'!$B$27)</f>
        <v>672000</v>
      </c>
      <c r="AC127" s="485">
        <f>SUM(AC126*'HXCEL Assumptions'!$B$27)</f>
        <v>768000</v>
      </c>
      <c r="AD127" s="485">
        <f>SUM(AD126*'HXCEL Assumptions'!$B$27)</f>
        <v>768000</v>
      </c>
      <c r="AE127" s="485">
        <f>SUM(AE126*'HXCEL Assumptions'!$B$27)</f>
        <v>864000</v>
      </c>
      <c r="AF127" s="485">
        <f>SUM(AF126*'HXCEL Assumptions'!$B$27)</f>
        <v>960000</v>
      </c>
      <c r="AG127" s="485">
        <f>SUM(AG126*'HXCEL Assumptions'!$B$27)</f>
        <v>1152000</v>
      </c>
      <c r="AH127" s="485">
        <f>SUM(AH126*'HXCEL Assumptions'!$B$27)</f>
        <v>1248000</v>
      </c>
      <c r="AI127" s="485">
        <f>SUM(AI126*'HXCEL Assumptions'!$B$27)</f>
        <v>1344000</v>
      </c>
      <c r="AJ127" s="485">
        <f>SUM(AJ126*'HXCEL Assumptions'!$B$27)</f>
        <v>1440000</v>
      </c>
      <c r="AK127" s="485">
        <f>SUM(AK126*'HXCEL Assumptions'!$B$27)</f>
        <v>1536000</v>
      </c>
      <c r="AL127" s="485">
        <f>SUM(AL126*'HXCEL Assumptions'!$B$27)</f>
        <v>1536000</v>
      </c>
      <c r="AM127" s="485">
        <f>SUM(AM126*'HXCEL Assumptions'!$B$27)</f>
        <v>1632000</v>
      </c>
      <c r="AN127" s="485">
        <f>SUM(AN126*'HXCEL Assumptions'!$B$27)</f>
        <v>1728000</v>
      </c>
      <c r="AO127" s="485">
        <f>SUM(AO126*'HXCEL Assumptions'!$B$27)</f>
        <v>1824000</v>
      </c>
      <c r="AP127" s="485">
        <f>SUM(AP126*'HXCEL Assumptions'!$B$27)</f>
        <v>1920000</v>
      </c>
      <c r="AQ127" s="485">
        <f>SUM(AQ126*'HXCEL Assumptions'!$B$27)</f>
        <v>2112000</v>
      </c>
      <c r="AR127" s="485">
        <f>SUM(AR126*'HXCEL Assumptions'!$B$27)</f>
        <v>2112000</v>
      </c>
      <c r="AS127" s="485">
        <f>SUM(AS126*'HXCEL Assumptions'!$B$27)</f>
        <v>2208000</v>
      </c>
      <c r="AT127" s="485">
        <f>SUM(AT126*'HXCEL Assumptions'!$B$27)</f>
        <v>2304000</v>
      </c>
      <c r="AU127" s="485">
        <f>SUM(AU126*'HXCEL Assumptions'!$B$27)</f>
        <v>2304000</v>
      </c>
      <c r="AV127" s="485">
        <f>SUM(AV126*'HXCEL Assumptions'!$B$27)</f>
        <v>2400000</v>
      </c>
      <c r="AW127" s="485">
        <f>SUM(AW126*'HXCEL Assumptions'!$B$27)</f>
        <v>2496000</v>
      </c>
      <c r="AX127" s="485">
        <f>SUM(AX126*'HXCEL Assumptions'!$B$27)</f>
        <v>2592000</v>
      </c>
      <c r="AY127" s="485">
        <f>SUM(AY126*'HXCEL Assumptions'!$B$27)</f>
        <v>2688000</v>
      </c>
      <c r="AZ127" s="485">
        <f>SUM(AZ126*'HXCEL Assumptions'!$B$27)</f>
        <v>2880000</v>
      </c>
      <c r="BA127" s="485">
        <f>SUM(BA126*'HXCEL Assumptions'!$B$27)</f>
        <v>2976000</v>
      </c>
      <c r="BB127" s="485">
        <f>SUM(BB126*'HXCEL Assumptions'!$B$27)</f>
        <v>3072000</v>
      </c>
      <c r="BC127" s="485">
        <f>SUM(BC126*'HXCEL Assumptions'!$B$27)</f>
        <v>3168000</v>
      </c>
      <c r="BD127" s="485">
        <f>SUM(BD126*'HXCEL Assumptions'!$B$27)</f>
        <v>3264000</v>
      </c>
      <c r="BE127" s="485">
        <f>SUM(BE126*'HXCEL Assumptions'!$B$27)</f>
        <v>3360000</v>
      </c>
      <c r="BF127" s="485">
        <f>SUM(BF126*'HXCEL Assumptions'!$B$27)</f>
        <v>3552000</v>
      </c>
      <c r="BG127" s="485">
        <f>SUM(BG126*'HXCEL Assumptions'!$B$27)</f>
        <v>3648000</v>
      </c>
      <c r="BH127" s="485">
        <f>SUM(BH126*'HXCEL Assumptions'!$B$27)</f>
        <v>3648000</v>
      </c>
      <c r="BI127" s="485">
        <f>SUM(BI126*'HXCEL Assumptions'!$B$27)</f>
        <v>3936000</v>
      </c>
      <c r="BJ127" s="485">
        <f>SUM(BJ126*'HXCEL Assumptions'!$B$27)</f>
        <v>4032000</v>
      </c>
      <c r="BK127" s="485">
        <f>SUM(BK126*'HXCEL Assumptions'!$B$27)</f>
        <v>4224000</v>
      </c>
      <c r="BL127" s="485">
        <f>SUM(BL126*'HXCEL Assumptions'!$B$27)</f>
        <v>4320000</v>
      </c>
      <c r="BM127" s="485">
        <f>SUM(BM126*'HXCEL Assumptions'!$B$27)</f>
        <v>4512000</v>
      </c>
    </row>
    <row r="128" spans="2:65" s="21" customFormat="1" ht="16" customHeight="1" outlineLevel="1">
      <c r="B128" s="511" t="s">
        <v>427</v>
      </c>
      <c r="C128" s="512"/>
      <c r="D128" s="513"/>
      <c r="E128" s="95"/>
      <c r="F128" s="204">
        <f>F129</f>
        <v>0</v>
      </c>
      <c r="G128" s="205">
        <f t="shared" ref="G128:BM128" si="304">G129</f>
        <v>0</v>
      </c>
      <c r="H128" s="205">
        <f t="shared" si="304"/>
        <v>0</v>
      </c>
      <c r="I128" s="205">
        <f t="shared" si="304"/>
        <v>0</v>
      </c>
      <c r="J128" s="205">
        <f t="shared" si="304"/>
        <v>0</v>
      </c>
      <c r="K128" s="205">
        <f>K129</f>
        <v>0</v>
      </c>
      <c r="L128" s="205">
        <f t="shared" si="304"/>
        <v>0</v>
      </c>
      <c r="M128" s="205">
        <f t="shared" si="304"/>
        <v>0</v>
      </c>
      <c r="N128" s="205">
        <f t="shared" si="304"/>
        <v>1</v>
      </c>
      <c r="O128" s="205">
        <f t="shared" si="304"/>
        <v>2</v>
      </c>
      <c r="P128" s="205">
        <f t="shared" si="304"/>
        <v>3</v>
      </c>
      <c r="Q128" s="206">
        <f t="shared" si="304"/>
        <v>4</v>
      </c>
      <c r="R128" s="207">
        <f t="shared" si="304"/>
        <v>5</v>
      </c>
      <c r="S128" s="205">
        <f t="shared" si="304"/>
        <v>7</v>
      </c>
      <c r="T128" s="205">
        <f t="shared" si="304"/>
        <v>9</v>
      </c>
      <c r="U128" s="205">
        <f t="shared" si="304"/>
        <v>11</v>
      </c>
      <c r="V128" s="205">
        <f t="shared" si="304"/>
        <v>14</v>
      </c>
      <c r="W128" s="205">
        <f t="shared" si="304"/>
        <v>17</v>
      </c>
      <c r="X128" s="205">
        <f t="shared" si="304"/>
        <v>20</v>
      </c>
      <c r="Y128" s="205">
        <f t="shared" si="304"/>
        <v>24</v>
      </c>
      <c r="Z128" s="205">
        <f t="shared" si="304"/>
        <v>29</v>
      </c>
      <c r="AA128" s="205">
        <f t="shared" si="304"/>
        <v>34</v>
      </c>
      <c r="AB128" s="205">
        <f t="shared" si="304"/>
        <v>41</v>
      </c>
      <c r="AC128" s="206">
        <f t="shared" si="304"/>
        <v>49</v>
      </c>
      <c r="AD128" s="207">
        <f t="shared" si="304"/>
        <v>57</v>
      </c>
      <c r="AE128" s="205">
        <f t="shared" si="304"/>
        <v>66</v>
      </c>
      <c r="AF128" s="205">
        <f t="shared" si="304"/>
        <v>76</v>
      </c>
      <c r="AG128" s="205">
        <f t="shared" si="304"/>
        <v>88</v>
      </c>
      <c r="AH128" s="205">
        <f t="shared" si="304"/>
        <v>101</v>
      </c>
      <c r="AI128" s="205">
        <f t="shared" si="304"/>
        <v>115</v>
      </c>
      <c r="AJ128" s="205">
        <f t="shared" si="304"/>
        <v>130</v>
      </c>
      <c r="AK128" s="205">
        <f t="shared" si="304"/>
        <v>146</v>
      </c>
      <c r="AL128" s="205">
        <f t="shared" si="304"/>
        <v>162</v>
      </c>
      <c r="AM128" s="205">
        <f t="shared" si="304"/>
        <v>179</v>
      </c>
      <c r="AN128" s="205">
        <f t="shared" si="304"/>
        <v>197</v>
      </c>
      <c r="AO128" s="206">
        <f t="shared" si="304"/>
        <v>216</v>
      </c>
      <c r="AP128" s="207">
        <f t="shared" si="304"/>
        <v>236</v>
      </c>
      <c r="AQ128" s="205">
        <f t="shared" si="304"/>
        <v>258</v>
      </c>
      <c r="AR128" s="205">
        <f t="shared" si="304"/>
        <v>280</v>
      </c>
      <c r="AS128" s="205">
        <f t="shared" si="304"/>
        <v>303</v>
      </c>
      <c r="AT128" s="205">
        <f t="shared" si="304"/>
        <v>327</v>
      </c>
      <c r="AU128" s="205">
        <f t="shared" si="304"/>
        <v>351</v>
      </c>
      <c r="AV128" s="205">
        <f t="shared" si="304"/>
        <v>376</v>
      </c>
      <c r="AW128" s="205">
        <f t="shared" si="304"/>
        <v>402</v>
      </c>
      <c r="AX128" s="205">
        <f t="shared" si="304"/>
        <v>429</v>
      </c>
      <c r="AY128" s="205">
        <f t="shared" si="304"/>
        <v>457</v>
      </c>
      <c r="AZ128" s="205">
        <f t="shared" si="304"/>
        <v>487</v>
      </c>
      <c r="BA128" s="206">
        <f t="shared" si="304"/>
        <v>518</v>
      </c>
      <c r="BB128" s="207">
        <f t="shared" si="304"/>
        <v>550</v>
      </c>
      <c r="BC128" s="205">
        <f t="shared" si="304"/>
        <v>583</v>
      </c>
      <c r="BD128" s="205">
        <f t="shared" si="304"/>
        <v>617</v>
      </c>
      <c r="BE128" s="205">
        <f t="shared" si="304"/>
        <v>652</v>
      </c>
      <c r="BF128" s="205">
        <f t="shared" si="304"/>
        <v>689</v>
      </c>
      <c r="BG128" s="205">
        <f t="shared" si="304"/>
        <v>727</v>
      </c>
      <c r="BH128" s="205">
        <f t="shared" si="304"/>
        <v>765</v>
      </c>
      <c r="BI128" s="205">
        <f t="shared" si="304"/>
        <v>806</v>
      </c>
      <c r="BJ128" s="205">
        <f t="shared" si="304"/>
        <v>848</v>
      </c>
      <c r="BK128" s="205">
        <f t="shared" si="304"/>
        <v>892</v>
      </c>
      <c r="BL128" s="205">
        <f t="shared" si="304"/>
        <v>937</v>
      </c>
      <c r="BM128" s="205">
        <f t="shared" si="304"/>
        <v>984</v>
      </c>
    </row>
    <row r="129" spans="2:66" s="21" customFormat="1" ht="16" customHeight="1" outlineLevel="3">
      <c r="C129" s="511" t="s">
        <v>427</v>
      </c>
      <c r="D129" s="513"/>
      <c r="E129" s="241"/>
      <c r="F129" s="36">
        <f>F125</f>
        <v>0</v>
      </c>
      <c r="G129" s="22">
        <f>SUM(G125+F129)</f>
        <v>0</v>
      </c>
      <c r="H129" s="22">
        <f t="shared" ref="H129:O129" si="305">SUM(H125+G129)</f>
        <v>0</v>
      </c>
      <c r="I129" s="22">
        <f t="shared" si="305"/>
        <v>0</v>
      </c>
      <c r="J129" s="22">
        <f t="shared" si="305"/>
        <v>0</v>
      </c>
      <c r="K129" s="22">
        <f t="shared" si="305"/>
        <v>0</v>
      </c>
      <c r="L129" s="22">
        <f t="shared" si="305"/>
        <v>0</v>
      </c>
      <c r="M129" s="22">
        <f t="shared" si="305"/>
        <v>0</v>
      </c>
      <c r="N129" s="22">
        <f t="shared" si="305"/>
        <v>1</v>
      </c>
      <c r="O129" s="22">
        <f t="shared" si="305"/>
        <v>2</v>
      </c>
      <c r="P129" s="22">
        <f t="shared" ref="P129:BM129" si="306">SUM(P125+O129)</f>
        <v>3</v>
      </c>
      <c r="Q129" s="22">
        <f t="shared" si="306"/>
        <v>4</v>
      </c>
      <c r="R129" s="22">
        <f t="shared" si="306"/>
        <v>5</v>
      </c>
      <c r="S129" s="22">
        <f t="shared" si="306"/>
        <v>7</v>
      </c>
      <c r="T129" s="22">
        <f t="shared" si="306"/>
        <v>9</v>
      </c>
      <c r="U129" s="22">
        <f t="shared" si="306"/>
        <v>11</v>
      </c>
      <c r="V129" s="22">
        <f t="shared" si="306"/>
        <v>14</v>
      </c>
      <c r="W129" s="22">
        <f t="shared" si="306"/>
        <v>17</v>
      </c>
      <c r="X129" s="22">
        <f t="shared" si="306"/>
        <v>20</v>
      </c>
      <c r="Y129" s="22">
        <f t="shared" si="306"/>
        <v>24</v>
      </c>
      <c r="Z129" s="22">
        <f t="shared" si="306"/>
        <v>29</v>
      </c>
      <c r="AA129" s="22">
        <f t="shared" si="306"/>
        <v>34</v>
      </c>
      <c r="AB129" s="22">
        <f t="shared" si="306"/>
        <v>41</v>
      </c>
      <c r="AC129" s="22">
        <f t="shared" si="306"/>
        <v>49</v>
      </c>
      <c r="AD129" s="22">
        <f t="shared" si="306"/>
        <v>57</v>
      </c>
      <c r="AE129" s="22">
        <f t="shared" si="306"/>
        <v>66</v>
      </c>
      <c r="AF129" s="22">
        <f t="shared" si="306"/>
        <v>76</v>
      </c>
      <c r="AG129" s="22">
        <f t="shared" si="306"/>
        <v>88</v>
      </c>
      <c r="AH129" s="22">
        <f t="shared" si="306"/>
        <v>101</v>
      </c>
      <c r="AI129" s="22">
        <f t="shared" si="306"/>
        <v>115</v>
      </c>
      <c r="AJ129" s="22">
        <f t="shared" si="306"/>
        <v>130</v>
      </c>
      <c r="AK129" s="22">
        <f t="shared" si="306"/>
        <v>146</v>
      </c>
      <c r="AL129" s="22">
        <f t="shared" si="306"/>
        <v>162</v>
      </c>
      <c r="AM129" s="22">
        <f t="shared" si="306"/>
        <v>179</v>
      </c>
      <c r="AN129" s="22">
        <f t="shared" si="306"/>
        <v>197</v>
      </c>
      <c r="AO129" s="22">
        <f t="shared" si="306"/>
        <v>216</v>
      </c>
      <c r="AP129" s="22">
        <f t="shared" si="306"/>
        <v>236</v>
      </c>
      <c r="AQ129" s="22">
        <f t="shared" si="306"/>
        <v>258</v>
      </c>
      <c r="AR129" s="22">
        <f t="shared" si="306"/>
        <v>280</v>
      </c>
      <c r="AS129" s="22">
        <f t="shared" si="306"/>
        <v>303</v>
      </c>
      <c r="AT129" s="22">
        <f t="shared" si="306"/>
        <v>327</v>
      </c>
      <c r="AU129" s="22">
        <f t="shared" si="306"/>
        <v>351</v>
      </c>
      <c r="AV129" s="22">
        <f t="shared" si="306"/>
        <v>376</v>
      </c>
      <c r="AW129" s="22">
        <f t="shared" si="306"/>
        <v>402</v>
      </c>
      <c r="AX129" s="22">
        <f t="shared" si="306"/>
        <v>429</v>
      </c>
      <c r="AY129" s="22">
        <f t="shared" si="306"/>
        <v>457</v>
      </c>
      <c r="AZ129" s="22">
        <f t="shared" si="306"/>
        <v>487</v>
      </c>
      <c r="BA129" s="22">
        <f t="shared" si="306"/>
        <v>518</v>
      </c>
      <c r="BB129" s="22">
        <f t="shared" si="306"/>
        <v>550</v>
      </c>
      <c r="BC129" s="22">
        <f t="shared" si="306"/>
        <v>583</v>
      </c>
      <c r="BD129" s="22">
        <f t="shared" si="306"/>
        <v>617</v>
      </c>
      <c r="BE129" s="22">
        <f t="shared" si="306"/>
        <v>652</v>
      </c>
      <c r="BF129" s="22">
        <f t="shared" si="306"/>
        <v>689</v>
      </c>
      <c r="BG129" s="22">
        <f t="shared" si="306"/>
        <v>727</v>
      </c>
      <c r="BH129" s="22">
        <f t="shared" si="306"/>
        <v>765</v>
      </c>
      <c r="BI129" s="22">
        <f t="shared" si="306"/>
        <v>806</v>
      </c>
      <c r="BJ129" s="22">
        <f t="shared" si="306"/>
        <v>848</v>
      </c>
      <c r="BK129" s="22">
        <f t="shared" si="306"/>
        <v>892</v>
      </c>
      <c r="BL129" s="22">
        <f t="shared" si="306"/>
        <v>937</v>
      </c>
      <c r="BM129" s="22">
        <f t="shared" si="306"/>
        <v>984</v>
      </c>
    </row>
    <row r="130" spans="2:66" s="21" customFormat="1" ht="16" customHeight="1" outlineLevel="4">
      <c r="B130" s="197"/>
      <c r="C130" s="511" t="s">
        <v>428</v>
      </c>
      <c r="D130" s="513"/>
      <c r="E130" s="238"/>
      <c r="F130" s="483">
        <f>F126</f>
        <v>0</v>
      </c>
      <c r="G130" s="483">
        <f>SUM(G126+F130)</f>
        <v>0</v>
      </c>
      <c r="H130" s="483">
        <f t="shared" ref="H130:O130" si="307">SUM(H126+G130)</f>
        <v>0</v>
      </c>
      <c r="I130" s="483">
        <f t="shared" si="307"/>
        <v>0</v>
      </c>
      <c r="J130" s="483">
        <f t="shared" si="307"/>
        <v>0</v>
      </c>
      <c r="K130" s="483">
        <f t="shared" si="307"/>
        <v>0</v>
      </c>
      <c r="L130" s="483">
        <f t="shared" si="307"/>
        <v>0</v>
      </c>
      <c r="M130" s="483">
        <f t="shared" si="307"/>
        <v>0</v>
      </c>
      <c r="N130" s="483">
        <f t="shared" si="307"/>
        <v>960</v>
      </c>
      <c r="O130" s="483">
        <f t="shared" si="307"/>
        <v>1920</v>
      </c>
      <c r="P130" s="483">
        <f t="shared" ref="P130:BM130" si="308">SUM(P126+O130)</f>
        <v>2880</v>
      </c>
      <c r="Q130" s="483">
        <f t="shared" si="308"/>
        <v>3840</v>
      </c>
      <c r="R130" s="483">
        <f t="shared" si="308"/>
        <v>4800</v>
      </c>
      <c r="S130" s="483">
        <f t="shared" si="308"/>
        <v>6720</v>
      </c>
      <c r="T130" s="483">
        <f t="shared" si="308"/>
        <v>8640</v>
      </c>
      <c r="U130" s="483">
        <f t="shared" si="308"/>
        <v>10560</v>
      </c>
      <c r="V130" s="483">
        <f t="shared" si="308"/>
        <v>13440</v>
      </c>
      <c r="W130" s="483">
        <f t="shared" si="308"/>
        <v>16320</v>
      </c>
      <c r="X130" s="483">
        <f t="shared" si="308"/>
        <v>19200</v>
      </c>
      <c r="Y130" s="483">
        <f t="shared" si="308"/>
        <v>23040</v>
      </c>
      <c r="Z130" s="483">
        <f t="shared" si="308"/>
        <v>27840</v>
      </c>
      <c r="AA130" s="483">
        <f t="shared" si="308"/>
        <v>32640</v>
      </c>
      <c r="AB130" s="483">
        <f t="shared" si="308"/>
        <v>39360</v>
      </c>
      <c r="AC130" s="483">
        <f t="shared" si="308"/>
        <v>47040</v>
      </c>
      <c r="AD130" s="483">
        <f t="shared" si="308"/>
        <v>54720</v>
      </c>
      <c r="AE130" s="483">
        <f t="shared" si="308"/>
        <v>63360</v>
      </c>
      <c r="AF130" s="483">
        <f t="shared" si="308"/>
        <v>72960</v>
      </c>
      <c r="AG130" s="483">
        <f t="shared" si="308"/>
        <v>84480</v>
      </c>
      <c r="AH130" s="483">
        <f t="shared" si="308"/>
        <v>96960</v>
      </c>
      <c r="AI130" s="483">
        <f t="shared" si="308"/>
        <v>110400</v>
      </c>
      <c r="AJ130" s="483">
        <f t="shared" si="308"/>
        <v>124800</v>
      </c>
      <c r="AK130" s="483">
        <f t="shared" si="308"/>
        <v>140160</v>
      </c>
      <c r="AL130" s="483">
        <f t="shared" si="308"/>
        <v>155520</v>
      </c>
      <c r="AM130" s="483">
        <f t="shared" si="308"/>
        <v>171840</v>
      </c>
      <c r="AN130" s="483">
        <f t="shared" si="308"/>
        <v>189120</v>
      </c>
      <c r="AO130" s="483">
        <f t="shared" si="308"/>
        <v>207360</v>
      </c>
      <c r="AP130" s="483">
        <f t="shared" si="308"/>
        <v>226560</v>
      </c>
      <c r="AQ130" s="483">
        <f t="shared" si="308"/>
        <v>247680</v>
      </c>
      <c r="AR130" s="483">
        <f t="shared" si="308"/>
        <v>268800</v>
      </c>
      <c r="AS130" s="483">
        <f t="shared" si="308"/>
        <v>290880</v>
      </c>
      <c r="AT130" s="483">
        <f t="shared" si="308"/>
        <v>313920</v>
      </c>
      <c r="AU130" s="483">
        <f t="shared" si="308"/>
        <v>336960</v>
      </c>
      <c r="AV130" s="483">
        <f t="shared" si="308"/>
        <v>360960</v>
      </c>
      <c r="AW130" s="483">
        <f t="shared" si="308"/>
        <v>385920</v>
      </c>
      <c r="AX130" s="483">
        <f t="shared" si="308"/>
        <v>411840</v>
      </c>
      <c r="AY130" s="483">
        <f t="shared" si="308"/>
        <v>438720</v>
      </c>
      <c r="AZ130" s="483">
        <f t="shared" si="308"/>
        <v>467520</v>
      </c>
      <c r="BA130" s="483">
        <f t="shared" si="308"/>
        <v>497280</v>
      </c>
      <c r="BB130" s="483">
        <f t="shared" si="308"/>
        <v>528000</v>
      </c>
      <c r="BC130" s="483">
        <f t="shared" si="308"/>
        <v>559680</v>
      </c>
      <c r="BD130" s="483">
        <f t="shared" si="308"/>
        <v>592320</v>
      </c>
      <c r="BE130" s="483">
        <f t="shared" si="308"/>
        <v>625920</v>
      </c>
      <c r="BF130" s="483">
        <f t="shared" si="308"/>
        <v>661440</v>
      </c>
      <c r="BG130" s="483">
        <f t="shared" si="308"/>
        <v>697920</v>
      </c>
      <c r="BH130" s="483">
        <f t="shared" si="308"/>
        <v>734400</v>
      </c>
      <c r="BI130" s="483">
        <f t="shared" si="308"/>
        <v>773760</v>
      </c>
      <c r="BJ130" s="483">
        <f t="shared" si="308"/>
        <v>814080</v>
      </c>
      <c r="BK130" s="483">
        <f t="shared" si="308"/>
        <v>856320</v>
      </c>
      <c r="BL130" s="483">
        <f t="shared" si="308"/>
        <v>899520</v>
      </c>
      <c r="BM130" s="483">
        <f t="shared" si="308"/>
        <v>944640</v>
      </c>
    </row>
    <row r="131" spans="2:66" s="21" customFormat="1" ht="16" customHeight="1" outlineLevel="4" thickBot="1">
      <c r="B131" s="197"/>
      <c r="C131" s="511" t="s">
        <v>430</v>
      </c>
      <c r="D131" s="513"/>
      <c r="E131" s="197"/>
      <c r="F131" s="484">
        <f>F127</f>
        <v>0</v>
      </c>
      <c r="G131" s="484">
        <f>G127+F131</f>
        <v>0</v>
      </c>
      <c r="H131" s="484">
        <f t="shared" ref="H131:BM131" si="309">H127+G131</f>
        <v>0</v>
      </c>
      <c r="I131" s="484">
        <f t="shared" si="309"/>
        <v>0</v>
      </c>
      <c r="J131" s="484">
        <f t="shared" si="309"/>
        <v>0</v>
      </c>
      <c r="K131" s="484">
        <f t="shared" si="309"/>
        <v>0</v>
      </c>
      <c r="L131" s="484">
        <f t="shared" si="309"/>
        <v>0</v>
      </c>
      <c r="M131" s="484">
        <f t="shared" si="309"/>
        <v>0</v>
      </c>
      <c r="N131" s="484">
        <f t="shared" si="309"/>
        <v>96000</v>
      </c>
      <c r="O131" s="484">
        <f t="shared" si="309"/>
        <v>192000</v>
      </c>
      <c r="P131" s="484">
        <f t="shared" si="309"/>
        <v>288000</v>
      </c>
      <c r="Q131" s="484">
        <f t="shared" si="309"/>
        <v>384000</v>
      </c>
      <c r="R131" s="484">
        <f t="shared" si="309"/>
        <v>480000</v>
      </c>
      <c r="S131" s="484">
        <f t="shared" si="309"/>
        <v>672000</v>
      </c>
      <c r="T131" s="484">
        <f t="shared" si="309"/>
        <v>864000</v>
      </c>
      <c r="U131" s="484">
        <f t="shared" si="309"/>
        <v>1056000</v>
      </c>
      <c r="V131" s="484">
        <f t="shared" si="309"/>
        <v>1344000</v>
      </c>
      <c r="W131" s="484">
        <f t="shared" si="309"/>
        <v>1632000</v>
      </c>
      <c r="X131" s="484">
        <f t="shared" si="309"/>
        <v>1920000</v>
      </c>
      <c r="Y131" s="484">
        <f t="shared" si="309"/>
        <v>2304000</v>
      </c>
      <c r="Z131" s="484">
        <f t="shared" si="309"/>
        <v>2784000</v>
      </c>
      <c r="AA131" s="484">
        <f t="shared" si="309"/>
        <v>3264000</v>
      </c>
      <c r="AB131" s="484">
        <f t="shared" si="309"/>
        <v>3936000</v>
      </c>
      <c r="AC131" s="484">
        <f t="shared" si="309"/>
        <v>4704000</v>
      </c>
      <c r="AD131" s="484">
        <f t="shared" si="309"/>
        <v>5472000</v>
      </c>
      <c r="AE131" s="484">
        <f t="shared" si="309"/>
        <v>6336000</v>
      </c>
      <c r="AF131" s="484">
        <f t="shared" si="309"/>
        <v>7296000</v>
      </c>
      <c r="AG131" s="484">
        <f t="shared" si="309"/>
        <v>8448000</v>
      </c>
      <c r="AH131" s="484">
        <f t="shared" si="309"/>
        <v>9696000</v>
      </c>
      <c r="AI131" s="484">
        <f t="shared" si="309"/>
        <v>11040000</v>
      </c>
      <c r="AJ131" s="484">
        <f t="shared" si="309"/>
        <v>12480000</v>
      </c>
      <c r="AK131" s="484">
        <f t="shared" si="309"/>
        <v>14016000</v>
      </c>
      <c r="AL131" s="484">
        <f t="shared" si="309"/>
        <v>15552000</v>
      </c>
      <c r="AM131" s="484">
        <f t="shared" si="309"/>
        <v>17184000</v>
      </c>
      <c r="AN131" s="484">
        <f t="shared" si="309"/>
        <v>18912000</v>
      </c>
      <c r="AO131" s="484">
        <f t="shared" si="309"/>
        <v>20736000</v>
      </c>
      <c r="AP131" s="484">
        <f t="shared" si="309"/>
        <v>22656000</v>
      </c>
      <c r="AQ131" s="484">
        <f t="shared" si="309"/>
        <v>24768000</v>
      </c>
      <c r="AR131" s="484">
        <f t="shared" si="309"/>
        <v>26880000</v>
      </c>
      <c r="AS131" s="484">
        <f t="shared" si="309"/>
        <v>29088000</v>
      </c>
      <c r="AT131" s="484">
        <f t="shared" si="309"/>
        <v>31392000</v>
      </c>
      <c r="AU131" s="484">
        <f t="shared" si="309"/>
        <v>33696000</v>
      </c>
      <c r="AV131" s="484">
        <f t="shared" si="309"/>
        <v>36096000</v>
      </c>
      <c r="AW131" s="484">
        <f t="shared" si="309"/>
        <v>38592000</v>
      </c>
      <c r="AX131" s="484">
        <f t="shared" si="309"/>
        <v>41184000</v>
      </c>
      <c r="AY131" s="484">
        <f t="shared" si="309"/>
        <v>43872000</v>
      </c>
      <c r="AZ131" s="484">
        <f t="shared" si="309"/>
        <v>46752000</v>
      </c>
      <c r="BA131" s="484">
        <f t="shared" si="309"/>
        <v>49728000</v>
      </c>
      <c r="BB131" s="484">
        <f t="shared" si="309"/>
        <v>52800000</v>
      </c>
      <c r="BC131" s="484">
        <f t="shared" si="309"/>
        <v>55968000</v>
      </c>
      <c r="BD131" s="484">
        <f t="shared" si="309"/>
        <v>59232000</v>
      </c>
      <c r="BE131" s="484">
        <f t="shared" si="309"/>
        <v>62592000</v>
      </c>
      <c r="BF131" s="484">
        <f t="shared" si="309"/>
        <v>66144000</v>
      </c>
      <c r="BG131" s="484">
        <f t="shared" si="309"/>
        <v>69792000</v>
      </c>
      <c r="BH131" s="484">
        <f t="shared" si="309"/>
        <v>73440000</v>
      </c>
      <c r="BI131" s="484">
        <f t="shared" si="309"/>
        <v>77376000</v>
      </c>
      <c r="BJ131" s="484">
        <f t="shared" si="309"/>
        <v>81408000</v>
      </c>
      <c r="BK131" s="484">
        <f t="shared" si="309"/>
        <v>85632000</v>
      </c>
      <c r="BL131" s="484">
        <f t="shared" si="309"/>
        <v>89952000</v>
      </c>
      <c r="BM131" s="484">
        <f t="shared" si="309"/>
        <v>94464000</v>
      </c>
    </row>
    <row r="132" spans="2:66" s="21" customFormat="1" ht="6.75" customHeight="1" thickTop="1">
      <c r="B132" s="290"/>
      <c r="C132" s="290"/>
      <c r="D132" s="290"/>
      <c r="E132" s="103"/>
      <c r="F132" s="292"/>
      <c r="G132" s="292"/>
      <c r="H132" s="292"/>
      <c r="I132" s="292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291"/>
      <c r="W132" s="291"/>
      <c r="X132" s="291"/>
      <c r="Y132" s="291"/>
      <c r="Z132" s="291"/>
      <c r="AA132" s="291"/>
      <c r="AB132" s="291"/>
      <c r="AC132" s="291"/>
      <c r="AD132" s="291"/>
      <c r="AE132" s="291"/>
      <c r="AF132" s="291"/>
      <c r="AG132" s="291"/>
      <c r="AH132" s="291"/>
      <c r="AI132" s="291"/>
      <c r="AJ132" s="291"/>
      <c r="AK132" s="291"/>
      <c r="AL132" s="291"/>
      <c r="AM132" s="291"/>
      <c r="AN132" s="291"/>
      <c r="AO132" s="291"/>
      <c r="AP132" s="291"/>
      <c r="AQ132" s="291"/>
      <c r="AR132" s="291"/>
      <c r="AS132" s="291"/>
      <c r="AT132" s="291"/>
      <c r="AU132" s="291"/>
      <c r="AV132" s="291"/>
      <c r="AW132" s="291"/>
      <c r="AX132" s="291"/>
      <c r="AY132" s="291"/>
      <c r="AZ132" s="291"/>
      <c r="BA132" s="291"/>
      <c r="BB132" s="291"/>
      <c r="BC132" s="291"/>
      <c r="BD132" s="291"/>
      <c r="BE132" s="291"/>
      <c r="BF132" s="291"/>
      <c r="BG132" s="291"/>
      <c r="BH132" s="291"/>
      <c r="BI132" s="291"/>
      <c r="BJ132" s="291"/>
      <c r="BK132" s="291"/>
      <c r="BL132" s="291"/>
      <c r="BM132" s="291"/>
    </row>
    <row r="133" spans="2:66" s="9" customFormat="1" ht="15.75" customHeight="1">
      <c r="B133" s="509" t="s">
        <v>383</v>
      </c>
      <c r="C133" s="510"/>
      <c r="D133" s="510"/>
      <c r="E133" s="237"/>
      <c r="F133" s="30">
        <f>F139</f>
        <v>30000</v>
      </c>
      <c r="G133" s="8">
        <f t="shared" ref="G133:J133" si="310">G139</f>
        <v>207000</v>
      </c>
      <c r="H133" s="8">
        <f t="shared" si="310"/>
        <v>837600</v>
      </c>
      <c r="I133" s="8">
        <f t="shared" si="310"/>
        <v>2602650</v>
      </c>
      <c r="J133" s="8">
        <f t="shared" si="310"/>
        <v>6571350</v>
      </c>
      <c r="K133" s="8">
        <f>K139</f>
        <v>15184650</v>
      </c>
      <c r="L133" s="8">
        <f t="shared" ref="L133:BM133" si="311">L139</f>
        <v>32221725</v>
      </c>
      <c r="M133" s="8">
        <f t="shared" si="311"/>
        <v>63201900</v>
      </c>
      <c r="N133" s="8">
        <f t="shared" si="311"/>
        <v>117530100</v>
      </c>
      <c r="O133" s="8">
        <f t="shared" si="311"/>
        <v>208908000</v>
      </c>
      <c r="P133" s="8">
        <f t="shared" si="311"/>
        <v>356935050</v>
      </c>
      <c r="Q133" s="31">
        <f t="shared" si="311"/>
        <v>590232825</v>
      </c>
      <c r="R133" s="30">
        <f t="shared" si="311"/>
        <v>948613650</v>
      </c>
      <c r="S133" s="8">
        <f t="shared" si="311"/>
        <v>1487545050</v>
      </c>
      <c r="T133" s="8" t="e">
        <f t="shared" si="311"/>
        <v>#VALUE!</v>
      </c>
      <c r="U133" s="8" t="e">
        <f t="shared" si="311"/>
        <v>#VALUE!</v>
      </c>
      <c r="V133" s="8" t="e">
        <f t="shared" si="311"/>
        <v>#VALUE!</v>
      </c>
      <c r="W133" s="8" t="e">
        <f t="shared" si="311"/>
        <v>#VALUE!</v>
      </c>
      <c r="X133" s="8" t="e">
        <f t="shared" si="311"/>
        <v>#VALUE!</v>
      </c>
      <c r="Y133" s="8" t="e">
        <f t="shared" si="311"/>
        <v>#VALUE!</v>
      </c>
      <c r="Z133" s="8" t="e">
        <f t="shared" si="311"/>
        <v>#VALUE!</v>
      </c>
      <c r="AA133" s="8" t="e">
        <f t="shared" si="311"/>
        <v>#VALUE!</v>
      </c>
      <c r="AB133" s="8" t="e">
        <f t="shared" si="311"/>
        <v>#VALUE!</v>
      </c>
      <c r="AC133" s="31" t="e">
        <f t="shared" si="311"/>
        <v>#VALUE!</v>
      </c>
      <c r="AD133" s="30" t="e">
        <f t="shared" si="311"/>
        <v>#VALUE!</v>
      </c>
      <c r="AE133" s="8" t="e">
        <f t="shared" si="311"/>
        <v>#VALUE!</v>
      </c>
      <c r="AF133" s="8" t="e">
        <f t="shared" si="311"/>
        <v>#VALUE!</v>
      </c>
      <c r="AG133" s="8" t="e">
        <f t="shared" si="311"/>
        <v>#VALUE!</v>
      </c>
      <c r="AH133" s="8" t="e">
        <f t="shared" si="311"/>
        <v>#VALUE!</v>
      </c>
      <c r="AI133" s="8" t="e">
        <f t="shared" si="311"/>
        <v>#VALUE!</v>
      </c>
      <c r="AJ133" s="8" t="e">
        <f t="shared" si="311"/>
        <v>#VALUE!</v>
      </c>
      <c r="AK133" s="8" t="e">
        <f t="shared" si="311"/>
        <v>#VALUE!</v>
      </c>
      <c r="AL133" s="8" t="e">
        <f t="shared" si="311"/>
        <v>#VALUE!</v>
      </c>
      <c r="AM133" s="8" t="e">
        <f t="shared" si="311"/>
        <v>#VALUE!</v>
      </c>
      <c r="AN133" s="8" t="e">
        <f t="shared" si="311"/>
        <v>#VALUE!</v>
      </c>
      <c r="AO133" s="31" t="e">
        <f t="shared" si="311"/>
        <v>#VALUE!</v>
      </c>
      <c r="AP133" s="30" t="e">
        <f t="shared" si="311"/>
        <v>#VALUE!</v>
      </c>
      <c r="AQ133" s="8" t="e">
        <f t="shared" si="311"/>
        <v>#VALUE!</v>
      </c>
      <c r="AR133" s="8" t="e">
        <f t="shared" si="311"/>
        <v>#VALUE!</v>
      </c>
      <c r="AS133" s="8" t="e">
        <f t="shared" si="311"/>
        <v>#VALUE!</v>
      </c>
      <c r="AT133" s="8" t="e">
        <f t="shared" si="311"/>
        <v>#VALUE!</v>
      </c>
      <c r="AU133" s="8" t="e">
        <f t="shared" si="311"/>
        <v>#VALUE!</v>
      </c>
      <c r="AV133" s="8" t="e">
        <f t="shared" si="311"/>
        <v>#VALUE!</v>
      </c>
      <c r="AW133" s="8" t="e">
        <f t="shared" si="311"/>
        <v>#VALUE!</v>
      </c>
      <c r="AX133" s="8" t="e">
        <f t="shared" si="311"/>
        <v>#VALUE!</v>
      </c>
      <c r="AY133" s="8" t="e">
        <f t="shared" si="311"/>
        <v>#VALUE!</v>
      </c>
      <c r="AZ133" s="8" t="e">
        <f t="shared" si="311"/>
        <v>#VALUE!</v>
      </c>
      <c r="BA133" s="31" t="e">
        <f t="shared" si="311"/>
        <v>#VALUE!</v>
      </c>
      <c r="BB133" s="30" t="e">
        <f t="shared" si="311"/>
        <v>#VALUE!</v>
      </c>
      <c r="BC133" s="8" t="e">
        <f t="shared" si="311"/>
        <v>#VALUE!</v>
      </c>
      <c r="BD133" s="8" t="e">
        <f t="shared" si="311"/>
        <v>#VALUE!</v>
      </c>
      <c r="BE133" s="8" t="e">
        <f t="shared" si="311"/>
        <v>#VALUE!</v>
      </c>
      <c r="BF133" s="8" t="e">
        <f t="shared" si="311"/>
        <v>#VALUE!</v>
      </c>
      <c r="BG133" s="8" t="e">
        <f t="shared" si="311"/>
        <v>#VALUE!</v>
      </c>
      <c r="BH133" s="8" t="e">
        <f t="shared" si="311"/>
        <v>#VALUE!</v>
      </c>
      <c r="BI133" s="8" t="e">
        <f t="shared" si="311"/>
        <v>#VALUE!</v>
      </c>
      <c r="BJ133" s="8" t="e">
        <f t="shared" si="311"/>
        <v>#VALUE!</v>
      </c>
      <c r="BK133" s="8" t="e">
        <f t="shared" si="311"/>
        <v>#VALUE!</v>
      </c>
      <c r="BL133" s="8" t="e">
        <f t="shared" si="311"/>
        <v>#VALUE!</v>
      </c>
      <c r="BM133" s="31" t="e">
        <f t="shared" si="311"/>
        <v>#VALUE!</v>
      </c>
    </row>
    <row r="134" spans="2:66" s="21" customFormat="1" ht="16" customHeight="1">
      <c r="B134" s="518" t="s">
        <v>207</v>
      </c>
      <c r="C134" s="519"/>
      <c r="D134" s="520"/>
      <c r="E134" s="241"/>
      <c r="F134" s="36">
        <f>Assumptions!$D$15</f>
        <v>120000000</v>
      </c>
      <c r="G134" s="22">
        <f>F134*(1+Assumptions!$E$16)</f>
        <v>121500000</v>
      </c>
      <c r="H134" s="22">
        <f>G134*(1+Assumptions!$E$16)</f>
        <v>123018750</v>
      </c>
      <c r="I134" s="22">
        <f>H134*(1+Assumptions!$E$16)</f>
        <v>124556484.375</v>
      </c>
      <c r="J134" s="22">
        <f>I134*(1+Assumptions!$E$16)</f>
        <v>126113440.4296875</v>
      </c>
      <c r="K134" s="22">
        <f>J134*(1+Assumptions!$E$16)</f>
        <v>127689858.43505859</v>
      </c>
      <c r="L134" s="22">
        <f>K134*(1+Assumptions!$E$16)</f>
        <v>129285981.66549683</v>
      </c>
      <c r="M134" s="22">
        <f>L134*(1+Assumptions!$E$16)</f>
        <v>130902056.43631554</v>
      </c>
      <c r="N134" s="22">
        <f>M134*(1+Assumptions!$E$16)</f>
        <v>132538332.14176947</v>
      </c>
      <c r="O134" s="22">
        <f>N134*(1+Assumptions!$E$16)</f>
        <v>134195061.29354158</v>
      </c>
      <c r="P134" s="22">
        <f>O134*(1+Assumptions!$E$16)</f>
        <v>135872499.55971083</v>
      </c>
      <c r="Q134" s="47">
        <f>P134*(1+Assumptions!$E$16)</f>
        <v>137570905.80420721</v>
      </c>
      <c r="R134" s="48">
        <f>Q134*(1+Assumptions!$E$16)</f>
        <v>139290542.1267598</v>
      </c>
      <c r="S134" s="46">
        <f>R134*(1+Assumptions!$E$16)</f>
        <v>141031673.9033443</v>
      </c>
      <c r="T134" s="46">
        <f>S134*(1+Assumptions!$E$16)</f>
        <v>142794569.8271361</v>
      </c>
      <c r="U134" s="46">
        <f>T134*(1+Assumptions!$E$16)</f>
        <v>144579501.94997528</v>
      </c>
      <c r="V134" s="46">
        <f>U134*(1+Assumptions!$E$16)</f>
        <v>146386745.72434998</v>
      </c>
      <c r="W134" s="46">
        <f>V134*(1+Assumptions!$E$16)</f>
        <v>148216580.04590434</v>
      </c>
      <c r="X134" s="46">
        <f>W134*(1+Assumptions!$E$16)</f>
        <v>150069287.29647812</v>
      </c>
      <c r="Y134" s="46">
        <f>X134*(1+Assumptions!$E$16)</f>
        <v>151945153.38768411</v>
      </c>
      <c r="Z134" s="46">
        <f>Y134*(1+Assumptions!$E$16)</f>
        <v>153844467.80503014</v>
      </c>
      <c r="AA134" s="46">
        <f>Z134*(1+Assumptions!$E$16)</f>
        <v>155767523.65259302</v>
      </c>
      <c r="AB134" s="46">
        <f>AA134*(1+Assumptions!$E$16)</f>
        <v>157714617.69825041</v>
      </c>
      <c r="AC134" s="47">
        <f>AB134*(1+Assumptions!$E$16)</f>
        <v>159686050.41947854</v>
      </c>
      <c r="AD134" s="48">
        <f>AC134*(1+Assumptions!$E$16)</f>
        <v>161682126.04972202</v>
      </c>
      <c r="AE134" s="46">
        <f>AD134*(1+Assumptions!$E$16)</f>
        <v>163703152.62534353</v>
      </c>
      <c r="AF134" s="46">
        <f>AE134*(1+Assumptions!$E$16)</f>
        <v>165749442.03316033</v>
      </c>
      <c r="AG134" s="46">
        <f>AF134*(1+Assumptions!$E$16)</f>
        <v>167821310.05857483</v>
      </c>
      <c r="AH134" s="46">
        <f>AG134*(1+Assumptions!$E$16)</f>
        <v>169919076.43430701</v>
      </c>
      <c r="AI134" s="46">
        <f>AH134*(1+Assumptions!$E$16)</f>
        <v>172043064.88973585</v>
      </c>
      <c r="AJ134" s="46">
        <f>AI134*(1+Assumptions!$E$16)</f>
        <v>174193603.20085755</v>
      </c>
      <c r="AK134" s="46">
        <f>AJ134*(1+Assumptions!$E$16)</f>
        <v>176371023.24086827</v>
      </c>
      <c r="AL134" s="46">
        <f>AK134*(1+Assumptions!$E$16)</f>
        <v>178575661.0313791</v>
      </c>
      <c r="AM134" s="46">
        <f>AL134*(1+Assumptions!$E$16)</f>
        <v>180807856.79427132</v>
      </c>
      <c r="AN134" s="46">
        <f>AM134*(1+Assumptions!$E$16)</f>
        <v>183067955.00419971</v>
      </c>
      <c r="AO134" s="47">
        <f>AN134*(1+Assumptions!$E$16)</f>
        <v>185356304.4417522</v>
      </c>
      <c r="AP134" s="48">
        <f>AO134*(1+Assumptions!$E$16)</f>
        <v>187673258.2472741</v>
      </c>
      <c r="AQ134" s="46">
        <f>AP134*(1+Assumptions!$E$16)</f>
        <v>190019173.97536501</v>
      </c>
      <c r="AR134" s="46">
        <f>AQ134*(1+Assumptions!$E$16)</f>
        <v>192394413.65005708</v>
      </c>
      <c r="AS134" s="46">
        <f>AR134*(1+Assumptions!$E$16)</f>
        <v>194799343.82068279</v>
      </c>
      <c r="AT134" s="46">
        <f>AS134*(1+Assumptions!$E$16)</f>
        <v>197234335.61844131</v>
      </c>
      <c r="AU134" s="46">
        <f>AT134*(1+Assumptions!$E$16)</f>
        <v>199699764.81367183</v>
      </c>
      <c r="AV134" s="46">
        <f>AU134*(1+Assumptions!$E$16)</f>
        <v>202196011.87384272</v>
      </c>
      <c r="AW134" s="46">
        <f>AV134*(1+Assumptions!$E$16)</f>
        <v>204723462.02226573</v>
      </c>
      <c r="AX134" s="46">
        <f>AW134*(1+Assumptions!$E$16)</f>
        <v>207282505.29754403</v>
      </c>
      <c r="AY134" s="46">
        <f>AX134*(1+Assumptions!$E$16)</f>
        <v>209873536.61376333</v>
      </c>
      <c r="AZ134" s="46">
        <f>AY134*(1+Assumptions!$E$16)</f>
        <v>212496955.82143536</v>
      </c>
      <c r="BA134" s="47">
        <f>AZ134*(1+Assumptions!$E$16)</f>
        <v>215153167.76920331</v>
      </c>
      <c r="BB134" s="48">
        <f>BA134*(1+Assumptions!$E$16)</f>
        <v>217842582.36631835</v>
      </c>
      <c r="BC134" s="46">
        <f>BB134*(1+Assumptions!$E$16)</f>
        <v>220565614.64589733</v>
      </c>
      <c r="BD134" s="46">
        <f>BC134*(1+Assumptions!$E$16)</f>
        <v>223322684.82897103</v>
      </c>
      <c r="BE134" s="46">
        <f>BD134*(1+Assumptions!$E$16)</f>
        <v>226114218.38933316</v>
      </c>
      <c r="BF134" s="46">
        <f>BE134*(1+Assumptions!$E$16)</f>
        <v>228940646.11919981</v>
      </c>
      <c r="BG134" s="46">
        <f>BF134*(1+Assumptions!$E$16)</f>
        <v>231802404.1956898</v>
      </c>
      <c r="BH134" s="46">
        <f>BG134*(1+Assumptions!$E$16)</f>
        <v>234699934.24813592</v>
      </c>
      <c r="BI134" s="46">
        <f>BH134*(1+Assumptions!$E$16)</f>
        <v>237633683.42623761</v>
      </c>
      <c r="BJ134" s="46">
        <f>BI134*(1+Assumptions!$E$16)</f>
        <v>240604104.46906558</v>
      </c>
      <c r="BK134" s="46">
        <f>BJ134*(1+Assumptions!$E$16)</f>
        <v>243611655.7749289</v>
      </c>
      <c r="BL134" s="46">
        <f>BK134*(1+Assumptions!$E$16)</f>
        <v>246656801.47211549</v>
      </c>
      <c r="BM134" s="47">
        <f>BL134*(1+Assumptions!$E$16)</f>
        <v>249740011.49051693</v>
      </c>
    </row>
    <row r="135" spans="2:66" s="21" customFormat="1" ht="16" customHeight="1">
      <c r="B135" s="518" t="s">
        <v>29</v>
      </c>
      <c r="C135" s="519"/>
      <c r="D135" s="520"/>
      <c r="E135" s="241"/>
      <c r="F135" s="301">
        <f t="shared" ref="F135:AK135" si="312">F96/F134</f>
        <v>3.3333333333333333E-6</v>
      </c>
      <c r="G135" s="301">
        <f t="shared" si="312"/>
        <v>1.646090534979424E-5</v>
      </c>
      <c r="H135" s="301">
        <f t="shared" si="312"/>
        <v>4.8773052888279228E-5</v>
      </c>
      <c r="I135" s="301">
        <f t="shared" si="312"/>
        <v>1.123988050100262E-4</v>
      </c>
      <c r="J135" s="301">
        <f t="shared" si="312"/>
        <v>1.9030485504343059E-4</v>
      </c>
      <c r="K135" s="301">
        <f t="shared" si="312"/>
        <v>3.4458492271238463E-4</v>
      </c>
      <c r="L135" s="301">
        <f t="shared" si="312"/>
        <v>5.2596576306267466E-4</v>
      </c>
      <c r="M135" s="301">
        <f t="shared" si="312"/>
        <v>6.7225834639818977E-4</v>
      </c>
      <c r="N135" s="301">
        <f t="shared" si="312"/>
        <v>8.6314651883224373E-4</v>
      </c>
      <c r="O135" s="301">
        <f t="shared" si="312"/>
        <v>1.0611418827739922E-3</v>
      </c>
      <c r="P135" s="301">
        <f t="shared" si="312"/>
        <v>1.2246775509335021E-3</v>
      </c>
      <c r="Q135" s="301">
        <f t="shared" si="312"/>
        <v>1.4421653971106768E-3</v>
      </c>
      <c r="R135" s="301">
        <f t="shared" si="312"/>
        <v>1.8149114515610271E-3</v>
      </c>
      <c r="S135" s="301">
        <f t="shared" si="312"/>
        <v>2.2321226947625067E-3</v>
      </c>
      <c r="T135" s="301">
        <f t="shared" si="312"/>
        <v>2.4846883213382196E-3</v>
      </c>
      <c r="U135" s="301">
        <f t="shared" si="312"/>
        <v>2.7611106319768881E-3</v>
      </c>
      <c r="V135" s="301">
        <f t="shared" si="312"/>
        <v>3.4702595339920809E-3</v>
      </c>
      <c r="W135" s="301">
        <f t="shared" si="312"/>
        <v>3.7458697254251065E-3</v>
      </c>
      <c r="X135" s="301">
        <f t="shared" si="312"/>
        <v>4.2433732542617644E-3</v>
      </c>
      <c r="Y135" s="301">
        <f t="shared" si="312"/>
        <v>5.0333951623230304E-3</v>
      </c>
      <c r="Z135" s="301">
        <f t="shared" si="312"/>
        <v>6.455870751613248E-3</v>
      </c>
      <c r="AA135" s="301">
        <f t="shared" si="312"/>
        <v>8.1660154194717165E-3</v>
      </c>
      <c r="AB135" s="301">
        <f t="shared" si="312"/>
        <v>9.455052561158651E-3</v>
      </c>
      <c r="AC135" s="301">
        <f t="shared" si="312"/>
        <v>1.2241520125677509E-2</v>
      </c>
      <c r="AD135" s="301">
        <f t="shared" si="312"/>
        <v>1.2844957267331597E-2</v>
      </c>
      <c r="AE135" s="301">
        <f t="shared" si="312"/>
        <v>1.3311900015678925E-2</v>
      </c>
      <c r="AF135" s="301">
        <f t="shared" si="312"/>
        <v>1.4371089101605844E-2</v>
      </c>
      <c r="AG135" s="301">
        <f t="shared" si="312"/>
        <v>1.7561536130133511E-2</v>
      </c>
      <c r="AH135" s="301">
        <f t="shared" si="312"/>
        <v>1.8213375831268076E-2</v>
      </c>
      <c r="AI135" s="301">
        <f t="shared" si="312"/>
        <v>1.886039406516982E-2</v>
      </c>
      <c r="AJ135" s="301">
        <f t="shared" si="312"/>
        <v>2.0076512201010512E-2</v>
      </c>
      <c r="AK135" s="301">
        <f t="shared" si="312"/>
        <v>2.1738264764523941E-2</v>
      </c>
      <c r="AL135" s="301">
        <f t="shared" ref="AL135:BM135" si="313">AL96/AL134</f>
        <v>2.2350190260803073E-2</v>
      </c>
      <c r="AM135" s="301">
        <f t="shared" si="313"/>
        <v>2.3178196314601638E-2</v>
      </c>
      <c r="AN135" s="301">
        <f t="shared" si="313"/>
        <v>2.3656789086329434E-2</v>
      </c>
      <c r="AO135" s="301">
        <f t="shared" si="313"/>
        <v>2.4553791216905731E-2</v>
      </c>
      <c r="AP135" s="301">
        <f t="shared" si="313"/>
        <v>2.5107466263475715E-2</v>
      </c>
      <c r="AQ135" s="301">
        <f t="shared" si="313"/>
        <v>2.701411595792692E-2</v>
      </c>
      <c r="AR135" s="301">
        <f t="shared" si="313"/>
        <v>2.7832408947900924E-2</v>
      </c>
      <c r="AS135" s="301">
        <f t="shared" si="313"/>
        <v>2.8340957888862404E-2</v>
      </c>
      <c r="AT135" s="301">
        <f t="shared" si="313"/>
        <v>2.9037540456847869E-2</v>
      </c>
      <c r="AU135" s="301">
        <f t="shared" si="313"/>
        <v>2.9314005479485792E-2</v>
      </c>
      <c r="AV135" s="301">
        <f t="shared" si="313"/>
        <v>2.9680110623271652E-2</v>
      </c>
      <c r="AW135" s="301">
        <f t="shared" si="313"/>
        <v>3.1607515504482021E-2</v>
      </c>
      <c r="AX135" s="301">
        <f t="shared" si="313"/>
        <v>3.2249706700545194E-2</v>
      </c>
      <c r="AY135" s="301">
        <f t="shared" si="313"/>
        <v>3.2873129749067927E-2</v>
      </c>
      <c r="AZ135" s="301">
        <f t="shared" si="313"/>
        <v>3.3478126651273109E-2</v>
      </c>
      <c r="BA135" s="301">
        <f t="shared" si="313"/>
        <v>3.3693205985125353E-2</v>
      </c>
      <c r="BB135" s="301">
        <f t="shared" si="313"/>
        <v>3.5093230703374174E-2</v>
      </c>
      <c r="BC135" s="301">
        <f t="shared" si="313"/>
        <v>3.645536505274833E-2</v>
      </c>
      <c r="BD135" s="301">
        <f t="shared" si="313"/>
        <v>3.6893699385308266E-2</v>
      </c>
      <c r="BE135" s="301">
        <f t="shared" si="313"/>
        <v>3.7512015212574246E-2</v>
      </c>
      <c r="BF135" s="301">
        <f t="shared" si="313"/>
        <v>3.8198546864617218E-2</v>
      </c>
      <c r="BG135" s="301">
        <f t="shared" si="313"/>
        <v>3.9381817594494752E-2</v>
      </c>
      <c r="BH135" s="301">
        <f t="shared" si="313"/>
        <v>3.967960208354411E-2</v>
      </c>
      <c r="BI135" s="301">
        <f t="shared" si="313"/>
        <v>4.1059835707292193E-2</v>
      </c>
      <c r="BJ135" s="301">
        <f t="shared" si="313"/>
        <v>4.1586987977948103E-2</v>
      </c>
      <c r="BK135" s="301">
        <f t="shared" si="313"/>
        <v>4.2260703689447697E-2</v>
      </c>
      <c r="BL135" s="301">
        <f t="shared" si="313"/>
        <v>4.3894187937987869E-2</v>
      </c>
      <c r="BM135" s="301">
        <f t="shared" si="313"/>
        <v>4.4361333748159461E-2</v>
      </c>
    </row>
    <row r="136" spans="2:66" s="18" customFormat="1" ht="15.75" customHeight="1" outlineLevel="1">
      <c r="B136" s="289" t="s">
        <v>384</v>
      </c>
      <c r="C136" s="287"/>
      <c r="D136" s="287"/>
      <c r="E136" s="288"/>
      <c r="F136" s="34">
        <f>F137</f>
        <v>30000</v>
      </c>
      <c r="G136" s="34">
        <f t="shared" ref="G136:BM136" si="314">G137</f>
        <v>177000</v>
      </c>
      <c r="H136" s="34">
        <f t="shared" si="314"/>
        <v>630600</v>
      </c>
      <c r="I136" s="34">
        <f t="shared" si="314"/>
        <v>1765050</v>
      </c>
      <c r="J136" s="34">
        <f t="shared" si="314"/>
        <v>3968700</v>
      </c>
      <c r="K136" s="34">
        <f t="shared" si="314"/>
        <v>8613300</v>
      </c>
      <c r="L136" s="34">
        <f t="shared" si="314"/>
        <v>17037075</v>
      </c>
      <c r="M136" s="34">
        <f t="shared" si="314"/>
        <v>30980175</v>
      </c>
      <c r="N136" s="34">
        <f t="shared" si="314"/>
        <v>54328200</v>
      </c>
      <c r="O136" s="34">
        <f t="shared" si="314"/>
        <v>91377900</v>
      </c>
      <c r="P136" s="34">
        <f t="shared" si="314"/>
        <v>148027050</v>
      </c>
      <c r="Q136" s="34">
        <f t="shared" si="314"/>
        <v>233297775</v>
      </c>
      <c r="R136" s="34">
        <f t="shared" si="314"/>
        <v>358380825</v>
      </c>
      <c r="S136" s="34">
        <f t="shared" si="314"/>
        <v>538931400</v>
      </c>
      <c r="T136" s="34" t="e">
        <f t="shared" si="314"/>
        <v>#VALUE!</v>
      </c>
      <c r="U136" s="34" t="e">
        <f t="shared" si="314"/>
        <v>#VALUE!</v>
      </c>
      <c r="V136" s="34" t="e">
        <f t="shared" si="314"/>
        <v>#VALUE!</v>
      </c>
      <c r="W136" s="34" t="e">
        <f t="shared" si="314"/>
        <v>#VALUE!</v>
      </c>
      <c r="X136" s="34" t="e">
        <f t="shared" si="314"/>
        <v>#VALUE!</v>
      </c>
      <c r="Y136" s="34" t="e">
        <f t="shared" si="314"/>
        <v>#VALUE!</v>
      </c>
      <c r="Z136" s="34" t="e">
        <f t="shared" si="314"/>
        <v>#VALUE!</v>
      </c>
      <c r="AA136" s="34" t="e">
        <f t="shared" si="314"/>
        <v>#VALUE!</v>
      </c>
      <c r="AB136" s="34" t="e">
        <f t="shared" si="314"/>
        <v>#VALUE!</v>
      </c>
      <c r="AC136" s="34" t="e">
        <f t="shared" si="314"/>
        <v>#VALUE!</v>
      </c>
      <c r="AD136" s="34" t="e">
        <f t="shared" si="314"/>
        <v>#VALUE!</v>
      </c>
      <c r="AE136" s="34" t="e">
        <f t="shared" si="314"/>
        <v>#VALUE!</v>
      </c>
      <c r="AF136" s="34" t="e">
        <f t="shared" si="314"/>
        <v>#VALUE!</v>
      </c>
      <c r="AG136" s="34" t="e">
        <f t="shared" si="314"/>
        <v>#VALUE!</v>
      </c>
      <c r="AH136" s="34" t="e">
        <f t="shared" si="314"/>
        <v>#VALUE!</v>
      </c>
      <c r="AI136" s="34" t="e">
        <f t="shared" si="314"/>
        <v>#VALUE!</v>
      </c>
      <c r="AJ136" s="34" t="e">
        <f t="shared" si="314"/>
        <v>#VALUE!</v>
      </c>
      <c r="AK136" s="34" t="e">
        <f t="shared" si="314"/>
        <v>#VALUE!</v>
      </c>
      <c r="AL136" s="34" t="e">
        <f t="shared" si="314"/>
        <v>#VALUE!</v>
      </c>
      <c r="AM136" s="34" t="e">
        <f t="shared" si="314"/>
        <v>#VALUE!</v>
      </c>
      <c r="AN136" s="34" t="e">
        <f t="shared" si="314"/>
        <v>#VALUE!</v>
      </c>
      <c r="AO136" s="34" t="e">
        <f t="shared" si="314"/>
        <v>#VALUE!</v>
      </c>
      <c r="AP136" s="34" t="e">
        <f t="shared" si="314"/>
        <v>#VALUE!</v>
      </c>
      <c r="AQ136" s="34" t="e">
        <f t="shared" si="314"/>
        <v>#VALUE!</v>
      </c>
      <c r="AR136" s="34" t="e">
        <f t="shared" si="314"/>
        <v>#VALUE!</v>
      </c>
      <c r="AS136" s="34" t="e">
        <f t="shared" si="314"/>
        <v>#VALUE!</v>
      </c>
      <c r="AT136" s="34" t="e">
        <f t="shared" si="314"/>
        <v>#VALUE!</v>
      </c>
      <c r="AU136" s="34" t="e">
        <f t="shared" si="314"/>
        <v>#VALUE!</v>
      </c>
      <c r="AV136" s="34" t="e">
        <f t="shared" si="314"/>
        <v>#VALUE!</v>
      </c>
      <c r="AW136" s="34" t="e">
        <f t="shared" si="314"/>
        <v>#VALUE!</v>
      </c>
      <c r="AX136" s="34" t="e">
        <f t="shared" si="314"/>
        <v>#VALUE!</v>
      </c>
      <c r="AY136" s="34" t="e">
        <f t="shared" si="314"/>
        <v>#VALUE!</v>
      </c>
      <c r="AZ136" s="34" t="e">
        <f t="shared" si="314"/>
        <v>#VALUE!</v>
      </c>
      <c r="BA136" s="34" t="e">
        <f t="shared" si="314"/>
        <v>#VALUE!</v>
      </c>
      <c r="BB136" s="34" t="e">
        <f t="shared" si="314"/>
        <v>#VALUE!</v>
      </c>
      <c r="BC136" s="34" t="e">
        <f t="shared" si="314"/>
        <v>#VALUE!</v>
      </c>
      <c r="BD136" s="34" t="e">
        <f t="shared" si="314"/>
        <v>#VALUE!</v>
      </c>
      <c r="BE136" s="34" t="e">
        <f t="shared" si="314"/>
        <v>#VALUE!</v>
      </c>
      <c r="BF136" s="34" t="e">
        <f t="shared" si="314"/>
        <v>#VALUE!</v>
      </c>
      <c r="BG136" s="34" t="e">
        <f t="shared" si="314"/>
        <v>#VALUE!</v>
      </c>
      <c r="BH136" s="34" t="e">
        <f t="shared" si="314"/>
        <v>#VALUE!</v>
      </c>
      <c r="BI136" s="34" t="e">
        <f t="shared" si="314"/>
        <v>#VALUE!</v>
      </c>
      <c r="BJ136" s="34" t="e">
        <f t="shared" si="314"/>
        <v>#VALUE!</v>
      </c>
      <c r="BK136" s="34" t="e">
        <f t="shared" si="314"/>
        <v>#VALUE!</v>
      </c>
      <c r="BL136" s="34" t="e">
        <f t="shared" si="314"/>
        <v>#VALUE!</v>
      </c>
      <c r="BM136" s="34" t="e">
        <f t="shared" si="314"/>
        <v>#VALUE!</v>
      </c>
    </row>
    <row r="137" spans="2:66" s="21" customFormat="1" ht="16" customHeight="1" outlineLevel="1">
      <c r="B137" s="285"/>
      <c r="C137" s="286" t="s">
        <v>384</v>
      </c>
      <c r="D137" s="20"/>
      <c r="E137" s="98"/>
      <c r="F137" s="40">
        <f>SUM(F138:F138)</f>
        <v>30000</v>
      </c>
      <c r="G137" s="22">
        <f t="shared" ref="G137:AN137" si="315">SUM(G138:G138)</f>
        <v>177000</v>
      </c>
      <c r="H137" s="22">
        <f t="shared" si="315"/>
        <v>630600</v>
      </c>
      <c r="I137" s="22">
        <f t="shared" si="315"/>
        <v>1765050</v>
      </c>
      <c r="J137" s="22">
        <f t="shared" si="315"/>
        <v>3968700</v>
      </c>
      <c r="K137" s="22">
        <f t="shared" si="315"/>
        <v>8613300</v>
      </c>
      <c r="L137" s="22">
        <f t="shared" si="315"/>
        <v>17037075</v>
      </c>
      <c r="M137" s="22">
        <f t="shared" si="315"/>
        <v>30980175</v>
      </c>
      <c r="N137" s="22">
        <f t="shared" si="315"/>
        <v>54328200</v>
      </c>
      <c r="O137" s="22">
        <f t="shared" si="315"/>
        <v>91377900</v>
      </c>
      <c r="P137" s="22">
        <f t="shared" si="315"/>
        <v>148027050</v>
      </c>
      <c r="Q137" s="37">
        <f t="shared" si="315"/>
        <v>233297775</v>
      </c>
      <c r="R137" s="36">
        <f t="shared" si="315"/>
        <v>358380825</v>
      </c>
      <c r="S137" s="22">
        <f t="shared" si="315"/>
        <v>538931400</v>
      </c>
      <c r="T137" s="22" t="e">
        <f t="shared" si="315"/>
        <v>#VALUE!</v>
      </c>
      <c r="U137" s="22" t="e">
        <f t="shared" si="315"/>
        <v>#VALUE!</v>
      </c>
      <c r="V137" s="22" t="e">
        <f t="shared" si="315"/>
        <v>#VALUE!</v>
      </c>
      <c r="W137" s="22" t="e">
        <f t="shared" si="315"/>
        <v>#VALUE!</v>
      </c>
      <c r="X137" s="22" t="e">
        <f t="shared" si="315"/>
        <v>#VALUE!</v>
      </c>
      <c r="Y137" s="22" t="e">
        <f t="shared" si="315"/>
        <v>#VALUE!</v>
      </c>
      <c r="Z137" s="22" t="e">
        <f t="shared" si="315"/>
        <v>#VALUE!</v>
      </c>
      <c r="AA137" s="22" t="e">
        <f t="shared" si="315"/>
        <v>#VALUE!</v>
      </c>
      <c r="AB137" s="22" t="e">
        <f t="shared" si="315"/>
        <v>#VALUE!</v>
      </c>
      <c r="AC137" s="37" t="e">
        <f t="shared" si="315"/>
        <v>#VALUE!</v>
      </c>
      <c r="AD137" s="36" t="e">
        <f t="shared" si="315"/>
        <v>#VALUE!</v>
      </c>
      <c r="AE137" s="22" t="e">
        <f t="shared" si="315"/>
        <v>#VALUE!</v>
      </c>
      <c r="AF137" s="22" t="e">
        <f t="shared" si="315"/>
        <v>#VALUE!</v>
      </c>
      <c r="AG137" s="22" t="e">
        <f t="shared" si="315"/>
        <v>#VALUE!</v>
      </c>
      <c r="AH137" s="22" t="e">
        <f t="shared" si="315"/>
        <v>#VALUE!</v>
      </c>
      <c r="AI137" s="22" t="e">
        <f t="shared" si="315"/>
        <v>#VALUE!</v>
      </c>
      <c r="AJ137" s="22" t="e">
        <f t="shared" si="315"/>
        <v>#VALUE!</v>
      </c>
      <c r="AK137" s="22" t="e">
        <f t="shared" si="315"/>
        <v>#VALUE!</v>
      </c>
      <c r="AL137" s="22" t="e">
        <f t="shared" si="315"/>
        <v>#VALUE!</v>
      </c>
      <c r="AM137" s="22" t="e">
        <f t="shared" si="315"/>
        <v>#VALUE!</v>
      </c>
      <c r="AN137" s="22" t="e">
        <f t="shared" si="315"/>
        <v>#VALUE!</v>
      </c>
      <c r="AO137" s="37" t="e">
        <f t="shared" ref="AO137:BM137" si="316">SUM(AO138:AO138)</f>
        <v>#VALUE!</v>
      </c>
      <c r="AP137" s="36" t="e">
        <f t="shared" si="316"/>
        <v>#VALUE!</v>
      </c>
      <c r="AQ137" s="22" t="e">
        <f t="shared" si="316"/>
        <v>#VALUE!</v>
      </c>
      <c r="AR137" s="22" t="e">
        <f t="shared" si="316"/>
        <v>#VALUE!</v>
      </c>
      <c r="AS137" s="22" t="e">
        <f t="shared" si="316"/>
        <v>#VALUE!</v>
      </c>
      <c r="AT137" s="22" t="e">
        <f t="shared" si="316"/>
        <v>#VALUE!</v>
      </c>
      <c r="AU137" s="22" t="e">
        <f t="shared" si="316"/>
        <v>#VALUE!</v>
      </c>
      <c r="AV137" s="22" t="e">
        <f t="shared" si="316"/>
        <v>#VALUE!</v>
      </c>
      <c r="AW137" s="22" t="e">
        <f t="shared" si="316"/>
        <v>#VALUE!</v>
      </c>
      <c r="AX137" s="22" t="e">
        <f t="shared" si="316"/>
        <v>#VALUE!</v>
      </c>
      <c r="AY137" s="22" t="e">
        <f t="shared" si="316"/>
        <v>#VALUE!</v>
      </c>
      <c r="AZ137" s="22" t="e">
        <f t="shared" si="316"/>
        <v>#VALUE!</v>
      </c>
      <c r="BA137" s="37" t="e">
        <f t="shared" si="316"/>
        <v>#VALUE!</v>
      </c>
      <c r="BB137" s="36" t="e">
        <f t="shared" si="316"/>
        <v>#VALUE!</v>
      </c>
      <c r="BC137" s="22" t="e">
        <f t="shared" si="316"/>
        <v>#VALUE!</v>
      </c>
      <c r="BD137" s="22" t="e">
        <f t="shared" si="316"/>
        <v>#VALUE!</v>
      </c>
      <c r="BE137" s="22" t="e">
        <f t="shared" si="316"/>
        <v>#VALUE!</v>
      </c>
      <c r="BF137" s="22" t="e">
        <f t="shared" si="316"/>
        <v>#VALUE!</v>
      </c>
      <c r="BG137" s="22" t="e">
        <f t="shared" si="316"/>
        <v>#VALUE!</v>
      </c>
      <c r="BH137" s="22" t="e">
        <f t="shared" si="316"/>
        <v>#VALUE!</v>
      </c>
      <c r="BI137" s="22" t="e">
        <f t="shared" si="316"/>
        <v>#VALUE!</v>
      </c>
      <c r="BJ137" s="22" t="e">
        <f t="shared" si="316"/>
        <v>#VALUE!</v>
      </c>
      <c r="BK137" s="22" t="e">
        <f t="shared" si="316"/>
        <v>#VALUE!</v>
      </c>
      <c r="BL137" s="22" t="e">
        <f t="shared" si="316"/>
        <v>#VALUE!</v>
      </c>
      <c r="BM137" s="37" t="e">
        <f t="shared" si="316"/>
        <v>#VALUE!</v>
      </c>
    </row>
    <row r="138" spans="2:66" s="21" customFormat="1" ht="16" customHeight="1" outlineLevel="2">
      <c r="B138" s="197"/>
      <c r="C138" s="283"/>
      <c r="D138" s="284" t="s">
        <v>383</v>
      </c>
      <c r="E138" s="95"/>
      <c r="F138" s="40">
        <f>F141</f>
        <v>30000</v>
      </c>
      <c r="G138" s="22">
        <f t="shared" ref="G138:AL138" si="317">G141-F141</f>
        <v>177000</v>
      </c>
      <c r="H138" s="22">
        <f t="shared" si="317"/>
        <v>630600</v>
      </c>
      <c r="I138" s="22">
        <f t="shared" si="317"/>
        <v>1765050</v>
      </c>
      <c r="J138" s="22">
        <f t="shared" si="317"/>
        <v>3968700</v>
      </c>
      <c r="K138" s="22">
        <f t="shared" si="317"/>
        <v>8613300</v>
      </c>
      <c r="L138" s="22">
        <f t="shared" si="317"/>
        <v>17037075</v>
      </c>
      <c r="M138" s="22">
        <f t="shared" si="317"/>
        <v>30980175</v>
      </c>
      <c r="N138" s="22">
        <f t="shared" si="317"/>
        <v>54328200</v>
      </c>
      <c r="O138" s="22">
        <f t="shared" si="317"/>
        <v>91377900</v>
      </c>
      <c r="P138" s="22">
        <f t="shared" si="317"/>
        <v>148027050</v>
      </c>
      <c r="Q138" s="22">
        <f t="shared" si="317"/>
        <v>233297775</v>
      </c>
      <c r="R138" s="22">
        <f t="shared" si="317"/>
        <v>358380825</v>
      </c>
      <c r="S138" s="22">
        <f t="shared" si="317"/>
        <v>538931400</v>
      </c>
      <c r="T138" s="22" t="e">
        <f t="shared" si="317"/>
        <v>#VALUE!</v>
      </c>
      <c r="U138" s="22" t="e">
        <f t="shared" si="317"/>
        <v>#VALUE!</v>
      </c>
      <c r="V138" s="22" t="e">
        <f t="shared" si="317"/>
        <v>#VALUE!</v>
      </c>
      <c r="W138" s="22" t="e">
        <f t="shared" si="317"/>
        <v>#VALUE!</v>
      </c>
      <c r="X138" s="22" t="e">
        <f t="shared" si="317"/>
        <v>#VALUE!</v>
      </c>
      <c r="Y138" s="22" t="e">
        <f t="shared" si="317"/>
        <v>#VALUE!</v>
      </c>
      <c r="Z138" s="22" t="e">
        <f t="shared" si="317"/>
        <v>#VALUE!</v>
      </c>
      <c r="AA138" s="22" t="e">
        <f t="shared" si="317"/>
        <v>#VALUE!</v>
      </c>
      <c r="AB138" s="22" t="e">
        <f t="shared" si="317"/>
        <v>#VALUE!</v>
      </c>
      <c r="AC138" s="22" t="e">
        <f t="shared" si="317"/>
        <v>#VALUE!</v>
      </c>
      <c r="AD138" s="22" t="e">
        <f t="shared" si="317"/>
        <v>#VALUE!</v>
      </c>
      <c r="AE138" s="22" t="e">
        <f t="shared" si="317"/>
        <v>#VALUE!</v>
      </c>
      <c r="AF138" s="22" t="e">
        <f t="shared" si="317"/>
        <v>#VALUE!</v>
      </c>
      <c r="AG138" s="22" t="e">
        <f t="shared" si="317"/>
        <v>#VALUE!</v>
      </c>
      <c r="AH138" s="22" t="e">
        <f t="shared" si="317"/>
        <v>#VALUE!</v>
      </c>
      <c r="AI138" s="22" t="e">
        <f t="shared" si="317"/>
        <v>#VALUE!</v>
      </c>
      <c r="AJ138" s="22" t="e">
        <f t="shared" si="317"/>
        <v>#VALUE!</v>
      </c>
      <c r="AK138" s="22" t="e">
        <f t="shared" si="317"/>
        <v>#VALUE!</v>
      </c>
      <c r="AL138" s="22" t="e">
        <f t="shared" si="317"/>
        <v>#VALUE!</v>
      </c>
      <c r="AM138" s="22" t="e">
        <f t="shared" ref="AM138:BM138" si="318">AM141-AL141</f>
        <v>#VALUE!</v>
      </c>
      <c r="AN138" s="22" t="e">
        <f t="shared" si="318"/>
        <v>#VALUE!</v>
      </c>
      <c r="AO138" s="22" t="e">
        <f t="shared" si="318"/>
        <v>#VALUE!</v>
      </c>
      <c r="AP138" s="22" t="e">
        <f t="shared" si="318"/>
        <v>#VALUE!</v>
      </c>
      <c r="AQ138" s="22" t="e">
        <f t="shared" si="318"/>
        <v>#VALUE!</v>
      </c>
      <c r="AR138" s="22" t="e">
        <f t="shared" si="318"/>
        <v>#VALUE!</v>
      </c>
      <c r="AS138" s="22" t="e">
        <f t="shared" si="318"/>
        <v>#VALUE!</v>
      </c>
      <c r="AT138" s="22" t="e">
        <f t="shared" si="318"/>
        <v>#VALUE!</v>
      </c>
      <c r="AU138" s="22" t="e">
        <f t="shared" si="318"/>
        <v>#VALUE!</v>
      </c>
      <c r="AV138" s="22" t="e">
        <f t="shared" si="318"/>
        <v>#VALUE!</v>
      </c>
      <c r="AW138" s="22" t="e">
        <f t="shared" si="318"/>
        <v>#VALUE!</v>
      </c>
      <c r="AX138" s="22" t="e">
        <f t="shared" si="318"/>
        <v>#VALUE!</v>
      </c>
      <c r="AY138" s="22" t="e">
        <f t="shared" si="318"/>
        <v>#VALUE!</v>
      </c>
      <c r="AZ138" s="22" t="e">
        <f t="shared" si="318"/>
        <v>#VALUE!</v>
      </c>
      <c r="BA138" s="22" t="e">
        <f t="shared" si="318"/>
        <v>#VALUE!</v>
      </c>
      <c r="BB138" s="22" t="e">
        <f t="shared" si="318"/>
        <v>#VALUE!</v>
      </c>
      <c r="BC138" s="22" t="e">
        <f t="shared" si="318"/>
        <v>#VALUE!</v>
      </c>
      <c r="BD138" s="22" t="e">
        <f t="shared" si="318"/>
        <v>#VALUE!</v>
      </c>
      <c r="BE138" s="22" t="e">
        <f t="shared" si="318"/>
        <v>#VALUE!</v>
      </c>
      <c r="BF138" s="22" t="e">
        <f t="shared" si="318"/>
        <v>#VALUE!</v>
      </c>
      <c r="BG138" s="22" t="e">
        <f t="shared" si="318"/>
        <v>#VALUE!</v>
      </c>
      <c r="BH138" s="22" t="e">
        <f t="shared" si="318"/>
        <v>#VALUE!</v>
      </c>
      <c r="BI138" s="22" t="e">
        <f t="shared" si="318"/>
        <v>#VALUE!</v>
      </c>
      <c r="BJ138" s="22" t="e">
        <f t="shared" si="318"/>
        <v>#VALUE!</v>
      </c>
      <c r="BK138" s="22" t="e">
        <f t="shared" si="318"/>
        <v>#VALUE!</v>
      </c>
      <c r="BL138" s="22" t="e">
        <f t="shared" si="318"/>
        <v>#VALUE!</v>
      </c>
      <c r="BM138" s="22" t="e">
        <f t="shared" si="318"/>
        <v>#VALUE!</v>
      </c>
    </row>
    <row r="139" spans="2:66" s="21" customFormat="1" ht="16" customHeight="1" outlineLevel="1">
      <c r="B139" s="511" t="s">
        <v>385</v>
      </c>
      <c r="C139" s="512"/>
      <c r="D139" s="513"/>
      <c r="E139" s="240"/>
      <c r="F139" s="204">
        <f>F140</f>
        <v>30000</v>
      </c>
      <c r="G139" s="205">
        <f t="shared" ref="G139:BM139" si="319">G140</f>
        <v>207000</v>
      </c>
      <c r="H139" s="205">
        <f t="shared" si="319"/>
        <v>837600</v>
      </c>
      <c r="I139" s="205">
        <f t="shared" si="319"/>
        <v>2602650</v>
      </c>
      <c r="J139" s="205">
        <f t="shared" si="319"/>
        <v>6571350</v>
      </c>
      <c r="K139" s="205">
        <f>K140</f>
        <v>15184650</v>
      </c>
      <c r="L139" s="205">
        <f t="shared" si="319"/>
        <v>32221725</v>
      </c>
      <c r="M139" s="205">
        <f t="shared" si="319"/>
        <v>63201900</v>
      </c>
      <c r="N139" s="205">
        <f t="shared" si="319"/>
        <v>117530100</v>
      </c>
      <c r="O139" s="205">
        <f t="shared" si="319"/>
        <v>208908000</v>
      </c>
      <c r="P139" s="205">
        <f t="shared" si="319"/>
        <v>356935050</v>
      </c>
      <c r="Q139" s="206">
        <f t="shared" si="319"/>
        <v>590232825</v>
      </c>
      <c r="R139" s="207">
        <f t="shared" si="319"/>
        <v>948613650</v>
      </c>
      <c r="S139" s="205">
        <f t="shared" si="319"/>
        <v>1487545050</v>
      </c>
      <c r="T139" s="205" t="e">
        <f t="shared" si="319"/>
        <v>#VALUE!</v>
      </c>
      <c r="U139" s="205" t="e">
        <f t="shared" si="319"/>
        <v>#VALUE!</v>
      </c>
      <c r="V139" s="205" t="e">
        <f t="shared" si="319"/>
        <v>#VALUE!</v>
      </c>
      <c r="W139" s="205" t="e">
        <f t="shared" si="319"/>
        <v>#VALUE!</v>
      </c>
      <c r="X139" s="205" t="e">
        <f t="shared" si="319"/>
        <v>#VALUE!</v>
      </c>
      <c r="Y139" s="205" t="e">
        <f t="shared" si="319"/>
        <v>#VALUE!</v>
      </c>
      <c r="Z139" s="205" t="e">
        <f t="shared" si="319"/>
        <v>#VALUE!</v>
      </c>
      <c r="AA139" s="205" t="e">
        <f t="shared" si="319"/>
        <v>#VALUE!</v>
      </c>
      <c r="AB139" s="205" t="e">
        <f t="shared" si="319"/>
        <v>#VALUE!</v>
      </c>
      <c r="AC139" s="206" t="e">
        <f t="shared" si="319"/>
        <v>#VALUE!</v>
      </c>
      <c r="AD139" s="207" t="e">
        <f t="shared" si="319"/>
        <v>#VALUE!</v>
      </c>
      <c r="AE139" s="205" t="e">
        <f t="shared" si="319"/>
        <v>#VALUE!</v>
      </c>
      <c r="AF139" s="205" t="e">
        <f t="shared" si="319"/>
        <v>#VALUE!</v>
      </c>
      <c r="AG139" s="205" t="e">
        <f t="shared" si="319"/>
        <v>#VALUE!</v>
      </c>
      <c r="AH139" s="205" t="e">
        <f t="shared" si="319"/>
        <v>#VALUE!</v>
      </c>
      <c r="AI139" s="205" t="e">
        <f t="shared" si="319"/>
        <v>#VALUE!</v>
      </c>
      <c r="AJ139" s="205" t="e">
        <f t="shared" si="319"/>
        <v>#VALUE!</v>
      </c>
      <c r="AK139" s="205" t="e">
        <f t="shared" si="319"/>
        <v>#VALUE!</v>
      </c>
      <c r="AL139" s="205" t="e">
        <f t="shared" si="319"/>
        <v>#VALUE!</v>
      </c>
      <c r="AM139" s="205" t="e">
        <f t="shared" si="319"/>
        <v>#VALUE!</v>
      </c>
      <c r="AN139" s="205" t="e">
        <f t="shared" si="319"/>
        <v>#VALUE!</v>
      </c>
      <c r="AO139" s="206" t="e">
        <f t="shared" si="319"/>
        <v>#VALUE!</v>
      </c>
      <c r="AP139" s="207" t="e">
        <f t="shared" si="319"/>
        <v>#VALUE!</v>
      </c>
      <c r="AQ139" s="205" t="e">
        <f t="shared" si="319"/>
        <v>#VALUE!</v>
      </c>
      <c r="AR139" s="205" t="e">
        <f t="shared" si="319"/>
        <v>#VALUE!</v>
      </c>
      <c r="AS139" s="205" t="e">
        <f t="shared" si="319"/>
        <v>#VALUE!</v>
      </c>
      <c r="AT139" s="205" t="e">
        <f t="shared" si="319"/>
        <v>#VALUE!</v>
      </c>
      <c r="AU139" s="205" t="e">
        <f t="shared" si="319"/>
        <v>#VALUE!</v>
      </c>
      <c r="AV139" s="205" t="e">
        <f t="shared" si="319"/>
        <v>#VALUE!</v>
      </c>
      <c r="AW139" s="205" t="e">
        <f t="shared" si="319"/>
        <v>#VALUE!</v>
      </c>
      <c r="AX139" s="205" t="e">
        <f t="shared" si="319"/>
        <v>#VALUE!</v>
      </c>
      <c r="AY139" s="205" t="e">
        <f t="shared" si="319"/>
        <v>#VALUE!</v>
      </c>
      <c r="AZ139" s="205" t="e">
        <f t="shared" si="319"/>
        <v>#VALUE!</v>
      </c>
      <c r="BA139" s="206" t="e">
        <f t="shared" si="319"/>
        <v>#VALUE!</v>
      </c>
      <c r="BB139" s="207" t="e">
        <f t="shared" si="319"/>
        <v>#VALUE!</v>
      </c>
      <c r="BC139" s="205" t="e">
        <f t="shared" si="319"/>
        <v>#VALUE!</v>
      </c>
      <c r="BD139" s="205" t="e">
        <f t="shared" si="319"/>
        <v>#VALUE!</v>
      </c>
      <c r="BE139" s="205" t="e">
        <f t="shared" si="319"/>
        <v>#VALUE!</v>
      </c>
      <c r="BF139" s="205" t="e">
        <f t="shared" si="319"/>
        <v>#VALUE!</v>
      </c>
      <c r="BG139" s="205" t="e">
        <f t="shared" si="319"/>
        <v>#VALUE!</v>
      </c>
      <c r="BH139" s="205" t="e">
        <f t="shared" si="319"/>
        <v>#VALUE!</v>
      </c>
      <c r="BI139" s="205" t="e">
        <f t="shared" si="319"/>
        <v>#VALUE!</v>
      </c>
      <c r="BJ139" s="205" t="e">
        <f t="shared" si="319"/>
        <v>#VALUE!</v>
      </c>
      <c r="BK139" s="205" t="e">
        <f t="shared" si="319"/>
        <v>#VALUE!</v>
      </c>
      <c r="BL139" s="205" t="e">
        <f t="shared" si="319"/>
        <v>#VALUE!</v>
      </c>
      <c r="BM139" s="206" t="e">
        <f t="shared" si="319"/>
        <v>#VALUE!</v>
      </c>
    </row>
    <row r="140" spans="2:66" s="21" customFormat="1" ht="16" customHeight="1" outlineLevel="3">
      <c r="C140" s="511" t="s">
        <v>382</v>
      </c>
      <c r="D140" s="513"/>
      <c r="E140" s="241"/>
      <c r="F140" s="36">
        <f t="shared" ref="F140:AK140" si="320">SUM(F141:F141)</f>
        <v>30000</v>
      </c>
      <c r="G140" s="22">
        <f t="shared" si="320"/>
        <v>207000</v>
      </c>
      <c r="H140" s="22">
        <f t="shared" si="320"/>
        <v>837600</v>
      </c>
      <c r="I140" s="22">
        <f t="shared" si="320"/>
        <v>2602650</v>
      </c>
      <c r="J140" s="22">
        <f t="shared" si="320"/>
        <v>6571350</v>
      </c>
      <c r="K140" s="22">
        <f t="shared" si="320"/>
        <v>15184650</v>
      </c>
      <c r="L140" s="22">
        <f t="shared" si="320"/>
        <v>32221725</v>
      </c>
      <c r="M140" s="22">
        <f t="shared" si="320"/>
        <v>63201900</v>
      </c>
      <c r="N140" s="22">
        <f t="shared" si="320"/>
        <v>117530100</v>
      </c>
      <c r="O140" s="22">
        <f t="shared" si="320"/>
        <v>208908000</v>
      </c>
      <c r="P140" s="22">
        <f t="shared" si="320"/>
        <v>356935050</v>
      </c>
      <c r="Q140" s="37">
        <f t="shared" si="320"/>
        <v>590232825</v>
      </c>
      <c r="R140" s="36">
        <f t="shared" si="320"/>
        <v>948613650</v>
      </c>
      <c r="S140" s="22">
        <f t="shared" si="320"/>
        <v>1487545050</v>
      </c>
      <c r="T140" s="22" t="e">
        <f t="shared" si="320"/>
        <v>#VALUE!</v>
      </c>
      <c r="U140" s="22" t="e">
        <f t="shared" si="320"/>
        <v>#VALUE!</v>
      </c>
      <c r="V140" s="22" t="e">
        <f t="shared" si="320"/>
        <v>#VALUE!</v>
      </c>
      <c r="W140" s="22" t="e">
        <f t="shared" si="320"/>
        <v>#VALUE!</v>
      </c>
      <c r="X140" s="22" t="e">
        <f t="shared" si="320"/>
        <v>#VALUE!</v>
      </c>
      <c r="Y140" s="22" t="e">
        <f t="shared" si="320"/>
        <v>#VALUE!</v>
      </c>
      <c r="Z140" s="22" t="e">
        <f t="shared" si="320"/>
        <v>#VALUE!</v>
      </c>
      <c r="AA140" s="22" t="e">
        <f t="shared" si="320"/>
        <v>#VALUE!</v>
      </c>
      <c r="AB140" s="22" t="e">
        <f t="shared" si="320"/>
        <v>#VALUE!</v>
      </c>
      <c r="AC140" s="37" t="e">
        <f t="shared" si="320"/>
        <v>#VALUE!</v>
      </c>
      <c r="AD140" s="36" t="e">
        <f t="shared" si="320"/>
        <v>#VALUE!</v>
      </c>
      <c r="AE140" s="22" t="e">
        <f t="shared" si="320"/>
        <v>#VALUE!</v>
      </c>
      <c r="AF140" s="22" t="e">
        <f t="shared" si="320"/>
        <v>#VALUE!</v>
      </c>
      <c r="AG140" s="22" t="e">
        <f t="shared" si="320"/>
        <v>#VALUE!</v>
      </c>
      <c r="AH140" s="22" t="e">
        <f t="shared" si="320"/>
        <v>#VALUE!</v>
      </c>
      <c r="AI140" s="22" t="e">
        <f t="shared" si="320"/>
        <v>#VALUE!</v>
      </c>
      <c r="AJ140" s="22" t="e">
        <f t="shared" si="320"/>
        <v>#VALUE!</v>
      </c>
      <c r="AK140" s="22" t="e">
        <f t="shared" si="320"/>
        <v>#VALUE!</v>
      </c>
      <c r="AL140" s="22" t="e">
        <f t="shared" ref="AL140:BM140" si="321">SUM(AL141:AL141)</f>
        <v>#VALUE!</v>
      </c>
      <c r="AM140" s="22" t="e">
        <f t="shared" si="321"/>
        <v>#VALUE!</v>
      </c>
      <c r="AN140" s="22" t="e">
        <f t="shared" si="321"/>
        <v>#VALUE!</v>
      </c>
      <c r="AO140" s="37" t="e">
        <f t="shared" si="321"/>
        <v>#VALUE!</v>
      </c>
      <c r="AP140" s="36" t="e">
        <f t="shared" si="321"/>
        <v>#VALUE!</v>
      </c>
      <c r="AQ140" s="22" t="e">
        <f t="shared" si="321"/>
        <v>#VALUE!</v>
      </c>
      <c r="AR140" s="22" t="e">
        <f t="shared" si="321"/>
        <v>#VALUE!</v>
      </c>
      <c r="AS140" s="22" t="e">
        <f t="shared" si="321"/>
        <v>#VALUE!</v>
      </c>
      <c r="AT140" s="22" t="e">
        <f t="shared" si="321"/>
        <v>#VALUE!</v>
      </c>
      <c r="AU140" s="22" t="e">
        <f t="shared" si="321"/>
        <v>#VALUE!</v>
      </c>
      <c r="AV140" s="22" t="e">
        <f t="shared" si="321"/>
        <v>#VALUE!</v>
      </c>
      <c r="AW140" s="22" t="e">
        <f t="shared" si="321"/>
        <v>#VALUE!</v>
      </c>
      <c r="AX140" s="22" t="e">
        <f t="shared" si="321"/>
        <v>#VALUE!</v>
      </c>
      <c r="AY140" s="22" t="e">
        <f t="shared" si="321"/>
        <v>#VALUE!</v>
      </c>
      <c r="AZ140" s="22" t="e">
        <f t="shared" si="321"/>
        <v>#VALUE!</v>
      </c>
      <c r="BA140" s="37" t="e">
        <f t="shared" si="321"/>
        <v>#VALUE!</v>
      </c>
      <c r="BB140" s="36" t="e">
        <f t="shared" si="321"/>
        <v>#VALUE!</v>
      </c>
      <c r="BC140" s="22" t="e">
        <f t="shared" si="321"/>
        <v>#VALUE!</v>
      </c>
      <c r="BD140" s="22" t="e">
        <f t="shared" si="321"/>
        <v>#VALUE!</v>
      </c>
      <c r="BE140" s="22" t="e">
        <f t="shared" si="321"/>
        <v>#VALUE!</v>
      </c>
      <c r="BF140" s="22" t="e">
        <f t="shared" si="321"/>
        <v>#VALUE!</v>
      </c>
      <c r="BG140" s="22" t="e">
        <f t="shared" si="321"/>
        <v>#VALUE!</v>
      </c>
      <c r="BH140" s="22" t="e">
        <f t="shared" si="321"/>
        <v>#VALUE!</v>
      </c>
      <c r="BI140" s="22" t="e">
        <f t="shared" si="321"/>
        <v>#VALUE!</v>
      </c>
      <c r="BJ140" s="22" t="e">
        <f t="shared" si="321"/>
        <v>#VALUE!</v>
      </c>
      <c r="BK140" s="22" t="e">
        <f t="shared" si="321"/>
        <v>#VALUE!</v>
      </c>
      <c r="BL140" s="22" t="e">
        <f t="shared" si="321"/>
        <v>#VALUE!</v>
      </c>
      <c r="BM140" s="37" t="e">
        <f t="shared" si="321"/>
        <v>#VALUE!</v>
      </c>
    </row>
    <row r="141" spans="2:66" s="21" customFormat="1" ht="16" customHeight="1" outlineLevel="4">
      <c r="B141" s="197"/>
      <c r="C141" s="283"/>
      <c r="D141" s="284" t="s">
        <v>383</v>
      </c>
      <c r="E141" s="238"/>
      <c r="F141" s="22">
        <f>GROWTHWITHCURVE($F96:F96,$F$147:$BN$147,Assumptions!$E$8)</f>
        <v>30000</v>
      </c>
      <c r="G141" s="22">
        <f>GROWTHWITHCURVE($F96:G96,$F$147:$BN$147,Assumptions!$E$8)</f>
        <v>207000</v>
      </c>
      <c r="H141" s="22">
        <f>GROWTHWITHCURVE($F96:H96,$F$147:$BN$147,Assumptions!$E$8)</f>
        <v>837600</v>
      </c>
      <c r="I141" s="22">
        <f>GROWTHWITHCURVE($F96:I96,$F$147:$BN$147,Assumptions!$E$8)</f>
        <v>2602650</v>
      </c>
      <c r="J141" s="22">
        <f>GROWTHWITHCURVE($F96:J96,$F$147:$BN$147,Assumptions!$E$8)</f>
        <v>6571350</v>
      </c>
      <c r="K141" s="22">
        <f>GROWTHWITHCURVE($F96:K96,$F$147:$BN$147,Assumptions!$E$8)</f>
        <v>15184650</v>
      </c>
      <c r="L141" s="22">
        <f>GROWTHWITHCURVE($F96:L96,$F$147:$BN$147,Assumptions!$E$8)</f>
        <v>32221725</v>
      </c>
      <c r="M141" s="22">
        <f>GROWTHWITHCURVE($F96:M96,$F$147:$BN$147,Assumptions!$E$8)</f>
        <v>63201900</v>
      </c>
      <c r="N141" s="22">
        <f>GROWTHWITHCURVE($F96:N96,$F$147:$BN$147,Assumptions!$E$8)</f>
        <v>117530100</v>
      </c>
      <c r="O141" s="22">
        <f>GROWTHWITHCURVE($F96:O96,$F$147:$BN$147,Assumptions!$E$8)</f>
        <v>208908000</v>
      </c>
      <c r="P141" s="22">
        <f>GROWTHWITHCURVE($F96:P96,$F$147:$BN$147,Assumptions!$E$8)</f>
        <v>356935050</v>
      </c>
      <c r="Q141" s="22">
        <f>GROWTHWITHCURVE($F96:Q96,$F$147:$BN$147,Assumptions!$E$8)</f>
        <v>590232825</v>
      </c>
      <c r="R141" s="22">
        <f>GROWTHWITHCURVE($F96:R96,$F$147:$BN$147,Assumptions!$E$8)</f>
        <v>948613650</v>
      </c>
      <c r="S141" s="22">
        <f>GROWTHWITHCURVE($F96:S96,$F$147:$BN$147,Assumptions!$E$8)</f>
        <v>1487545050</v>
      </c>
      <c r="T141" s="22" t="e">
        <f>GROWTHWITHCURVE($F96:T96,$F$147:$BN$147,Assumptions!$E$8)</f>
        <v>#VALUE!</v>
      </c>
      <c r="U141" s="22" t="e">
        <f>GROWTHWITHCURVE($F96:U96,$F$147:$BN$147,Assumptions!$E$8)</f>
        <v>#VALUE!</v>
      </c>
      <c r="V141" s="22" t="e">
        <f>GROWTHWITHCURVE($F96:V96,$F$147:$BN$147,Assumptions!$E$8)</f>
        <v>#VALUE!</v>
      </c>
      <c r="W141" s="22" t="e">
        <f>GROWTHWITHCURVE($F96:W96,$F$147:$BN$147,Assumptions!$E$8)</f>
        <v>#VALUE!</v>
      </c>
      <c r="X141" s="22" t="e">
        <f>GROWTHWITHCURVE($F96:X96,$F$147:$BN$147,Assumptions!$E$8)</f>
        <v>#VALUE!</v>
      </c>
      <c r="Y141" s="22" t="e">
        <f>GROWTHWITHCURVE($F96:Y96,$F$147:$BN$147,Assumptions!$E$8)</f>
        <v>#VALUE!</v>
      </c>
      <c r="Z141" s="22" t="e">
        <f>GROWTHWITHCURVE($F96:Z96,$F$147:$BN$147,Assumptions!$E$8)</f>
        <v>#VALUE!</v>
      </c>
      <c r="AA141" s="22" t="e">
        <f>GROWTHWITHCURVE($F96:AA96,$F$147:$BN$147,Assumptions!$E$8)</f>
        <v>#VALUE!</v>
      </c>
      <c r="AB141" s="22" t="e">
        <f>GROWTHWITHCURVE($F96:AB96,$F$147:$BN$147,Assumptions!$E$8)</f>
        <v>#VALUE!</v>
      </c>
      <c r="AC141" s="22" t="e">
        <f>GROWTHWITHCURVE($F96:AC96,$F$147:$BN$147,Assumptions!$E$8)</f>
        <v>#VALUE!</v>
      </c>
      <c r="AD141" s="22" t="e">
        <f>GROWTHWITHCURVE($F96:AD96,$F$147:$BN$147,Assumptions!$E$8)</f>
        <v>#VALUE!</v>
      </c>
      <c r="AE141" s="22" t="e">
        <f>GROWTHWITHCURVE($F96:AE96,$F$147:$BN$147,Assumptions!$E$8)</f>
        <v>#VALUE!</v>
      </c>
      <c r="AF141" s="22" t="e">
        <f>GROWTHWITHCURVE($F96:AF96,$F$147:$BN$147,Assumptions!$E$8)</f>
        <v>#VALUE!</v>
      </c>
      <c r="AG141" s="22" t="e">
        <f>GROWTHWITHCURVE($F96:AG96,$F$147:$BN$147,Assumptions!$E$8)</f>
        <v>#VALUE!</v>
      </c>
      <c r="AH141" s="22" t="e">
        <f>GROWTHWITHCURVE($F96:AH96,$F$147:$BN$147,Assumptions!$E$8)</f>
        <v>#VALUE!</v>
      </c>
      <c r="AI141" s="22" t="e">
        <f>GROWTHWITHCURVE($F96:AI96,$F$147:$BN$147,Assumptions!$E$8)</f>
        <v>#VALUE!</v>
      </c>
      <c r="AJ141" s="22" t="e">
        <f>GROWTHWITHCURVE($F96:AJ96,$F$147:$BN$147,Assumptions!$E$8)</f>
        <v>#VALUE!</v>
      </c>
      <c r="AK141" s="22" t="e">
        <f>GROWTHWITHCURVE($F96:AK96,$F$147:$BN$147,Assumptions!$E$8)</f>
        <v>#VALUE!</v>
      </c>
      <c r="AL141" s="22" t="e">
        <f>GROWTHWITHCURVE($F96:AL96,$F$147:$BN$147,Assumptions!$E$8)</f>
        <v>#VALUE!</v>
      </c>
      <c r="AM141" s="22" t="e">
        <f>GROWTHWITHCURVE($F96:AM96,$F$147:$BN$147,Assumptions!$E$8)</f>
        <v>#VALUE!</v>
      </c>
      <c r="AN141" s="22" t="e">
        <f>GROWTHWITHCURVE($F96:AN96,$F$147:$BN$147,Assumptions!$E$8)</f>
        <v>#VALUE!</v>
      </c>
      <c r="AO141" s="22" t="e">
        <f>GROWTHWITHCURVE($F96:AO96,$F$147:$BN$147,Assumptions!$E$8)</f>
        <v>#VALUE!</v>
      </c>
      <c r="AP141" s="22" t="e">
        <f>GROWTHWITHCURVE($F96:AP96,$F$147:$BN$147,Assumptions!$E$8)</f>
        <v>#VALUE!</v>
      </c>
      <c r="AQ141" s="22" t="e">
        <f>GROWTHWITHCURVE($F96:AQ96,$F$147:$BN$147,Assumptions!$E$8)</f>
        <v>#VALUE!</v>
      </c>
      <c r="AR141" s="22" t="e">
        <f>GROWTHWITHCURVE($F96:AR96,$F$147:$BN$147,Assumptions!$E$8)</f>
        <v>#VALUE!</v>
      </c>
      <c r="AS141" s="22" t="e">
        <f>GROWTHWITHCURVE($F96:AS96,$F$147:$BN$147,Assumptions!$E$8)</f>
        <v>#VALUE!</v>
      </c>
      <c r="AT141" s="22" t="e">
        <f>GROWTHWITHCURVE($F96:AT96,$F$147:$BN$147,Assumptions!$E$8)</f>
        <v>#VALUE!</v>
      </c>
      <c r="AU141" s="22" t="e">
        <f>GROWTHWITHCURVE($F96:AU96,$F$147:$BN$147,Assumptions!$E$8)</f>
        <v>#VALUE!</v>
      </c>
      <c r="AV141" s="22" t="e">
        <f>GROWTHWITHCURVE($F96:AV96,$F$147:$BN$147,Assumptions!$E$8)</f>
        <v>#VALUE!</v>
      </c>
      <c r="AW141" s="22" t="e">
        <f>GROWTHWITHCURVE($F96:AW96,$F$147:$BN$147,Assumptions!$E$8)</f>
        <v>#VALUE!</v>
      </c>
      <c r="AX141" s="22" t="e">
        <f>GROWTHWITHCURVE($F96:AX96,$F$147:$BN$147,Assumptions!$E$8)</f>
        <v>#VALUE!</v>
      </c>
      <c r="AY141" s="22" t="e">
        <f>GROWTHWITHCURVE($F96:AY96,$F$147:$BN$147,Assumptions!$E$8)</f>
        <v>#VALUE!</v>
      </c>
      <c r="AZ141" s="22" t="e">
        <f>GROWTHWITHCURVE($F96:AZ96,$F$147:$BN$147,Assumptions!$E$8)</f>
        <v>#VALUE!</v>
      </c>
      <c r="BA141" s="22" t="e">
        <f>GROWTHWITHCURVE($F96:BA96,$F$147:$BN$147,Assumptions!$E$8)</f>
        <v>#VALUE!</v>
      </c>
      <c r="BB141" s="22" t="e">
        <f>GROWTHWITHCURVE($F96:BB96,$F$147:$BN$147,Assumptions!$E$8)</f>
        <v>#VALUE!</v>
      </c>
      <c r="BC141" s="22" t="e">
        <f>GROWTHWITHCURVE($F96:BC96,$F$147:$BN$147,Assumptions!$E$8)</f>
        <v>#VALUE!</v>
      </c>
      <c r="BD141" s="22" t="e">
        <f>GROWTHWITHCURVE($F96:BD96,$F$147:$BN$147,Assumptions!$E$8)</f>
        <v>#VALUE!</v>
      </c>
      <c r="BE141" s="22" t="e">
        <f>GROWTHWITHCURVE($F96:BE96,$F$147:$BN$147,Assumptions!$E$8)</f>
        <v>#VALUE!</v>
      </c>
      <c r="BF141" s="22" t="e">
        <f>GROWTHWITHCURVE($F96:BF96,$F$147:$BN$147,Assumptions!$E$8)</f>
        <v>#VALUE!</v>
      </c>
      <c r="BG141" s="22" t="e">
        <f>GROWTHWITHCURVE($F96:BG96,$F$147:$BN$147,Assumptions!$E$8)</f>
        <v>#VALUE!</v>
      </c>
      <c r="BH141" s="22" t="e">
        <f>GROWTHWITHCURVE($F96:BH96,$F$147:$BN$147,Assumptions!$E$8)</f>
        <v>#VALUE!</v>
      </c>
      <c r="BI141" s="22" t="e">
        <f>GROWTHWITHCURVE($F96:BI96,$F$147:$BN$147,Assumptions!$E$8)</f>
        <v>#VALUE!</v>
      </c>
      <c r="BJ141" s="22" t="e">
        <f>GROWTHWITHCURVE($F96:BJ96,$F$147:$BN$147,Assumptions!$E$8)</f>
        <v>#VALUE!</v>
      </c>
      <c r="BK141" s="22" t="e">
        <f>GROWTHWITHCURVE($F96:BK96,$F$147:$BN$147,Assumptions!$E$8)</f>
        <v>#VALUE!</v>
      </c>
      <c r="BL141" s="22" t="e">
        <f>GROWTHWITHCURVE($F96:BL96,$F$147:$BN$147,Assumptions!$E$8)</f>
        <v>#VALUE!</v>
      </c>
      <c r="BM141" s="22" t="e">
        <f>GROWTHWITHCURVE($F96:BM96,$F$147:$BN$147,Assumptions!$E$8)</f>
        <v>#VALUE!</v>
      </c>
    </row>
    <row r="142" spans="2:66" s="97" customFormat="1" ht="9" customHeight="1">
      <c r="B142" s="94"/>
      <c r="C142" s="94"/>
      <c r="D142" s="95"/>
      <c r="E142" s="95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96"/>
      <c r="T142" s="96"/>
      <c r="U142" s="96"/>
      <c r="V142" s="96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6"/>
      <c r="AS142" s="96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</row>
    <row r="143" spans="2:66" s="9" customFormat="1" ht="15.75" customHeight="1">
      <c r="B143" s="509" t="s">
        <v>402</v>
      </c>
      <c r="C143" s="510"/>
      <c r="D143" s="510"/>
      <c r="E143" s="237"/>
      <c r="F143" s="237"/>
      <c r="G143" s="30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31"/>
      <c r="S143" s="30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31"/>
      <c r="AE143" s="30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31"/>
      <c r="AQ143" s="30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31"/>
      <c r="BC143" s="30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17"/>
    </row>
    <row r="144" spans="2:66" s="18" customFormat="1" ht="15.75" customHeight="1" outlineLevel="1">
      <c r="B144" s="518" t="s">
        <v>135</v>
      </c>
      <c r="C144" s="519"/>
      <c r="D144" s="519"/>
      <c r="E144" s="83"/>
      <c r="F144" s="348">
        <v>0</v>
      </c>
      <c r="G144" s="348">
        <v>1</v>
      </c>
      <c r="H144" s="348">
        <v>2</v>
      </c>
      <c r="I144" s="348">
        <v>3</v>
      </c>
      <c r="J144" s="348">
        <v>4</v>
      </c>
      <c r="K144" s="348">
        <v>5</v>
      </c>
      <c r="L144" s="348">
        <v>6</v>
      </c>
      <c r="M144" s="348">
        <v>7</v>
      </c>
      <c r="N144" s="348">
        <v>8</v>
      </c>
      <c r="O144" s="348">
        <v>9</v>
      </c>
      <c r="P144" s="348">
        <v>10</v>
      </c>
      <c r="Q144" s="348">
        <v>11</v>
      </c>
      <c r="R144" s="348">
        <v>12</v>
      </c>
      <c r="S144" s="348">
        <v>13</v>
      </c>
      <c r="T144" s="348">
        <v>14</v>
      </c>
      <c r="U144" s="348">
        <v>15</v>
      </c>
      <c r="V144" s="348">
        <v>16</v>
      </c>
      <c r="W144" s="348">
        <v>17</v>
      </c>
      <c r="X144" s="348">
        <v>18</v>
      </c>
      <c r="Y144" s="348">
        <v>19</v>
      </c>
      <c r="Z144" s="348">
        <v>20</v>
      </c>
      <c r="AA144" s="348">
        <v>21</v>
      </c>
      <c r="AB144" s="348">
        <v>22</v>
      </c>
      <c r="AC144" s="348">
        <v>23</v>
      </c>
      <c r="AD144" s="348">
        <v>24</v>
      </c>
      <c r="AE144" s="348">
        <v>25</v>
      </c>
      <c r="AF144" s="348">
        <v>26</v>
      </c>
      <c r="AG144" s="348">
        <v>27</v>
      </c>
      <c r="AH144" s="348">
        <v>28</v>
      </c>
      <c r="AI144" s="348">
        <v>29</v>
      </c>
      <c r="AJ144" s="348">
        <v>30</v>
      </c>
      <c r="AK144" s="348">
        <v>31</v>
      </c>
      <c r="AL144" s="348">
        <v>32</v>
      </c>
      <c r="AM144" s="348">
        <v>33</v>
      </c>
      <c r="AN144" s="348">
        <v>34</v>
      </c>
      <c r="AO144" s="348">
        <v>35</v>
      </c>
      <c r="AP144" s="348">
        <v>36</v>
      </c>
      <c r="AQ144" s="348">
        <v>37</v>
      </c>
      <c r="AR144" s="348">
        <v>38</v>
      </c>
      <c r="AS144" s="348">
        <v>39</v>
      </c>
      <c r="AT144" s="348">
        <v>40</v>
      </c>
      <c r="AU144" s="348">
        <v>41</v>
      </c>
      <c r="AV144" s="348">
        <v>42</v>
      </c>
      <c r="AW144" s="348">
        <v>43</v>
      </c>
      <c r="AX144" s="348">
        <v>44</v>
      </c>
      <c r="AY144" s="348">
        <v>45</v>
      </c>
      <c r="AZ144" s="348">
        <v>46</v>
      </c>
      <c r="BA144" s="348">
        <v>47</v>
      </c>
      <c r="BB144" s="348">
        <v>48</v>
      </c>
      <c r="BC144" s="348">
        <v>49</v>
      </c>
      <c r="BD144" s="348">
        <v>50</v>
      </c>
      <c r="BE144" s="348">
        <v>51</v>
      </c>
      <c r="BF144" s="348">
        <v>52</v>
      </c>
      <c r="BG144" s="348">
        <v>53</v>
      </c>
      <c r="BH144" s="348">
        <v>54</v>
      </c>
      <c r="BI144" s="348">
        <v>55</v>
      </c>
      <c r="BJ144" s="348">
        <v>56</v>
      </c>
      <c r="BK144" s="348">
        <v>57</v>
      </c>
      <c r="BL144" s="348">
        <v>58</v>
      </c>
      <c r="BM144" s="348">
        <v>59</v>
      </c>
      <c r="BN144" s="349">
        <v>60</v>
      </c>
    </row>
    <row r="145" spans="2:66" s="18" customFormat="1" ht="15.75" customHeight="1" outlineLevel="1">
      <c r="B145" s="458" t="s">
        <v>404</v>
      </c>
      <c r="C145" s="242"/>
      <c r="D145" s="242"/>
      <c r="E145" s="83"/>
      <c r="F145" s="348"/>
      <c r="G145" s="348"/>
      <c r="H145" s="348"/>
      <c r="I145" s="348"/>
      <c r="J145" s="348"/>
      <c r="K145" s="348"/>
      <c r="L145" s="348"/>
      <c r="M145" s="348"/>
      <c r="N145" s="348"/>
      <c r="O145" s="348"/>
      <c r="P145" s="348"/>
      <c r="Q145" s="348"/>
      <c r="R145" s="348"/>
      <c r="S145" s="348"/>
      <c r="T145" s="348"/>
      <c r="U145" s="348"/>
      <c r="V145" s="348"/>
      <c r="W145" s="348"/>
      <c r="X145" s="348"/>
      <c r="Y145" s="348"/>
      <c r="Z145" s="348"/>
      <c r="AA145" s="348"/>
      <c r="AB145" s="348"/>
      <c r="AC145" s="348"/>
      <c r="AD145" s="348"/>
      <c r="AE145" s="348"/>
      <c r="AF145" s="348"/>
      <c r="AG145" s="348"/>
      <c r="AH145" s="348"/>
      <c r="AI145" s="348"/>
      <c r="AJ145" s="348"/>
      <c r="AK145" s="348"/>
      <c r="AL145" s="348"/>
      <c r="AM145" s="348"/>
      <c r="AN145" s="348"/>
      <c r="AO145" s="348"/>
      <c r="AP145" s="348"/>
      <c r="AQ145" s="348"/>
      <c r="AR145" s="348"/>
      <c r="AS145" s="348"/>
      <c r="AT145" s="348"/>
      <c r="AU145" s="348"/>
      <c r="AV145" s="348"/>
      <c r="AW145" s="348"/>
      <c r="AX145" s="348"/>
      <c r="AY145" s="348"/>
      <c r="AZ145" s="348"/>
      <c r="BA145" s="348"/>
      <c r="BB145" s="348"/>
      <c r="BC145" s="348"/>
      <c r="BD145" s="348"/>
      <c r="BE145" s="348"/>
      <c r="BF145" s="348"/>
      <c r="BG145" s="348"/>
      <c r="BH145" s="348"/>
      <c r="BI145" s="348"/>
      <c r="BJ145" s="348"/>
      <c r="BK145" s="348"/>
      <c r="BL145" s="348"/>
      <c r="BM145" s="348"/>
      <c r="BN145" s="348"/>
    </row>
    <row r="146" spans="2:66" outlineLevel="1">
      <c r="B146" s="92"/>
      <c r="C146" s="518" t="s">
        <v>136</v>
      </c>
      <c r="D146" s="520"/>
      <c r="E146" s="350"/>
      <c r="F146" s="351">
        <v>0</v>
      </c>
      <c r="G146" s="351">
        <v>0.9</v>
      </c>
      <c r="H146" s="351">
        <v>0.8</v>
      </c>
      <c r="I146" s="351">
        <v>0.8</v>
      </c>
      <c r="J146" s="351">
        <v>0.7</v>
      </c>
      <c r="K146" s="351">
        <v>0.7</v>
      </c>
      <c r="L146" s="351">
        <v>0.6</v>
      </c>
      <c r="M146" s="351">
        <v>0.5</v>
      </c>
      <c r="N146" s="351">
        <v>0.5</v>
      </c>
      <c r="O146" s="351">
        <v>0.4</v>
      </c>
      <c r="P146" s="351">
        <v>0.4</v>
      </c>
      <c r="Q146" s="351">
        <v>0.4</v>
      </c>
      <c r="R146" s="351">
        <v>0.4</v>
      </c>
      <c r="S146" s="351">
        <v>0.3</v>
      </c>
      <c r="T146" s="351">
        <v>0.3</v>
      </c>
      <c r="U146" s="351">
        <v>0.2</v>
      </c>
      <c r="V146" s="351">
        <v>0.2</v>
      </c>
      <c r="W146" s="351">
        <v>0.15</v>
      </c>
      <c r="X146" s="351">
        <v>0.15</v>
      </c>
      <c r="Y146" s="351">
        <v>0.1</v>
      </c>
      <c r="Z146" s="351">
        <v>0.1</v>
      </c>
      <c r="AA146" s="351">
        <v>0.1</v>
      </c>
      <c r="AB146" s="351">
        <v>0.1</v>
      </c>
      <c r="AC146" s="351">
        <v>0.1</v>
      </c>
      <c r="AD146" s="351">
        <v>0.1</v>
      </c>
      <c r="AE146" s="351">
        <v>0.1</v>
      </c>
      <c r="AF146" s="351">
        <v>0.1</v>
      </c>
      <c r="AG146" s="351">
        <v>0.1</v>
      </c>
      <c r="AH146" s="351">
        <v>0.1</v>
      </c>
      <c r="AI146" s="351">
        <v>0.1</v>
      </c>
      <c r="AJ146" s="351">
        <v>0.1</v>
      </c>
      <c r="AK146" s="351">
        <v>0.05</v>
      </c>
      <c r="AL146" s="351">
        <v>0.05</v>
      </c>
      <c r="AM146" s="351">
        <v>0.05</v>
      </c>
      <c r="AN146" s="351">
        <v>0.05</v>
      </c>
      <c r="AO146" s="351">
        <v>0.05</v>
      </c>
      <c r="AP146" s="351">
        <v>0.05</v>
      </c>
      <c r="AQ146" s="351">
        <v>0.03</v>
      </c>
      <c r="AR146" s="351">
        <v>0.03</v>
      </c>
      <c r="AS146" s="351">
        <v>0.03</v>
      </c>
      <c r="AT146" s="351">
        <v>0.03</v>
      </c>
      <c r="AU146" s="351">
        <v>0.03</v>
      </c>
      <c r="AV146" s="351">
        <v>0.03</v>
      </c>
      <c r="AW146" s="351">
        <v>0.03</v>
      </c>
      <c r="AX146" s="351">
        <v>0.03</v>
      </c>
      <c r="AY146" s="351">
        <v>0.03</v>
      </c>
      <c r="AZ146" s="351">
        <v>0.03</v>
      </c>
      <c r="BA146" s="351">
        <v>0.03</v>
      </c>
      <c r="BB146" s="351">
        <v>0.03</v>
      </c>
      <c r="BC146" s="351">
        <v>0.02</v>
      </c>
      <c r="BD146" s="351">
        <v>0.02</v>
      </c>
      <c r="BE146" s="351">
        <v>0.02</v>
      </c>
      <c r="BF146" s="351">
        <v>0.02</v>
      </c>
      <c r="BG146" s="351">
        <v>0.02</v>
      </c>
      <c r="BH146" s="351">
        <v>0.02</v>
      </c>
      <c r="BI146" s="351">
        <v>0.02</v>
      </c>
      <c r="BJ146" s="351">
        <v>0.02</v>
      </c>
      <c r="BK146" s="351">
        <v>0.02</v>
      </c>
      <c r="BL146" s="351">
        <v>0.02</v>
      </c>
      <c r="BM146" s="351">
        <v>0.02</v>
      </c>
      <c r="BN146" s="351">
        <v>0.02</v>
      </c>
    </row>
    <row r="147" spans="2:66" outlineLevel="1">
      <c r="B147" s="93"/>
      <c r="C147" s="518" t="s">
        <v>137</v>
      </c>
      <c r="D147" s="520"/>
      <c r="E147" s="350"/>
      <c r="F147" s="352">
        <f>1+F146</f>
        <v>1</v>
      </c>
      <c r="G147" s="352">
        <f t="shared" ref="G147:AL147" si="322">(1+G146)*F147</f>
        <v>1.9</v>
      </c>
      <c r="H147" s="352">
        <f t="shared" si="322"/>
        <v>3.42</v>
      </c>
      <c r="I147" s="352">
        <f t="shared" si="322"/>
        <v>6.1559999999999997</v>
      </c>
      <c r="J147" s="352">
        <f t="shared" si="322"/>
        <v>10.465199999999999</v>
      </c>
      <c r="K147" s="352">
        <f t="shared" si="322"/>
        <v>17.790839999999999</v>
      </c>
      <c r="L147" s="352">
        <f t="shared" si="322"/>
        <v>28.465344000000002</v>
      </c>
      <c r="M147" s="352">
        <f t="shared" si="322"/>
        <v>42.698016000000003</v>
      </c>
      <c r="N147" s="352">
        <f t="shared" si="322"/>
        <v>64.047024000000008</v>
      </c>
      <c r="O147" s="352">
        <f t="shared" si="322"/>
        <v>89.665833599999999</v>
      </c>
      <c r="P147" s="352">
        <f t="shared" si="322"/>
        <v>125.53216703999999</v>
      </c>
      <c r="Q147" s="352">
        <f t="shared" si="322"/>
        <v>175.74503385599996</v>
      </c>
      <c r="R147" s="352">
        <f t="shared" si="322"/>
        <v>246.04304739839992</v>
      </c>
      <c r="S147" s="352">
        <f t="shared" si="322"/>
        <v>319.85596161791989</v>
      </c>
      <c r="T147" s="352">
        <f t="shared" si="322"/>
        <v>415.81275010329585</v>
      </c>
      <c r="U147" s="352">
        <f t="shared" si="322"/>
        <v>498.97530012395498</v>
      </c>
      <c r="V147" s="352">
        <f t="shared" si="322"/>
        <v>598.77036014874591</v>
      </c>
      <c r="W147" s="352">
        <f t="shared" si="322"/>
        <v>688.58591417105777</v>
      </c>
      <c r="X147" s="352">
        <f t="shared" si="322"/>
        <v>791.87380129671635</v>
      </c>
      <c r="Y147" s="352">
        <f t="shared" si="322"/>
        <v>871.06118142638809</v>
      </c>
      <c r="Z147" s="352">
        <f t="shared" si="322"/>
        <v>958.16729956902702</v>
      </c>
      <c r="AA147" s="352">
        <f t="shared" si="322"/>
        <v>1053.9840295259298</v>
      </c>
      <c r="AB147" s="352">
        <f t="shared" si="322"/>
        <v>1159.382432478523</v>
      </c>
      <c r="AC147" s="352">
        <f t="shared" si="322"/>
        <v>1275.3206757263754</v>
      </c>
      <c r="AD147" s="352">
        <f t="shared" si="322"/>
        <v>1402.8527432990131</v>
      </c>
      <c r="AE147" s="352">
        <f t="shared" si="322"/>
        <v>1543.1380176289147</v>
      </c>
      <c r="AF147" s="352">
        <f t="shared" si="322"/>
        <v>1697.4518193918063</v>
      </c>
      <c r="AG147" s="352">
        <f t="shared" si="322"/>
        <v>1867.1970013309872</v>
      </c>
      <c r="AH147" s="352">
        <f t="shared" si="322"/>
        <v>2053.9167014640861</v>
      </c>
      <c r="AI147" s="352">
        <f t="shared" si="322"/>
        <v>2259.3083716104948</v>
      </c>
      <c r="AJ147" s="352">
        <f t="shared" si="322"/>
        <v>2485.2392087715443</v>
      </c>
      <c r="AK147" s="352">
        <f t="shared" si="322"/>
        <v>2609.5011692101216</v>
      </c>
      <c r="AL147" s="352">
        <f t="shared" si="322"/>
        <v>2739.9762276706278</v>
      </c>
      <c r="AM147" s="352">
        <f t="shared" ref="AM147:BN147" si="323">(1+AM146)*AL147</f>
        <v>2876.9750390541594</v>
      </c>
      <c r="AN147" s="352">
        <f t="shared" si="323"/>
        <v>3020.8237910068674</v>
      </c>
      <c r="AO147" s="352">
        <f t="shared" si="323"/>
        <v>3171.8649805572109</v>
      </c>
      <c r="AP147" s="352">
        <f t="shared" si="323"/>
        <v>3330.4582295850714</v>
      </c>
      <c r="AQ147" s="352">
        <f>(1+AQ146)*AP147</f>
        <v>3430.3719764726238</v>
      </c>
      <c r="AR147" s="352">
        <f t="shared" si="323"/>
        <v>3533.2831357668028</v>
      </c>
      <c r="AS147" s="352">
        <f t="shared" si="323"/>
        <v>3639.281629839807</v>
      </c>
      <c r="AT147" s="352">
        <f t="shared" si="323"/>
        <v>3748.4600787350014</v>
      </c>
      <c r="AU147" s="352">
        <f t="shared" si="323"/>
        <v>3860.9138810970517</v>
      </c>
      <c r="AV147" s="352">
        <f t="shared" si="323"/>
        <v>3976.7412975299635</v>
      </c>
      <c r="AW147" s="352">
        <f t="shared" si="323"/>
        <v>4096.0435364558625</v>
      </c>
      <c r="AX147" s="352">
        <f t="shared" si="323"/>
        <v>4218.9248425495389</v>
      </c>
      <c r="AY147" s="352">
        <f t="shared" si="323"/>
        <v>4345.4925878260256</v>
      </c>
      <c r="AZ147" s="352">
        <f t="shared" si="323"/>
        <v>4475.8573654608062</v>
      </c>
      <c r="BA147" s="352">
        <f t="shared" si="323"/>
        <v>4610.1330864246302</v>
      </c>
      <c r="BB147" s="352">
        <f t="shared" si="323"/>
        <v>4748.4370790173689</v>
      </c>
      <c r="BC147" s="352">
        <f t="shared" si="323"/>
        <v>4843.4058205977162</v>
      </c>
      <c r="BD147" s="352">
        <f t="shared" si="323"/>
        <v>4940.2739370096706</v>
      </c>
      <c r="BE147" s="352">
        <f t="shared" si="323"/>
        <v>5039.079415749864</v>
      </c>
      <c r="BF147" s="352">
        <f t="shared" si="323"/>
        <v>5139.8610040648609</v>
      </c>
      <c r="BG147" s="352">
        <f t="shared" si="323"/>
        <v>5242.6582241461583</v>
      </c>
      <c r="BH147" s="352">
        <f t="shared" si="323"/>
        <v>5347.5113886290819</v>
      </c>
      <c r="BI147" s="352">
        <f t="shared" si="323"/>
        <v>5454.4616164016634</v>
      </c>
      <c r="BJ147" s="352">
        <f t="shared" si="323"/>
        <v>5563.5508487296966</v>
      </c>
      <c r="BK147" s="352">
        <f t="shared" si="323"/>
        <v>5674.8218657042908</v>
      </c>
      <c r="BL147" s="352">
        <f t="shared" si="323"/>
        <v>5788.3183030183764</v>
      </c>
      <c r="BM147" s="352">
        <f t="shared" si="323"/>
        <v>5904.0846690787439</v>
      </c>
      <c r="BN147" s="352">
        <f t="shared" si="323"/>
        <v>6022.1663624603189</v>
      </c>
    </row>
    <row r="148" spans="2:66" ht="9" customHeight="1">
      <c r="N148" s="5"/>
      <c r="O148" s="3"/>
      <c r="R148" s="5"/>
      <c r="S148" s="3"/>
      <c r="W148" s="5"/>
      <c r="X148" s="3"/>
      <c r="AB148" s="5"/>
      <c r="AC148" s="3"/>
      <c r="AE148" s="5"/>
      <c r="AF148" s="3"/>
    </row>
    <row r="149" spans="2:66" s="9" customFormat="1" ht="15.75" customHeight="1" collapsed="1">
      <c r="B149" s="509" t="s">
        <v>184</v>
      </c>
      <c r="C149" s="510"/>
      <c r="D149" s="510"/>
      <c r="E149" s="237"/>
      <c r="F149" s="237"/>
      <c r="G149" s="30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31"/>
      <c r="S149" s="30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31"/>
      <c r="AE149" s="30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31"/>
      <c r="AQ149" s="30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31"/>
      <c r="BC149" s="30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17"/>
    </row>
    <row r="150" spans="2:66">
      <c r="B150" s="506" t="s">
        <v>187</v>
      </c>
      <c r="C150" s="507"/>
      <c r="D150" s="508"/>
      <c r="E150" s="350"/>
      <c r="F150" s="355"/>
      <c r="G150" s="355"/>
      <c r="H150" s="355"/>
      <c r="I150" s="355"/>
      <c r="J150" s="355"/>
      <c r="K150" s="355"/>
      <c r="L150" s="355"/>
      <c r="M150" s="355"/>
      <c r="N150" s="355"/>
      <c r="O150" s="355"/>
      <c r="P150" s="355"/>
      <c r="Q150" s="355"/>
      <c r="R150" s="355"/>
      <c r="S150" s="355"/>
      <c r="T150" s="355"/>
      <c r="U150" s="355"/>
      <c r="V150" s="355"/>
      <c r="W150" s="355"/>
      <c r="X150" s="355"/>
      <c r="Y150" s="355"/>
      <c r="Z150" s="355"/>
      <c r="AA150" s="355"/>
      <c r="AB150" s="355"/>
      <c r="AC150" s="355"/>
      <c r="AD150" s="355"/>
      <c r="AE150" s="355"/>
      <c r="AF150" s="355"/>
      <c r="AG150" s="355"/>
      <c r="AH150" s="355"/>
      <c r="AI150" s="355"/>
      <c r="AJ150" s="355"/>
      <c r="AK150" s="355"/>
      <c r="AL150" s="355"/>
      <c r="AM150" s="355"/>
      <c r="AN150" s="355"/>
      <c r="AO150" s="355"/>
      <c r="AP150" s="355"/>
      <c r="AQ150" s="355"/>
      <c r="AR150" s="355"/>
      <c r="AS150" s="355"/>
      <c r="AT150" s="355"/>
      <c r="AU150" s="355"/>
      <c r="AV150" s="355"/>
      <c r="AW150" s="355"/>
      <c r="AX150" s="355"/>
      <c r="AY150" s="355"/>
      <c r="AZ150" s="355"/>
      <c r="BA150" s="355"/>
      <c r="BB150" s="355"/>
      <c r="BC150" s="355"/>
      <c r="BD150" s="355"/>
      <c r="BE150" s="355"/>
      <c r="BF150" s="355"/>
      <c r="BG150" s="355"/>
      <c r="BH150" s="355"/>
      <c r="BI150" s="355"/>
      <c r="BJ150" s="355"/>
      <c r="BK150" s="355"/>
      <c r="BL150" s="355"/>
      <c r="BM150" s="355"/>
    </row>
    <row r="151" spans="2:66" outlineLevel="1">
      <c r="B151" s="356"/>
      <c r="C151" s="506" t="s">
        <v>188</v>
      </c>
      <c r="D151" s="508"/>
      <c r="E151" s="350"/>
      <c r="F151" s="357">
        <v>0.5</v>
      </c>
      <c r="G151" s="357">
        <v>0.5</v>
      </c>
      <c r="H151" s="357">
        <v>0.5</v>
      </c>
      <c r="I151" s="357">
        <v>0.5</v>
      </c>
      <c r="J151" s="358">
        <v>0.5</v>
      </c>
      <c r="K151" s="358">
        <v>0.53</v>
      </c>
      <c r="L151" s="358">
        <v>0.6</v>
      </c>
      <c r="M151" s="358">
        <v>0.64333333333333298</v>
      </c>
      <c r="N151" s="358">
        <v>0.69333333333333302</v>
      </c>
      <c r="O151" s="358">
        <v>0.74333333333333296</v>
      </c>
      <c r="P151" s="358">
        <v>0.793333333333333</v>
      </c>
      <c r="Q151" s="358">
        <v>0.84333333333333305</v>
      </c>
      <c r="R151" s="358">
        <v>0.89333333333333298</v>
      </c>
      <c r="S151" s="358">
        <v>0.94333333333333302</v>
      </c>
      <c r="T151" s="358">
        <v>0.99333333333333296</v>
      </c>
      <c r="U151" s="358">
        <v>1.0433333333333299</v>
      </c>
      <c r="V151" s="358">
        <v>1.0933333333333299</v>
      </c>
      <c r="W151" s="358">
        <v>1.14333333333333</v>
      </c>
      <c r="X151" s="358">
        <v>1.19333333333333</v>
      </c>
      <c r="Y151" s="358">
        <v>1.2433333333333301</v>
      </c>
      <c r="Z151" s="358">
        <v>1.2933333333333299</v>
      </c>
      <c r="AA151" s="358">
        <v>1.3433333333333299</v>
      </c>
      <c r="AB151" s="358">
        <v>1.39333333333333</v>
      </c>
      <c r="AC151" s="358">
        <v>1.44333333333333</v>
      </c>
      <c r="AD151" s="358">
        <v>1.4933333333333301</v>
      </c>
      <c r="AE151" s="358">
        <v>1.5433333333333299</v>
      </c>
      <c r="AF151" s="358">
        <v>1.5933333333333299</v>
      </c>
      <c r="AG151" s="358">
        <v>1.64333333333333</v>
      </c>
      <c r="AH151" s="358">
        <v>1.69333333333333</v>
      </c>
      <c r="AI151" s="358">
        <v>1.7433333333333301</v>
      </c>
      <c r="AJ151" s="358">
        <v>1.7933333333333299</v>
      </c>
      <c r="AK151" s="358">
        <v>1.8433333333333299</v>
      </c>
      <c r="AL151" s="358">
        <v>1.89333333333333</v>
      </c>
      <c r="AM151" s="358">
        <v>1.94333333333333</v>
      </c>
      <c r="AN151" s="358">
        <v>1.9933333333333301</v>
      </c>
      <c r="AO151" s="358">
        <v>2.0433333333333299</v>
      </c>
      <c r="AP151" s="358">
        <v>2.0933333333333302</v>
      </c>
      <c r="AQ151" s="358">
        <v>2.14333333333333</v>
      </c>
      <c r="AR151" s="358">
        <v>2.1933333333333298</v>
      </c>
      <c r="AS151" s="358">
        <v>2.2433333333333301</v>
      </c>
      <c r="AT151" s="358">
        <v>2.2933333333333299</v>
      </c>
      <c r="AU151" s="358">
        <v>2.3433333333333302</v>
      </c>
      <c r="AV151" s="358">
        <v>2.39333333333333</v>
      </c>
      <c r="AW151" s="358">
        <v>2.4433333333333298</v>
      </c>
      <c r="AX151" s="358">
        <v>2.4933333333333301</v>
      </c>
      <c r="AY151" s="358">
        <v>2.5433333333333299</v>
      </c>
      <c r="AZ151" s="358">
        <v>2.5933333333333302</v>
      </c>
      <c r="BA151" s="358">
        <v>2.64333333333333</v>
      </c>
      <c r="BB151" s="358">
        <v>2.6933333333333298</v>
      </c>
      <c r="BC151" s="358">
        <v>2.7433333333333301</v>
      </c>
      <c r="BD151" s="358">
        <v>2.7933333333333299</v>
      </c>
      <c r="BE151" s="358">
        <v>2.8433333333333302</v>
      </c>
      <c r="BF151" s="358">
        <v>2.89333333333333</v>
      </c>
      <c r="BG151" s="358">
        <v>2.9433333333333298</v>
      </c>
      <c r="BH151" s="358">
        <v>2.9933333333333301</v>
      </c>
      <c r="BI151" s="358">
        <v>3.0433333333333299</v>
      </c>
      <c r="BJ151" s="358">
        <v>3.0933333333333302</v>
      </c>
      <c r="BK151" s="358">
        <v>3.14333333333333</v>
      </c>
      <c r="BL151" s="358">
        <v>3.1933333333333298</v>
      </c>
      <c r="BM151" s="358">
        <v>3.2433333333333301</v>
      </c>
    </row>
    <row r="152" spans="2:66" outlineLevel="1">
      <c r="B152" s="356"/>
      <c r="C152" s="506" t="s">
        <v>190</v>
      </c>
      <c r="D152" s="508"/>
      <c r="E152" s="350"/>
      <c r="F152" s="357">
        <v>3</v>
      </c>
      <c r="G152" s="357">
        <v>3</v>
      </c>
      <c r="H152" s="357">
        <v>3</v>
      </c>
      <c r="I152" s="357">
        <v>3</v>
      </c>
      <c r="J152" s="357">
        <v>3</v>
      </c>
      <c r="K152" s="357">
        <v>3</v>
      </c>
      <c r="L152" s="357">
        <v>3</v>
      </c>
      <c r="M152" s="357">
        <v>3</v>
      </c>
      <c r="N152" s="357">
        <v>3</v>
      </c>
      <c r="O152" s="357">
        <v>3</v>
      </c>
      <c r="P152" s="357">
        <v>3</v>
      </c>
      <c r="Q152" s="357">
        <v>3</v>
      </c>
      <c r="R152" s="357">
        <v>3</v>
      </c>
      <c r="S152" s="357">
        <v>3</v>
      </c>
      <c r="T152" s="357">
        <v>4.5</v>
      </c>
      <c r="U152" s="357">
        <v>4.5</v>
      </c>
      <c r="V152" s="357">
        <v>4.5</v>
      </c>
      <c r="W152" s="357">
        <v>4.5</v>
      </c>
      <c r="X152" s="357">
        <v>4.5</v>
      </c>
      <c r="Y152" s="357">
        <v>4.5</v>
      </c>
      <c r="Z152" s="357">
        <v>4.5</v>
      </c>
      <c r="AA152" s="357">
        <v>4.5</v>
      </c>
      <c r="AB152" s="357">
        <v>4.5</v>
      </c>
      <c r="AC152" s="357">
        <v>4.5</v>
      </c>
      <c r="AD152" s="357">
        <v>6</v>
      </c>
      <c r="AE152" s="357">
        <v>6</v>
      </c>
      <c r="AF152" s="357">
        <v>6</v>
      </c>
      <c r="AG152" s="357">
        <v>6</v>
      </c>
      <c r="AH152" s="357">
        <v>6</v>
      </c>
      <c r="AI152" s="357">
        <v>6</v>
      </c>
      <c r="AJ152" s="357">
        <v>6</v>
      </c>
      <c r="AK152" s="357">
        <v>6</v>
      </c>
      <c r="AL152" s="357">
        <v>6</v>
      </c>
      <c r="AM152" s="357">
        <v>6</v>
      </c>
      <c r="AN152" s="357">
        <v>6</v>
      </c>
      <c r="AO152" s="357">
        <v>6</v>
      </c>
      <c r="AP152" s="357">
        <v>6</v>
      </c>
      <c r="AQ152" s="357">
        <v>6</v>
      </c>
      <c r="AR152" s="357">
        <v>6</v>
      </c>
      <c r="AS152" s="357">
        <v>6</v>
      </c>
      <c r="AT152" s="357">
        <v>6</v>
      </c>
      <c r="AU152" s="357">
        <v>6</v>
      </c>
      <c r="AV152" s="357">
        <v>6</v>
      </c>
      <c r="AW152" s="357">
        <v>6</v>
      </c>
      <c r="AX152" s="357">
        <v>6</v>
      </c>
      <c r="AY152" s="357">
        <v>6</v>
      </c>
      <c r="AZ152" s="357">
        <v>6</v>
      </c>
      <c r="BA152" s="357">
        <v>6</v>
      </c>
      <c r="BB152" s="357">
        <v>6</v>
      </c>
      <c r="BC152" s="357">
        <v>6</v>
      </c>
      <c r="BD152" s="357">
        <v>6</v>
      </c>
      <c r="BE152" s="357">
        <v>6</v>
      </c>
      <c r="BF152" s="357">
        <v>6</v>
      </c>
      <c r="BG152" s="357">
        <v>6</v>
      </c>
      <c r="BH152" s="357">
        <v>6</v>
      </c>
      <c r="BI152" s="357">
        <v>6</v>
      </c>
      <c r="BJ152" s="357">
        <v>6</v>
      </c>
      <c r="BK152" s="357">
        <v>6</v>
      </c>
      <c r="BL152" s="357">
        <v>6</v>
      </c>
      <c r="BM152" s="357">
        <v>6</v>
      </c>
    </row>
    <row r="153" spans="2:66" outlineLevel="1">
      <c r="B153" s="350"/>
      <c r="C153" s="506" t="s">
        <v>189</v>
      </c>
      <c r="D153" s="508"/>
      <c r="E153" s="350"/>
      <c r="F153" s="359">
        <f>F151*F152</f>
        <v>1.5</v>
      </c>
      <c r="G153" s="359">
        <f t="shared" ref="G153:BM153" si="324">G151*G152</f>
        <v>1.5</v>
      </c>
      <c r="H153" s="359">
        <f t="shared" si="324"/>
        <v>1.5</v>
      </c>
      <c r="I153" s="359">
        <f t="shared" si="324"/>
        <v>1.5</v>
      </c>
      <c r="J153" s="359">
        <f t="shared" si="324"/>
        <v>1.5</v>
      </c>
      <c r="K153" s="359">
        <f t="shared" si="324"/>
        <v>1.59</v>
      </c>
      <c r="L153" s="359">
        <f t="shared" si="324"/>
        <v>1.7999999999999998</v>
      </c>
      <c r="M153" s="359">
        <f t="shared" si="324"/>
        <v>1.9299999999999988</v>
      </c>
      <c r="N153" s="359">
        <f t="shared" si="324"/>
        <v>2.0799999999999992</v>
      </c>
      <c r="O153" s="359">
        <f t="shared" si="324"/>
        <v>2.2299999999999986</v>
      </c>
      <c r="P153" s="359">
        <f t="shared" si="324"/>
        <v>2.379999999999999</v>
      </c>
      <c r="Q153" s="359">
        <f t="shared" si="324"/>
        <v>2.5299999999999994</v>
      </c>
      <c r="R153" s="359">
        <f t="shared" si="324"/>
        <v>2.6799999999999988</v>
      </c>
      <c r="S153" s="359">
        <f t="shared" si="324"/>
        <v>2.8299999999999992</v>
      </c>
      <c r="T153" s="359">
        <f t="shared" si="324"/>
        <v>4.469999999999998</v>
      </c>
      <c r="U153" s="359">
        <f t="shared" si="324"/>
        <v>4.6949999999999843</v>
      </c>
      <c r="V153" s="359">
        <f t="shared" si="324"/>
        <v>4.9199999999999848</v>
      </c>
      <c r="W153" s="359">
        <f t="shared" si="324"/>
        <v>5.1449999999999854</v>
      </c>
      <c r="X153" s="359">
        <f t="shared" si="324"/>
        <v>5.369999999999985</v>
      </c>
      <c r="Y153" s="359">
        <f t="shared" si="324"/>
        <v>5.5949999999999855</v>
      </c>
      <c r="Z153" s="359">
        <f t="shared" si="324"/>
        <v>5.8199999999999843</v>
      </c>
      <c r="AA153" s="359">
        <f t="shared" si="324"/>
        <v>6.0449999999999848</v>
      </c>
      <c r="AB153" s="359">
        <f t="shared" si="324"/>
        <v>6.2699999999999854</v>
      </c>
      <c r="AC153" s="359">
        <f t="shared" si="324"/>
        <v>6.494999999999985</v>
      </c>
      <c r="AD153" s="359">
        <f t="shared" si="324"/>
        <v>8.9599999999999795</v>
      </c>
      <c r="AE153" s="359">
        <f t="shared" si="324"/>
        <v>9.2599999999999802</v>
      </c>
      <c r="AF153" s="359">
        <f t="shared" si="324"/>
        <v>9.5599999999999792</v>
      </c>
      <c r="AG153" s="359">
        <f t="shared" si="324"/>
        <v>9.8599999999999799</v>
      </c>
      <c r="AH153" s="359">
        <f t="shared" si="324"/>
        <v>10.159999999999981</v>
      </c>
      <c r="AI153" s="359">
        <f t="shared" si="324"/>
        <v>10.45999999999998</v>
      </c>
      <c r="AJ153" s="359">
        <f t="shared" si="324"/>
        <v>10.75999999999998</v>
      </c>
      <c r="AK153" s="359">
        <f t="shared" si="324"/>
        <v>11.059999999999979</v>
      </c>
      <c r="AL153" s="359">
        <f t="shared" si="324"/>
        <v>11.35999999999998</v>
      </c>
      <c r="AM153" s="359">
        <f t="shared" si="324"/>
        <v>11.659999999999981</v>
      </c>
      <c r="AN153" s="359">
        <f t="shared" si="324"/>
        <v>11.95999999999998</v>
      </c>
      <c r="AO153" s="359">
        <f t="shared" si="324"/>
        <v>12.25999999999998</v>
      </c>
      <c r="AP153" s="359">
        <f t="shared" si="324"/>
        <v>12.559999999999981</v>
      </c>
      <c r="AQ153" s="359">
        <f t="shared" si="324"/>
        <v>12.85999999999998</v>
      </c>
      <c r="AR153" s="359">
        <f t="shared" si="324"/>
        <v>13.159999999999979</v>
      </c>
      <c r="AS153" s="359">
        <f t="shared" si="324"/>
        <v>13.45999999999998</v>
      </c>
      <c r="AT153" s="359">
        <f t="shared" si="324"/>
        <v>13.75999999999998</v>
      </c>
      <c r="AU153" s="359">
        <f t="shared" si="324"/>
        <v>14.059999999999981</v>
      </c>
      <c r="AV153" s="359">
        <f t="shared" si="324"/>
        <v>14.35999999999998</v>
      </c>
      <c r="AW153" s="359">
        <f t="shared" si="324"/>
        <v>14.659999999999979</v>
      </c>
      <c r="AX153" s="359">
        <f t="shared" si="324"/>
        <v>14.95999999999998</v>
      </c>
      <c r="AY153" s="359">
        <f t="shared" si="324"/>
        <v>15.25999999999998</v>
      </c>
      <c r="AZ153" s="359">
        <f t="shared" si="324"/>
        <v>15.559999999999981</v>
      </c>
      <c r="BA153" s="359">
        <f t="shared" si="324"/>
        <v>15.85999999999998</v>
      </c>
      <c r="BB153" s="359">
        <f t="shared" si="324"/>
        <v>16.159999999999979</v>
      </c>
      <c r="BC153" s="359">
        <f t="shared" si="324"/>
        <v>16.45999999999998</v>
      </c>
      <c r="BD153" s="359">
        <f t="shared" si="324"/>
        <v>16.75999999999998</v>
      </c>
      <c r="BE153" s="359">
        <f t="shared" si="324"/>
        <v>17.059999999999981</v>
      </c>
      <c r="BF153" s="359">
        <f t="shared" si="324"/>
        <v>17.359999999999978</v>
      </c>
      <c r="BG153" s="359">
        <f t="shared" si="324"/>
        <v>17.659999999999979</v>
      </c>
      <c r="BH153" s="359">
        <f t="shared" si="324"/>
        <v>17.95999999999998</v>
      </c>
      <c r="BI153" s="359">
        <f t="shared" si="324"/>
        <v>18.25999999999998</v>
      </c>
      <c r="BJ153" s="359">
        <f t="shared" si="324"/>
        <v>18.559999999999981</v>
      </c>
      <c r="BK153" s="359">
        <f t="shared" si="324"/>
        <v>18.859999999999978</v>
      </c>
      <c r="BL153" s="359">
        <f t="shared" si="324"/>
        <v>19.159999999999979</v>
      </c>
      <c r="BM153" s="359">
        <f t="shared" si="324"/>
        <v>19.45999999999998</v>
      </c>
    </row>
    <row r="154" spans="2:66" outlineLevel="1">
      <c r="B154" s="350"/>
      <c r="C154" s="506" t="s">
        <v>191</v>
      </c>
      <c r="D154" s="508"/>
      <c r="E154" s="350"/>
      <c r="F154" s="351">
        <v>0.8</v>
      </c>
      <c r="G154" s="351">
        <v>0.8</v>
      </c>
      <c r="H154" s="351">
        <v>0.8</v>
      </c>
      <c r="I154" s="351">
        <v>0.8</v>
      </c>
      <c r="J154" s="351">
        <v>0.8</v>
      </c>
      <c r="K154" s="351">
        <v>0.8</v>
      </c>
      <c r="L154" s="351">
        <v>0.8</v>
      </c>
      <c r="M154" s="351">
        <v>0.8</v>
      </c>
      <c r="N154" s="351">
        <v>0.8</v>
      </c>
      <c r="O154" s="351">
        <v>0.8</v>
      </c>
      <c r="P154" s="351">
        <v>0.8</v>
      </c>
      <c r="Q154" s="351">
        <v>0.8</v>
      </c>
      <c r="R154" s="351">
        <v>0.8</v>
      </c>
      <c r="S154" s="351">
        <v>0.8</v>
      </c>
      <c r="T154" s="351">
        <v>0.8</v>
      </c>
      <c r="U154" s="351">
        <v>0.8</v>
      </c>
      <c r="V154" s="351">
        <v>0.8</v>
      </c>
      <c r="W154" s="351">
        <v>0.8</v>
      </c>
      <c r="X154" s="351">
        <v>0.8</v>
      </c>
      <c r="Y154" s="351">
        <v>0.8</v>
      </c>
      <c r="Z154" s="351">
        <v>0.8</v>
      </c>
      <c r="AA154" s="351">
        <v>0.8</v>
      </c>
      <c r="AB154" s="351">
        <v>0.8</v>
      </c>
      <c r="AC154" s="351">
        <v>0.8</v>
      </c>
      <c r="AD154" s="351">
        <v>0.8</v>
      </c>
      <c r="AE154" s="351">
        <v>0.8</v>
      </c>
      <c r="AF154" s="351">
        <v>0.8</v>
      </c>
      <c r="AG154" s="351">
        <v>0.8</v>
      </c>
      <c r="AH154" s="351">
        <v>0.8</v>
      </c>
      <c r="AI154" s="351">
        <v>0.8</v>
      </c>
      <c r="AJ154" s="351">
        <v>0.8</v>
      </c>
      <c r="AK154" s="351">
        <v>0.8</v>
      </c>
      <c r="AL154" s="351">
        <v>0.8</v>
      </c>
      <c r="AM154" s="351">
        <v>0.8</v>
      </c>
      <c r="AN154" s="351">
        <v>0.8</v>
      </c>
      <c r="AO154" s="351">
        <v>0.8</v>
      </c>
      <c r="AP154" s="351">
        <v>0.8</v>
      </c>
      <c r="AQ154" s="351">
        <v>0.8</v>
      </c>
      <c r="AR154" s="351">
        <v>0.8</v>
      </c>
      <c r="AS154" s="351">
        <v>0.8</v>
      </c>
      <c r="AT154" s="351">
        <v>0.8</v>
      </c>
      <c r="AU154" s="351">
        <v>0.8</v>
      </c>
      <c r="AV154" s="351">
        <v>0.8</v>
      </c>
      <c r="AW154" s="351">
        <v>0.8</v>
      </c>
      <c r="AX154" s="351">
        <v>0.8</v>
      </c>
      <c r="AY154" s="351">
        <v>0.8</v>
      </c>
      <c r="AZ154" s="351">
        <v>0.8</v>
      </c>
      <c r="BA154" s="351">
        <v>0.8</v>
      </c>
      <c r="BB154" s="351">
        <v>0.8</v>
      </c>
      <c r="BC154" s="351">
        <v>0.8</v>
      </c>
      <c r="BD154" s="351">
        <v>0.8</v>
      </c>
      <c r="BE154" s="351">
        <v>0.8</v>
      </c>
      <c r="BF154" s="351">
        <v>0.8</v>
      </c>
      <c r="BG154" s="351">
        <v>0.8</v>
      </c>
      <c r="BH154" s="351">
        <v>0.8</v>
      </c>
      <c r="BI154" s="351">
        <v>0.8</v>
      </c>
      <c r="BJ154" s="351">
        <v>0.8</v>
      </c>
      <c r="BK154" s="351">
        <v>0.8</v>
      </c>
      <c r="BL154" s="351">
        <v>0.8</v>
      </c>
      <c r="BM154" s="351">
        <v>0.8</v>
      </c>
    </row>
    <row r="155" spans="2:66">
      <c r="B155" s="506" t="s">
        <v>192</v>
      </c>
      <c r="C155" s="507"/>
      <c r="D155" s="508"/>
      <c r="E155" s="350"/>
      <c r="F155" s="355"/>
      <c r="G155" s="355"/>
      <c r="H155" s="355"/>
      <c r="I155" s="355"/>
      <c r="J155" s="355"/>
      <c r="K155" s="355"/>
      <c r="L155" s="355"/>
      <c r="M155" s="355"/>
      <c r="N155" s="355"/>
      <c r="O155" s="355"/>
      <c r="P155" s="355"/>
      <c r="Q155" s="355"/>
      <c r="R155" s="355"/>
      <c r="S155" s="355"/>
      <c r="T155" s="355"/>
      <c r="U155" s="355"/>
      <c r="V155" s="355"/>
      <c r="W155" s="355"/>
      <c r="X155" s="355"/>
      <c r="Y155" s="355"/>
      <c r="Z155" s="355"/>
      <c r="AA155" s="355"/>
      <c r="AB155" s="355"/>
      <c r="AC155" s="355"/>
      <c r="AD155" s="355"/>
      <c r="AE155" s="355"/>
      <c r="AF155" s="355"/>
      <c r="AG155" s="355"/>
      <c r="AH155" s="355"/>
      <c r="AI155" s="355"/>
      <c r="AJ155" s="355"/>
      <c r="AK155" s="355"/>
      <c r="AL155" s="355"/>
      <c r="AM155" s="355"/>
      <c r="AN155" s="355"/>
      <c r="AO155" s="355"/>
      <c r="AP155" s="355"/>
      <c r="AQ155" s="355"/>
      <c r="AR155" s="355"/>
      <c r="AS155" s="355"/>
      <c r="AT155" s="355"/>
      <c r="AU155" s="355"/>
      <c r="AV155" s="355"/>
      <c r="AW155" s="355"/>
      <c r="AX155" s="355"/>
      <c r="AY155" s="355"/>
      <c r="AZ155" s="355"/>
      <c r="BA155" s="355"/>
      <c r="BB155" s="355"/>
      <c r="BC155" s="355"/>
      <c r="BD155" s="355"/>
      <c r="BE155" s="355"/>
      <c r="BF155" s="355"/>
      <c r="BG155" s="355"/>
      <c r="BH155" s="355"/>
      <c r="BI155" s="355"/>
      <c r="BJ155" s="355"/>
      <c r="BK155" s="355"/>
      <c r="BL155" s="355"/>
      <c r="BM155" s="355"/>
    </row>
    <row r="156" spans="2:66" s="305" customFormat="1" outlineLevel="1">
      <c r="B156" s="360"/>
      <c r="C156" s="514" t="s">
        <v>206</v>
      </c>
      <c r="D156" s="515"/>
      <c r="E156" s="363"/>
      <c r="F156" s="364"/>
      <c r="G156" s="364"/>
      <c r="H156" s="364">
        <v>1</v>
      </c>
      <c r="I156" s="364"/>
      <c r="J156" s="364"/>
      <c r="K156" s="364"/>
      <c r="L156" s="364">
        <v>1</v>
      </c>
      <c r="M156" s="364"/>
      <c r="N156" s="364"/>
      <c r="O156" s="364"/>
      <c r="P156" s="364"/>
      <c r="Q156" s="364"/>
      <c r="R156" s="364"/>
      <c r="S156" s="364"/>
      <c r="T156" s="364">
        <v>1</v>
      </c>
      <c r="U156" s="364"/>
      <c r="V156" s="364"/>
      <c r="W156" s="364"/>
      <c r="X156" s="364"/>
      <c r="Y156" s="364"/>
      <c r="Z156" s="364">
        <v>1</v>
      </c>
      <c r="AA156" s="364"/>
      <c r="AB156" s="364"/>
      <c r="AC156" s="364"/>
      <c r="AD156" s="364"/>
      <c r="AE156" s="364"/>
      <c r="AF156" s="364">
        <v>1</v>
      </c>
      <c r="AG156" s="364"/>
      <c r="AH156" s="364"/>
      <c r="AI156" s="364">
        <v>1</v>
      </c>
      <c r="AJ156" s="364"/>
      <c r="AK156" s="364">
        <v>1</v>
      </c>
      <c r="AL156" s="364">
        <v>1</v>
      </c>
      <c r="AM156" s="364"/>
      <c r="AN156" s="364">
        <v>1</v>
      </c>
      <c r="AO156" s="364">
        <v>1</v>
      </c>
      <c r="AP156" s="364"/>
      <c r="AQ156" s="364">
        <v>1</v>
      </c>
      <c r="AR156" s="364">
        <v>1</v>
      </c>
      <c r="AS156" s="364"/>
      <c r="AT156" s="364">
        <v>1</v>
      </c>
      <c r="AU156" s="364">
        <v>1</v>
      </c>
      <c r="AV156" s="364"/>
      <c r="AW156" s="364">
        <v>1</v>
      </c>
      <c r="AX156" s="364">
        <v>1</v>
      </c>
      <c r="AY156" s="364"/>
      <c r="AZ156" s="364">
        <v>1</v>
      </c>
      <c r="BA156" s="364">
        <v>1</v>
      </c>
      <c r="BB156" s="364"/>
      <c r="BC156" s="364">
        <v>1</v>
      </c>
      <c r="BD156" s="364">
        <v>1</v>
      </c>
      <c r="BE156" s="364"/>
      <c r="BF156" s="364">
        <v>1</v>
      </c>
      <c r="BG156" s="364">
        <v>1</v>
      </c>
      <c r="BH156" s="364"/>
      <c r="BI156" s="364">
        <v>1</v>
      </c>
      <c r="BJ156" s="364">
        <v>1</v>
      </c>
      <c r="BK156" s="364"/>
      <c r="BL156" s="364">
        <v>1</v>
      </c>
      <c r="BM156" s="364">
        <v>1</v>
      </c>
    </row>
    <row r="157" spans="2:66" s="305" customFormat="1" outlineLevel="1">
      <c r="B157" s="360"/>
      <c r="C157" s="361" t="s">
        <v>204</v>
      </c>
      <c r="D157" s="362"/>
      <c r="E157" s="363"/>
      <c r="F157" s="365">
        <f>F156</f>
        <v>0</v>
      </c>
      <c r="G157" s="365">
        <f>G156+F157</f>
        <v>0</v>
      </c>
      <c r="H157" s="365">
        <f t="shared" ref="H157:BM157" si="325">H156+G157</f>
        <v>1</v>
      </c>
      <c r="I157" s="365">
        <f t="shared" si="325"/>
        <v>1</v>
      </c>
      <c r="J157" s="365">
        <f t="shared" si="325"/>
        <v>1</v>
      </c>
      <c r="K157" s="365">
        <f t="shared" si="325"/>
        <v>1</v>
      </c>
      <c r="L157" s="365">
        <f t="shared" si="325"/>
        <v>2</v>
      </c>
      <c r="M157" s="365">
        <f t="shared" si="325"/>
        <v>2</v>
      </c>
      <c r="N157" s="365">
        <f t="shared" si="325"/>
        <v>2</v>
      </c>
      <c r="O157" s="365">
        <f t="shared" si="325"/>
        <v>2</v>
      </c>
      <c r="P157" s="365">
        <f t="shared" si="325"/>
        <v>2</v>
      </c>
      <c r="Q157" s="365">
        <f t="shared" si="325"/>
        <v>2</v>
      </c>
      <c r="R157" s="365">
        <f t="shared" si="325"/>
        <v>2</v>
      </c>
      <c r="S157" s="365">
        <f t="shared" si="325"/>
        <v>2</v>
      </c>
      <c r="T157" s="365">
        <f t="shared" si="325"/>
        <v>3</v>
      </c>
      <c r="U157" s="365">
        <f t="shared" si="325"/>
        <v>3</v>
      </c>
      <c r="V157" s="365">
        <f t="shared" si="325"/>
        <v>3</v>
      </c>
      <c r="W157" s="365">
        <f t="shared" si="325"/>
        <v>3</v>
      </c>
      <c r="X157" s="365">
        <f t="shared" si="325"/>
        <v>3</v>
      </c>
      <c r="Y157" s="365">
        <f t="shared" si="325"/>
        <v>3</v>
      </c>
      <c r="Z157" s="365">
        <f t="shared" si="325"/>
        <v>4</v>
      </c>
      <c r="AA157" s="365">
        <f t="shared" si="325"/>
        <v>4</v>
      </c>
      <c r="AB157" s="365">
        <f t="shared" si="325"/>
        <v>4</v>
      </c>
      <c r="AC157" s="365">
        <f t="shared" si="325"/>
        <v>4</v>
      </c>
      <c r="AD157" s="365">
        <f t="shared" si="325"/>
        <v>4</v>
      </c>
      <c r="AE157" s="365">
        <f t="shared" si="325"/>
        <v>4</v>
      </c>
      <c r="AF157" s="365">
        <f t="shared" si="325"/>
        <v>5</v>
      </c>
      <c r="AG157" s="365">
        <f t="shared" si="325"/>
        <v>5</v>
      </c>
      <c r="AH157" s="365">
        <f t="shared" si="325"/>
        <v>5</v>
      </c>
      <c r="AI157" s="365">
        <f t="shared" si="325"/>
        <v>6</v>
      </c>
      <c r="AJ157" s="365">
        <f t="shared" si="325"/>
        <v>6</v>
      </c>
      <c r="AK157" s="365">
        <f t="shared" si="325"/>
        <v>7</v>
      </c>
      <c r="AL157" s="365">
        <f t="shared" si="325"/>
        <v>8</v>
      </c>
      <c r="AM157" s="365">
        <f t="shared" si="325"/>
        <v>8</v>
      </c>
      <c r="AN157" s="365">
        <f t="shared" si="325"/>
        <v>9</v>
      </c>
      <c r="AO157" s="365">
        <f t="shared" si="325"/>
        <v>10</v>
      </c>
      <c r="AP157" s="365">
        <f t="shared" si="325"/>
        <v>10</v>
      </c>
      <c r="AQ157" s="365">
        <f t="shared" si="325"/>
        <v>11</v>
      </c>
      <c r="AR157" s="365">
        <f t="shared" si="325"/>
        <v>12</v>
      </c>
      <c r="AS157" s="365">
        <f t="shared" si="325"/>
        <v>12</v>
      </c>
      <c r="AT157" s="365">
        <f t="shared" si="325"/>
        <v>13</v>
      </c>
      <c r="AU157" s="365">
        <f t="shared" si="325"/>
        <v>14</v>
      </c>
      <c r="AV157" s="365">
        <f t="shared" si="325"/>
        <v>14</v>
      </c>
      <c r="AW157" s="365">
        <f t="shared" si="325"/>
        <v>15</v>
      </c>
      <c r="AX157" s="365">
        <f t="shared" si="325"/>
        <v>16</v>
      </c>
      <c r="AY157" s="365">
        <f t="shared" si="325"/>
        <v>16</v>
      </c>
      <c r="AZ157" s="365">
        <f t="shared" si="325"/>
        <v>17</v>
      </c>
      <c r="BA157" s="365">
        <f t="shared" si="325"/>
        <v>18</v>
      </c>
      <c r="BB157" s="365">
        <f t="shared" si="325"/>
        <v>18</v>
      </c>
      <c r="BC157" s="365">
        <f t="shared" si="325"/>
        <v>19</v>
      </c>
      <c r="BD157" s="365">
        <f t="shared" si="325"/>
        <v>20</v>
      </c>
      <c r="BE157" s="365">
        <f t="shared" si="325"/>
        <v>20</v>
      </c>
      <c r="BF157" s="365">
        <f t="shared" si="325"/>
        <v>21</v>
      </c>
      <c r="BG157" s="365">
        <f t="shared" si="325"/>
        <v>22</v>
      </c>
      <c r="BH157" s="365">
        <f t="shared" si="325"/>
        <v>22</v>
      </c>
      <c r="BI157" s="365">
        <f t="shared" si="325"/>
        <v>23</v>
      </c>
      <c r="BJ157" s="365">
        <f t="shared" si="325"/>
        <v>24</v>
      </c>
      <c r="BK157" s="365">
        <f t="shared" si="325"/>
        <v>24</v>
      </c>
      <c r="BL157" s="365">
        <f t="shared" si="325"/>
        <v>25</v>
      </c>
      <c r="BM157" s="365">
        <f t="shared" si="325"/>
        <v>26</v>
      </c>
    </row>
    <row r="158" spans="2:66" s="305" customFormat="1" outlineLevel="1">
      <c r="B158" s="360"/>
      <c r="C158" s="514" t="s">
        <v>205</v>
      </c>
      <c r="D158" s="515"/>
      <c r="E158" s="363"/>
      <c r="F158" s="364">
        <v>25</v>
      </c>
      <c r="G158" s="364">
        <v>25</v>
      </c>
      <c r="H158" s="364">
        <v>25</v>
      </c>
      <c r="I158" s="364">
        <v>25</v>
      </c>
      <c r="J158" s="364">
        <v>25</v>
      </c>
      <c r="K158" s="364">
        <v>25</v>
      </c>
      <c r="L158" s="364">
        <v>25</v>
      </c>
      <c r="M158" s="364">
        <v>25</v>
      </c>
      <c r="N158" s="364">
        <v>25</v>
      </c>
      <c r="O158" s="364">
        <v>25</v>
      </c>
      <c r="P158" s="364">
        <v>25</v>
      </c>
      <c r="Q158" s="364">
        <v>25</v>
      </c>
      <c r="R158" s="364">
        <v>30</v>
      </c>
      <c r="S158" s="364">
        <v>30</v>
      </c>
      <c r="T158" s="364">
        <v>30</v>
      </c>
      <c r="U158" s="364">
        <v>30</v>
      </c>
      <c r="V158" s="364">
        <v>30</v>
      </c>
      <c r="W158" s="364">
        <v>30</v>
      </c>
      <c r="X158" s="364">
        <v>40</v>
      </c>
      <c r="Y158" s="364">
        <v>40</v>
      </c>
      <c r="Z158" s="364">
        <v>40</v>
      </c>
      <c r="AA158" s="364">
        <v>40</v>
      </c>
      <c r="AB158" s="364">
        <v>40</v>
      </c>
      <c r="AC158" s="364">
        <v>40</v>
      </c>
      <c r="AD158" s="364">
        <v>50</v>
      </c>
      <c r="AE158" s="364">
        <v>50</v>
      </c>
      <c r="AF158" s="364">
        <v>50</v>
      </c>
      <c r="AG158" s="364">
        <v>50</v>
      </c>
      <c r="AH158" s="364">
        <v>50</v>
      </c>
      <c r="AI158" s="364">
        <v>50</v>
      </c>
      <c r="AJ158" s="364">
        <v>75</v>
      </c>
      <c r="AK158" s="364">
        <v>75</v>
      </c>
      <c r="AL158" s="364">
        <v>75</v>
      </c>
      <c r="AM158" s="364">
        <v>100</v>
      </c>
      <c r="AN158" s="364">
        <v>100</v>
      </c>
      <c r="AO158" s="364">
        <v>100</v>
      </c>
      <c r="AP158" s="364">
        <v>110</v>
      </c>
      <c r="AQ158" s="364">
        <v>110</v>
      </c>
      <c r="AR158" s="364">
        <v>110</v>
      </c>
      <c r="AS158" s="364">
        <v>120</v>
      </c>
      <c r="AT158" s="364">
        <v>120</v>
      </c>
      <c r="AU158" s="364">
        <v>120</v>
      </c>
      <c r="AV158" s="364">
        <v>120</v>
      </c>
      <c r="AW158" s="364">
        <v>120</v>
      </c>
      <c r="AX158" s="364">
        <v>120</v>
      </c>
      <c r="AY158" s="364">
        <v>120</v>
      </c>
      <c r="AZ158" s="364">
        <v>120</v>
      </c>
      <c r="BA158" s="364">
        <v>120</v>
      </c>
      <c r="BB158" s="364">
        <v>120</v>
      </c>
      <c r="BC158" s="364">
        <v>120</v>
      </c>
      <c r="BD158" s="364">
        <v>120</v>
      </c>
      <c r="BE158" s="364">
        <v>120</v>
      </c>
      <c r="BF158" s="364">
        <v>120</v>
      </c>
      <c r="BG158" s="364">
        <v>120</v>
      </c>
      <c r="BH158" s="364">
        <v>120</v>
      </c>
      <c r="BI158" s="364">
        <v>120</v>
      </c>
      <c r="BJ158" s="364">
        <v>120</v>
      </c>
      <c r="BK158" s="364">
        <v>120</v>
      </c>
      <c r="BL158" s="364">
        <v>120</v>
      </c>
      <c r="BM158" s="364">
        <v>120</v>
      </c>
    </row>
    <row r="159" spans="2:66" s="306" customFormat="1" outlineLevel="1">
      <c r="B159" s="366"/>
      <c r="C159" s="367" t="s">
        <v>208</v>
      </c>
      <c r="D159" s="368"/>
      <c r="E159" s="369"/>
      <c r="F159" s="365">
        <f>F158*F157</f>
        <v>0</v>
      </c>
      <c r="G159" s="365">
        <f t="shared" ref="G159:BM159" si="326">G158*G157</f>
        <v>0</v>
      </c>
      <c r="H159" s="365">
        <f t="shared" si="326"/>
        <v>25</v>
      </c>
      <c r="I159" s="365">
        <f t="shared" si="326"/>
        <v>25</v>
      </c>
      <c r="J159" s="365">
        <f t="shared" si="326"/>
        <v>25</v>
      </c>
      <c r="K159" s="365">
        <f t="shared" si="326"/>
        <v>25</v>
      </c>
      <c r="L159" s="365">
        <f t="shared" si="326"/>
        <v>50</v>
      </c>
      <c r="M159" s="365">
        <f t="shared" si="326"/>
        <v>50</v>
      </c>
      <c r="N159" s="365">
        <f t="shared" si="326"/>
        <v>50</v>
      </c>
      <c r="O159" s="365">
        <f t="shared" si="326"/>
        <v>50</v>
      </c>
      <c r="P159" s="365">
        <f t="shared" si="326"/>
        <v>50</v>
      </c>
      <c r="Q159" s="365">
        <f t="shared" si="326"/>
        <v>50</v>
      </c>
      <c r="R159" s="365">
        <f t="shared" si="326"/>
        <v>60</v>
      </c>
      <c r="S159" s="365">
        <f t="shared" si="326"/>
        <v>60</v>
      </c>
      <c r="T159" s="365">
        <f t="shared" si="326"/>
        <v>90</v>
      </c>
      <c r="U159" s="365">
        <f t="shared" si="326"/>
        <v>90</v>
      </c>
      <c r="V159" s="365">
        <f t="shared" si="326"/>
        <v>90</v>
      </c>
      <c r="W159" s="365">
        <f t="shared" si="326"/>
        <v>90</v>
      </c>
      <c r="X159" s="365">
        <f t="shared" si="326"/>
        <v>120</v>
      </c>
      <c r="Y159" s="365">
        <f t="shared" si="326"/>
        <v>120</v>
      </c>
      <c r="Z159" s="365">
        <f t="shared" si="326"/>
        <v>160</v>
      </c>
      <c r="AA159" s="365">
        <f t="shared" si="326"/>
        <v>160</v>
      </c>
      <c r="AB159" s="365">
        <f t="shared" si="326"/>
        <v>160</v>
      </c>
      <c r="AC159" s="365">
        <f t="shared" si="326"/>
        <v>160</v>
      </c>
      <c r="AD159" s="365">
        <f t="shared" si="326"/>
        <v>200</v>
      </c>
      <c r="AE159" s="365">
        <f t="shared" si="326"/>
        <v>200</v>
      </c>
      <c r="AF159" s="365">
        <f t="shared" si="326"/>
        <v>250</v>
      </c>
      <c r="AG159" s="365">
        <f t="shared" si="326"/>
        <v>250</v>
      </c>
      <c r="AH159" s="365">
        <f t="shared" si="326"/>
        <v>250</v>
      </c>
      <c r="AI159" s="365">
        <f t="shared" si="326"/>
        <v>300</v>
      </c>
      <c r="AJ159" s="365">
        <f t="shared" si="326"/>
        <v>450</v>
      </c>
      <c r="AK159" s="365">
        <f t="shared" si="326"/>
        <v>525</v>
      </c>
      <c r="AL159" s="365">
        <f t="shared" si="326"/>
        <v>600</v>
      </c>
      <c r="AM159" s="365">
        <f t="shared" si="326"/>
        <v>800</v>
      </c>
      <c r="AN159" s="365">
        <f t="shared" si="326"/>
        <v>900</v>
      </c>
      <c r="AO159" s="365">
        <f t="shared" si="326"/>
        <v>1000</v>
      </c>
      <c r="AP159" s="365">
        <f t="shared" si="326"/>
        <v>1100</v>
      </c>
      <c r="AQ159" s="365">
        <f t="shared" si="326"/>
        <v>1210</v>
      </c>
      <c r="AR159" s="365">
        <f t="shared" si="326"/>
        <v>1320</v>
      </c>
      <c r="AS159" s="365">
        <f t="shared" si="326"/>
        <v>1440</v>
      </c>
      <c r="AT159" s="365">
        <f t="shared" si="326"/>
        <v>1560</v>
      </c>
      <c r="AU159" s="365">
        <f t="shared" si="326"/>
        <v>1680</v>
      </c>
      <c r="AV159" s="365">
        <f t="shared" si="326"/>
        <v>1680</v>
      </c>
      <c r="AW159" s="365">
        <f t="shared" si="326"/>
        <v>1800</v>
      </c>
      <c r="AX159" s="365">
        <f t="shared" si="326"/>
        <v>1920</v>
      </c>
      <c r="AY159" s="365">
        <f t="shared" si="326"/>
        <v>1920</v>
      </c>
      <c r="AZ159" s="365">
        <f t="shared" si="326"/>
        <v>2040</v>
      </c>
      <c r="BA159" s="365">
        <f t="shared" si="326"/>
        <v>2160</v>
      </c>
      <c r="BB159" s="365">
        <f t="shared" si="326"/>
        <v>2160</v>
      </c>
      <c r="BC159" s="365">
        <f t="shared" si="326"/>
        <v>2280</v>
      </c>
      <c r="BD159" s="365">
        <f t="shared" si="326"/>
        <v>2400</v>
      </c>
      <c r="BE159" s="365">
        <f t="shared" si="326"/>
        <v>2400</v>
      </c>
      <c r="BF159" s="365">
        <f t="shared" si="326"/>
        <v>2520</v>
      </c>
      <c r="BG159" s="365">
        <f t="shared" si="326"/>
        <v>2640</v>
      </c>
      <c r="BH159" s="365">
        <f t="shared" si="326"/>
        <v>2640</v>
      </c>
      <c r="BI159" s="365">
        <f t="shared" si="326"/>
        <v>2760</v>
      </c>
      <c r="BJ159" s="365">
        <f t="shared" si="326"/>
        <v>2880</v>
      </c>
      <c r="BK159" s="365">
        <f t="shared" si="326"/>
        <v>2880</v>
      </c>
      <c r="BL159" s="365">
        <f t="shared" si="326"/>
        <v>3000</v>
      </c>
      <c r="BM159" s="365">
        <f t="shared" si="326"/>
        <v>3120</v>
      </c>
    </row>
    <row r="160" spans="2:66" s="344" customFormat="1" outlineLevel="1">
      <c r="B160" s="370"/>
      <c r="C160" s="371" t="s">
        <v>284</v>
      </c>
      <c r="D160" s="372"/>
      <c r="E160" s="373"/>
      <c r="F160" s="374">
        <f>F164*F163*F$85*30</f>
        <v>0</v>
      </c>
      <c r="G160" s="374">
        <f t="shared" ref="G160:AL160" si="327">G164*G163*G85*30</f>
        <v>0</v>
      </c>
      <c r="H160" s="374">
        <f t="shared" si="327"/>
        <v>646.875</v>
      </c>
      <c r="I160" s="374">
        <f t="shared" si="327"/>
        <v>1509.375</v>
      </c>
      <c r="J160" s="374">
        <f t="shared" si="327"/>
        <v>2587.5</v>
      </c>
      <c r="K160" s="374">
        <f t="shared" si="327"/>
        <v>4743.75</v>
      </c>
      <c r="L160" s="374">
        <f t="shared" si="327"/>
        <v>14662.5</v>
      </c>
      <c r="M160" s="374">
        <f t="shared" si="327"/>
        <v>18975</v>
      </c>
      <c r="N160" s="374">
        <f t="shared" si="327"/>
        <v>24667.5</v>
      </c>
      <c r="O160" s="374">
        <f t="shared" si="327"/>
        <v>30705</v>
      </c>
      <c r="P160" s="374">
        <f t="shared" si="327"/>
        <v>35880</v>
      </c>
      <c r="Q160" s="374">
        <f t="shared" si="327"/>
        <v>42780</v>
      </c>
      <c r="R160" s="374">
        <f t="shared" si="327"/>
        <v>65412</v>
      </c>
      <c r="S160" s="374">
        <f t="shared" si="327"/>
        <v>81454.5</v>
      </c>
      <c r="T160" s="374">
        <f t="shared" si="327"/>
        <v>137706.74999999997</v>
      </c>
      <c r="U160" s="374">
        <f t="shared" si="327"/>
        <v>154939.5</v>
      </c>
      <c r="V160" s="374">
        <f t="shared" si="327"/>
        <v>197167.5</v>
      </c>
      <c r="W160" s="374">
        <f t="shared" si="327"/>
        <v>215487</v>
      </c>
      <c r="X160" s="374">
        <f t="shared" si="327"/>
        <v>329544.00000000006</v>
      </c>
      <c r="Y160" s="374">
        <f t="shared" si="327"/>
        <v>395784.00000000006</v>
      </c>
      <c r="Z160" s="374">
        <f t="shared" si="327"/>
        <v>685308</v>
      </c>
      <c r="AA160" s="374">
        <f t="shared" si="327"/>
        <v>877680</v>
      </c>
      <c r="AB160" s="374">
        <f t="shared" si="327"/>
        <v>1028928</v>
      </c>
      <c r="AC160" s="374">
        <f t="shared" si="327"/>
        <v>1348812</v>
      </c>
      <c r="AD160" s="374">
        <f t="shared" si="327"/>
        <v>1791240</v>
      </c>
      <c r="AE160" s="374">
        <f t="shared" si="327"/>
        <v>1879560</v>
      </c>
      <c r="AF160" s="374">
        <f t="shared" si="327"/>
        <v>2568093.7500000005</v>
      </c>
      <c r="AG160" s="374">
        <f t="shared" si="327"/>
        <v>3177450.0000000005</v>
      </c>
      <c r="AH160" s="374">
        <f t="shared" si="327"/>
        <v>3336581.2500000005</v>
      </c>
      <c r="AI160" s="374">
        <f t="shared" si="327"/>
        <v>4197960</v>
      </c>
      <c r="AJ160" s="374">
        <f t="shared" si="327"/>
        <v>6786753.7499999991</v>
      </c>
      <c r="AK160" s="374">
        <f t="shared" si="327"/>
        <v>8680415.625</v>
      </c>
      <c r="AL160" s="374">
        <f t="shared" si="327"/>
        <v>10327230</v>
      </c>
      <c r="AM160" s="374">
        <f t="shared" ref="AM160:BM160" si="328">AM164*AM163*AM85*30</f>
        <v>14458260</v>
      </c>
      <c r="AN160" s="374">
        <f t="shared" si="328"/>
        <v>16808917.5</v>
      </c>
      <c r="AO160" s="374">
        <f t="shared" si="328"/>
        <v>19627050.000000004</v>
      </c>
      <c r="AP160" s="374">
        <f t="shared" si="328"/>
        <v>22352550</v>
      </c>
      <c r="AQ160" s="374">
        <f t="shared" si="328"/>
        <v>26785679.25</v>
      </c>
      <c r="AR160" s="374">
        <f t="shared" si="328"/>
        <v>30482199</v>
      </c>
      <c r="AS160" s="374">
        <f t="shared" si="328"/>
        <v>34284167.999999993</v>
      </c>
      <c r="AT160" s="374">
        <f t="shared" si="328"/>
        <v>38529738</v>
      </c>
      <c r="AU160" s="374">
        <f t="shared" si="328"/>
        <v>42412230.000000007</v>
      </c>
      <c r="AV160" s="374">
        <f t="shared" si="328"/>
        <v>43478694</v>
      </c>
      <c r="AW160" s="374">
        <f t="shared" si="328"/>
        <v>50229584.999999993</v>
      </c>
      <c r="AX160" s="374">
        <f t="shared" si="328"/>
        <v>55350144</v>
      </c>
      <c r="AY160" s="374">
        <f t="shared" si="328"/>
        <v>57125376.000000007</v>
      </c>
      <c r="AZ160" s="374">
        <f t="shared" si="328"/>
        <v>62585414.999999993</v>
      </c>
      <c r="BA160" s="374">
        <f t="shared" si="328"/>
        <v>67526298</v>
      </c>
      <c r="BB160" s="374">
        <f t="shared" si="328"/>
        <v>71211312</v>
      </c>
      <c r="BC160" s="374">
        <f t="shared" si="328"/>
        <v>79061165.999999985</v>
      </c>
      <c r="BD160" s="374">
        <f t="shared" si="328"/>
        <v>85275720</v>
      </c>
      <c r="BE160" s="374">
        <f t="shared" si="328"/>
        <v>87788700</v>
      </c>
      <c r="BF160" s="374">
        <f t="shared" si="328"/>
        <v>95038461</v>
      </c>
      <c r="BG160" s="374">
        <f t="shared" si="328"/>
        <v>103931388</v>
      </c>
      <c r="BH160" s="374">
        <f t="shared" si="328"/>
        <v>106026228</v>
      </c>
      <c r="BI160" s="374">
        <f t="shared" si="328"/>
        <v>116135073.00000001</v>
      </c>
      <c r="BJ160" s="374">
        <f t="shared" si="328"/>
        <v>124274520</v>
      </c>
      <c r="BK160" s="374">
        <f t="shared" si="328"/>
        <v>127866384</v>
      </c>
      <c r="BL160" s="374">
        <f t="shared" si="328"/>
        <v>140071725</v>
      </c>
      <c r="BM160" s="374">
        <f t="shared" si="328"/>
        <v>149065254</v>
      </c>
    </row>
    <row r="161" spans="2:66" s="306" customFormat="1" outlineLevel="2">
      <c r="B161" s="366"/>
      <c r="C161" s="367" t="s">
        <v>287</v>
      </c>
      <c r="D161" s="368"/>
      <c r="E161" s="369"/>
      <c r="F161" s="365">
        <f>Assumptions!$D$42</f>
        <v>2000</v>
      </c>
      <c r="G161" s="365">
        <f>Assumptions!$D$42</f>
        <v>2000</v>
      </c>
      <c r="H161" s="365">
        <f>Assumptions!$D$42</f>
        <v>2000</v>
      </c>
      <c r="I161" s="365">
        <f>Assumptions!$D$42</f>
        <v>2000</v>
      </c>
      <c r="J161" s="365">
        <f>Assumptions!$D$42</f>
        <v>2000</v>
      </c>
      <c r="K161" s="365">
        <f>Assumptions!$D$42</f>
        <v>2000</v>
      </c>
      <c r="L161" s="365">
        <f>Assumptions!$D$42</f>
        <v>2000</v>
      </c>
      <c r="M161" s="365">
        <f>Assumptions!$D$42</f>
        <v>2000</v>
      </c>
      <c r="N161" s="365">
        <f>Assumptions!$D$42</f>
        <v>2000</v>
      </c>
      <c r="O161" s="365">
        <f>Assumptions!$D$42</f>
        <v>2000</v>
      </c>
      <c r="P161" s="365">
        <f>Assumptions!$D$42</f>
        <v>2000</v>
      </c>
      <c r="Q161" s="365">
        <f>Assumptions!$D$42</f>
        <v>2000</v>
      </c>
      <c r="R161" s="365">
        <f>Assumptions!$D$42</f>
        <v>2000</v>
      </c>
      <c r="S161" s="365">
        <f>Assumptions!$D$42</f>
        <v>2000</v>
      </c>
      <c r="T161" s="365">
        <f>Assumptions!$D$42</f>
        <v>2000</v>
      </c>
      <c r="U161" s="365">
        <f>Assumptions!$D$42</f>
        <v>2000</v>
      </c>
      <c r="V161" s="365">
        <f>Assumptions!$D$42</f>
        <v>2000</v>
      </c>
      <c r="W161" s="365">
        <f>Assumptions!$D$42</f>
        <v>2000</v>
      </c>
      <c r="X161" s="365">
        <f>Assumptions!$D$42</f>
        <v>2000</v>
      </c>
      <c r="Y161" s="365">
        <f>Assumptions!$D$42</f>
        <v>2000</v>
      </c>
      <c r="Z161" s="365">
        <f>Assumptions!$D$42</f>
        <v>2000</v>
      </c>
      <c r="AA161" s="365">
        <f>Assumptions!$D$42</f>
        <v>2000</v>
      </c>
      <c r="AB161" s="365">
        <f>Assumptions!$D$42</f>
        <v>2000</v>
      </c>
      <c r="AC161" s="365">
        <f>Assumptions!$D$42</f>
        <v>2000</v>
      </c>
      <c r="AD161" s="365">
        <f>Assumptions!$D$42</f>
        <v>2000</v>
      </c>
      <c r="AE161" s="365">
        <f>Assumptions!$D$42</f>
        <v>2000</v>
      </c>
      <c r="AF161" s="365">
        <f>Assumptions!$D$42</f>
        <v>2000</v>
      </c>
      <c r="AG161" s="365">
        <f>Assumptions!$D$42</f>
        <v>2000</v>
      </c>
      <c r="AH161" s="365">
        <f>Assumptions!$D$42</f>
        <v>2000</v>
      </c>
      <c r="AI161" s="365">
        <f>Assumptions!$D$42</f>
        <v>2000</v>
      </c>
      <c r="AJ161" s="365">
        <f>Assumptions!$D$42</f>
        <v>2000</v>
      </c>
      <c r="AK161" s="365">
        <f>Assumptions!$D$42</f>
        <v>2000</v>
      </c>
      <c r="AL161" s="365">
        <f>Assumptions!$D$42</f>
        <v>2000</v>
      </c>
      <c r="AM161" s="365">
        <f>Assumptions!$D$42</f>
        <v>2000</v>
      </c>
      <c r="AN161" s="365">
        <f>Assumptions!$D$42</f>
        <v>2000</v>
      </c>
      <c r="AO161" s="365">
        <f>Assumptions!$D$42</f>
        <v>2000</v>
      </c>
      <c r="AP161" s="365">
        <f>Assumptions!$D$42</f>
        <v>2000</v>
      </c>
      <c r="AQ161" s="365">
        <f>Assumptions!$D$42</f>
        <v>2000</v>
      </c>
      <c r="AR161" s="365">
        <f>Assumptions!$D$42</f>
        <v>2000</v>
      </c>
      <c r="AS161" s="365">
        <f>Assumptions!$D$42</f>
        <v>2000</v>
      </c>
      <c r="AT161" s="365">
        <f>Assumptions!$D$42</f>
        <v>2000</v>
      </c>
      <c r="AU161" s="365">
        <f>Assumptions!$D$42</f>
        <v>2000</v>
      </c>
      <c r="AV161" s="365">
        <f>Assumptions!$D$42</f>
        <v>2000</v>
      </c>
      <c r="AW161" s="365">
        <f>Assumptions!$D$42</f>
        <v>2000</v>
      </c>
      <c r="AX161" s="365">
        <f>Assumptions!$D$42</f>
        <v>2000</v>
      </c>
      <c r="AY161" s="365">
        <f>Assumptions!$D$42</f>
        <v>2000</v>
      </c>
      <c r="AZ161" s="365">
        <f>Assumptions!$D$42</f>
        <v>2000</v>
      </c>
      <c r="BA161" s="365">
        <f>Assumptions!$D$42</f>
        <v>2000</v>
      </c>
      <c r="BB161" s="365">
        <f>Assumptions!$D$42</f>
        <v>2000</v>
      </c>
      <c r="BC161" s="365">
        <f>Assumptions!$D$42</f>
        <v>2000</v>
      </c>
      <c r="BD161" s="365">
        <f>Assumptions!$D$42</f>
        <v>2000</v>
      </c>
      <c r="BE161" s="365">
        <f>Assumptions!$D$42</f>
        <v>2000</v>
      </c>
      <c r="BF161" s="365">
        <f>Assumptions!$D$42</f>
        <v>2000</v>
      </c>
      <c r="BG161" s="365">
        <f>Assumptions!$D$42</f>
        <v>2000</v>
      </c>
      <c r="BH161" s="365">
        <f>Assumptions!$D$42</f>
        <v>2000</v>
      </c>
      <c r="BI161" s="365">
        <f>Assumptions!$D$42</f>
        <v>2000</v>
      </c>
      <c r="BJ161" s="365">
        <f>Assumptions!$D$42</f>
        <v>2000</v>
      </c>
      <c r="BK161" s="365">
        <f>Assumptions!$D$42</f>
        <v>2000</v>
      </c>
      <c r="BL161" s="365">
        <f>Assumptions!$D$42</f>
        <v>2000</v>
      </c>
      <c r="BM161" s="365">
        <f>Assumptions!$D$42</f>
        <v>2000</v>
      </c>
    </row>
    <row r="162" spans="2:66" s="306" customFormat="1" outlineLevel="2">
      <c r="B162" s="366"/>
      <c r="C162" s="367" t="s">
        <v>290</v>
      </c>
      <c r="D162" s="375"/>
      <c r="E162" s="369"/>
      <c r="F162" s="376">
        <f>F161*Assumptions!$D$43</f>
        <v>20000</v>
      </c>
      <c r="G162" s="376">
        <f>G161*Assumptions!$D$43</f>
        <v>20000</v>
      </c>
      <c r="H162" s="376">
        <f>H161*Assumptions!$D$43</f>
        <v>20000</v>
      </c>
      <c r="I162" s="376">
        <f>I161*Assumptions!$D$43</f>
        <v>20000</v>
      </c>
      <c r="J162" s="376">
        <f>J161*Assumptions!$D$43</f>
        <v>20000</v>
      </c>
      <c r="K162" s="376">
        <f>K161*Assumptions!$D$43</f>
        <v>20000</v>
      </c>
      <c r="L162" s="376">
        <f>L161*Assumptions!$D$43</f>
        <v>20000</v>
      </c>
      <c r="M162" s="376">
        <f>M161*Assumptions!$D$43</f>
        <v>20000</v>
      </c>
      <c r="N162" s="376">
        <f>N161*Assumptions!$D$43</f>
        <v>20000</v>
      </c>
      <c r="O162" s="376">
        <f>O161*Assumptions!$D$43</f>
        <v>20000</v>
      </c>
      <c r="P162" s="376">
        <f>P161*Assumptions!$D$43</f>
        <v>20000</v>
      </c>
      <c r="Q162" s="376">
        <f>Q161*Assumptions!$D$43</f>
        <v>20000</v>
      </c>
      <c r="R162" s="376">
        <f>R161*Assumptions!$D$43</f>
        <v>20000</v>
      </c>
      <c r="S162" s="376">
        <f>S161*Assumptions!$D$43</f>
        <v>20000</v>
      </c>
      <c r="T162" s="376">
        <f>T161*Assumptions!$D$43</f>
        <v>20000</v>
      </c>
      <c r="U162" s="376">
        <f>U161*Assumptions!$D$43</f>
        <v>20000</v>
      </c>
      <c r="V162" s="376">
        <f>V161*Assumptions!$D$43</f>
        <v>20000</v>
      </c>
      <c r="W162" s="376">
        <f>W161*Assumptions!$D$43</f>
        <v>20000</v>
      </c>
      <c r="X162" s="376">
        <f>X161*Assumptions!$D$43</f>
        <v>20000</v>
      </c>
      <c r="Y162" s="376">
        <f>Y161*Assumptions!$D$43</f>
        <v>20000</v>
      </c>
      <c r="Z162" s="376">
        <f>Z161*Assumptions!$D$43</f>
        <v>20000</v>
      </c>
      <c r="AA162" s="376">
        <f>AA161*Assumptions!$D$43</f>
        <v>20000</v>
      </c>
      <c r="AB162" s="376">
        <f>AB161*Assumptions!$D$43</f>
        <v>20000</v>
      </c>
      <c r="AC162" s="376">
        <f>AC161*Assumptions!$D$43</f>
        <v>20000</v>
      </c>
      <c r="AD162" s="376">
        <f>AD161*Assumptions!$D$43</f>
        <v>20000</v>
      </c>
      <c r="AE162" s="376">
        <f>AE161*Assumptions!$D$43</f>
        <v>20000</v>
      </c>
      <c r="AF162" s="376">
        <f>AF161*Assumptions!$D$43</f>
        <v>20000</v>
      </c>
      <c r="AG162" s="376">
        <f>AG161*Assumptions!$D$43</f>
        <v>20000</v>
      </c>
      <c r="AH162" s="376">
        <f>AH161*Assumptions!$D$43</f>
        <v>20000</v>
      </c>
      <c r="AI162" s="376">
        <f>AI161*Assumptions!$D$43</f>
        <v>20000</v>
      </c>
      <c r="AJ162" s="376">
        <f>AJ161*Assumptions!$D$43</f>
        <v>20000</v>
      </c>
      <c r="AK162" s="376">
        <f>AK161*Assumptions!$D$43</f>
        <v>20000</v>
      </c>
      <c r="AL162" s="376">
        <f>AL161*Assumptions!$D$43</f>
        <v>20000</v>
      </c>
      <c r="AM162" s="376">
        <f>AM161*Assumptions!$D$43</f>
        <v>20000</v>
      </c>
      <c r="AN162" s="376">
        <f>AN161*Assumptions!$D$43</f>
        <v>20000</v>
      </c>
      <c r="AO162" s="376">
        <f>AO161*Assumptions!$D$43</f>
        <v>20000</v>
      </c>
      <c r="AP162" s="376">
        <f>AP161*Assumptions!$D$43</f>
        <v>20000</v>
      </c>
      <c r="AQ162" s="376">
        <f>AQ161*Assumptions!$D$43</f>
        <v>20000</v>
      </c>
      <c r="AR162" s="376">
        <f>AR161*Assumptions!$D$43</f>
        <v>20000</v>
      </c>
      <c r="AS162" s="376">
        <f>AS161*Assumptions!$D$43</f>
        <v>20000</v>
      </c>
      <c r="AT162" s="376">
        <f>AT161*Assumptions!$D$43</f>
        <v>20000</v>
      </c>
      <c r="AU162" s="376">
        <f>AU161*Assumptions!$D$43</f>
        <v>20000</v>
      </c>
      <c r="AV162" s="376">
        <f>AV161*Assumptions!$D$43</f>
        <v>20000</v>
      </c>
      <c r="AW162" s="376">
        <f>AW161*Assumptions!$D$43</f>
        <v>20000</v>
      </c>
      <c r="AX162" s="376">
        <f>AX161*Assumptions!$D$43</f>
        <v>20000</v>
      </c>
      <c r="AY162" s="376">
        <f>AY161*Assumptions!$D$43</f>
        <v>20000</v>
      </c>
      <c r="AZ162" s="376">
        <f>AZ161*Assumptions!$D$43</f>
        <v>20000</v>
      </c>
      <c r="BA162" s="376">
        <f>BA161*Assumptions!$D$43</f>
        <v>20000</v>
      </c>
      <c r="BB162" s="376">
        <f>BB161*Assumptions!$D$43</f>
        <v>20000</v>
      </c>
      <c r="BC162" s="376">
        <f>BC161*Assumptions!$D$43</f>
        <v>20000</v>
      </c>
      <c r="BD162" s="376">
        <f>BD161*Assumptions!$D$43</f>
        <v>20000</v>
      </c>
      <c r="BE162" s="376">
        <f>BE161*Assumptions!$D$43</f>
        <v>20000</v>
      </c>
      <c r="BF162" s="376">
        <f>BF161*Assumptions!$D$43</f>
        <v>20000</v>
      </c>
      <c r="BG162" s="376">
        <f>BG161*Assumptions!$D$43</f>
        <v>20000</v>
      </c>
      <c r="BH162" s="376">
        <f>BH161*Assumptions!$D$43</f>
        <v>20000</v>
      </c>
      <c r="BI162" s="376">
        <f>BI161*Assumptions!$D$43</f>
        <v>20000</v>
      </c>
      <c r="BJ162" s="376">
        <f>BJ161*Assumptions!$D$43</f>
        <v>20000</v>
      </c>
      <c r="BK162" s="376">
        <f>BK161*Assumptions!$D$43</f>
        <v>20000</v>
      </c>
      <c r="BL162" s="376">
        <f>BL161*Assumptions!$D$43</f>
        <v>20000</v>
      </c>
      <c r="BM162" s="376">
        <f>BM161*Assumptions!$D$43</f>
        <v>20000</v>
      </c>
    </row>
    <row r="163" spans="2:66" s="306" customFormat="1" outlineLevel="2">
      <c r="B163" s="366"/>
      <c r="C163" s="367" t="s">
        <v>285</v>
      </c>
      <c r="D163" s="368"/>
      <c r="E163" s="369"/>
      <c r="F163" s="377">
        <f t="shared" ref="F163:AK163" si="329">F159/F162</f>
        <v>0</v>
      </c>
      <c r="G163" s="377">
        <f t="shared" si="329"/>
        <v>0</v>
      </c>
      <c r="H163" s="377">
        <f t="shared" si="329"/>
        <v>1.25E-3</v>
      </c>
      <c r="I163" s="377">
        <f t="shared" si="329"/>
        <v>1.25E-3</v>
      </c>
      <c r="J163" s="377">
        <f t="shared" si="329"/>
        <v>1.25E-3</v>
      </c>
      <c r="K163" s="377">
        <f t="shared" si="329"/>
        <v>1.25E-3</v>
      </c>
      <c r="L163" s="377">
        <f t="shared" si="329"/>
        <v>2.5000000000000001E-3</v>
      </c>
      <c r="M163" s="377">
        <f t="shared" si="329"/>
        <v>2.5000000000000001E-3</v>
      </c>
      <c r="N163" s="377">
        <f t="shared" si="329"/>
        <v>2.5000000000000001E-3</v>
      </c>
      <c r="O163" s="377">
        <f t="shared" si="329"/>
        <v>2.5000000000000001E-3</v>
      </c>
      <c r="P163" s="377">
        <f t="shared" si="329"/>
        <v>2.5000000000000001E-3</v>
      </c>
      <c r="Q163" s="377">
        <f t="shared" si="329"/>
        <v>2.5000000000000001E-3</v>
      </c>
      <c r="R163" s="377">
        <f t="shared" si="329"/>
        <v>3.0000000000000001E-3</v>
      </c>
      <c r="S163" s="377">
        <f t="shared" si="329"/>
        <v>3.0000000000000001E-3</v>
      </c>
      <c r="T163" s="377">
        <f t="shared" si="329"/>
        <v>4.4999999999999997E-3</v>
      </c>
      <c r="U163" s="377">
        <f t="shared" si="329"/>
        <v>4.4999999999999997E-3</v>
      </c>
      <c r="V163" s="377">
        <f t="shared" si="329"/>
        <v>4.4999999999999997E-3</v>
      </c>
      <c r="W163" s="377">
        <f t="shared" si="329"/>
        <v>4.4999999999999997E-3</v>
      </c>
      <c r="X163" s="377">
        <f t="shared" si="329"/>
        <v>6.0000000000000001E-3</v>
      </c>
      <c r="Y163" s="377">
        <f t="shared" si="329"/>
        <v>6.0000000000000001E-3</v>
      </c>
      <c r="Z163" s="377">
        <f t="shared" si="329"/>
        <v>8.0000000000000002E-3</v>
      </c>
      <c r="AA163" s="377">
        <f t="shared" si="329"/>
        <v>8.0000000000000002E-3</v>
      </c>
      <c r="AB163" s="377">
        <f t="shared" si="329"/>
        <v>8.0000000000000002E-3</v>
      </c>
      <c r="AC163" s="377">
        <f t="shared" si="329"/>
        <v>8.0000000000000002E-3</v>
      </c>
      <c r="AD163" s="377">
        <f t="shared" si="329"/>
        <v>0.01</v>
      </c>
      <c r="AE163" s="377">
        <f t="shared" si="329"/>
        <v>0.01</v>
      </c>
      <c r="AF163" s="377">
        <f t="shared" si="329"/>
        <v>1.2500000000000001E-2</v>
      </c>
      <c r="AG163" s="377">
        <f t="shared" si="329"/>
        <v>1.2500000000000001E-2</v>
      </c>
      <c r="AH163" s="377">
        <f t="shared" si="329"/>
        <v>1.2500000000000001E-2</v>
      </c>
      <c r="AI163" s="377">
        <f t="shared" si="329"/>
        <v>1.4999999999999999E-2</v>
      </c>
      <c r="AJ163" s="377">
        <f t="shared" si="329"/>
        <v>2.2499999999999999E-2</v>
      </c>
      <c r="AK163" s="377">
        <f t="shared" si="329"/>
        <v>2.6249999999999999E-2</v>
      </c>
      <c r="AL163" s="377">
        <f t="shared" ref="AL163:BM163" si="330">AL159/AL162</f>
        <v>0.03</v>
      </c>
      <c r="AM163" s="377">
        <f t="shared" si="330"/>
        <v>0.04</v>
      </c>
      <c r="AN163" s="377">
        <f t="shared" si="330"/>
        <v>4.4999999999999998E-2</v>
      </c>
      <c r="AO163" s="377">
        <f t="shared" si="330"/>
        <v>0.05</v>
      </c>
      <c r="AP163" s="377">
        <f t="shared" si="330"/>
        <v>5.5E-2</v>
      </c>
      <c r="AQ163" s="377">
        <f t="shared" si="330"/>
        <v>6.0499999999999998E-2</v>
      </c>
      <c r="AR163" s="377">
        <f t="shared" si="330"/>
        <v>6.6000000000000003E-2</v>
      </c>
      <c r="AS163" s="377">
        <f t="shared" si="330"/>
        <v>7.1999999999999995E-2</v>
      </c>
      <c r="AT163" s="377">
        <f t="shared" si="330"/>
        <v>7.8E-2</v>
      </c>
      <c r="AU163" s="377">
        <f t="shared" si="330"/>
        <v>8.4000000000000005E-2</v>
      </c>
      <c r="AV163" s="377">
        <f t="shared" si="330"/>
        <v>8.4000000000000005E-2</v>
      </c>
      <c r="AW163" s="377">
        <f t="shared" si="330"/>
        <v>0.09</v>
      </c>
      <c r="AX163" s="377">
        <f t="shared" si="330"/>
        <v>9.6000000000000002E-2</v>
      </c>
      <c r="AY163" s="377">
        <f t="shared" si="330"/>
        <v>9.6000000000000002E-2</v>
      </c>
      <c r="AZ163" s="377">
        <f t="shared" si="330"/>
        <v>0.10199999999999999</v>
      </c>
      <c r="BA163" s="377">
        <f t="shared" si="330"/>
        <v>0.108</v>
      </c>
      <c r="BB163" s="377">
        <f t="shared" si="330"/>
        <v>0.108</v>
      </c>
      <c r="BC163" s="377">
        <f t="shared" si="330"/>
        <v>0.114</v>
      </c>
      <c r="BD163" s="377">
        <f t="shared" si="330"/>
        <v>0.12</v>
      </c>
      <c r="BE163" s="377">
        <f t="shared" si="330"/>
        <v>0.12</v>
      </c>
      <c r="BF163" s="377">
        <f t="shared" si="330"/>
        <v>0.126</v>
      </c>
      <c r="BG163" s="377">
        <f t="shared" si="330"/>
        <v>0.13200000000000001</v>
      </c>
      <c r="BH163" s="377">
        <f t="shared" si="330"/>
        <v>0.13200000000000001</v>
      </c>
      <c r="BI163" s="377">
        <f t="shared" si="330"/>
        <v>0.13800000000000001</v>
      </c>
      <c r="BJ163" s="377">
        <f t="shared" si="330"/>
        <v>0.14399999999999999</v>
      </c>
      <c r="BK163" s="377">
        <f t="shared" si="330"/>
        <v>0.14399999999999999</v>
      </c>
      <c r="BL163" s="377">
        <f t="shared" si="330"/>
        <v>0.15</v>
      </c>
      <c r="BM163" s="377">
        <f t="shared" si="330"/>
        <v>0.156</v>
      </c>
    </row>
    <row r="164" spans="2:66" s="306" customFormat="1" ht="10.5" customHeight="1" outlineLevel="2">
      <c r="B164" s="366"/>
      <c r="C164" s="367" t="s">
        <v>294</v>
      </c>
      <c r="D164" s="368"/>
      <c r="E164" s="369"/>
      <c r="F164" s="378">
        <f>(F162*Assumptions!$D$45)/Assumptions!$D$47</f>
        <v>2.875</v>
      </c>
      <c r="G164" s="378">
        <f>(G162*Assumptions!$D$45)/Assumptions!$D$47</f>
        <v>2.875</v>
      </c>
      <c r="H164" s="378">
        <f>(H162*Assumptions!$D$45)/Assumptions!$D$47</f>
        <v>2.875</v>
      </c>
      <c r="I164" s="378">
        <f>(I162*Assumptions!$D$45)/Assumptions!$D$47</f>
        <v>2.875</v>
      </c>
      <c r="J164" s="378">
        <f>(J162*Assumptions!$D$45)/Assumptions!$D$47</f>
        <v>2.875</v>
      </c>
      <c r="K164" s="378">
        <f>(K162*Assumptions!$D$45)/Assumptions!$D$47</f>
        <v>2.875</v>
      </c>
      <c r="L164" s="378">
        <f>(L162*Assumptions!$D$45)/Assumptions!$D$47</f>
        <v>2.875</v>
      </c>
      <c r="M164" s="378">
        <f>(M162*Assumptions!$D$45)/Assumptions!$D$47</f>
        <v>2.875</v>
      </c>
      <c r="N164" s="378">
        <f>(N162*Assumptions!$D$45)/Assumptions!$D$47</f>
        <v>2.875</v>
      </c>
      <c r="O164" s="378">
        <f>(O162*Assumptions!$D$45)/Assumptions!$D$47</f>
        <v>2.875</v>
      </c>
      <c r="P164" s="378">
        <f>(P162*Assumptions!$D$45)/Assumptions!$D$47</f>
        <v>2.875</v>
      </c>
      <c r="Q164" s="378">
        <f>(Q162*Assumptions!$D$45)/Assumptions!$D$47</f>
        <v>2.875</v>
      </c>
      <c r="R164" s="378">
        <f>(R162*Assumptions!$D$45)/Assumptions!$D$47</f>
        <v>2.875</v>
      </c>
      <c r="S164" s="378">
        <f>(S162*Assumptions!$D$45)/Assumptions!$D$47</f>
        <v>2.875</v>
      </c>
      <c r="T164" s="378">
        <f>(T162*Assumptions!$D$45)/Assumptions!$D$47</f>
        <v>2.875</v>
      </c>
      <c r="U164" s="378">
        <f>(U162*Assumptions!$D$45)/Assumptions!$D$47</f>
        <v>2.875</v>
      </c>
      <c r="V164" s="378">
        <f>(V162*Assumptions!$D$45)/Assumptions!$D$47</f>
        <v>2.875</v>
      </c>
      <c r="W164" s="378">
        <f>(W162*Assumptions!$D$45)/Assumptions!$D$47</f>
        <v>2.875</v>
      </c>
      <c r="X164" s="378">
        <f>(X162*Assumptions!$D$45)/Assumptions!$D$47</f>
        <v>2.875</v>
      </c>
      <c r="Y164" s="378">
        <f>(Y162*Assumptions!$D$45)/Assumptions!$D$47</f>
        <v>2.875</v>
      </c>
      <c r="Z164" s="378">
        <f>(Z162*Assumptions!$D$45)/Assumptions!$D$47</f>
        <v>2.875</v>
      </c>
      <c r="AA164" s="378">
        <f>(AA162*Assumptions!$D$45)/Assumptions!$D$47</f>
        <v>2.875</v>
      </c>
      <c r="AB164" s="378">
        <f>(AB162*Assumptions!$D$45)/Assumptions!$D$47</f>
        <v>2.875</v>
      </c>
      <c r="AC164" s="378">
        <f>(AC162*Assumptions!$D$45)/Assumptions!$D$47</f>
        <v>2.875</v>
      </c>
      <c r="AD164" s="378">
        <f>(AD162*Assumptions!$D$45)/Assumptions!$D$47</f>
        <v>2.875</v>
      </c>
      <c r="AE164" s="378">
        <f>(AE162*Assumptions!$D$45)/Assumptions!$D$47</f>
        <v>2.875</v>
      </c>
      <c r="AF164" s="378">
        <f>(AF162*Assumptions!$D$45)/Assumptions!$D$47</f>
        <v>2.875</v>
      </c>
      <c r="AG164" s="378">
        <f>(AG162*Assumptions!$D$45)/Assumptions!$D$47</f>
        <v>2.875</v>
      </c>
      <c r="AH164" s="378">
        <f>(AH162*Assumptions!$D$45)/Assumptions!$D$47</f>
        <v>2.875</v>
      </c>
      <c r="AI164" s="378">
        <f>(AI162*Assumptions!$D$45)/Assumptions!$D$47</f>
        <v>2.875</v>
      </c>
      <c r="AJ164" s="378">
        <f>(AJ162*Assumptions!$D$45)/Assumptions!$D$47</f>
        <v>2.875</v>
      </c>
      <c r="AK164" s="378">
        <f>(AK162*Assumptions!$D$45)/Assumptions!$D$47</f>
        <v>2.875</v>
      </c>
      <c r="AL164" s="378">
        <f>(AL162*Assumptions!$D$45)/Assumptions!$D$47</f>
        <v>2.875</v>
      </c>
      <c r="AM164" s="378">
        <f>(AM162*Assumptions!$D$45)/Assumptions!$D$47</f>
        <v>2.875</v>
      </c>
      <c r="AN164" s="378">
        <f>(AN162*Assumptions!$D$45)/Assumptions!$D$47</f>
        <v>2.875</v>
      </c>
      <c r="AO164" s="378">
        <f>(AO162*Assumptions!$D$45)/Assumptions!$D$47</f>
        <v>2.875</v>
      </c>
      <c r="AP164" s="378">
        <f>(AP162*Assumptions!$D$45)/Assumptions!$D$47</f>
        <v>2.875</v>
      </c>
      <c r="AQ164" s="378">
        <f>(AQ162*Assumptions!$D$45)/Assumptions!$D$47</f>
        <v>2.875</v>
      </c>
      <c r="AR164" s="378">
        <f>(AR162*Assumptions!$D$45)/Assumptions!$D$47</f>
        <v>2.875</v>
      </c>
      <c r="AS164" s="378">
        <f>(AS162*Assumptions!$D$45)/Assumptions!$D$47</f>
        <v>2.875</v>
      </c>
      <c r="AT164" s="378">
        <f>(AT162*Assumptions!$D$45)/Assumptions!$D$47</f>
        <v>2.875</v>
      </c>
      <c r="AU164" s="378">
        <f>(AU162*Assumptions!$D$45)/Assumptions!$D$47</f>
        <v>2.875</v>
      </c>
      <c r="AV164" s="378">
        <f>(AV162*Assumptions!$D$45)/Assumptions!$D$47</f>
        <v>2.875</v>
      </c>
      <c r="AW164" s="378">
        <f>(AW162*Assumptions!$D$45)/Assumptions!$D$47</f>
        <v>2.875</v>
      </c>
      <c r="AX164" s="378">
        <f>(AX162*Assumptions!$D$45)/Assumptions!$D$47</f>
        <v>2.875</v>
      </c>
      <c r="AY164" s="378">
        <f>(AY162*Assumptions!$D$45)/Assumptions!$D$47</f>
        <v>2.875</v>
      </c>
      <c r="AZ164" s="378">
        <f>(AZ162*Assumptions!$D$45)/Assumptions!$D$47</f>
        <v>2.875</v>
      </c>
      <c r="BA164" s="378">
        <f>(BA162*Assumptions!$D$45)/Assumptions!$D$47</f>
        <v>2.875</v>
      </c>
      <c r="BB164" s="378">
        <f>(BB162*Assumptions!$D$45)/Assumptions!$D$47</f>
        <v>2.875</v>
      </c>
      <c r="BC164" s="378">
        <f>(BC162*Assumptions!$D$45)/Assumptions!$D$47</f>
        <v>2.875</v>
      </c>
      <c r="BD164" s="378">
        <f>(BD162*Assumptions!$D$45)/Assumptions!$D$47</f>
        <v>2.875</v>
      </c>
      <c r="BE164" s="378">
        <f>(BE162*Assumptions!$D$45)/Assumptions!$D$47</f>
        <v>2.875</v>
      </c>
      <c r="BF164" s="378">
        <f>(BF162*Assumptions!$D$45)/Assumptions!$D$47</f>
        <v>2.875</v>
      </c>
      <c r="BG164" s="378">
        <f>(BG162*Assumptions!$D$45)/Assumptions!$D$47</f>
        <v>2.875</v>
      </c>
      <c r="BH164" s="378">
        <f>(BH162*Assumptions!$D$45)/Assumptions!$D$47</f>
        <v>2.875</v>
      </c>
      <c r="BI164" s="378">
        <f>(BI162*Assumptions!$D$45)/Assumptions!$D$47</f>
        <v>2.875</v>
      </c>
      <c r="BJ164" s="378">
        <f>(BJ162*Assumptions!$D$45)/Assumptions!$D$47</f>
        <v>2.875</v>
      </c>
      <c r="BK164" s="378">
        <f>(BK162*Assumptions!$D$45)/Assumptions!$D$47</f>
        <v>2.875</v>
      </c>
      <c r="BL164" s="378">
        <f>(BL162*Assumptions!$D$45)/Assumptions!$D$47</f>
        <v>2.875</v>
      </c>
      <c r="BM164" s="378">
        <f>(BM162*Assumptions!$D$45)/Assumptions!$D$47</f>
        <v>2.875</v>
      </c>
      <c r="BN164" s="345"/>
    </row>
    <row r="165" spans="2:66" s="306" customFormat="1" ht="10.5" customHeight="1" outlineLevel="2">
      <c r="B165" s="366"/>
      <c r="C165" s="367" t="s">
        <v>186</v>
      </c>
      <c r="D165" s="368"/>
      <c r="E165" s="369"/>
      <c r="F165" s="378">
        <f>Assumptions!$D$26</f>
        <v>30</v>
      </c>
      <c r="G165" s="378">
        <f>Assumptions!$D$26</f>
        <v>30</v>
      </c>
      <c r="H165" s="378">
        <f>Assumptions!$D$26</f>
        <v>30</v>
      </c>
      <c r="I165" s="378">
        <f>Assumptions!$D$26</f>
        <v>30</v>
      </c>
      <c r="J165" s="378">
        <f>Assumptions!$D$26</f>
        <v>30</v>
      </c>
      <c r="K165" s="378">
        <f>Assumptions!$D$26</f>
        <v>30</v>
      </c>
      <c r="L165" s="378">
        <f>Assumptions!$D$26</f>
        <v>30</v>
      </c>
      <c r="M165" s="378">
        <f>Assumptions!$D$26</f>
        <v>30</v>
      </c>
      <c r="N165" s="378">
        <f>Assumptions!$D$26</f>
        <v>30</v>
      </c>
      <c r="O165" s="378">
        <f>Assumptions!$D$26</f>
        <v>30</v>
      </c>
      <c r="P165" s="378">
        <f>Assumptions!$D$26</f>
        <v>30</v>
      </c>
      <c r="Q165" s="378">
        <f>Assumptions!$D$26</f>
        <v>30</v>
      </c>
      <c r="R165" s="378">
        <f>Assumptions!$D$26</f>
        <v>30</v>
      </c>
      <c r="S165" s="378">
        <f>Assumptions!$D$26</f>
        <v>30</v>
      </c>
      <c r="T165" s="378">
        <f>Assumptions!$D$26</f>
        <v>30</v>
      </c>
      <c r="U165" s="378">
        <f>Assumptions!$D$26</f>
        <v>30</v>
      </c>
      <c r="V165" s="378">
        <f>Assumptions!$D$26</f>
        <v>30</v>
      </c>
      <c r="W165" s="378">
        <f>Assumptions!$D$26</f>
        <v>30</v>
      </c>
      <c r="X165" s="378">
        <f>Assumptions!$D$26</f>
        <v>30</v>
      </c>
      <c r="Y165" s="378">
        <f>Assumptions!$D$26</f>
        <v>30</v>
      </c>
      <c r="Z165" s="378">
        <f>Assumptions!$D$26</f>
        <v>30</v>
      </c>
      <c r="AA165" s="378">
        <f>Assumptions!$D$26</f>
        <v>30</v>
      </c>
      <c r="AB165" s="378">
        <f>Assumptions!$D$26</f>
        <v>30</v>
      </c>
      <c r="AC165" s="378">
        <f>Assumptions!$D$26</f>
        <v>30</v>
      </c>
      <c r="AD165" s="378">
        <f>Assumptions!$D$26</f>
        <v>30</v>
      </c>
      <c r="AE165" s="378">
        <f>Assumptions!$D$26</f>
        <v>30</v>
      </c>
      <c r="AF165" s="378">
        <f>Assumptions!$D$26</f>
        <v>30</v>
      </c>
      <c r="AG165" s="378">
        <f>Assumptions!$D$26</f>
        <v>30</v>
      </c>
      <c r="AH165" s="378">
        <f>Assumptions!$D$26</f>
        <v>30</v>
      </c>
      <c r="AI165" s="378">
        <f>Assumptions!$D$26</f>
        <v>30</v>
      </c>
      <c r="AJ165" s="378">
        <f>Assumptions!$D$26</f>
        <v>30</v>
      </c>
      <c r="AK165" s="378">
        <f>Assumptions!$D$26</f>
        <v>30</v>
      </c>
      <c r="AL165" s="378">
        <f>Assumptions!$D$26</f>
        <v>30</v>
      </c>
      <c r="AM165" s="378">
        <f>Assumptions!$D$26</f>
        <v>30</v>
      </c>
      <c r="AN165" s="378">
        <f>Assumptions!$D$26</f>
        <v>30</v>
      </c>
      <c r="AO165" s="378">
        <f>Assumptions!$D$26</f>
        <v>30</v>
      </c>
      <c r="AP165" s="378">
        <f>Assumptions!$D$26</f>
        <v>30</v>
      </c>
      <c r="AQ165" s="378">
        <f>Assumptions!$D$26</f>
        <v>30</v>
      </c>
      <c r="AR165" s="378">
        <f>Assumptions!$D$26</f>
        <v>30</v>
      </c>
      <c r="AS165" s="378">
        <f>Assumptions!$D$26</f>
        <v>30</v>
      </c>
      <c r="AT165" s="378">
        <f>Assumptions!$D$26</f>
        <v>30</v>
      </c>
      <c r="AU165" s="378">
        <f>Assumptions!$D$26</f>
        <v>30</v>
      </c>
      <c r="AV165" s="378">
        <f>Assumptions!$D$26</f>
        <v>30</v>
      </c>
      <c r="AW165" s="378">
        <f>Assumptions!$D$26</f>
        <v>30</v>
      </c>
      <c r="AX165" s="378">
        <f>Assumptions!$D$26</f>
        <v>30</v>
      </c>
      <c r="AY165" s="378">
        <f>Assumptions!$D$26</f>
        <v>30</v>
      </c>
      <c r="AZ165" s="378">
        <f>Assumptions!$D$26</f>
        <v>30</v>
      </c>
      <c r="BA165" s="378">
        <f>Assumptions!$D$26</f>
        <v>30</v>
      </c>
      <c r="BB165" s="378">
        <f>Assumptions!$D$26*0.9</f>
        <v>27</v>
      </c>
      <c r="BC165" s="378">
        <f>Assumptions!$D$26*0.9</f>
        <v>27</v>
      </c>
      <c r="BD165" s="378">
        <f>Assumptions!$D$26*0.9</f>
        <v>27</v>
      </c>
      <c r="BE165" s="378">
        <f>Assumptions!$D$26*0.9</f>
        <v>27</v>
      </c>
      <c r="BF165" s="378">
        <f>Assumptions!$D$26*0.9</f>
        <v>27</v>
      </c>
      <c r="BG165" s="378">
        <f>Assumptions!$D$26*0.9</f>
        <v>27</v>
      </c>
      <c r="BH165" s="378">
        <f>Assumptions!$D$26*0.9</f>
        <v>27</v>
      </c>
      <c r="BI165" s="378">
        <f>Assumptions!$D$26*0.9</f>
        <v>27</v>
      </c>
      <c r="BJ165" s="378">
        <f>Assumptions!$D$26*0.9</f>
        <v>27</v>
      </c>
      <c r="BK165" s="378">
        <f>Assumptions!$D$26*0.9</f>
        <v>27</v>
      </c>
      <c r="BL165" s="378">
        <f>Assumptions!$D$26*0.9</f>
        <v>27</v>
      </c>
      <c r="BM165" s="378">
        <f>Assumptions!$D$26*0.9</f>
        <v>27</v>
      </c>
      <c r="BN165" s="345"/>
    </row>
    <row r="166" spans="2:66" outlineLevel="1">
      <c r="B166" s="350"/>
      <c r="C166" s="353" t="s">
        <v>209</v>
      </c>
      <c r="D166" s="354"/>
      <c r="E166" s="350"/>
      <c r="F166" s="379">
        <f>F160*Assumptions!$D$26*Assumptions!$D$27/1000</f>
        <v>0</v>
      </c>
      <c r="G166" s="379">
        <f>G160*Assumptions!$D$26*Assumptions!$D$27/1000</f>
        <v>0</v>
      </c>
      <c r="H166" s="379">
        <f>H160*Assumptions!$D$26*Assumptions!$D$27/1000</f>
        <v>9.703125</v>
      </c>
      <c r="I166" s="379">
        <f>I160*Assumptions!$D$26*Assumptions!$D$27/1000</f>
        <v>22.640625</v>
      </c>
      <c r="J166" s="379">
        <f>J160*Assumptions!$D$26*Assumptions!$D$27/1000</f>
        <v>38.8125</v>
      </c>
      <c r="K166" s="379">
        <f>K160*Assumptions!$D$26*Assumptions!$D$27/1000</f>
        <v>71.15625</v>
      </c>
      <c r="L166" s="379">
        <f>L160*Assumptions!$D$26*Assumptions!$D$27/1000</f>
        <v>219.9375</v>
      </c>
      <c r="M166" s="379">
        <f>M160*Assumptions!$D$26*Assumptions!$D$27/1000</f>
        <v>284.625</v>
      </c>
      <c r="N166" s="379">
        <f>N160*Assumptions!$D$26*Assumptions!$D$27/1000</f>
        <v>370.01249999999999</v>
      </c>
      <c r="O166" s="379">
        <f>O160*Assumptions!$D$26*Assumptions!$D$27/1000</f>
        <v>460.57499999999999</v>
      </c>
      <c r="P166" s="379">
        <f>P160*Assumptions!$D$26*Assumptions!$D$27/1000</f>
        <v>538.20000000000005</v>
      </c>
      <c r="Q166" s="379">
        <f>Q160*Assumptions!$D$26*Assumptions!$D$27/1000</f>
        <v>641.70000000000005</v>
      </c>
      <c r="R166" s="379">
        <f>R160*Assumptions!$D$26*Assumptions!$D$27/1000</f>
        <v>981.18</v>
      </c>
      <c r="S166" s="379">
        <f>S160*Assumptions!$D$26*Assumptions!$D$27/1000</f>
        <v>1221.8175000000001</v>
      </c>
      <c r="T166" s="379">
        <f>T160*Assumptions!$D$26*Assumptions!$D$27/1000</f>
        <v>2065.6012499999997</v>
      </c>
      <c r="U166" s="379">
        <f>U160*Assumptions!$D$26*Assumptions!$D$27/1000</f>
        <v>2324.0925000000002</v>
      </c>
      <c r="V166" s="379">
        <f>V160*Assumptions!$D$26*Assumptions!$D$27/1000</f>
        <v>2957.5124999999998</v>
      </c>
      <c r="W166" s="379">
        <f>W160*Assumptions!$D$26*Assumptions!$D$27/1000</f>
        <v>3232.3049999999998</v>
      </c>
      <c r="X166" s="379">
        <f>X160*Assumptions!$D$26*Assumptions!$D$27/1000</f>
        <v>4943.1600000000008</v>
      </c>
      <c r="Y166" s="379">
        <f>Y160*Assumptions!$D$26*Assumptions!$D$27/1000</f>
        <v>5936.7600000000011</v>
      </c>
      <c r="Z166" s="379">
        <f>Z160*Assumptions!$D$26*Assumptions!$D$27/1000</f>
        <v>10279.620000000001</v>
      </c>
      <c r="AA166" s="379">
        <f>AA160*Assumptions!$D$26*Assumptions!$D$27/1000</f>
        <v>13165.2</v>
      </c>
      <c r="AB166" s="379">
        <f>AB160*Assumptions!$D$26*Assumptions!$D$27/1000</f>
        <v>15433.92</v>
      </c>
      <c r="AC166" s="379">
        <f>AC160*Assumptions!$D$26*Assumptions!$D$27/1000</f>
        <v>20232.18</v>
      </c>
      <c r="AD166" s="379">
        <f>AD160*Assumptions!$D$26*Assumptions!$D$27/1000</f>
        <v>26868.6</v>
      </c>
      <c r="AE166" s="379">
        <f>AE160*Assumptions!$D$26*Assumptions!$D$27/1000</f>
        <v>28193.4</v>
      </c>
      <c r="AF166" s="379">
        <f>AF160*Assumptions!$D$26*Assumptions!$D$27/1000</f>
        <v>38521.406250000007</v>
      </c>
      <c r="AG166" s="379">
        <f>AG160*Assumptions!$D$26*Assumptions!$D$27/1000</f>
        <v>47661.750000000007</v>
      </c>
      <c r="AH166" s="379">
        <f>AH160*Assumptions!$D$26*Assumptions!$D$27/1000</f>
        <v>50048.718750000007</v>
      </c>
      <c r="AI166" s="379">
        <f>AI160*Assumptions!$D$26*Assumptions!$D$27/1000</f>
        <v>62969.4</v>
      </c>
      <c r="AJ166" s="379">
        <f>AJ160*Assumptions!$D$26*Assumptions!$D$27/1000</f>
        <v>101801.30624999998</v>
      </c>
      <c r="AK166" s="379">
        <f>AK160*Assumptions!$D$26*Assumptions!$D$27/1000</f>
        <v>130206.234375</v>
      </c>
      <c r="AL166" s="379">
        <f>AL160*Assumptions!$D$26*Assumptions!$D$27/1000</f>
        <v>154908.45000000001</v>
      </c>
      <c r="AM166" s="379">
        <f>AM160*Assumptions!$D$26*Assumptions!$D$27/1000</f>
        <v>216873.9</v>
      </c>
      <c r="AN166" s="379">
        <f>AN160*Assumptions!$D$26*Assumptions!$D$27/1000</f>
        <v>252133.76250000001</v>
      </c>
      <c r="AO166" s="379">
        <f>AO160*Assumptions!$D$26*Assumptions!$D$27/1000</f>
        <v>294405.75000000006</v>
      </c>
      <c r="AP166" s="379">
        <f>AP160*Assumptions!$D$26*Assumptions!$D$27/1000</f>
        <v>335288.25</v>
      </c>
      <c r="AQ166" s="379">
        <f>AQ160*Assumptions!$D$26*Assumptions!$D$27/1000</f>
        <v>401785.18874999997</v>
      </c>
      <c r="AR166" s="379">
        <f>AR160*Assumptions!$D$26*Assumptions!$D$27/1000</f>
        <v>457232.98499999999</v>
      </c>
      <c r="AS166" s="379">
        <f>AS160*Assumptions!$D$26*Assumptions!$D$27/1000</f>
        <v>514262.5199999999</v>
      </c>
      <c r="AT166" s="379">
        <f>AT160*Assumptions!$D$26*Assumptions!$D$27/1000</f>
        <v>577946.06999999995</v>
      </c>
      <c r="AU166" s="379">
        <f>AU160*Assumptions!$D$26*Assumptions!$D$27/1000</f>
        <v>636183.45000000007</v>
      </c>
      <c r="AV166" s="379">
        <f>AV160*Assumptions!$D$26*Assumptions!$D$27/1000</f>
        <v>652180.41</v>
      </c>
      <c r="AW166" s="379">
        <f>AW160*Assumptions!$D$26*Assumptions!$D$27/1000</f>
        <v>753443.77499999991</v>
      </c>
      <c r="AX166" s="379">
        <f>AX160*Assumptions!$D$26*Assumptions!$D$27/1000</f>
        <v>830252.16</v>
      </c>
      <c r="AY166" s="379">
        <f>AY160*Assumptions!$D$26*Assumptions!$D$27/1000</f>
        <v>856880.64000000013</v>
      </c>
      <c r="AZ166" s="379">
        <f>AZ160*Assumptions!$D$26*Assumptions!$D$27/1000</f>
        <v>938781.22499999986</v>
      </c>
      <c r="BA166" s="379">
        <f>BA160*Assumptions!$D$26*Assumptions!$D$27/1000</f>
        <v>1012894.47</v>
      </c>
      <c r="BB166" s="379">
        <f>BB160*Assumptions!$D$26*Assumptions!$D$27/1000</f>
        <v>1068169.68</v>
      </c>
      <c r="BC166" s="379">
        <f>BC160*Assumptions!$D$26*Assumptions!$D$27/1000</f>
        <v>1185917.4899999998</v>
      </c>
      <c r="BD166" s="379">
        <f>BD160*Assumptions!$D$26*Assumptions!$D$27/1000</f>
        <v>1279135.8</v>
      </c>
      <c r="BE166" s="379">
        <f>BE160*Assumptions!$D$26*Assumptions!$D$27/1000</f>
        <v>1316830.5</v>
      </c>
      <c r="BF166" s="379">
        <f>BF160*Assumptions!$D$26*Assumptions!$D$27/1000</f>
        <v>1425576.915</v>
      </c>
      <c r="BG166" s="379">
        <f>BG160*Assumptions!$D$26*Assumptions!$D$27/1000</f>
        <v>1558970.82</v>
      </c>
      <c r="BH166" s="379">
        <f>BH160*Assumptions!$D$26*Assumptions!$D$27/1000</f>
        <v>1590393.42</v>
      </c>
      <c r="BI166" s="379">
        <f>BI160*Assumptions!$D$26*Assumptions!$D$27/1000</f>
        <v>1742026.0950000002</v>
      </c>
      <c r="BJ166" s="379">
        <f>BJ160*Assumptions!$D$26*Assumptions!$D$27/1000</f>
        <v>1864117.8</v>
      </c>
      <c r="BK166" s="379">
        <f>BK160*Assumptions!$D$26*Assumptions!$D$27/1000</f>
        <v>1917995.76</v>
      </c>
      <c r="BL166" s="379">
        <f>BL160*Assumptions!$D$26*Assumptions!$D$27/1000</f>
        <v>2101075.875</v>
      </c>
      <c r="BM166" s="379">
        <f>BM160*Assumptions!$D$26*Assumptions!$D$27/1000</f>
        <v>2235978.81</v>
      </c>
    </row>
    <row r="167" spans="2:66" outlineLevel="1">
      <c r="B167" s="350"/>
      <c r="C167" s="353" t="s">
        <v>210</v>
      </c>
      <c r="D167" s="354"/>
      <c r="E167" s="350"/>
      <c r="F167" s="379">
        <f>F168+F169</f>
        <v>0</v>
      </c>
      <c r="G167" s="379">
        <f t="shared" ref="G167:BM167" si="331">G168+G169</f>
        <v>0</v>
      </c>
      <c r="H167" s="379">
        <f t="shared" si="331"/>
        <v>0</v>
      </c>
      <c r="I167" s="379">
        <f t="shared" si="331"/>
        <v>0</v>
      </c>
      <c r="J167" s="379">
        <f t="shared" si="331"/>
        <v>0</v>
      </c>
      <c r="K167" s="379">
        <f t="shared" si="331"/>
        <v>0</v>
      </c>
      <c r="L167" s="379">
        <f t="shared" si="331"/>
        <v>0</v>
      </c>
      <c r="M167" s="379">
        <f t="shared" si="331"/>
        <v>0</v>
      </c>
      <c r="N167" s="379">
        <f t="shared" si="331"/>
        <v>0</v>
      </c>
      <c r="O167" s="379">
        <f t="shared" si="331"/>
        <v>0</v>
      </c>
      <c r="P167" s="379">
        <f t="shared" si="331"/>
        <v>0</v>
      </c>
      <c r="Q167" s="379">
        <f t="shared" si="331"/>
        <v>0</v>
      </c>
      <c r="R167" s="379">
        <f t="shared" si="331"/>
        <v>0</v>
      </c>
      <c r="S167" s="379">
        <f t="shared" si="331"/>
        <v>0</v>
      </c>
      <c r="T167" s="379">
        <f t="shared" si="331"/>
        <v>0</v>
      </c>
      <c r="U167" s="379">
        <f t="shared" si="331"/>
        <v>0</v>
      </c>
      <c r="V167" s="379">
        <f t="shared" si="331"/>
        <v>0</v>
      </c>
      <c r="W167" s="379">
        <f t="shared" si="331"/>
        <v>0</v>
      </c>
      <c r="X167" s="379">
        <f t="shared" si="331"/>
        <v>0</v>
      </c>
      <c r="Y167" s="379">
        <f t="shared" si="331"/>
        <v>0</v>
      </c>
      <c r="Z167" s="379">
        <f t="shared" si="331"/>
        <v>0</v>
      </c>
      <c r="AA167" s="379">
        <f t="shared" si="331"/>
        <v>0</v>
      </c>
      <c r="AB167" s="379">
        <f t="shared" si="331"/>
        <v>0</v>
      </c>
      <c r="AC167" s="379">
        <f t="shared" si="331"/>
        <v>0</v>
      </c>
      <c r="AD167" s="379">
        <f t="shared" si="331"/>
        <v>0</v>
      </c>
      <c r="AE167" s="379">
        <f t="shared" si="331"/>
        <v>0</v>
      </c>
      <c r="AF167" s="379">
        <f t="shared" si="331"/>
        <v>0</v>
      </c>
      <c r="AG167" s="379">
        <f t="shared" si="331"/>
        <v>0</v>
      </c>
      <c r="AH167" s="379">
        <f t="shared" si="331"/>
        <v>0</v>
      </c>
      <c r="AI167" s="379">
        <f t="shared" si="331"/>
        <v>0</v>
      </c>
      <c r="AJ167" s="379">
        <f t="shared" si="331"/>
        <v>0</v>
      </c>
      <c r="AK167" s="379">
        <f t="shared" si="331"/>
        <v>0</v>
      </c>
      <c r="AL167" s="379">
        <f t="shared" si="331"/>
        <v>0</v>
      </c>
      <c r="AM167" s="379">
        <f t="shared" si="331"/>
        <v>0</v>
      </c>
      <c r="AN167" s="379">
        <f t="shared" si="331"/>
        <v>0</v>
      </c>
      <c r="AO167" s="379">
        <f t="shared" si="331"/>
        <v>0</v>
      </c>
      <c r="AP167" s="379">
        <f t="shared" si="331"/>
        <v>0</v>
      </c>
      <c r="AQ167" s="379">
        <f t="shared" si="331"/>
        <v>0</v>
      </c>
      <c r="AR167" s="379">
        <f t="shared" si="331"/>
        <v>0</v>
      </c>
      <c r="AS167" s="379">
        <f t="shared" si="331"/>
        <v>0</v>
      </c>
      <c r="AT167" s="379">
        <f t="shared" si="331"/>
        <v>0</v>
      </c>
      <c r="AU167" s="379">
        <f t="shared" si="331"/>
        <v>0</v>
      </c>
      <c r="AV167" s="379">
        <f t="shared" si="331"/>
        <v>0</v>
      </c>
      <c r="AW167" s="379">
        <f t="shared" si="331"/>
        <v>0</v>
      </c>
      <c r="AX167" s="379">
        <f t="shared" si="331"/>
        <v>0</v>
      </c>
      <c r="AY167" s="379">
        <f t="shared" si="331"/>
        <v>0</v>
      </c>
      <c r="AZ167" s="379">
        <f t="shared" si="331"/>
        <v>0</v>
      </c>
      <c r="BA167" s="379">
        <f t="shared" si="331"/>
        <v>0</v>
      </c>
      <c r="BB167" s="379">
        <f t="shared" si="331"/>
        <v>0</v>
      </c>
      <c r="BC167" s="379">
        <f t="shared" si="331"/>
        <v>0</v>
      </c>
      <c r="BD167" s="379">
        <f t="shared" si="331"/>
        <v>0</v>
      </c>
      <c r="BE167" s="379">
        <f t="shared" si="331"/>
        <v>0</v>
      </c>
      <c r="BF167" s="379">
        <f t="shared" si="331"/>
        <v>0</v>
      </c>
      <c r="BG167" s="379">
        <f t="shared" si="331"/>
        <v>0</v>
      </c>
      <c r="BH167" s="379">
        <f t="shared" si="331"/>
        <v>0</v>
      </c>
      <c r="BI167" s="379">
        <f t="shared" si="331"/>
        <v>0</v>
      </c>
      <c r="BJ167" s="379">
        <f t="shared" si="331"/>
        <v>0</v>
      </c>
      <c r="BK167" s="379">
        <f t="shared" si="331"/>
        <v>0</v>
      </c>
      <c r="BL167" s="379">
        <f t="shared" si="331"/>
        <v>0</v>
      </c>
      <c r="BM167" s="379">
        <f t="shared" si="331"/>
        <v>0</v>
      </c>
    </row>
    <row r="168" spans="2:66" outlineLevel="2">
      <c r="B168" s="350"/>
      <c r="C168" s="380"/>
      <c r="D168" s="381" t="s">
        <v>213</v>
      </c>
      <c r="E168" s="350"/>
      <c r="F168" s="379">
        <f>F157*Assumptions!$E$23</f>
        <v>0</v>
      </c>
      <c r="G168" s="379">
        <f>G157*Assumptions!$E$23</f>
        <v>0</v>
      </c>
      <c r="H168" s="379">
        <f>H157*Assumptions!$E$23</f>
        <v>0</v>
      </c>
      <c r="I168" s="379">
        <f>I157*Assumptions!$E$23</f>
        <v>0</v>
      </c>
      <c r="J168" s="379">
        <f>J157*Assumptions!$E$23</f>
        <v>0</v>
      </c>
      <c r="K168" s="379">
        <f>K157*Assumptions!$E$23</f>
        <v>0</v>
      </c>
      <c r="L168" s="379">
        <f>L157*Assumptions!$E$23</f>
        <v>0</v>
      </c>
      <c r="M168" s="379">
        <f>M157*Assumptions!$E$23</f>
        <v>0</v>
      </c>
      <c r="N168" s="379">
        <f>N157*Assumptions!$E$23</f>
        <v>0</v>
      </c>
      <c r="O168" s="379">
        <f>O157*Assumptions!$E$23</f>
        <v>0</v>
      </c>
      <c r="P168" s="379">
        <f>P157*Assumptions!$E$23</f>
        <v>0</v>
      </c>
      <c r="Q168" s="379">
        <f>Q157*Assumptions!$E$23</f>
        <v>0</v>
      </c>
      <c r="R168" s="379">
        <f>R157*Assumptions!$E$23</f>
        <v>0</v>
      </c>
      <c r="S168" s="379">
        <f>S157*Assumptions!$E$23</f>
        <v>0</v>
      </c>
      <c r="T168" s="379">
        <f>T157*Assumptions!$E$23</f>
        <v>0</v>
      </c>
      <c r="U168" s="379">
        <f>U157*Assumptions!$E$23</f>
        <v>0</v>
      </c>
      <c r="V168" s="379">
        <f>V157*Assumptions!$E$23</f>
        <v>0</v>
      </c>
      <c r="W168" s="379">
        <f>W157*Assumptions!$E$23</f>
        <v>0</v>
      </c>
      <c r="X168" s="379">
        <f>X157*Assumptions!$E$23</f>
        <v>0</v>
      </c>
      <c r="Y168" s="379">
        <f>Y157*Assumptions!$E$23</f>
        <v>0</v>
      </c>
      <c r="Z168" s="379">
        <f>Z157*Assumptions!$E$23</f>
        <v>0</v>
      </c>
      <c r="AA168" s="379">
        <f>AA157*Assumptions!$E$23</f>
        <v>0</v>
      </c>
      <c r="AB168" s="379">
        <f>AB157*Assumptions!$E$23</f>
        <v>0</v>
      </c>
      <c r="AC168" s="379">
        <f>AC157*Assumptions!$E$23</f>
        <v>0</v>
      </c>
      <c r="AD168" s="379">
        <f>AD157*Assumptions!$E$23</f>
        <v>0</v>
      </c>
      <c r="AE168" s="379">
        <f>AE157*Assumptions!$E$23</f>
        <v>0</v>
      </c>
      <c r="AF168" s="379">
        <f>AF157*Assumptions!$E$23</f>
        <v>0</v>
      </c>
      <c r="AG168" s="379">
        <f>AG157*Assumptions!$E$23</f>
        <v>0</v>
      </c>
      <c r="AH168" s="379">
        <f>AH157*Assumptions!$E$23</f>
        <v>0</v>
      </c>
      <c r="AI168" s="379">
        <f>AI157*Assumptions!$E$23</f>
        <v>0</v>
      </c>
      <c r="AJ168" s="379">
        <f>AJ157*Assumptions!$E$23</f>
        <v>0</v>
      </c>
      <c r="AK168" s="379">
        <f>AK157*Assumptions!$E$23</f>
        <v>0</v>
      </c>
      <c r="AL168" s="379">
        <f>AL157*Assumptions!$E$23</f>
        <v>0</v>
      </c>
      <c r="AM168" s="379">
        <f>AM157*Assumptions!$E$23</f>
        <v>0</v>
      </c>
      <c r="AN168" s="379">
        <f>AN157*Assumptions!$E$23</f>
        <v>0</v>
      </c>
      <c r="AO168" s="379">
        <f>AO157*Assumptions!$E$23</f>
        <v>0</v>
      </c>
      <c r="AP168" s="379">
        <f>AP157*Assumptions!$E$23</f>
        <v>0</v>
      </c>
      <c r="AQ168" s="379">
        <f>AQ157*Assumptions!$E$23</f>
        <v>0</v>
      </c>
      <c r="AR168" s="379">
        <f>AR157*Assumptions!$E$23</f>
        <v>0</v>
      </c>
      <c r="AS168" s="379">
        <f>AS157*Assumptions!$E$23</f>
        <v>0</v>
      </c>
      <c r="AT168" s="379">
        <f>AT157*Assumptions!$E$23</f>
        <v>0</v>
      </c>
      <c r="AU168" s="379">
        <f>AU157*Assumptions!$E$23</f>
        <v>0</v>
      </c>
      <c r="AV168" s="379">
        <f>AV157*Assumptions!$E$23</f>
        <v>0</v>
      </c>
      <c r="AW168" s="379">
        <f>AW157*Assumptions!$E$23</f>
        <v>0</v>
      </c>
      <c r="AX168" s="379">
        <f>AX157*Assumptions!$E$23</f>
        <v>0</v>
      </c>
      <c r="AY168" s="379">
        <f>AY157*Assumptions!$E$23</f>
        <v>0</v>
      </c>
      <c r="AZ168" s="379">
        <f>AZ157*Assumptions!$E$23</f>
        <v>0</v>
      </c>
      <c r="BA168" s="379">
        <f>BA157*Assumptions!$E$23</f>
        <v>0</v>
      </c>
      <c r="BB168" s="379">
        <f>BB157*Assumptions!$E$23</f>
        <v>0</v>
      </c>
      <c r="BC168" s="379">
        <f>BC157*Assumptions!$E$23</f>
        <v>0</v>
      </c>
      <c r="BD168" s="379">
        <f>BD157*Assumptions!$E$23</f>
        <v>0</v>
      </c>
      <c r="BE168" s="379">
        <f>BE157*Assumptions!$E$23</f>
        <v>0</v>
      </c>
      <c r="BF168" s="379">
        <f>BF157*Assumptions!$E$23</f>
        <v>0</v>
      </c>
      <c r="BG168" s="379">
        <f>BG157*Assumptions!$E$23</f>
        <v>0</v>
      </c>
      <c r="BH168" s="379">
        <f>BH157*Assumptions!$E$23</f>
        <v>0</v>
      </c>
      <c r="BI168" s="379">
        <f>BI157*Assumptions!$E$23</f>
        <v>0</v>
      </c>
      <c r="BJ168" s="379">
        <f>BJ157*Assumptions!$E$23</f>
        <v>0</v>
      </c>
      <c r="BK168" s="379">
        <f>BK157*Assumptions!$E$23</f>
        <v>0</v>
      </c>
      <c r="BL168" s="379">
        <f>BL157*Assumptions!$E$23</f>
        <v>0</v>
      </c>
      <c r="BM168" s="379">
        <f>BM157*Assumptions!$E$23</f>
        <v>0</v>
      </c>
    </row>
    <row r="169" spans="2:66" outlineLevel="2">
      <c r="B169" s="350"/>
      <c r="C169" s="382"/>
      <c r="D169" s="383" t="s">
        <v>212</v>
      </c>
      <c r="E169" s="350"/>
      <c r="F169" s="379">
        <f>IF(F157&gt;0,((F159/F157)-Assumptions!$D$24)*Assumptions!$E$25,0)</f>
        <v>0</v>
      </c>
      <c r="G169" s="379">
        <f>IF(G157&gt;0,((G159/G157)-Assumptions!$D$24)*Assumptions!$E$25,0)</f>
        <v>0</v>
      </c>
      <c r="H169" s="379">
        <f>IF(H157&gt;0,((H159/H157)-Assumptions!$D$24)*Assumptions!$E$25,0)</f>
        <v>0</v>
      </c>
      <c r="I169" s="379">
        <f>IF(I157&gt;0,((I159/I157)-Assumptions!$D$24)*Assumptions!$E$25,0)</f>
        <v>0</v>
      </c>
      <c r="J169" s="379">
        <f>IF(J157&gt;0,((J159/J157)-Assumptions!$D$24)*Assumptions!$E$25,0)</f>
        <v>0</v>
      </c>
      <c r="K169" s="379">
        <f>IF(K157&gt;0,((K159/K157)-Assumptions!$D$24)*Assumptions!$E$25,0)</f>
        <v>0</v>
      </c>
      <c r="L169" s="379">
        <f>IF(L157&gt;0,((L159/L157)-Assumptions!$D$24)*Assumptions!$E$25,0)</f>
        <v>0</v>
      </c>
      <c r="M169" s="379">
        <f>IF(M157&gt;0,((M159/M157)-Assumptions!$D$24)*Assumptions!$E$25,0)</f>
        <v>0</v>
      </c>
      <c r="N169" s="379">
        <f>IF(N157&gt;0,((N159/N157)-Assumptions!$D$24)*Assumptions!$E$25,0)</f>
        <v>0</v>
      </c>
      <c r="O169" s="379">
        <f>IF(O157&gt;0,((O159/O157)-Assumptions!$D$24)*Assumptions!$E$25,0)</f>
        <v>0</v>
      </c>
      <c r="P169" s="379">
        <f>IF(P157&gt;0,((P159/P157)-Assumptions!$D$24)*Assumptions!$E$25,0)</f>
        <v>0</v>
      </c>
      <c r="Q169" s="379">
        <f>IF(Q157&gt;0,((Q159/Q157)-Assumptions!$D$24)*Assumptions!$E$25,0)</f>
        <v>0</v>
      </c>
      <c r="R169" s="379">
        <f>IF(R157&gt;0,((R159/R157)-Assumptions!$D$24)*Assumptions!$E$25,0)</f>
        <v>0</v>
      </c>
      <c r="S169" s="379">
        <f>IF(S157&gt;0,((S159/S157)-Assumptions!$D$24)*Assumptions!$E$25,0)</f>
        <v>0</v>
      </c>
      <c r="T169" s="379">
        <f>IF(T157&gt;0,((T159/T157)-Assumptions!$D$24)*Assumptions!$E$25,0)</f>
        <v>0</v>
      </c>
      <c r="U169" s="379">
        <f>IF(U157&gt;0,((U159/U157)-Assumptions!$D$24)*Assumptions!$E$25,0)</f>
        <v>0</v>
      </c>
      <c r="V169" s="379">
        <f>IF(V157&gt;0,((V159/V157)-Assumptions!$D$24)*Assumptions!$E$25,0)</f>
        <v>0</v>
      </c>
      <c r="W169" s="379">
        <f>IF(W157&gt;0,((W159/W157)-Assumptions!$D$24)*Assumptions!$E$25,0)</f>
        <v>0</v>
      </c>
      <c r="X169" s="379">
        <f>IF(X157&gt;0,((X159/X157)-Assumptions!$D$24)*Assumptions!$E$25,0)</f>
        <v>0</v>
      </c>
      <c r="Y169" s="379">
        <f>IF(Y157&gt;0,((Y159/Y157)-Assumptions!$D$24)*Assumptions!$E$25,0)</f>
        <v>0</v>
      </c>
      <c r="Z169" s="379">
        <f>IF(Z157&gt;0,((Z159/Z157)-Assumptions!$D$24)*Assumptions!$E$25,0)</f>
        <v>0</v>
      </c>
      <c r="AA169" s="379">
        <f>IF(AA157&gt;0,((AA159/AA157)-Assumptions!$D$24)*Assumptions!$E$25,0)</f>
        <v>0</v>
      </c>
      <c r="AB169" s="379">
        <f>IF(AB157&gt;0,((AB159/AB157)-Assumptions!$D$24)*Assumptions!$E$25,0)</f>
        <v>0</v>
      </c>
      <c r="AC169" s="379">
        <f>IF(AC157&gt;0,((AC159/AC157)-Assumptions!$D$24)*Assumptions!$E$25,0)</f>
        <v>0</v>
      </c>
      <c r="AD169" s="379">
        <f>IF(AD157&gt;0,((AD159/AD157)-Assumptions!$D$24)*Assumptions!$E$25,0)</f>
        <v>0</v>
      </c>
      <c r="AE169" s="379">
        <f>IF(AE157&gt;0,((AE159/AE157)-Assumptions!$D$24)*Assumptions!$E$25,0)</f>
        <v>0</v>
      </c>
      <c r="AF169" s="379">
        <f>IF(AF157&gt;0,((AF159/AF157)-Assumptions!$D$24)*Assumptions!$E$25,0)</f>
        <v>0</v>
      </c>
      <c r="AG169" s="379">
        <f>IF(AG157&gt;0,((AG159/AG157)-Assumptions!$D$24)*Assumptions!$E$25,0)</f>
        <v>0</v>
      </c>
      <c r="AH169" s="379">
        <f>IF(AH157&gt;0,((AH159/AH157)-Assumptions!$D$24)*Assumptions!$E$25,0)</f>
        <v>0</v>
      </c>
      <c r="AI169" s="379">
        <f>IF(AI157&gt;0,((AI159/AI157)-Assumptions!$D$24)*Assumptions!$E$25,0)</f>
        <v>0</v>
      </c>
      <c r="AJ169" s="379">
        <f>IF(AJ157&gt;0,((AJ159/AJ157)-Assumptions!$D$24)*Assumptions!$E$25,0)</f>
        <v>0</v>
      </c>
      <c r="AK169" s="379">
        <f>IF(AK157&gt;0,((AK159/AK157)-Assumptions!$D$24)*Assumptions!$E$25,0)</f>
        <v>0</v>
      </c>
      <c r="AL169" s="379">
        <f>IF(AL157&gt;0,((AL159/AL157)-Assumptions!$D$24)*Assumptions!$E$25,0)</f>
        <v>0</v>
      </c>
      <c r="AM169" s="379">
        <f>IF(AM157&gt;0,((AM159/AM157)-Assumptions!$D$24)*Assumptions!$E$25,0)</f>
        <v>0</v>
      </c>
      <c r="AN169" s="379">
        <f>IF(AN157&gt;0,((AN159/AN157)-Assumptions!$D$24)*Assumptions!$E$25,0)</f>
        <v>0</v>
      </c>
      <c r="AO169" s="379">
        <f>IF(AO157&gt;0,((AO159/AO157)-Assumptions!$D$24)*Assumptions!$E$25,0)</f>
        <v>0</v>
      </c>
      <c r="AP169" s="379">
        <f>IF(AP157&gt;0,((AP159/AP157)-Assumptions!$D$24)*Assumptions!$E$25,0)</f>
        <v>0</v>
      </c>
      <c r="AQ169" s="379">
        <f>IF(AQ157&gt;0,((AQ159/AQ157)-Assumptions!$D$24)*Assumptions!$E$25,0)</f>
        <v>0</v>
      </c>
      <c r="AR169" s="379">
        <f>IF(AR157&gt;0,((AR159/AR157)-Assumptions!$D$24)*Assumptions!$E$25,0)</f>
        <v>0</v>
      </c>
      <c r="AS169" s="379">
        <f>IF(AS157&gt;0,((AS159/AS157)-Assumptions!$D$24)*Assumptions!$E$25,0)</f>
        <v>0</v>
      </c>
      <c r="AT169" s="379">
        <f>IF(AT157&gt;0,((AT159/AT157)-Assumptions!$D$24)*Assumptions!$E$25,0)</f>
        <v>0</v>
      </c>
      <c r="AU169" s="379">
        <f>IF(AU157&gt;0,((AU159/AU157)-Assumptions!$D$24)*Assumptions!$E$25,0)</f>
        <v>0</v>
      </c>
      <c r="AV169" s="379">
        <f>IF(AV157&gt;0,((AV159/AV157)-Assumptions!$D$24)*Assumptions!$E$25,0)</f>
        <v>0</v>
      </c>
      <c r="AW169" s="379">
        <f>IF(AW157&gt;0,((AW159/AW157)-Assumptions!$D$24)*Assumptions!$E$25,0)</f>
        <v>0</v>
      </c>
      <c r="AX169" s="379">
        <f>IF(AX157&gt;0,((AX159/AX157)-Assumptions!$D$24)*Assumptions!$E$25,0)</f>
        <v>0</v>
      </c>
      <c r="AY169" s="379">
        <f>IF(AY157&gt;0,((AY159/AY157)-Assumptions!$D$24)*Assumptions!$E$25,0)</f>
        <v>0</v>
      </c>
      <c r="AZ169" s="379">
        <f>IF(AZ157&gt;0,((AZ159/AZ157)-Assumptions!$D$24)*Assumptions!$E$25,0)</f>
        <v>0</v>
      </c>
      <c r="BA169" s="379">
        <f>IF(BA157&gt;0,((BA159/BA157)-Assumptions!$D$24)*Assumptions!$E$25,0)</f>
        <v>0</v>
      </c>
      <c r="BB169" s="379">
        <f>IF(BB157&gt;0,((BB159/BB157)-Assumptions!$D$24)*Assumptions!$E$25,0)</f>
        <v>0</v>
      </c>
      <c r="BC169" s="379">
        <f>IF(BC157&gt;0,((BC159/BC157)-Assumptions!$D$24)*Assumptions!$E$25,0)</f>
        <v>0</v>
      </c>
      <c r="BD169" s="379">
        <f>IF(BD157&gt;0,((BD159/BD157)-Assumptions!$D$24)*Assumptions!$E$25,0)</f>
        <v>0</v>
      </c>
      <c r="BE169" s="379">
        <f>IF(BE157&gt;0,((BE159/BE157)-Assumptions!$D$24)*Assumptions!$E$25,0)</f>
        <v>0</v>
      </c>
      <c r="BF169" s="379">
        <f>IF(BF157&gt;0,((BF159/BF157)-Assumptions!$D$24)*Assumptions!$E$25,0)</f>
        <v>0</v>
      </c>
      <c r="BG169" s="379">
        <f>IF(BG157&gt;0,((BG159/BG157)-Assumptions!$D$24)*Assumptions!$E$25,0)</f>
        <v>0</v>
      </c>
      <c r="BH169" s="379">
        <f>IF(BH157&gt;0,((BH159/BH157)-Assumptions!$D$24)*Assumptions!$E$25,0)</f>
        <v>0</v>
      </c>
      <c r="BI169" s="379">
        <f>IF(BI157&gt;0,((BI159/BI157)-Assumptions!$D$24)*Assumptions!$E$25,0)</f>
        <v>0</v>
      </c>
      <c r="BJ169" s="379">
        <f>IF(BJ157&gt;0,((BJ159/BJ157)-Assumptions!$D$24)*Assumptions!$E$25,0)</f>
        <v>0</v>
      </c>
      <c r="BK169" s="379">
        <f>IF(BK157&gt;0,((BK159/BK157)-Assumptions!$D$24)*Assumptions!$E$25,0)</f>
        <v>0</v>
      </c>
      <c r="BL169" s="379">
        <f>IF(BL157&gt;0,((BL159/BL157)-Assumptions!$D$24)*Assumptions!$E$25,0)</f>
        <v>0</v>
      </c>
      <c r="BM169" s="379">
        <f>IF(BM157&gt;0,((BM159/BM157)-Assumptions!$D$24)*Assumptions!$E$25,0)</f>
        <v>0</v>
      </c>
    </row>
    <row r="170" spans="2:66">
      <c r="B170" s="506" t="s">
        <v>193</v>
      </c>
      <c r="C170" s="507"/>
      <c r="D170" s="508"/>
      <c r="E170" s="350"/>
      <c r="F170" s="355"/>
      <c r="G170" s="355"/>
      <c r="H170" s="355"/>
      <c r="I170" s="355"/>
      <c r="J170" s="355"/>
      <c r="K170" s="355"/>
      <c r="L170" s="355"/>
      <c r="M170" s="355"/>
      <c r="N170" s="355"/>
      <c r="O170" s="355"/>
      <c r="P170" s="355"/>
      <c r="Q170" s="355"/>
      <c r="R170" s="355"/>
      <c r="S170" s="355"/>
      <c r="T170" s="355"/>
      <c r="U170" s="355"/>
      <c r="V170" s="355"/>
      <c r="W170" s="355"/>
      <c r="X170" s="355"/>
      <c r="Y170" s="355"/>
      <c r="Z170" s="355"/>
      <c r="AA170" s="355"/>
      <c r="AB170" s="355"/>
      <c r="AC170" s="355"/>
      <c r="AD170" s="355"/>
      <c r="AE170" s="355"/>
      <c r="AF170" s="355"/>
      <c r="AG170" s="355"/>
      <c r="AH170" s="355"/>
      <c r="AI170" s="355"/>
      <c r="AJ170" s="355"/>
      <c r="AK170" s="355"/>
      <c r="AL170" s="355"/>
      <c r="AM170" s="355"/>
      <c r="AN170" s="355"/>
      <c r="AO170" s="355"/>
      <c r="AP170" s="355"/>
      <c r="AQ170" s="355"/>
      <c r="AR170" s="355"/>
      <c r="AS170" s="355"/>
      <c r="AT170" s="355"/>
      <c r="AU170" s="355"/>
      <c r="AV170" s="355"/>
      <c r="AW170" s="355"/>
      <c r="AX170" s="355"/>
      <c r="AY170" s="355"/>
      <c r="AZ170" s="355"/>
      <c r="BA170" s="355"/>
      <c r="BB170" s="355"/>
      <c r="BC170" s="355"/>
      <c r="BD170" s="355"/>
      <c r="BE170" s="355"/>
      <c r="BF170" s="355"/>
      <c r="BG170" s="355"/>
      <c r="BH170" s="355"/>
      <c r="BI170" s="355"/>
      <c r="BJ170" s="355"/>
      <c r="BK170" s="355"/>
      <c r="BL170" s="355"/>
      <c r="BM170" s="355"/>
    </row>
    <row r="171" spans="2:66" s="305" customFormat="1" outlineLevel="1">
      <c r="B171" s="360"/>
      <c r="C171" s="514" t="s">
        <v>215</v>
      </c>
      <c r="D171" s="515"/>
      <c r="E171" s="363"/>
      <c r="F171" s="384"/>
      <c r="G171" s="384"/>
      <c r="H171" s="384">
        <v>1</v>
      </c>
      <c r="I171" s="384"/>
      <c r="J171" s="384"/>
      <c r="K171" s="384">
        <v>1</v>
      </c>
      <c r="L171" s="384"/>
      <c r="M171" s="384"/>
      <c r="N171" s="384">
        <v>1</v>
      </c>
      <c r="O171" s="384"/>
      <c r="P171" s="384"/>
      <c r="Q171" s="384">
        <v>1</v>
      </c>
      <c r="R171" s="384"/>
      <c r="S171" s="384">
        <v>1</v>
      </c>
      <c r="T171" s="384">
        <v>1</v>
      </c>
      <c r="U171" s="384"/>
      <c r="V171" s="384">
        <v>1</v>
      </c>
      <c r="W171" s="384">
        <v>1</v>
      </c>
      <c r="X171" s="384">
        <v>1</v>
      </c>
      <c r="Y171" s="384">
        <v>1</v>
      </c>
      <c r="Z171" s="384">
        <v>1</v>
      </c>
      <c r="AA171" s="384">
        <v>1</v>
      </c>
      <c r="AB171" s="384">
        <v>1</v>
      </c>
      <c r="AC171" s="384">
        <v>1</v>
      </c>
      <c r="AD171" s="384">
        <v>1</v>
      </c>
      <c r="AE171" s="384">
        <v>1</v>
      </c>
      <c r="AF171" s="384">
        <v>1</v>
      </c>
      <c r="AG171" s="384">
        <v>1</v>
      </c>
      <c r="AH171" s="384">
        <v>1</v>
      </c>
      <c r="AI171" s="384">
        <v>2</v>
      </c>
      <c r="AJ171" s="384">
        <v>1</v>
      </c>
      <c r="AK171" s="384">
        <v>1</v>
      </c>
      <c r="AL171" s="384">
        <v>1</v>
      </c>
      <c r="AM171" s="384">
        <v>1</v>
      </c>
      <c r="AN171" s="384">
        <v>1</v>
      </c>
      <c r="AO171" s="384">
        <v>2</v>
      </c>
      <c r="AP171" s="384">
        <v>1</v>
      </c>
      <c r="AQ171" s="384">
        <v>1</v>
      </c>
      <c r="AR171" s="384">
        <v>2</v>
      </c>
      <c r="AS171" s="384">
        <v>1</v>
      </c>
      <c r="AT171" s="384">
        <v>1</v>
      </c>
      <c r="AU171" s="384">
        <v>2</v>
      </c>
      <c r="AV171" s="384">
        <v>1</v>
      </c>
      <c r="AW171" s="384">
        <v>1</v>
      </c>
      <c r="AX171" s="384">
        <v>2</v>
      </c>
      <c r="AY171" s="384">
        <v>1</v>
      </c>
      <c r="AZ171" s="384">
        <v>1</v>
      </c>
      <c r="BA171" s="384">
        <v>2</v>
      </c>
      <c r="BB171" s="384">
        <v>1</v>
      </c>
      <c r="BC171" s="384">
        <v>1</v>
      </c>
      <c r="BD171" s="384">
        <v>1</v>
      </c>
      <c r="BE171" s="384">
        <v>1</v>
      </c>
      <c r="BF171" s="384">
        <v>1</v>
      </c>
      <c r="BG171" s="384">
        <v>1</v>
      </c>
      <c r="BH171" s="384">
        <v>1</v>
      </c>
      <c r="BI171" s="384">
        <v>1</v>
      </c>
      <c r="BJ171" s="384">
        <v>1</v>
      </c>
      <c r="BK171" s="384">
        <v>1</v>
      </c>
      <c r="BL171" s="384">
        <v>1</v>
      </c>
      <c r="BM171" s="384">
        <v>1</v>
      </c>
    </row>
    <row r="172" spans="2:66" s="305" customFormat="1" outlineLevel="1">
      <c r="B172" s="360"/>
      <c r="C172" s="361" t="s">
        <v>194</v>
      </c>
      <c r="D172" s="362"/>
      <c r="E172" s="363"/>
      <c r="F172" s="378">
        <f>F171</f>
        <v>0</v>
      </c>
      <c r="G172" s="378">
        <f t="shared" ref="G172:AL172" si="332">G171+F172</f>
        <v>0</v>
      </c>
      <c r="H172" s="378">
        <f t="shared" si="332"/>
        <v>1</v>
      </c>
      <c r="I172" s="378">
        <f t="shared" si="332"/>
        <v>1</v>
      </c>
      <c r="J172" s="378">
        <f t="shared" si="332"/>
        <v>1</v>
      </c>
      <c r="K172" s="378">
        <f t="shared" si="332"/>
        <v>2</v>
      </c>
      <c r="L172" s="378">
        <f t="shared" si="332"/>
        <v>2</v>
      </c>
      <c r="M172" s="378">
        <f t="shared" si="332"/>
        <v>2</v>
      </c>
      <c r="N172" s="378">
        <f t="shared" si="332"/>
        <v>3</v>
      </c>
      <c r="O172" s="378">
        <f t="shared" si="332"/>
        <v>3</v>
      </c>
      <c r="P172" s="378">
        <f t="shared" si="332"/>
        <v>3</v>
      </c>
      <c r="Q172" s="378">
        <f t="shared" si="332"/>
        <v>4</v>
      </c>
      <c r="R172" s="378">
        <f t="shared" si="332"/>
        <v>4</v>
      </c>
      <c r="S172" s="378">
        <f t="shared" si="332"/>
        <v>5</v>
      </c>
      <c r="T172" s="378">
        <f t="shared" si="332"/>
        <v>6</v>
      </c>
      <c r="U172" s="378">
        <f t="shared" si="332"/>
        <v>6</v>
      </c>
      <c r="V172" s="378">
        <f t="shared" si="332"/>
        <v>7</v>
      </c>
      <c r="W172" s="378">
        <f t="shared" si="332"/>
        <v>8</v>
      </c>
      <c r="X172" s="378">
        <f t="shared" si="332"/>
        <v>9</v>
      </c>
      <c r="Y172" s="378">
        <f t="shared" si="332"/>
        <v>10</v>
      </c>
      <c r="Z172" s="378">
        <f t="shared" si="332"/>
        <v>11</v>
      </c>
      <c r="AA172" s="378">
        <f t="shared" si="332"/>
        <v>12</v>
      </c>
      <c r="AB172" s="378">
        <f t="shared" si="332"/>
        <v>13</v>
      </c>
      <c r="AC172" s="378">
        <f t="shared" si="332"/>
        <v>14</v>
      </c>
      <c r="AD172" s="378">
        <f t="shared" si="332"/>
        <v>15</v>
      </c>
      <c r="AE172" s="378">
        <f t="shared" si="332"/>
        <v>16</v>
      </c>
      <c r="AF172" s="378">
        <f t="shared" si="332"/>
        <v>17</v>
      </c>
      <c r="AG172" s="378">
        <f t="shared" si="332"/>
        <v>18</v>
      </c>
      <c r="AH172" s="378">
        <f t="shared" si="332"/>
        <v>19</v>
      </c>
      <c r="AI172" s="378">
        <f t="shared" si="332"/>
        <v>21</v>
      </c>
      <c r="AJ172" s="378">
        <f t="shared" si="332"/>
        <v>22</v>
      </c>
      <c r="AK172" s="378">
        <f t="shared" si="332"/>
        <v>23</v>
      </c>
      <c r="AL172" s="378">
        <f t="shared" si="332"/>
        <v>24</v>
      </c>
      <c r="AM172" s="378">
        <f t="shared" ref="AM172:BM172" si="333">AM171+AL172</f>
        <v>25</v>
      </c>
      <c r="AN172" s="378">
        <f t="shared" si="333"/>
        <v>26</v>
      </c>
      <c r="AO172" s="378">
        <f t="shared" si="333"/>
        <v>28</v>
      </c>
      <c r="AP172" s="378">
        <f t="shared" si="333"/>
        <v>29</v>
      </c>
      <c r="AQ172" s="378">
        <f t="shared" si="333"/>
        <v>30</v>
      </c>
      <c r="AR172" s="378">
        <f t="shared" si="333"/>
        <v>32</v>
      </c>
      <c r="AS172" s="378">
        <f t="shared" si="333"/>
        <v>33</v>
      </c>
      <c r="AT172" s="378">
        <f t="shared" si="333"/>
        <v>34</v>
      </c>
      <c r="AU172" s="378">
        <f t="shared" si="333"/>
        <v>36</v>
      </c>
      <c r="AV172" s="378">
        <f t="shared" si="333"/>
        <v>37</v>
      </c>
      <c r="AW172" s="378">
        <f t="shared" si="333"/>
        <v>38</v>
      </c>
      <c r="AX172" s="378">
        <f t="shared" si="333"/>
        <v>40</v>
      </c>
      <c r="AY172" s="378">
        <f t="shared" si="333"/>
        <v>41</v>
      </c>
      <c r="AZ172" s="378">
        <f t="shared" si="333"/>
        <v>42</v>
      </c>
      <c r="BA172" s="378">
        <f t="shared" si="333"/>
        <v>44</v>
      </c>
      <c r="BB172" s="378">
        <f t="shared" si="333"/>
        <v>45</v>
      </c>
      <c r="BC172" s="378">
        <f t="shared" si="333"/>
        <v>46</v>
      </c>
      <c r="BD172" s="378">
        <f t="shared" si="333"/>
        <v>47</v>
      </c>
      <c r="BE172" s="378">
        <f t="shared" si="333"/>
        <v>48</v>
      </c>
      <c r="BF172" s="378">
        <f t="shared" si="333"/>
        <v>49</v>
      </c>
      <c r="BG172" s="378">
        <f t="shared" si="333"/>
        <v>50</v>
      </c>
      <c r="BH172" s="378">
        <f t="shared" si="333"/>
        <v>51</v>
      </c>
      <c r="BI172" s="378">
        <f t="shared" si="333"/>
        <v>52</v>
      </c>
      <c r="BJ172" s="378">
        <f t="shared" si="333"/>
        <v>53</v>
      </c>
      <c r="BK172" s="378">
        <f t="shared" si="333"/>
        <v>54</v>
      </c>
      <c r="BL172" s="378">
        <f t="shared" si="333"/>
        <v>55</v>
      </c>
      <c r="BM172" s="378">
        <f t="shared" si="333"/>
        <v>56</v>
      </c>
    </row>
    <row r="173" spans="2:66" s="305" customFormat="1" outlineLevel="1">
      <c r="B173" s="360"/>
      <c r="C173" s="361" t="s">
        <v>216</v>
      </c>
      <c r="D173" s="362"/>
      <c r="E173" s="363"/>
      <c r="F173" s="384">
        <v>1</v>
      </c>
      <c r="G173" s="384">
        <v>1</v>
      </c>
      <c r="H173" s="384">
        <v>1</v>
      </c>
      <c r="I173" s="384">
        <v>1</v>
      </c>
      <c r="J173" s="384">
        <v>1</v>
      </c>
      <c r="K173" s="384">
        <v>1</v>
      </c>
      <c r="L173" s="384">
        <v>1</v>
      </c>
      <c r="M173" s="384">
        <v>1</v>
      </c>
      <c r="N173" s="384">
        <v>1</v>
      </c>
      <c r="O173" s="384">
        <v>1</v>
      </c>
      <c r="P173" s="384">
        <v>1</v>
      </c>
      <c r="Q173" s="384">
        <v>1</v>
      </c>
      <c r="R173" s="384">
        <v>2</v>
      </c>
      <c r="S173" s="384">
        <v>2</v>
      </c>
      <c r="T173" s="384">
        <v>2</v>
      </c>
      <c r="U173" s="384">
        <v>2</v>
      </c>
      <c r="V173" s="384">
        <v>2</v>
      </c>
      <c r="W173" s="384">
        <v>2</v>
      </c>
      <c r="X173" s="385">
        <v>2.5</v>
      </c>
      <c r="Y173" s="385">
        <v>2.5</v>
      </c>
      <c r="Z173" s="385">
        <v>2.5</v>
      </c>
      <c r="AA173" s="385">
        <v>2.5</v>
      </c>
      <c r="AB173" s="385">
        <v>2.5</v>
      </c>
      <c r="AC173" s="385">
        <v>2.5</v>
      </c>
      <c r="AD173" s="384">
        <v>3</v>
      </c>
      <c r="AE173" s="384">
        <v>3</v>
      </c>
      <c r="AF173" s="384">
        <v>3</v>
      </c>
      <c r="AG173" s="384">
        <v>3</v>
      </c>
      <c r="AH173" s="384">
        <v>3</v>
      </c>
      <c r="AI173" s="384">
        <v>3</v>
      </c>
      <c r="AJ173" s="384">
        <v>4</v>
      </c>
      <c r="AK173" s="384">
        <v>4</v>
      </c>
      <c r="AL173" s="384">
        <v>4</v>
      </c>
      <c r="AM173" s="384">
        <v>4</v>
      </c>
      <c r="AN173" s="384">
        <v>4</v>
      </c>
      <c r="AO173" s="384">
        <v>4</v>
      </c>
      <c r="AP173" s="384">
        <v>5</v>
      </c>
      <c r="AQ173" s="384">
        <v>5</v>
      </c>
      <c r="AR173" s="384">
        <v>5</v>
      </c>
      <c r="AS173" s="384">
        <v>5</v>
      </c>
      <c r="AT173" s="384">
        <v>5</v>
      </c>
      <c r="AU173" s="384">
        <v>5</v>
      </c>
      <c r="AV173" s="384">
        <v>6</v>
      </c>
      <c r="AW173" s="384">
        <v>6</v>
      </c>
      <c r="AX173" s="384">
        <v>6</v>
      </c>
      <c r="AY173" s="384">
        <v>6</v>
      </c>
      <c r="AZ173" s="384">
        <v>6</v>
      </c>
      <c r="BA173" s="384">
        <v>6</v>
      </c>
      <c r="BB173" s="384">
        <v>6</v>
      </c>
      <c r="BC173" s="384">
        <v>6</v>
      </c>
      <c r="BD173" s="384">
        <v>6</v>
      </c>
      <c r="BE173" s="384">
        <v>6</v>
      </c>
      <c r="BF173" s="384">
        <v>6</v>
      </c>
      <c r="BG173" s="384">
        <v>6</v>
      </c>
      <c r="BH173" s="384">
        <v>6</v>
      </c>
      <c r="BI173" s="384">
        <v>6</v>
      </c>
      <c r="BJ173" s="384">
        <v>6</v>
      </c>
      <c r="BK173" s="384">
        <v>6</v>
      </c>
      <c r="BL173" s="384">
        <v>6</v>
      </c>
      <c r="BM173" s="384">
        <v>6</v>
      </c>
    </row>
    <row r="174" spans="2:66" s="347" customFormat="1" outlineLevel="1">
      <c r="B174" s="386"/>
      <c r="C174" s="516" t="s">
        <v>214</v>
      </c>
      <c r="D174" s="517"/>
      <c r="E174" s="387"/>
      <c r="F174" s="385">
        <v>2</v>
      </c>
      <c r="G174" s="385">
        <v>2</v>
      </c>
      <c r="H174" s="385">
        <v>2</v>
      </c>
      <c r="I174" s="385">
        <v>2</v>
      </c>
      <c r="J174" s="385">
        <v>2</v>
      </c>
      <c r="K174" s="385">
        <v>2</v>
      </c>
      <c r="L174" s="385">
        <v>2.5</v>
      </c>
      <c r="M174" s="385">
        <v>2.5</v>
      </c>
      <c r="N174" s="385">
        <v>2.5</v>
      </c>
      <c r="O174" s="385">
        <v>2.5</v>
      </c>
      <c r="P174" s="385">
        <v>2.5</v>
      </c>
      <c r="Q174" s="385">
        <v>2.5</v>
      </c>
      <c r="R174" s="385">
        <v>3</v>
      </c>
      <c r="S174" s="385">
        <v>3</v>
      </c>
      <c r="T174" s="385">
        <v>3</v>
      </c>
      <c r="U174" s="385">
        <v>3</v>
      </c>
      <c r="V174" s="385">
        <v>3</v>
      </c>
      <c r="W174" s="385">
        <v>3</v>
      </c>
      <c r="X174" s="385">
        <v>3.5</v>
      </c>
      <c r="Y174" s="385">
        <v>3.5</v>
      </c>
      <c r="Z174" s="385">
        <v>3.5</v>
      </c>
      <c r="AA174" s="385">
        <v>3.5</v>
      </c>
      <c r="AB174" s="385">
        <v>3.5</v>
      </c>
      <c r="AC174" s="385">
        <v>3.5</v>
      </c>
      <c r="AD174" s="385">
        <v>4</v>
      </c>
      <c r="AE174" s="385">
        <v>4</v>
      </c>
      <c r="AF174" s="385">
        <v>4</v>
      </c>
      <c r="AG174" s="385">
        <v>4</v>
      </c>
      <c r="AH174" s="385">
        <v>4</v>
      </c>
      <c r="AI174" s="385">
        <v>4</v>
      </c>
      <c r="AJ174" s="385">
        <v>4.5</v>
      </c>
      <c r="AK174" s="385">
        <v>4.5</v>
      </c>
      <c r="AL174" s="385">
        <v>4.5</v>
      </c>
      <c r="AM174" s="385">
        <v>4.5</v>
      </c>
      <c r="AN174" s="385">
        <v>4.5</v>
      </c>
      <c r="AO174" s="385">
        <v>4.5</v>
      </c>
      <c r="AP174" s="385">
        <v>5</v>
      </c>
      <c r="AQ174" s="385">
        <v>5</v>
      </c>
      <c r="AR174" s="385">
        <v>5</v>
      </c>
      <c r="AS174" s="385">
        <v>5</v>
      </c>
      <c r="AT174" s="385">
        <v>5</v>
      </c>
      <c r="AU174" s="385">
        <v>5</v>
      </c>
      <c r="AV174" s="385">
        <v>5</v>
      </c>
      <c r="AW174" s="385">
        <v>5</v>
      </c>
      <c r="AX174" s="385">
        <v>5</v>
      </c>
      <c r="AY174" s="385">
        <v>5</v>
      </c>
      <c r="AZ174" s="385">
        <v>5</v>
      </c>
      <c r="BA174" s="385">
        <v>5</v>
      </c>
      <c r="BB174" s="385">
        <v>5</v>
      </c>
      <c r="BC174" s="385">
        <v>5</v>
      </c>
      <c r="BD174" s="385">
        <v>5</v>
      </c>
      <c r="BE174" s="385">
        <v>5</v>
      </c>
      <c r="BF174" s="385">
        <v>5</v>
      </c>
      <c r="BG174" s="385">
        <v>5</v>
      </c>
      <c r="BH174" s="385">
        <v>5</v>
      </c>
      <c r="BI174" s="385">
        <v>5</v>
      </c>
      <c r="BJ174" s="385">
        <v>5</v>
      </c>
      <c r="BK174" s="385">
        <v>5</v>
      </c>
      <c r="BL174" s="385">
        <v>5</v>
      </c>
      <c r="BM174" s="385">
        <v>5</v>
      </c>
    </row>
    <row r="175" spans="2:66" s="306" customFormat="1" outlineLevel="1">
      <c r="B175" s="366"/>
      <c r="C175" s="367" t="s">
        <v>208</v>
      </c>
      <c r="D175" s="368"/>
      <c r="E175" s="369"/>
      <c r="F175" s="378">
        <f t="shared" ref="F175:AK175" si="334">F174*F173*F172</f>
        <v>0</v>
      </c>
      <c r="G175" s="378">
        <f t="shared" si="334"/>
        <v>0</v>
      </c>
      <c r="H175" s="378">
        <f t="shared" si="334"/>
        <v>2</v>
      </c>
      <c r="I175" s="378">
        <f t="shared" si="334"/>
        <v>2</v>
      </c>
      <c r="J175" s="378">
        <f t="shared" si="334"/>
        <v>2</v>
      </c>
      <c r="K175" s="378">
        <f t="shared" si="334"/>
        <v>4</v>
      </c>
      <c r="L175" s="378">
        <f t="shared" si="334"/>
        <v>5</v>
      </c>
      <c r="M175" s="378">
        <f t="shared" si="334"/>
        <v>5</v>
      </c>
      <c r="N175" s="378">
        <f t="shared" si="334"/>
        <v>7.5</v>
      </c>
      <c r="O175" s="378">
        <f t="shared" si="334"/>
        <v>7.5</v>
      </c>
      <c r="P175" s="378">
        <f t="shared" si="334"/>
        <v>7.5</v>
      </c>
      <c r="Q175" s="378">
        <f t="shared" si="334"/>
        <v>10</v>
      </c>
      <c r="R175" s="378">
        <f t="shared" si="334"/>
        <v>24</v>
      </c>
      <c r="S175" s="378">
        <f t="shared" si="334"/>
        <v>30</v>
      </c>
      <c r="T175" s="378">
        <f t="shared" si="334"/>
        <v>36</v>
      </c>
      <c r="U175" s="378">
        <f t="shared" si="334"/>
        <v>36</v>
      </c>
      <c r="V175" s="378">
        <f t="shared" si="334"/>
        <v>42</v>
      </c>
      <c r="W175" s="378">
        <f t="shared" si="334"/>
        <v>48</v>
      </c>
      <c r="X175" s="378">
        <f t="shared" si="334"/>
        <v>78.75</v>
      </c>
      <c r="Y175" s="378">
        <f t="shared" si="334"/>
        <v>87.5</v>
      </c>
      <c r="Z175" s="378">
        <f t="shared" si="334"/>
        <v>96.25</v>
      </c>
      <c r="AA175" s="378">
        <f t="shared" si="334"/>
        <v>105</v>
      </c>
      <c r="AB175" s="378">
        <f t="shared" si="334"/>
        <v>113.75</v>
      </c>
      <c r="AC175" s="378">
        <f t="shared" si="334"/>
        <v>122.5</v>
      </c>
      <c r="AD175" s="378">
        <f t="shared" si="334"/>
        <v>180</v>
      </c>
      <c r="AE175" s="378">
        <f t="shared" si="334"/>
        <v>192</v>
      </c>
      <c r="AF175" s="378">
        <f t="shared" si="334"/>
        <v>204</v>
      </c>
      <c r="AG175" s="378">
        <f t="shared" si="334"/>
        <v>216</v>
      </c>
      <c r="AH175" s="378">
        <f t="shared" si="334"/>
        <v>228</v>
      </c>
      <c r="AI175" s="378">
        <f t="shared" si="334"/>
        <v>252</v>
      </c>
      <c r="AJ175" s="378">
        <f t="shared" si="334"/>
        <v>396</v>
      </c>
      <c r="AK175" s="378">
        <f t="shared" si="334"/>
        <v>414</v>
      </c>
      <c r="AL175" s="378">
        <f t="shared" ref="AL175:BM175" si="335">AL174*AL173*AL172</f>
        <v>432</v>
      </c>
      <c r="AM175" s="378">
        <f t="shared" si="335"/>
        <v>450</v>
      </c>
      <c r="AN175" s="378">
        <f t="shared" si="335"/>
        <v>468</v>
      </c>
      <c r="AO175" s="378">
        <f t="shared" si="335"/>
        <v>504</v>
      </c>
      <c r="AP175" s="378">
        <f t="shared" si="335"/>
        <v>725</v>
      </c>
      <c r="AQ175" s="378">
        <f t="shared" si="335"/>
        <v>750</v>
      </c>
      <c r="AR175" s="378">
        <f t="shared" si="335"/>
        <v>800</v>
      </c>
      <c r="AS175" s="378">
        <f t="shared" si="335"/>
        <v>825</v>
      </c>
      <c r="AT175" s="378">
        <f t="shared" si="335"/>
        <v>850</v>
      </c>
      <c r="AU175" s="378">
        <f t="shared" si="335"/>
        <v>900</v>
      </c>
      <c r="AV175" s="378">
        <f t="shared" si="335"/>
        <v>1110</v>
      </c>
      <c r="AW175" s="378">
        <f t="shared" si="335"/>
        <v>1140</v>
      </c>
      <c r="AX175" s="378">
        <f t="shared" si="335"/>
        <v>1200</v>
      </c>
      <c r="AY175" s="378">
        <f t="shared" si="335"/>
        <v>1230</v>
      </c>
      <c r="AZ175" s="378">
        <f t="shared" si="335"/>
        <v>1260</v>
      </c>
      <c r="BA175" s="378">
        <f t="shared" si="335"/>
        <v>1320</v>
      </c>
      <c r="BB175" s="378">
        <f t="shared" si="335"/>
        <v>1350</v>
      </c>
      <c r="BC175" s="378">
        <f t="shared" si="335"/>
        <v>1380</v>
      </c>
      <c r="BD175" s="378">
        <f t="shared" si="335"/>
        <v>1410</v>
      </c>
      <c r="BE175" s="378">
        <f t="shared" si="335"/>
        <v>1440</v>
      </c>
      <c r="BF175" s="378">
        <f t="shared" si="335"/>
        <v>1470</v>
      </c>
      <c r="BG175" s="378">
        <f t="shared" si="335"/>
        <v>1500</v>
      </c>
      <c r="BH175" s="378">
        <f t="shared" si="335"/>
        <v>1530</v>
      </c>
      <c r="BI175" s="378">
        <f t="shared" si="335"/>
        <v>1560</v>
      </c>
      <c r="BJ175" s="378">
        <f t="shared" si="335"/>
        <v>1590</v>
      </c>
      <c r="BK175" s="378">
        <f t="shared" si="335"/>
        <v>1620</v>
      </c>
      <c r="BL175" s="378">
        <f t="shared" si="335"/>
        <v>1650</v>
      </c>
      <c r="BM175" s="378">
        <f t="shared" si="335"/>
        <v>1680</v>
      </c>
    </row>
    <row r="176" spans="2:66" s="306" customFormat="1" outlineLevel="1">
      <c r="B176" s="366"/>
      <c r="C176" s="371" t="s">
        <v>284</v>
      </c>
      <c r="D176" s="372"/>
      <c r="E176" s="369"/>
      <c r="F176" s="374">
        <f>F180*F179*F$85*30</f>
        <v>0</v>
      </c>
      <c r="G176" s="374">
        <f t="shared" ref="G176:BM176" si="336">G180*G179*G$85*30</f>
        <v>0</v>
      </c>
      <c r="H176" s="374">
        <f t="shared" si="336"/>
        <v>51.749999999999993</v>
      </c>
      <c r="I176" s="374">
        <f t="shared" si="336"/>
        <v>120.75000000000001</v>
      </c>
      <c r="J176" s="374">
        <f t="shared" si="336"/>
        <v>206.99999999999997</v>
      </c>
      <c r="K176" s="374">
        <f t="shared" si="336"/>
        <v>759</v>
      </c>
      <c r="L176" s="374">
        <f t="shared" si="336"/>
        <v>1466.25</v>
      </c>
      <c r="M176" s="374">
        <f t="shared" si="336"/>
        <v>1897.5</v>
      </c>
      <c r="N176" s="374">
        <f t="shared" si="336"/>
        <v>3700.125</v>
      </c>
      <c r="O176" s="374">
        <f t="shared" si="336"/>
        <v>4605.75</v>
      </c>
      <c r="P176" s="374">
        <f t="shared" si="336"/>
        <v>5382</v>
      </c>
      <c r="Q176" s="374">
        <f t="shared" si="336"/>
        <v>8556</v>
      </c>
      <c r="R176" s="374">
        <f t="shared" si="336"/>
        <v>26164.799999999996</v>
      </c>
      <c r="S176" s="374">
        <f t="shared" si="336"/>
        <v>40727.25</v>
      </c>
      <c r="T176" s="374">
        <f t="shared" si="336"/>
        <v>55082.7</v>
      </c>
      <c r="U176" s="374">
        <f t="shared" si="336"/>
        <v>61975.8</v>
      </c>
      <c r="V176" s="374">
        <f t="shared" si="336"/>
        <v>92011.499999999985</v>
      </c>
      <c r="W176" s="374">
        <f t="shared" si="336"/>
        <v>114926.39999999999</v>
      </c>
      <c r="X176" s="374">
        <f t="shared" si="336"/>
        <v>216263.25000000003</v>
      </c>
      <c r="Y176" s="374">
        <f t="shared" si="336"/>
        <v>288592.5</v>
      </c>
      <c r="Z176" s="374">
        <f t="shared" si="336"/>
        <v>412255.59375</v>
      </c>
      <c r="AA176" s="374">
        <f t="shared" si="336"/>
        <v>575977.5</v>
      </c>
      <c r="AB176" s="374">
        <f t="shared" si="336"/>
        <v>731503.5</v>
      </c>
      <c r="AC176" s="374">
        <f t="shared" si="336"/>
        <v>1032684.1875</v>
      </c>
      <c r="AD176" s="374">
        <f t="shared" si="336"/>
        <v>1612116</v>
      </c>
      <c r="AE176" s="374">
        <f t="shared" si="336"/>
        <v>1804377.5999999996</v>
      </c>
      <c r="AF176" s="374">
        <f t="shared" si="336"/>
        <v>2095564.5000000002</v>
      </c>
      <c r="AG176" s="374">
        <f t="shared" si="336"/>
        <v>2745316.8</v>
      </c>
      <c r="AH176" s="374">
        <f t="shared" si="336"/>
        <v>3042962.0999999996</v>
      </c>
      <c r="AI176" s="374">
        <f t="shared" si="336"/>
        <v>3526286.4000000004</v>
      </c>
      <c r="AJ176" s="374">
        <f t="shared" si="336"/>
        <v>5972343.3000000007</v>
      </c>
      <c r="AK176" s="374">
        <f t="shared" si="336"/>
        <v>6845127.75</v>
      </c>
      <c r="AL176" s="374">
        <f t="shared" si="336"/>
        <v>7435605.6000000006</v>
      </c>
      <c r="AM176" s="374">
        <f t="shared" si="336"/>
        <v>8132771.25</v>
      </c>
      <c r="AN176" s="374">
        <f t="shared" si="336"/>
        <v>8740637.0999999996</v>
      </c>
      <c r="AO176" s="374">
        <f t="shared" si="336"/>
        <v>9892033.1999999993</v>
      </c>
      <c r="AP176" s="374">
        <f t="shared" si="336"/>
        <v>14732362.5</v>
      </c>
      <c r="AQ176" s="374">
        <f t="shared" si="336"/>
        <v>16602693.75</v>
      </c>
      <c r="AR176" s="374">
        <f t="shared" si="336"/>
        <v>18474060</v>
      </c>
      <c r="AS176" s="374">
        <f t="shared" si="336"/>
        <v>19641971.250000004</v>
      </c>
      <c r="AT176" s="374">
        <f t="shared" si="336"/>
        <v>20993767.5</v>
      </c>
      <c r="AU176" s="374">
        <f t="shared" si="336"/>
        <v>22720837.499999996</v>
      </c>
      <c r="AV176" s="374">
        <f t="shared" si="336"/>
        <v>28726994.25</v>
      </c>
      <c r="AW176" s="374">
        <f t="shared" si="336"/>
        <v>31812070.499999996</v>
      </c>
      <c r="AX176" s="374">
        <f t="shared" si="336"/>
        <v>34593840</v>
      </c>
      <c r="AY176" s="374">
        <f t="shared" si="336"/>
        <v>36595943.999999993</v>
      </c>
      <c r="AZ176" s="374">
        <f t="shared" si="336"/>
        <v>38655697.5</v>
      </c>
      <c r="BA176" s="374">
        <f t="shared" si="336"/>
        <v>41266071</v>
      </c>
      <c r="BB176" s="374">
        <f t="shared" si="336"/>
        <v>44507070.000000007</v>
      </c>
      <c r="BC176" s="374">
        <f t="shared" si="336"/>
        <v>47852811.000000007</v>
      </c>
      <c r="BD176" s="374">
        <f t="shared" si="336"/>
        <v>50099485.499999993</v>
      </c>
      <c r="BE176" s="374">
        <f t="shared" si="336"/>
        <v>52673220</v>
      </c>
      <c r="BF176" s="374">
        <f t="shared" si="336"/>
        <v>55439102.25</v>
      </c>
      <c r="BG176" s="374">
        <f t="shared" si="336"/>
        <v>59051924.999999993</v>
      </c>
      <c r="BH176" s="374">
        <f t="shared" si="336"/>
        <v>61447018.500000007</v>
      </c>
      <c r="BI176" s="374">
        <f t="shared" si="336"/>
        <v>65641563</v>
      </c>
      <c r="BJ176" s="374">
        <f t="shared" si="336"/>
        <v>68609891.25</v>
      </c>
      <c r="BK176" s="374">
        <f t="shared" si="336"/>
        <v>71924841</v>
      </c>
      <c r="BL176" s="374">
        <f t="shared" si="336"/>
        <v>77039448.750000015</v>
      </c>
      <c r="BM176" s="374">
        <f t="shared" si="336"/>
        <v>80265906</v>
      </c>
    </row>
    <row r="177" spans="2:65" outlineLevel="1">
      <c r="B177" s="356"/>
      <c r="C177" s="367" t="s">
        <v>287</v>
      </c>
      <c r="D177" s="368"/>
      <c r="E177" s="388"/>
      <c r="F177" s="365">
        <f>Assumptions!$D$42</f>
        <v>2000</v>
      </c>
      <c r="G177" s="365">
        <f>Assumptions!$D$42</f>
        <v>2000</v>
      </c>
      <c r="H177" s="365">
        <f>Assumptions!$D$42</f>
        <v>2000</v>
      </c>
      <c r="I177" s="365">
        <f>Assumptions!$D$42</f>
        <v>2000</v>
      </c>
      <c r="J177" s="365">
        <f>Assumptions!$D$42</f>
        <v>2000</v>
      </c>
      <c r="K177" s="365">
        <f>Assumptions!$D$42</f>
        <v>2000</v>
      </c>
      <c r="L177" s="365">
        <f>Assumptions!$D$42</f>
        <v>2000</v>
      </c>
      <c r="M177" s="365">
        <f>Assumptions!$D$42</f>
        <v>2000</v>
      </c>
      <c r="N177" s="365">
        <f>Assumptions!$D$42</f>
        <v>2000</v>
      </c>
      <c r="O177" s="365">
        <f>Assumptions!$D$42</f>
        <v>2000</v>
      </c>
      <c r="P177" s="365">
        <f>Assumptions!$D$42</f>
        <v>2000</v>
      </c>
      <c r="Q177" s="365">
        <f>Assumptions!$D$42</f>
        <v>2000</v>
      </c>
      <c r="R177" s="365">
        <f>Assumptions!$D$42</f>
        <v>2000</v>
      </c>
      <c r="S177" s="365">
        <f>Assumptions!$D$42</f>
        <v>2000</v>
      </c>
      <c r="T177" s="365">
        <f>Assumptions!$D$42</f>
        <v>2000</v>
      </c>
      <c r="U177" s="365">
        <f>Assumptions!$D$42</f>
        <v>2000</v>
      </c>
      <c r="V177" s="365">
        <f>Assumptions!$D$42</f>
        <v>2000</v>
      </c>
      <c r="W177" s="365">
        <f>Assumptions!$D$42</f>
        <v>2000</v>
      </c>
      <c r="X177" s="365">
        <f>Assumptions!$D$42</f>
        <v>2000</v>
      </c>
      <c r="Y177" s="365">
        <f>Assumptions!$D$42</f>
        <v>2000</v>
      </c>
      <c r="Z177" s="365">
        <f>Assumptions!$D$42</f>
        <v>2000</v>
      </c>
      <c r="AA177" s="365">
        <f>Assumptions!$D$42</f>
        <v>2000</v>
      </c>
      <c r="AB177" s="365">
        <f>Assumptions!$D$42</f>
        <v>2000</v>
      </c>
      <c r="AC177" s="365">
        <f>Assumptions!$D$42</f>
        <v>2000</v>
      </c>
      <c r="AD177" s="365">
        <f>Assumptions!$D$42</f>
        <v>2000</v>
      </c>
      <c r="AE177" s="365">
        <f>Assumptions!$D$42</f>
        <v>2000</v>
      </c>
      <c r="AF177" s="365">
        <f>Assumptions!$D$42</f>
        <v>2000</v>
      </c>
      <c r="AG177" s="365">
        <f>Assumptions!$D$42</f>
        <v>2000</v>
      </c>
      <c r="AH177" s="365">
        <f>Assumptions!$D$42</f>
        <v>2000</v>
      </c>
      <c r="AI177" s="365">
        <f>Assumptions!$D$42</f>
        <v>2000</v>
      </c>
      <c r="AJ177" s="365">
        <f>Assumptions!$D$42</f>
        <v>2000</v>
      </c>
      <c r="AK177" s="365">
        <f>Assumptions!$D$42</f>
        <v>2000</v>
      </c>
      <c r="AL177" s="365">
        <f>Assumptions!$D$42</f>
        <v>2000</v>
      </c>
      <c r="AM177" s="365">
        <f>Assumptions!$D$42</f>
        <v>2000</v>
      </c>
      <c r="AN177" s="365">
        <f>Assumptions!$D$42</f>
        <v>2000</v>
      </c>
      <c r="AO177" s="365">
        <f>Assumptions!$D$42</f>
        <v>2000</v>
      </c>
      <c r="AP177" s="365">
        <f>Assumptions!$D$42</f>
        <v>2000</v>
      </c>
      <c r="AQ177" s="365">
        <f>Assumptions!$D$42</f>
        <v>2000</v>
      </c>
      <c r="AR177" s="365">
        <f>Assumptions!$D$42</f>
        <v>2000</v>
      </c>
      <c r="AS177" s="365">
        <f>Assumptions!$D$42</f>
        <v>2000</v>
      </c>
      <c r="AT177" s="365">
        <f>Assumptions!$D$42</f>
        <v>2000</v>
      </c>
      <c r="AU177" s="365">
        <f>Assumptions!$D$42</f>
        <v>2000</v>
      </c>
      <c r="AV177" s="365">
        <f>Assumptions!$D$42</f>
        <v>2000</v>
      </c>
      <c r="AW177" s="365">
        <f>Assumptions!$D$42</f>
        <v>2000</v>
      </c>
      <c r="AX177" s="365">
        <f>Assumptions!$D$42</f>
        <v>2000</v>
      </c>
      <c r="AY177" s="365">
        <f>Assumptions!$D$42</f>
        <v>2000</v>
      </c>
      <c r="AZ177" s="365">
        <f>Assumptions!$D$42</f>
        <v>2000</v>
      </c>
      <c r="BA177" s="365">
        <f>Assumptions!$D$42</f>
        <v>2000</v>
      </c>
      <c r="BB177" s="365">
        <f>Assumptions!$D$42</f>
        <v>2000</v>
      </c>
      <c r="BC177" s="365">
        <f>Assumptions!$D$42</f>
        <v>2000</v>
      </c>
      <c r="BD177" s="365">
        <f>Assumptions!$D$42</f>
        <v>2000</v>
      </c>
      <c r="BE177" s="365">
        <f>Assumptions!$D$42</f>
        <v>2000</v>
      </c>
      <c r="BF177" s="365">
        <f>Assumptions!$D$42</f>
        <v>2000</v>
      </c>
      <c r="BG177" s="365">
        <f>Assumptions!$D$42</f>
        <v>2000</v>
      </c>
      <c r="BH177" s="365">
        <f>Assumptions!$D$42</f>
        <v>2000</v>
      </c>
      <c r="BI177" s="365">
        <f>Assumptions!$D$42</f>
        <v>2000</v>
      </c>
      <c r="BJ177" s="365">
        <f>Assumptions!$D$42</f>
        <v>2000</v>
      </c>
      <c r="BK177" s="365">
        <f>Assumptions!$D$42</f>
        <v>2000</v>
      </c>
      <c r="BL177" s="365">
        <f>Assumptions!$D$42</f>
        <v>2000</v>
      </c>
      <c r="BM177" s="365">
        <f>Assumptions!$D$42</f>
        <v>2000</v>
      </c>
    </row>
    <row r="178" spans="2:65" s="307" customFormat="1" outlineLevel="1">
      <c r="B178" s="389"/>
      <c r="C178" s="367" t="s">
        <v>290</v>
      </c>
      <c r="D178" s="375"/>
      <c r="E178" s="390"/>
      <c r="F178" s="376">
        <f>F177*Assumptions!$D$43</f>
        <v>20000</v>
      </c>
      <c r="G178" s="376">
        <f>G177*Assumptions!$D$43</f>
        <v>20000</v>
      </c>
      <c r="H178" s="376">
        <f>H177*Assumptions!$D$43</f>
        <v>20000</v>
      </c>
      <c r="I178" s="376">
        <f>I177*Assumptions!$D$43</f>
        <v>20000</v>
      </c>
      <c r="J178" s="376">
        <f>J177*Assumptions!$D$43</f>
        <v>20000</v>
      </c>
      <c r="K178" s="376">
        <f>K177*Assumptions!$D$43</f>
        <v>20000</v>
      </c>
      <c r="L178" s="376">
        <f>L177*Assumptions!$D$43</f>
        <v>20000</v>
      </c>
      <c r="M178" s="376">
        <f>M177*Assumptions!$D$43</f>
        <v>20000</v>
      </c>
      <c r="N178" s="376">
        <f>N177*Assumptions!$D$43</f>
        <v>20000</v>
      </c>
      <c r="O178" s="376">
        <f>O177*Assumptions!$D$43</f>
        <v>20000</v>
      </c>
      <c r="P178" s="376">
        <f>P177*Assumptions!$D$43</f>
        <v>20000</v>
      </c>
      <c r="Q178" s="376">
        <f>Q177*Assumptions!$D$43</f>
        <v>20000</v>
      </c>
      <c r="R178" s="376">
        <f>R177*Assumptions!$D$43</f>
        <v>20000</v>
      </c>
      <c r="S178" s="376">
        <f>S177*Assumptions!$D$43</f>
        <v>20000</v>
      </c>
      <c r="T178" s="376">
        <f>T177*Assumptions!$D$43</f>
        <v>20000</v>
      </c>
      <c r="U178" s="376">
        <f>U177*Assumptions!$D$43</f>
        <v>20000</v>
      </c>
      <c r="V178" s="376">
        <f>V177*Assumptions!$D$43</f>
        <v>20000</v>
      </c>
      <c r="W178" s="376">
        <f>W177*Assumptions!$D$43</f>
        <v>20000</v>
      </c>
      <c r="X178" s="376">
        <f>X177*Assumptions!$D$43</f>
        <v>20000</v>
      </c>
      <c r="Y178" s="376">
        <f>Y177*Assumptions!$D$43</f>
        <v>20000</v>
      </c>
      <c r="Z178" s="376">
        <f>Z177*Assumptions!$D$43</f>
        <v>20000</v>
      </c>
      <c r="AA178" s="376">
        <f>AA177*Assumptions!$D$43</f>
        <v>20000</v>
      </c>
      <c r="AB178" s="376">
        <f>AB177*Assumptions!$D$43</f>
        <v>20000</v>
      </c>
      <c r="AC178" s="376">
        <f>AC177*Assumptions!$D$43</f>
        <v>20000</v>
      </c>
      <c r="AD178" s="376">
        <f>AD177*Assumptions!$D$43</f>
        <v>20000</v>
      </c>
      <c r="AE178" s="376">
        <f>AE177*Assumptions!$D$43</f>
        <v>20000</v>
      </c>
      <c r="AF178" s="376">
        <f>AF177*Assumptions!$D$43</f>
        <v>20000</v>
      </c>
      <c r="AG178" s="376">
        <f>AG177*Assumptions!$D$43</f>
        <v>20000</v>
      </c>
      <c r="AH178" s="376">
        <f>AH177*Assumptions!$D$43</f>
        <v>20000</v>
      </c>
      <c r="AI178" s="376">
        <f>AI177*Assumptions!$D$43</f>
        <v>20000</v>
      </c>
      <c r="AJ178" s="376">
        <f>AJ177*Assumptions!$D$43</f>
        <v>20000</v>
      </c>
      <c r="AK178" s="376">
        <f>AK177*Assumptions!$D$43</f>
        <v>20000</v>
      </c>
      <c r="AL178" s="376">
        <f>AL177*Assumptions!$D$43</f>
        <v>20000</v>
      </c>
      <c r="AM178" s="376">
        <f>AM177*Assumptions!$D$43</f>
        <v>20000</v>
      </c>
      <c r="AN178" s="376">
        <f>AN177*Assumptions!$D$43</f>
        <v>20000</v>
      </c>
      <c r="AO178" s="376">
        <f>AO177*Assumptions!$D$43</f>
        <v>20000</v>
      </c>
      <c r="AP178" s="376">
        <f>AP177*Assumptions!$D$43</f>
        <v>20000</v>
      </c>
      <c r="AQ178" s="376">
        <f>AQ177*Assumptions!$D$43</f>
        <v>20000</v>
      </c>
      <c r="AR178" s="376">
        <f>AR177*Assumptions!$D$43</f>
        <v>20000</v>
      </c>
      <c r="AS178" s="376">
        <f>AS177*Assumptions!$D$43</f>
        <v>20000</v>
      </c>
      <c r="AT178" s="376">
        <f>AT177*Assumptions!$D$43</f>
        <v>20000</v>
      </c>
      <c r="AU178" s="376">
        <f>AU177*Assumptions!$D$43</f>
        <v>20000</v>
      </c>
      <c r="AV178" s="376">
        <f>AV177*Assumptions!$D$43</f>
        <v>20000</v>
      </c>
      <c r="AW178" s="376">
        <f>AW177*Assumptions!$D$43</f>
        <v>20000</v>
      </c>
      <c r="AX178" s="376">
        <f>AX177*Assumptions!$D$43</f>
        <v>20000</v>
      </c>
      <c r="AY178" s="376">
        <f>AY177*Assumptions!$D$43</f>
        <v>20000</v>
      </c>
      <c r="AZ178" s="376">
        <f>AZ177*Assumptions!$D$43</f>
        <v>20000</v>
      </c>
      <c r="BA178" s="376">
        <f>BA177*Assumptions!$D$43</f>
        <v>20000</v>
      </c>
      <c r="BB178" s="376">
        <f>BB177*Assumptions!$D$43</f>
        <v>20000</v>
      </c>
      <c r="BC178" s="376">
        <f>BC177*Assumptions!$D$43</f>
        <v>20000</v>
      </c>
      <c r="BD178" s="376">
        <f>BD177*Assumptions!$D$43</f>
        <v>20000</v>
      </c>
      <c r="BE178" s="376">
        <f>BE177*Assumptions!$D$43</f>
        <v>20000</v>
      </c>
      <c r="BF178" s="376">
        <f>BF177*Assumptions!$D$43</f>
        <v>20000</v>
      </c>
      <c r="BG178" s="376">
        <f>BG177*Assumptions!$D$43</f>
        <v>20000</v>
      </c>
      <c r="BH178" s="376">
        <f>BH177*Assumptions!$D$43</f>
        <v>20000</v>
      </c>
      <c r="BI178" s="376">
        <f>BI177*Assumptions!$D$43</f>
        <v>20000</v>
      </c>
      <c r="BJ178" s="376">
        <f>BJ177*Assumptions!$D$43</f>
        <v>20000</v>
      </c>
      <c r="BK178" s="376">
        <f>BK177*Assumptions!$D$43</f>
        <v>20000</v>
      </c>
      <c r="BL178" s="376">
        <f>BL177*Assumptions!$D$43</f>
        <v>20000</v>
      </c>
      <c r="BM178" s="376">
        <f>BM177*Assumptions!$D$43</f>
        <v>20000</v>
      </c>
    </row>
    <row r="179" spans="2:65" s="307" customFormat="1" outlineLevel="1">
      <c r="B179" s="389"/>
      <c r="C179" s="367" t="s">
        <v>285</v>
      </c>
      <c r="D179" s="368"/>
      <c r="E179" s="390"/>
      <c r="F179" s="377">
        <f t="shared" ref="F179:AK179" si="337">F175/F178</f>
        <v>0</v>
      </c>
      <c r="G179" s="377">
        <f t="shared" si="337"/>
        <v>0</v>
      </c>
      <c r="H179" s="377">
        <f t="shared" si="337"/>
        <v>1E-4</v>
      </c>
      <c r="I179" s="377">
        <f t="shared" si="337"/>
        <v>1E-4</v>
      </c>
      <c r="J179" s="377">
        <f t="shared" si="337"/>
        <v>1E-4</v>
      </c>
      <c r="K179" s="377">
        <f t="shared" si="337"/>
        <v>2.0000000000000001E-4</v>
      </c>
      <c r="L179" s="377">
        <f t="shared" si="337"/>
        <v>2.5000000000000001E-4</v>
      </c>
      <c r="M179" s="377">
        <f t="shared" si="337"/>
        <v>2.5000000000000001E-4</v>
      </c>
      <c r="N179" s="377">
        <f t="shared" si="337"/>
        <v>3.7500000000000001E-4</v>
      </c>
      <c r="O179" s="377">
        <f t="shared" si="337"/>
        <v>3.7500000000000001E-4</v>
      </c>
      <c r="P179" s="377">
        <f t="shared" si="337"/>
        <v>3.7500000000000001E-4</v>
      </c>
      <c r="Q179" s="377">
        <f t="shared" si="337"/>
        <v>5.0000000000000001E-4</v>
      </c>
      <c r="R179" s="377">
        <f t="shared" si="337"/>
        <v>1.1999999999999999E-3</v>
      </c>
      <c r="S179" s="377">
        <f t="shared" si="337"/>
        <v>1.5E-3</v>
      </c>
      <c r="T179" s="377">
        <f t="shared" si="337"/>
        <v>1.8E-3</v>
      </c>
      <c r="U179" s="377">
        <f t="shared" si="337"/>
        <v>1.8E-3</v>
      </c>
      <c r="V179" s="377">
        <f t="shared" si="337"/>
        <v>2.0999999999999999E-3</v>
      </c>
      <c r="W179" s="377">
        <f t="shared" si="337"/>
        <v>2.3999999999999998E-3</v>
      </c>
      <c r="X179" s="377">
        <f t="shared" si="337"/>
        <v>3.9375E-3</v>
      </c>
      <c r="Y179" s="377">
        <f t="shared" si="337"/>
        <v>4.3750000000000004E-3</v>
      </c>
      <c r="Z179" s="377">
        <f t="shared" si="337"/>
        <v>4.8124999999999999E-3</v>
      </c>
      <c r="AA179" s="377">
        <f t="shared" si="337"/>
        <v>5.2500000000000003E-3</v>
      </c>
      <c r="AB179" s="377">
        <f t="shared" si="337"/>
        <v>5.6874999999999998E-3</v>
      </c>
      <c r="AC179" s="377">
        <f t="shared" si="337"/>
        <v>6.1250000000000002E-3</v>
      </c>
      <c r="AD179" s="377">
        <f t="shared" si="337"/>
        <v>8.9999999999999993E-3</v>
      </c>
      <c r="AE179" s="377">
        <f t="shared" si="337"/>
        <v>9.5999999999999992E-3</v>
      </c>
      <c r="AF179" s="377">
        <f t="shared" si="337"/>
        <v>1.0200000000000001E-2</v>
      </c>
      <c r="AG179" s="377">
        <f t="shared" si="337"/>
        <v>1.0800000000000001E-2</v>
      </c>
      <c r="AH179" s="377">
        <f t="shared" si="337"/>
        <v>1.14E-2</v>
      </c>
      <c r="AI179" s="377">
        <f t="shared" si="337"/>
        <v>1.26E-2</v>
      </c>
      <c r="AJ179" s="377">
        <f t="shared" si="337"/>
        <v>1.9800000000000002E-2</v>
      </c>
      <c r="AK179" s="377">
        <f t="shared" si="337"/>
        <v>2.07E-2</v>
      </c>
      <c r="AL179" s="377">
        <f t="shared" ref="AL179:BM179" si="338">AL175/AL178</f>
        <v>2.1600000000000001E-2</v>
      </c>
      <c r="AM179" s="377">
        <f t="shared" si="338"/>
        <v>2.2499999999999999E-2</v>
      </c>
      <c r="AN179" s="377">
        <f t="shared" si="338"/>
        <v>2.3400000000000001E-2</v>
      </c>
      <c r="AO179" s="377">
        <f t="shared" si="338"/>
        <v>2.52E-2</v>
      </c>
      <c r="AP179" s="377">
        <f t="shared" si="338"/>
        <v>3.6249999999999998E-2</v>
      </c>
      <c r="AQ179" s="377">
        <f t="shared" si="338"/>
        <v>3.7499999999999999E-2</v>
      </c>
      <c r="AR179" s="377">
        <f t="shared" si="338"/>
        <v>0.04</v>
      </c>
      <c r="AS179" s="377">
        <f t="shared" si="338"/>
        <v>4.1250000000000002E-2</v>
      </c>
      <c r="AT179" s="377">
        <f t="shared" si="338"/>
        <v>4.2500000000000003E-2</v>
      </c>
      <c r="AU179" s="377">
        <f t="shared" si="338"/>
        <v>4.4999999999999998E-2</v>
      </c>
      <c r="AV179" s="377">
        <f t="shared" si="338"/>
        <v>5.5500000000000001E-2</v>
      </c>
      <c r="AW179" s="377">
        <f t="shared" si="338"/>
        <v>5.7000000000000002E-2</v>
      </c>
      <c r="AX179" s="377">
        <f t="shared" si="338"/>
        <v>0.06</v>
      </c>
      <c r="AY179" s="377">
        <f t="shared" si="338"/>
        <v>6.1499999999999999E-2</v>
      </c>
      <c r="AZ179" s="377">
        <f t="shared" si="338"/>
        <v>6.3E-2</v>
      </c>
      <c r="BA179" s="377">
        <f t="shared" si="338"/>
        <v>6.6000000000000003E-2</v>
      </c>
      <c r="BB179" s="377">
        <f t="shared" si="338"/>
        <v>6.7500000000000004E-2</v>
      </c>
      <c r="BC179" s="377">
        <f t="shared" si="338"/>
        <v>6.9000000000000006E-2</v>
      </c>
      <c r="BD179" s="377">
        <f t="shared" si="338"/>
        <v>7.0499999999999993E-2</v>
      </c>
      <c r="BE179" s="377">
        <f t="shared" si="338"/>
        <v>7.1999999999999995E-2</v>
      </c>
      <c r="BF179" s="377">
        <f t="shared" si="338"/>
        <v>7.3499999999999996E-2</v>
      </c>
      <c r="BG179" s="377">
        <f t="shared" si="338"/>
        <v>7.4999999999999997E-2</v>
      </c>
      <c r="BH179" s="377">
        <f t="shared" si="338"/>
        <v>7.6499999999999999E-2</v>
      </c>
      <c r="BI179" s="377">
        <f t="shared" si="338"/>
        <v>7.8E-2</v>
      </c>
      <c r="BJ179" s="377">
        <f t="shared" si="338"/>
        <v>7.9500000000000001E-2</v>
      </c>
      <c r="BK179" s="377">
        <f t="shared" si="338"/>
        <v>8.1000000000000003E-2</v>
      </c>
      <c r="BL179" s="377">
        <f t="shared" si="338"/>
        <v>8.2500000000000004E-2</v>
      </c>
      <c r="BM179" s="377">
        <f t="shared" si="338"/>
        <v>8.4000000000000005E-2</v>
      </c>
    </row>
    <row r="180" spans="2:65" s="307" customFormat="1" outlineLevel="1">
      <c r="B180" s="389"/>
      <c r="C180" s="367" t="s">
        <v>294</v>
      </c>
      <c r="D180" s="368"/>
      <c r="E180" s="390"/>
      <c r="F180" s="378">
        <f>(F178*Assumptions!$D$45)/Assumptions!$D$47</f>
        <v>2.875</v>
      </c>
      <c r="G180" s="378">
        <f>(G178*Assumptions!$D$45)/Assumptions!$D$47</f>
        <v>2.875</v>
      </c>
      <c r="H180" s="378">
        <f>(H178*Assumptions!$D$45)/Assumptions!$D$47</f>
        <v>2.875</v>
      </c>
      <c r="I180" s="378">
        <f>(I178*Assumptions!$D$45)/Assumptions!$D$47</f>
        <v>2.875</v>
      </c>
      <c r="J180" s="378">
        <f>(J178*Assumptions!$D$45)/Assumptions!$D$47</f>
        <v>2.875</v>
      </c>
      <c r="K180" s="378">
        <f>(K178*Assumptions!$D$45)/Assumptions!$D$47</f>
        <v>2.875</v>
      </c>
      <c r="L180" s="378">
        <f>(L178*Assumptions!$D$45)/Assumptions!$D$47</f>
        <v>2.875</v>
      </c>
      <c r="M180" s="378">
        <f>(M178*Assumptions!$D$45)/Assumptions!$D$47</f>
        <v>2.875</v>
      </c>
      <c r="N180" s="378">
        <f>(N178*Assumptions!$D$45)/Assumptions!$D$47</f>
        <v>2.875</v>
      </c>
      <c r="O180" s="378">
        <f>(O178*Assumptions!$D$45)/Assumptions!$D$47</f>
        <v>2.875</v>
      </c>
      <c r="P180" s="378">
        <f>(P178*Assumptions!$D$45)/Assumptions!$D$47</f>
        <v>2.875</v>
      </c>
      <c r="Q180" s="378">
        <f>(Q178*Assumptions!$D$45)/Assumptions!$D$47</f>
        <v>2.875</v>
      </c>
      <c r="R180" s="378">
        <f>(R178*Assumptions!$D$45)/Assumptions!$D$47</f>
        <v>2.875</v>
      </c>
      <c r="S180" s="378">
        <f>(S178*Assumptions!$D$45)/Assumptions!$D$47</f>
        <v>2.875</v>
      </c>
      <c r="T180" s="378">
        <f>(T178*Assumptions!$D$45)/Assumptions!$D$47</f>
        <v>2.875</v>
      </c>
      <c r="U180" s="378">
        <f>(U178*Assumptions!$D$45)/Assumptions!$D$47</f>
        <v>2.875</v>
      </c>
      <c r="V180" s="378">
        <f>(V178*Assumptions!$D$45)/Assumptions!$D$47</f>
        <v>2.875</v>
      </c>
      <c r="W180" s="378">
        <f>(W178*Assumptions!$D$45)/Assumptions!$D$47</f>
        <v>2.875</v>
      </c>
      <c r="X180" s="378">
        <f>(X178*Assumptions!$D$45)/Assumptions!$D$47</f>
        <v>2.875</v>
      </c>
      <c r="Y180" s="378">
        <f>(Y178*Assumptions!$D$45)/Assumptions!$D$47</f>
        <v>2.875</v>
      </c>
      <c r="Z180" s="378">
        <f>(Z178*Assumptions!$D$45)/Assumptions!$D$47</f>
        <v>2.875</v>
      </c>
      <c r="AA180" s="378">
        <f>(AA178*Assumptions!$D$45)/Assumptions!$D$47</f>
        <v>2.875</v>
      </c>
      <c r="AB180" s="378">
        <f>(AB178*Assumptions!$D$45)/Assumptions!$D$47</f>
        <v>2.875</v>
      </c>
      <c r="AC180" s="378">
        <f>(AC178*Assumptions!$D$45)/Assumptions!$D$47</f>
        <v>2.875</v>
      </c>
      <c r="AD180" s="378">
        <f>(AD178*Assumptions!$D$45)/Assumptions!$D$47</f>
        <v>2.875</v>
      </c>
      <c r="AE180" s="378">
        <f>(AE178*Assumptions!$D$45)/Assumptions!$D$47</f>
        <v>2.875</v>
      </c>
      <c r="AF180" s="378">
        <f>(AF178*Assumptions!$D$45)/Assumptions!$D$47</f>
        <v>2.875</v>
      </c>
      <c r="AG180" s="378">
        <f>(AG178*Assumptions!$D$45)/Assumptions!$D$47</f>
        <v>2.875</v>
      </c>
      <c r="AH180" s="378">
        <f>(AH178*Assumptions!$D$45)/Assumptions!$D$47</f>
        <v>2.875</v>
      </c>
      <c r="AI180" s="378">
        <f>(AI178*Assumptions!$D$45)/Assumptions!$D$47</f>
        <v>2.875</v>
      </c>
      <c r="AJ180" s="378">
        <f>(AJ178*Assumptions!$D$45)/Assumptions!$D$47</f>
        <v>2.875</v>
      </c>
      <c r="AK180" s="378">
        <f>(AK178*Assumptions!$D$45)/Assumptions!$D$47</f>
        <v>2.875</v>
      </c>
      <c r="AL180" s="378">
        <f>(AL178*Assumptions!$D$45)/Assumptions!$D$47</f>
        <v>2.875</v>
      </c>
      <c r="AM180" s="378">
        <f>(AM178*Assumptions!$D$45)/Assumptions!$D$47</f>
        <v>2.875</v>
      </c>
      <c r="AN180" s="378">
        <f>(AN178*Assumptions!$D$45)/Assumptions!$D$47</f>
        <v>2.875</v>
      </c>
      <c r="AO180" s="378">
        <f>(AO178*Assumptions!$D$45)/Assumptions!$D$47</f>
        <v>2.875</v>
      </c>
      <c r="AP180" s="378">
        <f>(AP178*Assumptions!$D$45)/Assumptions!$D$47</f>
        <v>2.875</v>
      </c>
      <c r="AQ180" s="378">
        <f>(AQ178*Assumptions!$D$45)/Assumptions!$D$47</f>
        <v>2.875</v>
      </c>
      <c r="AR180" s="378">
        <f>(AR178*Assumptions!$D$45)/Assumptions!$D$47</f>
        <v>2.875</v>
      </c>
      <c r="AS180" s="378">
        <f>(AS178*Assumptions!$D$45)/Assumptions!$D$47</f>
        <v>2.875</v>
      </c>
      <c r="AT180" s="378">
        <f>(AT178*Assumptions!$D$45)/Assumptions!$D$47</f>
        <v>2.875</v>
      </c>
      <c r="AU180" s="378">
        <f>(AU178*Assumptions!$D$45)/Assumptions!$D$47</f>
        <v>2.875</v>
      </c>
      <c r="AV180" s="378">
        <f>(AV178*Assumptions!$D$45)/Assumptions!$D$47</f>
        <v>2.875</v>
      </c>
      <c r="AW180" s="378">
        <f>(AW178*Assumptions!$D$45)/Assumptions!$D$47</f>
        <v>2.875</v>
      </c>
      <c r="AX180" s="378">
        <f>(AX178*Assumptions!$D$45)/Assumptions!$D$47</f>
        <v>2.875</v>
      </c>
      <c r="AY180" s="378">
        <f>(AY178*Assumptions!$D$45)/Assumptions!$D$47</f>
        <v>2.875</v>
      </c>
      <c r="AZ180" s="378">
        <f>(AZ178*Assumptions!$D$45)/Assumptions!$D$47</f>
        <v>2.875</v>
      </c>
      <c r="BA180" s="378">
        <f>(BA178*Assumptions!$D$45)/Assumptions!$D$47</f>
        <v>2.875</v>
      </c>
      <c r="BB180" s="378">
        <f>(BB178*Assumptions!$D$45)/Assumptions!$D$47</f>
        <v>2.875</v>
      </c>
      <c r="BC180" s="378">
        <f>(BC178*Assumptions!$D$45)/Assumptions!$D$47</f>
        <v>2.875</v>
      </c>
      <c r="BD180" s="378">
        <f>(BD178*Assumptions!$D$45)/Assumptions!$D$47</f>
        <v>2.875</v>
      </c>
      <c r="BE180" s="378">
        <f>(BE178*Assumptions!$D$45)/Assumptions!$D$47</f>
        <v>2.875</v>
      </c>
      <c r="BF180" s="378">
        <f>(BF178*Assumptions!$D$45)/Assumptions!$D$47</f>
        <v>2.875</v>
      </c>
      <c r="BG180" s="378">
        <f>(BG178*Assumptions!$D$45)/Assumptions!$D$47</f>
        <v>2.875</v>
      </c>
      <c r="BH180" s="378">
        <f>(BH178*Assumptions!$D$45)/Assumptions!$D$47</f>
        <v>2.875</v>
      </c>
      <c r="BI180" s="378">
        <f>(BI178*Assumptions!$D$45)/Assumptions!$D$47</f>
        <v>2.875</v>
      </c>
      <c r="BJ180" s="378">
        <f>(BJ178*Assumptions!$D$45)/Assumptions!$D$47</f>
        <v>2.875</v>
      </c>
      <c r="BK180" s="378">
        <f>(BK178*Assumptions!$D$45)/Assumptions!$D$47</f>
        <v>2.875</v>
      </c>
      <c r="BL180" s="378">
        <f>(BL178*Assumptions!$D$45)/Assumptions!$D$47</f>
        <v>2.875</v>
      </c>
      <c r="BM180" s="378">
        <f>(BM178*Assumptions!$D$45)/Assumptions!$D$47</f>
        <v>2.875</v>
      </c>
    </row>
    <row r="181" spans="2:65" outlineLevel="1">
      <c r="B181" s="350"/>
      <c r="C181" s="367" t="s">
        <v>186</v>
      </c>
      <c r="D181" s="368"/>
      <c r="E181" s="350"/>
      <c r="F181" s="378">
        <f>Assumptions!$D$26</f>
        <v>30</v>
      </c>
      <c r="G181" s="378">
        <f>Assumptions!$D$26</f>
        <v>30</v>
      </c>
      <c r="H181" s="378">
        <f>Assumptions!$D$26</f>
        <v>30</v>
      </c>
      <c r="I181" s="378">
        <f>Assumptions!$D$26</f>
        <v>30</v>
      </c>
      <c r="J181" s="378">
        <f>Assumptions!$D$26</f>
        <v>30</v>
      </c>
      <c r="K181" s="378">
        <f>Assumptions!$D$26</f>
        <v>30</v>
      </c>
      <c r="L181" s="378">
        <f>Assumptions!$D$26</f>
        <v>30</v>
      </c>
      <c r="M181" s="378">
        <f>Assumptions!$D$26</f>
        <v>30</v>
      </c>
      <c r="N181" s="378">
        <f>Assumptions!$D$26</f>
        <v>30</v>
      </c>
      <c r="O181" s="378">
        <f>Assumptions!$D$26</f>
        <v>30</v>
      </c>
      <c r="P181" s="378">
        <f>Assumptions!$D$26</f>
        <v>30</v>
      </c>
      <c r="Q181" s="378">
        <f>Assumptions!$D$26</f>
        <v>30</v>
      </c>
      <c r="R181" s="378">
        <f>Assumptions!$D$26</f>
        <v>30</v>
      </c>
      <c r="S181" s="378">
        <f>Assumptions!$D$26</f>
        <v>30</v>
      </c>
      <c r="T181" s="378">
        <f>Assumptions!$D$26</f>
        <v>30</v>
      </c>
      <c r="U181" s="378">
        <f>Assumptions!$D$26</f>
        <v>30</v>
      </c>
      <c r="V181" s="378">
        <f>Assumptions!$D$26</f>
        <v>30</v>
      </c>
      <c r="W181" s="378">
        <f>Assumptions!$D$26</f>
        <v>30</v>
      </c>
      <c r="X181" s="378">
        <f>Assumptions!$D$26</f>
        <v>30</v>
      </c>
      <c r="Y181" s="378">
        <f>Assumptions!$D$26</f>
        <v>30</v>
      </c>
      <c r="Z181" s="378">
        <f>Assumptions!$D$26</f>
        <v>30</v>
      </c>
      <c r="AA181" s="378">
        <f>Assumptions!$D$26</f>
        <v>30</v>
      </c>
      <c r="AB181" s="378">
        <f>Assumptions!$D$26</f>
        <v>30</v>
      </c>
      <c r="AC181" s="378">
        <f>Assumptions!$D$26</f>
        <v>30</v>
      </c>
      <c r="AD181" s="378">
        <f>Assumptions!$D$26</f>
        <v>30</v>
      </c>
      <c r="AE181" s="378">
        <f>Assumptions!$D$26</f>
        <v>30</v>
      </c>
      <c r="AF181" s="378">
        <f>Assumptions!$D$26</f>
        <v>30</v>
      </c>
      <c r="AG181" s="378">
        <f>Assumptions!$D$26</f>
        <v>30</v>
      </c>
      <c r="AH181" s="378">
        <f>Assumptions!$D$26</f>
        <v>30</v>
      </c>
      <c r="AI181" s="378">
        <f>Assumptions!$D$26</f>
        <v>30</v>
      </c>
      <c r="AJ181" s="378">
        <f>Assumptions!$D$26</f>
        <v>30</v>
      </c>
      <c r="AK181" s="378">
        <f>Assumptions!$D$26</f>
        <v>30</v>
      </c>
      <c r="AL181" s="378">
        <f>Assumptions!$D$26</f>
        <v>30</v>
      </c>
      <c r="AM181" s="378">
        <f>Assumptions!$D$26</f>
        <v>30</v>
      </c>
      <c r="AN181" s="378">
        <f>Assumptions!$D$26</f>
        <v>30</v>
      </c>
      <c r="AO181" s="378">
        <f>Assumptions!$D$26</f>
        <v>30</v>
      </c>
      <c r="AP181" s="378">
        <f>Assumptions!$D$26</f>
        <v>30</v>
      </c>
      <c r="AQ181" s="378">
        <f>Assumptions!$D$26</f>
        <v>30</v>
      </c>
      <c r="AR181" s="378">
        <f>Assumptions!$D$26</f>
        <v>30</v>
      </c>
      <c r="AS181" s="378">
        <f>Assumptions!$D$26</f>
        <v>30</v>
      </c>
      <c r="AT181" s="378">
        <f>Assumptions!$D$26</f>
        <v>30</v>
      </c>
      <c r="AU181" s="378">
        <f>Assumptions!$D$26</f>
        <v>30</v>
      </c>
      <c r="AV181" s="378">
        <f>Assumptions!$D$26</f>
        <v>30</v>
      </c>
      <c r="AW181" s="378">
        <f>Assumptions!$D$26</f>
        <v>30</v>
      </c>
      <c r="AX181" s="378">
        <f>Assumptions!$D$26</f>
        <v>30</v>
      </c>
      <c r="AY181" s="378">
        <f>Assumptions!$D$26</f>
        <v>30</v>
      </c>
      <c r="AZ181" s="378">
        <f>Assumptions!$D$26</f>
        <v>30</v>
      </c>
      <c r="BA181" s="378">
        <f>Assumptions!$D$26</f>
        <v>30</v>
      </c>
      <c r="BB181" s="378">
        <f>Assumptions!$D$26</f>
        <v>30</v>
      </c>
      <c r="BC181" s="378">
        <f>Assumptions!$D$26</f>
        <v>30</v>
      </c>
      <c r="BD181" s="378">
        <f>Assumptions!$D$26</f>
        <v>30</v>
      </c>
      <c r="BE181" s="378">
        <f>Assumptions!$D$26</f>
        <v>30</v>
      </c>
      <c r="BF181" s="378">
        <f>Assumptions!$D$26</f>
        <v>30</v>
      </c>
      <c r="BG181" s="378">
        <f>Assumptions!$D$26</f>
        <v>30</v>
      </c>
      <c r="BH181" s="378">
        <f>Assumptions!$D$26</f>
        <v>30</v>
      </c>
      <c r="BI181" s="378">
        <f>Assumptions!$D$26</f>
        <v>30</v>
      </c>
      <c r="BJ181" s="378">
        <f>Assumptions!$D$26</f>
        <v>30</v>
      </c>
      <c r="BK181" s="378">
        <f>Assumptions!$D$26</f>
        <v>30</v>
      </c>
      <c r="BL181" s="378">
        <f>Assumptions!$D$26</f>
        <v>30</v>
      </c>
      <c r="BM181" s="378">
        <f>Assumptions!$D$26</f>
        <v>30</v>
      </c>
    </row>
    <row r="182" spans="2:65" outlineLevel="1">
      <c r="B182" s="350"/>
      <c r="C182" s="353" t="s">
        <v>209</v>
      </c>
      <c r="D182" s="354"/>
      <c r="E182" s="350"/>
      <c r="F182" s="379">
        <f>F176*Assumptions!$D$26*Assumptions!$D$27/1000</f>
        <v>0</v>
      </c>
      <c r="G182" s="379">
        <f>G176*Assumptions!$D$26*Assumptions!$D$27/1000</f>
        <v>0</v>
      </c>
      <c r="H182" s="379">
        <f>H176*Assumptions!$D$26*Assumptions!$D$27/1000</f>
        <v>0.77624999999999988</v>
      </c>
      <c r="I182" s="379">
        <f>I176*Assumptions!$D$26*Assumptions!$D$27/1000</f>
        <v>1.8112500000000002</v>
      </c>
      <c r="J182" s="379">
        <f>J176*Assumptions!$D$26*Assumptions!$D$27/1000</f>
        <v>3.1049999999999995</v>
      </c>
      <c r="K182" s="379">
        <f>K176*Assumptions!$D$26*Assumptions!$D$27/1000</f>
        <v>11.385</v>
      </c>
      <c r="L182" s="379">
        <f>L176*Assumptions!$D$26*Assumptions!$D$27/1000</f>
        <v>21.993749999999999</v>
      </c>
      <c r="M182" s="379">
        <f>M176*Assumptions!$D$26*Assumptions!$D$27/1000</f>
        <v>28.462499999999999</v>
      </c>
      <c r="N182" s="379">
        <f>N176*Assumptions!$D$26*Assumptions!$D$27/1000</f>
        <v>55.501874999999998</v>
      </c>
      <c r="O182" s="379">
        <f>O176*Assumptions!$D$26*Assumptions!$D$27/1000</f>
        <v>69.086250000000007</v>
      </c>
      <c r="P182" s="379">
        <f>P176*Assumptions!$D$26*Assumptions!$D$27/1000</f>
        <v>80.73</v>
      </c>
      <c r="Q182" s="379">
        <f>Q176*Assumptions!$D$26*Assumptions!$D$27/1000</f>
        <v>128.34</v>
      </c>
      <c r="R182" s="379">
        <f>R176*Assumptions!$D$26*Assumptions!$D$27/1000</f>
        <v>392.47199999999992</v>
      </c>
      <c r="S182" s="379">
        <f>S176*Assumptions!$D$26*Assumptions!$D$27/1000</f>
        <v>610.90875000000005</v>
      </c>
      <c r="T182" s="379">
        <f>T176*Assumptions!$D$26*Assumptions!$D$27/1000</f>
        <v>826.2405</v>
      </c>
      <c r="U182" s="379">
        <f>U176*Assumptions!$D$26*Assumptions!$D$27/1000</f>
        <v>929.63699999999994</v>
      </c>
      <c r="V182" s="379">
        <f>V176*Assumptions!$D$26*Assumptions!$D$27/1000</f>
        <v>1380.1724999999997</v>
      </c>
      <c r="W182" s="379">
        <f>W176*Assumptions!$D$26*Assumptions!$D$27/1000</f>
        <v>1723.896</v>
      </c>
      <c r="X182" s="379">
        <f>X176*Assumptions!$D$26*Assumptions!$D$27/1000</f>
        <v>3243.9487500000005</v>
      </c>
      <c r="Y182" s="379">
        <f>Y176*Assumptions!$D$26*Assumptions!$D$27/1000</f>
        <v>4328.8874999999998</v>
      </c>
      <c r="Z182" s="379">
        <f>Z176*Assumptions!$D$26*Assumptions!$D$27/1000</f>
        <v>6183.8339062499999</v>
      </c>
      <c r="AA182" s="379">
        <f>AA176*Assumptions!$D$26*Assumptions!$D$27/1000</f>
        <v>8639.6625000000004</v>
      </c>
      <c r="AB182" s="379">
        <f>AB176*Assumptions!$D$26*Assumptions!$D$27/1000</f>
        <v>10972.5525</v>
      </c>
      <c r="AC182" s="379">
        <f>AC176*Assumptions!$D$26*Assumptions!$D$27/1000</f>
        <v>15490.262812499999</v>
      </c>
      <c r="AD182" s="379">
        <f>AD176*Assumptions!$D$26*Assumptions!$D$27/1000</f>
        <v>24181.74</v>
      </c>
      <c r="AE182" s="379">
        <f>AE176*Assumptions!$D$26*Assumptions!$D$27/1000</f>
        <v>27065.663999999993</v>
      </c>
      <c r="AF182" s="379">
        <f>AF176*Assumptions!$D$26*Assumptions!$D$27/1000</f>
        <v>31433.467500000002</v>
      </c>
      <c r="AG182" s="379">
        <f>AG176*Assumptions!$D$26*Assumptions!$D$27/1000</f>
        <v>41179.752</v>
      </c>
      <c r="AH182" s="379">
        <f>AH176*Assumptions!$D$26*Assumptions!$D$27/1000</f>
        <v>45644.431499999992</v>
      </c>
      <c r="AI182" s="379">
        <f>AI176*Assumptions!$D$26*Assumptions!$D$27/1000</f>
        <v>52894.296000000009</v>
      </c>
      <c r="AJ182" s="379">
        <f>AJ176*Assumptions!$D$26*Assumptions!$D$27/1000</f>
        <v>89585.149500000014</v>
      </c>
      <c r="AK182" s="379">
        <f>AK176*Assumptions!$D$26*Assumptions!$D$27/1000</f>
        <v>102676.91624999999</v>
      </c>
      <c r="AL182" s="379">
        <f>AL176*Assumptions!$D$26*Assumptions!$D$27/1000</f>
        <v>111534.08400000002</v>
      </c>
      <c r="AM182" s="379">
        <f>AM176*Assumptions!$D$26*Assumptions!$D$27/1000</f>
        <v>121991.56875000001</v>
      </c>
      <c r="AN182" s="379">
        <f>AN176*Assumptions!$D$26*Assumptions!$D$27/1000</f>
        <v>131109.55650000001</v>
      </c>
      <c r="AO182" s="379">
        <f>AO176*Assumptions!$D$26*Assumptions!$D$27/1000</f>
        <v>148380.49799999999</v>
      </c>
      <c r="AP182" s="379">
        <f>AP176*Assumptions!$D$26*Assumptions!$D$27/1000</f>
        <v>220985.4375</v>
      </c>
      <c r="AQ182" s="379">
        <f>AQ176*Assumptions!$D$26*Assumptions!$D$27/1000</f>
        <v>249040.40625</v>
      </c>
      <c r="AR182" s="379">
        <f>AR176*Assumptions!$D$26*Assumptions!$D$27/1000</f>
        <v>277110.90000000002</v>
      </c>
      <c r="AS182" s="379">
        <f>AS176*Assumptions!$D$26*Assumptions!$D$27/1000</f>
        <v>294629.56875000003</v>
      </c>
      <c r="AT182" s="379">
        <f>AT176*Assumptions!$D$26*Assumptions!$D$27/1000</f>
        <v>314906.51250000001</v>
      </c>
      <c r="AU182" s="379">
        <f>AU176*Assumptions!$D$26*Assumptions!$D$27/1000</f>
        <v>340812.56249999994</v>
      </c>
      <c r="AV182" s="379">
        <f>AV176*Assumptions!$D$26*Assumptions!$D$27/1000</f>
        <v>430904.91375000001</v>
      </c>
      <c r="AW182" s="379">
        <f>AW176*Assumptions!$D$26*Assumptions!$D$27/1000</f>
        <v>477181.05749999994</v>
      </c>
      <c r="AX182" s="379">
        <f>AX176*Assumptions!$D$26*Assumptions!$D$27/1000</f>
        <v>518907.6</v>
      </c>
      <c r="AY182" s="379">
        <f>AY176*Assumptions!$D$26*Assumptions!$D$27/1000</f>
        <v>548939.15999999992</v>
      </c>
      <c r="AZ182" s="379">
        <f>AZ176*Assumptions!$D$26*Assumptions!$D$27/1000</f>
        <v>579835.46250000002</v>
      </c>
      <c r="BA182" s="379">
        <f>BA176*Assumptions!$D$26*Assumptions!$D$27/1000</f>
        <v>618991.06499999994</v>
      </c>
      <c r="BB182" s="379">
        <f>BB176*Assumptions!$D$26*Assumptions!$D$27/1000</f>
        <v>667606.05000000016</v>
      </c>
      <c r="BC182" s="379">
        <f>BC176*Assumptions!$D$26*Assumptions!$D$27/1000</f>
        <v>717792.16500000015</v>
      </c>
      <c r="BD182" s="379">
        <f>BD176*Assumptions!$D$26*Assumptions!$D$27/1000</f>
        <v>751492.28249999986</v>
      </c>
      <c r="BE182" s="379">
        <f>BE176*Assumptions!$D$26*Assumptions!$D$27/1000</f>
        <v>790098.3</v>
      </c>
      <c r="BF182" s="379">
        <f>BF176*Assumptions!$D$26*Assumptions!$D$27/1000</f>
        <v>831586.53374999994</v>
      </c>
      <c r="BG182" s="379">
        <f>BG176*Assumptions!$D$26*Assumptions!$D$27/1000</f>
        <v>885778.87499999988</v>
      </c>
      <c r="BH182" s="379">
        <f>BH176*Assumptions!$D$26*Assumptions!$D$27/1000</f>
        <v>921705.27750000008</v>
      </c>
      <c r="BI182" s="379">
        <f>BI176*Assumptions!$D$26*Assumptions!$D$27/1000</f>
        <v>984623.44499999995</v>
      </c>
      <c r="BJ182" s="379">
        <f>BJ176*Assumptions!$D$26*Assumptions!$D$27/1000</f>
        <v>1029148.36875</v>
      </c>
      <c r="BK182" s="379">
        <f>BK176*Assumptions!$D$26*Assumptions!$D$27/1000</f>
        <v>1078872.615</v>
      </c>
      <c r="BL182" s="379">
        <f>BL176*Assumptions!$D$26*Assumptions!$D$27/1000</f>
        <v>1155591.7312500002</v>
      </c>
      <c r="BM182" s="379">
        <f>BM176*Assumptions!$D$26*Assumptions!$D$27/1000</f>
        <v>1203988.5900000001</v>
      </c>
    </row>
    <row r="183" spans="2:65" outlineLevel="1">
      <c r="B183" s="350"/>
      <c r="C183" s="353" t="s">
        <v>210</v>
      </c>
      <c r="D183" s="354"/>
      <c r="E183" s="350"/>
      <c r="F183" s="379">
        <f>F184+F185</f>
        <v>0</v>
      </c>
      <c r="G183" s="379">
        <f t="shared" ref="G183:BM183" si="339">G184+G185</f>
        <v>0</v>
      </c>
      <c r="H183" s="379">
        <f t="shared" si="339"/>
        <v>0</v>
      </c>
      <c r="I183" s="379">
        <f t="shared" si="339"/>
        <v>0</v>
      </c>
      <c r="J183" s="379">
        <f t="shared" si="339"/>
        <v>0</v>
      </c>
      <c r="K183" s="379">
        <f t="shared" si="339"/>
        <v>0</v>
      </c>
      <c r="L183" s="379">
        <f t="shared" si="339"/>
        <v>0</v>
      </c>
      <c r="M183" s="379">
        <f t="shared" si="339"/>
        <v>0</v>
      </c>
      <c r="N183" s="379">
        <f t="shared" si="339"/>
        <v>0</v>
      </c>
      <c r="O183" s="379">
        <f t="shared" si="339"/>
        <v>0</v>
      </c>
      <c r="P183" s="379">
        <f t="shared" si="339"/>
        <v>0</v>
      </c>
      <c r="Q183" s="379">
        <f t="shared" si="339"/>
        <v>0</v>
      </c>
      <c r="R183" s="379">
        <f t="shared" si="339"/>
        <v>0</v>
      </c>
      <c r="S183" s="379">
        <f t="shared" si="339"/>
        <v>0</v>
      </c>
      <c r="T183" s="379">
        <f t="shared" si="339"/>
        <v>0</v>
      </c>
      <c r="U183" s="379">
        <f t="shared" si="339"/>
        <v>0</v>
      </c>
      <c r="V183" s="379">
        <f t="shared" si="339"/>
        <v>0</v>
      </c>
      <c r="W183" s="379">
        <f t="shared" si="339"/>
        <v>0</v>
      </c>
      <c r="X183" s="379">
        <f t="shared" si="339"/>
        <v>0</v>
      </c>
      <c r="Y183" s="379">
        <f t="shared" si="339"/>
        <v>0</v>
      </c>
      <c r="Z183" s="379">
        <f t="shared" si="339"/>
        <v>0</v>
      </c>
      <c r="AA183" s="379">
        <f t="shared" si="339"/>
        <v>0</v>
      </c>
      <c r="AB183" s="379">
        <f t="shared" si="339"/>
        <v>0</v>
      </c>
      <c r="AC183" s="379">
        <f t="shared" si="339"/>
        <v>0</v>
      </c>
      <c r="AD183" s="379">
        <f t="shared" si="339"/>
        <v>0</v>
      </c>
      <c r="AE183" s="379">
        <f t="shared" si="339"/>
        <v>0</v>
      </c>
      <c r="AF183" s="379">
        <f t="shared" si="339"/>
        <v>0</v>
      </c>
      <c r="AG183" s="379">
        <f t="shared" si="339"/>
        <v>0</v>
      </c>
      <c r="AH183" s="379">
        <f t="shared" si="339"/>
        <v>0</v>
      </c>
      <c r="AI183" s="379">
        <f t="shared" si="339"/>
        <v>0</v>
      </c>
      <c r="AJ183" s="379">
        <f t="shared" si="339"/>
        <v>0</v>
      </c>
      <c r="AK183" s="379">
        <f t="shared" si="339"/>
        <v>0</v>
      </c>
      <c r="AL183" s="379">
        <f t="shared" si="339"/>
        <v>0</v>
      </c>
      <c r="AM183" s="379">
        <f t="shared" si="339"/>
        <v>0</v>
      </c>
      <c r="AN183" s="379">
        <f t="shared" si="339"/>
        <v>0</v>
      </c>
      <c r="AO183" s="379">
        <f t="shared" si="339"/>
        <v>0</v>
      </c>
      <c r="AP183" s="379">
        <f t="shared" si="339"/>
        <v>0</v>
      </c>
      <c r="AQ183" s="379">
        <f t="shared" si="339"/>
        <v>0</v>
      </c>
      <c r="AR183" s="379">
        <f t="shared" si="339"/>
        <v>0</v>
      </c>
      <c r="AS183" s="379">
        <f t="shared" si="339"/>
        <v>0</v>
      </c>
      <c r="AT183" s="379">
        <f t="shared" si="339"/>
        <v>0</v>
      </c>
      <c r="AU183" s="379">
        <f t="shared" si="339"/>
        <v>0</v>
      </c>
      <c r="AV183" s="379">
        <f t="shared" si="339"/>
        <v>0</v>
      </c>
      <c r="AW183" s="379">
        <f t="shared" si="339"/>
        <v>0</v>
      </c>
      <c r="AX183" s="379">
        <f t="shared" si="339"/>
        <v>0</v>
      </c>
      <c r="AY183" s="379">
        <f t="shared" si="339"/>
        <v>0</v>
      </c>
      <c r="AZ183" s="379">
        <f t="shared" si="339"/>
        <v>0</v>
      </c>
      <c r="BA183" s="379">
        <f t="shared" si="339"/>
        <v>0</v>
      </c>
      <c r="BB183" s="379">
        <f t="shared" si="339"/>
        <v>0</v>
      </c>
      <c r="BC183" s="379">
        <f t="shared" si="339"/>
        <v>0</v>
      </c>
      <c r="BD183" s="379">
        <f t="shared" si="339"/>
        <v>0</v>
      </c>
      <c r="BE183" s="379">
        <f t="shared" si="339"/>
        <v>0</v>
      </c>
      <c r="BF183" s="379">
        <f t="shared" si="339"/>
        <v>0</v>
      </c>
      <c r="BG183" s="379">
        <f t="shared" si="339"/>
        <v>0</v>
      </c>
      <c r="BH183" s="379">
        <f t="shared" si="339"/>
        <v>0</v>
      </c>
      <c r="BI183" s="379">
        <f t="shared" si="339"/>
        <v>0</v>
      </c>
      <c r="BJ183" s="379">
        <f t="shared" si="339"/>
        <v>0</v>
      </c>
      <c r="BK183" s="379">
        <f t="shared" si="339"/>
        <v>0</v>
      </c>
      <c r="BL183" s="379">
        <f t="shared" si="339"/>
        <v>0</v>
      </c>
      <c r="BM183" s="379">
        <f t="shared" si="339"/>
        <v>0</v>
      </c>
    </row>
    <row r="184" spans="2:65" outlineLevel="2">
      <c r="B184" s="350"/>
      <c r="C184" s="380"/>
      <c r="D184" s="381" t="s">
        <v>213</v>
      </c>
      <c r="E184" s="350"/>
      <c r="F184" s="379">
        <f>F172*Assumptions!$E$30</f>
        <v>0</v>
      </c>
      <c r="G184" s="379">
        <f>G172*Assumptions!$E$30</f>
        <v>0</v>
      </c>
      <c r="H184" s="379">
        <f>H172*Assumptions!$E$30</f>
        <v>0</v>
      </c>
      <c r="I184" s="379">
        <f>I172*Assumptions!$E$30</f>
        <v>0</v>
      </c>
      <c r="J184" s="379">
        <f>J172*Assumptions!$E$30</f>
        <v>0</v>
      </c>
      <c r="K184" s="379">
        <f>K172*Assumptions!$E$30</f>
        <v>0</v>
      </c>
      <c r="L184" s="379">
        <f>L172*Assumptions!$E$30</f>
        <v>0</v>
      </c>
      <c r="M184" s="379">
        <f>M172*Assumptions!$E$30</f>
        <v>0</v>
      </c>
      <c r="N184" s="379">
        <f>N172*Assumptions!$E$30</f>
        <v>0</v>
      </c>
      <c r="O184" s="379">
        <f>O172*Assumptions!$E$30</f>
        <v>0</v>
      </c>
      <c r="P184" s="379">
        <f>P172*Assumptions!$E$30</f>
        <v>0</v>
      </c>
      <c r="Q184" s="379">
        <f>Q172*Assumptions!$E$30</f>
        <v>0</v>
      </c>
      <c r="R184" s="379">
        <f>R172*Assumptions!$E$30</f>
        <v>0</v>
      </c>
      <c r="S184" s="379">
        <f>S172*Assumptions!$E$30</f>
        <v>0</v>
      </c>
      <c r="T184" s="379">
        <f>T172*Assumptions!$E$30</f>
        <v>0</v>
      </c>
      <c r="U184" s="379">
        <f>U172*Assumptions!$E$30</f>
        <v>0</v>
      </c>
      <c r="V184" s="379">
        <f>V172*Assumptions!$E$30</f>
        <v>0</v>
      </c>
      <c r="W184" s="379">
        <f>W172*Assumptions!$E$30</f>
        <v>0</v>
      </c>
      <c r="X184" s="379">
        <f>X172*Assumptions!$E$30</f>
        <v>0</v>
      </c>
      <c r="Y184" s="379">
        <f>Y172*Assumptions!$E$30</f>
        <v>0</v>
      </c>
      <c r="Z184" s="379">
        <f>Z172*Assumptions!$E$30</f>
        <v>0</v>
      </c>
      <c r="AA184" s="379">
        <f>AA172*Assumptions!$E$30</f>
        <v>0</v>
      </c>
      <c r="AB184" s="379">
        <f>AB172*Assumptions!$E$30</f>
        <v>0</v>
      </c>
      <c r="AC184" s="379">
        <f>AC172*Assumptions!$E$30</f>
        <v>0</v>
      </c>
      <c r="AD184" s="379">
        <f>AD172*Assumptions!$E$30</f>
        <v>0</v>
      </c>
      <c r="AE184" s="379">
        <f>AE172*Assumptions!$E$30</f>
        <v>0</v>
      </c>
      <c r="AF184" s="379">
        <f>AF172*Assumptions!$E$30</f>
        <v>0</v>
      </c>
      <c r="AG184" s="379">
        <f>AG172*Assumptions!$E$30</f>
        <v>0</v>
      </c>
      <c r="AH184" s="379">
        <f>AH172*Assumptions!$E$30</f>
        <v>0</v>
      </c>
      <c r="AI184" s="379">
        <f>AI172*Assumptions!$E$30</f>
        <v>0</v>
      </c>
      <c r="AJ184" s="379">
        <f>AJ172*Assumptions!$E$30</f>
        <v>0</v>
      </c>
      <c r="AK184" s="379">
        <f>AK172*Assumptions!$E$30</f>
        <v>0</v>
      </c>
      <c r="AL184" s="379">
        <f>AL172*Assumptions!$E$30</f>
        <v>0</v>
      </c>
      <c r="AM184" s="379">
        <f>AM172*Assumptions!$E$30</f>
        <v>0</v>
      </c>
      <c r="AN184" s="379">
        <f>AN172*Assumptions!$E$30</f>
        <v>0</v>
      </c>
      <c r="AO184" s="379">
        <f>AO172*Assumptions!$E$30</f>
        <v>0</v>
      </c>
      <c r="AP184" s="379">
        <f>AP172*Assumptions!$E$30</f>
        <v>0</v>
      </c>
      <c r="AQ184" s="379">
        <f>AQ172*Assumptions!$E$30</f>
        <v>0</v>
      </c>
      <c r="AR184" s="379">
        <f>AR172*Assumptions!$E$30</f>
        <v>0</v>
      </c>
      <c r="AS184" s="379">
        <f>AS172*Assumptions!$E$30</f>
        <v>0</v>
      </c>
      <c r="AT184" s="379">
        <f>AT172*Assumptions!$E$30</f>
        <v>0</v>
      </c>
      <c r="AU184" s="379">
        <f>AU172*Assumptions!$E$30</f>
        <v>0</v>
      </c>
      <c r="AV184" s="379">
        <f>AV172*Assumptions!$E$30</f>
        <v>0</v>
      </c>
      <c r="AW184" s="379">
        <f>AW172*Assumptions!$E$30</f>
        <v>0</v>
      </c>
      <c r="AX184" s="379">
        <f>AX172*Assumptions!$E$30</f>
        <v>0</v>
      </c>
      <c r="AY184" s="379">
        <f>AY172*Assumptions!$E$30</f>
        <v>0</v>
      </c>
      <c r="AZ184" s="379">
        <f>AZ172*Assumptions!$E$30</f>
        <v>0</v>
      </c>
      <c r="BA184" s="379">
        <f>BA172*Assumptions!$E$30</f>
        <v>0</v>
      </c>
      <c r="BB184" s="379">
        <f>BB172*Assumptions!$E$30</f>
        <v>0</v>
      </c>
      <c r="BC184" s="379">
        <f>BC172*Assumptions!$E$30</f>
        <v>0</v>
      </c>
      <c r="BD184" s="379">
        <f>BD172*Assumptions!$E$30</f>
        <v>0</v>
      </c>
      <c r="BE184" s="379">
        <f>BE172*Assumptions!$E$30</f>
        <v>0</v>
      </c>
      <c r="BF184" s="379">
        <f>BF172*Assumptions!$E$30</f>
        <v>0</v>
      </c>
      <c r="BG184" s="379">
        <f>BG172*Assumptions!$E$30</f>
        <v>0</v>
      </c>
      <c r="BH184" s="379">
        <f>BH172*Assumptions!$E$30</f>
        <v>0</v>
      </c>
      <c r="BI184" s="379">
        <f>BI172*Assumptions!$E$30</f>
        <v>0</v>
      </c>
      <c r="BJ184" s="379">
        <f>BJ172*Assumptions!$E$30</f>
        <v>0</v>
      </c>
      <c r="BK184" s="379">
        <f>BK172*Assumptions!$E$30</f>
        <v>0</v>
      </c>
      <c r="BL184" s="379">
        <f>BL172*Assumptions!$E$30</f>
        <v>0</v>
      </c>
      <c r="BM184" s="379">
        <f>BM172*Assumptions!$E$30</f>
        <v>0</v>
      </c>
    </row>
    <row r="185" spans="2:65" outlineLevel="2">
      <c r="B185" s="350"/>
      <c r="C185" s="391"/>
      <c r="D185" s="383" t="s">
        <v>212</v>
      </c>
      <c r="E185" s="350"/>
      <c r="F185" s="379">
        <f>IF(F172&gt;0,(MAX(0,(F175/F172)-Assumptions!$D$31))*Assumptions!$E$32,0)</f>
        <v>0</v>
      </c>
      <c r="G185" s="379">
        <f>IF(G172&gt;0,(MAX(0,(G175/G172)-Assumptions!$D$31))*Assumptions!$E$32,0)</f>
        <v>0</v>
      </c>
      <c r="H185" s="379">
        <f>IF(H172&gt;0,(MAX(0,(H175/H172)-Assumptions!$D$31))*Assumptions!$E$32,0)</f>
        <v>0</v>
      </c>
      <c r="I185" s="379">
        <f>IF(I172&gt;0,(MAX(0,(I175/I172)-Assumptions!$D$31))*Assumptions!$E$32,0)</f>
        <v>0</v>
      </c>
      <c r="J185" s="379">
        <f>IF(J172&gt;0,(MAX(0,(J175/J172)-Assumptions!$D$31))*Assumptions!$E$32,0)</f>
        <v>0</v>
      </c>
      <c r="K185" s="379">
        <f>IF(K172&gt;0,(MAX(0,(K175/K172)-Assumptions!$D$31))*Assumptions!$E$32,0)</f>
        <v>0</v>
      </c>
      <c r="L185" s="379">
        <f>IF(L172&gt;0,(MAX(0,(L175/L172)-Assumptions!$D$31))*Assumptions!$E$32,0)</f>
        <v>0</v>
      </c>
      <c r="M185" s="379">
        <f>IF(M172&gt;0,(MAX(0,(M175/M172)-Assumptions!$D$31))*Assumptions!$E$32,0)</f>
        <v>0</v>
      </c>
      <c r="N185" s="379">
        <f>IF(N172&gt;0,(MAX(0,(N175/N172)-Assumptions!$D$31))*Assumptions!$E$32,0)</f>
        <v>0</v>
      </c>
      <c r="O185" s="379">
        <f>IF(O172&gt;0,(MAX(0,(O175/O172)-Assumptions!$D$31))*Assumptions!$E$32,0)</f>
        <v>0</v>
      </c>
      <c r="P185" s="379">
        <f>IF(P172&gt;0,(MAX(0,(P175/P172)-Assumptions!$D$31))*Assumptions!$E$32,0)</f>
        <v>0</v>
      </c>
      <c r="Q185" s="379">
        <f>IF(Q172&gt;0,(MAX(0,(Q175/Q172)-Assumptions!$D$31))*Assumptions!$E$32,0)</f>
        <v>0</v>
      </c>
      <c r="R185" s="379">
        <f>IF(R172&gt;0,(MAX(0,(R175/R172)-Assumptions!$D$31))*Assumptions!$E$32,0)</f>
        <v>0</v>
      </c>
      <c r="S185" s="379">
        <f>IF(S172&gt;0,(MAX(0,(S175/S172)-Assumptions!$D$31))*Assumptions!$E$32,0)</f>
        <v>0</v>
      </c>
      <c r="T185" s="379">
        <f>IF(T172&gt;0,(MAX(0,(T175/T172)-Assumptions!$D$31))*Assumptions!$E$32,0)</f>
        <v>0</v>
      </c>
      <c r="U185" s="379">
        <f>IF(U172&gt;0,(MAX(0,(U175/U172)-Assumptions!$D$31))*Assumptions!$E$32,0)</f>
        <v>0</v>
      </c>
      <c r="V185" s="379">
        <f>IF(V172&gt;0,(MAX(0,(V175/V172)-Assumptions!$D$31))*Assumptions!$E$32,0)</f>
        <v>0</v>
      </c>
      <c r="W185" s="379">
        <f>IF(W172&gt;0,(MAX(0,(W175/W172)-Assumptions!$D$31))*Assumptions!$E$32,0)</f>
        <v>0</v>
      </c>
      <c r="X185" s="379">
        <f>IF(X172&gt;0,(MAX(0,(X175/X172)-Assumptions!$D$31))*Assumptions!$E$32,0)</f>
        <v>0</v>
      </c>
      <c r="Y185" s="379">
        <f>IF(Y172&gt;0,(MAX(0,(Y175/Y172)-Assumptions!$D$31))*Assumptions!$E$32,0)</f>
        <v>0</v>
      </c>
      <c r="Z185" s="379">
        <f>IF(Z172&gt;0,(MAX(0,(Z175/Z172)-Assumptions!$D$31))*Assumptions!$E$32,0)</f>
        <v>0</v>
      </c>
      <c r="AA185" s="379">
        <f>IF(AA172&gt;0,(MAX(0,(AA175/AA172)-Assumptions!$D$31))*Assumptions!$E$32,0)</f>
        <v>0</v>
      </c>
      <c r="AB185" s="379">
        <f>IF(AB172&gt;0,(MAX(0,(AB175/AB172)-Assumptions!$D$31))*Assumptions!$E$32,0)</f>
        <v>0</v>
      </c>
      <c r="AC185" s="379">
        <f>IF(AC172&gt;0,(MAX(0,(AC175/AC172)-Assumptions!$D$31))*Assumptions!$E$32,0)</f>
        <v>0</v>
      </c>
      <c r="AD185" s="379">
        <f>IF(AD172&gt;0,(MAX(0,(AD175/AD172)-Assumptions!$D$31))*Assumptions!$E$32,0)</f>
        <v>0</v>
      </c>
      <c r="AE185" s="379">
        <f>IF(AE172&gt;0,(MAX(0,(AE175/AE172)-Assumptions!$D$31))*Assumptions!$E$32,0)</f>
        <v>0</v>
      </c>
      <c r="AF185" s="379">
        <f>IF(AF172&gt;0,(MAX(0,(AF175/AF172)-Assumptions!$D$31))*Assumptions!$E$32,0)</f>
        <v>0</v>
      </c>
      <c r="AG185" s="379">
        <f>IF(AG172&gt;0,(MAX(0,(AG175/AG172)-Assumptions!$D$31))*Assumptions!$E$32,0)</f>
        <v>0</v>
      </c>
      <c r="AH185" s="379">
        <f>IF(AH172&gt;0,(MAX(0,(AH175/AH172)-Assumptions!$D$31))*Assumptions!$E$32,0)</f>
        <v>0</v>
      </c>
      <c r="AI185" s="379">
        <f>IF(AI172&gt;0,(MAX(0,(AI175/AI172)-Assumptions!$D$31))*Assumptions!$E$32,0)</f>
        <v>0</v>
      </c>
      <c r="AJ185" s="379">
        <f>IF(AJ172&gt;0,(MAX(0,(AJ175/AJ172)-Assumptions!$D$31))*Assumptions!$E$32,0)</f>
        <v>0</v>
      </c>
      <c r="AK185" s="379">
        <f>IF(AK172&gt;0,(MAX(0,(AK175/AK172)-Assumptions!$D$31))*Assumptions!$E$32,0)</f>
        <v>0</v>
      </c>
      <c r="AL185" s="379">
        <f>IF(AL172&gt;0,(MAX(0,(AL175/AL172)-Assumptions!$D$31))*Assumptions!$E$32,0)</f>
        <v>0</v>
      </c>
      <c r="AM185" s="379">
        <f>IF(AM172&gt;0,(MAX(0,(AM175/AM172)-Assumptions!$D$31))*Assumptions!$E$32,0)</f>
        <v>0</v>
      </c>
      <c r="AN185" s="379">
        <f>IF(AN172&gt;0,(MAX(0,(AN175/AN172)-Assumptions!$D$31))*Assumptions!$E$32,0)</f>
        <v>0</v>
      </c>
      <c r="AO185" s="379">
        <f>IF(AO172&gt;0,(MAX(0,(AO175/AO172)-Assumptions!$D$31))*Assumptions!$E$32,0)</f>
        <v>0</v>
      </c>
      <c r="AP185" s="379">
        <f>IF(AP172&gt;0,(MAX(0,(AP175/AP172)-Assumptions!$D$31))*Assumptions!$E$32,0)</f>
        <v>0</v>
      </c>
      <c r="AQ185" s="379">
        <f>IF(AQ172&gt;0,(MAX(0,(AQ175/AQ172)-Assumptions!$D$31))*Assumptions!$E$32,0)</f>
        <v>0</v>
      </c>
      <c r="AR185" s="379">
        <f>IF(AR172&gt;0,(MAX(0,(AR175/AR172)-Assumptions!$D$31))*Assumptions!$E$32,0)</f>
        <v>0</v>
      </c>
      <c r="AS185" s="379">
        <f>IF(AS172&gt;0,(MAX(0,(AS175/AS172)-Assumptions!$D$31))*Assumptions!$E$32,0)</f>
        <v>0</v>
      </c>
      <c r="AT185" s="379">
        <f>IF(AT172&gt;0,(MAX(0,(AT175/AT172)-Assumptions!$D$31))*Assumptions!$E$32,0)</f>
        <v>0</v>
      </c>
      <c r="AU185" s="379">
        <f>IF(AU172&gt;0,(MAX(0,(AU175/AU172)-Assumptions!$D$31))*Assumptions!$E$32,0)</f>
        <v>0</v>
      </c>
      <c r="AV185" s="379">
        <f>IF(AV172&gt;0,(MAX(0,(AV175/AV172)-Assumptions!$D$31))*Assumptions!$E$32,0)</f>
        <v>0</v>
      </c>
      <c r="AW185" s="379">
        <f>IF(AW172&gt;0,(MAX(0,(AW175/AW172)-Assumptions!$D$31))*Assumptions!$E$32,0)</f>
        <v>0</v>
      </c>
      <c r="AX185" s="379">
        <f>IF(AX172&gt;0,(MAX(0,(AX175/AX172)-Assumptions!$D$31))*Assumptions!$E$32,0)</f>
        <v>0</v>
      </c>
      <c r="AY185" s="379">
        <f>IF(AY172&gt;0,(MAX(0,(AY175/AY172)-Assumptions!$D$31))*Assumptions!$E$32,0)</f>
        <v>0</v>
      </c>
      <c r="AZ185" s="379">
        <f>IF(AZ172&gt;0,(MAX(0,(AZ175/AZ172)-Assumptions!$D$31))*Assumptions!$E$32,0)</f>
        <v>0</v>
      </c>
      <c r="BA185" s="379">
        <f>IF(BA172&gt;0,(MAX(0,(BA175/BA172)-Assumptions!$D$31))*Assumptions!$E$32,0)</f>
        <v>0</v>
      </c>
      <c r="BB185" s="379">
        <f>IF(BB172&gt;0,(MAX(0,(BB175/BB172)-Assumptions!$D$31))*Assumptions!$E$32,0)</f>
        <v>0</v>
      </c>
      <c r="BC185" s="379">
        <f>IF(BC172&gt;0,(MAX(0,(BC175/BC172)-Assumptions!$D$31))*Assumptions!$E$32,0)</f>
        <v>0</v>
      </c>
      <c r="BD185" s="379">
        <f>IF(BD172&gt;0,(MAX(0,(BD175/BD172)-Assumptions!$D$31))*Assumptions!$E$32,0)</f>
        <v>0</v>
      </c>
      <c r="BE185" s="379">
        <f>IF(BE172&gt;0,(MAX(0,(BE175/BE172)-Assumptions!$D$31))*Assumptions!$E$32,0)</f>
        <v>0</v>
      </c>
      <c r="BF185" s="379">
        <f>IF(BF172&gt;0,(MAX(0,(BF175/BF172)-Assumptions!$D$31))*Assumptions!$E$32,0)</f>
        <v>0</v>
      </c>
      <c r="BG185" s="379">
        <f>IF(BG172&gt;0,(MAX(0,(BG175/BG172)-Assumptions!$D$31))*Assumptions!$E$32,0)</f>
        <v>0</v>
      </c>
      <c r="BH185" s="379">
        <f>IF(BH172&gt;0,(MAX(0,(BH175/BH172)-Assumptions!$D$31))*Assumptions!$E$32,0)</f>
        <v>0</v>
      </c>
      <c r="BI185" s="379">
        <f>IF(BI172&gt;0,(MAX(0,(BI175/BI172)-Assumptions!$D$31))*Assumptions!$E$32,0)</f>
        <v>0</v>
      </c>
      <c r="BJ185" s="379">
        <f>IF(BJ172&gt;0,(MAX(0,(BJ175/BJ172)-Assumptions!$D$31))*Assumptions!$E$32,0)</f>
        <v>0</v>
      </c>
      <c r="BK185" s="379">
        <f>IF(BK172&gt;0,(MAX(0,(BK175/BK172)-Assumptions!$D$31))*Assumptions!$E$32,0)</f>
        <v>0</v>
      </c>
      <c r="BL185" s="379">
        <f>IF(BL172&gt;0,(MAX(0,(BL175/BL172)-Assumptions!$D$31))*Assumptions!$E$32,0)</f>
        <v>0</v>
      </c>
      <c r="BM185" s="379">
        <f>IF(BM172&gt;0,(MAX(0,(BM175/BM172)-Assumptions!$D$31))*Assumptions!$E$32,0)</f>
        <v>0</v>
      </c>
    </row>
    <row r="186" spans="2:65" ht="4.5" customHeight="1">
      <c r="N186" s="5"/>
      <c r="O186" s="3"/>
      <c r="R186" s="5"/>
      <c r="S186" s="3"/>
      <c r="W186" s="5"/>
      <c r="X186" s="3"/>
      <c r="AB186" s="5"/>
      <c r="AC186" s="3"/>
      <c r="AE186" s="5"/>
      <c r="AF186" s="3"/>
    </row>
    <row r="187" spans="2:65">
      <c r="B187" s="506" t="s">
        <v>310</v>
      </c>
      <c r="C187" s="507"/>
      <c r="D187" s="508"/>
      <c r="E187" s="350"/>
      <c r="F187" s="395">
        <f>F159+F175</f>
        <v>0</v>
      </c>
      <c r="G187" s="395">
        <f t="shared" ref="G187:BM187" si="340">G159+G175</f>
        <v>0</v>
      </c>
      <c r="H187" s="395">
        <f t="shared" si="340"/>
        <v>27</v>
      </c>
      <c r="I187" s="395">
        <f t="shared" si="340"/>
        <v>27</v>
      </c>
      <c r="J187" s="395">
        <f t="shared" si="340"/>
        <v>27</v>
      </c>
      <c r="K187" s="395">
        <f t="shared" si="340"/>
        <v>29</v>
      </c>
      <c r="L187" s="395">
        <f t="shared" si="340"/>
        <v>55</v>
      </c>
      <c r="M187" s="395">
        <f t="shared" si="340"/>
        <v>55</v>
      </c>
      <c r="N187" s="395">
        <f t="shared" si="340"/>
        <v>57.5</v>
      </c>
      <c r="O187" s="395">
        <f t="shared" si="340"/>
        <v>57.5</v>
      </c>
      <c r="P187" s="395">
        <f t="shared" si="340"/>
        <v>57.5</v>
      </c>
      <c r="Q187" s="395">
        <f t="shared" si="340"/>
        <v>60</v>
      </c>
      <c r="R187" s="395">
        <f t="shared" si="340"/>
        <v>84</v>
      </c>
      <c r="S187" s="395">
        <f t="shared" si="340"/>
        <v>90</v>
      </c>
      <c r="T187" s="395">
        <f t="shared" si="340"/>
        <v>126</v>
      </c>
      <c r="U187" s="395">
        <f t="shared" si="340"/>
        <v>126</v>
      </c>
      <c r="V187" s="395">
        <f t="shared" si="340"/>
        <v>132</v>
      </c>
      <c r="W187" s="395">
        <f t="shared" si="340"/>
        <v>138</v>
      </c>
      <c r="X187" s="395">
        <f t="shared" si="340"/>
        <v>198.75</v>
      </c>
      <c r="Y187" s="395">
        <f t="shared" si="340"/>
        <v>207.5</v>
      </c>
      <c r="Z187" s="395">
        <f t="shared" si="340"/>
        <v>256.25</v>
      </c>
      <c r="AA187" s="395">
        <f t="shared" si="340"/>
        <v>265</v>
      </c>
      <c r="AB187" s="395">
        <f t="shared" si="340"/>
        <v>273.75</v>
      </c>
      <c r="AC187" s="395">
        <f t="shared" si="340"/>
        <v>282.5</v>
      </c>
      <c r="AD187" s="395">
        <f t="shared" si="340"/>
        <v>380</v>
      </c>
      <c r="AE187" s="395">
        <f t="shared" si="340"/>
        <v>392</v>
      </c>
      <c r="AF187" s="395">
        <f t="shared" si="340"/>
        <v>454</v>
      </c>
      <c r="AG187" s="395">
        <f t="shared" si="340"/>
        <v>466</v>
      </c>
      <c r="AH187" s="395">
        <f t="shared" si="340"/>
        <v>478</v>
      </c>
      <c r="AI187" s="395">
        <f t="shared" si="340"/>
        <v>552</v>
      </c>
      <c r="AJ187" s="395">
        <f t="shared" si="340"/>
        <v>846</v>
      </c>
      <c r="AK187" s="395">
        <f t="shared" si="340"/>
        <v>939</v>
      </c>
      <c r="AL187" s="395">
        <f t="shared" si="340"/>
        <v>1032</v>
      </c>
      <c r="AM187" s="395">
        <f t="shared" si="340"/>
        <v>1250</v>
      </c>
      <c r="AN187" s="395">
        <f t="shared" si="340"/>
        <v>1368</v>
      </c>
      <c r="AO187" s="395">
        <f t="shared" si="340"/>
        <v>1504</v>
      </c>
      <c r="AP187" s="395">
        <f t="shared" si="340"/>
        <v>1825</v>
      </c>
      <c r="AQ187" s="395">
        <f t="shared" si="340"/>
        <v>1960</v>
      </c>
      <c r="AR187" s="395">
        <f t="shared" si="340"/>
        <v>2120</v>
      </c>
      <c r="AS187" s="395">
        <f t="shared" si="340"/>
        <v>2265</v>
      </c>
      <c r="AT187" s="395">
        <f t="shared" si="340"/>
        <v>2410</v>
      </c>
      <c r="AU187" s="395">
        <f t="shared" si="340"/>
        <v>2580</v>
      </c>
      <c r="AV187" s="395">
        <f t="shared" si="340"/>
        <v>2790</v>
      </c>
      <c r="AW187" s="395">
        <f t="shared" si="340"/>
        <v>2940</v>
      </c>
      <c r="AX187" s="395">
        <f t="shared" si="340"/>
        <v>3120</v>
      </c>
      <c r="AY187" s="395">
        <f t="shared" si="340"/>
        <v>3150</v>
      </c>
      <c r="AZ187" s="395">
        <f t="shared" si="340"/>
        <v>3300</v>
      </c>
      <c r="BA187" s="395">
        <f t="shared" si="340"/>
        <v>3480</v>
      </c>
      <c r="BB187" s="395">
        <f t="shared" si="340"/>
        <v>3510</v>
      </c>
      <c r="BC187" s="395">
        <f t="shared" si="340"/>
        <v>3660</v>
      </c>
      <c r="BD187" s="395">
        <f t="shared" si="340"/>
        <v>3810</v>
      </c>
      <c r="BE187" s="395">
        <f t="shared" si="340"/>
        <v>3840</v>
      </c>
      <c r="BF187" s="395">
        <f t="shared" si="340"/>
        <v>3990</v>
      </c>
      <c r="BG187" s="395">
        <f t="shared" si="340"/>
        <v>4140</v>
      </c>
      <c r="BH187" s="395">
        <f t="shared" si="340"/>
        <v>4170</v>
      </c>
      <c r="BI187" s="395">
        <f t="shared" si="340"/>
        <v>4320</v>
      </c>
      <c r="BJ187" s="395">
        <f t="shared" si="340"/>
        <v>4470</v>
      </c>
      <c r="BK187" s="395">
        <f t="shared" si="340"/>
        <v>4500</v>
      </c>
      <c r="BL187" s="395">
        <f t="shared" si="340"/>
        <v>4650</v>
      </c>
      <c r="BM187" s="395">
        <f t="shared" si="340"/>
        <v>4800</v>
      </c>
    </row>
    <row r="188" spans="2:65">
      <c r="B188" s="506" t="s">
        <v>321</v>
      </c>
      <c r="C188" s="507"/>
      <c r="D188" s="508"/>
      <c r="E188" s="350"/>
      <c r="F188" s="395">
        <f ca="1">SUM(F189:F190)</f>
        <v>0</v>
      </c>
      <c r="G188" s="395">
        <f t="shared" ref="G188:BM188" ca="1" si="341">SUM(G189:G190)</f>
        <v>0</v>
      </c>
      <c r="H188" s="395">
        <f t="shared" ca="1" si="341"/>
        <v>27</v>
      </c>
      <c r="I188" s="395">
        <f t="shared" ca="1" si="341"/>
        <v>0</v>
      </c>
      <c r="J188" s="395">
        <f t="shared" ca="1" si="341"/>
        <v>0</v>
      </c>
      <c r="K188" s="395">
        <f t="shared" ca="1" si="341"/>
        <v>2</v>
      </c>
      <c r="L188" s="395">
        <f t="shared" ca="1" si="341"/>
        <v>26</v>
      </c>
      <c r="M188" s="395">
        <f t="shared" ca="1" si="341"/>
        <v>0</v>
      </c>
      <c r="N188" s="395">
        <f t="shared" ca="1" si="341"/>
        <v>2.5</v>
      </c>
      <c r="O188" s="395">
        <f t="shared" ca="1" si="341"/>
        <v>0</v>
      </c>
      <c r="P188" s="395">
        <f t="shared" ca="1" si="341"/>
        <v>0</v>
      </c>
      <c r="Q188" s="395">
        <f t="shared" ca="1" si="341"/>
        <v>2.5</v>
      </c>
      <c r="R188" s="395">
        <f t="shared" ca="1" si="341"/>
        <v>24</v>
      </c>
      <c r="S188" s="395">
        <f t="shared" ca="1" si="341"/>
        <v>6</v>
      </c>
      <c r="T188" s="395">
        <f t="shared" ca="1" si="341"/>
        <v>36</v>
      </c>
      <c r="U188" s="395">
        <f t="shared" ca="1" si="341"/>
        <v>0</v>
      </c>
      <c r="V188" s="395">
        <f t="shared" ca="1" si="341"/>
        <v>6</v>
      </c>
      <c r="W188" s="395">
        <f t="shared" ca="1" si="341"/>
        <v>6</v>
      </c>
      <c r="X188" s="395">
        <f t="shared" ca="1" si="341"/>
        <v>60.75</v>
      </c>
      <c r="Y188" s="395">
        <f t="shared" ca="1" si="341"/>
        <v>8.75</v>
      </c>
      <c r="Z188" s="395">
        <f t="shared" ca="1" si="341"/>
        <v>48.75</v>
      </c>
      <c r="AA188" s="395">
        <f t="shared" ca="1" si="341"/>
        <v>8.75</v>
      </c>
      <c r="AB188" s="395">
        <f t="shared" ca="1" si="341"/>
        <v>8.75</v>
      </c>
      <c r="AC188" s="395">
        <f t="shared" ca="1" si="341"/>
        <v>8.75</v>
      </c>
      <c r="AD188" s="395">
        <f t="shared" ca="1" si="341"/>
        <v>97.5</v>
      </c>
      <c r="AE188" s="395">
        <f t="shared" ca="1" si="341"/>
        <v>12</v>
      </c>
      <c r="AF188" s="395">
        <f t="shared" ca="1" si="341"/>
        <v>89</v>
      </c>
      <c r="AG188" s="395">
        <f t="shared" ca="1" si="341"/>
        <v>12</v>
      </c>
      <c r="AH188" s="395">
        <f t="shared" ca="1" si="341"/>
        <v>12</v>
      </c>
      <c r="AI188" s="395">
        <f t="shared" ca="1" si="341"/>
        <v>76</v>
      </c>
      <c r="AJ188" s="395">
        <f t="shared" ca="1" si="341"/>
        <v>320</v>
      </c>
      <c r="AK188" s="395">
        <f t="shared" ca="1" si="341"/>
        <v>93</v>
      </c>
      <c r="AL188" s="395">
        <f t="shared" ca="1" si="341"/>
        <v>95.5</v>
      </c>
      <c r="AM188" s="395">
        <f t="shared" ca="1" si="341"/>
        <v>218</v>
      </c>
      <c r="AN188" s="395">
        <f t="shared" ca="1" si="341"/>
        <v>118</v>
      </c>
      <c r="AO188" s="395">
        <f t="shared" ca="1" si="341"/>
        <v>138.5</v>
      </c>
      <c r="AP188" s="395">
        <f t="shared" ca="1" si="341"/>
        <v>345</v>
      </c>
      <c r="AQ188" s="395">
        <f t="shared" ca="1" si="341"/>
        <v>141</v>
      </c>
      <c r="AR188" s="395">
        <f t="shared" ca="1" si="341"/>
        <v>196</v>
      </c>
      <c r="AS188" s="395">
        <f t="shared" ca="1" si="341"/>
        <v>145</v>
      </c>
      <c r="AT188" s="395">
        <f t="shared" ca="1" si="341"/>
        <v>151</v>
      </c>
      <c r="AU188" s="395">
        <f t="shared" ca="1" si="341"/>
        <v>176</v>
      </c>
      <c r="AV188" s="395">
        <f t="shared" ca="1" si="341"/>
        <v>270.75</v>
      </c>
      <c r="AW188" s="395">
        <f t="shared" ca="1" si="341"/>
        <v>158.75</v>
      </c>
      <c r="AX188" s="395">
        <f t="shared" ca="1" si="341"/>
        <v>228.75</v>
      </c>
      <c r="AY188" s="395">
        <f t="shared" ca="1" si="341"/>
        <v>38.75</v>
      </c>
      <c r="AZ188" s="395">
        <f t="shared" ca="1" si="341"/>
        <v>158.75</v>
      </c>
      <c r="BA188" s="395">
        <f t="shared" ca="1" si="341"/>
        <v>188.75</v>
      </c>
      <c r="BB188" s="395">
        <f t="shared" ca="1" si="341"/>
        <v>127.5</v>
      </c>
      <c r="BC188" s="395">
        <f t="shared" ca="1" si="341"/>
        <v>162</v>
      </c>
      <c r="BD188" s="395">
        <f t="shared" ca="1" si="341"/>
        <v>212</v>
      </c>
      <c r="BE188" s="395">
        <f t="shared" ca="1" si="341"/>
        <v>42</v>
      </c>
      <c r="BF188" s="395">
        <f t="shared" ca="1" si="341"/>
        <v>162</v>
      </c>
      <c r="BG188" s="395">
        <f t="shared" ca="1" si="341"/>
        <v>224</v>
      </c>
      <c r="BH188" s="395">
        <f t="shared" ca="1" si="341"/>
        <v>324</v>
      </c>
      <c r="BI188" s="395">
        <f t="shared" ca="1" si="341"/>
        <v>243</v>
      </c>
      <c r="BJ188" s="395">
        <f t="shared" ca="1" si="341"/>
        <v>243</v>
      </c>
      <c r="BK188" s="395">
        <f t="shared" ca="1" si="341"/>
        <v>248</v>
      </c>
      <c r="BL188" s="395">
        <f t="shared" ca="1" si="341"/>
        <v>268</v>
      </c>
      <c r="BM188" s="395">
        <f t="shared" ca="1" si="341"/>
        <v>286</v>
      </c>
    </row>
    <row r="189" spans="2:65" outlineLevel="1">
      <c r="B189" s="3"/>
      <c r="C189" s="353" t="s">
        <v>311</v>
      </c>
      <c r="D189" s="354"/>
      <c r="E189" s="350"/>
      <c r="F189" s="396">
        <f>F187</f>
        <v>0</v>
      </c>
      <c r="G189" s="396">
        <f>G187-F187</f>
        <v>0</v>
      </c>
      <c r="H189" s="396">
        <f t="shared" ref="H189:BM189" si="342">H187-G187</f>
        <v>27</v>
      </c>
      <c r="I189" s="396">
        <f t="shared" si="342"/>
        <v>0</v>
      </c>
      <c r="J189" s="396">
        <f t="shared" si="342"/>
        <v>0</v>
      </c>
      <c r="K189" s="396">
        <f t="shared" si="342"/>
        <v>2</v>
      </c>
      <c r="L189" s="396">
        <f t="shared" si="342"/>
        <v>26</v>
      </c>
      <c r="M189" s="396">
        <f t="shared" si="342"/>
        <v>0</v>
      </c>
      <c r="N189" s="396">
        <f t="shared" si="342"/>
        <v>2.5</v>
      </c>
      <c r="O189" s="396">
        <f t="shared" si="342"/>
        <v>0</v>
      </c>
      <c r="P189" s="396">
        <f t="shared" si="342"/>
        <v>0</v>
      </c>
      <c r="Q189" s="396">
        <f t="shared" si="342"/>
        <v>2.5</v>
      </c>
      <c r="R189" s="396">
        <f t="shared" si="342"/>
        <v>24</v>
      </c>
      <c r="S189" s="396">
        <f t="shared" si="342"/>
        <v>6</v>
      </c>
      <c r="T189" s="396">
        <f t="shared" si="342"/>
        <v>36</v>
      </c>
      <c r="U189" s="396">
        <f t="shared" si="342"/>
        <v>0</v>
      </c>
      <c r="V189" s="396">
        <f t="shared" si="342"/>
        <v>6</v>
      </c>
      <c r="W189" s="396">
        <f t="shared" si="342"/>
        <v>6</v>
      </c>
      <c r="X189" s="396">
        <f t="shared" si="342"/>
        <v>60.75</v>
      </c>
      <c r="Y189" s="396">
        <f t="shared" si="342"/>
        <v>8.75</v>
      </c>
      <c r="Z189" s="396">
        <f t="shared" si="342"/>
        <v>48.75</v>
      </c>
      <c r="AA189" s="396">
        <f t="shared" si="342"/>
        <v>8.75</v>
      </c>
      <c r="AB189" s="396">
        <f t="shared" si="342"/>
        <v>8.75</v>
      </c>
      <c r="AC189" s="396">
        <f t="shared" si="342"/>
        <v>8.75</v>
      </c>
      <c r="AD189" s="396">
        <f t="shared" si="342"/>
        <v>97.5</v>
      </c>
      <c r="AE189" s="396">
        <f t="shared" si="342"/>
        <v>12</v>
      </c>
      <c r="AF189" s="396">
        <f t="shared" si="342"/>
        <v>62</v>
      </c>
      <c r="AG189" s="396">
        <f t="shared" si="342"/>
        <v>12</v>
      </c>
      <c r="AH189" s="396">
        <f t="shared" si="342"/>
        <v>12</v>
      </c>
      <c r="AI189" s="396">
        <f t="shared" si="342"/>
        <v>74</v>
      </c>
      <c r="AJ189" s="396">
        <f t="shared" si="342"/>
        <v>294</v>
      </c>
      <c r="AK189" s="396">
        <f t="shared" si="342"/>
        <v>93</v>
      </c>
      <c r="AL189" s="396">
        <f t="shared" si="342"/>
        <v>93</v>
      </c>
      <c r="AM189" s="396">
        <f t="shared" si="342"/>
        <v>218</v>
      </c>
      <c r="AN189" s="396">
        <f t="shared" si="342"/>
        <v>118</v>
      </c>
      <c r="AO189" s="396">
        <f t="shared" si="342"/>
        <v>136</v>
      </c>
      <c r="AP189" s="396">
        <f t="shared" si="342"/>
        <v>321</v>
      </c>
      <c r="AQ189" s="396">
        <f t="shared" si="342"/>
        <v>135</v>
      </c>
      <c r="AR189" s="396">
        <f t="shared" si="342"/>
        <v>160</v>
      </c>
      <c r="AS189" s="396">
        <f t="shared" si="342"/>
        <v>145</v>
      </c>
      <c r="AT189" s="396">
        <f t="shared" si="342"/>
        <v>145</v>
      </c>
      <c r="AU189" s="396">
        <f t="shared" si="342"/>
        <v>170</v>
      </c>
      <c r="AV189" s="396">
        <f t="shared" si="342"/>
        <v>210</v>
      </c>
      <c r="AW189" s="396">
        <f t="shared" si="342"/>
        <v>150</v>
      </c>
      <c r="AX189" s="396">
        <f t="shared" si="342"/>
        <v>180</v>
      </c>
      <c r="AY189" s="396">
        <f t="shared" si="342"/>
        <v>30</v>
      </c>
      <c r="AZ189" s="396">
        <f t="shared" si="342"/>
        <v>150</v>
      </c>
      <c r="BA189" s="396">
        <f t="shared" si="342"/>
        <v>180</v>
      </c>
      <c r="BB189" s="396">
        <f t="shared" si="342"/>
        <v>30</v>
      </c>
      <c r="BC189" s="396">
        <f t="shared" si="342"/>
        <v>150</v>
      </c>
      <c r="BD189" s="396">
        <f t="shared" si="342"/>
        <v>150</v>
      </c>
      <c r="BE189" s="396">
        <f t="shared" si="342"/>
        <v>30</v>
      </c>
      <c r="BF189" s="396">
        <f t="shared" si="342"/>
        <v>150</v>
      </c>
      <c r="BG189" s="396">
        <f t="shared" si="342"/>
        <v>150</v>
      </c>
      <c r="BH189" s="396">
        <f t="shared" si="342"/>
        <v>30</v>
      </c>
      <c r="BI189" s="396">
        <f t="shared" si="342"/>
        <v>150</v>
      </c>
      <c r="BJ189" s="396">
        <f t="shared" si="342"/>
        <v>150</v>
      </c>
      <c r="BK189" s="396">
        <f t="shared" si="342"/>
        <v>30</v>
      </c>
      <c r="BL189" s="396">
        <f t="shared" si="342"/>
        <v>150</v>
      </c>
      <c r="BM189" s="396">
        <f t="shared" si="342"/>
        <v>150</v>
      </c>
    </row>
    <row r="190" spans="2:65" outlineLevel="1">
      <c r="B190" s="3"/>
      <c r="C190" s="353" t="s">
        <v>320</v>
      </c>
      <c r="D190" s="354"/>
      <c r="E190" s="350"/>
      <c r="F190" s="396">
        <f ca="1">IF(F6&gt;Assumptions!$D$105,OFFSET(F189,0,(-1*Assumptions!$D$105)), 0)</f>
        <v>0</v>
      </c>
      <c r="G190" s="396">
        <f ca="1">IF(G6&gt;Assumptions!$D$105,OFFSET(G189,0,(-1*Assumptions!$D$105)), 0)</f>
        <v>0</v>
      </c>
      <c r="H190" s="396">
        <f ca="1">IF(H6&gt;Assumptions!$D$105,OFFSET(H189,0,(-1*Assumptions!$D$105)), 0)</f>
        <v>0</v>
      </c>
      <c r="I190" s="396">
        <f ca="1">IF(I6&gt;Assumptions!$D$105,OFFSET(I189,0,(-1*Assumptions!$D$105)), 0)</f>
        <v>0</v>
      </c>
      <c r="J190" s="396">
        <f ca="1">IF(J6&gt;Assumptions!$D$105,OFFSET(J189,0,(-1*Assumptions!$D$105)), 0)</f>
        <v>0</v>
      </c>
      <c r="K190" s="396">
        <f ca="1">IF(K6&gt;Assumptions!$D$105,OFFSET(K189,0,(-1*Assumptions!$D$105)), 0)</f>
        <v>0</v>
      </c>
      <c r="L190" s="396">
        <f ca="1">IF(L6&gt;Assumptions!$D$105,OFFSET(L189,0,(-1*Assumptions!$D$105)), 0)</f>
        <v>0</v>
      </c>
      <c r="M190" s="396">
        <f ca="1">IF(M6&gt;Assumptions!$D$105,OFFSET(M189,0,(-1*Assumptions!$D$105)), 0)</f>
        <v>0</v>
      </c>
      <c r="N190" s="396">
        <f ca="1">IF(N6&gt;Assumptions!$D$105,OFFSET(N189,0,(-1*Assumptions!$D$105)), 0)</f>
        <v>0</v>
      </c>
      <c r="O190" s="396">
        <f ca="1">IF(O6&gt;Assumptions!$D$105,OFFSET(O189,0,(-1*Assumptions!$D$105)), 0)</f>
        <v>0</v>
      </c>
      <c r="P190" s="396">
        <f ca="1">IF(P6&gt;Assumptions!$D$105,OFFSET(P189,0,(-1*Assumptions!$D$105)), 0)</f>
        <v>0</v>
      </c>
      <c r="Q190" s="396">
        <f ca="1">IF(Q6&gt;Assumptions!$D$105,OFFSET(Q189,0,(-1*Assumptions!$D$105)), 0)</f>
        <v>0</v>
      </c>
      <c r="R190" s="396">
        <f ca="1">IF(R6&gt;Assumptions!$D$105,OFFSET(R189,0,(-1*Assumptions!$D$105)), 0)</f>
        <v>0</v>
      </c>
      <c r="S190" s="396">
        <f ca="1">IF(S6&gt;Assumptions!$D$105,OFFSET(S189,0,(-1*Assumptions!$D$105)), 0)</f>
        <v>0</v>
      </c>
      <c r="T190" s="396">
        <f ca="1">IF(T6&gt;Assumptions!$D$105,OFFSET(T189,0,(-1*Assumptions!$D$105)), 0)</f>
        <v>0</v>
      </c>
      <c r="U190" s="396">
        <f ca="1">IF(U6&gt;Assumptions!$D$105,OFFSET(U189,0,(-1*Assumptions!$D$105)), 0)</f>
        <v>0</v>
      </c>
      <c r="V190" s="396">
        <f ca="1">IF(V6&gt;Assumptions!$D$105,OFFSET(V189,0,(-1*Assumptions!$D$105)), 0)</f>
        <v>0</v>
      </c>
      <c r="W190" s="396">
        <f ca="1">IF(W6&gt;Assumptions!$D$105,OFFSET(W189,0,(-1*Assumptions!$D$105)), 0)</f>
        <v>0</v>
      </c>
      <c r="X190" s="396">
        <f ca="1">IF(X6&gt;Assumptions!$D$105,OFFSET(X189,0,(-1*Assumptions!$D$105)), 0)</f>
        <v>0</v>
      </c>
      <c r="Y190" s="396">
        <f ca="1">IF(Y6&gt;Assumptions!$D$105,OFFSET(Y189,0,(-1*Assumptions!$D$105)), 0)</f>
        <v>0</v>
      </c>
      <c r="Z190" s="396">
        <f ca="1">IF(Z6&gt;Assumptions!$D$105,OFFSET(Z189,0,(-1*Assumptions!$D$105)), 0)</f>
        <v>0</v>
      </c>
      <c r="AA190" s="396">
        <f ca="1">IF(AA6&gt;Assumptions!$D$105,OFFSET(AA189,0,(-1*Assumptions!$D$105)), 0)</f>
        <v>0</v>
      </c>
      <c r="AB190" s="396">
        <f ca="1">IF(AB6&gt;Assumptions!$D$105,OFFSET(AB189,0,(-1*Assumptions!$D$105)), 0)</f>
        <v>0</v>
      </c>
      <c r="AC190" s="396">
        <f ca="1">IF(AC6&gt;Assumptions!$D$105,OFFSET(AC189,0,(-1*Assumptions!$D$105)), 0)</f>
        <v>0</v>
      </c>
      <c r="AD190" s="396">
        <f ca="1">IF(AD6&gt;Assumptions!$D$105,OFFSET(AD189,0,(-1*Assumptions!$D$105)), 0)</f>
        <v>0</v>
      </c>
      <c r="AE190" s="396">
        <f ca="1">IF(AE6&gt;Assumptions!$D$105,OFFSET(AE189,0,(-1*Assumptions!$D$105)), 0)</f>
        <v>0</v>
      </c>
      <c r="AF190" s="396">
        <f ca="1">IF(AF6&gt;Assumptions!$D$105,OFFSET(AF189,0,(-1*Assumptions!$D$105)), 0)</f>
        <v>27</v>
      </c>
      <c r="AG190" s="396">
        <f ca="1">IF(AG6&gt;Assumptions!$D$105,OFFSET(AG189,0,(-1*Assumptions!$D$105)), 0)</f>
        <v>0</v>
      </c>
      <c r="AH190" s="396">
        <f ca="1">IF(AH6&gt;Assumptions!$D$105,OFFSET(AH189,0,(-1*Assumptions!$D$105)), 0)</f>
        <v>0</v>
      </c>
      <c r="AI190" s="396">
        <f ca="1">IF(AI6&gt;Assumptions!$D$105,OFFSET(AI189,0,(-1*Assumptions!$D$105)), 0)</f>
        <v>2</v>
      </c>
      <c r="AJ190" s="396">
        <f ca="1">IF(AJ6&gt;Assumptions!$D$105,OFFSET(AJ189,0,(-1*Assumptions!$D$105)), 0)</f>
        <v>26</v>
      </c>
      <c r="AK190" s="396">
        <f ca="1">IF(AK6&gt;Assumptions!$D$105,OFFSET(AK189,0,(-1*Assumptions!$D$105)), 0)</f>
        <v>0</v>
      </c>
      <c r="AL190" s="396">
        <f ca="1">IF(AL6&gt;Assumptions!$D$105,OFFSET(AL189,0,(-1*Assumptions!$D$105)), 0)</f>
        <v>2.5</v>
      </c>
      <c r="AM190" s="396">
        <f ca="1">IF(AM6&gt;Assumptions!$D$105,OFFSET(AM189,0,(-1*Assumptions!$D$105)), 0)</f>
        <v>0</v>
      </c>
      <c r="AN190" s="396">
        <f ca="1">IF(AN6&gt;Assumptions!$D$105,OFFSET(AN189,0,(-1*Assumptions!$D$105)), 0)</f>
        <v>0</v>
      </c>
      <c r="AO190" s="396">
        <f ca="1">IF(AO6&gt;Assumptions!$D$105,OFFSET(AO189,0,(-1*Assumptions!$D$105)), 0)</f>
        <v>2.5</v>
      </c>
      <c r="AP190" s="396">
        <f ca="1">IF(AP6&gt;Assumptions!$D$105,OFFSET(AP189,0,(-1*Assumptions!$D$105)), 0)</f>
        <v>24</v>
      </c>
      <c r="AQ190" s="396">
        <f ca="1">IF(AQ6&gt;Assumptions!$D$105,OFFSET(AQ189,0,(-1*Assumptions!$D$105)), 0)</f>
        <v>6</v>
      </c>
      <c r="AR190" s="396">
        <f ca="1">IF(AR6&gt;Assumptions!$D$105,OFFSET(AR189,0,(-1*Assumptions!$D$105)), 0)</f>
        <v>36</v>
      </c>
      <c r="AS190" s="396">
        <f ca="1">IF(AS6&gt;Assumptions!$D$105,OFFSET(AS189,0,(-1*Assumptions!$D$105)), 0)</f>
        <v>0</v>
      </c>
      <c r="AT190" s="396">
        <f ca="1">IF(AT6&gt;Assumptions!$D$105,OFFSET(AT189,0,(-1*Assumptions!$D$105)), 0)</f>
        <v>6</v>
      </c>
      <c r="AU190" s="396">
        <f ca="1">IF(AU6&gt;Assumptions!$D$105,OFFSET(AU189,0,(-1*Assumptions!$D$105)), 0)</f>
        <v>6</v>
      </c>
      <c r="AV190" s="396">
        <f ca="1">IF(AV6&gt;Assumptions!$D$105,OFFSET(AV189,0,(-1*Assumptions!$D$105)), 0)</f>
        <v>60.75</v>
      </c>
      <c r="AW190" s="396">
        <f ca="1">IF(AW6&gt;Assumptions!$D$105,OFFSET(AW189,0,(-1*Assumptions!$D$105)), 0)</f>
        <v>8.75</v>
      </c>
      <c r="AX190" s="396">
        <f ca="1">IF(AX6&gt;Assumptions!$D$105,OFFSET(AX189,0,(-1*Assumptions!$D$105)), 0)</f>
        <v>48.75</v>
      </c>
      <c r="AY190" s="396">
        <f ca="1">IF(AY6&gt;Assumptions!$D$105,OFFSET(AY189,0,(-1*Assumptions!$D$105)), 0)</f>
        <v>8.75</v>
      </c>
      <c r="AZ190" s="396">
        <f ca="1">IF(AZ6&gt;Assumptions!$D$105,OFFSET(AZ189,0,(-1*Assumptions!$D$105)), 0)</f>
        <v>8.75</v>
      </c>
      <c r="BA190" s="396">
        <f ca="1">IF(BA6&gt;Assumptions!$D$105,OFFSET(BA189,0,(-1*Assumptions!$D$105)), 0)</f>
        <v>8.75</v>
      </c>
      <c r="BB190" s="396">
        <f ca="1">IF(BB6&gt;Assumptions!$D$105,OFFSET(BB189,0,(-1*Assumptions!$D$105)), 0)</f>
        <v>97.5</v>
      </c>
      <c r="BC190" s="396">
        <f ca="1">IF(BC6&gt;Assumptions!$D$105,OFFSET(BC189,0,(-1*Assumptions!$D$105)), 0)</f>
        <v>12</v>
      </c>
      <c r="BD190" s="396">
        <f ca="1">IF(BD6&gt;Assumptions!$D$105,OFFSET(BD189,0,(-1*Assumptions!$D$105)), 0)</f>
        <v>62</v>
      </c>
      <c r="BE190" s="396">
        <f ca="1">IF(BE6&gt;Assumptions!$D$105,OFFSET(BE189,0,(-1*Assumptions!$D$105)), 0)</f>
        <v>12</v>
      </c>
      <c r="BF190" s="396">
        <f ca="1">IF(BF6&gt;Assumptions!$D$105,OFFSET(BF189,0,(-1*Assumptions!$D$105)), 0)</f>
        <v>12</v>
      </c>
      <c r="BG190" s="396">
        <f ca="1">IF(BG6&gt;Assumptions!$D$105,OFFSET(BG189,0,(-1*Assumptions!$D$105)), 0)</f>
        <v>74</v>
      </c>
      <c r="BH190" s="396">
        <f ca="1">IF(BH6&gt;Assumptions!$D$105,OFFSET(BH189,0,(-1*Assumptions!$D$105)), 0)</f>
        <v>294</v>
      </c>
      <c r="BI190" s="396">
        <f ca="1">IF(BI6&gt;Assumptions!$D$105,OFFSET(BI189,0,(-1*Assumptions!$D$105)), 0)</f>
        <v>93</v>
      </c>
      <c r="BJ190" s="396">
        <f ca="1">IF(BJ6&gt;Assumptions!$D$105,OFFSET(BJ189,0,(-1*Assumptions!$D$105)), 0)</f>
        <v>93</v>
      </c>
      <c r="BK190" s="396">
        <f ca="1">IF(BK6&gt;Assumptions!$D$105,OFFSET(BK189,0,(-1*Assumptions!$D$105)), 0)</f>
        <v>218</v>
      </c>
      <c r="BL190" s="396">
        <f ca="1">IF(BL6&gt;Assumptions!$D$105,OFFSET(BL189,0,(-1*Assumptions!$D$105)), 0)</f>
        <v>118</v>
      </c>
      <c r="BM190" s="396">
        <f ca="1">IF(BM6&gt;Assumptions!$D$105,OFFSET(BM189,0,(-1*Assumptions!$D$105)), 0)</f>
        <v>136</v>
      </c>
    </row>
    <row r="191" spans="2:65">
      <c r="B191" s="506" t="s">
        <v>319</v>
      </c>
      <c r="C191" s="507"/>
      <c r="D191" s="508"/>
      <c r="E191" s="350"/>
      <c r="F191" s="395">
        <f ca="1">SUM(F188:Q188)</f>
        <v>60</v>
      </c>
      <c r="G191" s="395">
        <f ca="1">F191</f>
        <v>60</v>
      </c>
      <c r="H191" s="395">
        <f t="shared" ref="H191:Q191" ca="1" si="343">G191</f>
        <v>60</v>
      </c>
      <c r="I191" s="395">
        <f t="shared" ca="1" si="343"/>
        <v>60</v>
      </c>
      <c r="J191" s="395">
        <f t="shared" ca="1" si="343"/>
        <v>60</v>
      </c>
      <c r="K191" s="395">
        <f t="shared" ca="1" si="343"/>
        <v>60</v>
      </c>
      <c r="L191" s="395">
        <f t="shared" ca="1" si="343"/>
        <v>60</v>
      </c>
      <c r="M191" s="395">
        <f t="shared" ca="1" si="343"/>
        <v>60</v>
      </c>
      <c r="N191" s="395">
        <f t="shared" ca="1" si="343"/>
        <v>60</v>
      </c>
      <c r="O191" s="395">
        <f t="shared" ca="1" si="343"/>
        <v>60</v>
      </c>
      <c r="P191" s="395">
        <f t="shared" ca="1" si="343"/>
        <v>60</v>
      </c>
      <c r="Q191" s="395">
        <f t="shared" ca="1" si="343"/>
        <v>60</v>
      </c>
      <c r="R191" s="395">
        <f ca="1">SUM(R188:AC188)</f>
        <v>222.5</v>
      </c>
      <c r="S191" s="395">
        <f ca="1">R191</f>
        <v>222.5</v>
      </c>
      <c r="T191" s="395">
        <f t="shared" ref="T191:AC191" ca="1" si="344">S191</f>
        <v>222.5</v>
      </c>
      <c r="U191" s="395">
        <f t="shared" ca="1" si="344"/>
        <v>222.5</v>
      </c>
      <c r="V191" s="395">
        <f t="shared" ca="1" si="344"/>
        <v>222.5</v>
      </c>
      <c r="W191" s="395">
        <f t="shared" ca="1" si="344"/>
        <v>222.5</v>
      </c>
      <c r="X191" s="395">
        <f t="shared" ca="1" si="344"/>
        <v>222.5</v>
      </c>
      <c r="Y191" s="395">
        <f t="shared" ca="1" si="344"/>
        <v>222.5</v>
      </c>
      <c r="Z191" s="395">
        <f t="shared" ca="1" si="344"/>
        <v>222.5</v>
      </c>
      <c r="AA191" s="395">
        <f t="shared" ca="1" si="344"/>
        <v>222.5</v>
      </c>
      <c r="AB191" s="395">
        <f t="shared" ca="1" si="344"/>
        <v>222.5</v>
      </c>
      <c r="AC191" s="395">
        <f t="shared" ca="1" si="344"/>
        <v>222.5</v>
      </c>
      <c r="AD191" s="395">
        <f ca="1">SUM(AD188:AO188)</f>
        <v>1281.5</v>
      </c>
      <c r="AE191" s="395">
        <f ca="1">AD191</f>
        <v>1281.5</v>
      </c>
      <c r="AF191" s="395">
        <f t="shared" ref="AF191:AO191" ca="1" si="345">AE191</f>
        <v>1281.5</v>
      </c>
      <c r="AG191" s="395">
        <f t="shared" ca="1" si="345"/>
        <v>1281.5</v>
      </c>
      <c r="AH191" s="395">
        <f t="shared" ca="1" si="345"/>
        <v>1281.5</v>
      </c>
      <c r="AI191" s="395">
        <f t="shared" ca="1" si="345"/>
        <v>1281.5</v>
      </c>
      <c r="AJ191" s="395">
        <f t="shared" ca="1" si="345"/>
        <v>1281.5</v>
      </c>
      <c r="AK191" s="395">
        <f t="shared" ca="1" si="345"/>
        <v>1281.5</v>
      </c>
      <c r="AL191" s="395">
        <f t="shared" ca="1" si="345"/>
        <v>1281.5</v>
      </c>
      <c r="AM191" s="395">
        <f t="shared" ca="1" si="345"/>
        <v>1281.5</v>
      </c>
      <c r="AN191" s="395">
        <f t="shared" ca="1" si="345"/>
        <v>1281.5</v>
      </c>
      <c r="AO191" s="395">
        <f t="shared" ca="1" si="345"/>
        <v>1281.5</v>
      </c>
      <c r="AP191" s="395">
        <f ca="1">SUM(AP188:BA188)</f>
        <v>2198.5</v>
      </c>
      <c r="AQ191" s="395">
        <f ca="1">AP191</f>
        <v>2198.5</v>
      </c>
      <c r="AR191" s="395">
        <f t="shared" ref="AR191:BA191" ca="1" si="346">AQ191</f>
        <v>2198.5</v>
      </c>
      <c r="AS191" s="395">
        <f t="shared" ca="1" si="346"/>
        <v>2198.5</v>
      </c>
      <c r="AT191" s="395">
        <f t="shared" ca="1" si="346"/>
        <v>2198.5</v>
      </c>
      <c r="AU191" s="395">
        <f t="shared" ca="1" si="346"/>
        <v>2198.5</v>
      </c>
      <c r="AV191" s="395">
        <f t="shared" ca="1" si="346"/>
        <v>2198.5</v>
      </c>
      <c r="AW191" s="395">
        <f t="shared" ca="1" si="346"/>
        <v>2198.5</v>
      </c>
      <c r="AX191" s="395">
        <f t="shared" ca="1" si="346"/>
        <v>2198.5</v>
      </c>
      <c r="AY191" s="395">
        <f t="shared" ca="1" si="346"/>
        <v>2198.5</v>
      </c>
      <c r="AZ191" s="395">
        <f t="shared" ca="1" si="346"/>
        <v>2198.5</v>
      </c>
      <c r="BA191" s="395">
        <f t="shared" ca="1" si="346"/>
        <v>2198.5</v>
      </c>
      <c r="BB191" s="395">
        <f ca="1">SUM(BB188:BM188)</f>
        <v>2541.5</v>
      </c>
      <c r="BC191" s="395">
        <f ca="1">BB191</f>
        <v>2541.5</v>
      </c>
      <c r="BD191" s="395">
        <f t="shared" ref="BD191:BM191" ca="1" si="347">BC191</f>
        <v>2541.5</v>
      </c>
      <c r="BE191" s="395">
        <f t="shared" ca="1" si="347"/>
        <v>2541.5</v>
      </c>
      <c r="BF191" s="395">
        <f t="shared" ca="1" si="347"/>
        <v>2541.5</v>
      </c>
      <c r="BG191" s="395">
        <f t="shared" ca="1" si="347"/>
        <v>2541.5</v>
      </c>
      <c r="BH191" s="395">
        <f t="shared" ca="1" si="347"/>
        <v>2541.5</v>
      </c>
      <c r="BI191" s="395">
        <f t="shared" ca="1" si="347"/>
        <v>2541.5</v>
      </c>
      <c r="BJ191" s="395">
        <f t="shared" ca="1" si="347"/>
        <v>2541.5</v>
      </c>
      <c r="BK191" s="395">
        <f t="shared" ca="1" si="347"/>
        <v>2541.5</v>
      </c>
      <c r="BL191" s="395">
        <f t="shared" ca="1" si="347"/>
        <v>2541.5</v>
      </c>
      <c r="BM191" s="395">
        <f t="shared" ca="1" si="347"/>
        <v>2541.5</v>
      </c>
    </row>
    <row r="192" spans="2:65">
      <c r="N192" s="5"/>
      <c r="O192" s="3"/>
      <c r="R192" s="5"/>
      <c r="S192" s="3"/>
      <c r="W192" s="5"/>
      <c r="X192" s="3"/>
      <c r="AB192" s="5"/>
      <c r="AC192" s="3"/>
      <c r="AE192" s="5"/>
      <c r="AF192" s="3"/>
    </row>
    <row r="193" spans="14:32">
      <c r="N193" s="5"/>
      <c r="O193" s="3"/>
      <c r="R193" s="5"/>
      <c r="S193" s="3"/>
      <c r="W193" s="5"/>
      <c r="X193" s="3"/>
      <c r="AB193" s="5"/>
      <c r="AC193" s="3"/>
      <c r="AE193" s="5"/>
      <c r="AF193" s="3"/>
    </row>
    <row r="194" spans="14:32">
      <c r="N194" s="5"/>
      <c r="O194" s="3"/>
      <c r="R194" s="5"/>
      <c r="S194" s="3"/>
      <c r="W194" s="5"/>
      <c r="X194" s="3"/>
      <c r="AB194" s="5"/>
      <c r="AC194" s="3"/>
      <c r="AE194" s="5"/>
      <c r="AF194" s="3"/>
    </row>
    <row r="195" spans="14:32">
      <c r="N195" s="5"/>
      <c r="O195" s="3"/>
      <c r="R195" s="5"/>
      <c r="S195" s="3"/>
      <c r="W195" s="5"/>
      <c r="X195" s="3"/>
      <c r="AB195" s="5"/>
      <c r="AC195" s="3"/>
      <c r="AE195" s="5"/>
      <c r="AF195" s="3"/>
    </row>
    <row r="196" spans="14:32">
      <c r="N196" s="5"/>
      <c r="O196" s="3"/>
      <c r="R196" s="5"/>
      <c r="S196" s="3"/>
      <c r="W196" s="5"/>
      <c r="X196" s="3"/>
      <c r="AB196" s="5"/>
      <c r="AC196" s="3"/>
      <c r="AE196" s="5"/>
      <c r="AF196" s="3"/>
    </row>
    <row r="197" spans="14:32">
      <c r="N197" s="5"/>
      <c r="O197" s="3"/>
      <c r="R197" s="5"/>
      <c r="S197" s="3"/>
      <c r="W197" s="5"/>
      <c r="X197" s="3"/>
      <c r="AB197" s="5"/>
      <c r="AC197" s="3"/>
      <c r="AE197" s="5"/>
      <c r="AF197" s="3"/>
    </row>
    <row r="198" spans="14:32">
      <c r="N198" s="5"/>
      <c r="O198" s="3"/>
      <c r="R198" s="5"/>
      <c r="S198" s="3"/>
      <c r="W198" s="5"/>
      <c r="X198" s="3"/>
      <c r="AB198" s="5"/>
      <c r="AC198" s="3"/>
      <c r="AE198" s="5"/>
      <c r="AF198" s="3"/>
    </row>
    <row r="199" spans="14:32">
      <c r="N199" s="5"/>
      <c r="O199" s="3"/>
      <c r="R199" s="5"/>
      <c r="S199" s="3"/>
      <c r="W199" s="5"/>
      <c r="X199" s="3"/>
      <c r="AB199" s="5"/>
      <c r="AC199" s="3"/>
      <c r="AE199" s="5"/>
      <c r="AF199" s="3"/>
    </row>
    <row r="200" spans="14:32">
      <c r="N200" s="5"/>
      <c r="O200" s="3"/>
      <c r="R200" s="5"/>
      <c r="S200" s="3"/>
      <c r="W200" s="5"/>
      <c r="X200" s="3"/>
      <c r="AB200" s="5"/>
      <c r="AC200" s="3"/>
      <c r="AE200" s="5"/>
      <c r="AF200" s="3"/>
    </row>
    <row r="201" spans="14:32">
      <c r="N201" s="5"/>
      <c r="O201" s="3"/>
      <c r="R201" s="5"/>
      <c r="S201" s="3"/>
      <c r="W201" s="5"/>
      <c r="X201" s="3"/>
      <c r="AB201" s="5"/>
      <c r="AC201" s="3"/>
      <c r="AE201" s="5"/>
      <c r="AF201" s="3"/>
    </row>
    <row r="202" spans="14:32">
      <c r="N202" s="5"/>
      <c r="O202" s="3"/>
      <c r="R202" s="5"/>
      <c r="S202" s="3"/>
      <c r="W202" s="5"/>
      <c r="X202" s="3"/>
      <c r="AB202" s="5"/>
      <c r="AC202" s="3"/>
      <c r="AE202" s="5"/>
      <c r="AF202" s="3"/>
    </row>
    <row r="203" spans="14:32">
      <c r="N203" s="5"/>
      <c r="O203" s="3"/>
      <c r="R203" s="5"/>
      <c r="S203" s="3"/>
      <c r="W203" s="5"/>
      <c r="X203" s="3"/>
      <c r="AB203" s="5"/>
      <c r="AC203" s="3"/>
      <c r="AE203" s="5"/>
      <c r="AF203" s="3"/>
    </row>
    <row r="204" spans="14:32">
      <c r="N204" s="5"/>
      <c r="O204" s="3"/>
      <c r="R204" s="5"/>
      <c r="S204" s="3"/>
      <c r="W204" s="5"/>
      <c r="X204" s="3"/>
      <c r="AB204" s="5"/>
      <c r="AC204" s="3"/>
      <c r="AE204" s="5"/>
      <c r="AF204" s="3"/>
    </row>
    <row r="205" spans="14:32">
      <c r="N205" s="5"/>
      <c r="O205" s="3"/>
      <c r="R205" s="5"/>
      <c r="S205" s="3"/>
      <c r="W205" s="5"/>
      <c r="X205" s="3"/>
      <c r="AB205" s="5"/>
      <c r="AC205" s="3"/>
      <c r="AE205" s="5"/>
      <c r="AF205" s="3"/>
    </row>
    <row r="206" spans="14:32">
      <c r="N206" s="5"/>
      <c r="O206" s="3"/>
      <c r="R206" s="5"/>
      <c r="S206" s="3"/>
      <c r="W206" s="5"/>
      <c r="X206" s="3"/>
      <c r="AB206" s="5"/>
      <c r="AC206" s="3"/>
      <c r="AE206" s="5"/>
      <c r="AF206" s="3"/>
    </row>
    <row r="207" spans="14:32">
      <c r="N207" s="5"/>
      <c r="O207" s="3"/>
      <c r="R207" s="5"/>
      <c r="S207" s="3"/>
      <c r="W207" s="5"/>
      <c r="X207" s="3"/>
      <c r="AB207" s="5"/>
      <c r="AC207" s="3"/>
      <c r="AE207" s="5"/>
      <c r="AF207" s="3"/>
    </row>
    <row r="208" spans="14:32">
      <c r="N208" s="5"/>
      <c r="O208" s="3"/>
      <c r="R208" s="5"/>
      <c r="S208" s="3"/>
      <c r="W208" s="5"/>
      <c r="X208" s="3"/>
      <c r="AB208" s="5"/>
      <c r="AC208" s="3"/>
      <c r="AE208" s="5"/>
      <c r="AF208" s="3"/>
    </row>
    <row r="209" spans="14:32">
      <c r="N209" s="5"/>
      <c r="O209" s="3"/>
      <c r="R209" s="5"/>
      <c r="S209" s="3"/>
      <c r="W209" s="5"/>
      <c r="X209" s="3"/>
      <c r="AB209" s="5"/>
      <c r="AC209" s="3"/>
      <c r="AE209" s="5"/>
      <c r="AF209" s="3"/>
    </row>
    <row r="210" spans="14:32">
      <c r="N210" s="5"/>
      <c r="O210" s="3"/>
      <c r="R210" s="5"/>
      <c r="S210" s="3"/>
      <c r="W210" s="5"/>
      <c r="X210" s="3"/>
      <c r="AB210" s="5"/>
      <c r="AC210" s="3"/>
      <c r="AE210" s="5"/>
      <c r="AF210" s="3"/>
    </row>
    <row r="211" spans="14:32">
      <c r="N211" s="5"/>
      <c r="O211" s="3"/>
      <c r="R211" s="5"/>
      <c r="S211" s="3"/>
      <c r="W211" s="5"/>
      <c r="X211" s="3"/>
      <c r="AB211" s="5"/>
      <c r="AC211" s="3"/>
      <c r="AE211" s="5"/>
      <c r="AF211" s="3"/>
    </row>
    <row r="212" spans="14:32">
      <c r="N212" s="5"/>
      <c r="O212" s="3"/>
      <c r="R212" s="5"/>
      <c r="S212" s="3"/>
      <c r="W212" s="5"/>
      <c r="X212" s="3"/>
      <c r="AB212" s="5"/>
      <c r="AC212" s="3"/>
      <c r="AE212" s="5"/>
      <c r="AF212" s="3"/>
    </row>
    <row r="213" spans="14:32">
      <c r="N213" s="5"/>
      <c r="O213" s="3"/>
      <c r="R213" s="5"/>
      <c r="S213" s="3"/>
      <c r="W213" s="5"/>
      <c r="X213" s="3"/>
      <c r="AB213" s="5"/>
      <c r="AC213" s="3"/>
      <c r="AE213" s="5"/>
      <c r="AF213" s="3"/>
    </row>
    <row r="214" spans="14:32">
      <c r="N214" s="5"/>
      <c r="O214" s="3"/>
      <c r="R214" s="5"/>
      <c r="S214" s="3"/>
      <c r="W214" s="5"/>
      <c r="X214" s="3"/>
      <c r="AB214" s="5"/>
      <c r="AC214" s="3"/>
      <c r="AE214" s="5"/>
      <c r="AF214" s="3"/>
    </row>
    <row r="215" spans="14:32">
      <c r="N215" s="5"/>
      <c r="O215" s="3"/>
      <c r="R215" s="5"/>
      <c r="S215" s="3"/>
      <c r="W215" s="5"/>
      <c r="X215" s="3"/>
      <c r="AB215" s="5"/>
      <c r="AC215" s="3"/>
      <c r="AE215" s="5"/>
      <c r="AF215" s="3"/>
    </row>
    <row r="216" spans="14:32">
      <c r="N216" s="5"/>
      <c r="O216" s="3"/>
      <c r="R216" s="5"/>
      <c r="S216" s="3"/>
      <c r="W216" s="5"/>
      <c r="X216" s="3"/>
      <c r="AB216" s="5"/>
      <c r="AC216" s="3"/>
      <c r="AE216" s="5"/>
      <c r="AF216" s="3"/>
    </row>
    <row r="217" spans="14:32">
      <c r="N217" s="5"/>
      <c r="O217" s="3"/>
      <c r="R217" s="5"/>
      <c r="S217" s="3"/>
      <c r="W217" s="5"/>
      <c r="X217" s="3"/>
      <c r="AB217" s="5"/>
      <c r="AC217" s="3"/>
      <c r="AE217" s="5"/>
      <c r="AF217" s="3"/>
    </row>
    <row r="218" spans="14:32">
      <c r="N218" s="5"/>
      <c r="O218" s="3"/>
      <c r="R218" s="5"/>
      <c r="S218" s="3"/>
      <c r="W218" s="5"/>
      <c r="X218" s="3"/>
      <c r="AB218" s="5"/>
      <c r="AC218" s="3"/>
      <c r="AE218" s="5"/>
      <c r="AF218" s="3"/>
    </row>
    <row r="219" spans="14:32">
      <c r="N219" s="5"/>
      <c r="O219" s="3"/>
      <c r="R219" s="5"/>
      <c r="S219" s="3"/>
      <c r="W219" s="5"/>
      <c r="X219" s="3"/>
      <c r="AB219" s="5"/>
      <c r="AC219" s="3"/>
      <c r="AE219" s="5"/>
      <c r="AF219" s="3"/>
    </row>
    <row r="220" spans="14:32">
      <c r="N220" s="5"/>
      <c r="O220" s="3"/>
      <c r="R220" s="5"/>
      <c r="S220" s="3"/>
      <c r="W220" s="5"/>
      <c r="X220" s="3"/>
      <c r="AB220" s="5"/>
      <c r="AC220" s="3"/>
      <c r="AE220" s="5"/>
      <c r="AF220" s="3"/>
    </row>
    <row r="221" spans="14:32">
      <c r="N221" s="5"/>
      <c r="O221" s="3"/>
      <c r="R221" s="5"/>
      <c r="S221" s="3"/>
      <c r="W221" s="5"/>
      <c r="X221" s="3"/>
      <c r="AB221" s="5"/>
      <c r="AC221" s="3"/>
      <c r="AE221" s="5"/>
      <c r="AF221" s="3"/>
    </row>
    <row r="222" spans="14:32">
      <c r="N222" s="5"/>
      <c r="O222" s="3"/>
      <c r="R222" s="5"/>
      <c r="S222" s="3"/>
      <c r="W222" s="5"/>
      <c r="X222" s="3"/>
      <c r="AB222" s="5"/>
      <c r="AC222" s="3"/>
      <c r="AE222" s="5"/>
      <c r="AF222" s="3"/>
    </row>
    <row r="223" spans="14:32">
      <c r="N223" s="5"/>
      <c r="O223" s="3"/>
      <c r="R223" s="5"/>
      <c r="S223" s="3"/>
      <c r="W223" s="5"/>
      <c r="X223" s="3"/>
      <c r="AB223" s="5"/>
      <c r="AC223" s="3"/>
      <c r="AE223" s="5"/>
      <c r="AF223" s="3"/>
    </row>
    <row r="224" spans="14:32">
      <c r="N224" s="5"/>
      <c r="O224" s="3"/>
      <c r="R224" s="5"/>
      <c r="S224" s="3"/>
      <c r="W224" s="5"/>
      <c r="X224" s="3"/>
      <c r="AB224" s="5"/>
      <c r="AC224" s="3"/>
      <c r="AE224" s="5"/>
      <c r="AF224" s="3"/>
    </row>
    <row r="225" spans="14:32">
      <c r="N225" s="5"/>
      <c r="O225" s="3"/>
      <c r="R225" s="5"/>
      <c r="S225" s="3"/>
      <c r="W225" s="5"/>
      <c r="X225" s="3"/>
      <c r="AB225" s="5"/>
      <c r="AC225" s="3"/>
      <c r="AE225" s="5"/>
      <c r="AF225" s="3"/>
    </row>
    <row r="226" spans="14:32">
      <c r="N226" s="5"/>
      <c r="O226" s="3"/>
      <c r="R226" s="5"/>
      <c r="S226" s="3"/>
      <c r="W226" s="5"/>
      <c r="X226" s="3"/>
      <c r="AB226" s="5"/>
      <c r="AC226" s="3"/>
      <c r="AE226" s="5"/>
      <c r="AF226" s="3"/>
    </row>
    <row r="227" spans="14:32">
      <c r="N227" s="5"/>
      <c r="O227" s="3"/>
      <c r="R227" s="5"/>
      <c r="S227" s="3"/>
      <c r="W227" s="5"/>
      <c r="X227" s="3"/>
      <c r="AB227" s="5"/>
      <c r="AC227" s="3"/>
      <c r="AE227" s="5"/>
      <c r="AF227" s="3"/>
    </row>
    <row r="228" spans="14:32">
      <c r="N228" s="5"/>
      <c r="O228" s="3"/>
      <c r="R228" s="5"/>
      <c r="S228" s="3"/>
      <c r="W228" s="5"/>
      <c r="X228" s="3"/>
      <c r="AB228" s="5"/>
      <c r="AC228" s="3"/>
      <c r="AE228" s="5"/>
      <c r="AF228" s="3"/>
    </row>
    <row r="229" spans="14:32">
      <c r="N229" s="5"/>
      <c r="O229" s="3"/>
      <c r="R229" s="5"/>
      <c r="S229" s="3"/>
      <c r="W229" s="5"/>
      <c r="X229" s="3"/>
      <c r="AB229" s="5"/>
      <c r="AC229" s="3"/>
      <c r="AE229" s="5"/>
      <c r="AF229" s="3"/>
    </row>
    <row r="230" spans="14:32">
      <c r="N230" s="5"/>
      <c r="O230" s="3"/>
      <c r="R230" s="5"/>
      <c r="S230" s="3"/>
      <c r="W230" s="5"/>
      <c r="X230" s="3"/>
      <c r="AB230" s="5"/>
      <c r="AC230" s="3"/>
      <c r="AE230" s="5"/>
      <c r="AF230" s="3"/>
    </row>
    <row r="231" spans="14:32">
      <c r="N231" s="5"/>
      <c r="O231" s="3"/>
      <c r="R231" s="5"/>
      <c r="S231" s="3"/>
      <c r="W231" s="5"/>
      <c r="X231" s="3"/>
      <c r="AB231" s="5"/>
      <c r="AC231" s="3"/>
      <c r="AE231" s="5"/>
      <c r="AF231" s="3"/>
    </row>
    <row r="232" spans="14:32">
      <c r="N232" s="5"/>
      <c r="O232" s="3"/>
      <c r="R232" s="5"/>
      <c r="S232" s="3"/>
      <c r="W232" s="5"/>
      <c r="X232" s="3"/>
      <c r="AB232" s="5"/>
      <c r="AC232" s="3"/>
      <c r="AE232" s="5"/>
      <c r="AF232" s="3"/>
    </row>
    <row r="233" spans="14:32">
      <c r="N233" s="5"/>
      <c r="O233" s="3"/>
      <c r="R233" s="5"/>
      <c r="S233" s="3"/>
      <c r="W233" s="5"/>
      <c r="X233" s="3"/>
      <c r="AB233" s="5"/>
      <c r="AC233" s="3"/>
      <c r="AE233" s="5"/>
      <c r="AF233" s="3"/>
    </row>
    <row r="234" spans="14:32">
      <c r="N234" s="5"/>
      <c r="O234" s="3"/>
      <c r="R234" s="5"/>
      <c r="S234" s="3"/>
      <c r="W234" s="5"/>
      <c r="X234" s="3"/>
      <c r="AB234" s="5"/>
      <c r="AC234" s="3"/>
      <c r="AE234" s="5"/>
      <c r="AF234" s="3"/>
    </row>
    <row r="235" spans="14:32">
      <c r="N235" s="5"/>
      <c r="O235" s="3"/>
      <c r="R235" s="5"/>
      <c r="S235" s="3"/>
      <c r="W235" s="5"/>
      <c r="X235" s="3"/>
      <c r="AB235" s="5"/>
      <c r="AC235" s="3"/>
      <c r="AE235" s="5"/>
      <c r="AF235" s="3"/>
    </row>
    <row r="236" spans="14:32">
      <c r="N236" s="5"/>
      <c r="O236" s="3"/>
      <c r="R236" s="5"/>
      <c r="S236" s="3"/>
      <c r="W236" s="5"/>
      <c r="X236" s="3"/>
      <c r="AB236" s="5"/>
      <c r="AC236" s="3"/>
      <c r="AE236" s="5"/>
      <c r="AF236" s="3"/>
    </row>
    <row r="237" spans="14:32">
      <c r="N237" s="5"/>
      <c r="O237" s="3"/>
      <c r="R237" s="5"/>
      <c r="S237" s="3"/>
      <c r="W237" s="5"/>
      <c r="X237" s="3"/>
      <c r="AB237" s="5"/>
      <c r="AC237" s="3"/>
      <c r="AE237" s="5"/>
      <c r="AF237" s="3"/>
    </row>
    <row r="238" spans="14:32">
      <c r="N238" s="5"/>
      <c r="O238" s="3"/>
      <c r="R238" s="5"/>
      <c r="S238" s="3"/>
      <c r="W238" s="5"/>
      <c r="X238" s="3"/>
      <c r="AB238" s="5"/>
      <c r="AC238" s="3"/>
      <c r="AE238" s="5"/>
      <c r="AF238" s="3"/>
    </row>
    <row r="239" spans="14:32">
      <c r="N239" s="5"/>
      <c r="O239" s="3"/>
      <c r="R239" s="5"/>
      <c r="S239" s="3"/>
      <c r="W239" s="5"/>
      <c r="X239" s="3"/>
      <c r="AB239" s="5"/>
      <c r="AC239" s="3"/>
      <c r="AE239" s="5"/>
      <c r="AF239" s="3"/>
    </row>
    <row r="240" spans="14:32">
      <c r="N240" s="5"/>
      <c r="O240" s="3"/>
      <c r="R240" s="5"/>
      <c r="S240" s="3"/>
      <c r="W240" s="5"/>
      <c r="X240" s="3"/>
      <c r="AB240" s="5"/>
      <c r="AC240" s="3"/>
      <c r="AE240" s="5"/>
      <c r="AF240" s="3"/>
    </row>
    <row r="241" spans="14:32">
      <c r="N241" s="5"/>
      <c r="O241" s="3"/>
      <c r="R241" s="5"/>
      <c r="S241" s="3"/>
      <c r="W241" s="5"/>
      <c r="X241" s="3"/>
      <c r="AB241" s="5"/>
      <c r="AC241" s="3"/>
      <c r="AE241" s="5"/>
      <c r="AF241" s="3"/>
    </row>
    <row r="242" spans="14:32">
      <c r="N242" s="5"/>
      <c r="O242" s="3"/>
      <c r="R242" s="5"/>
      <c r="S242" s="3"/>
      <c r="W242" s="5"/>
      <c r="X242" s="3"/>
      <c r="AB242" s="5"/>
      <c r="AC242" s="3"/>
      <c r="AE242" s="5"/>
      <c r="AF242" s="3"/>
    </row>
    <row r="243" spans="14:32">
      <c r="N243" s="5"/>
      <c r="O243" s="3"/>
      <c r="R243" s="5"/>
      <c r="S243" s="3"/>
      <c r="W243" s="5"/>
      <c r="X243" s="3"/>
      <c r="AB243" s="5"/>
      <c r="AC243" s="3"/>
      <c r="AE243" s="5"/>
      <c r="AF243" s="3"/>
    </row>
    <row r="244" spans="14:32">
      <c r="N244" s="5"/>
      <c r="O244" s="3"/>
      <c r="R244" s="5"/>
      <c r="S244" s="3"/>
      <c r="W244" s="5"/>
      <c r="X244" s="3"/>
      <c r="AB244" s="5"/>
      <c r="AC244" s="3"/>
      <c r="AE244" s="5"/>
      <c r="AF244" s="3"/>
    </row>
    <row r="245" spans="14:32">
      <c r="N245" s="5"/>
      <c r="O245" s="3"/>
      <c r="R245" s="5"/>
      <c r="S245" s="3"/>
      <c r="W245" s="5"/>
      <c r="X245" s="3"/>
      <c r="AB245" s="5"/>
      <c r="AC245" s="3"/>
      <c r="AE245" s="5"/>
      <c r="AF245" s="3"/>
    </row>
    <row r="246" spans="14:32">
      <c r="N246" s="5"/>
      <c r="O246" s="3"/>
      <c r="R246" s="5"/>
      <c r="S246" s="3"/>
      <c r="W246" s="5"/>
      <c r="X246" s="3"/>
      <c r="AB246" s="5"/>
      <c r="AC246" s="3"/>
      <c r="AE246" s="5"/>
      <c r="AF246" s="3"/>
    </row>
    <row r="247" spans="14:32">
      <c r="N247" s="5"/>
      <c r="O247" s="3"/>
      <c r="R247" s="5"/>
      <c r="S247" s="3"/>
      <c r="W247" s="5"/>
      <c r="X247" s="3"/>
      <c r="AB247" s="5"/>
      <c r="AC247" s="3"/>
      <c r="AE247" s="5"/>
      <c r="AF247" s="3"/>
    </row>
    <row r="248" spans="14:32">
      <c r="N248" s="5"/>
      <c r="O248" s="3"/>
      <c r="R248" s="5"/>
      <c r="S248" s="3"/>
      <c r="W248" s="5"/>
      <c r="X248" s="3"/>
      <c r="AB248" s="5"/>
      <c r="AC248" s="3"/>
      <c r="AE248" s="5"/>
      <c r="AF248" s="3"/>
    </row>
    <row r="249" spans="14:32">
      <c r="N249" s="5"/>
      <c r="O249" s="3"/>
      <c r="R249" s="5"/>
      <c r="S249" s="3"/>
      <c r="W249" s="5"/>
      <c r="X249" s="3"/>
      <c r="AB249" s="5"/>
      <c r="AC249" s="3"/>
      <c r="AE249" s="5"/>
      <c r="AF249" s="3"/>
    </row>
    <row r="250" spans="14:32">
      <c r="N250" s="5"/>
      <c r="O250" s="3"/>
      <c r="R250" s="5"/>
      <c r="S250" s="3"/>
      <c r="W250" s="5"/>
      <c r="X250" s="3"/>
      <c r="AB250" s="5"/>
      <c r="AC250" s="3"/>
      <c r="AE250" s="5"/>
      <c r="AF250" s="3"/>
    </row>
    <row r="251" spans="14:32">
      <c r="N251" s="5"/>
      <c r="O251" s="3"/>
      <c r="R251" s="5"/>
      <c r="S251" s="3"/>
      <c r="W251" s="5"/>
      <c r="X251" s="3"/>
      <c r="AB251" s="5"/>
      <c r="AC251" s="3"/>
      <c r="AE251" s="5"/>
      <c r="AF251" s="3"/>
    </row>
    <row r="252" spans="14:32">
      <c r="N252" s="5"/>
      <c r="O252" s="3"/>
      <c r="R252" s="5"/>
      <c r="S252" s="3"/>
      <c r="W252" s="5"/>
      <c r="X252" s="3"/>
      <c r="AB252" s="5"/>
      <c r="AC252" s="3"/>
      <c r="AE252" s="5"/>
      <c r="AF252" s="3"/>
    </row>
    <row r="253" spans="14:32">
      <c r="N253" s="5"/>
      <c r="O253" s="3"/>
      <c r="R253" s="5"/>
      <c r="S253" s="3"/>
      <c r="W253" s="5"/>
      <c r="X253" s="3"/>
      <c r="AB253" s="5"/>
      <c r="AC253" s="3"/>
      <c r="AE253" s="5"/>
      <c r="AF253" s="3"/>
    </row>
    <row r="254" spans="14:32">
      <c r="N254" s="5"/>
      <c r="O254" s="3"/>
      <c r="R254" s="5"/>
      <c r="S254" s="3"/>
      <c r="W254" s="5"/>
      <c r="X254" s="3"/>
      <c r="AB254" s="5"/>
      <c r="AC254" s="3"/>
      <c r="AE254" s="5"/>
      <c r="AF254" s="3"/>
    </row>
    <row r="255" spans="14:32">
      <c r="N255" s="5"/>
      <c r="O255" s="3"/>
      <c r="R255" s="5"/>
      <c r="S255" s="3"/>
      <c r="W255" s="5"/>
      <c r="X255" s="3"/>
      <c r="AB255" s="5"/>
      <c r="AC255" s="3"/>
      <c r="AE255" s="5"/>
      <c r="AF255" s="3"/>
    </row>
    <row r="256" spans="14:32">
      <c r="N256" s="5"/>
      <c r="O256" s="3"/>
      <c r="R256" s="5"/>
      <c r="S256" s="3"/>
      <c r="W256" s="5"/>
      <c r="X256" s="3"/>
      <c r="AB256" s="5"/>
      <c r="AC256" s="3"/>
      <c r="AE256" s="5"/>
      <c r="AF256" s="3"/>
    </row>
    <row r="257" spans="14:32">
      <c r="N257" s="5"/>
      <c r="O257" s="3"/>
      <c r="R257" s="5"/>
      <c r="S257" s="3"/>
      <c r="W257" s="5"/>
      <c r="X257" s="3"/>
      <c r="AB257" s="5"/>
      <c r="AC257" s="3"/>
      <c r="AE257" s="5"/>
      <c r="AF257" s="3"/>
    </row>
    <row r="258" spans="14:32">
      <c r="N258" s="5"/>
      <c r="O258" s="3"/>
      <c r="R258" s="5"/>
      <c r="S258" s="3"/>
      <c r="W258" s="5"/>
      <c r="X258" s="3"/>
      <c r="AB258" s="5"/>
      <c r="AC258" s="3"/>
      <c r="AE258" s="5"/>
      <c r="AF258" s="3"/>
    </row>
    <row r="259" spans="14:32">
      <c r="N259" s="5"/>
      <c r="O259" s="3"/>
      <c r="R259" s="5"/>
      <c r="S259" s="3"/>
      <c r="W259" s="5"/>
      <c r="X259" s="3"/>
      <c r="AB259" s="5"/>
      <c r="AC259" s="3"/>
      <c r="AE259" s="5"/>
      <c r="AF259" s="3"/>
    </row>
    <row r="260" spans="14:32">
      <c r="N260" s="5"/>
      <c r="O260" s="3"/>
      <c r="R260" s="5"/>
      <c r="S260" s="3"/>
      <c r="W260" s="5"/>
      <c r="X260" s="3"/>
      <c r="AB260" s="5"/>
      <c r="AC260" s="3"/>
      <c r="AE260" s="5"/>
      <c r="AF260" s="3"/>
    </row>
    <row r="261" spans="14:32">
      <c r="N261" s="5"/>
      <c r="O261" s="3"/>
      <c r="R261" s="5"/>
      <c r="S261" s="3"/>
      <c r="W261" s="5"/>
      <c r="X261" s="3"/>
      <c r="AB261" s="5"/>
      <c r="AC261" s="3"/>
      <c r="AE261" s="5"/>
      <c r="AF261" s="3"/>
    </row>
    <row r="262" spans="14:32">
      <c r="N262" s="5"/>
      <c r="O262" s="3"/>
      <c r="R262" s="5"/>
      <c r="S262" s="3"/>
      <c r="W262" s="5"/>
      <c r="X262" s="3"/>
      <c r="AB262" s="5"/>
      <c r="AC262" s="3"/>
      <c r="AE262" s="5"/>
      <c r="AF262" s="3"/>
    </row>
    <row r="263" spans="14:32">
      <c r="N263" s="5"/>
      <c r="O263" s="3"/>
      <c r="R263" s="5"/>
      <c r="S263" s="3"/>
      <c r="W263" s="5"/>
      <c r="X263" s="3"/>
      <c r="AB263" s="5"/>
      <c r="AC263" s="3"/>
      <c r="AE263" s="5"/>
      <c r="AF263" s="3"/>
    </row>
    <row r="264" spans="14:32">
      <c r="N264" s="5"/>
      <c r="O264" s="3"/>
      <c r="R264" s="5"/>
      <c r="S264" s="3"/>
      <c r="W264" s="5"/>
      <c r="X264" s="3"/>
      <c r="AB264" s="5"/>
      <c r="AC264" s="3"/>
      <c r="AE264" s="5"/>
      <c r="AF264" s="3"/>
    </row>
    <row r="265" spans="14:32">
      <c r="N265" s="5"/>
      <c r="O265" s="3"/>
      <c r="R265" s="5"/>
      <c r="S265" s="3"/>
      <c r="W265" s="5"/>
      <c r="X265" s="3"/>
      <c r="AB265" s="5"/>
      <c r="AC265" s="3"/>
      <c r="AE265" s="5"/>
      <c r="AF265" s="3"/>
    </row>
    <row r="266" spans="14:32">
      <c r="N266" s="5"/>
      <c r="O266" s="3"/>
      <c r="R266" s="5"/>
      <c r="S266" s="3"/>
      <c r="W266" s="5"/>
      <c r="X266" s="3"/>
      <c r="AB266" s="5"/>
      <c r="AC266" s="3"/>
      <c r="AE266" s="5"/>
      <c r="AF266" s="3"/>
    </row>
    <row r="267" spans="14:32">
      <c r="N267" s="5"/>
      <c r="O267" s="3"/>
      <c r="R267" s="5"/>
      <c r="S267" s="3"/>
      <c r="W267" s="5"/>
      <c r="X267" s="3"/>
      <c r="AB267" s="5"/>
      <c r="AC267" s="3"/>
      <c r="AE267" s="5"/>
      <c r="AF267" s="3"/>
    </row>
    <row r="268" spans="14:32">
      <c r="N268" s="5"/>
      <c r="O268" s="3"/>
      <c r="R268" s="5"/>
      <c r="S268" s="3"/>
      <c r="W268" s="5"/>
      <c r="X268" s="3"/>
      <c r="AB268" s="5"/>
      <c r="AC268" s="3"/>
      <c r="AE268" s="5"/>
      <c r="AF268" s="3"/>
    </row>
    <row r="269" spans="14:32">
      <c r="N269" s="5"/>
      <c r="O269" s="3"/>
      <c r="R269" s="5"/>
      <c r="S269" s="3"/>
      <c r="W269" s="5"/>
      <c r="X269" s="3"/>
      <c r="AB269" s="5"/>
      <c r="AC269" s="3"/>
      <c r="AE269" s="5"/>
      <c r="AF269" s="3"/>
    </row>
    <row r="270" spans="14:32">
      <c r="N270" s="5"/>
      <c r="O270" s="3"/>
      <c r="R270" s="5"/>
      <c r="S270" s="3"/>
      <c r="W270" s="5"/>
      <c r="X270" s="3"/>
      <c r="AB270" s="5"/>
      <c r="AC270" s="3"/>
      <c r="AE270" s="5"/>
      <c r="AF270" s="3"/>
    </row>
    <row r="271" spans="14:32">
      <c r="N271" s="5"/>
      <c r="O271" s="3"/>
      <c r="R271" s="5"/>
      <c r="S271" s="3"/>
      <c r="W271" s="5"/>
      <c r="X271" s="3"/>
      <c r="AB271" s="5"/>
      <c r="AC271" s="3"/>
      <c r="AE271" s="5"/>
      <c r="AF271" s="3"/>
    </row>
    <row r="272" spans="14:32">
      <c r="N272" s="5"/>
      <c r="O272" s="3"/>
      <c r="R272" s="5"/>
      <c r="S272" s="3"/>
      <c r="W272" s="5"/>
      <c r="X272" s="3"/>
      <c r="AB272" s="5"/>
      <c r="AC272" s="3"/>
      <c r="AE272" s="5"/>
      <c r="AF272" s="3"/>
    </row>
    <row r="273" spans="14:32">
      <c r="N273" s="5"/>
      <c r="O273" s="3"/>
      <c r="R273" s="5"/>
      <c r="S273" s="3"/>
      <c r="W273" s="5"/>
      <c r="X273" s="3"/>
      <c r="AB273" s="5"/>
      <c r="AC273" s="3"/>
      <c r="AE273" s="5"/>
      <c r="AF273" s="3"/>
    </row>
    <row r="274" spans="14:32">
      <c r="N274" s="5"/>
      <c r="O274" s="3"/>
      <c r="R274" s="5"/>
      <c r="S274" s="3"/>
      <c r="W274" s="5"/>
      <c r="X274" s="3"/>
      <c r="AB274" s="5"/>
      <c r="AC274" s="3"/>
      <c r="AE274" s="5"/>
      <c r="AF274" s="3"/>
    </row>
    <row r="275" spans="14:32">
      <c r="N275" s="5"/>
      <c r="O275" s="3"/>
      <c r="R275" s="5"/>
      <c r="S275" s="3"/>
      <c r="W275" s="5"/>
      <c r="X275" s="3"/>
      <c r="AB275" s="5"/>
      <c r="AC275" s="3"/>
      <c r="AE275" s="5"/>
      <c r="AF275" s="3"/>
    </row>
    <row r="276" spans="14:32">
      <c r="N276" s="5"/>
      <c r="O276" s="3"/>
      <c r="R276" s="5"/>
      <c r="S276" s="3"/>
      <c r="W276" s="5"/>
      <c r="X276" s="3"/>
      <c r="AB276" s="5"/>
      <c r="AC276" s="3"/>
      <c r="AE276" s="5"/>
      <c r="AF276" s="3"/>
    </row>
    <row r="277" spans="14:32">
      <c r="N277" s="5"/>
      <c r="O277" s="3"/>
      <c r="R277" s="5"/>
      <c r="S277" s="3"/>
      <c r="W277" s="5"/>
      <c r="X277" s="3"/>
      <c r="AB277" s="5"/>
      <c r="AC277" s="3"/>
      <c r="AE277" s="5"/>
      <c r="AF277" s="3"/>
    </row>
    <row r="278" spans="14:32">
      <c r="N278" s="5"/>
      <c r="O278" s="3"/>
      <c r="R278" s="5"/>
      <c r="S278" s="3"/>
      <c r="W278" s="5"/>
      <c r="X278" s="3"/>
      <c r="AB278" s="5"/>
      <c r="AC278" s="3"/>
      <c r="AE278" s="5"/>
      <c r="AF278" s="3"/>
    </row>
    <row r="279" spans="14:32">
      <c r="N279" s="5"/>
      <c r="O279" s="3"/>
      <c r="R279" s="5"/>
      <c r="S279" s="3"/>
      <c r="W279" s="5"/>
      <c r="X279" s="3"/>
      <c r="AB279" s="5"/>
      <c r="AC279" s="3"/>
      <c r="AE279" s="5"/>
      <c r="AF279" s="3"/>
    </row>
    <row r="280" spans="14:32">
      <c r="N280" s="5"/>
      <c r="O280" s="3"/>
      <c r="R280" s="5"/>
      <c r="S280" s="3"/>
      <c r="W280" s="5"/>
      <c r="X280" s="3"/>
      <c r="AB280" s="5"/>
      <c r="AC280" s="3"/>
      <c r="AE280" s="5"/>
      <c r="AF280" s="3"/>
    </row>
    <row r="281" spans="14:32">
      <c r="N281" s="5"/>
      <c r="O281" s="3"/>
      <c r="R281" s="5"/>
      <c r="S281" s="3"/>
      <c r="W281" s="5"/>
      <c r="X281" s="3"/>
      <c r="AB281" s="5"/>
      <c r="AC281" s="3"/>
      <c r="AE281" s="5"/>
      <c r="AF281" s="3"/>
    </row>
    <row r="282" spans="14:32">
      <c r="N282" s="5"/>
      <c r="O282" s="3"/>
      <c r="R282" s="5"/>
      <c r="S282" s="3"/>
      <c r="W282" s="5"/>
      <c r="X282" s="3"/>
      <c r="AB282" s="5"/>
      <c r="AC282" s="3"/>
      <c r="AE282" s="5"/>
      <c r="AF282" s="3"/>
    </row>
    <row r="283" spans="14:32">
      <c r="N283" s="5"/>
      <c r="O283" s="3"/>
      <c r="R283" s="5"/>
      <c r="S283" s="3"/>
      <c r="W283" s="5"/>
      <c r="X283" s="3"/>
      <c r="AB283" s="5"/>
      <c r="AC283" s="3"/>
      <c r="AE283" s="5"/>
      <c r="AF283" s="3"/>
    </row>
    <row r="284" spans="14:32">
      <c r="N284" s="5"/>
      <c r="O284" s="3"/>
      <c r="R284" s="5"/>
      <c r="S284" s="3"/>
      <c r="W284" s="5"/>
      <c r="X284" s="3"/>
      <c r="AB284" s="5"/>
      <c r="AC284" s="3"/>
      <c r="AE284" s="5"/>
      <c r="AF284" s="3"/>
    </row>
    <row r="285" spans="14:32">
      <c r="N285" s="5"/>
      <c r="O285" s="3"/>
      <c r="R285" s="5"/>
      <c r="S285" s="3"/>
      <c r="W285" s="5"/>
      <c r="X285" s="3"/>
      <c r="AB285" s="5"/>
      <c r="AC285" s="3"/>
      <c r="AE285" s="5"/>
      <c r="AF285" s="3"/>
    </row>
    <row r="286" spans="14:32">
      <c r="N286" s="5"/>
      <c r="O286" s="3"/>
      <c r="R286" s="5"/>
      <c r="S286" s="3"/>
      <c r="W286" s="5"/>
      <c r="X286" s="3"/>
      <c r="AB286" s="5"/>
      <c r="AC286" s="3"/>
      <c r="AE286" s="5"/>
      <c r="AF286" s="3"/>
    </row>
    <row r="287" spans="14:32">
      <c r="N287" s="5"/>
      <c r="O287" s="3"/>
      <c r="R287" s="5"/>
      <c r="S287" s="3"/>
      <c r="W287" s="5"/>
      <c r="X287" s="3"/>
      <c r="AB287" s="5"/>
      <c r="AC287" s="3"/>
      <c r="AE287" s="5"/>
      <c r="AF287" s="3"/>
    </row>
    <row r="288" spans="14:32">
      <c r="N288" s="5"/>
      <c r="O288" s="3"/>
      <c r="R288" s="5"/>
      <c r="S288" s="3"/>
      <c r="W288" s="5"/>
      <c r="X288" s="3"/>
      <c r="AB288" s="5"/>
      <c r="AC288" s="3"/>
      <c r="AE288" s="5"/>
      <c r="AF288" s="3"/>
    </row>
    <row r="289" spans="14:32">
      <c r="N289" s="5"/>
      <c r="O289" s="3"/>
      <c r="R289" s="5"/>
      <c r="S289" s="3"/>
      <c r="W289" s="5"/>
      <c r="X289" s="3"/>
      <c r="AB289" s="5"/>
      <c r="AC289" s="3"/>
      <c r="AE289" s="5"/>
      <c r="AF289" s="3"/>
    </row>
    <row r="290" spans="14:32">
      <c r="N290" s="5"/>
      <c r="O290" s="3"/>
      <c r="R290" s="5"/>
      <c r="S290" s="3"/>
      <c r="W290" s="5"/>
      <c r="X290" s="3"/>
      <c r="AB290" s="5"/>
      <c r="AC290" s="3"/>
      <c r="AE290" s="5"/>
      <c r="AF290" s="3"/>
    </row>
    <row r="291" spans="14:32">
      <c r="N291" s="5"/>
      <c r="O291" s="3"/>
      <c r="R291" s="5"/>
      <c r="S291" s="3"/>
      <c r="W291" s="5"/>
      <c r="X291" s="3"/>
      <c r="AB291" s="5"/>
      <c r="AC291" s="3"/>
      <c r="AE291" s="5"/>
      <c r="AF291" s="3"/>
    </row>
    <row r="292" spans="14:32">
      <c r="N292" s="5"/>
      <c r="O292" s="3"/>
      <c r="R292" s="5"/>
      <c r="S292" s="3"/>
      <c r="W292" s="5"/>
      <c r="X292" s="3"/>
      <c r="AB292" s="5"/>
      <c r="AC292" s="3"/>
      <c r="AE292" s="5"/>
      <c r="AF292" s="3"/>
    </row>
    <row r="293" spans="14:32">
      <c r="N293" s="5"/>
      <c r="O293" s="3"/>
      <c r="R293" s="5"/>
      <c r="S293" s="3"/>
      <c r="W293" s="5"/>
      <c r="X293" s="3"/>
      <c r="AB293" s="5"/>
      <c r="AC293" s="3"/>
      <c r="AE293" s="5"/>
      <c r="AF293" s="3"/>
    </row>
    <row r="294" spans="14:32">
      <c r="N294" s="5"/>
      <c r="O294" s="3"/>
      <c r="R294" s="5"/>
      <c r="S294" s="3"/>
      <c r="W294" s="5"/>
      <c r="X294" s="3"/>
      <c r="AB294" s="5"/>
      <c r="AC294" s="3"/>
      <c r="AE294" s="5"/>
      <c r="AF294" s="3"/>
    </row>
    <row r="295" spans="14:32">
      <c r="N295" s="5"/>
      <c r="O295" s="3"/>
      <c r="R295" s="5"/>
      <c r="S295" s="3"/>
      <c r="W295" s="5"/>
      <c r="X295" s="3"/>
      <c r="AB295" s="5"/>
      <c r="AC295" s="3"/>
      <c r="AE295" s="5"/>
      <c r="AF295" s="3"/>
    </row>
    <row r="296" spans="14:32">
      <c r="N296" s="5"/>
      <c r="O296" s="3"/>
      <c r="R296" s="5"/>
      <c r="S296" s="3"/>
      <c r="W296" s="5"/>
      <c r="X296" s="3"/>
      <c r="AB296" s="5"/>
      <c r="AC296" s="3"/>
      <c r="AE296" s="5"/>
      <c r="AF296" s="3"/>
    </row>
    <row r="297" spans="14:32">
      <c r="N297" s="5"/>
      <c r="O297" s="3"/>
      <c r="R297" s="5"/>
      <c r="S297" s="3"/>
      <c r="W297" s="5"/>
      <c r="X297" s="3"/>
      <c r="AB297" s="5"/>
      <c r="AC297" s="3"/>
      <c r="AE297" s="5"/>
      <c r="AF297" s="3"/>
    </row>
    <row r="298" spans="14:32">
      <c r="N298" s="5"/>
      <c r="O298" s="3"/>
      <c r="R298" s="5"/>
      <c r="S298" s="3"/>
      <c r="W298" s="5"/>
      <c r="X298" s="3"/>
      <c r="AB298" s="5"/>
      <c r="AC298" s="3"/>
      <c r="AE298" s="5"/>
      <c r="AF298" s="3"/>
    </row>
    <row r="299" spans="14:32">
      <c r="N299" s="5"/>
      <c r="O299" s="3"/>
      <c r="R299" s="5"/>
      <c r="S299" s="3"/>
      <c r="W299" s="5"/>
      <c r="X299" s="3"/>
      <c r="AB299" s="5"/>
      <c r="AC299" s="3"/>
      <c r="AE299" s="5"/>
      <c r="AF299" s="3"/>
    </row>
    <row r="300" spans="14:32">
      <c r="N300" s="5"/>
      <c r="O300" s="3"/>
      <c r="R300" s="5"/>
      <c r="S300" s="3"/>
      <c r="W300" s="5"/>
      <c r="X300" s="3"/>
      <c r="AB300" s="5"/>
      <c r="AC300" s="3"/>
      <c r="AE300" s="5"/>
      <c r="AF300" s="3"/>
    </row>
    <row r="301" spans="14:32">
      <c r="N301" s="5"/>
      <c r="O301" s="3"/>
      <c r="R301" s="5"/>
      <c r="S301" s="3"/>
      <c r="W301" s="5"/>
      <c r="X301" s="3"/>
      <c r="AB301" s="5"/>
      <c r="AC301" s="3"/>
      <c r="AE301" s="5"/>
      <c r="AF301" s="3"/>
    </row>
    <row r="302" spans="14:32">
      <c r="N302" s="5"/>
      <c r="O302" s="3"/>
      <c r="R302" s="5"/>
      <c r="S302" s="3"/>
      <c r="W302" s="5"/>
      <c r="X302" s="3"/>
      <c r="AB302" s="5"/>
      <c r="AC302" s="3"/>
      <c r="AE302" s="5"/>
      <c r="AF302" s="3"/>
    </row>
    <row r="303" spans="14:32">
      <c r="N303" s="5"/>
      <c r="O303" s="3"/>
      <c r="R303" s="5"/>
      <c r="S303" s="3"/>
      <c r="W303" s="5"/>
      <c r="X303" s="3"/>
      <c r="AB303" s="5"/>
      <c r="AC303" s="3"/>
      <c r="AE303" s="5"/>
      <c r="AF303" s="3"/>
    </row>
    <row r="304" spans="14:32">
      <c r="N304" s="5"/>
      <c r="O304" s="3"/>
      <c r="R304" s="5"/>
      <c r="S304" s="3"/>
      <c r="W304" s="5"/>
      <c r="X304" s="3"/>
      <c r="AB304" s="5"/>
      <c r="AC304" s="3"/>
      <c r="AE304" s="5"/>
      <c r="AF304" s="3"/>
    </row>
    <row r="305" spans="14:32">
      <c r="N305" s="5"/>
      <c r="O305" s="3"/>
      <c r="R305" s="5"/>
      <c r="S305" s="3"/>
      <c r="W305" s="5"/>
      <c r="X305" s="3"/>
      <c r="AB305" s="5"/>
      <c r="AC305" s="3"/>
      <c r="AE305" s="5"/>
      <c r="AF305" s="3"/>
    </row>
    <row r="306" spans="14:32">
      <c r="N306" s="5"/>
      <c r="O306" s="3"/>
      <c r="R306" s="5"/>
      <c r="S306" s="3"/>
      <c r="W306" s="5"/>
      <c r="X306" s="3"/>
      <c r="AB306" s="5"/>
      <c r="AC306" s="3"/>
      <c r="AE306" s="5"/>
      <c r="AF306" s="3"/>
    </row>
    <row r="307" spans="14:32">
      <c r="N307" s="5"/>
      <c r="O307" s="3"/>
      <c r="R307" s="5"/>
      <c r="S307" s="3"/>
      <c r="W307" s="5"/>
      <c r="X307" s="3"/>
      <c r="AB307" s="5"/>
      <c r="AC307" s="3"/>
      <c r="AE307" s="5"/>
      <c r="AF307" s="3"/>
    </row>
    <row r="308" spans="14:32">
      <c r="N308" s="5"/>
      <c r="O308" s="3"/>
      <c r="R308" s="5"/>
      <c r="S308" s="3"/>
      <c r="W308" s="5"/>
      <c r="X308" s="3"/>
      <c r="AB308" s="5"/>
      <c r="AC308" s="3"/>
      <c r="AE308" s="5"/>
      <c r="AF308" s="3"/>
    </row>
    <row r="309" spans="14:32">
      <c r="N309" s="5"/>
      <c r="O309" s="3"/>
      <c r="R309" s="5"/>
      <c r="S309" s="3"/>
      <c r="W309" s="5"/>
      <c r="X309" s="3"/>
      <c r="AB309" s="5"/>
      <c r="AC309" s="3"/>
      <c r="AE309" s="5"/>
      <c r="AF309" s="3"/>
    </row>
    <row r="310" spans="14:32">
      <c r="N310" s="5"/>
      <c r="O310" s="3"/>
      <c r="R310" s="5"/>
      <c r="S310" s="3"/>
      <c r="W310" s="5"/>
      <c r="X310" s="3"/>
      <c r="AB310" s="5"/>
      <c r="AC310" s="3"/>
      <c r="AE310" s="5"/>
      <c r="AF310" s="3"/>
    </row>
    <row r="311" spans="14:32">
      <c r="N311" s="5"/>
      <c r="O311" s="3"/>
      <c r="R311" s="5"/>
      <c r="S311" s="3"/>
      <c r="W311" s="5"/>
      <c r="X311" s="3"/>
      <c r="AB311" s="5"/>
      <c r="AC311" s="3"/>
      <c r="AE311" s="5"/>
      <c r="AF311" s="3"/>
    </row>
    <row r="312" spans="14:32">
      <c r="N312" s="5"/>
      <c r="O312" s="3"/>
      <c r="R312" s="5"/>
      <c r="S312" s="3"/>
      <c r="W312" s="5"/>
      <c r="X312" s="3"/>
      <c r="AB312" s="5"/>
      <c r="AC312" s="3"/>
      <c r="AE312" s="5"/>
      <c r="AF312" s="3"/>
    </row>
    <row r="313" spans="14:32">
      <c r="N313" s="5"/>
      <c r="O313" s="3"/>
      <c r="R313" s="5"/>
      <c r="S313" s="3"/>
      <c r="W313" s="5"/>
      <c r="X313" s="3"/>
      <c r="AB313" s="5"/>
      <c r="AC313" s="3"/>
      <c r="AE313" s="5"/>
      <c r="AF313" s="3"/>
    </row>
    <row r="314" spans="14:32">
      <c r="N314" s="5"/>
      <c r="O314" s="3"/>
      <c r="R314" s="5"/>
      <c r="S314" s="3"/>
      <c r="W314" s="5"/>
      <c r="X314" s="3"/>
      <c r="AB314" s="5"/>
      <c r="AC314" s="3"/>
      <c r="AE314" s="5"/>
      <c r="AF314" s="3"/>
    </row>
    <row r="315" spans="14:32">
      <c r="N315" s="5"/>
      <c r="O315" s="3"/>
      <c r="R315" s="5"/>
      <c r="S315" s="3"/>
      <c r="W315" s="5"/>
      <c r="X315" s="3"/>
      <c r="AB315" s="5"/>
      <c r="AC315" s="3"/>
      <c r="AE315" s="5"/>
      <c r="AF315" s="3"/>
    </row>
    <row r="316" spans="14:32">
      <c r="N316" s="5"/>
      <c r="O316" s="3"/>
      <c r="R316" s="5"/>
      <c r="S316" s="3"/>
      <c r="W316" s="5"/>
      <c r="X316" s="3"/>
      <c r="AB316" s="5"/>
      <c r="AC316" s="3"/>
      <c r="AE316" s="5"/>
      <c r="AF316" s="3"/>
    </row>
    <row r="317" spans="14:32">
      <c r="N317" s="5"/>
      <c r="O317" s="3"/>
      <c r="R317" s="5"/>
      <c r="S317" s="3"/>
      <c r="W317" s="5"/>
      <c r="X317" s="3"/>
      <c r="AB317" s="5"/>
      <c r="AC317" s="3"/>
      <c r="AE317" s="5"/>
      <c r="AF317" s="3"/>
    </row>
    <row r="318" spans="14:32">
      <c r="N318" s="5"/>
      <c r="O318" s="3"/>
      <c r="R318" s="5"/>
      <c r="S318" s="3"/>
      <c r="W318" s="5"/>
      <c r="X318" s="3"/>
      <c r="AB318" s="5"/>
      <c r="AC318" s="3"/>
      <c r="AE318" s="5"/>
      <c r="AF318" s="3"/>
    </row>
    <row r="319" spans="14:32">
      <c r="N319" s="5"/>
      <c r="O319" s="3"/>
      <c r="R319" s="5"/>
      <c r="S319" s="3"/>
      <c r="W319" s="5"/>
      <c r="X319" s="3"/>
      <c r="AB319" s="5"/>
      <c r="AC319" s="3"/>
      <c r="AE319" s="5"/>
      <c r="AF319" s="3"/>
    </row>
    <row r="320" spans="14:32">
      <c r="N320" s="5"/>
      <c r="O320" s="3"/>
      <c r="R320" s="5"/>
      <c r="S320" s="3"/>
      <c r="W320" s="5"/>
      <c r="X320" s="3"/>
      <c r="AB320" s="5"/>
      <c r="AC320" s="3"/>
      <c r="AE320" s="5"/>
      <c r="AF320" s="3"/>
    </row>
    <row r="321" spans="14:32">
      <c r="N321" s="5"/>
      <c r="O321" s="3"/>
      <c r="R321" s="5"/>
      <c r="S321" s="3"/>
      <c r="W321" s="5"/>
      <c r="X321" s="3"/>
      <c r="AB321" s="5"/>
      <c r="AC321" s="3"/>
      <c r="AE321" s="5"/>
      <c r="AF321" s="3"/>
    </row>
    <row r="322" spans="14:32">
      <c r="N322" s="5"/>
      <c r="O322" s="3"/>
      <c r="R322" s="5"/>
      <c r="S322" s="3"/>
      <c r="W322" s="5"/>
      <c r="X322" s="3"/>
      <c r="AB322" s="5"/>
      <c r="AC322" s="3"/>
      <c r="AE322" s="5"/>
      <c r="AF322" s="3"/>
    </row>
    <row r="323" spans="14:32">
      <c r="N323" s="5"/>
      <c r="O323" s="3"/>
      <c r="R323" s="5"/>
      <c r="S323" s="3"/>
      <c r="W323" s="5"/>
      <c r="X323" s="3"/>
      <c r="AB323" s="5"/>
      <c r="AC323" s="3"/>
      <c r="AE323" s="5"/>
      <c r="AF323" s="3"/>
    </row>
    <row r="324" spans="14:32">
      <c r="N324" s="5"/>
      <c r="O324" s="3"/>
      <c r="R324" s="5"/>
      <c r="S324" s="3"/>
      <c r="W324" s="5"/>
      <c r="X324" s="3"/>
      <c r="AB324" s="5"/>
      <c r="AC324" s="3"/>
      <c r="AE324" s="5"/>
      <c r="AF324" s="3"/>
    </row>
    <row r="325" spans="14:32">
      <c r="N325" s="5"/>
      <c r="O325" s="3"/>
      <c r="R325" s="5"/>
      <c r="S325" s="3"/>
      <c r="W325" s="5"/>
      <c r="X325" s="3"/>
      <c r="AB325" s="5"/>
      <c r="AC325" s="3"/>
      <c r="AE325" s="5"/>
      <c r="AF325" s="3"/>
    </row>
    <row r="326" spans="14:32">
      <c r="N326" s="5"/>
      <c r="O326" s="3"/>
      <c r="R326" s="5"/>
      <c r="S326" s="3"/>
      <c r="W326" s="5"/>
      <c r="X326" s="3"/>
      <c r="AB326" s="5"/>
      <c r="AC326" s="3"/>
      <c r="AE326" s="5"/>
      <c r="AF326" s="3"/>
    </row>
    <row r="327" spans="14:32">
      <c r="N327" s="5"/>
      <c r="O327" s="3"/>
      <c r="R327" s="5"/>
      <c r="S327" s="3"/>
      <c r="W327" s="5"/>
      <c r="X327" s="3"/>
      <c r="AB327" s="5"/>
      <c r="AC327" s="3"/>
      <c r="AE327" s="5"/>
      <c r="AF327" s="3"/>
    </row>
    <row r="328" spans="14:32">
      <c r="N328" s="5"/>
      <c r="O328" s="3"/>
      <c r="R328" s="5"/>
      <c r="S328" s="3"/>
      <c r="W328" s="5"/>
      <c r="X328" s="3"/>
      <c r="AB328" s="5"/>
      <c r="AC328" s="3"/>
      <c r="AE328" s="5"/>
      <c r="AF328" s="3"/>
    </row>
    <row r="329" spans="14:32">
      <c r="N329" s="5"/>
      <c r="O329" s="3"/>
      <c r="R329" s="5"/>
      <c r="S329" s="3"/>
      <c r="W329" s="5"/>
      <c r="X329" s="3"/>
      <c r="AB329" s="5"/>
      <c r="AC329" s="3"/>
      <c r="AE329" s="5"/>
      <c r="AF329" s="3"/>
    </row>
    <row r="330" spans="14:32">
      <c r="N330" s="5"/>
      <c r="O330" s="3"/>
      <c r="R330" s="5"/>
      <c r="S330" s="3"/>
      <c r="W330" s="5"/>
      <c r="X330" s="3"/>
      <c r="AB330" s="5"/>
      <c r="AC330" s="3"/>
      <c r="AE330" s="5"/>
      <c r="AF330" s="3"/>
    </row>
    <row r="331" spans="14:32">
      <c r="N331" s="5"/>
      <c r="O331" s="3"/>
      <c r="R331" s="5"/>
      <c r="S331" s="3"/>
      <c r="W331" s="5"/>
      <c r="X331" s="3"/>
      <c r="AB331" s="5"/>
      <c r="AC331" s="3"/>
      <c r="AE331" s="5"/>
      <c r="AF331" s="3"/>
    </row>
    <row r="332" spans="14:32">
      <c r="N332" s="5"/>
      <c r="O332" s="3"/>
      <c r="R332" s="5"/>
      <c r="S332" s="3"/>
      <c r="W332" s="5"/>
      <c r="X332" s="3"/>
      <c r="AB332" s="5"/>
      <c r="AC332" s="3"/>
      <c r="AE332" s="5"/>
      <c r="AF332" s="3"/>
    </row>
    <row r="333" spans="14:32">
      <c r="N333" s="5"/>
      <c r="O333" s="3"/>
      <c r="R333" s="5"/>
      <c r="S333" s="3"/>
      <c r="W333" s="5"/>
      <c r="X333" s="3"/>
      <c r="AB333" s="5"/>
      <c r="AC333" s="3"/>
      <c r="AE333" s="5"/>
      <c r="AF333" s="3"/>
    </row>
    <row r="334" spans="14:32">
      <c r="N334" s="5"/>
      <c r="O334" s="3"/>
      <c r="R334" s="5"/>
      <c r="S334" s="3"/>
      <c r="W334" s="5"/>
      <c r="X334" s="3"/>
      <c r="AB334" s="5"/>
      <c r="AC334" s="3"/>
      <c r="AE334" s="5"/>
      <c r="AF334" s="3"/>
    </row>
    <row r="335" spans="14:32">
      <c r="N335" s="5"/>
      <c r="O335" s="3"/>
      <c r="R335" s="5"/>
      <c r="S335" s="3"/>
      <c r="W335" s="5"/>
      <c r="X335" s="3"/>
      <c r="AB335" s="5"/>
      <c r="AC335" s="3"/>
      <c r="AE335" s="5"/>
      <c r="AF335" s="3"/>
    </row>
    <row r="336" spans="14:32">
      <c r="N336" s="5"/>
      <c r="O336" s="3"/>
      <c r="R336" s="5"/>
      <c r="S336" s="3"/>
      <c r="W336" s="5"/>
      <c r="X336" s="3"/>
      <c r="AB336" s="5"/>
      <c r="AC336" s="3"/>
      <c r="AE336" s="5"/>
      <c r="AF336" s="3"/>
    </row>
    <row r="337" spans="14:32">
      <c r="N337" s="5"/>
      <c r="O337" s="3"/>
      <c r="R337" s="5"/>
      <c r="S337" s="3"/>
      <c r="W337" s="5"/>
      <c r="X337" s="3"/>
      <c r="AB337" s="5"/>
      <c r="AC337" s="3"/>
      <c r="AE337" s="5"/>
      <c r="AF337" s="3"/>
    </row>
    <row r="338" spans="14:32">
      <c r="N338" s="5"/>
      <c r="O338" s="3"/>
      <c r="R338" s="5"/>
      <c r="S338" s="3"/>
      <c r="W338" s="5"/>
      <c r="X338" s="3"/>
      <c r="AB338" s="5"/>
      <c r="AC338" s="3"/>
      <c r="AE338" s="5"/>
      <c r="AF338" s="3"/>
    </row>
    <row r="339" spans="14:32">
      <c r="N339" s="5"/>
      <c r="O339" s="3"/>
      <c r="R339" s="5"/>
      <c r="S339" s="3"/>
      <c r="W339" s="5"/>
      <c r="X339" s="3"/>
      <c r="AB339" s="5"/>
      <c r="AC339" s="3"/>
      <c r="AE339" s="5"/>
      <c r="AF339" s="3"/>
    </row>
    <row r="340" spans="14:32">
      <c r="N340" s="5"/>
      <c r="O340" s="3"/>
      <c r="R340" s="5"/>
      <c r="S340" s="3"/>
      <c r="W340" s="5"/>
      <c r="X340" s="3"/>
      <c r="AB340" s="5"/>
      <c r="AC340" s="3"/>
      <c r="AE340" s="5"/>
      <c r="AF340" s="3"/>
    </row>
    <row r="341" spans="14:32">
      <c r="N341" s="5"/>
      <c r="O341" s="3"/>
      <c r="R341" s="5"/>
      <c r="S341" s="3"/>
      <c r="W341" s="5"/>
      <c r="X341" s="3"/>
      <c r="AB341" s="5"/>
      <c r="AC341" s="3"/>
      <c r="AE341" s="5"/>
      <c r="AF341" s="3"/>
    </row>
    <row r="342" spans="14:32">
      <c r="N342" s="5"/>
      <c r="O342" s="3"/>
      <c r="R342" s="5"/>
      <c r="S342" s="3"/>
      <c r="W342" s="5"/>
      <c r="X342" s="3"/>
      <c r="AB342" s="5"/>
      <c r="AC342" s="3"/>
      <c r="AE342" s="5"/>
      <c r="AF342" s="3"/>
    </row>
    <row r="343" spans="14:32">
      <c r="N343" s="5"/>
      <c r="O343" s="3"/>
      <c r="R343" s="5"/>
      <c r="S343" s="3"/>
      <c r="W343" s="5"/>
      <c r="X343" s="3"/>
      <c r="AB343" s="5"/>
      <c r="AC343" s="3"/>
      <c r="AE343" s="5"/>
      <c r="AF343" s="3"/>
    </row>
    <row r="344" spans="14:32">
      <c r="N344" s="5"/>
      <c r="O344" s="3"/>
      <c r="R344" s="5"/>
      <c r="S344" s="3"/>
      <c r="W344" s="5"/>
      <c r="X344" s="3"/>
      <c r="AB344" s="5"/>
      <c r="AC344" s="3"/>
      <c r="AE344" s="5"/>
      <c r="AF344" s="3"/>
    </row>
    <row r="345" spans="14:32">
      <c r="N345" s="5"/>
      <c r="O345" s="3"/>
      <c r="R345" s="5"/>
      <c r="S345" s="3"/>
      <c r="W345" s="5"/>
      <c r="X345" s="3"/>
      <c r="AB345" s="5"/>
      <c r="AC345" s="3"/>
      <c r="AE345" s="5"/>
      <c r="AF345" s="3"/>
    </row>
    <row r="346" spans="14:32">
      <c r="N346" s="5"/>
      <c r="O346" s="3"/>
      <c r="R346" s="5"/>
      <c r="S346" s="3"/>
      <c r="W346" s="5"/>
      <c r="X346" s="3"/>
      <c r="AB346" s="5"/>
      <c r="AC346" s="3"/>
      <c r="AE346" s="5"/>
      <c r="AF346" s="3"/>
    </row>
    <row r="347" spans="14:32">
      <c r="N347" s="5"/>
      <c r="O347" s="3"/>
      <c r="R347" s="5"/>
      <c r="S347" s="3"/>
      <c r="W347" s="5"/>
      <c r="X347" s="3"/>
      <c r="AB347" s="5"/>
      <c r="AC347" s="3"/>
      <c r="AE347" s="5"/>
      <c r="AF347" s="3"/>
    </row>
    <row r="348" spans="14:32">
      <c r="N348" s="5"/>
      <c r="O348" s="3"/>
      <c r="R348" s="5"/>
      <c r="S348" s="3"/>
      <c r="W348" s="5"/>
      <c r="X348" s="3"/>
      <c r="AB348" s="5"/>
      <c r="AC348" s="3"/>
      <c r="AE348" s="5"/>
      <c r="AF348" s="3"/>
    </row>
    <row r="349" spans="14:32">
      <c r="N349" s="5"/>
      <c r="O349" s="3"/>
      <c r="R349" s="5"/>
      <c r="S349" s="3"/>
      <c r="W349" s="5"/>
      <c r="X349" s="3"/>
      <c r="AB349" s="5"/>
      <c r="AC349" s="3"/>
      <c r="AE349" s="5"/>
      <c r="AF349" s="3"/>
    </row>
    <row r="350" spans="14:32">
      <c r="N350" s="5"/>
      <c r="O350" s="3"/>
      <c r="R350" s="5"/>
      <c r="S350" s="3"/>
      <c r="W350" s="5"/>
      <c r="X350" s="3"/>
      <c r="AB350" s="5"/>
      <c r="AC350" s="3"/>
      <c r="AE350" s="5"/>
      <c r="AF350" s="3"/>
    </row>
    <row r="351" spans="14:32">
      <c r="N351" s="5"/>
      <c r="O351" s="3"/>
      <c r="R351" s="5"/>
      <c r="S351" s="3"/>
      <c r="W351" s="5"/>
      <c r="X351" s="3"/>
      <c r="AB351" s="5"/>
      <c r="AC351" s="3"/>
      <c r="AE351" s="5"/>
      <c r="AF351" s="3"/>
    </row>
    <row r="352" spans="14:32">
      <c r="N352" s="5"/>
      <c r="O352" s="3"/>
      <c r="R352" s="5"/>
      <c r="S352" s="3"/>
      <c r="W352" s="5"/>
      <c r="X352" s="3"/>
      <c r="AB352" s="5"/>
      <c r="AC352" s="3"/>
      <c r="AE352" s="5"/>
      <c r="AF352" s="3"/>
    </row>
    <row r="353" spans="14:32">
      <c r="N353" s="5"/>
      <c r="O353" s="3"/>
      <c r="R353" s="5"/>
      <c r="S353" s="3"/>
      <c r="W353" s="5"/>
      <c r="X353" s="3"/>
      <c r="AB353" s="5"/>
      <c r="AC353" s="3"/>
      <c r="AE353" s="5"/>
      <c r="AF353" s="3"/>
    </row>
    <row r="354" spans="14:32">
      <c r="N354" s="5"/>
      <c r="O354" s="3"/>
      <c r="R354" s="5"/>
      <c r="S354" s="3"/>
      <c r="W354" s="5"/>
      <c r="X354" s="3"/>
      <c r="AB354" s="5"/>
      <c r="AC354" s="3"/>
      <c r="AE354" s="5"/>
      <c r="AF354" s="3"/>
    </row>
    <row r="355" spans="14:32">
      <c r="N355" s="5"/>
      <c r="O355" s="3"/>
      <c r="R355" s="5"/>
      <c r="S355" s="3"/>
      <c r="W355" s="5"/>
      <c r="X355" s="3"/>
      <c r="AB355" s="5"/>
      <c r="AC355" s="3"/>
      <c r="AE355" s="5"/>
      <c r="AF355" s="3"/>
    </row>
    <row r="356" spans="14:32">
      <c r="N356" s="5"/>
      <c r="O356" s="3"/>
      <c r="R356" s="5"/>
      <c r="S356" s="3"/>
      <c r="W356" s="5"/>
      <c r="X356" s="3"/>
      <c r="AB356" s="5"/>
      <c r="AC356" s="3"/>
      <c r="AE356" s="5"/>
      <c r="AF356" s="3"/>
    </row>
    <row r="357" spans="14:32">
      <c r="N357" s="5"/>
      <c r="O357" s="3"/>
      <c r="R357" s="5"/>
      <c r="S357" s="3"/>
      <c r="W357" s="5"/>
      <c r="X357" s="3"/>
      <c r="AB357" s="5"/>
      <c r="AC357" s="3"/>
      <c r="AE357" s="5"/>
      <c r="AF357" s="3"/>
    </row>
    <row r="358" spans="14:32">
      <c r="N358" s="5"/>
      <c r="O358" s="3"/>
      <c r="R358" s="5"/>
      <c r="S358" s="3"/>
      <c r="W358" s="5"/>
      <c r="X358" s="3"/>
      <c r="AB358" s="5"/>
      <c r="AC358" s="3"/>
      <c r="AE358" s="5"/>
      <c r="AF358" s="3"/>
    </row>
    <row r="359" spans="14:32">
      <c r="N359" s="5"/>
      <c r="O359" s="3"/>
      <c r="R359" s="5"/>
      <c r="S359" s="3"/>
      <c r="W359" s="5"/>
      <c r="X359" s="3"/>
      <c r="AB359" s="5"/>
      <c r="AC359" s="3"/>
      <c r="AE359" s="5"/>
      <c r="AF359" s="3"/>
    </row>
    <row r="360" spans="14:32">
      <c r="N360" s="5"/>
      <c r="O360" s="3"/>
      <c r="R360" s="5"/>
      <c r="S360" s="3"/>
      <c r="W360" s="5"/>
      <c r="X360" s="3"/>
      <c r="AB360" s="5"/>
      <c r="AC360" s="3"/>
      <c r="AE360" s="5"/>
      <c r="AF360" s="3"/>
    </row>
    <row r="361" spans="14:32">
      <c r="N361" s="5"/>
      <c r="O361" s="3"/>
      <c r="R361" s="5"/>
      <c r="S361" s="3"/>
      <c r="W361" s="5"/>
      <c r="X361" s="3"/>
      <c r="AB361" s="5"/>
      <c r="AC361" s="3"/>
      <c r="AE361" s="5"/>
      <c r="AF361" s="3"/>
    </row>
    <row r="362" spans="14:32">
      <c r="N362" s="5"/>
      <c r="O362" s="3"/>
      <c r="R362" s="5"/>
      <c r="S362" s="3"/>
      <c r="W362" s="5"/>
      <c r="X362" s="3"/>
      <c r="AB362" s="5"/>
      <c r="AC362" s="3"/>
      <c r="AE362" s="5"/>
      <c r="AF362" s="3"/>
    </row>
    <row r="363" spans="14:32">
      <c r="N363" s="5"/>
      <c r="O363" s="3"/>
      <c r="R363" s="5"/>
      <c r="S363" s="3"/>
      <c r="W363" s="5"/>
      <c r="X363" s="3"/>
      <c r="AB363" s="5"/>
      <c r="AC363" s="3"/>
      <c r="AE363" s="5"/>
      <c r="AF363" s="3"/>
    </row>
    <row r="364" spans="14:32">
      <c r="N364" s="5"/>
      <c r="O364" s="3"/>
      <c r="R364" s="5"/>
      <c r="S364" s="3"/>
      <c r="W364" s="5"/>
      <c r="X364" s="3"/>
      <c r="AB364" s="5"/>
      <c r="AC364" s="3"/>
      <c r="AE364" s="5"/>
      <c r="AF364" s="3"/>
    </row>
    <row r="365" spans="14:32">
      <c r="N365" s="5"/>
      <c r="O365" s="3"/>
      <c r="R365" s="5"/>
      <c r="S365" s="3"/>
      <c r="W365" s="5"/>
      <c r="X365" s="3"/>
      <c r="AB365" s="5"/>
      <c r="AC365" s="3"/>
      <c r="AE365" s="5"/>
      <c r="AF365" s="3"/>
    </row>
    <row r="366" spans="14:32">
      <c r="N366" s="5"/>
      <c r="O366" s="3"/>
      <c r="R366" s="5"/>
      <c r="S366" s="3"/>
      <c r="W366" s="5"/>
      <c r="X366" s="3"/>
      <c r="AB366" s="5"/>
      <c r="AC366" s="3"/>
      <c r="AE366" s="5"/>
      <c r="AF366" s="3"/>
    </row>
    <row r="367" spans="14:32">
      <c r="N367" s="5"/>
      <c r="O367" s="3"/>
      <c r="R367" s="5"/>
      <c r="S367" s="3"/>
      <c r="W367" s="5"/>
      <c r="X367" s="3"/>
      <c r="AB367" s="5"/>
      <c r="AC367" s="3"/>
      <c r="AE367" s="5"/>
      <c r="AF367" s="3"/>
    </row>
    <row r="368" spans="14:32">
      <c r="N368" s="5"/>
      <c r="O368" s="3"/>
      <c r="R368" s="5"/>
      <c r="S368" s="3"/>
      <c r="W368" s="5"/>
      <c r="X368" s="3"/>
      <c r="AB368" s="5"/>
      <c r="AC368" s="3"/>
      <c r="AE368" s="5"/>
      <c r="AF368" s="3"/>
    </row>
    <row r="369" spans="14:32">
      <c r="N369" s="5"/>
      <c r="O369" s="3"/>
      <c r="R369" s="5"/>
      <c r="S369" s="3"/>
      <c r="W369" s="5"/>
      <c r="X369" s="3"/>
      <c r="AB369" s="5"/>
      <c r="AC369" s="3"/>
      <c r="AE369" s="5"/>
      <c r="AF369" s="3"/>
    </row>
    <row r="370" spans="14:32">
      <c r="N370" s="5"/>
      <c r="O370" s="3"/>
      <c r="R370" s="5"/>
      <c r="S370" s="3"/>
      <c r="W370" s="5"/>
      <c r="X370" s="3"/>
      <c r="AB370" s="5"/>
      <c r="AC370" s="3"/>
      <c r="AE370" s="5"/>
      <c r="AF370" s="3"/>
    </row>
    <row r="371" spans="14:32">
      <c r="N371" s="5"/>
      <c r="O371" s="3"/>
      <c r="R371" s="5"/>
      <c r="S371" s="3"/>
      <c r="W371" s="5"/>
      <c r="X371" s="3"/>
      <c r="AB371" s="5"/>
      <c r="AC371" s="3"/>
      <c r="AE371" s="5"/>
      <c r="AF371" s="3"/>
    </row>
    <row r="372" spans="14:32">
      <c r="N372" s="5"/>
      <c r="O372" s="3"/>
      <c r="R372" s="5"/>
      <c r="S372" s="3"/>
      <c r="W372" s="5"/>
      <c r="X372" s="3"/>
      <c r="AB372" s="5"/>
      <c r="AC372" s="3"/>
      <c r="AE372" s="5"/>
      <c r="AF372" s="3"/>
    </row>
    <row r="373" spans="14:32">
      <c r="N373" s="5"/>
      <c r="O373" s="3"/>
      <c r="R373" s="5"/>
      <c r="S373" s="3"/>
      <c r="W373" s="5"/>
      <c r="X373" s="3"/>
      <c r="AB373" s="5"/>
      <c r="AC373" s="3"/>
      <c r="AE373" s="5"/>
      <c r="AF373" s="3"/>
    </row>
    <row r="374" spans="14:32">
      <c r="N374" s="5"/>
      <c r="O374" s="3"/>
      <c r="R374" s="5"/>
      <c r="S374" s="3"/>
      <c r="W374" s="5"/>
      <c r="X374" s="3"/>
      <c r="AB374" s="5"/>
      <c r="AC374" s="3"/>
      <c r="AE374" s="5"/>
      <c r="AF374" s="3"/>
    </row>
    <row r="375" spans="14:32">
      <c r="N375" s="5"/>
      <c r="O375" s="3"/>
      <c r="R375" s="5"/>
      <c r="S375" s="3"/>
      <c r="W375" s="5"/>
      <c r="X375" s="3"/>
      <c r="AB375" s="5"/>
      <c r="AC375" s="3"/>
      <c r="AE375" s="5"/>
      <c r="AF375" s="3"/>
    </row>
    <row r="376" spans="14:32">
      <c r="N376" s="5"/>
      <c r="O376" s="3"/>
      <c r="R376" s="5"/>
      <c r="S376" s="3"/>
      <c r="W376" s="5"/>
      <c r="X376" s="3"/>
      <c r="AB376" s="5"/>
      <c r="AC376" s="3"/>
      <c r="AE376" s="5"/>
      <c r="AF376" s="3"/>
    </row>
    <row r="377" spans="14:32">
      <c r="N377" s="5"/>
      <c r="O377" s="3"/>
      <c r="R377" s="5"/>
      <c r="S377" s="3"/>
      <c r="W377" s="5"/>
      <c r="X377" s="3"/>
      <c r="AB377" s="5"/>
      <c r="AC377" s="3"/>
      <c r="AE377" s="5"/>
      <c r="AF377" s="3"/>
    </row>
    <row r="378" spans="14:32">
      <c r="N378" s="5"/>
      <c r="O378" s="3"/>
      <c r="R378" s="5"/>
      <c r="S378" s="3"/>
      <c r="W378" s="5"/>
      <c r="X378" s="3"/>
      <c r="AB378" s="5"/>
      <c r="AC378" s="3"/>
      <c r="AE378" s="5"/>
      <c r="AF378" s="3"/>
    </row>
    <row r="379" spans="14:32">
      <c r="N379" s="5"/>
      <c r="O379" s="3"/>
      <c r="R379" s="5"/>
      <c r="S379" s="3"/>
      <c r="W379" s="5"/>
      <c r="X379" s="3"/>
      <c r="AB379" s="5"/>
      <c r="AC379" s="3"/>
      <c r="AE379" s="5"/>
      <c r="AF379" s="3"/>
    </row>
    <row r="380" spans="14:32">
      <c r="N380" s="5"/>
      <c r="O380" s="3"/>
      <c r="R380" s="5"/>
      <c r="S380" s="3"/>
      <c r="W380" s="5"/>
      <c r="X380" s="3"/>
      <c r="AB380" s="5"/>
      <c r="AC380" s="3"/>
      <c r="AE380" s="5"/>
      <c r="AF380" s="3"/>
    </row>
    <row r="381" spans="14:32">
      <c r="N381" s="5"/>
      <c r="O381" s="3"/>
      <c r="R381" s="5"/>
      <c r="S381" s="3"/>
      <c r="W381" s="5"/>
      <c r="X381" s="3"/>
      <c r="AB381" s="5"/>
      <c r="AC381" s="3"/>
      <c r="AE381" s="5"/>
      <c r="AF381" s="3"/>
    </row>
    <row r="382" spans="14:32">
      <c r="N382" s="5"/>
      <c r="O382" s="3"/>
      <c r="R382" s="5"/>
      <c r="S382" s="3"/>
      <c r="W382" s="5"/>
      <c r="X382" s="3"/>
      <c r="AB382" s="5"/>
      <c r="AC382" s="3"/>
      <c r="AE382" s="5"/>
      <c r="AF382" s="3"/>
    </row>
    <row r="383" spans="14:32">
      <c r="N383" s="5"/>
      <c r="O383" s="3"/>
      <c r="R383" s="5"/>
      <c r="S383" s="3"/>
      <c r="W383" s="5"/>
      <c r="X383" s="3"/>
      <c r="AB383" s="5"/>
      <c r="AC383" s="3"/>
      <c r="AE383" s="5"/>
      <c r="AF383" s="3"/>
    </row>
    <row r="384" spans="14:32">
      <c r="N384" s="5"/>
      <c r="O384" s="3"/>
      <c r="R384" s="5"/>
      <c r="S384" s="3"/>
      <c r="W384" s="5"/>
      <c r="X384" s="3"/>
      <c r="AB384" s="5"/>
      <c r="AC384" s="3"/>
      <c r="AE384" s="5"/>
      <c r="AF384" s="3"/>
    </row>
    <row r="385" spans="14:32">
      <c r="N385" s="5"/>
      <c r="O385" s="3"/>
      <c r="R385" s="5"/>
      <c r="S385" s="3"/>
      <c r="W385" s="5"/>
      <c r="X385" s="3"/>
      <c r="AB385" s="5"/>
      <c r="AC385" s="3"/>
      <c r="AE385" s="5"/>
      <c r="AF385" s="3"/>
    </row>
    <row r="386" spans="14:32">
      <c r="N386" s="5"/>
      <c r="O386" s="3"/>
      <c r="R386" s="5"/>
      <c r="S386" s="3"/>
      <c r="W386" s="5"/>
      <c r="X386" s="3"/>
      <c r="AB386" s="5"/>
      <c r="AC386" s="3"/>
      <c r="AE386" s="5"/>
      <c r="AF386" s="3"/>
    </row>
    <row r="387" spans="14:32">
      <c r="N387" s="5"/>
      <c r="O387" s="3"/>
      <c r="R387" s="5"/>
      <c r="S387" s="3"/>
      <c r="W387" s="5"/>
      <c r="X387" s="3"/>
      <c r="AB387" s="5"/>
      <c r="AC387" s="3"/>
      <c r="AE387" s="5"/>
      <c r="AF387" s="3"/>
    </row>
    <row r="388" spans="14:32">
      <c r="N388" s="5"/>
      <c r="O388" s="3"/>
      <c r="R388" s="5"/>
      <c r="S388" s="3"/>
      <c r="W388" s="5"/>
      <c r="X388" s="3"/>
      <c r="AB388" s="5"/>
      <c r="AC388" s="3"/>
      <c r="AE388" s="5"/>
      <c r="AF388" s="3"/>
    </row>
    <row r="389" spans="14:32">
      <c r="N389" s="5"/>
      <c r="O389" s="3"/>
      <c r="R389" s="5"/>
      <c r="S389" s="3"/>
      <c r="W389" s="5"/>
      <c r="X389" s="3"/>
      <c r="AB389" s="5"/>
      <c r="AC389" s="3"/>
      <c r="AE389" s="5"/>
      <c r="AF389" s="3"/>
    </row>
    <row r="390" spans="14:32">
      <c r="N390" s="5"/>
      <c r="O390" s="3"/>
      <c r="R390" s="5"/>
      <c r="S390" s="3"/>
      <c r="W390" s="5"/>
      <c r="X390" s="3"/>
      <c r="AB390" s="5"/>
      <c r="AC390" s="3"/>
      <c r="AE390" s="5"/>
      <c r="AF390" s="3"/>
    </row>
    <row r="391" spans="14:32">
      <c r="N391" s="5"/>
      <c r="O391" s="3"/>
      <c r="R391" s="5"/>
      <c r="S391" s="3"/>
      <c r="W391" s="5"/>
      <c r="X391" s="3"/>
      <c r="AB391" s="5"/>
      <c r="AC391" s="3"/>
      <c r="AE391" s="5"/>
      <c r="AF391" s="3"/>
    </row>
    <row r="392" spans="14:32">
      <c r="N392" s="5"/>
      <c r="O392" s="3"/>
      <c r="R392" s="5"/>
      <c r="S392" s="3"/>
      <c r="W392" s="5"/>
      <c r="X392" s="3"/>
      <c r="AB392" s="5"/>
      <c r="AC392" s="3"/>
      <c r="AE392" s="5"/>
      <c r="AF392" s="3"/>
    </row>
    <row r="393" spans="14:32">
      <c r="N393" s="5"/>
      <c r="O393" s="3"/>
      <c r="R393" s="5"/>
      <c r="S393" s="3"/>
      <c r="W393" s="5"/>
      <c r="X393" s="3"/>
      <c r="AB393" s="5"/>
      <c r="AC393" s="3"/>
      <c r="AE393" s="5"/>
      <c r="AF393" s="3"/>
    </row>
    <row r="394" spans="14:32">
      <c r="N394" s="5"/>
      <c r="O394" s="3"/>
      <c r="R394" s="5"/>
      <c r="S394" s="3"/>
      <c r="W394" s="5"/>
      <c r="X394" s="3"/>
      <c r="AB394" s="5"/>
      <c r="AC394" s="3"/>
      <c r="AE394" s="5"/>
      <c r="AF394" s="3"/>
    </row>
    <row r="395" spans="14:32">
      <c r="N395" s="5"/>
      <c r="O395" s="3"/>
      <c r="R395" s="5"/>
      <c r="S395" s="3"/>
      <c r="W395" s="5"/>
      <c r="X395" s="3"/>
      <c r="AB395" s="5"/>
      <c r="AC395" s="3"/>
      <c r="AE395" s="5"/>
      <c r="AF395" s="3"/>
    </row>
    <row r="396" spans="14:32">
      <c r="N396" s="5"/>
      <c r="O396" s="3"/>
      <c r="R396" s="5"/>
      <c r="S396" s="3"/>
      <c r="W396" s="5"/>
      <c r="X396" s="3"/>
      <c r="AB396" s="5"/>
      <c r="AC396" s="3"/>
      <c r="AE396" s="5"/>
      <c r="AF396" s="3"/>
    </row>
    <row r="397" spans="14:32">
      <c r="N397" s="5"/>
      <c r="O397" s="3"/>
      <c r="R397" s="5"/>
      <c r="S397" s="3"/>
      <c r="W397" s="5"/>
      <c r="X397" s="3"/>
      <c r="AB397" s="5"/>
      <c r="AC397" s="3"/>
      <c r="AE397" s="5"/>
      <c r="AF397" s="3"/>
    </row>
    <row r="398" spans="14:32">
      <c r="N398" s="5"/>
      <c r="O398" s="3"/>
      <c r="R398" s="5"/>
      <c r="S398" s="3"/>
      <c r="W398" s="5"/>
      <c r="X398" s="3"/>
      <c r="AB398" s="5"/>
      <c r="AC398" s="3"/>
      <c r="AE398" s="5"/>
      <c r="AF398" s="3"/>
    </row>
    <row r="399" spans="14:32">
      <c r="N399" s="5"/>
      <c r="O399" s="3"/>
      <c r="R399" s="5"/>
      <c r="S399" s="3"/>
      <c r="W399" s="5"/>
      <c r="X399" s="3"/>
      <c r="AB399" s="5"/>
      <c r="AC399" s="3"/>
      <c r="AE399" s="5"/>
      <c r="AF399" s="3"/>
    </row>
    <row r="400" spans="14:32">
      <c r="N400" s="5"/>
      <c r="O400" s="3"/>
      <c r="R400" s="5"/>
      <c r="S400" s="3"/>
      <c r="W400" s="5"/>
      <c r="X400" s="3"/>
      <c r="AB400" s="5"/>
      <c r="AC400" s="3"/>
      <c r="AE400" s="5"/>
      <c r="AF400" s="3"/>
    </row>
    <row r="401" spans="14:32">
      <c r="N401" s="5"/>
      <c r="O401" s="3"/>
      <c r="R401" s="5"/>
      <c r="S401" s="3"/>
      <c r="W401" s="5"/>
      <c r="X401" s="3"/>
      <c r="AB401" s="5"/>
      <c r="AC401" s="3"/>
      <c r="AE401" s="5"/>
      <c r="AF401" s="3"/>
    </row>
    <row r="402" spans="14:32">
      <c r="N402" s="5"/>
      <c r="O402" s="3"/>
      <c r="R402" s="5"/>
      <c r="S402" s="3"/>
      <c r="W402" s="5"/>
      <c r="X402" s="3"/>
      <c r="AB402" s="5"/>
      <c r="AC402" s="3"/>
      <c r="AE402" s="5"/>
      <c r="AF402" s="3"/>
    </row>
    <row r="403" spans="14:32">
      <c r="N403" s="5"/>
      <c r="O403" s="3"/>
      <c r="R403" s="5"/>
      <c r="S403" s="3"/>
      <c r="W403" s="5"/>
      <c r="X403" s="3"/>
      <c r="AB403" s="5"/>
      <c r="AC403" s="3"/>
      <c r="AE403" s="5"/>
      <c r="AF403" s="3"/>
    </row>
    <row r="404" spans="14:32">
      <c r="N404" s="5"/>
      <c r="O404" s="3"/>
      <c r="R404" s="5"/>
      <c r="S404" s="3"/>
      <c r="W404" s="5"/>
      <c r="X404" s="3"/>
      <c r="AB404" s="5"/>
      <c r="AC404" s="3"/>
      <c r="AE404" s="5"/>
      <c r="AF404" s="3"/>
    </row>
    <row r="405" spans="14:32">
      <c r="N405" s="5"/>
      <c r="O405" s="3"/>
      <c r="R405" s="5"/>
      <c r="S405" s="3"/>
      <c r="W405" s="5"/>
      <c r="X405" s="3"/>
      <c r="AB405" s="5"/>
      <c r="AC405" s="3"/>
      <c r="AE405" s="5"/>
      <c r="AF405" s="3"/>
    </row>
    <row r="406" spans="14:32">
      <c r="N406" s="5"/>
      <c r="O406" s="3"/>
      <c r="R406" s="5"/>
      <c r="S406" s="3"/>
      <c r="W406" s="5"/>
      <c r="X406" s="3"/>
      <c r="AB406" s="5"/>
      <c r="AC406" s="3"/>
      <c r="AE406" s="5"/>
      <c r="AF406" s="3"/>
    </row>
    <row r="407" spans="14:32">
      <c r="N407" s="5"/>
      <c r="O407" s="3"/>
      <c r="R407" s="5"/>
      <c r="S407" s="3"/>
      <c r="W407" s="5"/>
      <c r="X407" s="3"/>
      <c r="AB407" s="5"/>
      <c r="AC407" s="3"/>
      <c r="AE407" s="5"/>
      <c r="AF407" s="3"/>
    </row>
    <row r="408" spans="14:32">
      <c r="N408" s="5"/>
      <c r="O408" s="3"/>
      <c r="R408" s="5"/>
      <c r="S408" s="3"/>
      <c r="W408" s="5"/>
      <c r="X408" s="3"/>
      <c r="AB408" s="5"/>
      <c r="AC408" s="3"/>
      <c r="AE408" s="5"/>
      <c r="AF408" s="3"/>
    </row>
    <row r="409" spans="14:32">
      <c r="N409" s="5"/>
      <c r="O409" s="3"/>
      <c r="R409" s="5"/>
      <c r="S409" s="3"/>
      <c r="W409" s="5"/>
      <c r="X409" s="3"/>
      <c r="AB409" s="5"/>
      <c r="AC409" s="3"/>
      <c r="AE409" s="5"/>
      <c r="AF409" s="3"/>
    </row>
    <row r="410" spans="14:32">
      <c r="N410" s="5"/>
      <c r="O410" s="3"/>
      <c r="R410" s="5"/>
      <c r="S410" s="3"/>
      <c r="W410" s="5"/>
      <c r="X410" s="3"/>
      <c r="AB410" s="5"/>
      <c r="AC410" s="3"/>
      <c r="AE410" s="5"/>
      <c r="AF410" s="3"/>
    </row>
    <row r="411" spans="14:32">
      <c r="N411" s="5"/>
      <c r="O411" s="3"/>
      <c r="R411" s="5"/>
      <c r="S411" s="3"/>
      <c r="W411" s="5"/>
      <c r="X411" s="3"/>
      <c r="AB411" s="5"/>
      <c r="AC411" s="3"/>
      <c r="AE411" s="5"/>
      <c r="AF411" s="3"/>
    </row>
    <row r="412" spans="14:32">
      <c r="N412" s="5"/>
      <c r="O412" s="3"/>
      <c r="R412" s="5"/>
      <c r="S412" s="3"/>
      <c r="W412" s="5"/>
      <c r="X412" s="3"/>
      <c r="AB412" s="5"/>
      <c r="AC412" s="3"/>
      <c r="AE412" s="5"/>
      <c r="AF412" s="3"/>
    </row>
    <row r="413" spans="14:32">
      <c r="N413" s="5"/>
      <c r="O413" s="3"/>
      <c r="R413" s="5"/>
      <c r="S413" s="3"/>
      <c r="W413" s="5"/>
      <c r="X413" s="3"/>
      <c r="AB413" s="5"/>
      <c r="AC413" s="3"/>
      <c r="AE413" s="5"/>
      <c r="AF413" s="3"/>
    </row>
    <row r="414" spans="14:32">
      <c r="N414" s="5"/>
      <c r="O414" s="3"/>
      <c r="R414" s="5"/>
      <c r="S414" s="3"/>
      <c r="W414" s="5"/>
      <c r="X414" s="3"/>
      <c r="AB414" s="5"/>
      <c r="AC414" s="3"/>
      <c r="AE414" s="5"/>
      <c r="AF414" s="3"/>
    </row>
    <row r="415" spans="14:32">
      <c r="N415" s="5"/>
      <c r="O415" s="3"/>
      <c r="R415" s="5"/>
      <c r="S415" s="3"/>
      <c r="W415" s="5"/>
      <c r="X415" s="3"/>
      <c r="AB415" s="5"/>
      <c r="AC415" s="3"/>
      <c r="AE415" s="5"/>
      <c r="AF415" s="3"/>
    </row>
    <row r="416" spans="14:32">
      <c r="N416" s="5"/>
      <c r="O416" s="3"/>
      <c r="R416" s="5"/>
      <c r="S416" s="3"/>
      <c r="W416" s="5"/>
      <c r="X416" s="3"/>
      <c r="AB416" s="5"/>
      <c r="AC416" s="3"/>
      <c r="AE416" s="5"/>
      <c r="AF416" s="3"/>
    </row>
    <row r="417" spans="14:32">
      <c r="N417" s="5"/>
      <c r="O417" s="3"/>
      <c r="R417" s="5"/>
      <c r="S417" s="3"/>
      <c r="W417" s="5"/>
      <c r="X417" s="3"/>
      <c r="AB417" s="5"/>
      <c r="AC417" s="3"/>
      <c r="AE417" s="5"/>
      <c r="AF417" s="3"/>
    </row>
    <row r="418" spans="14:32">
      <c r="N418" s="5"/>
      <c r="O418" s="3"/>
      <c r="R418" s="5"/>
      <c r="S418" s="3"/>
      <c r="W418" s="5"/>
      <c r="X418" s="3"/>
      <c r="AB418" s="5"/>
      <c r="AC418" s="3"/>
      <c r="AE418" s="5"/>
      <c r="AF418" s="3"/>
    </row>
    <row r="419" spans="14:32">
      <c r="N419" s="5"/>
      <c r="O419" s="3"/>
      <c r="R419" s="5"/>
      <c r="S419" s="3"/>
      <c r="W419" s="5"/>
      <c r="X419" s="3"/>
      <c r="AB419" s="5"/>
      <c r="AC419" s="3"/>
      <c r="AE419" s="5"/>
      <c r="AF419" s="3"/>
    </row>
    <row r="420" spans="14:32">
      <c r="N420" s="5"/>
      <c r="O420" s="3"/>
      <c r="R420" s="5"/>
      <c r="S420" s="3"/>
      <c r="W420" s="5"/>
      <c r="X420" s="3"/>
      <c r="AB420" s="5"/>
      <c r="AC420" s="3"/>
      <c r="AE420" s="5"/>
      <c r="AF420" s="3"/>
    </row>
    <row r="421" spans="14:32">
      <c r="N421" s="5"/>
      <c r="O421" s="3"/>
      <c r="R421" s="5"/>
      <c r="S421" s="3"/>
      <c r="W421" s="5"/>
      <c r="X421" s="3"/>
      <c r="AB421" s="5"/>
      <c r="AC421" s="3"/>
      <c r="AE421" s="5"/>
      <c r="AF421" s="3"/>
    </row>
    <row r="422" spans="14:32">
      <c r="N422" s="5"/>
      <c r="O422" s="3"/>
      <c r="R422" s="5"/>
      <c r="S422" s="3"/>
      <c r="W422" s="5"/>
      <c r="X422" s="3"/>
      <c r="AB422" s="5"/>
      <c r="AC422" s="3"/>
      <c r="AE422" s="5"/>
      <c r="AF422" s="3"/>
    </row>
    <row r="423" spans="14:32">
      <c r="N423" s="5"/>
      <c r="O423" s="3"/>
      <c r="R423" s="5"/>
      <c r="S423" s="3"/>
      <c r="W423" s="5"/>
      <c r="X423" s="3"/>
      <c r="AB423" s="5"/>
      <c r="AC423" s="3"/>
      <c r="AE423" s="5"/>
      <c r="AF423" s="3"/>
    </row>
    <row r="424" spans="14:32">
      <c r="N424" s="5"/>
      <c r="O424" s="3"/>
      <c r="R424" s="5"/>
      <c r="S424" s="3"/>
      <c r="W424" s="5"/>
      <c r="X424" s="3"/>
      <c r="AB424" s="5"/>
      <c r="AC424" s="3"/>
      <c r="AE424" s="5"/>
      <c r="AF424" s="3"/>
    </row>
    <row r="425" spans="14:32">
      <c r="N425" s="5"/>
      <c r="O425" s="3"/>
      <c r="R425" s="5"/>
      <c r="S425" s="3"/>
      <c r="W425" s="5"/>
      <c r="X425" s="3"/>
      <c r="AB425" s="5"/>
      <c r="AC425" s="3"/>
      <c r="AE425" s="5"/>
      <c r="AF425" s="3"/>
    </row>
    <row r="426" spans="14:32">
      <c r="N426" s="5"/>
      <c r="O426" s="3"/>
      <c r="R426" s="5"/>
      <c r="S426" s="3"/>
      <c r="W426" s="5"/>
      <c r="X426" s="3"/>
      <c r="AB426" s="5"/>
      <c r="AC426" s="3"/>
      <c r="AE426" s="5"/>
      <c r="AF426" s="3"/>
    </row>
  </sheetData>
  <dataConsolidate/>
  <mergeCells count="55">
    <mergeCell ref="C156:D156"/>
    <mergeCell ref="C146:D146"/>
    <mergeCell ref="C147:D147"/>
    <mergeCell ref="B155:D155"/>
    <mergeCell ref="C154:D154"/>
    <mergeCell ref="B150:D150"/>
    <mergeCell ref="C153:D153"/>
    <mergeCell ref="C151:D151"/>
    <mergeCell ref="C152:D152"/>
    <mergeCell ref="BB4:BM4"/>
    <mergeCell ref="AP4:BA4"/>
    <mergeCell ref="B133:D133"/>
    <mergeCell ref="B139:D139"/>
    <mergeCell ref="R4:AC4"/>
    <mergeCell ref="AD4:AO4"/>
    <mergeCell ref="B34:D34"/>
    <mergeCell ref="B44:D44"/>
    <mergeCell ref="B70:D70"/>
    <mergeCell ref="B77:D77"/>
    <mergeCell ref="B123:D123"/>
    <mergeCell ref="B128:D128"/>
    <mergeCell ref="C129:D129"/>
    <mergeCell ref="C126:D126"/>
    <mergeCell ref="C130:D130"/>
    <mergeCell ref="C140:D140"/>
    <mergeCell ref="N2:O2"/>
    <mergeCell ref="F2:G3"/>
    <mergeCell ref="F4:Q4"/>
    <mergeCell ref="B55:D55"/>
    <mergeCell ref="B63:D63"/>
    <mergeCell ref="B107:D107"/>
    <mergeCell ref="B115:D115"/>
    <mergeCell ref="C116:D116"/>
    <mergeCell ref="B134:D134"/>
    <mergeCell ref="C8:D8"/>
    <mergeCell ref="C9:D9"/>
    <mergeCell ref="C10:D10"/>
    <mergeCell ref="C131:D131"/>
    <mergeCell ref="C11:D11"/>
    <mergeCell ref="B191:D191"/>
    <mergeCell ref="B188:D188"/>
    <mergeCell ref="B13:D13"/>
    <mergeCell ref="B85:D85"/>
    <mergeCell ref="B143:D143"/>
    <mergeCell ref="B149:D149"/>
    <mergeCell ref="B24:D24"/>
    <mergeCell ref="B96:D96"/>
    <mergeCell ref="C158:D158"/>
    <mergeCell ref="B187:D187"/>
    <mergeCell ref="C171:D171"/>
    <mergeCell ref="C174:D174"/>
    <mergeCell ref="B135:D135"/>
    <mergeCell ref="B144:D144"/>
    <mergeCell ref="B170:D170"/>
    <mergeCell ref="C97:D97"/>
  </mergeCells>
  <phoneticPr fontId="0" type="noConversion"/>
  <conditionalFormatting sqref="A34:XFD34">
    <cfRule type="dataBar" priority="6">
      <dataBar>
        <cfvo type="min"/>
        <cfvo type="max"/>
        <color rgb="FF638EC6"/>
      </dataBar>
    </cfRule>
  </conditionalFormatting>
  <conditionalFormatting sqref="A44:XFD44">
    <cfRule type="dataBar" priority="5">
      <dataBar>
        <cfvo type="min"/>
        <cfvo type="max"/>
        <color rgb="FF638EC6"/>
      </dataBar>
    </cfRule>
  </conditionalFormatting>
  <conditionalFormatting sqref="A70:XFD70">
    <cfRule type="dataBar" priority="4">
      <dataBar>
        <cfvo type="min"/>
        <cfvo type="max"/>
        <color rgb="FF638EC6"/>
      </dataBar>
    </cfRule>
  </conditionalFormatting>
  <conditionalFormatting sqref="A77:XFD77">
    <cfRule type="dataBar" priority="3">
      <dataBar>
        <cfvo type="min"/>
        <cfvo type="max"/>
        <color rgb="FF638EC6"/>
      </dataBar>
    </cfRule>
  </conditionalFormatting>
  <conditionalFormatting sqref="F131:BM131">
    <cfRule type="dataBar" priority="1">
      <dataBar>
        <cfvo type="min"/>
        <cfvo type="max"/>
        <color rgb="FF638EC6"/>
      </dataBar>
    </cfRule>
  </conditionalFormatting>
  <printOptions horizontalCentered="1"/>
  <pageMargins left="0" right="0" top="0.32" bottom="0.25" header="0" footer="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3"/>
    <outlinePr summaryBelow="0" summaryRight="0"/>
    <pageSetUpPr fitToPage="1"/>
  </sheetPr>
  <dimension ref="A1:BQ546"/>
  <sheetViews>
    <sheetView showGridLines="0" view="pageBreakPreview" zoomScale="90" zoomScaleNormal="75" zoomScaleSheetLayoutView="90" zoomScalePageLayoutView="75" workbookViewId="0">
      <pane xSplit="9" ySplit="5" topLeftCell="J138" activePane="bottomRight" state="frozen"/>
      <selection pane="topRight" activeCell="I1" sqref="I1"/>
      <selection pane="bottomLeft" activeCell="A6" sqref="A6"/>
      <selection pane="bottomRight" activeCell="O52" sqref="O52"/>
    </sheetView>
  </sheetViews>
  <sheetFormatPr baseColWidth="10" defaultColWidth="8.83203125" defaultRowHeight="12" x14ac:dyDescent="0"/>
  <cols>
    <col min="1" max="1" width="1.6640625" style="3" customWidth="1"/>
    <col min="2" max="2" width="7.6640625" style="3" customWidth="1"/>
    <col min="3" max="4" width="9.5" style="2" customWidth="1"/>
    <col min="5" max="5" width="13.5" style="2" customWidth="1"/>
    <col min="6" max="6" width="9.5" style="2" customWidth="1"/>
    <col min="7" max="7" width="13" style="2" customWidth="1"/>
    <col min="8" max="8" width="19.33203125" style="2" customWidth="1"/>
    <col min="9" max="9" width="5.83203125" style="2" hidden="1" customWidth="1"/>
    <col min="10" max="13" width="10.5" style="3" customWidth="1"/>
    <col min="14" max="14" width="10.5" style="5" customWidth="1"/>
    <col min="15" max="18" width="10.5" style="3" customWidth="1"/>
    <col min="19" max="19" width="10.5" style="5" customWidth="1"/>
    <col min="20" max="22" width="10.5" style="3" customWidth="1"/>
    <col min="23" max="23" width="10.5" style="5" customWidth="1"/>
    <col min="24" max="27" width="10.5" style="3" customWidth="1"/>
    <col min="28" max="28" width="10.5" style="5" customWidth="1"/>
    <col min="29" max="32" width="10.5" style="3" customWidth="1"/>
    <col min="33" max="33" width="10.5" style="5" customWidth="1"/>
    <col min="34" max="35" width="10.5" style="3" customWidth="1"/>
    <col min="36" max="36" width="10.5" style="5" customWidth="1"/>
    <col min="37" max="69" width="10.5" style="3" customWidth="1"/>
    <col min="70" max="16384" width="8.83203125" style="3"/>
  </cols>
  <sheetData>
    <row r="1" spans="2:69" ht="11.25" customHeight="1"/>
    <row r="2" spans="2:69" s="1" customFormat="1" ht="27.75" customHeight="1">
      <c r="C2" s="13" t="s">
        <v>121</v>
      </c>
      <c r="D2" s="13"/>
      <c r="E2" s="13"/>
      <c r="F2" s="13"/>
      <c r="G2" s="13"/>
      <c r="H2" s="13"/>
      <c r="I2" s="13"/>
      <c r="J2" s="522"/>
      <c r="K2" s="522"/>
      <c r="N2" s="6"/>
      <c r="R2" s="521"/>
      <c r="S2" s="521"/>
      <c r="AB2" s="4"/>
      <c r="AG2" s="4"/>
      <c r="AJ2" s="4"/>
    </row>
    <row r="3" spans="2:69" s="1" customFormat="1" ht="4.5" customHeight="1" thickBot="1">
      <c r="C3" s="2"/>
      <c r="D3" s="2"/>
      <c r="E3" s="2"/>
      <c r="F3" s="2"/>
      <c r="G3" s="2"/>
      <c r="H3" s="2"/>
      <c r="I3" s="2"/>
      <c r="J3" s="523"/>
      <c r="K3" s="523"/>
      <c r="N3" s="4"/>
      <c r="S3" s="4"/>
      <c r="W3" s="4"/>
      <c r="AB3" s="4"/>
      <c r="AG3" s="4"/>
      <c r="AJ3" s="4"/>
    </row>
    <row r="4" spans="2:69" s="1" customFormat="1" ht="16.5" customHeight="1">
      <c r="C4" s="2"/>
      <c r="D4" s="2"/>
      <c r="E4" s="2"/>
      <c r="F4" s="2"/>
      <c r="G4" s="2"/>
      <c r="H4" s="2"/>
      <c r="I4" s="2"/>
      <c r="J4" s="524" t="s">
        <v>5</v>
      </c>
      <c r="K4" s="525"/>
      <c r="L4" s="525"/>
      <c r="M4" s="525"/>
      <c r="N4" s="525"/>
      <c r="O4" s="525"/>
      <c r="P4" s="525"/>
      <c r="Q4" s="525"/>
      <c r="R4" s="525"/>
      <c r="S4" s="525"/>
      <c r="T4" s="525"/>
      <c r="U4" s="526"/>
      <c r="V4" s="524" t="s">
        <v>18</v>
      </c>
      <c r="W4" s="525"/>
      <c r="X4" s="525"/>
      <c r="Y4" s="525"/>
      <c r="Z4" s="525"/>
      <c r="AA4" s="525"/>
      <c r="AB4" s="525"/>
      <c r="AC4" s="525"/>
      <c r="AD4" s="525"/>
      <c r="AE4" s="525"/>
      <c r="AF4" s="525"/>
      <c r="AG4" s="526"/>
      <c r="AH4" s="524" t="s">
        <v>19</v>
      </c>
      <c r="AI4" s="525"/>
      <c r="AJ4" s="525"/>
      <c r="AK4" s="525"/>
      <c r="AL4" s="525"/>
      <c r="AM4" s="525"/>
      <c r="AN4" s="525"/>
      <c r="AO4" s="525"/>
      <c r="AP4" s="525"/>
      <c r="AQ4" s="525"/>
      <c r="AR4" s="525"/>
      <c r="AS4" s="526"/>
      <c r="AT4" s="524" t="s">
        <v>20</v>
      </c>
      <c r="AU4" s="525"/>
      <c r="AV4" s="525"/>
      <c r="AW4" s="525"/>
      <c r="AX4" s="525"/>
      <c r="AY4" s="525"/>
      <c r="AZ4" s="525"/>
      <c r="BA4" s="525"/>
      <c r="BB4" s="525"/>
      <c r="BC4" s="525"/>
      <c r="BD4" s="525"/>
      <c r="BE4" s="526"/>
      <c r="BF4" s="524" t="s">
        <v>21</v>
      </c>
      <c r="BG4" s="525"/>
      <c r="BH4" s="525"/>
      <c r="BI4" s="525"/>
      <c r="BJ4" s="525"/>
      <c r="BK4" s="525"/>
      <c r="BL4" s="525"/>
      <c r="BM4" s="525"/>
      <c r="BN4" s="525"/>
      <c r="BO4" s="525"/>
      <c r="BP4" s="525"/>
      <c r="BQ4" s="526"/>
    </row>
    <row r="5" spans="2:69" s="7" customFormat="1" ht="39" customHeight="1">
      <c r="B5" s="234" t="s">
        <v>133</v>
      </c>
      <c r="C5" s="234" t="s">
        <v>127</v>
      </c>
      <c r="D5" s="233" t="s">
        <v>128</v>
      </c>
      <c r="E5" s="233" t="s">
        <v>126</v>
      </c>
      <c r="F5" s="233" t="s">
        <v>129</v>
      </c>
      <c r="G5" s="235" t="s">
        <v>120</v>
      </c>
      <c r="H5" s="235" t="s">
        <v>131</v>
      </c>
      <c r="I5" s="222" t="s">
        <v>123</v>
      </c>
      <c r="J5" s="28" t="s">
        <v>6</v>
      </c>
      <c r="K5" s="26" t="s">
        <v>7</v>
      </c>
      <c r="L5" s="26" t="s">
        <v>8</v>
      </c>
      <c r="M5" s="26" t="s">
        <v>9</v>
      </c>
      <c r="N5" s="25" t="s">
        <v>10</v>
      </c>
      <c r="O5" s="26" t="s">
        <v>11</v>
      </c>
      <c r="P5" s="26" t="s">
        <v>12</v>
      </c>
      <c r="Q5" s="26" t="s">
        <v>13</v>
      </c>
      <c r="R5" s="27" t="s">
        <v>14</v>
      </c>
      <c r="S5" s="25" t="s">
        <v>15</v>
      </c>
      <c r="T5" s="26" t="s">
        <v>16</v>
      </c>
      <c r="U5" s="29" t="s">
        <v>17</v>
      </c>
      <c r="V5" s="28" t="s">
        <v>6</v>
      </c>
      <c r="W5" s="26" t="s">
        <v>7</v>
      </c>
      <c r="X5" s="26" t="s">
        <v>8</v>
      </c>
      <c r="Y5" s="26" t="s">
        <v>9</v>
      </c>
      <c r="Z5" s="25" t="s">
        <v>10</v>
      </c>
      <c r="AA5" s="26" t="s">
        <v>11</v>
      </c>
      <c r="AB5" s="26" t="s">
        <v>12</v>
      </c>
      <c r="AC5" s="26" t="s">
        <v>13</v>
      </c>
      <c r="AD5" s="27" t="s">
        <v>14</v>
      </c>
      <c r="AE5" s="25" t="s">
        <v>15</v>
      </c>
      <c r="AF5" s="26" t="s">
        <v>16</v>
      </c>
      <c r="AG5" s="29" t="s">
        <v>17</v>
      </c>
      <c r="AH5" s="28" t="s">
        <v>6</v>
      </c>
      <c r="AI5" s="26" t="s">
        <v>7</v>
      </c>
      <c r="AJ5" s="26" t="s">
        <v>8</v>
      </c>
      <c r="AK5" s="26" t="s">
        <v>9</v>
      </c>
      <c r="AL5" s="25" t="s">
        <v>10</v>
      </c>
      <c r="AM5" s="26" t="s">
        <v>11</v>
      </c>
      <c r="AN5" s="26" t="s">
        <v>12</v>
      </c>
      <c r="AO5" s="26" t="s">
        <v>13</v>
      </c>
      <c r="AP5" s="27" t="s">
        <v>14</v>
      </c>
      <c r="AQ5" s="25" t="s">
        <v>15</v>
      </c>
      <c r="AR5" s="26" t="s">
        <v>16</v>
      </c>
      <c r="AS5" s="29" t="s">
        <v>17</v>
      </c>
      <c r="AT5" s="28" t="s">
        <v>6</v>
      </c>
      <c r="AU5" s="26" t="s">
        <v>7</v>
      </c>
      <c r="AV5" s="26" t="s">
        <v>8</v>
      </c>
      <c r="AW5" s="26" t="s">
        <v>9</v>
      </c>
      <c r="AX5" s="25" t="s">
        <v>10</v>
      </c>
      <c r="AY5" s="26" t="s">
        <v>11</v>
      </c>
      <c r="AZ5" s="26" t="s">
        <v>12</v>
      </c>
      <c r="BA5" s="26" t="s">
        <v>13</v>
      </c>
      <c r="BB5" s="27" t="s">
        <v>14</v>
      </c>
      <c r="BC5" s="25" t="s">
        <v>15</v>
      </c>
      <c r="BD5" s="26" t="s">
        <v>16</v>
      </c>
      <c r="BE5" s="29" t="s">
        <v>17</v>
      </c>
      <c r="BF5" s="28" t="s">
        <v>6</v>
      </c>
      <c r="BG5" s="26" t="s">
        <v>7</v>
      </c>
      <c r="BH5" s="26" t="s">
        <v>8</v>
      </c>
      <c r="BI5" s="26" t="s">
        <v>9</v>
      </c>
      <c r="BJ5" s="25" t="s">
        <v>10</v>
      </c>
      <c r="BK5" s="26" t="s">
        <v>11</v>
      </c>
      <c r="BL5" s="26" t="s">
        <v>12</v>
      </c>
      <c r="BM5" s="26" t="s">
        <v>13</v>
      </c>
      <c r="BN5" s="27" t="s">
        <v>14</v>
      </c>
      <c r="BO5" s="25" t="s">
        <v>15</v>
      </c>
      <c r="BP5" s="26" t="s">
        <v>16</v>
      </c>
      <c r="BQ5" s="29" t="s">
        <v>17</v>
      </c>
    </row>
    <row r="6" spans="2:69" s="7" customFormat="1" ht="18.75" customHeight="1">
      <c r="C6" s="58" t="s">
        <v>43</v>
      </c>
      <c r="D6" s="58"/>
      <c r="E6" s="58"/>
      <c r="F6" s="58"/>
      <c r="G6" s="58"/>
      <c r="H6" s="14"/>
      <c r="J6" s="59">
        <v>1</v>
      </c>
      <c r="K6" s="60">
        <v>2</v>
      </c>
      <c r="L6" s="60">
        <v>3</v>
      </c>
      <c r="M6" s="60">
        <v>4</v>
      </c>
      <c r="N6" s="60">
        <v>5</v>
      </c>
      <c r="O6" s="60">
        <v>6</v>
      </c>
      <c r="P6" s="60">
        <v>7</v>
      </c>
      <c r="Q6" s="60">
        <v>8</v>
      </c>
      <c r="R6" s="60">
        <v>9</v>
      </c>
      <c r="S6" s="60">
        <v>10</v>
      </c>
      <c r="T6" s="60">
        <v>11</v>
      </c>
      <c r="U6" s="60">
        <v>12</v>
      </c>
      <c r="V6" s="60">
        <v>13</v>
      </c>
      <c r="W6" s="60">
        <v>14</v>
      </c>
      <c r="X6" s="60">
        <v>15</v>
      </c>
      <c r="Y6" s="60">
        <v>16</v>
      </c>
      <c r="Z6" s="60">
        <v>17</v>
      </c>
      <c r="AA6" s="60">
        <v>18</v>
      </c>
      <c r="AB6" s="60">
        <v>19</v>
      </c>
      <c r="AC6" s="60">
        <v>20</v>
      </c>
      <c r="AD6" s="60">
        <v>21</v>
      </c>
      <c r="AE6" s="60">
        <v>22</v>
      </c>
      <c r="AF6" s="60">
        <v>23</v>
      </c>
      <c r="AG6" s="60">
        <v>24</v>
      </c>
      <c r="AH6" s="60">
        <v>25</v>
      </c>
      <c r="AI6" s="60">
        <v>26</v>
      </c>
      <c r="AJ6" s="60">
        <v>27</v>
      </c>
      <c r="AK6" s="60">
        <v>28</v>
      </c>
      <c r="AL6" s="60">
        <v>29</v>
      </c>
      <c r="AM6" s="60">
        <v>30</v>
      </c>
      <c r="AN6" s="60">
        <v>31</v>
      </c>
      <c r="AO6" s="60">
        <v>32</v>
      </c>
      <c r="AP6" s="60">
        <v>33</v>
      </c>
      <c r="AQ6" s="60">
        <v>34</v>
      </c>
      <c r="AR6" s="60">
        <v>35</v>
      </c>
      <c r="AS6" s="60">
        <v>36</v>
      </c>
      <c r="AT6" s="60">
        <v>37</v>
      </c>
      <c r="AU6" s="60">
        <v>38</v>
      </c>
      <c r="AV6" s="60">
        <v>39</v>
      </c>
      <c r="AW6" s="60">
        <v>40</v>
      </c>
      <c r="AX6" s="60">
        <v>41</v>
      </c>
      <c r="AY6" s="60">
        <v>42</v>
      </c>
      <c r="AZ6" s="60">
        <v>43</v>
      </c>
      <c r="BA6" s="60">
        <v>44</v>
      </c>
      <c r="BB6" s="60">
        <v>45</v>
      </c>
      <c r="BC6" s="60">
        <v>46</v>
      </c>
      <c r="BD6" s="60">
        <v>47</v>
      </c>
      <c r="BE6" s="60">
        <v>48</v>
      </c>
      <c r="BF6" s="60">
        <v>49</v>
      </c>
      <c r="BG6" s="60">
        <v>50</v>
      </c>
      <c r="BH6" s="60">
        <v>51</v>
      </c>
      <c r="BI6" s="60">
        <v>52</v>
      </c>
      <c r="BJ6" s="60">
        <v>53</v>
      </c>
      <c r="BK6" s="60">
        <v>54</v>
      </c>
      <c r="BL6" s="60">
        <v>55</v>
      </c>
      <c r="BM6" s="60">
        <v>56</v>
      </c>
      <c r="BN6" s="60">
        <v>57</v>
      </c>
      <c r="BO6" s="60">
        <v>58</v>
      </c>
      <c r="BP6" s="60">
        <v>59</v>
      </c>
      <c r="BQ6" s="60">
        <v>60</v>
      </c>
    </row>
    <row r="7" spans="2:69" s="21" customFormat="1" ht="16" customHeight="1">
      <c r="B7" s="21" t="s">
        <v>132</v>
      </c>
      <c r="C7" s="212" t="s">
        <v>80</v>
      </c>
      <c r="D7" s="212" t="s">
        <v>118</v>
      </c>
      <c r="E7" s="212" t="s">
        <v>107</v>
      </c>
      <c r="F7" s="212" t="s">
        <v>87</v>
      </c>
      <c r="G7" s="212" t="s">
        <v>84</v>
      </c>
      <c r="H7" s="197" t="s">
        <v>83</v>
      </c>
      <c r="I7" s="197" t="str">
        <f>CONCATENATE(B7,C7,D7,E7,F7,G7,H7)</f>
        <v>ExpensesG&amp;AStaffCompensationSalaryExec. ManagementCEO</v>
      </c>
      <c r="J7" s="22">
        <f t="shared" ref="J7:S10" si="0">INDEX(RoleData, MATCH($H7,RoleNames,), MATCH($F7,ExpenseNames,))*INDEX(StaffData, MATCH(CONCATENATE($C7,"Staff",$G7,$H7),StaffDataLookupName,), MATCH(J$6,StaffDataMonths,))/INDEX(RoleData, 3, MATCH($F7,ExpenseNames,))</f>
        <v>16666.666666666668</v>
      </c>
      <c r="K7" s="22">
        <f t="shared" si="0"/>
        <v>16666.666666666668</v>
      </c>
      <c r="L7" s="22">
        <f t="shared" si="0"/>
        <v>16666.666666666668</v>
      </c>
      <c r="M7" s="22">
        <f t="shared" si="0"/>
        <v>16666.666666666668</v>
      </c>
      <c r="N7" s="22">
        <f t="shared" si="0"/>
        <v>16666.666666666668</v>
      </c>
      <c r="O7" s="22">
        <f t="shared" si="0"/>
        <v>16666.666666666668</v>
      </c>
      <c r="P7" s="22">
        <f t="shared" si="0"/>
        <v>16666.666666666668</v>
      </c>
      <c r="Q7" s="22">
        <f t="shared" si="0"/>
        <v>16666.666666666668</v>
      </c>
      <c r="R7" s="22">
        <f t="shared" si="0"/>
        <v>16666.666666666668</v>
      </c>
      <c r="S7" s="22">
        <f t="shared" si="0"/>
        <v>16666.666666666668</v>
      </c>
      <c r="T7" s="22">
        <f t="shared" ref="T7:AC10" si="1">INDEX(RoleData, MATCH($H7,RoleNames,), MATCH($F7,ExpenseNames,))*INDEX(StaffData, MATCH(CONCATENATE($C7,"Staff",$G7,$H7),StaffDataLookupName,), MATCH(T$6,StaffDataMonths,))/INDEX(RoleData, 3, MATCH($F7,ExpenseNames,))</f>
        <v>16666.666666666668</v>
      </c>
      <c r="U7" s="22">
        <f t="shared" si="1"/>
        <v>16666.666666666668</v>
      </c>
      <c r="V7" s="22">
        <f t="shared" si="1"/>
        <v>16666.666666666668</v>
      </c>
      <c r="W7" s="22">
        <f t="shared" si="1"/>
        <v>16666.666666666668</v>
      </c>
      <c r="X7" s="22">
        <f t="shared" si="1"/>
        <v>16666.666666666668</v>
      </c>
      <c r="Y7" s="22">
        <f t="shared" si="1"/>
        <v>16666.666666666668</v>
      </c>
      <c r="Z7" s="22">
        <f t="shared" si="1"/>
        <v>16666.666666666668</v>
      </c>
      <c r="AA7" s="22">
        <f t="shared" si="1"/>
        <v>16666.666666666668</v>
      </c>
      <c r="AB7" s="22">
        <f t="shared" si="1"/>
        <v>16666.666666666668</v>
      </c>
      <c r="AC7" s="22">
        <f t="shared" si="1"/>
        <v>16666.666666666668</v>
      </c>
      <c r="AD7" s="22">
        <f t="shared" ref="AD7:AM10" si="2">INDEX(RoleData, MATCH($H7,RoleNames,), MATCH($F7,ExpenseNames,))*INDEX(StaffData, MATCH(CONCATENATE($C7,"Staff",$G7,$H7),StaffDataLookupName,), MATCH(AD$6,StaffDataMonths,))/INDEX(RoleData, 3, MATCH($F7,ExpenseNames,))</f>
        <v>16666.666666666668</v>
      </c>
      <c r="AE7" s="22">
        <f t="shared" si="2"/>
        <v>16666.666666666668</v>
      </c>
      <c r="AF7" s="22">
        <f t="shared" si="2"/>
        <v>16666.666666666668</v>
      </c>
      <c r="AG7" s="22">
        <f t="shared" si="2"/>
        <v>16666.666666666668</v>
      </c>
      <c r="AH7" s="22">
        <f t="shared" si="2"/>
        <v>16666.666666666668</v>
      </c>
      <c r="AI7" s="22">
        <f t="shared" si="2"/>
        <v>16666.666666666668</v>
      </c>
      <c r="AJ7" s="22">
        <f t="shared" si="2"/>
        <v>16666.666666666668</v>
      </c>
      <c r="AK7" s="22">
        <f t="shared" si="2"/>
        <v>16666.666666666668</v>
      </c>
      <c r="AL7" s="22">
        <f t="shared" si="2"/>
        <v>16666.666666666668</v>
      </c>
      <c r="AM7" s="22">
        <f t="shared" si="2"/>
        <v>16666.666666666668</v>
      </c>
      <c r="AN7" s="22">
        <f t="shared" ref="AN7:AW10" si="3">INDEX(RoleData, MATCH($H7,RoleNames,), MATCH($F7,ExpenseNames,))*INDEX(StaffData, MATCH(CONCATENATE($C7,"Staff",$G7,$H7),StaffDataLookupName,), MATCH(AN$6,StaffDataMonths,))/INDEX(RoleData, 3, MATCH($F7,ExpenseNames,))</f>
        <v>16666.666666666668</v>
      </c>
      <c r="AO7" s="22">
        <f t="shared" si="3"/>
        <v>16666.666666666668</v>
      </c>
      <c r="AP7" s="22">
        <f t="shared" si="3"/>
        <v>16666.666666666668</v>
      </c>
      <c r="AQ7" s="22">
        <f t="shared" si="3"/>
        <v>16666.666666666668</v>
      </c>
      <c r="AR7" s="22">
        <f t="shared" si="3"/>
        <v>16666.666666666668</v>
      </c>
      <c r="AS7" s="22">
        <f t="shared" si="3"/>
        <v>16666.666666666668</v>
      </c>
      <c r="AT7" s="22">
        <f t="shared" si="3"/>
        <v>16666.666666666668</v>
      </c>
      <c r="AU7" s="22">
        <f t="shared" si="3"/>
        <v>16666.666666666668</v>
      </c>
      <c r="AV7" s="22">
        <f t="shared" si="3"/>
        <v>16666.666666666668</v>
      </c>
      <c r="AW7" s="22">
        <f t="shared" si="3"/>
        <v>16666.666666666668</v>
      </c>
      <c r="AX7" s="22">
        <f t="shared" ref="AX7:BG10" si="4">INDEX(RoleData, MATCH($H7,RoleNames,), MATCH($F7,ExpenseNames,))*INDEX(StaffData, MATCH(CONCATENATE($C7,"Staff",$G7,$H7),StaffDataLookupName,), MATCH(AX$6,StaffDataMonths,))/INDEX(RoleData, 3, MATCH($F7,ExpenseNames,))</f>
        <v>16666.666666666668</v>
      </c>
      <c r="AY7" s="22">
        <f t="shared" si="4"/>
        <v>16666.666666666668</v>
      </c>
      <c r="AZ7" s="22">
        <f t="shared" si="4"/>
        <v>16666.666666666668</v>
      </c>
      <c r="BA7" s="22">
        <f t="shared" si="4"/>
        <v>16666.666666666668</v>
      </c>
      <c r="BB7" s="22">
        <f t="shared" si="4"/>
        <v>16666.666666666668</v>
      </c>
      <c r="BC7" s="22">
        <f t="shared" si="4"/>
        <v>16666.666666666668</v>
      </c>
      <c r="BD7" s="22">
        <f t="shared" si="4"/>
        <v>16666.666666666668</v>
      </c>
      <c r="BE7" s="22">
        <f t="shared" si="4"/>
        <v>16666.666666666668</v>
      </c>
      <c r="BF7" s="22">
        <f t="shared" si="4"/>
        <v>16666.666666666668</v>
      </c>
      <c r="BG7" s="22">
        <f t="shared" si="4"/>
        <v>16666.666666666668</v>
      </c>
      <c r="BH7" s="22">
        <f t="shared" ref="BH7:BQ10" si="5">INDEX(RoleData, MATCH($H7,RoleNames,), MATCH($F7,ExpenseNames,))*INDEX(StaffData, MATCH(CONCATENATE($C7,"Staff",$G7,$H7),StaffDataLookupName,), MATCH(BH$6,StaffDataMonths,))/INDEX(RoleData, 3, MATCH($F7,ExpenseNames,))</f>
        <v>16666.666666666668</v>
      </c>
      <c r="BI7" s="22">
        <f t="shared" si="5"/>
        <v>16666.666666666668</v>
      </c>
      <c r="BJ7" s="22">
        <f t="shared" si="5"/>
        <v>16666.666666666668</v>
      </c>
      <c r="BK7" s="22">
        <f t="shared" si="5"/>
        <v>16666.666666666668</v>
      </c>
      <c r="BL7" s="22">
        <f t="shared" si="5"/>
        <v>16666.666666666668</v>
      </c>
      <c r="BM7" s="22">
        <f t="shared" si="5"/>
        <v>16666.666666666668</v>
      </c>
      <c r="BN7" s="22">
        <f t="shared" si="5"/>
        <v>16666.666666666668</v>
      </c>
      <c r="BO7" s="22">
        <f t="shared" si="5"/>
        <v>16666.666666666668</v>
      </c>
      <c r="BP7" s="22">
        <f t="shared" si="5"/>
        <v>16666.666666666668</v>
      </c>
      <c r="BQ7" s="22">
        <f t="shared" si="5"/>
        <v>16666.666666666668</v>
      </c>
    </row>
    <row r="8" spans="2:69" s="21" customFormat="1" ht="16" customHeight="1">
      <c r="B8" s="21" t="s">
        <v>132</v>
      </c>
      <c r="C8" s="212" t="s">
        <v>80</v>
      </c>
      <c r="D8" s="212" t="s">
        <v>118</v>
      </c>
      <c r="E8" s="212" t="s">
        <v>107</v>
      </c>
      <c r="F8" s="212" t="s">
        <v>87</v>
      </c>
      <c r="G8" s="212" t="s">
        <v>81</v>
      </c>
      <c r="H8" s="197" t="s">
        <v>82</v>
      </c>
      <c r="I8" s="197" t="str">
        <f t="shared" ref="I8:I74" si="6">CONCATENATE(B8,C8,D8,E8,F8,G8,H8)</f>
        <v>ExpensesG&amp;AStaffCompensationSalaryFinanceCFO</v>
      </c>
      <c r="J8" s="22">
        <f t="shared" si="0"/>
        <v>0</v>
      </c>
      <c r="K8" s="22">
        <f t="shared" si="0"/>
        <v>0</v>
      </c>
      <c r="L8" s="22">
        <f t="shared" si="0"/>
        <v>0</v>
      </c>
      <c r="M8" s="22">
        <f t="shared" si="0"/>
        <v>0</v>
      </c>
      <c r="N8" s="22">
        <f t="shared" si="0"/>
        <v>0</v>
      </c>
      <c r="O8" s="22">
        <f t="shared" si="0"/>
        <v>0</v>
      </c>
      <c r="P8" s="22">
        <f t="shared" si="0"/>
        <v>0</v>
      </c>
      <c r="Q8" s="22">
        <f t="shared" si="0"/>
        <v>0</v>
      </c>
      <c r="R8" s="22">
        <f t="shared" si="0"/>
        <v>0</v>
      </c>
      <c r="S8" s="22">
        <f t="shared" si="0"/>
        <v>0</v>
      </c>
      <c r="T8" s="22">
        <f t="shared" si="1"/>
        <v>0</v>
      </c>
      <c r="U8" s="22">
        <f t="shared" si="1"/>
        <v>0</v>
      </c>
      <c r="V8" s="22">
        <f t="shared" si="1"/>
        <v>0</v>
      </c>
      <c r="W8" s="22">
        <f t="shared" si="1"/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2">
        <f t="shared" si="2"/>
        <v>0</v>
      </c>
      <c r="AE8" s="22">
        <f t="shared" si="2"/>
        <v>0</v>
      </c>
      <c r="AF8" s="22">
        <f t="shared" si="2"/>
        <v>0</v>
      </c>
      <c r="AG8" s="22">
        <f t="shared" si="2"/>
        <v>0</v>
      </c>
      <c r="AH8" s="22">
        <f t="shared" si="2"/>
        <v>0</v>
      </c>
      <c r="AI8" s="22">
        <f t="shared" si="2"/>
        <v>0</v>
      </c>
      <c r="AJ8" s="22">
        <f t="shared" si="2"/>
        <v>0</v>
      </c>
      <c r="AK8" s="22">
        <f t="shared" si="2"/>
        <v>0</v>
      </c>
      <c r="AL8" s="22">
        <f t="shared" si="2"/>
        <v>0</v>
      </c>
      <c r="AM8" s="22">
        <f t="shared" si="2"/>
        <v>0</v>
      </c>
      <c r="AN8" s="22">
        <f t="shared" si="3"/>
        <v>0</v>
      </c>
      <c r="AO8" s="22">
        <f t="shared" si="3"/>
        <v>0</v>
      </c>
      <c r="AP8" s="22">
        <f t="shared" si="3"/>
        <v>0</v>
      </c>
      <c r="AQ8" s="22">
        <f t="shared" si="3"/>
        <v>0</v>
      </c>
      <c r="AR8" s="22">
        <f t="shared" si="3"/>
        <v>0</v>
      </c>
      <c r="AS8" s="22">
        <f t="shared" si="3"/>
        <v>0</v>
      </c>
      <c r="AT8" s="22">
        <f t="shared" si="3"/>
        <v>16666.666666666668</v>
      </c>
      <c r="AU8" s="22">
        <f t="shared" si="3"/>
        <v>16666.666666666668</v>
      </c>
      <c r="AV8" s="22">
        <f t="shared" si="3"/>
        <v>16666.666666666668</v>
      </c>
      <c r="AW8" s="22">
        <f t="shared" si="3"/>
        <v>16666.666666666668</v>
      </c>
      <c r="AX8" s="22">
        <f t="shared" si="4"/>
        <v>16666.666666666668</v>
      </c>
      <c r="AY8" s="22">
        <f t="shared" si="4"/>
        <v>16666.666666666668</v>
      </c>
      <c r="AZ8" s="22">
        <f t="shared" si="4"/>
        <v>16666.666666666668</v>
      </c>
      <c r="BA8" s="22">
        <f t="shared" si="4"/>
        <v>16666.666666666668</v>
      </c>
      <c r="BB8" s="22">
        <f t="shared" si="4"/>
        <v>16666.666666666668</v>
      </c>
      <c r="BC8" s="22">
        <f t="shared" si="4"/>
        <v>16666.666666666668</v>
      </c>
      <c r="BD8" s="22">
        <f t="shared" si="4"/>
        <v>16666.666666666668</v>
      </c>
      <c r="BE8" s="22">
        <f t="shared" si="4"/>
        <v>16666.666666666668</v>
      </c>
      <c r="BF8" s="22">
        <f t="shared" si="4"/>
        <v>16666.666666666668</v>
      </c>
      <c r="BG8" s="22">
        <f t="shared" si="4"/>
        <v>16666.666666666668</v>
      </c>
      <c r="BH8" s="22">
        <f t="shared" si="5"/>
        <v>16666.666666666668</v>
      </c>
      <c r="BI8" s="22">
        <f t="shared" si="5"/>
        <v>16666.666666666668</v>
      </c>
      <c r="BJ8" s="22">
        <f t="shared" si="5"/>
        <v>16666.666666666668</v>
      </c>
      <c r="BK8" s="22">
        <f t="shared" si="5"/>
        <v>16666.666666666668</v>
      </c>
      <c r="BL8" s="22">
        <f t="shared" si="5"/>
        <v>16666.666666666668</v>
      </c>
      <c r="BM8" s="22">
        <f t="shared" si="5"/>
        <v>16666.666666666668</v>
      </c>
      <c r="BN8" s="22">
        <f t="shared" si="5"/>
        <v>16666.666666666668</v>
      </c>
      <c r="BO8" s="22">
        <f t="shared" si="5"/>
        <v>16666.666666666668</v>
      </c>
      <c r="BP8" s="22">
        <f t="shared" si="5"/>
        <v>16666.666666666668</v>
      </c>
      <c r="BQ8" s="22">
        <f t="shared" si="5"/>
        <v>16666.666666666668</v>
      </c>
    </row>
    <row r="9" spans="2:69" s="21" customFormat="1" ht="16" customHeight="1">
      <c r="B9" s="21" t="s">
        <v>132</v>
      </c>
      <c r="C9" s="212" t="s">
        <v>80</v>
      </c>
      <c r="D9" s="212" t="s">
        <v>118</v>
      </c>
      <c r="E9" s="212" t="s">
        <v>107</v>
      </c>
      <c r="F9" s="212" t="s">
        <v>87</v>
      </c>
      <c r="G9" s="212" t="s">
        <v>81</v>
      </c>
      <c r="H9" s="197" t="s">
        <v>79</v>
      </c>
      <c r="I9" s="197" t="str">
        <f t="shared" si="6"/>
        <v>ExpensesG&amp;AStaffCompensationSalaryFinanceController</v>
      </c>
      <c r="J9" s="22">
        <f t="shared" si="0"/>
        <v>0</v>
      </c>
      <c r="K9" s="22">
        <f t="shared" si="0"/>
        <v>0</v>
      </c>
      <c r="L9" s="22">
        <f t="shared" si="0"/>
        <v>0</v>
      </c>
      <c r="M9" s="22">
        <f t="shared" si="0"/>
        <v>0</v>
      </c>
      <c r="N9" s="22">
        <f t="shared" si="0"/>
        <v>0</v>
      </c>
      <c r="O9" s="22">
        <f t="shared" si="0"/>
        <v>0</v>
      </c>
      <c r="P9" s="22">
        <f t="shared" si="0"/>
        <v>0</v>
      </c>
      <c r="Q9" s="22">
        <f t="shared" si="0"/>
        <v>0</v>
      </c>
      <c r="R9" s="22">
        <f t="shared" si="0"/>
        <v>0</v>
      </c>
      <c r="S9" s="22">
        <f t="shared" si="0"/>
        <v>0</v>
      </c>
      <c r="T9" s="22">
        <f t="shared" si="1"/>
        <v>0</v>
      </c>
      <c r="U9" s="22">
        <f t="shared" si="1"/>
        <v>0</v>
      </c>
      <c r="V9" s="22">
        <f t="shared" si="1"/>
        <v>11666.666666666666</v>
      </c>
      <c r="W9" s="22">
        <f t="shared" si="1"/>
        <v>11666.666666666666</v>
      </c>
      <c r="X9" s="22">
        <f t="shared" si="1"/>
        <v>11666.666666666666</v>
      </c>
      <c r="Y9" s="22">
        <f t="shared" si="1"/>
        <v>11666.666666666666</v>
      </c>
      <c r="Z9" s="22">
        <f t="shared" si="1"/>
        <v>11666.666666666666</v>
      </c>
      <c r="AA9" s="22">
        <f t="shared" si="1"/>
        <v>11666.666666666666</v>
      </c>
      <c r="AB9" s="22">
        <f t="shared" si="1"/>
        <v>11666.666666666666</v>
      </c>
      <c r="AC9" s="22">
        <f t="shared" si="1"/>
        <v>11666.666666666666</v>
      </c>
      <c r="AD9" s="22">
        <f t="shared" si="2"/>
        <v>11666.666666666666</v>
      </c>
      <c r="AE9" s="22">
        <f t="shared" si="2"/>
        <v>11666.666666666666</v>
      </c>
      <c r="AF9" s="22">
        <f t="shared" si="2"/>
        <v>11666.666666666666</v>
      </c>
      <c r="AG9" s="22">
        <f t="shared" si="2"/>
        <v>11666.666666666666</v>
      </c>
      <c r="AH9" s="22">
        <f t="shared" si="2"/>
        <v>11666.666666666666</v>
      </c>
      <c r="AI9" s="22">
        <f t="shared" si="2"/>
        <v>11666.666666666666</v>
      </c>
      <c r="AJ9" s="22">
        <f t="shared" si="2"/>
        <v>11666.666666666666</v>
      </c>
      <c r="AK9" s="22">
        <f t="shared" si="2"/>
        <v>11666.666666666666</v>
      </c>
      <c r="AL9" s="22">
        <f t="shared" si="2"/>
        <v>11666.666666666666</v>
      </c>
      <c r="AM9" s="22">
        <f t="shared" si="2"/>
        <v>11666.666666666666</v>
      </c>
      <c r="AN9" s="22">
        <f t="shared" si="3"/>
        <v>11666.666666666666</v>
      </c>
      <c r="AO9" s="22">
        <f t="shared" si="3"/>
        <v>11666.666666666666</v>
      </c>
      <c r="AP9" s="22">
        <f t="shared" si="3"/>
        <v>11666.666666666666</v>
      </c>
      <c r="AQ9" s="22">
        <f t="shared" si="3"/>
        <v>11666.666666666666</v>
      </c>
      <c r="AR9" s="22">
        <f t="shared" si="3"/>
        <v>11666.666666666666</v>
      </c>
      <c r="AS9" s="22">
        <f t="shared" si="3"/>
        <v>11666.666666666666</v>
      </c>
      <c r="AT9" s="22">
        <f t="shared" si="3"/>
        <v>11666.666666666666</v>
      </c>
      <c r="AU9" s="22">
        <f t="shared" si="3"/>
        <v>11666.666666666666</v>
      </c>
      <c r="AV9" s="22">
        <f t="shared" si="3"/>
        <v>11666.666666666666</v>
      </c>
      <c r="AW9" s="22">
        <f t="shared" si="3"/>
        <v>11666.666666666666</v>
      </c>
      <c r="AX9" s="22">
        <f t="shared" si="4"/>
        <v>11666.666666666666</v>
      </c>
      <c r="AY9" s="22">
        <f t="shared" si="4"/>
        <v>11666.666666666666</v>
      </c>
      <c r="AZ9" s="22">
        <f t="shared" si="4"/>
        <v>11666.666666666666</v>
      </c>
      <c r="BA9" s="22">
        <f t="shared" si="4"/>
        <v>11666.666666666666</v>
      </c>
      <c r="BB9" s="22">
        <f t="shared" si="4"/>
        <v>11666.666666666666</v>
      </c>
      <c r="BC9" s="22">
        <f t="shared" si="4"/>
        <v>11666.666666666666</v>
      </c>
      <c r="BD9" s="22">
        <f t="shared" si="4"/>
        <v>11666.666666666666</v>
      </c>
      <c r="BE9" s="22">
        <f t="shared" si="4"/>
        <v>11666.666666666666</v>
      </c>
      <c r="BF9" s="22">
        <f t="shared" si="4"/>
        <v>11666.666666666666</v>
      </c>
      <c r="BG9" s="22">
        <f t="shared" si="4"/>
        <v>11666.666666666666</v>
      </c>
      <c r="BH9" s="22">
        <f t="shared" si="5"/>
        <v>11666.666666666666</v>
      </c>
      <c r="BI9" s="22">
        <f t="shared" si="5"/>
        <v>11666.666666666666</v>
      </c>
      <c r="BJ9" s="22">
        <f t="shared" si="5"/>
        <v>11666.666666666666</v>
      </c>
      <c r="BK9" s="22">
        <f t="shared" si="5"/>
        <v>11666.666666666666</v>
      </c>
      <c r="BL9" s="22">
        <f t="shared" si="5"/>
        <v>11666.666666666666</v>
      </c>
      <c r="BM9" s="22">
        <f t="shared" si="5"/>
        <v>11666.666666666666</v>
      </c>
      <c r="BN9" s="22">
        <f t="shared" si="5"/>
        <v>11666.666666666666</v>
      </c>
      <c r="BO9" s="22">
        <f t="shared" si="5"/>
        <v>11666.666666666666</v>
      </c>
      <c r="BP9" s="22">
        <f t="shared" si="5"/>
        <v>11666.666666666666</v>
      </c>
      <c r="BQ9" s="22">
        <f t="shared" si="5"/>
        <v>11666.666666666666</v>
      </c>
    </row>
    <row r="10" spans="2:69" s="21" customFormat="1" ht="16" customHeight="1">
      <c r="B10" s="21" t="s">
        <v>132</v>
      </c>
      <c r="C10" s="212" t="s">
        <v>80</v>
      </c>
      <c r="D10" s="212" t="s">
        <v>118</v>
      </c>
      <c r="E10" s="212" t="s">
        <v>107</v>
      </c>
      <c r="F10" s="212" t="s">
        <v>87</v>
      </c>
      <c r="G10" s="212" t="s">
        <v>81</v>
      </c>
      <c r="H10" s="197" t="s">
        <v>115</v>
      </c>
      <c r="I10" s="197" t="str">
        <f t="shared" si="6"/>
        <v>ExpensesG&amp;AStaffCompensationSalaryFinanceBilling Administrator</v>
      </c>
      <c r="J10" s="22">
        <f t="shared" si="0"/>
        <v>0</v>
      </c>
      <c r="K10" s="22">
        <f t="shared" si="0"/>
        <v>0</v>
      </c>
      <c r="L10" s="22">
        <f t="shared" si="0"/>
        <v>0</v>
      </c>
      <c r="M10" s="22">
        <f t="shared" si="0"/>
        <v>0</v>
      </c>
      <c r="N10" s="22">
        <f t="shared" si="0"/>
        <v>0</v>
      </c>
      <c r="O10" s="22">
        <f t="shared" si="0"/>
        <v>0</v>
      </c>
      <c r="P10" s="22">
        <f t="shared" si="0"/>
        <v>0</v>
      </c>
      <c r="Q10" s="22">
        <f t="shared" si="0"/>
        <v>0</v>
      </c>
      <c r="R10" s="22">
        <f t="shared" si="0"/>
        <v>0</v>
      </c>
      <c r="S10" s="22">
        <f t="shared" si="0"/>
        <v>0</v>
      </c>
      <c r="T10" s="22">
        <f t="shared" si="1"/>
        <v>0</v>
      </c>
      <c r="U10" s="22">
        <f t="shared" si="1"/>
        <v>0</v>
      </c>
      <c r="V10" s="22">
        <f t="shared" si="1"/>
        <v>0</v>
      </c>
      <c r="W10" s="22">
        <f t="shared" si="1"/>
        <v>0</v>
      </c>
      <c r="X10" s="22">
        <f t="shared" si="1"/>
        <v>0</v>
      </c>
      <c r="Y10" s="22">
        <f t="shared" si="1"/>
        <v>0</v>
      </c>
      <c r="Z10" s="22">
        <f t="shared" si="1"/>
        <v>0</v>
      </c>
      <c r="AA10" s="22">
        <f t="shared" si="1"/>
        <v>0</v>
      </c>
      <c r="AB10" s="22">
        <f t="shared" si="1"/>
        <v>0</v>
      </c>
      <c r="AC10" s="22">
        <f t="shared" si="1"/>
        <v>0</v>
      </c>
      <c r="AD10" s="22">
        <f t="shared" si="2"/>
        <v>0</v>
      </c>
      <c r="AE10" s="22">
        <f t="shared" si="2"/>
        <v>0</v>
      </c>
      <c r="AF10" s="22">
        <f t="shared" si="2"/>
        <v>0</v>
      </c>
      <c r="AG10" s="22">
        <f t="shared" si="2"/>
        <v>0</v>
      </c>
      <c r="AH10" s="22">
        <f t="shared" si="2"/>
        <v>0</v>
      </c>
      <c r="AI10" s="22">
        <f t="shared" si="2"/>
        <v>0</v>
      </c>
      <c r="AJ10" s="22">
        <f t="shared" si="2"/>
        <v>0</v>
      </c>
      <c r="AK10" s="22">
        <f t="shared" si="2"/>
        <v>0</v>
      </c>
      <c r="AL10" s="22">
        <f t="shared" si="2"/>
        <v>0</v>
      </c>
      <c r="AM10" s="22">
        <f t="shared" si="2"/>
        <v>5000</v>
      </c>
      <c r="AN10" s="22">
        <f t="shared" si="3"/>
        <v>5000</v>
      </c>
      <c r="AO10" s="22">
        <f t="shared" si="3"/>
        <v>5000</v>
      </c>
      <c r="AP10" s="22">
        <f t="shared" si="3"/>
        <v>5000</v>
      </c>
      <c r="AQ10" s="22">
        <f t="shared" si="3"/>
        <v>5000</v>
      </c>
      <c r="AR10" s="22">
        <f t="shared" si="3"/>
        <v>5000</v>
      </c>
      <c r="AS10" s="22">
        <f t="shared" si="3"/>
        <v>5000</v>
      </c>
      <c r="AT10" s="22">
        <f t="shared" si="3"/>
        <v>5000</v>
      </c>
      <c r="AU10" s="22">
        <f t="shared" si="3"/>
        <v>5000</v>
      </c>
      <c r="AV10" s="22">
        <f t="shared" si="3"/>
        <v>5000</v>
      </c>
      <c r="AW10" s="22">
        <f t="shared" si="3"/>
        <v>5000</v>
      </c>
      <c r="AX10" s="22">
        <f t="shared" si="4"/>
        <v>5000</v>
      </c>
      <c r="AY10" s="22">
        <f t="shared" si="4"/>
        <v>10000</v>
      </c>
      <c r="AZ10" s="22">
        <f t="shared" si="4"/>
        <v>10000</v>
      </c>
      <c r="BA10" s="22">
        <f t="shared" si="4"/>
        <v>10000</v>
      </c>
      <c r="BB10" s="22">
        <f t="shared" si="4"/>
        <v>10000</v>
      </c>
      <c r="BC10" s="22">
        <f t="shared" si="4"/>
        <v>10000</v>
      </c>
      <c r="BD10" s="22">
        <f t="shared" si="4"/>
        <v>10000</v>
      </c>
      <c r="BE10" s="22">
        <f t="shared" si="4"/>
        <v>10000</v>
      </c>
      <c r="BF10" s="22">
        <f t="shared" si="4"/>
        <v>15000</v>
      </c>
      <c r="BG10" s="22">
        <f t="shared" si="4"/>
        <v>15000</v>
      </c>
      <c r="BH10" s="22">
        <f t="shared" si="5"/>
        <v>15000</v>
      </c>
      <c r="BI10" s="22">
        <f t="shared" si="5"/>
        <v>15000</v>
      </c>
      <c r="BJ10" s="22">
        <f t="shared" si="5"/>
        <v>15000</v>
      </c>
      <c r="BK10" s="22">
        <f t="shared" si="5"/>
        <v>15000</v>
      </c>
      <c r="BL10" s="22">
        <f t="shared" si="5"/>
        <v>20000</v>
      </c>
      <c r="BM10" s="22">
        <f t="shared" si="5"/>
        <v>20000</v>
      </c>
      <c r="BN10" s="22">
        <f t="shared" si="5"/>
        <v>20000</v>
      </c>
      <c r="BO10" s="22">
        <f t="shared" si="5"/>
        <v>20000</v>
      </c>
      <c r="BP10" s="22">
        <f t="shared" si="5"/>
        <v>20000</v>
      </c>
      <c r="BQ10" s="22">
        <f t="shared" si="5"/>
        <v>20000</v>
      </c>
    </row>
    <row r="11" spans="2:69" s="21" customFormat="1" ht="16" customHeight="1">
      <c r="B11" s="21" t="s">
        <v>132</v>
      </c>
      <c r="C11" s="212" t="s">
        <v>80</v>
      </c>
      <c r="D11" s="212" t="s">
        <v>118</v>
      </c>
      <c r="E11" s="212" t="s">
        <v>107</v>
      </c>
      <c r="F11" s="212" t="s">
        <v>88</v>
      </c>
      <c r="G11" s="212" t="s">
        <v>84</v>
      </c>
      <c r="H11" s="197" t="s">
        <v>83</v>
      </c>
      <c r="I11" s="197" t="str">
        <f t="shared" si="6"/>
        <v>ExpensesG&amp;AStaffCompensationBonusExec. ManagementCEO</v>
      </c>
      <c r="J11" s="22">
        <f t="shared" ref="J11:AO11" si="7">INDEX(RoleData, MATCH($H11,RoleNames,), MATCH($F11,ExpenseNames,))*J7</f>
        <v>3333.3333333333339</v>
      </c>
      <c r="K11" s="22">
        <f t="shared" si="7"/>
        <v>3333.3333333333339</v>
      </c>
      <c r="L11" s="22">
        <f t="shared" si="7"/>
        <v>3333.3333333333339</v>
      </c>
      <c r="M11" s="22">
        <f t="shared" si="7"/>
        <v>3333.3333333333339</v>
      </c>
      <c r="N11" s="22">
        <f t="shared" si="7"/>
        <v>3333.3333333333339</v>
      </c>
      <c r="O11" s="22">
        <f t="shared" si="7"/>
        <v>3333.3333333333339</v>
      </c>
      <c r="P11" s="22">
        <f t="shared" si="7"/>
        <v>3333.3333333333339</v>
      </c>
      <c r="Q11" s="22">
        <f t="shared" si="7"/>
        <v>3333.3333333333339</v>
      </c>
      <c r="R11" s="22">
        <f t="shared" si="7"/>
        <v>3333.3333333333339</v>
      </c>
      <c r="S11" s="22">
        <f t="shared" si="7"/>
        <v>3333.3333333333339</v>
      </c>
      <c r="T11" s="22">
        <f t="shared" si="7"/>
        <v>3333.3333333333339</v>
      </c>
      <c r="U11" s="22">
        <f t="shared" si="7"/>
        <v>3333.3333333333339</v>
      </c>
      <c r="V11" s="22">
        <f t="shared" si="7"/>
        <v>3333.3333333333339</v>
      </c>
      <c r="W11" s="22">
        <f t="shared" si="7"/>
        <v>3333.3333333333339</v>
      </c>
      <c r="X11" s="22">
        <f t="shared" si="7"/>
        <v>3333.3333333333339</v>
      </c>
      <c r="Y11" s="22">
        <f t="shared" si="7"/>
        <v>3333.3333333333339</v>
      </c>
      <c r="Z11" s="22">
        <f t="shared" si="7"/>
        <v>3333.3333333333339</v>
      </c>
      <c r="AA11" s="22">
        <f t="shared" si="7"/>
        <v>3333.3333333333339</v>
      </c>
      <c r="AB11" s="22">
        <f t="shared" si="7"/>
        <v>3333.3333333333339</v>
      </c>
      <c r="AC11" s="22">
        <f t="shared" si="7"/>
        <v>3333.3333333333339</v>
      </c>
      <c r="AD11" s="22">
        <f t="shared" si="7"/>
        <v>3333.3333333333339</v>
      </c>
      <c r="AE11" s="22">
        <f t="shared" si="7"/>
        <v>3333.3333333333339</v>
      </c>
      <c r="AF11" s="22">
        <f t="shared" si="7"/>
        <v>3333.3333333333339</v>
      </c>
      <c r="AG11" s="22">
        <f t="shared" si="7"/>
        <v>3333.3333333333339</v>
      </c>
      <c r="AH11" s="22">
        <f t="shared" si="7"/>
        <v>3333.3333333333339</v>
      </c>
      <c r="AI11" s="22">
        <f t="shared" si="7"/>
        <v>3333.3333333333339</v>
      </c>
      <c r="AJ11" s="22">
        <f t="shared" si="7"/>
        <v>3333.3333333333339</v>
      </c>
      <c r="AK11" s="22">
        <f t="shared" si="7"/>
        <v>3333.3333333333339</v>
      </c>
      <c r="AL11" s="22">
        <f t="shared" si="7"/>
        <v>3333.3333333333339</v>
      </c>
      <c r="AM11" s="22">
        <f t="shared" si="7"/>
        <v>3333.3333333333339</v>
      </c>
      <c r="AN11" s="22">
        <f t="shared" si="7"/>
        <v>3333.3333333333339</v>
      </c>
      <c r="AO11" s="22">
        <f t="shared" si="7"/>
        <v>3333.3333333333339</v>
      </c>
      <c r="AP11" s="22">
        <f t="shared" ref="AP11:BQ11" si="8">INDEX(RoleData, MATCH($H11,RoleNames,), MATCH($F11,ExpenseNames,))*AP7</f>
        <v>3333.3333333333339</v>
      </c>
      <c r="AQ11" s="22">
        <f t="shared" si="8"/>
        <v>3333.3333333333339</v>
      </c>
      <c r="AR11" s="22">
        <f t="shared" si="8"/>
        <v>3333.3333333333339</v>
      </c>
      <c r="AS11" s="22">
        <f t="shared" si="8"/>
        <v>3333.3333333333339</v>
      </c>
      <c r="AT11" s="22">
        <f t="shared" si="8"/>
        <v>3333.3333333333339</v>
      </c>
      <c r="AU11" s="22">
        <f t="shared" si="8"/>
        <v>3333.3333333333339</v>
      </c>
      <c r="AV11" s="22">
        <f t="shared" si="8"/>
        <v>3333.3333333333339</v>
      </c>
      <c r="AW11" s="22">
        <f t="shared" si="8"/>
        <v>3333.3333333333339</v>
      </c>
      <c r="AX11" s="22">
        <f t="shared" si="8"/>
        <v>3333.3333333333339</v>
      </c>
      <c r="AY11" s="22">
        <f t="shared" si="8"/>
        <v>3333.3333333333339</v>
      </c>
      <c r="AZ11" s="22">
        <f t="shared" si="8"/>
        <v>3333.3333333333339</v>
      </c>
      <c r="BA11" s="22">
        <f t="shared" si="8"/>
        <v>3333.3333333333339</v>
      </c>
      <c r="BB11" s="22">
        <f t="shared" si="8"/>
        <v>3333.3333333333339</v>
      </c>
      <c r="BC11" s="22">
        <f t="shared" si="8"/>
        <v>3333.3333333333339</v>
      </c>
      <c r="BD11" s="22">
        <f t="shared" si="8"/>
        <v>3333.3333333333339</v>
      </c>
      <c r="BE11" s="22">
        <f t="shared" si="8"/>
        <v>3333.3333333333339</v>
      </c>
      <c r="BF11" s="22">
        <f t="shared" si="8"/>
        <v>3333.3333333333339</v>
      </c>
      <c r="BG11" s="22">
        <f t="shared" si="8"/>
        <v>3333.3333333333339</v>
      </c>
      <c r="BH11" s="22">
        <f t="shared" si="8"/>
        <v>3333.3333333333339</v>
      </c>
      <c r="BI11" s="22">
        <f t="shared" si="8"/>
        <v>3333.3333333333339</v>
      </c>
      <c r="BJ11" s="22">
        <f t="shared" si="8"/>
        <v>3333.3333333333339</v>
      </c>
      <c r="BK11" s="22">
        <f t="shared" si="8"/>
        <v>3333.3333333333339</v>
      </c>
      <c r="BL11" s="22">
        <f t="shared" si="8"/>
        <v>3333.3333333333339</v>
      </c>
      <c r="BM11" s="22">
        <f t="shared" si="8"/>
        <v>3333.3333333333339</v>
      </c>
      <c r="BN11" s="22">
        <f t="shared" si="8"/>
        <v>3333.3333333333339</v>
      </c>
      <c r="BO11" s="22">
        <f t="shared" si="8"/>
        <v>3333.3333333333339</v>
      </c>
      <c r="BP11" s="22">
        <f t="shared" si="8"/>
        <v>3333.3333333333339</v>
      </c>
      <c r="BQ11" s="22">
        <f t="shared" si="8"/>
        <v>3333.3333333333339</v>
      </c>
    </row>
    <row r="12" spans="2:69" s="21" customFormat="1" ht="16" customHeight="1">
      <c r="B12" s="21" t="s">
        <v>132</v>
      </c>
      <c r="C12" s="212" t="s">
        <v>80</v>
      </c>
      <c r="D12" s="212" t="s">
        <v>118</v>
      </c>
      <c r="E12" s="212" t="s">
        <v>107</v>
      </c>
      <c r="F12" s="212" t="s">
        <v>88</v>
      </c>
      <c r="G12" s="212" t="s">
        <v>81</v>
      </c>
      <c r="H12" s="197" t="s">
        <v>82</v>
      </c>
      <c r="I12" s="197" t="str">
        <f t="shared" si="6"/>
        <v>ExpensesG&amp;AStaffCompensationBonusFinanceCFO</v>
      </c>
      <c r="J12" s="22">
        <f t="shared" ref="J12:AO12" si="9">INDEX(RoleData, MATCH($H12,RoleNames,), MATCH($F12,ExpenseNames,))*J8</f>
        <v>0</v>
      </c>
      <c r="K12" s="22">
        <f t="shared" si="9"/>
        <v>0</v>
      </c>
      <c r="L12" s="22">
        <f t="shared" si="9"/>
        <v>0</v>
      </c>
      <c r="M12" s="22">
        <f t="shared" si="9"/>
        <v>0</v>
      </c>
      <c r="N12" s="22">
        <f t="shared" si="9"/>
        <v>0</v>
      </c>
      <c r="O12" s="22">
        <f t="shared" si="9"/>
        <v>0</v>
      </c>
      <c r="P12" s="22">
        <f t="shared" si="9"/>
        <v>0</v>
      </c>
      <c r="Q12" s="22">
        <f t="shared" si="9"/>
        <v>0</v>
      </c>
      <c r="R12" s="22">
        <f t="shared" si="9"/>
        <v>0</v>
      </c>
      <c r="S12" s="22">
        <f t="shared" si="9"/>
        <v>0</v>
      </c>
      <c r="T12" s="22">
        <f t="shared" si="9"/>
        <v>0</v>
      </c>
      <c r="U12" s="22">
        <f t="shared" si="9"/>
        <v>0</v>
      </c>
      <c r="V12" s="22">
        <f t="shared" si="9"/>
        <v>0</v>
      </c>
      <c r="W12" s="22">
        <f t="shared" si="9"/>
        <v>0</v>
      </c>
      <c r="X12" s="22">
        <f t="shared" si="9"/>
        <v>0</v>
      </c>
      <c r="Y12" s="22">
        <f t="shared" si="9"/>
        <v>0</v>
      </c>
      <c r="Z12" s="22">
        <f t="shared" si="9"/>
        <v>0</v>
      </c>
      <c r="AA12" s="22">
        <f t="shared" si="9"/>
        <v>0</v>
      </c>
      <c r="AB12" s="22">
        <f t="shared" si="9"/>
        <v>0</v>
      </c>
      <c r="AC12" s="22">
        <f t="shared" si="9"/>
        <v>0</v>
      </c>
      <c r="AD12" s="22">
        <f t="shared" si="9"/>
        <v>0</v>
      </c>
      <c r="AE12" s="22">
        <f t="shared" si="9"/>
        <v>0</v>
      </c>
      <c r="AF12" s="22">
        <f t="shared" si="9"/>
        <v>0</v>
      </c>
      <c r="AG12" s="22">
        <f t="shared" si="9"/>
        <v>0</v>
      </c>
      <c r="AH12" s="22">
        <f t="shared" si="9"/>
        <v>0</v>
      </c>
      <c r="AI12" s="22">
        <f t="shared" si="9"/>
        <v>0</v>
      </c>
      <c r="AJ12" s="22">
        <f t="shared" si="9"/>
        <v>0</v>
      </c>
      <c r="AK12" s="22">
        <f t="shared" si="9"/>
        <v>0</v>
      </c>
      <c r="AL12" s="22">
        <f t="shared" si="9"/>
        <v>0</v>
      </c>
      <c r="AM12" s="22">
        <f t="shared" si="9"/>
        <v>0</v>
      </c>
      <c r="AN12" s="22">
        <f t="shared" si="9"/>
        <v>0</v>
      </c>
      <c r="AO12" s="22">
        <f t="shared" si="9"/>
        <v>0</v>
      </c>
      <c r="AP12" s="22">
        <f t="shared" ref="AP12:BQ12" si="10">INDEX(RoleData, MATCH($H12,RoleNames,), MATCH($F12,ExpenseNames,))*AP8</f>
        <v>0</v>
      </c>
      <c r="AQ12" s="22">
        <f t="shared" si="10"/>
        <v>0</v>
      </c>
      <c r="AR12" s="22">
        <f t="shared" si="10"/>
        <v>0</v>
      </c>
      <c r="AS12" s="22">
        <f t="shared" si="10"/>
        <v>0</v>
      </c>
      <c r="AT12" s="22">
        <f t="shared" si="10"/>
        <v>3333.3333333333339</v>
      </c>
      <c r="AU12" s="22">
        <f t="shared" si="10"/>
        <v>3333.3333333333339</v>
      </c>
      <c r="AV12" s="22">
        <f t="shared" si="10"/>
        <v>3333.3333333333339</v>
      </c>
      <c r="AW12" s="22">
        <f t="shared" si="10"/>
        <v>3333.3333333333339</v>
      </c>
      <c r="AX12" s="22">
        <f t="shared" si="10"/>
        <v>3333.3333333333339</v>
      </c>
      <c r="AY12" s="22">
        <f t="shared" si="10"/>
        <v>3333.3333333333339</v>
      </c>
      <c r="AZ12" s="22">
        <f t="shared" si="10"/>
        <v>3333.3333333333339</v>
      </c>
      <c r="BA12" s="22">
        <f t="shared" si="10"/>
        <v>3333.3333333333339</v>
      </c>
      <c r="BB12" s="22">
        <f t="shared" si="10"/>
        <v>3333.3333333333339</v>
      </c>
      <c r="BC12" s="22">
        <f t="shared" si="10"/>
        <v>3333.3333333333339</v>
      </c>
      <c r="BD12" s="22">
        <f t="shared" si="10"/>
        <v>3333.3333333333339</v>
      </c>
      <c r="BE12" s="22">
        <f t="shared" si="10"/>
        <v>3333.3333333333339</v>
      </c>
      <c r="BF12" s="22">
        <f t="shared" si="10"/>
        <v>3333.3333333333339</v>
      </c>
      <c r="BG12" s="22">
        <f t="shared" si="10"/>
        <v>3333.3333333333339</v>
      </c>
      <c r="BH12" s="22">
        <f t="shared" si="10"/>
        <v>3333.3333333333339</v>
      </c>
      <c r="BI12" s="22">
        <f t="shared" si="10"/>
        <v>3333.3333333333339</v>
      </c>
      <c r="BJ12" s="22">
        <f t="shared" si="10"/>
        <v>3333.3333333333339</v>
      </c>
      <c r="BK12" s="22">
        <f t="shared" si="10"/>
        <v>3333.3333333333339</v>
      </c>
      <c r="BL12" s="22">
        <f t="shared" si="10"/>
        <v>3333.3333333333339</v>
      </c>
      <c r="BM12" s="22">
        <f t="shared" si="10"/>
        <v>3333.3333333333339</v>
      </c>
      <c r="BN12" s="22">
        <f t="shared" si="10"/>
        <v>3333.3333333333339</v>
      </c>
      <c r="BO12" s="22">
        <f t="shared" si="10"/>
        <v>3333.3333333333339</v>
      </c>
      <c r="BP12" s="22">
        <f t="shared" si="10"/>
        <v>3333.3333333333339</v>
      </c>
      <c r="BQ12" s="22">
        <f t="shared" si="10"/>
        <v>3333.3333333333339</v>
      </c>
    </row>
    <row r="13" spans="2:69" s="21" customFormat="1" ht="16" customHeight="1">
      <c r="B13" s="21" t="s">
        <v>132</v>
      </c>
      <c r="C13" s="212" t="s">
        <v>80</v>
      </c>
      <c r="D13" s="212" t="s">
        <v>118</v>
      </c>
      <c r="E13" s="212" t="s">
        <v>107</v>
      </c>
      <c r="F13" s="212" t="s">
        <v>88</v>
      </c>
      <c r="G13" s="212" t="s">
        <v>81</v>
      </c>
      <c r="H13" s="197" t="s">
        <v>79</v>
      </c>
      <c r="I13" s="197" t="str">
        <f t="shared" si="6"/>
        <v>ExpensesG&amp;AStaffCompensationBonusFinanceController</v>
      </c>
      <c r="J13" s="22">
        <f t="shared" ref="J13:AO13" si="11">INDEX(RoleData, MATCH($H13,RoleNames,), MATCH($F13,ExpenseNames,))*J9</f>
        <v>0</v>
      </c>
      <c r="K13" s="22">
        <f t="shared" si="11"/>
        <v>0</v>
      </c>
      <c r="L13" s="22">
        <f t="shared" si="11"/>
        <v>0</v>
      </c>
      <c r="M13" s="22">
        <f t="shared" si="11"/>
        <v>0</v>
      </c>
      <c r="N13" s="22">
        <f t="shared" si="11"/>
        <v>0</v>
      </c>
      <c r="O13" s="22">
        <f t="shared" si="11"/>
        <v>0</v>
      </c>
      <c r="P13" s="22">
        <f t="shared" si="11"/>
        <v>0</v>
      </c>
      <c r="Q13" s="22">
        <f t="shared" si="11"/>
        <v>0</v>
      </c>
      <c r="R13" s="22">
        <f t="shared" si="11"/>
        <v>0</v>
      </c>
      <c r="S13" s="22">
        <f t="shared" si="11"/>
        <v>0</v>
      </c>
      <c r="T13" s="22">
        <f t="shared" si="11"/>
        <v>0</v>
      </c>
      <c r="U13" s="22">
        <f t="shared" si="11"/>
        <v>0</v>
      </c>
      <c r="V13" s="22">
        <f t="shared" si="11"/>
        <v>1166.6666666666667</v>
      </c>
      <c r="W13" s="22">
        <f t="shared" si="11"/>
        <v>1166.6666666666667</v>
      </c>
      <c r="X13" s="22">
        <f t="shared" si="11"/>
        <v>1166.6666666666667</v>
      </c>
      <c r="Y13" s="22">
        <f t="shared" si="11"/>
        <v>1166.6666666666667</v>
      </c>
      <c r="Z13" s="22">
        <f t="shared" si="11"/>
        <v>1166.6666666666667</v>
      </c>
      <c r="AA13" s="22">
        <f t="shared" si="11"/>
        <v>1166.6666666666667</v>
      </c>
      <c r="AB13" s="22">
        <f t="shared" si="11"/>
        <v>1166.6666666666667</v>
      </c>
      <c r="AC13" s="22">
        <f t="shared" si="11"/>
        <v>1166.6666666666667</v>
      </c>
      <c r="AD13" s="22">
        <f t="shared" si="11"/>
        <v>1166.6666666666667</v>
      </c>
      <c r="AE13" s="22">
        <f t="shared" si="11"/>
        <v>1166.6666666666667</v>
      </c>
      <c r="AF13" s="22">
        <f t="shared" si="11"/>
        <v>1166.6666666666667</v>
      </c>
      <c r="AG13" s="22">
        <f t="shared" si="11"/>
        <v>1166.6666666666667</v>
      </c>
      <c r="AH13" s="22">
        <f t="shared" si="11"/>
        <v>1166.6666666666667</v>
      </c>
      <c r="AI13" s="22">
        <f t="shared" si="11"/>
        <v>1166.6666666666667</v>
      </c>
      <c r="AJ13" s="22">
        <f t="shared" si="11"/>
        <v>1166.6666666666667</v>
      </c>
      <c r="AK13" s="22">
        <f t="shared" si="11"/>
        <v>1166.6666666666667</v>
      </c>
      <c r="AL13" s="22">
        <f t="shared" si="11"/>
        <v>1166.6666666666667</v>
      </c>
      <c r="AM13" s="22">
        <f t="shared" si="11"/>
        <v>1166.6666666666667</v>
      </c>
      <c r="AN13" s="22">
        <f t="shared" si="11"/>
        <v>1166.6666666666667</v>
      </c>
      <c r="AO13" s="22">
        <f t="shared" si="11"/>
        <v>1166.6666666666667</v>
      </c>
      <c r="AP13" s="22">
        <f t="shared" ref="AP13:BQ13" si="12">INDEX(RoleData, MATCH($H13,RoleNames,), MATCH($F13,ExpenseNames,))*AP9</f>
        <v>1166.6666666666667</v>
      </c>
      <c r="AQ13" s="22">
        <f t="shared" si="12"/>
        <v>1166.6666666666667</v>
      </c>
      <c r="AR13" s="22">
        <f t="shared" si="12"/>
        <v>1166.6666666666667</v>
      </c>
      <c r="AS13" s="22">
        <f t="shared" si="12"/>
        <v>1166.6666666666667</v>
      </c>
      <c r="AT13" s="22">
        <f t="shared" si="12"/>
        <v>1166.6666666666667</v>
      </c>
      <c r="AU13" s="22">
        <f t="shared" si="12"/>
        <v>1166.6666666666667</v>
      </c>
      <c r="AV13" s="22">
        <f t="shared" si="12"/>
        <v>1166.6666666666667</v>
      </c>
      <c r="AW13" s="22">
        <f t="shared" si="12"/>
        <v>1166.6666666666667</v>
      </c>
      <c r="AX13" s="22">
        <f t="shared" si="12"/>
        <v>1166.6666666666667</v>
      </c>
      <c r="AY13" s="22">
        <f t="shared" si="12"/>
        <v>1166.6666666666667</v>
      </c>
      <c r="AZ13" s="22">
        <f t="shared" si="12"/>
        <v>1166.6666666666667</v>
      </c>
      <c r="BA13" s="22">
        <f t="shared" si="12"/>
        <v>1166.6666666666667</v>
      </c>
      <c r="BB13" s="22">
        <f t="shared" si="12"/>
        <v>1166.6666666666667</v>
      </c>
      <c r="BC13" s="22">
        <f t="shared" si="12"/>
        <v>1166.6666666666667</v>
      </c>
      <c r="BD13" s="22">
        <f t="shared" si="12"/>
        <v>1166.6666666666667</v>
      </c>
      <c r="BE13" s="22">
        <f t="shared" si="12"/>
        <v>1166.6666666666667</v>
      </c>
      <c r="BF13" s="22">
        <f t="shared" si="12"/>
        <v>1166.6666666666667</v>
      </c>
      <c r="BG13" s="22">
        <f t="shared" si="12"/>
        <v>1166.6666666666667</v>
      </c>
      <c r="BH13" s="22">
        <f t="shared" si="12"/>
        <v>1166.6666666666667</v>
      </c>
      <c r="BI13" s="22">
        <f t="shared" si="12"/>
        <v>1166.6666666666667</v>
      </c>
      <c r="BJ13" s="22">
        <f t="shared" si="12"/>
        <v>1166.6666666666667</v>
      </c>
      <c r="BK13" s="22">
        <f t="shared" si="12"/>
        <v>1166.6666666666667</v>
      </c>
      <c r="BL13" s="22">
        <f t="shared" si="12"/>
        <v>1166.6666666666667</v>
      </c>
      <c r="BM13" s="22">
        <f t="shared" si="12"/>
        <v>1166.6666666666667</v>
      </c>
      <c r="BN13" s="22">
        <f t="shared" si="12"/>
        <v>1166.6666666666667</v>
      </c>
      <c r="BO13" s="22">
        <f t="shared" si="12"/>
        <v>1166.6666666666667</v>
      </c>
      <c r="BP13" s="22">
        <f t="shared" si="12"/>
        <v>1166.6666666666667</v>
      </c>
      <c r="BQ13" s="22">
        <f t="shared" si="12"/>
        <v>1166.6666666666667</v>
      </c>
    </row>
    <row r="14" spans="2:69" s="21" customFormat="1" ht="16" customHeight="1">
      <c r="B14" s="21" t="s">
        <v>132</v>
      </c>
      <c r="C14" s="212" t="s">
        <v>80</v>
      </c>
      <c r="D14" s="212" t="s">
        <v>118</v>
      </c>
      <c r="E14" s="212" t="s">
        <v>107</v>
      </c>
      <c r="F14" s="212" t="s">
        <v>88</v>
      </c>
      <c r="G14" s="212" t="s">
        <v>81</v>
      </c>
      <c r="H14" s="197" t="s">
        <v>115</v>
      </c>
      <c r="I14" s="197" t="str">
        <f t="shared" si="6"/>
        <v>ExpensesG&amp;AStaffCompensationBonusFinanceBilling Administrator</v>
      </c>
      <c r="J14" s="22">
        <f t="shared" ref="J14:AO14" si="13">INDEX(RoleData, MATCH($H14,RoleNames,), MATCH($F14,ExpenseNames,))*J10</f>
        <v>0</v>
      </c>
      <c r="K14" s="22">
        <f t="shared" si="13"/>
        <v>0</v>
      </c>
      <c r="L14" s="22">
        <f t="shared" si="13"/>
        <v>0</v>
      </c>
      <c r="M14" s="22">
        <f t="shared" si="13"/>
        <v>0</v>
      </c>
      <c r="N14" s="22">
        <f t="shared" si="13"/>
        <v>0</v>
      </c>
      <c r="O14" s="22">
        <f t="shared" si="13"/>
        <v>0</v>
      </c>
      <c r="P14" s="22">
        <f t="shared" si="13"/>
        <v>0</v>
      </c>
      <c r="Q14" s="22">
        <f t="shared" si="13"/>
        <v>0</v>
      </c>
      <c r="R14" s="22">
        <f t="shared" si="13"/>
        <v>0</v>
      </c>
      <c r="S14" s="22">
        <f t="shared" si="13"/>
        <v>0</v>
      </c>
      <c r="T14" s="22">
        <f t="shared" si="13"/>
        <v>0</v>
      </c>
      <c r="U14" s="22">
        <f t="shared" si="13"/>
        <v>0</v>
      </c>
      <c r="V14" s="22">
        <f t="shared" si="13"/>
        <v>0</v>
      </c>
      <c r="W14" s="22">
        <f t="shared" si="13"/>
        <v>0</v>
      </c>
      <c r="X14" s="22">
        <f t="shared" si="13"/>
        <v>0</v>
      </c>
      <c r="Y14" s="22">
        <f t="shared" si="13"/>
        <v>0</v>
      </c>
      <c r="Z14" s="22">
        <f t="shared" si="13"/>
        <v>0</v>
      </c>
      <c r="AA14" s="22">
        <f t="shared" si="13"/>
        <v>0</v>
      </c>
      <c r="AB14" s="22">
        <f t="shared" si="13"/>
        <v>0</v>
      </c>
      <c r="AC14" s="22">
        <f t="shared" si="13"/>
        <v>0</v>
      </c>
      <c r="AD14" s="22">
        <f t="shared" si="13"/>
        <v>0</v>
      </c>
      <c r="AE14" s="22">
        <f t="shared" si="13"/>
        <v>0</v>
      </c>
      <c r="AF14" s="22">
        <f t="shared" si="13"/>
        <v>0</v>
      </c>
      <c r="AG14" s="22">
        <f t="shared" si="13"/>
        <v>0</v>
      </c>
      <c r="AH14" s="22">
        <f t="shared" si="13"/>
        <v>0</v>
      </c>
      <c r="AI14" s="22">
        <f t="shared" si="13"/>
        <v>0</v>
      </c>
      <c r="AJ14" s="22">
        <f t="shared" si="13"/>
        <v>0</v>
      </c>
      <c r="AK14" s="22">
        <f t="shared" si="13"/>
        <v>0</v>
      </c>
      <c r="AL14" s="22">
        <f t="shared" si="13"/>
        <v>0</v>
      </c>
      <c r="AM14" s="22">
        <f t="shared" si="13"/>
        <v>350.00000000000006</v>
      </c>
      <c r="AN14" s="22">
        <f t="shared" si="13"/>
        <v>350.00000000000006</v>
      </c>
      <c r="AO14" s="22">
        <f t="shared" si="13"/>
        <v>350.00000000000006</v>
      </c>
      <c r="AP14" s="22">
        <f t="shared" ref="AP14:BQ14" si="14">INDEX(RoleData, MATCH($H14,RoleNames,), MATCH($F14,ExpenseNames,))*AP10</f>
        <v>350.00000000000006</v>
      </c>
      <c r="AQ14" s="22">
        <f t="shared" si="14"/>
        <v>350.00000000000006</v>
      </c>
      <c r="AR14" s="22">
        <f t="shared" si="14"/>
        <v>350.00000000000006</v>
      </c>
      <c r="AS14" s="22">
        <f t="shared" si="14"/>
        <v>350.00000000000006</v>
      </c>
      <c r="AT14" s="22">
        <f t="shared" si="14"/>
        <v>350.00000000000006</v>
      </c>
      <c r="AU14" s="22">
        <f t="shared" si="14"/>
        <v>350.00000000000006</v>
      </c>
      <c r="AV14" s="22">
        <f t="shared" si="14"/>
        <v>350.00000000000006</v>
      </c>
      <c r="AW14" s="22">
        <f t="shared" si="14"/>
        <v>350.00000000000006</v>
      </c>
      <c r="AX14" s="22">
        <f t="shared" si="14"/>
        <v>350.00000000000006</v>
      </c>
      <c r="AY14" s="22">
        <f t="shared" si="14"/>
        <v>700.00000000000011</v>
      </c>
      <c r="AZ14" s="22">
        <f t="shared" si="14"/>
        <v>700.00000000000011</v>
      </c>
      <c r="BA14" s="22">
        <f t="shared" si="14"/>
        <v>700.00000000000011</v>
      </c>
      <c r="BB14" s="22">
        <f t="shared" si="14"/>
        <v>700.00000000000011</v>
      </c>
      <c r="BC14" s="22">
        <f t="shared" si="14"/>
        <v>700.00000000000011</v>
      </c>
      <c r="BD14" s="22">
        <f t="shared" si="14"/>
        <v>700.00000000000011</v>
      </c>
      <c r="BE14" s="22">
        <f t="shared" si="14"/>
        <v>700.00000000000011</v>
      </c>
      <c r="BF14" s="22">
        <f t="shared" si="14"/>
        <v>1050</v>
      </c>
      <c r="BG14" s="22">
        <f t="shared" si="14"/>
        <v>1050</v>
      </c>
      <c r="BH14" s="22">
        <f t="shared" si="14"/>
        <v>1050</v>
      </c>
      <c r="BI14" s="22">
        <f t="shared" si="14"/>
        <v>1050</v>
      </c>
      <c r="BJ14" s="22">
        <f t="shared" si="14"/>
        <v>1050</v>
      </c>
      <c r="BK14" s="22">
        <f t="shared" si="14"/>
        <v>1050</v>
      </c>
      <c r="BL14" s="22">
        <f t="shared" si="14"/>
        <v>1400.0000000000002</v>
      </c>
      <c r="BM14" s="22">
        <f t="shared" si="14"/>
        <v>1400.0000000000002</v>
      </c>
      <c r="BN14" s="22">
        <f t="shared" si="14"/>
        <v>1400.0000000000002</v>
      </c>
      <c r="BO14" s="22">
        <f t="shared" si="14"/>
        <v>1400.0000000000002</v>
      </c>
      <c r="BP14" s="22">
        <f t="shared" si="14"/>
        <v>1400.0000000000002</v>
      </c>
      <c r="BQ14" s="22">
        <f t="shared" si="14"/>
        <v>1400.0000000000002</v>
      </c>
    </row>
    <row r="15" spans="2:69" s="21" customFormat="1" ht="16" customHeight="1">
      <c r="B15" s="21" t="s">
        <v>132</v>
      </c>
      <c r="C15" s="212" t="s">
        <v>80</v>
      </c>
      <c r="D15" s="212" t="s">
        <v>118</v>
      </c>
      <c r="E15" s="212" t="s">
        <v>113</v>
      </c>
      <c r="F15" s="212" t="s">
        <v>89</v>
      </c>
      <c r="G15" s="212" t="s">
        <v>84</v>
      </c>
      <c r="H15" s="197" t="s">
        <v>83</v>
      </c>
      <c r="I15" s="197" t="str">
        <f t="shared" si="6"/>
        <v>ExpensesG&amp;AStaffTechnologyComputerExec. ManagementCEO</v>
      </c>
      <c r="J15" s="22">
        <f>INDEX(RoleData,MATCH($H15,RoleNames,),MATCH($F15,ExpenseNames,))*INDEX(StaffData, MATCH(CONCATENATE($C15,"New hires",$G15,$H15),StaffDataLookupName,), MATCH(J$6,StaffDataMonths,))  + IF(J$6&gt;INDEX(RoleData,MATCH($H15,RoleNames,),MATCH('Role Assumptions'!$H$5,ExpenseNames,)),INDEX(StaffData, MATCH(CONCATENATE($C15,"New hires",$G15,$H15),StaffDataLookupName,), MATCH(J$6-INDEX(RoleData,MATCH($H15,RoleNames,),MATCH('Role Assumptions'!$H$5,ExpenseNames,)),StaffDataMonths,)) * INDEX(RoleData,MATCH($H15,RoleNames,),MATCH($F15,ExpenseNames,)),0)</f>
        <v>5000</v>
      </c>
      <c r="K15" s="22">
        <f>INDEX(RoleData,MATCH($H15,RoleNames,),MATCH($F15,ExpenseNames,))*INDEX(StaffData, MATCH(CONCATENATE($C15,"New hires",$G15,$H15),StaffDataLookupName,), MATCH(K$6,StaffDataMonths,))  + IF(K$6&gt;INDEX(RoleData,MATCH($H15,RoleNames,),MATCH('Role Assumptions'!$H$5,ExpenseNames,)),INDEX(StaffData, MATCH(CONCATENATE($C15,"New hires",$G15,$H15),StaffDataLookupName,), MATCH(K$6-INDEX(RoleData,MATCH($H15,RoleNames,),MATCH('Role Assumptions'!$H$5,ExpenseNames,)),StaffDataMonths,)) * INDEX(RoleData,MATCH($H15,RoleNames,),MATCH($F15,ExpenseNames,)),0)</f>
        <v>0</v>
      </c>
      <c r="L15" s="22">
        <f>INDEX(RoleData,MATCH($H15,RoleNames,),MATCH($F15,ExpenseNames,))*INDEX(StaffData, MATCH(CONCATENATE($C15,"New hires",$G15,$H15),StaffDataLookupName,), MATCH(L$6,StaffDataMonths,))  + IF(L$6&gt;INDEX(RoleData,MATCH($H15,RoleNames,),MATCH('Role Assumptions'!$H$5,ExpenseNames,)),INDEX(StaffData, MATCH(CONCATENATE($C15,"New hires",$G15,$H15),StaffDataLookupName,), MATCH(L$6-INDEX(RoleData,MATCH($H15,RoleNames,),MATCH('Role Assumptions'!$H$5,ExpenseNames,)),StaffDataMonths,)) * INDEX(RoleData,MATCH($H15,RoleNames,),MATCH($F15,ExpenseNames,)),0)</f>
        <v>0</v>
      </c>
      <c r="M15" s="22">
        <f>INDEX(RoleData,MATCH($H15,RoleNames,),MATCH($F15,ExpenseNames,))*INDEX(StaffData, MATCH(CONCATENATE($C15,"New hires",$G15,$H15),StaffDataLookupName,), MATCH(M$6,StaffDataMonths,))  + IF(M$6&gt;INDEX(RoleData,MATCH($H15,RoleNames,),MATCH('Role Assumptions'!$H$5,ExpenseNames,)),INDEX(StaffData, MATCH(CONCATENATE($C15,"New hires",$G15,$H15),StaffDataLookupName,), MATCH(M$6-INDEX(RoleData,MATCH($H15,RoleNames,),MATCH('Role Assumptions'!$H$5,ExpenseNames,)),StaffDataMonths,)) * INDEX(RoleData,MATCH($H15,RoleNames,),MATCH($F15,ExpenseNames,)),0)</f>
        <v>0</v>
      </c>
      <c r="N15" s="22">
        <f>INDEX(RoleData,MATCH($H15,RoleNames,),MATCH($F15,ExpenseNames,))*INDEX(StaffData, MATCH(CONCATENATE($C15,"New hires",$G15,$H15),StaffDataLookupName,), MATCH(N$6,StaffDataMonths,))  + IF(N$6&gt;INDEX(RoleData,MATCH($H15,RoleNames,),MATCH('Role Assumptions'!$H$5,ExpenseNames,)),INDEX(StaffData, MATCH(CONCATENATE($C15,"New hires",$G15,$H15),StaffDataLookupName,), MATCH(N$6-INDEX(RoleData,MATCH($H15,RoleNames,),MATCH('Role Assumptions'!$H$5,ExpenseNames,)),StaffDataMonths,)) * INDEX(RoleData,MATCH($H15,RoleNames,),MATCH($F15,ExpenseNames,)),0)</f>
        <v>0</v>
      </c>
      <c r="O15" s="22">
        <f>INDEX(RoleData,MATCH($H15,RoleNames,),MATCH($F15,ExpenseNames,))*INDEX(StaffData, MATCH(CONCATENATE($C15,"New hires",$G15,$H15),StaffDataLookupName,), MATCH(O$6,StaffDataMonths,))  + IF(O$6&gt;INDEX(RoleData,MATCH($H15,RoleNames,),MATCH('Role Assumptions'!$H$5,ExpenseNames,)),INDEX(StaffData, MATCH(CONCATENATE($C15,"New hires",$G15,$H15),StaffDataLookupName,), MATCH(O$6-INDEX(RoleData,MATCH($H15,RoleNames,),MATCH('Role Assumptions'!$H$5,ExpenseNames,)),StaffDataMonths,)) * INDEX(RoleData,MATCH($H15,RoleNames,),MATCH($F15,ExpenseNames,)),0)</f>
        <v>0</v>
      </c>
      <c r="P15" s="22">
        <f>INDEX(RoleData,MATCH($H15,RoleNames,),MATCH($F15,ExpenseNames,))*INDEX(StaffData, MATCH(CONCATENATE($C15,"New hires",$G15,$H15),StaffDataLookupName,), MATCH(P$6,StaffDataMonths,))  + IF(P$6&gt;INDEX(RoleData,MATCH($H15,RoleNames,),MATCH('Role Assumptions'!$H$5,ExpenseNames,)),INDEX(StaffData, MATCH(CONCATENATE($C15,"New hires",$G15,$H15),StaffDataLookupName,), MATCH(P$6-INDEX(RoleData,MATCH($H15,RoleNames,),MATCH('Role Assumptions'!$H$5,ExpenseNames,)),StaffDataMonths,)) * INDEX(RoleData,MATCH($H15,RoleNames,),MATCH($F15,ExpenseNames,)),0)</f>
        <v>0</v>
      </c>
      <c r="Q15" s="22">
        <f>INDEX(RoleData,MATCH($H15,RoleNames,),MATCH($F15,ExpenseNames,))*INDEX(StaffData, MATCH(CONCATENATE($C15,"New hires",$G15,$H15),StaffDataLookupName,), MATCH(Q$6,StaffDataMonths,))  + IF(Q$6&gt;INDEX(RoleData,MATCH($H15,RoleNames,),MATCH('Role Assumptions'!$H$5,ExpenseNames,)),INDEX(StaffData, MATCH(CONCATENATE($C15,"New hires",$G15,$H15),StaffDataLookupName,), MATCH(Q$6-INDEX(RoleData,MATCH($H15,RoleNames,),MATCH('Role Assumptions'!$H$5,ExpenseNames,)),StaffDataMonths,)) * INDEX(RoleData,MATCH($H15,RoleNames,),MATCH($F15,ExpenseNames,)),0)</f>
        <v>0</v>
      </c>
      <c r="R15" s="22">
        <f>INDEX(RoleData,MATCH($H15,RoleNames,),MATCH($F15,ExpenseNames,))*INDEX(StaffData, MATCH(CONCATENATE($C15,"New hires",$G15,$H15),StaffDataLookupName,), MATCH(R$6,StaffDataMonths,))  + IF(R$6&gt;INDEX(RoleData,MATCH($H15,RoleNames,),MATCH('Role Assumptions'!$H$5,ExpenseNames,)),INDEX(StaffData, MATCH(CONCATENATE($C15,"New hires",$G15,$H15),StaffDataLookupName,), MATCH(R$6-INDEX(RoleData,MATCH($H15,RoleNames,),MATCH('Role Assumptions'!$H$5,ExpenseNames,)),StaffDataMonths,)) * INDEX(RoleData,MATCH($H15,RoleNames,),MATCH($F15,ExpenseNames,)),0)</f>
        <v>0</v>
      </c>
      <c r="S15" s="22">
        <f>INDEX(RoleData,MATCH($H15,RoleNames,),MATCH($F15,ExpenseNames,))*INDEX(StaffData, MATCH(CONCATENATE($C15,"New hires",$G15,$H15),StaffDataLookupName,), MATCH(S$6,StaffDataMonths,))  + IF(S$6&gt;INDEX(RoleData,MATCH($H15,RoleNames,),MATCH('Role Assumptions'!$H$5,ExpenseNames,)),INDEX(StaffData, MATCH(CONCATENATE($C15,"New hires",$G15,$H15),StaffDataLookupName,), MATCH(S$6-INDEX(RoleData,MATCH($H15,RoleNames,),MATCH('Role Assumptions'!$H$5,ExpenseNames,)),StaffDataMonths,)) * INDEX(RoleData,MATCH($H15,RoleNames,),MATCH($F15,ExpenseNames,)),0)</f>
        <v>0</v>
      </c>
      <c r="T15" s="22">
        <f>INDEX(RoleData,MATCH($H15,RoleNames,),MATCH($F15,ExpenseNames,))*INDEX(StaffData, MATCH(CONCATENATE($C15,"New hires",$G15,$H15),StaffDataLookupName,), MATCH(T$6,StaffDataMonths,))  + IF(T$6&gt;INDEX(RoleData,MATCH($H15,RoleNames,),MATCH('Role Assumptions'!$H$5,ExpenseNames,)),INDEX(StaffData, MATCH(CONCATENATE($C15,"New hires",$G15,$H15),StaffDataLookupName,), MATCH(T$6-INDEX(RoleData,MATCH($H15,RoleNames,),MATCH('Role Assumptions'!$H$5,ExpenseNames,)),StaffDataMonths,)) * INDEX(RoleData,MATCH($H15,RoleNames,),MATCH($F15,ExpenseNames,)),0)</f>
        <v>0</v>
      </c>
      <c r="U15" s="22">
        <f>INDEX(RoleData,MATCH($H15,RoleNames,),MATCH($F15,ExpenseNames,))*INDEX(StaffData, MATCH(CONCATENATE($C15,"New hires",$G15,$H15),StaffDataLookupName,), MATCH(U$6,StaffDataMonths,))  + IF(U$6&gt;INDEX(RoleData,MATCH($H15,RoleNames,),MATCH('Role Assumptions'!$H$5,ExpenseNames,)),INDEX(StaffData, MATCH(CONCATENATE($C15,"New hires",$G15,$H15),StaffDataLookupName,), MATCH(U$6-INDEX(RoleData,MATCH($H15,RoleNames,),MATCH('Role Assumptions'!$H$5,ExpenseNames,)),StaffDataMonths,)) * INDEX(RoleData,MATCH($H15,RoleNames,),MATCH($F15,ExpenseNames,)),0)</f>
        <v>0</v>
      </c>
      <c r="V15" s="22">
        <f>INDEX(RoleData,MATCH($H15,RoleNames,),MATCH($F15,ExpenseNames,))*INDEX(StaffData, MATCH(CONCATENATE($C15,"New hires",$G15,$H15),StaffDataLookupName,), MATCH(V$6,StaffDataMonths,))  + IF(V$6&gt;INDEX(RoleData,MATCH($H15,RoleNames,),MATCH('Role Assumptions'!$H$5,ExpenseNames,)),INDEX(StaffData, MATCH(CONCATENATE($C15,"New hires",$G15,$H15),StaffDataLookupName,), MATCH(V$6-INDEX(RoleData,MATCH($H15,RoleNames,),MATCH('Role Assumptions'!$H$5,ExpenseNames,)),StaffDataMonths,)) * INDEX(RoleData,MATCH($H15,RoleNames,),MATCH($F15,ExpenseNames,)),0)</f>
        <v>0</v>
      </c>
      <c r="W15" s="22">
        <f>INDEX(RoleData,MATCH($H15,RoleNames,),MATCH($F15,ExpenseNames,))*INDEX(StaffData, MATCH(CONCATENATE($C15,"New hires",$G15,$H15),StaffDataLookupName,), MATCH(W$6,StaffDataMonths,))  + IF(W$6&gt;INDEX(RoleData,MATCH($H15,RoleNames,),MATCH('Role Assumptions'!$H$5,ExpenseNames,)),INDEX(StaffData, MATCH(CONCATENATE($C15,"New hires",$G15,$H15),StaffDataLookupName,), MATCH(W$6-INDEX(RoleData,MATCH($H15,RoleNames,),MATCH('Role Assumptions'!$H$5,ExpenseNames,)),StaffDataMonths,)) * INDEX(RoleData,MATCH($H15,RoleNames,),MATCH($F15,ExpenseNames,)),0)</f>
        <v>0</v>
      </c>
      <c r="X15" s="22">
        <f>INDEX(RoleData,MATCH($H15,RoleNames,),MATCH($F15,ExpenseNames,))*INDEX(StaffData, MATCH(CONCATENATE($C15,"New hires",$G15,$H15),StaffDataLookupName,), MATCH(X$6,StaffDataMonths,))  + IF(X$6&gt;INDEX(RoleData,MATCH($H15,RoleNames,),MATCH('Role Assumptions'!$H$5,ExpenseNames,)),INDEX(StaffData, MATCH(CONCATENATE($C15,"New hires",$G15,$H15),StaffDataLookupName,), MATCH(X$6-INDEX(RoleData,MATCH($H15,RoleNames,),MATCH('Role Assumptions'!$H$5,ExpenseNames,)),StaffDataMonths,)) * INDEX(RoleData,MATCH($H15,RoleNames,),MATCH($F15,ExpenseNames,)),0)</f>
        <v>0</v>
      </c>
      <c r="Y15" s="22">
        <f>INDEX(RoleData,MATCH($H15,RoleNames,),MATCH($F15,ExpenseNames,))*INDEX(StaffData, MATCH(CONCATENATE($C15,"New hires",$G15,$H15),StaffDataLookupName,), MATCH(Y$6,StaffDataMonths,))  + IF(Y$6&gt;INDEX(RoleData,MATCH($H15,RoleNames,),MATCH('Role Assumptions'!$H$5,ExpenseNames,)),INDEX(StaffData, MATCH(CONCATENATE($C15,"New hires",$G15,$H15),StaffDataLookupName,), MATCH(Y$6-INDEX(RoleData,MATCH($H15,RoleNames,),MATCH('Role Assumptions'!$H$5,ExpenseNames,)),StaffDataMonths,)) * INDEX(RoleData,MATCH($H15,RoleNames,),MATCH($F15,ExpenseNames,)),0)</f>
        <v>0</v>
      </c>
      <c r="Z15" s="22">
        <f>INDEX(RoleData,MATCH($H15,RoleNames,),MATCH($F15,ExpenseNames,))*INDEX(StaffData, MATCH(CONCATENATE($C15,"New hires",$G15,$H15),StaffDataLookupName,), MATCH(Z$6,StaffDataMonths,))  + IF(Z$6&gt;INDEX(RoleData,MATCH($H15,RoleNames,),MATCH('Role Assumptions'!$H$5,ExpenseNames,)),INDEX(StaffData, MATCH(CONCATENATE($C15,"New hires",$G15,$H15),StaffDataLookupName,), MATCH(Z$6-INDEX(RoleData,MATCH($H15,RoleNames,),MATCH('Role Assumptions'!$H$5,ExpenseNames,)),StaffDataMonths,)) * INDEX(RoleData,MATCH($H15,RoleNames,),MATCH($F15,ExpenseNames,)),0)</f>
        <v>0</v>
      </c>
      <c r="AA15" s="22">
        <f>INDEX(RoleData,MATCH($H15,RoleNames,),MATCH($F15,ExpenseNames,))*INDEX(StaffData, MATCH(CONCATENATE($C15,"New hires",$G15,$H15),StaffDataLookupName,), MATCH(AA$6,StaffDataMonths,))  + IF(AA$6&gt;INDEX(RoleData,MATCH($H15,RoleNames,),MATCH('Role Assumptions'!$H$5,ExpenseNames,)),INDEX(StaffData, MATCH(CONCATENATE($C15,"New hires",$G15,$H15),StaffDataLookupName,), MATCH(AA$6-INDEX(RoleData,MATCH($H15,RoleNames,),MATCH('Role Assumptions'!$H$5,ExpenseNames,)),StaffDataMonths,)) * INDEX(RoleData,MATCH($H15,RoleNames,),MATCH($F15,ExpenseNames,)),0)</f>
        <v>0</v>
      </c>
      <c r="AB15" s="22">
        <f>INDEX(RoleData,MATCH($H15,RoleNames,),MATCH($F15,ExpenseNames,))*INDEX(StaffData, MATCH(CONCATENATE($C15,"New hires",$G15,$H15),StaffDataLookupName,), MATCH(AB$6,StaffDataMonths,))  + IF(AB$6&gt;INDEX(RoleData,MATCH($H15,RoleNames,),MATCH('Role Assumptions'!$H$5,ExpenseNames,)),INDEX(StaffData, MATCH(CONCATENATE($C15,"New hires",$G15,$H15),StaffDataLookupName,), MATCH(AB$6-INDEX(RoleData,MATCH($H15,RoleNames,),MATCH('Role Assumptions'!$H$5,ExpenseNames,)),StaffDataMonths,)) * INDEX(RoleData,MATCH($H15,RoleNames,),MATCH($F15,ExpenseNames,)),0)</f>
        <v>0</v>
      </c>
      <c r="AC15" s="22">
        <f>INDEX(RoleData,MATCH($H15,RoleNames,),MATCH($F15,ExpenseNames,))*INDEX(StaffData, MATCH(CONCATENATE($C15,"New hires",$G15,$H15),StaffDataLookupName,), MATCH(AC$6,StaffDataMonths,))  + IF(AC$6&gt;INDEX(RoleData,MATCH($H15,RoleNames,),MATCH('Role Assumptions'!$H$5,ExpenseNames,)),INDEX(StaffData, MATCH(CONCATENATE($C15,"New hires",$G15,$H15),StaffDataLookupName,), MATCH(AC$6-INDEX(RoleData,MATCH($H15,RoleNames,),MATCH('Role Assumptions'!$H$5,ExpenseNames,)),StaffDataMonths,)) * INDEX(RoleData,MATCH($H15,RoleNames,),MATCH($F15,ExpenseNames,)),0)</f>
        <v>0</v>
      </c>
      <c r="AD15" s="22">
        <f>INDEX(RoleData,MATCH($H15,RoleNames,),MATCH($F15,ExpenseNames,))*INDEX(StaffData, MATCH(CONCATENATE($C15,"New hires",$G15,$H15),StaffDataLookupName,), MATCH(AD$6,StaffDataMonths,))  + IF(AD$6&gt;INDEX(RoleData,MATCH($H15,RoleNames,),MATCH('Role Assumptions'!$H$5,ExpenseNames,)),INDEX(StaffData, MATCH(CONCATENATE($C15,"New hires",$G15,$H15),StaffDataLookupName,), MATCH(AD$6-INDEX(RoleData,MATCH($H15,RoleNames,),MATCH('Role Assumptions'!$H$5,ExpenseNames,)),StaffDataMonths,)) * INDEX(RoleData,MATCH($H15,RoleNames,),MATCH($F15,ExpenseNames,)),0)</f>
        <v>0</v>
      </c>
      <c r="AE15" s="22">
        <f>INDEX(RoleData,MATCH($H15,RoleNames,),MATCH($F15,ExpenseNames,))*INDEX(StaffData, MATCH(CONCATENATE($C15,"New hires",$G15,$H15),StaffDataLookupName,), MATCH(AE$6,StaffDataMonths,))  + IF(AE$6&gt;INDEX(RoleData,MATCH($H15,RoleNames,),MATCH('Role Assumptions'!$H$5,ExpenseNames,)),INDEX(StaffData, MATCH(CONCATENATE($C15,"New hires",$G15,$H15),StaffDataLookupName,), MATCH(AE$6-INDEX(RoleData,MATCH($H15,RoleNames,),MATCH('Role Assumptions'!$H$5,ExpenseNames,)),StaffDataMonths,)) * INDEX(RoleData,MATCH($H15,RoleNames,),MATCH($F15,ExpenseNames,)),0)</f>
        <v>0</v>
      </c>
      <c r="AF15" s="22">
        <f>INDEX(RoleData,MATCH($H15,RoleNames,),MATCH($F15,ExpenseNames,))*INDEX(StaffData, MATCH(CONCATENATE($C15,"New hires",$G15,$H15),StaffDataLookupName,), MATCH(AF$6,StaffDataMonths,))  + IF(AF$6&gt;INDEX(RoleData,MATCH($H15,RoleNames,),MATCH('Role Assumptions'!$H$5,ExpenseNames,)),INDEX(StaffData, MATCH(CONCATENATE($C15,"New hires",$G15,$H15),StaffDataLookupName,), MATCH(AF$6-INDEX(RoleData,MATCH($H15,RoleNames,),MATCH('Role Assumptions'!$H$5,ExpenseNames,)),StaffDataMonths,)) * INDEX(RoleData,MATCH($H15,RoleNames,),MATCH($F15,ExpenseNames,)),0)</f>
        <v>0</v>
      </c>
      <c r="AG15" s="22">
        <f>INDEX(RoleData,MATCH($H15,RoleNames,),MATCH($F15,ExpenseNames,))*INDEX(StaffData, MATCH(CONCATENATE($C15,"New hires",$G15,$H15),StaffDataLookupName,), MATCH(AG$6,StaffDataMonths,))  + IF(AG$6&gt;INDEX(RoleData,MATCH($H15,RoleNames,),MATCH('Role Assumptions'!$H$5,ExpenseNames,)),INDEX(StaffData, MATCH(CONCATENATE($C15,"New hires",$G15,$H15),StaffDataLookupName,), MATCH(AG$6-INDEX(RoleData,MATCH($H15,RoleNames,),MATCH('Role Assumptions'!$H$5,ExpenseNames,)),StaffDataMonths,)) * INDEX(RoleData,MATCH($H15,RoleNames,),MATCH($F15,ExpenseNames,)),0)</f>
        <v>0</v>
      </c>
      <c r="AH15" s="22">
        <f>INDEX(RoleData,MATCH($H15,RoleNames,),MATCH($F15,ExpenseNames,))*INDEX(StaffData, MATCH(CONCATENATE($C15,"New hires",$G15,$H15),StaffDataLookupName,), MATCH(AH$6,StaffDataMonths,))  + IF(AH$6&gt;INDEX(RoleData,MATCH($H15,RoleNames,),MATCH('Role Assumptions'!$H$5,ExpenseNames,)),INDEX(StaffData, MATCH(CONCATENATE($C15,"New hires",$G15,$H15),StaffDataLookupName,), MATCH(AH$6-INDEX(RoleData,MATCH($H15,RoleNames,),MATCH('Role Assumptions'!$H$5,ExpenseNames,)),StaffDataMonths,)) * INDEX(RoleData,MATCH($H15,RoleNames,),MATCH($F15,ExpenseNames,)),0)</f>
        <v>5000</v>
      </c>
      <c r="AI15" s="22">
        <f>INDEX(RoleData,MATCH($H15,RoleNames,),MATCH($F15,ExpenseNames,))*INDEX(StaffData, MATCH(CONCATENATE($C15,"New hires",$G15,$H15),StaffDataLookupName,), MATCH(AI$6,StaffDataMonths,))  + IF(AI$6&gt;INDEX(RoleData,MATCH($H15,RoleNames,),MATCH('Role Assumptions'!$H$5,ExpenseNames,)),INDEX(StaffData, MATCH(CONCATENATE($C15,"New hires",$G15,$H15),StaffDataLookupName,), MATCH(AI$6-INDEX(RoleData,MATCH($H15,RoleNames,),MATCH('Role Assumptions'!$H$5,ExpenseNames,)),StaffDataMonths,)) * INDEX(RoleData,MATCH($H15,RoleNames,),MATCH($F15,ExpenseNames,)),0)</f>
        <v>0</v>
      </c>
      <c r="AJ15" s="22">
        <f>INDEX(RoleData,MATCH($H15,RoleNames,),MATCH($F15,ExpenseNames,))*INDEX(StaffData, MATCH(CONCATENATE($C15,"New hires",$G15,$H15),StaffDataLookupName,), MATCH(AJ$6,StaffDataMonths,))  + IF(AJ$6&gt;INDEX(RoleData,MATCH($H15,RoleNames,),MATCH('Role Assumptions'!$H$5,ExpenseNames,)),INDEX(StaffData, MATCH(CONCATENATE($C15,"New hires",$G15,$H15),StaffDataLookupName,), MATCH(AJ$6-INDEX(RoleData,MATCH($H15,RoleNames,),MATCH('Role Assumptions'!$H$5,ExpenseNames,)),StaffDataMonths,)) * INDEX(RoleData,MATCH($H15,RoleNames,),MATCH($F15,ExpenseNames,)),0)</f>
        <v>0</v>
      </c>
      <c r="AK15" s="22">
        <f>INDEX(RoleData,MATCH($H15,RoleNames,),MATCH($F15,ExpenseNames,))*INDEX(StaffData, MATCH(CONCATENATE($C15,"New hires",$G15,$H15),StaffDataLookupName,), MATCH(AK$6,StaffDataMonths,))  + IF(AK$6&gt;INDEX(RoleData,MATCH($H15,RoleNames,),MATCH('Role Assumptions'!$H$5,ExpenseNames,)),INDEX(StaffData, MATCH(CONCATENATE($C15,"New hires",$G15,$H15),StaffDataLookupName,), MATCH(AK$6-INDEX(RoleData,MATCH($H15,RoleNames,),MATCH('Role Assumptions'!$H$5,ExpenseNames,)),StaffDataMonths,)) * INDEX(RoleData,MATCH($H15,RoleNames,),MATCH($F15,ExpenseNames,)),0)</f>
        <v>0</v>
      </c>
      <c r="AL15" s="22">
        <f>INDEX(RoleData,MATCH($H15,RoleNames,),MATCH($F15,ExpenseNames,))*INDEX(StaffData, MATCH(CONCATENATE($C15,"New hires",$G15,$H15),StaffDataLookupName,), MATCH(AL$6,StaffDataMonths,))  + IF(AL$6&gt;INDEX(RoleData,MATCH($H15,RoleNames,),MATCH('Role Assumptions'!$H$5,ExpenseNames,)),INDEX(StaffData, MATCH(CONCATENATE($C15,"New hires",$G15,$H15),StaffDataLookupName,), MATCH(AL$6-INDEX(RoleData,MATCH($H15,RoleNames,),MATCH('Role Assumptions'!$H$5,ExpenseNames,)),StaffDataMonths,)) * INDEX(RoleData,MATCH($H15,RoleNames,),MATCH($F15,ExpenseNames,)),0)</f>
        <v>0</v>
      </c>
      <c r="AM15" s="22">
        <f>INDEX(RoleData,MATCH($H15,RoleNames,),MATCH($F15,ExpenseNames,))*INDEX(StaffData, MATCH(CONCATENATE($C15,"New hires",$G15,$H15),StaffDataLookupName,), MATCH(AM$6,StaffDataMonths,))  + IF(AM$6&gt;INDEX(RoleData,MATCH($H15,RoleNames,),MATCH('Role Assumptions'!$H$5,ExpenseNames,)),INDEX(StaffData, MATCH(CONCATENATE($C15,"New hires",$G15,$H15),StaffDataLookupName,), MATCH(AM$6-INDEX(RoleData,MATCH($H15,RoleNames,),MATCH('Role Assumptions'!$H$5,ExpenseNames,)),StaffDataMonths,)) * INDEX(RoleData,MATCH($H15,RoleNames,),MATCH($F15,ExpenseNames,)),0)</f>
        <v>0</v>
      </c>
      <c r="AN15" s="22">
        <f>INDEX(RoleData,MATCH($H15,RoleNames,),MATCH($F15,ExpenseNames,))*INDEX(StaffData, MATCH(CONCATENATE($C15,"New hires",$G15,$H15),StaffDataLookupName,), MATCH(AN$6,StaffDataMonths,))  + IF(AN$6&gt;INDEX(RoleData,MATCH($H15,RoleNames,),MATCH('Role Assumptions'!$H$5,ExpenseNames,)),INDEX(StaffData, MATCH(CONCATENATE($C15,"New hires",$G15,$H15),StaffDataLookupName,), MATCH(AN$6-INDEX(RoleData,MATCH($H15,RoleNames,),MATCH('Role Assumptions'!$H$5,ExpenseNames,)),StaffDataMonths,)) * INDEX(RoleData,MATCH($H15,RoleNames,),MATCH($F15,ExpenseNames,)),0)</f>
        <v>0</v>
      </c>
      <c r="AO15" s="22">
        <f>INDEX(RoleData,MATCH($H15,RoleNames,),MATCH($F15,ExpenseNames,))*INDEX(StaffData, MATCH(CONCATENATE($C15,"New hires",$G15,$H15),StaffDataLookupName,), MATCH(AO$6,StaffDataMonths,))  + IF(AO$6&gt;INDEX(RoleData,MATCH($H15,RoleNames,),MATCH('Role Assumptions'!$H$5,ExpenseNames,)),INDEX(StaffData, MATCH(CONCATENATE($C15,"New hires",$G15,$H15),StaffDataLookupName,), MATCH(AO$6-INDEX(RoleData,MATCH($H15,RoleNames,),MATCH('Role Assumptions'!$H$5,ExpenseNames,)),StaffDataMonths,)) * INDEX(RoleData,MATCH($H15,RoleNames,),MATCH($F15,ExpenseNames,)),0)</f>
        <v>0</v>
      </c>
      <c r="AP15" s="22">
        <f>INDEX(RoleData,MATCH($H15,RoleNames,),MATCH($F15,ExpenseNames,))*INDEX(StaffData, MATCH(CONCATENATE($C15,"New hires",$G15,$H15),StaffDataLookupName,), MATCH(AP$6,StaffDataMonths,))  + IF(AP$6&gt;INDEX(RoleData,MATCH($H15,RoleNames,),MATCH('Role Assumptions'!$H$5,ExpenseNames,)),INDEX(StaffData, MATCH(CONCATENATE($C15,"New hires",$G15,$H15),StaffDataLookupName,), MATCH(AP$6-INDEX(RoleData,MATCH($H15,RoleNames,),MATCH('Role Assumptions'!$H$5,ExpenseNames,)),StaffDataMonths,)) * INDEX(RoleData,MATCH($H15,RoleNames,),MATCH($F15,ExpenseNames,)),0)</f>
        <v>0</v>
      </c>
      <c r="AQ15" s="22">
        <f>INDEX(RoleData,MATCH($H15,RoleNames,),MATCH($F15,ExpenseNames,))*INDEX(StaffData, MATCH(CONCATENATE($C15,"New hires",$G15,$H15),StaffDataLookupName,), MATCH(AQ$6,StaffDataMonths,))  + IF(AQ$6&gt;INDEX(RoleData,MATCH($H15,RoleNames,),MATCH('Role Assumptions'!$H$5,ExpenseNames,)),INDEX(StaffData, MATCH(CONCATENATE($C15,"New hires",$G15,$H15),StaffDataLookupName,), MATCH(AQ$6-INDEX(RoleData,MATCH($H15,RoleNames,),MATCH('Role Assumptions'!$H$5,ExpenseNames,)),StaffDataMonths,)) * INDEX(RoleData,MATCH($H15,RoleNames,),MATCH($F15,ExpenseNames,)),0)</f>
        <v>0</v>
      </c>
      <c r="AR15" s="22">
        <f>INDEX(RoleData,MATCH($H15,RoleNames,),MATCH($F15,ExpenseNames,))*INDEX(StaffData, MATCH(CONCATENATE($C15,"New hires",$G15,$H15),StaffDataLookupName,), MATCH(AR$6,StaffDataMonths,))  + IF(AR$6&gt;INDEX(RoleData,MATCH($H15,RoleNames,),MATCH('Role Assumptions'!$H$5,ExpenseNames,)),INDEX(StaffData, MATCH(CONCATENATE($C15,"New hires",$G15,$H15),StaffDataLookupName,), MATCH(AR$6-INDEX(RoleData,MATCH($H15,RoleNames,),MATCH('Role Assumptions'!$H$5,ExpenseNames,)),StaffDataMonths,)) * INDEX(RoleData,MATCH($H15,RoleNames,),MATCH($F15,ExpenseNames,)),0)</f>
        <v>0</v>
      </c>
      <c r="AS15" s="22">
        <f>INDEX(RoleData,MATCH($H15,RoleNames,),MATCH($F15,ExpenseNames,))*INDEX(StaffData, MATCH(CONCATENATE($C15,"New hires",$G15,$H15),StaffDataLookupName,), MATCH(AS$6,StaffDataMonths,))  + IF(AS$6&gt;INDEX(RoleData,MATCH($H15,RoleNames,),MATCH('Role Assumptions'!$H$5,ExpenseNames,)),INDEX(StaffData, MATCH(CONCATENATE($C15,"New hires",$G15,$H15),StaffDataLookupName,), MATCH(AS$6-INDEX(RoleData,MATCH($H15,RoleNames,),MATCH('Role Assumptions'!$H$5,ExpenseNames,)),StaffDataMonths,)) * INDEX(RoleData,MATCH($H15,RoleNames,),MATCH($F15,ExpenseNames,)),0)</f>
        <v>0</v>
      </c>
      <c r="AT15" s="22">
        <f>INDEX(RoleData,MATCH($H15,RoleNames,),MATCH($F15,ExpenseNames,))*INDEX(StaffData, MATCH(CONCATENATE($C15,"New hires",$G15,$H15),StaffDataLookupName,), MATCH(AT$6,StaffDataMonths,))  + IF(AT$6&gt;INDEX(RoleData,MATCH($H15,RoleNames,),MATCH('Role Assumptions'!$H$5,ExpenseNames,)),INDEX(StaffData, MATCH(CONCATENATE($C15,"New hires",$G15,$H15),StaffDataLookupName,), MATCH(AT$6-INDEX(RoleData,MATCH($H15,RoleNames,),MATCH('Role Assumptions'!$H$5,ExpenseNames,)),StaffDataMonths,)) * INDEX(RoleData,MATCH($H15,RoleNames,),MATCH($F15,ExpenseNames,)),0)</f>
        <v>0</v>
      </c>
      <c r="AU15" s="22">
        <f>INDEX(RoleData,MATCH($H15,RoleNames,),MATCH($F15,ExpenseNames,))*INDEX(StaffData, MATCH(CONCATENATE($C15,"New hires",$G15,$H15),StaffDataLookupName,), MATCH(AU$6,StaffDataMonths,))  + IF(AU$6&gt;INDEX(RoleData,MATCH($H15,RoleNames,),MATCH('Role Assumptions'!$H$5,ExpenseNames,)),INDEX(StaffData, MATCH(CONCATENATE($C15,"New hires",$G15,$H15),StaffDataLookupName,), MATCH(AU$6-INDEX(RoleData,MATCH($H15,RoleNames,),MATCH('Role Assumptions'!$H$5,ExpenseNames,)),StaffDataMonths,)) * INDEX(RoleData,MATCH($H15,RoleNames,),MATCH($F15,ExpenseNames,)),0)</f>
        <v>0</v>
      </c>
      <c r="AV15" s="22">
        <f>INDEX(RoleData,MATCH($H15,RoleNames,),MATCH($F15,ExpenseNames,))*INDEX(StaffData, MATCH(CONCATENATE($C15,"New hires",$G15,$H15),StaffDataLookupName,), MATCH(AV$6,StaffDataMonths,))  + IF(AV$6&gt;INDEX(RoleData,MATCH($H15,RoleNames,),MATCH('Role Assumptions'!$H$5,ExpenseNames,)),INDEX(StaffData, MATCH(CONCATENATE($C15,"New hires",$G15,$H15),StaffDataLookupName,), MATCH(AV$6-INDEX(RoleData,MATCH($H15,RoleNames,),MATCH('Role Assumptions'!$H$5,ExpenseNames,)),StaffDataMonths,)) * INDEX(RoleData,MATCH($H15,RoleNames,),MATCH($F15,ExpenseNames,)),0)</f>
        <v>0</v>
      </c>
      <c r="AW15" s="22">
        <f>INDEX(RoleData,MATCH($H15,RoleNames,),MATCH($F15,ExpenseNames,))*INDEX(StaffData, MATCH(CONCATENATE($C15,"New hires",$G15,$H15),StaffDataLookupName,), MATCH(AW$6,StaffDataMonths,))  + IF(AW$6&gt;INDEX(RoleData,MATCH($H15,RoleNames,),MATCH('Role Assumptions'!$H$5,ExpenseNames,)),INDEX(StaffData, MATCH(CONCATENATE($C15,"New hires",$G15,$H15),StaffDataLookupName,), MATCH(AW$6-INDEX(RoleData,MATCH($H15,RoleNames,),MATCH('Role Assumptions'!$H$5,ExpenseNames,)),StaffDataMonths,)) * INDEX(RoleData,MATCH($H15,RoleNames,),MATCH($F15,ExpenseNames,)),0)</f>
        <v>0</v>
      </c>
      <c r="AX15" s="22">
        <f>INDEX(RoleData,MATCH($H15,RoleNames,),MATCH($F15,ExpenseNames,))*INDEX(StaffData, MATCH(CONCATENATE($C15,"New hires",$G15,$H15),StaffDataLookupName,), MATCH(AX$6,StaffDataMonths,))  + IF(AX$6&gt;INDEX(RoleData,MATCH($H15,RoleNames,),MATCH('Role Assumptions'!$H$5,ExpenseNames,)),INDEX(StaffData, MATCH(CONCATENATE($C15,"New hires",$G15,$H15),StaffDataLookupName,), MATCH(AX$6-INDEX(RoleData,MATCH($H15,RoleNames,),MATCH('Role Assumptions'!$H$5,ExpenseNames,)),StaffDataMonths,)) * INDEX(RoleData,MATCH($H15,RoleNames,),MATCH($F15,ExpenseNames,)),0)</f>
        <v>0</v>
      </c>
      <c r="AY15" s="22">
        <f>INDEX(RoleData,MATCH($H15,RoleNames,),MATCH($F15,ExpenseNames,))*INDEX(StaffData, MATCH(CONCATENATE($C15,"New hires",$G15,$H15),StaffDataLookupName,), MATCH(AY$6,StaffDataMonths,))  + IF(AY$6&gt;INDEX(RoleData,MATCH($H15,RoleNames,),MATCH('Role Assumptions'!$H$5,ExpenseNames,)),INDEX(StaffData, MATCH(CONCATENATE($C15,"New hires",$G15,$H15),StaffDataLookupName,), MATCH(AY$6-INDEX(RoleData,MATCH($H15,RoleNames,),MATCH('Role Assumptions'!$H$5,ExpenseNames,)),StaffDataMonths,)) * INDEX(RoleData,MATCH($H15,RoleNames,),MATCH($F15,ExpenseNames,)),0)</f>
        <v>0</v>
      </c>
      <c r="AZ15" s="22">
        <f>INDEX(RoleData,MATCH($H15,RoleNames,),MATCH($F15,ExpenseNames,))*INDEX(StaffData, MATCH(CONCATENATE($C15,"New hires",$G15,$H15),StaffDataLookupName,), MATCH(AZ$6,StaffDataMonths,))  + IF(AZ$6&gt;INDEX(RoleData,MATCH($H15,RoleNames,),MATCH('Role Assumptions'!$H$5,ExpenseNames,)),INDEX(StaffData, MATCH(CONCATENATE($C15,"New hires",$G15,$H15),StaffDataLookupName,), MATCH(AZ$6-INDEX(RoleData,MATCH($H15,RoleNames,),MATCH('Role Assumptions'!$H$5,ExpenseNames,)),StaffDataMonths,)) * INDEX(RoleData,MATCH($H15,RoleNames,),MATCH($F15,ExpenseNames,)),0)</f>
        <v>0</v>
      </c>
      <c r="BA15" s="22">
        <f>INDEX(RoleData,MATCH($H15,RoleNames,),MATCH($F15,ExpenseNames,))*INDEX(StaffData, MATCH(CONCATENATE($C15,"New hires",$G15,$H15),StaffDataLookupName,), MATCH(BA$6,StaffDataMonths,))  + IF(BA$6&gt;INDEX(RoleData,MATCH($H15,RoleNames,),MATCH('Role Assumptions'!$H$5,ExpenseNames,)),INDEX(StaffData, MATCH(CONCATENATE($C15,"New hires",$G15,$H15),StaffDataLookupName,), MATCH(BA$6-INDEX(RoleData,MATCH($H15,RoleNames,),MATCH('Role Assumptions'!$H$5,ExpenseNames,)),StaffDataMonths,)) * INDEX(RoleData,MATCH($H15,RoleNames,),MATCH($F15,ExpenseNames,)),0)</f>
        <v>0</v>
      </c>
      <c r="BB15" s="22">
        <f>INDEX(RoleData,MATCH($H15,RoleNames,),MATCH($F15,ExpenseNames,))*INDEX(StaffData, MATCH(CONCATENATE($C15,"New hires",$G15,$H15),StaffDataLookupName,), MATCH(BB$6,StaffDataMonths,))  + IF(BB$6&gt;INDEX(RoleData,MATCH($H15,RoleNames,),MATCH('Role Assumptions'!$H$5,ExpenseNames,)),INDEX(StaffData, MATCH(CONCATENATE($C15,"New hires",$G15,$H15),StaffDataLookupName,), MATCH(BB$6-INDEX(RoleData,MATCH($H15,RoleNames,),MATCH('Role Assumptions'!$H$5,ExpenseNames,)),StaffDataMonths,)) * INDEX(RoleData,MATCH($H15,RoleNames,),MATCH($F15,ExpenseNames,)),0)</f>
        <v>0</v>
      </c>
      <c r="BC15" s="22">
        <f>INDEX(RoleData,MATCH($H15,RoleNames,),MATCH($F15,ExpenseNames,))*INDEX(StaffData, MATCH(CONCATENATE($C15,"New hires",$G15,$H15),StaffDataLookupName,), MATCH(BC$6,StaffDataMonths,))  + IF(BC$6&gt;INDEX(RoleData,MATCH($H15,RoleNames,),MATCH('Role Assumptions'!$H$5,ExpenseNames,)),INDEX(StaffData, MATCH(CONCATENATE($C15,"New hires",$G15,$H15),StaffDataLookupName,), MATCH(BC$6-INDEX(RoleData,MATCH($H15,RoleNames,),MATCH('Role Assumptions'!$H$5,ExpenseNames,)),StaffDataMonths,)) * INDEX(RoleData,MATCH($H15,RoleNames,),MATCH($F15,ExpenseNames,)),0)</f>
        <v>0</v>
      </c>
      <c r="BD15" s="22">
        <f>INDEX(RoleData,MATCH($H15,RoleNames,),MATCH($F15,ExpenseNames,))*INDEX(StaffData, MATCH(CONCATENATE($C15,"New hires",$G15,$H15),StaffDataLookupName,), MATCH(BD$6,StaffDataMonths,))  + IF(BD$6&gt;INDEX(RoleData,MATCH($H15,RoleNames,),MATCH('Role Assumptions'!$H$5,ExpenseNames,)),INDEX(StaffData, MATCH(CONCATENATE($C15,"New hires",$G15,$H15),StaffDataLookupName,), MATCH(BD$6-INDEX(RoleData,MATCH($H15,RoleNames,),MATCH('Role Assumptions'!$H$5,ExpenseNames,)),StaffDataMonths,)) * INDEX(RoleData,MATCH($H15,RoleNames,),MATCH($F15,ExpenseNames,)),0)</f>
        <v>0</v>
      </c>
      <c r="BE15" s="22">
        <f>INDEX(RoleData,MATCH($H15,RoleNames,),MATCH($F15,ExpenseNames,))*INDEX(StaffData, MATCH(CONCATENATE($C15,"New hires",$G15,$H15),StaffDataLookupName,), MATCH(BE$6,StaffDataMonths,))  + IF(BE$6&gt;INDEX(RoleData,MATCH($H15,RoleNames,),MATCH('Role Assumptions'!$H$5,ExpenseNames,)),INDEX(StaffData, MATCH(CONCATENATE($C15,"New hires",$G15,$H15),StaffDataLookupName,), MATCH(BE$6-INDEX(RoleData,MATCH($H15,RoleNames,),MATCH('Role Assumptions'!$H$5,ExpenseNames,)),StaffDataMonths,)) * INDEX(RoleData,MATCH($H15,RoleNames,),MATCH($F15,ExpenseNames,)),0)</f>
        <v>0</v>
      </c>
      <c r="BF15" s="22">
        <f>INDEX(RoleData,MATCH($H15,RoleNames,),MATCH($F15,ExpenseNames,))*INDEX(StaffData, MATCH(CONCATENATE($C15,"New hires",$G15,$H15),StaffDataLookupName,), MATCH(BF$6,StaffDataMonths,))  + IF(BF$6&gt;INDEX(RoleData,MATCH($H15,RoleNames,),MATCH('Role Assumptions'!$H$5,ExpenseNames,)),INDEX(StaffData, MATCH(CONCATENATE($C15,"New hires",$G15,$H15),StaffDataLookupName,), MATCH(BF$6-INDEX(RoleData,MATCH($H15,RoleNames,),MATCH('Role Assumptions'!$H$5,ExpenseNames,)),StaffDataMonths,)) * INDEX(RoleData,MATCH($H15,RoleNames,),MATCH($F15,ExpenseNames,)),0)</f>
        <v>0</v>
      </c>
      <c r="BG15" s="22">
        <f>INDEX(RoleData,MATCH($H15,RoleNames,),MATCH($F15,ExpenseNames,))*INDEX(StaffData, MATCH(CONCATENATE($C15,"New hires",$G15,$H15),StaffDataLookupName,), MATCH(BG$6,StaffDataMonths,))  + IF(BG$6&gt;INDEX(RoleData,MATCH($H15,RoleNames,),MATCH('Role Assumptions'!$H$5,ExpenseNames,)),INDEX(StaffData, MATCH(CONCATENATE($C15,"New hires",$G15,$H15),StaffDataLookupName,), MATCH(BG$6-INDEX(RoleData,MATCH($H15,RoleNames,),MATCH('Role Assumptions'!$H$5,ExpenseNames,)),StaffDataMonths,)) * INDEX(RoleData,MATCH($H15,RoleNames,),MATCH($F15,ExpenseNames,)),0)</f>
        <v>0</v>
      </c>
      <c r="BH15" s="22">
        <f>INDEX(RoleData,MATCH($H15,RoleNames,),MATCH($F15,ExpenseNames,))*INDEX(StaffData, MATCH(CONCATENATE($C15,"New hires",$G15,$H15),StaffDataLookupName,), MATCH(BH$6,StaffDataMonths,))  + IF(BH$6&gt;INDEX(RoleData,MATCH($H15,RoleNames,),MATCH('Role Assumptions'!$H$5,ExpenseNames,)),INDEX(StaffData, MATCH(CONCATENATE($C15,"New hires",$G15,$H15),StaffDataLookupName,), MATCH(BH$6-INDEX(RoleData,MATCH($H15,RoleNames,),MATCH('Role Assumptions'!$H$5,ExpenseNames,)),StaffDataMonths,)) * INDEX(RoleData,MATCH($H15,RoleNames,),MATCH($F15,ExpenseNames,)),0)</f>
        <v>0</v>
      </c>
      <c r="BI15" s="22">
        <f>INDEX(RoleData,MATCH($H15,RoleNames,),MATCH($F15,ExpenseNames,))*INDEX(StaffData, MATCH(CONCATENATE($C15,"New hires",$G15,$H15),StaffDataLookupName,), MATCH(BI$6,StaffDataMonths,))  + IF(BI$6&gt;INDEX(RoleData,MATCH($H15,RoleNames,),MATCH('Role Assumptions'!$H$5,ExpenseNames,)),INDEX(StaffData, MATCH(CONCATENATE($C15,"New hires",$G15,$H15),StaffDataLookupName,), MATCH(BI$6-INDEX(RoleData,MATCH($H15,RoleNames,),MATCH('Role Assumptions'!$H$5,ExpenseNames,)),StaffDataMonths,)) * INDEX(RoleData,MATCH($H15,RoleNames,),MATCH($F15,ExpenseNames,)),0)</f>
        <v>0</v>
      </c>
      <c r="BJ15" s="22">
        <f>INDEX(RoleData,MATCH($H15,RoleNames,),MATCH($F15,ExpenseNames,))*INDEX(StaffData, MATCH(CONCATENATE($C15,"New hires",$G15,$H15),StaffDataLookupName,), MATCH(BJ$6,StaffDataMonths,))  + IF(BJ$6&gt;INDEX(RoleData,MATCH($H15,RoleNames,),MATCH('Role Assumptions'!$H$5,ExpenseNames,)),INDEX(StaffData, MATCH(CONCATENATE($C15,"New hires",$G15,$H15),StaffDataLookupName,), MATCH(BJ$6-INDEX(RoleData,MATCH($H15,RoleNames,),MATCH('Role Assumptions'!$H$5,ExpenseNames,)),StaffDataMonths,)) * INDEX(RoleData,MATCH($H15,RoleNames,),MATCH($F15,ExpenseNames,)),0)</f>
        <v>0</v>
      </c>
      <c r="BK15" s="22">
        <f>INDEX(RoleData,MATCH($H15,RoleNames,),MATCH($F15,ExpenseNames,))*INDEX(StaffData, MATCH(CONCATENATE($C15,"New hires",$G15,$H15),StaffDataLookupName,), MATCH(BK$6,StaffDataMonths,))  + IF(BK$6&gt;INDEX(RoleData,MATCH($H15,RoleNames,),MATCH('Role Assumptions'!$H$5,ExpenseNames,)),INDEX(StaffData, MATCH(CONCATENATE($C15,"New hires",$G15,$H15),StaffDataLookupName,), MATCH(BK$6-INDEX(RoleData,MATCH($H15,RoleNames,),MATCH('Role Assumptions'!$H$5,ExpenseNames,)),StaffDataMonths,)) * INDEX(RoleData,MATCH($H15,RoleNames,),MATCH($F15,ExpenseNames,)),0)</f>
        <v>0</v>
      </c>
      <c r="BL15" s="22">
        <f>INDEX(RoleData,MATCH($H15,RoleNames,),MATCH($F15,ExpenseNames,))*INDEX(StaffData, MATCH(CONCATENATE($C15,"New hires",$G15,$H15),StaffDataLookupName,), MATCH(BL$6,StaffDataMonths,))  + IF(BL$6&gt;INDEX(RoleData,MATCH($H15,RoleNames,),MATCH('Role Assumptions'!$H$5,ExpenseNames,)),INDEX(StaffData, MATCH(CONCATENATE($C15,"New hires",$G15,$H15),StaffDataLookupName,), MATCH(BL$6-INDEX(RoleData,MATCH($H15,RoleNames,),MATCH('Role Assumptions'!$H$5,ExpenseNames,)),StaffDataMonths,)) * INDEX(RoleData,MATCH($H15,RoleNames,),MATCH($F15,ExpenseNames,)),0)</f>
        <v>0</v>
      </c>
      <c r="BM15" s="22">
        <f>INDEX(RoleData,MATCH($H15,RoleNames,),MATCH($F15,ExpenseNames,))*INDEX(StaffData, MATCH(CONCATENATE($C15,"New hires",$G15,$H15),StaffDataLookupName,), MATCH(BM$6,StaffDataMonths,))  + IF(BM$6&gt;INDEX(RoleData,MATCH($H15,RoleNames,),MATCH('Role Assumptions'!$H$5,ExpenseNames,)),INDEX(StaffData, MATCH(CONCATENATE($C15,"New hires",$G15,$H15),StaffDataLookupName,), MATCH(BM$6-INDEX(RoleData,MATCH($H15,RoleNames,),MATCH('Role Assumptions'!$H$5,ExpenseNames,)),StaffDataMonths,)) * INDEX(RoleData,MATCH($H15,RoleNames,),MATCH($F15,ExpenseNames,)),0)</f>
        <v>0</v>
      </c>
      <c r="BN15" s="22">
        <f>INDEX(RoleData,MATCH($H15,RoleNames,),MATCH($F15,ExpenseNames,))*INDEX(StaffData, MATCH(CONCATENATE($C15,"New hires",$G15,$H15),StaffDataLookupName,), MATCH(BN$6,StaffDataMonths,))  + IF(BN$6&gt;INDEX(RoleData,MATCH($H15,RoleNames,),MATCH('Role Assumptions'!$H$5,ExpenseNames,)),INDEX(StaffData, MATCH(CONCATENATE($C15,"New hires",$G15,$H15),StaffDataLookupName,), MATCH(BN$6-INDEX(RoleData,MATCH($H15,RoleNames,),MATCH('Role Assumptions'!$H$5,ExpenseNames,)),StaffDataMonths,)) * INDEX(RoleData,MATCH($H15,RoleNames,),MATCH($F15,ExpenseNames,)),0)</f>
        <v>0</v>
      </c>
      <c r="BO15" s="22">
        <f>INDEX(RoleData,MATCH($H15,RoleNames,),MATCH($F15,ExpenseNames,))*INDEX(StaffData, MATCH(CONCATENATE($C15,"New hires",$G15,$H15),StaffDataLookupName,), MATCH(BO$6,StaffDataMonths,))  + IF(BO$6&gt;INDEX(RoleData,MATCH($H15,RoleNames,),MATCH('Role Assumptions'!$H$5,ExpenseNames,)),INDEX(StaffData, MATCH(CONCATENATE($C15,"New hires",$G15,$H15),StaffDataLookupName,), MATCH(BO$6-INDEX(RoleData,MATCH($H15,RoleNames,),MATCH('Role Assumptions'!$H$5,ExpenseNames,)),StaffDataMonths,)) * INDEX(RoleData,MATCH($H15,RoleNames,),MATCH($F15,ExpenseNames,)),0)</f>
        <v>0</v>
      </c>
      <c r="BP15" s="22">
        <f>INDEX(RoleData,MATCH($H15,RoleNames,),MATCH($F15,ExpenseNames,))*INDEX(StaffData, MATCH(CONCATENATE($C15,"New hires",$G15,$H15),StaffDataLookupName,), MATCH(BP$6,StaffDataMonths,))  + IF(BP$6&gt;INDEX(RoleData,MATCH($H15,RoleNames,),MATCH('Role Assumptions'!$H$5,ExpenseNames,)),INDEX(StaffData, MATCH(CONCATENATE($C15,"New hires",$G15,$H15),StaffDataLookupName,), MATCH(BP$6-INDEX(RoleData,MATCH($H15,RoleNames,),MATCH('Role Assumptions'!$H$5,ExpenseNames,)),StaffDataMonths,)) * INDEX(RoleData,MATCH($H15,RoleNames,),MATCH($F15,ExpenseNames,)),0)</f>
        <v>0</v>
      </c>
      <c r="BQ15" s="22">
        <f>INDEX(RoleData,MATCH($H15,RoleNames,),MATCH($F15,ExpenseNames,))*INDEX(StaffData, MATCH(CONCATENATE($C15,"New hires",$G15,$H15),StaffDataLookupName,), MATCH(BQ$6,StaffDataMonths,))  + IF(BQ$6&gt;INDEX(RoleData,MATCH($H15,RoleNames,),MATCH('Role Assumptions'!$H$5,ExpenseNames,)),INDEX(StaffData, MATCH(CONCATENATE($C15,"New hires",$G15,$H15),StaffDataLookupName,), MATCH(BQ$6-INDEX(RoleData,MATCH($H15,RoleNames,),MATCH('Role Assumptions'!$H$5,ExpenseNames,)),StaffDataMonths,)) * INDEX(RoleData,MATCH($H15,RoleNames,),MATCH($F15,ExpenseNames,)),0)</f>
        <v>0</v>
      </c>
    </row>
    <row r="16" spans="2:69" s="21" customFormat="1" ht="16" customHeight="1">
      <c r="B16" s="21" t="s">
        <v>132</v>
      </c>
      <c r="C16" s="212" t="s">
        <v>80</v>
      </c>
      <c r="D16" s="212" t="s">
        <v>118</v>
      </c>
      <c r="E16" s="212" t="s">
        <v>113</v>
      </c>
      <c r="F16" s="212" t="s">
        <v>89</v>
      </c>
      <c r="G16" s="212" t="s">
        <v>81</v>
      </c>
      <c r="H16" s="197" t="s">
        <v>82</v>
      </c>
      <c r="I16" s="197" t="str">
        <f t="shared" si="6"/>
        <v>ExpensesG&amp;AStaffTechnologyComputerFinanceCFO</v>
      </c>
      <c r="J16" s="22">
        <f>INDEX(RoleData,MATCH($H16,RoleNames,),MATCH($F16,ExpenseNames,))*INDEX(StaffData, MATCH(CONCATENATE($C16,"New hires",$G16,$H16),StaffDataLookupName,), MATCH(J$6,StaffDataMonths,))  + IF(J$6&gt;INDEX(RoleData,MATCH($H16,RoleNames,),MATCH('Role Assumptions'!$H$5,ExpenseNames,)),INDEX(StaffData, MATCH(CONCATENATE($C16,"New hires",$G16,$H16),StaffDataLookupName,), MATCH(J$6-INDEX(RoleData,MATCH($H16,RoleNames,),MATCH('Role Assumptions'!$H$5,ExpenseNames,)),StaffDataMonths,)) * INDEX(RoleData,MATCH($H16,RoleNames,),MATCH($F16,ExpenseNames,)),0)</f>
        <v>0</v>
      </c>
      <c r="K16" s="22">
        <f>INDEX(RoleData,MATCH($H16,RoleNames,),MATCH($F16,ExpenseNames,))*INDEX(StaffData, MATCH(CONCATENATE($C16,"New hires",$G16,$H16),StaffDataLookupName,), MATCH(K$6,StaffDataMonths,))  + IF(K$6&gt;INDEX(RoleData,MATCH($H16,RoleNames,),MATCH('Role Assumptions'!$H$5,ExpenseNames,)),INDEX(StaffData, MATCH(CONCATENATE($C16,"New hires",$G16,$H16),StaffDataLookupName,), MATCH(K$6-INDEX(RoleData,MATCH($H16,RoleNames,),MATCH('Role Assumptions'!$H$5,ExpenseNames,)),StaffDataMonths,)) * INDEX(RoleData,MATCH($H16,RoleNames,),MATCH($F16,ExpenseNames,)),0)</f>
        <v>0</v>
      </c>
      <c r="L16" s="22">
        <f>INDEX(RoleData,MATCH($H16,RoleNames,),MATCH($F16,ExpenseNames,))*INDEX(StaffData, MATCH(CONCATENATE($C16,"New hires",$G16,$H16),StaffDataLookupName,), MATCH(L$6,StaffDataMonths,))  + IF(L$6&gt;INDEX(RoleData,MATCH($H16,RoleNames,),MATCH('Role Assumptions'!$H$5,ExpenseNames,)),INDEX(StaffData, MATCH(CONCATENATE($C16,"New hires",$G16,$H16),StaffDataLookupName,), MATCH(L$6-INDEX(RoleData,MATCH($H16,RoleNames,),MATCH('Role Assumptions'!$H$5,ExpenseNames,)),StaffDataMonths,)) * INDEX(RoleData,MATCH($H16,RoleNames,),MATCH($F16,ExpenseNames,)),0)</f>
        <v>0</v>
      </c>
      <c r="M16" s="22">
        <f>INDEX(RoleData,MATCH($H16,RoleNames,),MATCH($F16,ExpenseNames,))*INDEX(StaffData, MATCH(CONCATENATE($C16,"New hires",$G16,$H16),StaffDataLookupName,), MATCH(M$6,StaffDataMonths,))  + IF(M$6&gt;INDEX(RoleData,MATCH($H16,RoleNames,),MATCH('Role Assumptions'!$H$5,ExpenseNames,)),INDEX(StaffData, MATCH(CONCATENATE($C16,"New hires",$G16,$H16),StaffDataLookupName,), MATCH(M$6-INDEX(RoleData,MATCH($H16,RoleNames,),MATCH('Role Assumptions'!$H$5,ExpenseNames,)),StaffDataMonths,)) * INDEX(RoleData,MATCH($H16,RoleNames,),MATCH($F16,ExpenseNames,)),0)</f>
        <v>0</v>
      </c>
      <c r="N16" s="22">
        <f>INDEX(RoleData,MATCH($H16,RoleNames,),MATCH($F16,ExpenseNames,))*INDEX(StaffData, MATCH(CONCATENATE($C16,"New hires",$G16,$H16),StaffDataLookupName,), MATCH(N$6,StaffDataMonths,))  + IF(N$6&gt;INDEX(RoleData,MATCH($H16,RoleNames,),MATCH('Role Assumptions'!$H$5,ExpenseNames,)),INDEX(StaffData, MATCH(CONCATENATE($C16,"New hires",$G16,$H16),StaffDataLookupName,), MATCH(N$6-INDEX(RoleData,MATCH($H16,RoleNames,),MATCH('Role Assumptions'!$H$5,ExpenseNames,)),StaffDataMonths,)) * INDEX(RoleData,MATCH($H16,RoleNames,),MATCH($F16,ExpenseNames,)),0)</f>
        <v>0</v>
      </c>
      <c r="O16" s="22">
        <f>INDEX(RoleData,MATCH($H16,RoleNames,),MATCH($F16,ExpenseNames,))*INDEX(StaffData, MATCH(CONCATENATE($C16,"New hires",$G16,$H16),StaffDataLookupName,), MATCH(O$6,StaffDataMonths,))  + IF(O$6&gt;INDEX(RoleData,MATCH($H16,RoleNames,),MATCH('Role Assumptions'!$H$5,ExpenseNames,)),INDEX(StaffData, MATCH(CONCATENATE($C16,"New hires",$G16,$H16),StaffDataLookupName,), MATCH(O$6-INDEX(RoleData,MATCH($H16,RoleNames,),MATCH('Role Assumptions'!$H$5,ExpenseNames,)),StaffDataMonths,)) * INDEX(RoleData,MATCH($H16,RoleNames,),MATCH($F16,ExpenseNames,)),0)</f>
        <v>0</v>
      </c>
      <c r="P16" s="22">
        <f>INDEX(RoleData,MATCH($H16,RoleNames,),MATCH($F16,ExpenseNames,))*INDEX(StaffData, MATCH(CONCATENATE($C16,"New hires",$G16,$H16),StaffDataLookupName,), MATCH(P$6,StaffDataMonths,))  + IF(P$6&gt;INDEX(RoleData,MATCH($H16,RoleNames,),MATCH('Role Assumptions'!$H$5,ExpenseNames,)),INDEX(StaffData, MATCH(CONCATENATE($C16,"New hires",$G16,$H16),StaffDataLookupName,), MATCH(P$6-INDEX(RoleData,MATCH($H16,RoleNames,),MATCH('Role Assumptions'!$H$5,ExpenseNames,)),StaffDataMonths,)) * INDEX(RoleData,MATCH($H16,RoleNames,),MATCH($F16,ExpenseNames,)),0)</f>
        <v>0</v>
      </c>
      <c r="Q16" s="22">
        <f>INDEX(RoleData,MATCH($H16,RoleNames,),MATCH($F16,ExpenseNames,))*INDEX(StaffData, MATCH(CONCATENATE($C16,"New hires",$G16,$H16),StaffDataLookupName,), MATCH(Q$6,StaffDataMonths,))  + IF(Q$6&gt;INDEX(RoleData,MATCH($H16,RoleNames,),MATCH('Role Assumptions'!$H$5,ExpenseNames,)),INDEX(StaffData, MATCH(CONCATENATE($C16,"New hires",$G16,$H16),StaffDataLookupName,), MATCH(Q$6-INDEX(RoleData,MATCH($H16,RoleNames,),MATCH('Role Assumptions'!$H$5,ExpenseNames,)),StaffDataMonths,)) * INDEX(RoleData,MATCH($H16,RoleNames,),MATCH($F16,ExpenseNames,)),0)</f>
        <v>0</v>
      </c>
      <c r="R16" s="22">
        <f>INDEX(RoleData,MATCH($H16,RoleNames,),MATCH($F16,ExpenseNames,))*INDEX(StaffData, MATCH(CONCATENATE($C16,"New hires",$G16,$H16),StaffDataLookupName,), MATCH(R$6,StaffDataMonths,))  + IF(R$6&gt;INDEX(RoleData,MATCH($H16,RoleNames,),MATCH('Role Assumptions'!$H$5,ExpenseNames,)),INDEX(StaffData, MATCH(CONCATENATE($C16,"New hires",$G16,$H16),StaffDataLookupName,), MATCH(R$6-INDEX(RoleData,MATCH($H16,RoleNames,),MATCH('Role Assumptions'!$H$5,ExpenseNames,)),StaffDataMonths,)) * INDEX(RoleData,MATCH($H16,RoleNames,),MATCH($F16,ExpenseNames,)),0)</f>
        <v>0</v>
      </c>
      <c r="S16" s="22">
        <f>INDEX(RoleData,MATCH($H16,RoleNames,),MATCH($F16,ExpenseNames,))*INDEX(StaffData, MATCH(CONCATENATE($C16,"New hires",$G16,$H16),StaffDataLookupName,), MATCH(S$6,StaffDataMonths,))  + IF(S$6&gt;INDEX(RoleData,MATCH($H16,RoleNames,),MATCH('Role Assumptions'!$H$5,ExpenseNames,)),INDEX(StaffData, MATCH(CONCATENATE($C16,"New hires",$G16,$H16),StaffDataLookupName,), MATCH(S$6-INDEX(RoleData,MATCH($H16,RoleNames,),MATCH('Role Assumptions'!$H$5,ExpenseNames,)),StaffDataMonths,)) * INDEX(RoleData,MATCH($H16,RoleNames,),MATCH($F16,ExpenseNames,)),0)</f>
        <v>0</v>
      </c>
      <c r="T16" s="22">
        <f>INDEX(RoleData,MATCH($H16,RoleNames,),MATCH($F16,ExpenseNames,))*INDEX(StaffData, MATCH(CONCATENATE($C16,"New hires",$G16,$H16),StaffDataLookupName,), MATCH(T$6,StaffDataMonths,))  + IF(T$6&gt;INDEX(RoleData,MATCH($H16,RoleNames,),MATCH('Role Assumptions'!$H$5,ExpenseNames,)),INDEX(StaffData, MATCH(CONCATENATE($C16,"New hires",$G16,$H16),StaffDataLookupName,), MATCH(T$6-INDEX(RoleData,MATCH($H16,RoleNames,),MATCH('Role Assumptions'!$H$5,ExpenseNames,)),StaffDataMonths,)) * INDEX(RoleData,MATCH($H16,RoleNames,),MATCH($F16,ExpenseNames,)),0)</f>
        <v>0</v>
      </c>
      <c r="U16" s="22">
        <f>INDEX(RoleData,MATCH($H16,RoleNames,),MATCH($F16,ExpenseNames,))*INDEX(StaffData, MATCH(CONCATENATE($C16,"New hires",$G16,$H16),StaffDataLookupName,), MATCH(U$6,StaffDataMonths,))  + IF(U$6&gt;INDEX(RoleData,MATCH($H16,RoleNames,),MATCH('Role Assumptions'!$H$5,ExpenseNames,)),INDEX(StaffData, MATCH(CONCATENATE($C16,"New hires",$G16,$H16),StaffDataLookupName,), MATCH(U$6-INDEX(RoleData,MATCH($H16,RoleNames,),MATCH('Role Assumptions'!$H$5,ExpenseNames,)),StaffDataMonths,)) * INDEX(RoleData,MATCH($H16,RoleNames,),MATCH($F16,ExpenseNames,)),0)</f>
        <v>0</v>
      </c>
      <c r="V16" s="22">
        <f>INDEX(RoleData,MATCH($H16,RoleNames,),MATCH($F16,ExpenseNames,))*INDEX(StaffData, MATCH(CONCATENATE($C16,"New hires",$G16,$H16),StaffDataLookupName,), MATCH(V$6,StaffDataMonths,))  + IF(V$6&gt;INDEX(RoleData,MATCH($H16,RoleNames,),MATCH('Role Assumptions'!$H$5,ExpenseNames,)),INDEX(StaffData, MATCH(CONCATENATE($C16,"New hires",$G16,$H16),StaffDataLookupName,), MATCH(V$6-INDEX(RoleData,MATCH($H16,RoleNames,),MATCH('Role Assumptions'!$H$5,ExpenseNames,)),StaffDataMonths,)) * INDEX(RoleData,MATCH($H16,RoleNames,),MATCH($F16,ExpenseNames,)),0)</f>
        <v>0</v>
      </c>
      <c r="W16" s="22">
        <f>INDEX(RoleData,MATCH($H16,RoleNames,),MATCH($F16,ExpenseNames,))*INDEX(StaffData, MATCH(CONCATENATE($C16,"New hires",$G16,$H16),StaffDataLookupName,), MATCH(W$6,StaffDataMonths,))  + IF(W$6&gt;INDEX(RoleData,MATCH($H16,RoleNames,),MATCH('Role Assumptions'!$H$5,ExpenseNames,)),INDEX(StaffData, MATCH(CONCATENATE($C16,"New hires",$G16,$H16),StaffDataLookupName,), MATCH(W$6-INDEX(RoleData,MATCH($H16,RoleNames,),MATCH('Role Assumptions'!$H$5,ExpenseNames,)),StaffDataMonths,)) * INDEX(RoleData,MATCH($H16,RoleNames,),MATCH($F16,ExpenseNames,)),0)</f>
        <v>0</v>
      </c>
      <c r="X16" s="22">
        <f>INDEX(RoleData,MATCH($H16,RoleNames,),MATCH($F16,ExpenseNames,))*INDEX(StaffData, MATCH(CONCATENATE($C16,"New hires",$G16,$H16),StaffDataLookupName,), MATCH(X$6,StaffDataMonths,))  + IF(X$6&gt;INDEX(RoleData,MATCH($H16,RoleNames,),MATCH('Role Assumptions'!$H$5,ExpenseNames,)),INDEX(StaffData, MATCH(CONCATENATE($C16,"New hires",$G16,$H16),StaffDataLookupName,), MATCH(X$6-INDEX(RoleData,MATCH($H16,RoleNames,),MATCH('Role Assumptions'!$H$5,ExpenseNames,)),StaffDataMonths,)) * INDEX(RoleData,MATCH($H16,RoleNames,),MATCH($F16,ExpenseNames,)),0)</f>
        <v>0</v>
      </c>
      <c r="Y16" s="22">
        <f>INDEX(RoleData,MATCH($H16,RoleNames,),MATCH($F16,ExpenseNames,))*INDEX(StaffData, MATCH(CONCATENATE($C16,"New hires",$G16,$H16),StaffDataLookupName,), MATCH(Y$6,StaffDataMonths,))  + IF(Y$6&gt;INDEX(RoleData,MATCH($H16,RoleNames,),MATCH('Role Assumptions'!$H$5,ExpenseNames,)),INDEX(StaffData, MATCH(CONCATENATE($C16,"New hires",$G16,$H16),StaffDataLookupName,), MATCH(Y$6-INDEX(RoleData,MATCH($H16,RoleNames,),MATCH('Role Assumptions'!$H$5,ExpenseNames,)),StaffDataMonths,)) * INDEX(RoleData,MATCH($H16,RoleNames,),MATCH($F16,ExpenseNames,)),0)</f>
        <v>0</v>
      </c>
      <c r="Z16" s="22">
        <f>INDEX(RoleData,MATCH($H16,RoleNames,),MATCH($F16,ExpenseNames,))*INDEX(StaffData, MATCH(CONCATENATE($C16,"New hires",$G16,$H16),StaffDataLookupName,), MATCH(Z$6,StaffDataMonths,))  + IF(Z$6&gt;INDEX(RoleData,MATCH($H16,RoleNames,),MATCH('Role Assumptions'!$H$5,ExpenseNames,)),INDEX(StaffData, MATCH(CONCATENATE($C16,"New hires",$G16,$H16),StaffDataLookupName,), MATCH(Z$6-INDEX(RoleData,MATCH($H16,RoleNames,),MATCH('Role Assumptions'!$H$5,ExpenseNames,)),StaffDataMonths,)) * INDEX(RoleData,MATCH($H16,RoleNames,),MATCH($F16,ExpenseNames,)),0)</f>
        <v>0</v>
      </c>
      <c r="AA16" s="22">
        <f>INDEX(RoleData,MATCH($H16,RoleNames,),MATCH($F16,ExpenseNames,))*INDEX(StaffData, MATCH(CONCATENATE($C16,"New hires",$G16,$H16),StaffDataLookupName,), MATCH(AA$6,StaffDataMonths,))  + IF(AA$6&gt;INDEX(RoleData,MATCH($H16,RoleNames,),MATCH('Role Assumptions'!$H$5,ExpenseNames,)),INDEX(StaffData, MATCH(CONCATENATE($C16,"New hires",$G16,$H16),StaffDataLookupName,), MATCH(AA$6-INDEX(RoleData,MATCH($H16,RoleNames,),MATCH('Role Assumptions'!$H$5,ExpenseNames,)),StaffDataMonths,)) * INDEX(RoleData,MATCH($H16,RoleNames,),MATCH($F16,ExpenseNames,)),0)</f>
        <v>0</v>
      </c>
      <c r="AB16" s="22">
        <f>INDEX(RoleData,MATCH($H16,RoleNames,),MATCH($F16,ExpenseNames,))*INDEX(StaffData, MATCH(CONCATENATE($C16,"New hires",$G16,$H16),StaffDataLookupName,), MATCH(AB$6,StaffDataMonths,))  + IF(AB$6&gt;INDEX(RoleData,MATCH($H16,RoleNames,),MATCH('Role Assumptions'!$H$5,ExpenseNames,)),INDEX(StaffData, MATCH(CONCATENATE($C16,"New hires",$G16,$H16),StaffDataLookupName,), MATCH(AB$6-INDEX(RoleData,MATCH($H16,RoleNames,),MATCH('Role Assumptions'!$H$5,ExpenseNames,)),StaffDataMonths,)) * INDEX(RoleData,MATCH($H16,RoleNames,),MATCH($F16,ExpenseNames,)),0)</f>
        <v>0</v>
      </c>
      <c r="AC16" s="22">
        <f>INDEX(RoleData,MATCH($H16,RoleNames,),MATCH($F16,ExpenseNames,))*INDEX(StaffData, MATCH(CONCATENATE($C16,"New hires",$G16,$H16),StaffDataLookupName,), MATCH(AC$6,StaffDataMonths,))  + IF(AC$6&gt;INDEX(RoleData,MATCH($H16,RoleNames,),MATCH('Role Assumptions'!$H$5,ExpenseNames,)),INDEX(StaffData, MATCH(CONCATENATE($C16,"New hires",$G16,$H16),StaffDataLookupName,), MATCH(AC$6-INDEX(RoleData,MATCH($H16,RoleNames,),MATCH('Role Assumptions'!$H$5,ExpenseNames,)),StaffDataMonths,)) * INDEX(RoleData,MATCH($H16,RoleNames,),MATCH($F16,ExpenseNames,)),0)</f>
        <v>0</v>
      </c>
      <c r="AD16" s="22">
        <f>INDEX(RoleData,MATCH($H16,RoleNames,),MATCH($F16,ExpenseNames,))*INDEX(StaffData, MATCH(CONCATENATE($C16,"New hires",$G16,$H16),StaffDataLookupName,), MATCH(AD$6,StaffDataMonths,))  + IF(AD$6&gt;INDEX(RoleData,MATCH($H16,RoleNames,),MATCH('Role Assumptions'!$H$5,ExpenseNames,)),INDEX(StaffData, MATCH(CONCATENATE($C16,"New hires",$G16,$H16),StaffDataLookupName,), MATCH(AD$6-INDEX(RoleData,MATCH($H16,RoleNames,),MATCH('Role Assumptions'!$H$5,ExpenseNames,)),StaffDataMonths,)) * INDEX(RoleData,MATCH($H16,RoleNames,),MATCH($F16,ExpenseNames,)),0)</f>
        <v>0</v>
      </c>
      <c r="AE16" s="22">
        <f>INDEX(RoleData,MATCH($H16,RoleNames,),MATCH($F16,ExpenseNames,))*INDEX(StaffData, MATCH(CONCATENATE($C16,"New hires",$G16,$H16),StaffDataLookupName,), MATCH(AE$6,StaffDataMonths,))  + IF(AE$6&gt;INDEX(RoleData,MATCH($H16,RoleNames,),MATCH('Role Assumptions'!$H$5,ExpenseNames,)),INDEX(StaffData, MATCH(CONCATENATE($C16,"New hires",$G16,$H16),StaffDataLookupName,), MATCH(AE$6-INDEX(RoleData,MATCH($H16,RoleNames,),MATCH('Role Assumptions'!$H$5,ExpenseNames,)),StaffDataMonths,)) * INDEX(RoleData,MATCH($H16,RoleNames,),MATCH($F16,ExpenseNames,)),0)</f>
        <v>0</v>
      </c>
      <c r="AF16" s="22">
        <f>INDEX(RoleData,MATCH($H16,RoleNames,),MATCH($F16,ExpenseNames,))*INDEX(StaffData, MATCH(CONCATENATE($C16,"New hires",$G16,$H16),StaffDataLookupName,), MATCH(AF$6,StaffDataMonths,))  + IF(AF$6&gt;INDEX(RoleData,MATCH($H16,RoleNames,),MATCH('Role Assumptions'!$H$5,ExpenseNames,)),INDEX(StaffData, MATCH(CONCATENATE($C16,"New hires",$G16,$H16),StaffDataLookupName,), MATCH(AF$6-INDEX(RoleData,MATCH($H16,RoleNames,),MATCH('Role Assumptions'!$H$5,ExpenseNames,)),StaffDataMonths,)) * INDEX(RoleData,MATCH($H16,RoleNames,),MATCH($F16,ExpenseNames,)),0)</f>
        <v>0</v>
      </c>
      <c r="AG16" s="22">
        <f>INDEX(RoleData,MATCH($H16,RoleNames,),MATCH($F16,ExpenseNames,))*INDEX(StaffData, MATCH(CONCATENATE($C16,"New hires",$G16,$H16),StaffDataLookupName,), MATCH(AG$6,StaffDataMonths,))  + IF(AG$6&gt;INDEX(RoleData,MATCH($H16,RoleNames,),MATCH('Role Assumptions'!$H$5,ExpenseNames,)),INDEX(StaffData, MATCH(CONCATENATE($C16,"New hires",$G16,$H16),StaffDataLookupName,), MATCH(AG$6-INDEX(RoleData,MATCH($H16,RoleNames,),MATCH('Role Assumptions'!$H$5,ExpenseNames,)),StaffDataMonths,)) * INDEX(RoleData,MATCH($H16,RoleNames,),MATCH($F16,ExpenseNames,)),0)</f>
        <v>0</v>
      </c>
      <c r="AH16" s="22">
        <f>INDEX(RoleData,MATCH($H16,RoleNames,),MATCH($F16,ExpenseNames,))*INDEX(StaffData, MATCH(CONCATENATE($C16,"New hires",$G16,$H16),StaffDataLookupName,), MATCH(AH$6,StaffDataMonths,))  + IF(AH$6&gt;INDEX(RoleData,MATCH($H16,RoleNames,),MATCH('Role Assumptions'!$H$5,ExpenseNames,)),INDEX(StaffData, MATCH(CONCATENATE($C16,"New hires",$G16,$H16),StaffDataLookupName,), MATCH(AH$6-INDEX(RoleData,MATCH($H16,RoleNames,),MATCH('Role Assumptions'!$H$5,ExpenseNames,)),StaffDataMonths,)) * INDEX(RoleData,MATCH($H16,RoleNames,),MATCH($F16,ExpenseNames,)),0)</f>
        <v>0</v>
      </c>
      <c r="AI16" s="22">
        <f>INDEX(RoleData,MATCH($H16,RoleNames,),MATCH($F16,ExpenseNames,))*INDEX(StaffData, MATCH(CONCATENATE($C16,"New hires",$G16,$H16),StaffDataLookupName,), MATCH(AI$6,StaffDataMonths,))  + IF(AI$6&gt;INDEX(RoleData,MATCH($H16,RoleNames,),MATCH('Role Assumptions'!$H$5,ExpenseNames,)),INDEX(StaffData, MATCH(CONCATENATE($C16,"New hires",$G16,$H16),StaffDataLookupName,), MATCH(AI$6-INDEX(RoleData,MATCH($H16,RoleNames,),MATCH('Role Assumptions'!$H$5,ExpenseNames,)),StaffDataMonths,)) * INDEX(RoleData,MATCH($H16,RoleNames,),MATCH($F16,ExpenseNames,)),0)</f>
        <v>0</v>
      </c>
      <c r="AJ16" s="22">
        <f>INDEX(RoleData,MATCH($H16,RoleNames,),MATCH($F16,ExpenseNames,))*INDEX(StaffData, MATCH(CONCATENATE($C16,"New hires",$G16,$H16),StaffDataLookupName,), MATCH(AJ$6,StaffDataMonths,))  + IF(AJ$6&gt;INDEX(RoleData,MATCH($H16,RoleNames,),MATCH('Role Assumptions'!$H$5,ExpenseNames,)),INDEX(StaffData, MATCH(CONCATENATE($C16,"New hires",$G16,$H16),StaffDataLookupName,), MATCH(AJ$6-INDEX(RoleData,MATCH($H16,RoleNames,),MATCH('Role Assumptions'!$H$5,ExpenseNames,)),StaffDataMonths,)) * INDEX(RoleData,MATCH($H16,RoleNames,),MATCH($F16,ExpenseNames,)),0)</f>
        <v>0</v>
      </c>
      <c r="AK16" s="22">
        <f>INDEX(RoleData,MATCH($H16,RoleNames,),MATCH($F16,ExpenseNames,))*INDEX(StaffData, MATCH(CONCATENATE($C16,"New hires",$G16,$H16),StaffDataLookupName,), MATCH(AK$6,StaffDataMonths,))  + IF(AK$6&gt;INDEX(RoleData,MATCH($H16,RoleNames,),MATCH('Role Assumptions'!$H$5,ExpenseNames,)),INDEX(StaffData, MATCH(CONCATENATE($C16,"New hires",$G16,$H16),StaffDataLookupName,), MATCH(AK$6-INDEX(RoleData,MATCH($H16,RoleNames,),MATCH('Role Assumptions'!$H$5,ExpenseNames,)),StaffDataMonths,)) * INDEX(RoleData,MATCH($H16,RoleNames,),MATCH($F16,ExpenseNames,)),0)</f>
        <v>0</v>
      </c>
      <c r="AL16" s="22">
        <f>INDEX(RoleData,MATCH($H16,RoleNames,),MATCH($F16,ExpenseNames,))*INDEX(StaffData, MATCH(CONCATENATE($C16,"New hires",$G16,$H16),StaffDataLookupName,), MATCH(AL$6,StaffDataMonths,))  + IF(AL$6&gt;INDEX(RoleData,MATCH($H16,RoleNames,),MATCH('Role Assumptions'!$H$5,ExpenseNames,)),INDEX(StaffData, MATCH(CONCATENATE($C16,"New hires",$G16,$H16),StaffDataLookupName,), MATCH(AL$6-INDEX(RoleData,MATCH($H16,RoleNames,),MATCH('Role Assumptions'!$H$5,ExpenseNames,)),StaffDataMonths,)) * INDEX(RoleData,MATCH($H16,RoleNames,),MATCH($F16,ExpenseNames,)),0)</f>
        <v>0</v>
      </c>
      <c r="AM16" s="22">
        <f>INDEX(RoleData,MATCH($H16,RoleNames,),MATCH($F16,ExpenseNames,))*INDEX(StaffData, MATCH(CONCATENATE($C16,"New hires",$G16,$H16),StaffDataLookupName,), MATCH(AM$6,StaffDataMonths,))  + IF(AM$6&gt;INDEX(RoleData,MATCH($H16,RoleNames,),MATCH('Role Assumptions'!$H$5,ExpenseNames,)),INDEX(StaffData, MATCH(CONCATENATE($C16,"New hires",$G16,$H16),StaffDataLookupName,), MATCH(AM$6-INDEX(RoleData,MATCH($H16,RoleNames,),MATCH('Role Assumptions'!$H$5,ExpenseNames,)),StaffDataMonths,)) * INDEX(RoleData,MATCH($H16,RoleNames,),MATCH($F16,ExpenseNames,)),0)</f>
        <v>0</v>
      </c>
      <c r="AN16" s="22">
        <f>INDEX(RoleData,MATCH($H16,RoleNames,),MATCH($F16,ExpenseNames,))*INDEX(StaffData, MATCH(CONCATENATE($C16,"New hires",$G16,$H16),StaffDataLookupName,), MATCH(AN$6,StaffDataMonths,))  + IF(AN$6&gt;INDEX(RoleData,MATCH($H16,RoleNames,),MATCH('Role Assumptions'!$H$5,ExpenseNames,)),INDEX(StaffData, MATCH(CONCATENATE($C16,"New hires",$G16,$H16),StaffDataLookupName,), MATCH(AN$6-INDEX(RoleData,MATCH($H16,RoleNames,),MATCH('Role Assumptions'!$H$5,ExpenseNames,)),StaffDataMonths,)) * INDEX(RoleData,MATCH($H16,RoleNames,),MATCH($F16,ExpenseNames,)),0)</f>
        <v>0</v>
      </c>
      <c r="AO16" s="22">
        <f>INDEX(RoleData,MATCH($H16,RoleNames,),MATCH($F16,ExpenseNames,))*INDEX(StaffData, MATCH(CONCATENATE($C16,"New hires",$G16,$H16),StaffDataLookupName,), MATCH(AO$6,StaffDataMonths,))  + IF(AO$6&gt;INDEX(RoleData,MATCH($H16,RoleNames,),MATCH('Role Assumptions'!$H$5,ExpenseNames,)),INDEX(StaffData, MATCH(CONCATENATE($C16,"New hires",$G16,$H16),StaffDataLookupName,), MATCH(AO$6-INDEX(RoleData,MATCH($H16,RoleNames,),MATCH('Role Assumptions'!$H$5,ExpenseNames,)),StaffDataMonths,)) * INDEX(RoleData,MATCH($H16,RoleNames,),MATCH($F16,ExpenseNames,)),0)</f>
        <v>0</v>
      </c>
      <c r="AP16" s="22">
        <f>INDEX(RoleData,MATCH($H16,RoleNames,),MATCH($F16,ExpenseNames,))*INDEX(StaffData, MATCH(CONCATENATE($C16,"New hires",$G16,$H16),StaffDataLookupName,), MATCH(AP$6,StaffDataMonths,))  + IF(AP$6&gt;INDEX(RoleData,MATCH($H16,RoleNames,),MATCH('Role Assumptions'!$H$5,ExpenseNames,)),INDEX(StaffData, MATCH(CONCATENATE($C16,"New hires",$G16,$H16),StaffDataLookupName,), MATCH(AP$6-INDEX(RoleData,MATCH($H16,RoleNames,),MATCH('Role Assumptions'!$H$5,ExpenseNames,)),StaffDataMonths,)) * INDEX(RoleData,MATCH($H16,RoleNames,),MATCH($F16,ExpenseNames,)),0)</f>
        <v>0</v>
      </c>
      <c r="AQ16" s="22">
        <f>INDEX(RoleData,MATCH($H16,RoleNames,),MATCH($F16,ExpenseNames,))*INDEX(StaffData, MATCH(CONCATENATE($C16,"New hires",$G16,$H16),StaffDataLookupName,), MATCH(AQ$6,StaffDataMonths,))  + IF(AQ$6&gt;INDEX(RoleData,MATCH($H16,RoleNames,),MATCH('Role Assumptions'!$H$5,ExpenseNames,)),INDEX(StaffData, MATCH(CONCATENATE($C16,"New hires",$G16,$H16),StaffDataLookupName,), MATCH(AQ$6-INDEX(RoleData,MATCH($H16,RoleNames,),MATCH('Role Assumptions'!$H$5,ExpenseNames,)),StaffDataMonths,)) * INDEX(RoleData,MATCH($H16,RoleNames,),MATCH($F16,ExpenseNames,)),0)</f>
        <v>0</v>
      </c>
      <c r="AR16" s="22">
        <f>INDEX(RoleData,MATCH($H16,RoleNames,),MATCH($F16,ExpenseNames,))*INDEX(StaffData, MATCH(CONCATENATE($C16,"New hires",$G16,$H16),StaffDataLookupName,), MATCH(AR$6,StaffDataMonths,))  + IF(AR$6&gt;INDEX(RoleData,MATCH($H16,RoleNames,),MATCH('Role Assumptions'!$H$5,ExpenseNames,)),INDEX(StaffData, MATCH(CONCATENATE($C16,"New hires",$G16,$H16),StaffDataLookupName,), MATCH(AR$6-INDEX(RoleData,MATCH($H16,RoleNames,),MATCH('Role Assumptions'!$H$5,ExpenseNames,)),StaffDataMonths,)) * INDEX(RoleData,MATCH($H16,RoleNames,),MATCH($F16,ExpenseNames,)),0)</f>
        <v>0</v>
      </c>
      <c r="AS16" s="22">
        <f>INDEX(RoleData,MATCH($H16,RoleNames,),MATCH($F16,ExpenseNames,))*INDEX(StaffData, MATCH(CONCATENATE($C16,"New hires",$G16,$H16),StaffDataLookupName,), MATCH(AS$6,StaffDataMonths,))  + IF(AS$6&gt;INDEX(RoleData,MATCH($H16,RoleNames,),MATCH('Role Assumptions'!$H$5,ExpenseNames,)),INDEX(StaffData, MATCH(CONCATENATE($C16,"New hires",$G16,$H16),StaffDataLookupName,), MATCH(AS$6-INDEX(RoleData,MATCH($H16,RoleNames,),MATCH('Role Assumptions'!$H$5,ExpenseNames,)),StaffDataMonths,)) * INDEX(RoleData,MATCH($H16,RoleNames,),MATCH($F16,ExpenseNames,)),0)</f>
        <v>0</v>
      </c>
      <c r="AT16" s="22">
        <f>INDEX(RoleData,MATCH($H16,RoleNames,),MATCH($F16,ExpenseNames,))*INDEX(StaffData, MATCH(CONCATENATE($C16,"New hires",$G16,$H16),StaffDataLookupName,), MATCH(AT$6,StaffDataMonths,))  + IF(AT$6&gt;INDEX(RoleData,MATCH($H16,RoleNames,),MATCH('Role Assumptions'!$H$5,ExpenseNames,)),INDEX(StaffData, MATCH(CONCATENATE($C16,"New hires",$G16,$H16),StaffDataLookupName,), MATCH(AT$6-INDEX(RoleData,MATCH($H16,RoleNames,),MATCH('Role Assumptions'!$H$5,ExpenseNames,)),StaffDataMonths,)) * INDEX(RoleData,MATCH($H16,RoleNames,),MATCH($F16,ExpenseNames,)),0)</f>
        <v>5000</v>
      </c>
      <c r="AU16" s="22">
        <f>INDEX(RoleData,MATCH($H16,RoleNames,),MATCH($F16,ExpenseNames,))*INDEX(StaffData, MATCH(CONCATENATE($C16,"New hires",$G16,$H16),StaffDataLookupName,), MATCH(AU$6,StaffDataMonths,))  + IF(AU$6&gt;INDEX(RoleData,MATCH($H16,RoleNames,),MATCH('Role Assumptions'!$H$5,ExpenseNames,)),INDEX(StaffData, MATCH(CONCATENATE($C16,"New hires",$G16,$H16),StaffDataLookupName,), MATCH(AU$6-INDEX(RoleData,MATCH($H16,RoleNames,),MATCH('Role Assumptions'!$H$5,ExpenseNames,)),StaffDataMonths,)) * INDEX(RoleData,MATCH($H16,RoleNames,),MATCH($F16,ExpenseNames,)),0)</f>
        <v>0</v>
      </c>
      <c r="AV16" s="22">
        <f>INDEX(RoleData,MATCH($H16,RoleNames,),MATCH($F16,ExpenseNames,))*INDEX(StaffData, MATCH(CONCATENATE($C16,"New hires",$G16,$H16),StaffDataLookupName,), MATCH(AV$6,StaffDataMonths,))  + IF(AV$6&gt;INDEX(RoleData,MATCH($H16,RoleNames,),MATCH('Role Assumptions'!$H$5,ExpenseNames,)),INDEX(StaffData, MATCH(CONCATENATE($C16,"New hires",$G16,$H16),StaffDataLookupName,), MATCH(AV$6-INDEX(RoleData,MATCH($H16,RoleNames,),MATCH('Role Assumptions'!$H$5,ExpenseNames,)),StaffDataMonths,)) * INDEX(RoleData,MATCH($H16,RoleNames,),MATCH($F16,ExpenseNames,)),0)</f>
        <v>0</v>
      </c>
      <c r="AW16" s="22">
        <f>INDEX(RoleData,MATCH($H16,RoleNames,),MATCH($F16,ExpenseNames,))*INDEX(StaffData, MATCH(CONCATENATE($C16,"New hires",$G16,$H16),StaffDataLookupName,), MATCH(AW$6,StaffDataMonths,))  + IF(AW$6&gt;INDEX(RoleData,MATCH($H16,RoleNames,),MATCH('Role Assumptions'!$H$5,ExpenseNames,)),INDEX(StaffData, MATCH(CONCATENATE($C16,"New hires",$G16,$H16),StaffDataLookupName,), MATCH(AW$6-INDEX(RoleData,MATCH($H16,RoleNames,),MATCH('Role Assumptions'!$H$5,ExpenseNames,)),StaffDataMonths,)) * INDEX(RoleData,MATCH($H16,RoleNames,),MATCH($F16,ExpenseNames,)),0)</f>
        <v>0</v>
      </c>
      <c r="AX16" s="22">
        <f>INDEX(RoleData,MATCH($H16,RoleNames,),MATCH($F16,ExpenseNames,))*INDEX(StaffData, MATCH(CONCATENATE($C16,"New hires",$G16,$H16),StaffDataLookupName,), MATCH(AX$6,StaffDataMonths,))  + IF(AX$6&gt;INDEX(RoleData,MATCH($H16,RoleNames,),MATCH('Role Assumptions'!$H$5,ExpenseNames,)),INDEX(StaffData, MATCH(CONCATENATE($C16,"New hires",$G16,$H16),StaffDataLookupName,), MATCH(AX$6-INDEX(RoleData,MATCH($H16,RoleNames,),MATCH('Role Assumptions'!$H$5,ExpenseNames,)),StaffDataMonths,)) * INDEX(RoleData,MATCH($H16,RoleNames,),MATCH($F16,ExpenseNames,)),0)</f>
        <v>0</v>
      </c>
      <c r="AY16" s="22">
        <f>INDEX(RoleData,MATCH($H16,RoleNames,),MATCH($F16,ExpenseNames,))*INDEX(StaffData, MATCH(CONCATENATE($C16,"New hires",$G16,$H16),StaffDataLookupName,), MATCH(AY$6,StaffDataMonths,))  + IF(AY$6&gt;INDEX(RoleData,MATCH($H16,RoleNames,),MATCH('Role Assumptions'!$H$5,ExpenseNames,)),INDEX(StaffData, MATCH(CONCATENATE($C16,"New hires",$G16,$H16),StaffDataLookupName,), MATCH(AY$6-INDEX(RoleData,MATCH($H16,RoleNames,),MATCH('Role Assumptions'!$H$5,ExpenseNames,)),StaffDataMonths,)) * INDEX(RoleData,MATCH($H16,RoleNames,),MATCH($F16,ExpenseNames,)),0)</f>
        <v>0</v>
      </c>
      <c r="AZ16" s="22">
        <f>INDEX(RoleData,MATCH($H16,RoleNames,),MATCH($F16,ExpenseNames,))*INDEX(StaffData, MATCH(CONCATENATE($C16,"New hires",$G16,$H16),StaffDataLookupName,), MATCH(AZ$6,StaffDataMonths,))  + IF(AZ$6&gt;INDEX(RoleData,MATCH($H16,RoleNames,),MATCH('Role Assumptions'!$H$5,ExpenseNames,)),INDEX(StaffData, MATCH(CONCATENATE($C16,"New hires",$G16,$H16),StaffDataLookupName,), MATCH(AZ$6-INDEX(RoleData,MATCH($H16,RoleNames,),MATCH('Role Assumptions'!$H$5,ExpenseNames,)),StaffDataMonths,)) * INDEX(RoleData,MATCH($H16,RoleNames,),MATCH($F16,ExpenseNames,)),0)</f>
        <v>0</v>
      </c>
      <c r="BA16" s="22">
        <f>INDEX(RoleData,MATCH($H16,RoleNames,),MATCH($F16,ExpenseNames,))*INDEX(StaffData, MATCH(CONCATENATE($C16,"New hires",$G16,$H16),StaffDataLookupName,), MATCH(BA$6,StaffDataMonths,))  + IF(BA$6&gt;INDEX(RoleData,MATCH($H16,RoleNames,),MATCH('Role Assumptions'!$H$5,ExpenseNames,)),INDEX(StaffData, MATCH(CONCATENATE($C16,"New hires",$G16,$H16),StaffDataLookupName,), MATCH(BA$6-INDEX(RoleData,MATCH($H16,RoleNames,),MATCH('Role Assumptions'!$H$5,ExpenseNames,)),StaffDataMonths,)) * INDEX(RoleData,MATCH($H16,RoleNames,),MATCH($F16,ExpenseNames,)),0)</f>
        <v>0</v>
      </c>
      <c r="BB16" s="22">
        <f>INDEX(RoleData,MATCH($H16,RoleNames,),MATCH($F16,ExpenseNames,))*INDEX(StaffData, MATCH(CONCATENATE($C16,"New hires",$G16,$H16),StaffDataLookupName,), MATCH(BB$6,StaffDataMonths,))  + IF(BB$6&gt;INDEX(RoleData,MATCH($H16,RoleNames,),MATCH('Role Assumptions'!$H$5,ExpenseNames,)),INDEX(StaffData, MATCH(CONCATENATE($C16,"New hires",$G16,$H16),StaffDataLookupName,), MATCH(BB$6-INDEX(RoleData,MATCH($H16,RoleNames,),MATCH('Role Assumptions'!$H$5,ExpenseNames,)),StaffDataMonths,)) * INDEX(RoleData,MATCH($H16,RoleNames,),MATCH($F16,ExpenseNames,)),0)</f>
        <v>0</v>
      </c>
      <c r="BC16" s="22">
        <f>INDEX(RoleData,MATCH($H16,RoleNames,),MATCH($F16,ExpenseNames,))*INDEX(StaffData, MATCH(CONCATENATE($C16,"New hires",$G16,$H16),StaffDataLookupName,), MATCH(BC$6,StaffDataMonths,))  + IF(BC$6&gt;INDEX(RoleData,MATCH($H16,RoleNames,),MATCH('Role Assumptions'!$H$5,ExpenseNames,)),INDEX(StaffData, MATCH(CONCATENATE($C16,"New hires",$G16,$H16),StaffDataLookupName,), MATCH(BC$6-INDEX(RoleData,MATCH($H16,RoleNames,),MATCH('Role Assumptions'!$H$5,ExpenseNames,)),StaffDataMonths,)) * INDEX(RoleData,MATCH($H16,RoleNames,),MATCH($F16,ExpenseNames,)),0)</f>
        <v>0</v>
      </c>
      <c r="BD16" s="22">
        <f>INDEX(RoleData,MATCH($H16,RoleNames,),MATCH($F16,ExpenseNames,))*INDEX(StaffData, MATCH(CONCATENATE($C16,"New hires",$G16,$H16),StaffDataLookupName,), MATCH(BD$6,StaffDataMonths,))  + IF(BD$6&gt;INDEX(RoleData,MATCH($H16,RoleNames,),MATCH('Role Assumptions'!$H$5,ExpenseNames,)),INDEX(StaffData, MATCH(CONCATENATE($C16,"New hires",$G16,$H16),StaffDataLookupName,), MATCH(BD$6-INDEX(RoleData,MATCH($H16,RoleNames,),MATCH('Role Assumptions'!$H$5,ExpenseNames,)),StaffDataMonths,)) * INDEX(RoleData,MATCH($H16,RoleNames,),MATCH($F16,ExpenseNames,)),0)</f>
        <v>0</v>
      </c>
      <c r="BE16" s="22">
        <f>INDEX(RoleData,MATCH($H16,RoleNames,),MATCH($F16,ExpenseNames,))*INDEX(StaffData, MATCH(CONCATENATE($C16,"New hires",$G16,$H16),StaffDataLookupName,), MATCH(BE$6,StaffDataMonths,))  + IF(BE$6&gt;INDEX(RoleData,MATCH($H16,RoleNames,),MATCH('Role Assumptions'!$H$5,ExpenseNames,)),INDEX(StaffData, MATCH(CONCATENATE($C16,"New hires",$G16,$H16),StaffDataLookupName,), MATCH(BE$6-INDEX(RoleData,MATCH($H16,RoleNames,),MATCH('Role Assumptions'!$H$5,ExpenseNames,)),StaffDataMonths,)) * INDEX(RoleData,MATCH($H16,RoleNames,),MATCH($F16,ExpenseNames,)),0)</f>
        <v>0</v>
      </c>
      <c r="BF16" s="22">
        <f>INDEX(RoleData,MATCH($H16,RoleNames,),MATCH($F16,ExpenseNames,))*INDEX(StaffData, MATCH(CONCATENATE($C16,"New hires",$G16,$H16),StaffDataLookupName,), MATCH(BF$6,StaffDataMonths,))  + IF(BF$6&gt;INDEX(RoleData,MATCH($H16,RoleNames,),MATCH('Role Assumptions'!$H$5,ExpenseNames,)),INDEX(StaffData, MATCH(CONCATENATE($C16,"New hires",$G16,$H16),StaffDataLookupName,), MATCH(BF$6-INDEX(RoleData,MATCH($H16,RoleNames,),MATCH('Role Assumptions'!$H$5,ExpenseNames,)),StaffDataMonths,)) * INDEX(RoleData,MATCH($H16,RoleNames,),MATCH($F16,ExpenseNames,)),0)</f>
        <v>0</v>
      </c>
      <c r="BG16" s="22">
        <f>INDEX(RoleData,MATCH($H16,RoleNames,),MATCH($F16,ExpenseNames,))*INDEX(StaffData, MATCH(CONCATENATE($C16,"New hires",$G16,$H16),StaffDataLookupName,), MATCH(BG$6,StaffDataMonths,))  + IF(BG$6&gt;INDEX(RoleData,MATCH($H16,RoleNames,),MATCH('Role Assumptions'!$H$5,ExpenseNames,)),INDEX(StaffData, MATCH(CONCATENATE($C16,"New hires",$G16,$H16),StaffDataLookupName,), MATCH(BG$6-INDEX(RoleData,MATCH($H16,RoleNames,),MATCH('Role Assumptions'!$H$5,ExpenseNames,)),StaffDataMonths,)) * INDEX(RoleData,MATCH($H16,RoleNames,),MATCH($F16,ExpenseNames,)),0)</f>
        <v>0</v>
      </c>
      <c r="BH16" s="22">
        <f>INDEX(RoleData,MATCH($H16,RoleNames,),MATCH($F16,ExpenseNames,))*INDEX(StaffData, MATCH(CONCATENATE($C16,"New hires",$G16,$H16),StaffDataLookupName,), MATCH(BH$6,StaffDataMonths,))  + IF(BH$6&gt;INDEX(RoleData,MATCH($H16,RoleNames,),MATCH('Role Assumptions'!$H$5,ExpenseNames,)),INDEX(StaffData, MATCH(CONCATENATE($C16,"New hires",$G16,$H16),StaffDataLookupName,), MATCH(BH$6-INDEX(RoleData,MATCH($H16,RoleNames,),MATCH('Role Assumptions'!$H$5,ExpenseNames,)),StaffDataMonths,)) * INDEX(RoleData,MATCH($H16,RoleNames,),MATCH($F16,ExpenseNames,)),0)</f>
        <v>0</v>
      </c>
      <c r="BI16" s="22">
        <f>INDEX(RoleData,MATCH($H16,RoleNames,),MATCH($F16,ExpenseNames,))*INDEX(StaffData, MATCH(CONCATENATE($C16,"New hires",$G16,$H16),StaffDataLookupName,), MATCH(BI$6,StaffDataMonths,))  + IF(BI$6&gt;INDEX(RoleData,MATCH($H16,RoleNames,),MATCH('Role Assumptions'!$H$5,ExpenseNames,)),INDEX(StaffData, MATCH(CONCATENATE($C16,"New hires",$G16,$H16),StaffDataLookupName,), MATCH(BI$6-INDEX(RoleData,MATCH($H16,RoleNames,),MATCH('Role Assumptions'!$H$5,ExpenseNames,)),StaffDataMonths,)) * INDEX(RoleData,MATCH($H16,RoleNames,),MATCH($F16,ExpenseNames,)),0)</f>
        <v>0</v>
      </c>
      <c r="BJ16" s="22">
        <f>INDEX(RoleData,MATCH($H16,RoleNames,),MATCH($F16,ExpenseNames,))*INDEX(StaffData, MATCH(CONCATENATE($C16,"New hires",$G16,$H16),StaffDataLookupName,), MATCH(BJ$6,StaffDataMonths,))  + IF(BJ$6&gt;INDEX(RoleData,MATCH($H16,RoleNames,),MATCH('Role Assumptions'!$H$5,ExpenseNames,)),INDEX(StaffData, MATCH(CONCATENATE($C16,"New hires",$G16,$H16),StaffDataLookupName,), MATCH(BJ$6-INDEX(RoleData,MATCH($H16,RoleNames,),MATCH('Role Assumptions'!$H$5,ExpenseNames,)),StaffDataMonths,)) * INDEX(RoleData,MATCH($H16,RoleNames,),MATCH($F16,ExpenseNames,)),0)</f>
        <v>0</v>
      </c>
      <c r="BK16" s="22">
        <f>INDEX(RoleData,MATCH($H16,RoleNames,),MATCH($F16,ExpenseNames,))*INDEX(StaffData, MATCH(CONCATENATE($C16,"New hires",$G16,$H16),StaffDataLookupName,), MATCH(BK$6,StaffDataMonths,))  + IF(BK$6&gt;INDEX(RoleData,MATCH($H16,RoleNames,),MATCH('Role Assumptions'!$H$5,ExpenseNames,)),INDEX(StaffData, MATCH(CONCATENATE($C16,"New hires",$G16,$H16),StaffDataLookupName,), MATCH(BK$6-INDEX(RoleData,MATCH($H16,RoleNames,),MATCH('Role Assumptions'!$H$5,ExpenseNames,)),StaffDataMonths,)) * INDEX(RoleData,MATCH($H16,RoleNames,),MATCH($F16,ExpenseNames,)),0)</f>
        <v>0</v>
      </c>
      <c r="BL16" s="22">
        <f>INDEX(RoleData,MATCH($H16,RoleNames,),MATCH($F16,ExpenseNames,))*INDEX(StaffData, MATCH(CONCATENATE($C16,"New hires",$G16,$H16),StaffDataLookupName,), MATCH(BL$6,StaffDataMonths,))  + IF(BL$6&gt;INDEX(RoleData,MATCH($H16,RoleNames,),MATCH('Role Assumptions'!$H$5,ExpenseNames,)),INDEX(StaffData, MATCH(CONCATENATE($C16,"New hires",$G16,$H16),StaffDataLookupName,), MATCH(BL$6-INDEX(RoleData,MATCH($H16,RoleNames,),MATCH('Role Assumptions'!$H$5,ExpenseNames,)),StaffDataMonths,)) * INDEX(RoleData,MATCH($H16,RoleNames,),MATCH($F16,ExpenseNames,)),0)</f>
        <v>0</v>
      </c>
      <c r="BM16" s="22">
        <f>INDEX(RoleData,MATCH($H16,RoleNames,),MATCH($F16,ExpenseNames,))*INDEX(StaffData, MATCH(CONCATENATE($C16,"New hires",$G16,$H16),StaffDataLookupName,), MATCH(BM$6,StaffDataMonths,))  + IF(BM$6&gt;INDEX(RoleData,MATCH($H16,RoleNames,),MATCH('Role Assumptions'!$H$5,ExpenseNames,)),INDEX(StaffData, MATCH(CONCATENATE($C16,"New hires",$G16,$H16),StaffDataLookupName,), MATCH(BM$6-INDEX(RoleData,MATCH($H16,RoleNames,),MATCH('Role Assumptions'!$H$5,ExpenseNames,)),StaffDataMonths,)) * INDEX(RoleData,MATCH($H16,RoleNames,),MATCH($F16,ExpenseNames,)),0)</f>
        <v>0</v>
      </c>
      <c r="BN16" s="22">
        <f>INDEX(RoleData,MATCH($H16,RoleNames,),MATCH($F16,ExpenseNames,))*INDEX(StaffData, MATCH(CONCATENATE($C16,"New hires",$G16,$H16),StaffDataLookupName,), MATCH(BN$6,StaffDataMonths,))  + IF(BN$6&gt;INDEX(RoleData,MATCH($H16,RoleNames,),MATCH('Role Assumptions'!$H$5,ExpenseNames,)),INDEX(StaffData, MATCH(CONCATENATE($C16,"New hires",$G16,$H16),StaffDataLookupName,), MATCH(BN$6-INDEX(RoleData,MATCH($H16,RoleNames,),MATCH('Role Assumptions'!$H$5,ExpenseNames,)),StaffDataMonths,)) * INDEX(RoleData,MATCH($H16,RoleNames,),MATCH($F16,ExpenseNames,)),0)</f>
        <v>0</v>
      </c>
      <c r="BO16" s="22">
        <f>INDEX(RoleData,MATCH($H16,RoleNames,),MATCH($F16,ExpenseNames,))*INDEX(StaffData, MATCH(CONCATENATE($C16,"New hires",$G16,$H16),StaffDataLookupName,), MATCH(BO$6,StaffDataMonths,))  + IF(BO$6&gt;INDEX(RoleData,MATCH($H16,RoleNames,),MATCH('Role Assumptions'!$H$5,ExpenseNames,)),INDEX(StaffData, MATCH(CONCATENATE($C16,"New hires",$G16,$H16),StaffDataLookupName,), MATCH(BO$6-INDEX(RoleData,MATCH($H16,RoleNames,),MATCH('Role Assumptions'!$H$5,ExpenseNames,)),StaffDataMonths,)) * INDEX(RoleData,MATCH($H16,RoleNames,),MATCH($F16,ExpenseNames,)),0)</f>
        <v>0</v>
      </c>
      <c r="BP16" s="22">
        <f>INDEX(RoleData,MATCH($H16,RoleNames,),MATCH($F16,ExpenseNames,))*INDEX(StaffData, MATCH(CONCATENATE($C16,"New hires",$G16,$H16),StaffDataLookupName,), MATCH(BP$6,StaffDataMonths,))  + IF(BP$6&gt;INDEX(RoleData,MATCH($H16,RoleNames,),MATCH('Role Assumptions'!$H$5,ExpenseNames,)),INDEX(StaffData, MATCH(CONCATENATE($C16,"New hires",$G16,$H16),StaffDataLookupName,), MATCH(BP$6-INDEX(RoleData,MATCH($H16,RoleNames,),MATCH('Role Assumptions'!$H$5,ExpenseNames,)),StaffDataMonths,)) * INDEX(RoleData,MATCH($H16,RoleNames,),MATCH($F16,ExpenseNames,)),0)</f>
        <v>0</v>
      </c>
      <c r="BQ16" s="22">
        <f>INDEX(RoleData,MATCH($H16,RoleNames,),MATCH($F16,ExpenseNames,))*INDEX(StaffData, MATCH(CONCATENATE($C16,"New hires",$G16,$H16),StaffDataLookupName,), MATCH(BQ$6,StaffDataMonths,))  + IF(BQ$6&gt;INDEX(RoleData,MATCH($H16,RoleNames,),MATCH('Role Assumptions'!$H$5,ExpenseNames,)),INDEX(StaffData, MATCH(CONCATENATE($C16,"New hires",$G16,$H16),StaffDataLookupName,), MATCH(BQ$6-INDEX(RoleData,MATCH($H16,RoleNames,),MATCH('Role Assumptions'!$H$5,ExpenseNames,)),StaffDataMonths,)) * INDEX(RoleData,MATCH($H16,RoleNames,),MATCH($F16,ExpenseNames,)),0)</f>
        <v>0</v>
      </c>
    </row>
    <row r="17" spans="2:69" s="21" customFormat="1" ht="16" customHeight="1">
      <c r="B17" s="21" t="s">
        <v>132</v>
      </c>
      <c r="C17" s="212" t="s">
        <v>80</v>
      </c>
      <c r="D17" s="212" t="s">
        <v>118</v>
      </c>
      <c r="E17" s="212" t="s">
        <v>113</v>
      </c>
      <c r="F17" s="212" t="s">
        <v>89</v>
      </c>
      <c r="G17" s="212" t="s">
        <v>81</v>
      </c>
      <c r="H17" s="197" t="s">
        <v>79</v>
      </c>
      <c r="I17" s="197" t="str">
        <f t="shared" si="6"/>
        <v>ExpensesG&amp;AStaffTechnologyComputerFinanceController</v>
      </c>
      <c r="J17" s="22">
        <f>INDEX(RoleData,MATCH($H17,RoleNames,),MATCH($F17,ExpenseNames,))*INDEX(StaffData, MATCH(CONCATENATE($C17,"New hires",$G17,$H17),StaffDataLookupName,), MATCH(J$6,StaffDataMonths,))  + IF(J$6&gt;INDEX(RoleData,MATCH($H17,RoleNames,),MATCH('Role Assumptions'!$H$5,ExpenseNames,)),INDEX(StaffData, MATCH(CONCATENATE($C17,"New hires",$G17,$H17),StaffDataLookupName,), MATCH(J$6-INDEX(RoleData,MATCH($H17,RoleNames,),MATCH('Role Assumptions'!$H$5,ExpenseNames,)),StaffDataMonths,)) * INDEX(RoleData,MATCH($H17,RoleNames,),MATCH($F17,ExpenseNames,)),0)</f>
        <v>0</v>
      </c>
      <c r="K17" s="22">
        <f>INDEX(RoleData,MATCH($H17,RoleNames,),MATCH($F17,ExpenseNames,))*INDEX(StaffData, MATCH(CONCATENATE($C17,"New hires",$G17,$H17),StaffDataLookupName,), MATCH(K$6,StaffDataMonths,))  + IF(K$6&gt;INDEX(RoleData,MATCH($H17,RoleNames,),MATCH('Role Assumptions'!$H$5,ExpenseNames,)),INDEX(StaffData, MATCH(CONCATENATE($C17,"New hires",$G17,$H17),StaffDataLookupName,), MATCH(K$6-INDEX(RoleData,MATCH($H17,RoleNames,),MATCH('Role Assumptions'!$H$5,ExpenseNames,)),StaffDataMonths,)) * INDEX(RoleData,MATCH($H17,RoleNames,),MATCH($F17,ExpenseNames,)),0)</f>
        <v>0</v>
      </c>
      <c r="L17" s="22">
        <f>INDEX(RoleData,MATCH($H17,RoleNames,),MATCH($F17,ExpenseNames,))*INDEX(StaffData, MATCH(CONCATENATE($C17,"New hires",$G17,$H17),StaffDataLookupName,), MATCH(L$6,StaffDataMonths,))  + IF(L$6&gt;INDEX(RoleData,MATCH($H17,RoleNames,),MATCH('Role Assumptions'!$H$5,ExpenseNames,)),INDEX(StaffData, MATCH(CONCATENATE($C17,"New hires",$G17,$H17),StaffDataLookupName,), MATCH(L$6-INDEX(RoleData,MATCH($H17,RoleNames,),MATCH('Role Assumptions'!$H$5,ExpenseNames,)),StaffDataMonths,)) * INDEX(RoleData,MATCH($H17,RoleNames,),MATCH($F17,ExpenseNames,)),0)</f>
        <v>0</v>
      </c>
      <c r="M17" s="22">
        <f>INDEX(RoleData,MATCH($H17,RoleNames,),MATCH($F17,ExpenseNames,))*INDEX(StaffData, MATCH(CONCATENATE($C17,"New hires",$G17,$H17),StaffDataLookupName,), MATCH(M$6,StaffDataMonths,))  + IF(M$6&gt;INDEX(RoleData,MATCH($H17,RoleNames,),MATCH('Role Assumptions'!$H$5,ExpenseNames,)),INDEX(StaffData, MATCH(CONCATENATE($C17,"New hires",$G17,$H17),StaffDataLookupName,), MATCH(M$6-INDEX(RoleData,MATCH($H17,RoleNames,),MATCH('Role Assumptions'!$H$5,ExpenseNames,)),StaffDataMonths,)) * INDEX(RoleData,MATCH($H17,RoleNames,),MATCH($F17,ExpenseNames,)),0)</f>
        <v>0</v>
      </c>
      <c r="N17" s="22">
        <f>INDEX(RoleData,MATCH($H17,RoleNames,),MATCH($F17,ExpenseNames,))*INDEX(StaffData, MATCH(CONCATENATE($C17,"New hires",$G17,$H17),StaffDataLookupName,), MATCH(N$6,StaffDataMonths,))  + IF(N$6&gt;INDEX(RoleData,MATCH($H17,RoleNames,),MATCH('Role Assumptions'!$H$5,ExpenseNames,)),INDEX(StaffData, MATCH(CONCATENATE($C17,"New hires",$G17,$H17),StaffDataLookupName,), MATCH(N$6-INDEX(RoleData,MATCH($H17,RoleNames,),MATCH('Role Assumptions'!$H$5,ExpenseNames,)),StaffDataMonths,)) * INDEX(RoleData,MATCH($H17,RoleNames,),MATCH($F17,ExpenseNames,)),0)</f>
        <v>0</v>
      </c>
      <c r="O17" s="22">
        <f>INDEX(RoleData,MATCH($H17,RoleNames,),MATCH($F17,ExpenseNames,))*INDEX(StaffData, MATCH(CONCATENATE($C17,"New hires",$G17,$H17),StaffDataLookupName,), MATCH(O$6,StaffDataMonths,))  + IF(O$6&gt;INDEX(RoleData,MATCH($H17,RoleNames,),MATCH('Role Assumptions'!$H$5,ExpenseNames,)),INDEX(StaffData, MATCH(CONCATENATE($C17,"New hires",$G17,$H17),StaffDataLookupName,), MATCH(O$6-INDEX(RoleData,MATCH($H17,RoleNames,),MATCH('Role Assumptions'!$H$5,ExpenseNames,)),StaffDataMonths,)) * INDEX(RoleData,MATCH($H17,RoleNames,),MATCH($F17,ExpenseNames,)),0)</f>
        <v>0</v>
      </c>
      <c r="P17" s="22">
        <f>INDEX(RoleData,MATCH($H17,RoleNames,),MATCH($F17,ExpenseNames,))*INDEX(StaffData, MATCH(CONCATENATE($C17,"New hires",$G17,$H17),StaffDataLookupName,), MATCH(P$6,StaffDataMonths,))  + IF(P$6&gt;INDEX(RoleData,MATCH($H17,RoleNames,),MATCH('Role Assumptions'!$H$5,ExpenseNames,)),INDEX(StaffData, MATCH(CONCATENATE($C17,"New hires",$G17,$H17),StaffDataLookupName,), MATCH(P$6-INDEX(RoleData,MATCH($H17,RoleNames,),MATCH('Role Assumptions'!$H$5,ExpenseNames,)),StaffDataMonths,)) * INDEX(RoleData,MATCH($H17,RoleNames,),MATCH($F17,ExpenseNames,)),0)</f>
        <v>0</v>
      </c>
      <c r="Q17" s="22">
        <f>INDEX(RoleData,MATCH($H17,RoleNames,),MATCH($F17,ExpenseNames,))*INDEX(StaffData, MATCH(CONCATENATE($C17,"New hires",$G17,$H17),StaffDataLookupName,), MATCH(Q$6,StaffDataMonths,))  + IF(Q$6&gt;INDEX(RoleData,MATCH($H17,RoleNames,),MATCH('Role Assumptions'!$H$5,ExpenseNames,)),INDEX(StaffData, MATCH(CONCATENATE($C17,"New hires",$G17,$H17),StaffDataLookupName,), MATCH(Q$6-INDEX(RoleData,MATCH($H17,RoleNames,),MATCH('Role Assumptions'!$H$5,ExpenseNames,)),StaffDataMonths,)) * INDEX(RoleData,MATCH($H17,RoleNames,),MATCH($F17,ExpenseNames,)),0)</f>
        <v>0</v>
      </c>
      <c r="R17" s="22">
        <f>INDEX(RoleData,MATCH($H17,RoleNames,),MATCH($F17,ExpenseNames,))*INDEX(StaffData, MATCH(CONCATENATE($C17,"New hires",$G17,$H17),StaffDataLookupName,), MATCH(R$6,StaffDataMonths,))  + IF(R$6&gt;INDEX(RoleData,MATCH($H17,RoleNames,),MATCH('Role Assumptions'!$H$5,ExpenseNames,)),INDEX(StaffData, MATCH(CONCATENATE($C17,"New hires",$G17,$H17),StaffDataLookupName,), MATCH(R$6-INDEX(RoleData,MATCH($H17,RoleNames,),MATCH('Role Assumptions'!$H$5,ExpenseNames,)),StaffDataMonths,)) * INDEX(RoleData,MATCH($H17,RoleNames,),MATCH($F17,ExpenseNames,)),0)</f>
        <v>0</v>
      </c>
      <c r="S17" s="22">
        <f>INDEX(RoleData,MATCH($H17,RoleNames,),MATCH($F17,ExpenseNames,))*INDEX(StaffData, MATCH(CONCATENATE($C17,"New hires",$G17,$H17),StaffDataLookupName,), MATCH(S$6,StaffDataMonths,))  + IF(S$6&gt;INDEX(RoleData,MATCH($H17,RoleNames,),MATCH('Role Assumptions'!$H$5,ExpenseNames,)),INDEX(StaffData, MATCH(CONCATENATE($C17,"New hires",$G17,$H17),StaffDataLookupName,), MATCH(S$6-INDEX(RoleData,MATCH($H17,RoleNames,),MATCH('Role Assumptions'!$H$5,ExpenseNames,)),StaffDataMonths,)) * INDEX(RoleData,MATCH($H17,RoleNames,),MATCH($F17,ExpenseNames,)),0)</f>
        <v>0</v>
      </c>
      <c r="T17" s="22">
        <f>INDEX(RoleData,MATCH($H17,RoleNames,),MATCH($F17,ExpenseNames,))*INDEX(StaffData, MATCH(CONCATENATE($C17,"New hires",$G17,$H17),StaffDataLookupName,), MATCH(T$6,StaffDataMonths,))  + IF(T$6&gt;INDEX(RoleData,MATCH($H17,RoleNames,),MATCH('Role Assumptions'!$H$5,ExpenseNames,)),INDEX(StaffData, MATCH(CONCATENATE($C17,"New hires",$G17,$H17),StaffDataLookupName,), MATCH(T$6-INDEX(RoleData,MATCH($H17,RoleNames,),MATCH('Role Assumptions'!$H$5,ExpenseNames,)),StaffDataMonths,)) * INDEX(RoleData,MATCH($H17,RoleNames,),MATCH($F17,ExpenseNames,)),0)</f>
        <v>0</v>
      </c>
      <c r="U17" s="22">
        <f>INDEX(RoleData,MATCH($H17,RoleNames,),MATCH($F17,ExpenseNames,))*INDEX(StaffData, MATCH(CONCATENATE($C17,"New hires",$G17,$H17),StaffDataLookupName,), MATCH(U$6,StaffDataMonths,))  + IF(U$6&gt;INDEX(RoleData,MATCH($H17,RoleNames,),MATCH('Role Assumptions'!$H$5,ExpenseNames,)),INDEX(StaffData, MATCH(CONCATENATE($C17,"New hires",$G17,$H17),StaffDataLookupName,), MATCH(U$6-INDEX(RoleData,MATCH($H17,RoleNames,),MATCH('Role Assumptions'!$H$5,ExpenseNames,)),StaffDataMonths,)) * INDEX(RoleData,MATCH($H17,RoleNames,),MATCH($F17,ExpenseNames,)),0)</f>
        <v>0</v>
      </c>
      <c r="V17" s="22">
        <f>INDEX(RoleData,MATCH($H17,RoleNames,),MATCH($F17,ExpenseNames,))*INDEX(StaffData, MATCH(CONCATENATE($C17,"New hires",$G17,$H17),StaffDataLookupName,), MATCH(V$6,StaffDataMonths,))  + IF(V$6&gt;INDEX(RoleData,MATCH($H17,RoleNames,),MATCH('Role Assumptions'!$H$5,ExpenseNames,)),INDEX(StaffData, MATCH(CONCATENATE($C17,"New hires",$G17,$H17),StaffDataLookupName,), MATCH(V$6-INDEX(RoleData,MATCH($H17,RoleNames,),MATCH('Role Assumptions'!$H$5,ExpenseNames,)),StaffDataMonths,)) * INDEX(RoleData,MATCH($H17,RoleNames,),MATCH($F17,ExpenseNames,)),0)</f>
        <v>5000</v>
      </c>
      <c r="W17" s="22">
        <f>INDEX(RoleData,MATCH($H17,RoleNames,),MATCH($F17,ExpenseNames,))*INDEX(StaffData, MATCH(CONCATENATE($C17,"New hires",$G17,$H17),StaffDataLookupName,), MATCH(W$6,StaffDataMonths,))  + IF(W$6&gt;INDEX(RoleData,MATCH($H17,RoleNames,),MATCH('Role Assumptions'!$H$5,ExpenseNames,)),INDEX(StaffData, MATCH(CONCATENATE($C17,"New hires",$G17,$H17),StaffDataLookupName,), MATCH(W$6-INDEX(RoleData,MATCH($H17,RoleNames,),MATCH('Role Assumptions'!$H$5,ExpenseNames,)),StaffDataMonths,)) * INDEX(RoleData,MATCH($H17,RoleNames,),MATCH($F17,ExpenseNames,)),0)</f>
        <v>0</v>
      </c>
      <c r="X17" s="22">
        <f>INDEX(RoleData,MATCH($H17,RoleNames,),MATCH($F17,ExpenseNames,))*INDEX(StaffData, MATCH(CONCATENATE($C17,"New hires",$G17,$H17),StaffDataLookupName,), MATCH(X$6,StaffDataMonths,))  + IF(X$6&gt;INDEX(RoleData,MATCH($H17,RoleNames,),MATCH('Role Assumptions'!$H$5,ExpenseNames,)),INDEX(StaffData, MATCH(CONCATENATE($C17,"New hires",$G17,$H17),StaffDataLookupName,), MATCH(X$6-INDEX(RoleData,MATCH($H17,RoleNames,),MATCH('Role Assumptions'!$H$5,ExpenseNames,)),StaffDataMonths,)) * INDEX(RoleData,MATCH($H17,RoleNames,),MATCH($F17,ExpenseNames,)),0)</f>
        <v>0</v>
      </c>
      <c r="Y17" s="22">
        <f>INDEX(RoleData,MATCH($H17,RoleNames,),MATCH($F17,ExpenseNames,))*INDEX(StaffData, MATCH(CONCATENATE($C17,"New hires",$G17,$H17),StaffDataLookupName,), MATCH(Y$6,StaffDataMonths,))  + IF(Y$6&gt;INDEX(RoleData,MATCH($H17,RoleNames,),MATCH('Role Assumptions'!$H$5,ExpenseNames,)),INDEX(StaffData, MATCH(CONCATENATE($C17,"New hires",$G17,$H17),StaffDataLookupName,), MATCH(Y$6-INDEX(RoleData,MATCH($H17,RoleNames,),MATCH('Role Assumptions'!$H$5,ExpenseNames,)),StaffDataMonths,)) * INDEX(RoleData,MATCH($H17,RoleNames,),MATCH($F17,ExpenseNames,)),0)</f>
        <v>0</v>
      </c>
      <c r="Z17" s="22">
        <f>INDEX(RoleData,MATCH($H17,RoleNames,),MATCH($F17,ExpenseNames,))*INDEX(StaffData, MATCH(CONCATENATE($C17,"New hires",$G17,$H17),StaffDataLookupName,), MATCH(Z$6,StaffDataMonths,))  + IF(Z$6&gt;INDEX(RoleData,MATCH($H17,RoleNames,),MATCH('Role Assumptions'!$H$5,ExpenseNames,)),INDEX(StaffData, MATCH(CONCATENATE($C17,"New hires",$G17,$H17),StaffDataLookupName,), MATCH(Z$6-INDEX(RoleData,MATCH($H17,RoleNames,),MATCH('Role Assumptions'!$H$5,ExpenseNames,)),StaffDataMonths,)) * INDEX(RoleData,MATCH($H17,RoleNames,),MATCH($F17,ExpenseNames,)),0)</f>
        <v>0</v>
      </c>
      <c r="AA17" s="22">
        <f>INDEX(RoleData,MATCH($H17,RoleNames,),MATCH($F17,ExpenseNames,))*INDEX(StaffData, MATCH(CONCATENATE($C17,"New hires",$G17,$H17),StaffDataLookupName,), MATCH(AA$6,StaffDataMonths,))  + IF(AA$6&gt;INDEX(RoleData,MATCH($H17,RoleNames,),MATCH('Role Assumptions'!$H$5,ExpenseNames,)),INDEX(StaffData, MATCH(CONCATENATE($C17,"New hires",$G17,$H17),StaffDataLookupName,), MATCH(AA$6-INDEX(RoleData,MATCH($H17,RoleNames,),MATCH('Role Assumptions'!$H$5,ExpenseNames,)),StaffDataMonths,)) * INDEX(RoleData,MATCH($H17,RoleNames,),MATCH($F17,ExpenseNames,)),0)</f>
        <v>0</v>
      </c>
      <c r="AB17" s="22">
        <f>INDEX(RoleData,MATCH($H17,RoleNames,),MATCH($F17,ExpenseNames,))*INDEX(StaffData, MATCH(CONCATENATE($C17,"New hires",$G17,$H17),StaffDataLookupName,), MATCH(AB$6,StaffDataMonths,))  + IF(AB$6&gt;INDEX(RoleData,MATCH($H17,RoleNames,),MATCH('Role Assumptions'!$H$5,ExpenseNames,)),INDEX(StaffData, MATCH(CONCATENATE($C17,"New hires",$G17,$H17),StaffDataLookupName,), MATCH(AB$6-INDEX(RoleData,MATCH($H17,RoleNames,),MATCH('Role Assumptions'!$H$5,ExpenseNames,)),StaffDataMonths,)) * INDEX(RoleData,MATCH($H17,RoleNames,),MATCH($F17,ExpenseNames,)),0)</f>
        <v>0</v>
      </c>
      <c r="AC17" s="22">
        <f>INDEX(RoleData,MATCH($H17,RoleNames,),MATCH($F17,ExpenseNames,))*INDEX(StaffData, MATCH(CONCATENATE($C17,"New hires",$G17,$H17),StaffDataLookupName,), MATCH(AC$6,StaffDataMonths,))  + IF(AC$6&gt;INDEX(RoleData,MATCH($H17,RoleNames,),MATCH('Role Assumptions'!$H$5,ExpenseNames,)),INDEX(StaffData, MATCH(CONCATENATE($C17,"New hires",$G17,$H17),StaffDataLookupName,), MATCH(AC$6-INDEX(RoleData,MATCH($H17,RoleNames,),MATCH('Role Assumptions'!$H$5,ExpenseNames,)),StaffDataMonths,)) * INDEX(RoleData,MATCH($H17,RoleNames,),MATCH($F17,ExpenseNames,)),0)</f>
        <v>0</v>
      </c>
      <c r="AD17" s="22">
        <f>INDEX(RoleData,MATCH($H17,RoleNames,),MATCH($F17,ExpenseNames,))*INDEX(StaffData, MATCH(CONCATENATE($C17,"New hires",$G17,$H17),StaffDataLookupName,), MATCH(AD$6,StaffDataMonths,))  + IF(AD$6&gt;INDEX(RoleData,MATCH($H17,RoleNames,),MATCH('Role Assumptions'!$H$5,ExpenseNames,)),INDEX(StaffData, MATCH(CONCATENATE($C17,"New hires",$G17,$H17),StaffDataLookupName,), MATCH(AD$6-INDEX(RoleData,MATCH($H17,RoleNames,),MATCH('Role Assumptions'!$H$5,ExpenseNames,)),StaffDataMonths,)) * INDEX(RoleData,MATCH($H17,RoleNames,),MATCH($F17,ExpenseNames,)),0)</f>
        <v>0</v>
      </c>
      <c r="AE17" s="22">
        <f>INDEX(RoleData,MATCH($H17,RoleNames,),MATCH($F17,ExpenseNames,))*INDEX(StaffData, MATCH(CONCATENATE($C17,"New hires",$G17,$H17),StaffDataLookupName,), MATCH(AE$6,StaffDataMonths,))  + IF(AE$6&gt;INDEX(RoleData,MATCH($H17,RoleNames,),MATCH('Role Assumptions'!$H$5,ExpenseNames,)),INDEX(StaffData, MATCH(CONCATENATE($C17,"New hires",$G17,$H17),StaffDataLookupName,), MATCH(AE$6-INDEX(RoleData,MATCH($H17,RoleNames,),MATCH('Role Assumptions'!$H$5,ExpenseNames,)),StaffDataMonths,)) * INDEX(RoleData,MATCH($H17,RoleNames,),MATCH($F17,ExpenseNames,)),0)</f>
        <v>0</v>
      </c>
      <c r="AF17" s="22">
        <f>INDEX(RoleData,MATCH($H17,RoleNames,),MATCH($F17,ExpenseNames,))*INDEX(StaffData, MATCH(CONCATENATE($C17,"New hires",$G17,$H17),StaffDataLookupName,), MATCH(AF$6,StaffDataMonths,))  + IF(AF$6&gt;INDEX(RoleData,MATCH($H17,RoleNames,),MATCH('Role Assumptions'!$H$5,ExpenseNames,)),INDEX(StaffData, MATCH(CONCATENATE($C17,"New hires",$G17,$H17),StaffDataLookupName,), MATCH(AF$6-INDEX(RoleData,MATCH($H17,RoleNames,),MATCH('Role Assumptions'!$H$5,ExpenseNames,)),StaffDataMonths,)) * INDEX(RoleData,MATCH($H17,RoleNames,),MATCH($F17,ExpenseNames,)),0)</f>
        <v>0</v>
      </c>
      <c r="AG17" s="22">
        <f>INDEX(RoleData,MATCH($H17,RoleNames,),MATCH($F17,ExpenseNames,))*INDEX(StaffData, MATCH(CONCATENATE($C17,"New hires",$G17,$H17),StaffDataLookupName,), MATCH(AG$6,StaffDataMonths,))  + IF(AG$6&gt;INDEX(RoleData,MATCH($H17,RoleNames,),MATCH('Role Assumptions'!$H$5,ExpenseNames,)),INDEX(StaffData, MATCH(CONCATENATE($C17,"New hires",$G17,$H17),StaffDataLookupName,), MATCH(AG$6-INDEX(RoleData,MATCH($H17,RoleNames,),MATCH('Role Assumptions'!$H$5,ExpenseNames,)),StaffDataMonths,)) * INDEX(RoleData,MATCH($H17,RoleNames,),MATCH($F17,ExpenseNames,)),0)</f>
        <v>0</v>
      </c>
      <c r="AH17" s="22">
        <f>INDEX(RoleData,MATCH($H17,RoleNames,),MATCH($F17,ExpenseNames,))*INDEX(StaffData, MATCH(CONCATENATE($C17,"New hires",$G17,$H17),StaffDataLookupName,), MATCH(AH$6,StaffDataMonths,))  + IF(AH$6&gt;INDEX(RoleData,MATCH($H17,RoleNames,),MATCH('Role Assumptions'!$H$5,ExpenseNames,)),INDEX(StaffData, MATCH(CONCATENATE($C17,"New hires",$G17,$H17),StaffDataLookupName,), MATCH(AH$6-INDEX(RoleData,MATCH($H17,RoleNames,),MATCH('Role Assumptions'!$H$5,ExpenseNames,)),StaffDataMonths,)) * INDEX(RoleData,MATCH($H17,RoleNames,),MATCH($F17,ExpenseNames,)),0)</f>
        <v>0</v>
      </c>
      <c r="AI17" s="22">
        <f>INDEX(RoleData,MATCH($H17,RoleNames,),MATCH($F17,ExpenseNames,))*INDEX(StaffData, MATCH(CONCATENATE($C17,"New hires",$G17,$H17),StaffDataLookupName,), MATCH(AI$6,StaffDataMonths,))  + IF(AI$6&gt;INDEX(RoleData,MATCH($H17,RoleNames,),MATCH('Role Assumptions'!$H$5,ExpenseNames,)),INDEX(StaffData, MATCH(CONCATENATE($C17,"New hires",$G17,$H17),StaffDataLookupName,), MATCH(AI$6-INDEX(RoleData,MATCH($H17,RoleNames,),MATCH('Role Assumptions'!$H$5,ExpenseNames,)),StaffDataMonths,)) * INDEX(RoleData,MATCH($H17,RoleNames,),MATCH($F17,ExpenseNames,)),0)</f>
        <v>0</v>
      </c>
      <c r="AJ17" s="22">
        <f>INDEX(RoleData,MATCH($H17,RoleNames,),MATCH($F17,ExpenseNames,))*INDEX(StaffData, MATCH(CONCATENATE($C17,"New hires",$G17,$H17),StaffDataLookupName,), MATCH(AJ$6,StaffDataMonths,))  + IF(AJ$6&gt;INDEX(RoleData,MATCH($H17,RoleNames,),MATCH('Role Assumptions'!$H$5,ExpenseNames,)),INDEX(StaffData, MATCH(CONCATENATE($C17,"New hires",$G17,$H17),StaffDataLookupName,), MATCH(AJ$6-INDEX(RoleData,MATCH($H17,RoleNames,),MATCH('Role Assumptions'!$H$5,ExpenseNames,)),StaffDataMonths,)) * INDEX(RoleData,MATCH($H17,RoleNames,),MATCH($F17,ExpenseNames,)),0)</f>
        <v>0</v>
      </c>
      <c r="AK17" s="22">
        <f>INDEX(RoleData,MATCH($H17,RoleNames,),MATCH($F17,ExpenseNames,))*INDEX(StaffData, MATCH(CONCATENATE($C17,"New hires",$G17,$H17),StaffDataLookupName,), MATCH(AK$6,StaffDataMonths,))  + IF(AK$6&gt;INDEX(RoleData,MATCH($H17,RoleNames,),MATCH('Role Assumptions'!$H$5,ExpenseNames,)),INDEX(StaffData, MATCH(CONCATENATE($C17,"New hires",$G17,$H17),StaffDataLookupName,), MATCH(AK$6-INDEX(RoleData,MATCH($H17,RoleNames,),MATCH('Role Assumptions'!$H$5,ExpenseNames,)),StaffDataMonths,)) * INDEX(RoleData,MATCH($H17,RoleNames,),MATCH($F17,ExpenseNames,)),0)</f>
        <v>0</v>
      </c>
      <c r="AL17" s="22">
        <f>INDEX(RoleData,MATCH($H17,RoleNames,),MATCH($F17,ExpenseNames,))*INDEX(StaffData, MATCH(CONCATENATE($C17,"New hires",$G17,$H17),StaffDataLookupName,), MATCH(AL$6,StaffDataMonths,))  + IF(AL$6&gt;INDEX(RoleData,MATCH($H17,RoleNames,),MATCH('Role Assumptions'!$H$5,ExpenseNames,)),INDEX(StaffData, MATCH(CONCATENATE($C17,"New hires",$G17,$H17),StaffDataLookupName,), MATCH(AL$6-INDEX(RoleData,MATCH($H17,RoleNames,),MATCH('Role Assumptions'!$H$5,ExpenseNames,)),StaffDataMonths,)) * INDEX(RoleData,MATCH($H17,RoleNames,),MATCH($F17,ExpenseNames,)),0)</f>
        <v>0</v>
      </c>
      <c r="AM17" s="22">
        <f>INDEX(RoleData,MATCH($H17,RoleNames,),MATCH($F17,ExpenseNames,))*INDEX(StaffData, MATCH(CONCATENATE($C17,"New hires",$G17,$H17),StaffDataLookupName,), MATCH(AM$6,StaffDataMonths,))  + IF(AM$6&gt;INDEX(RoleData,MATCH($H17,RoleNames,),MATCH('Role Assumptions'!$H$5,ExpenseNames,)),INDEX(StaffData, MATCH(CONCATENATE($C17,"New hires",$G17,$H17),StaffDataLookupName,), MATCH(AM$6-INDEX(RoleData,MATCH($H17,RoleNames,),MATCH('Role Assumptions'!$H$5,ExpenseNames,)),StaffDataMonths,)) * INDEX(RoleData,MATCH($H17,RoleNames,),MATCH($F17,ExpenseNames,)),0)</f>
        <v>0</v>
      </c>
      <c r="AN17" s="22">
        <f>INDEX(RoleData,MATCH($H17,RoleNames,),MATCH($F17,ExpenseNames,))*INDEX(StaffData, MATCH(CONCATENATE($C17,"New hires",$G17,$H17),StaffDataLookupName,), MATCH(AN$6,StaffDataMonths,))  + IF(AN$6&gt;INDEX(RoleData,MATCH($H17,RoleNames,),MATCH('Role Assumptions'!$H$5,ExpenseNames,)),INDEX(StaffData, MATCH(CONCATENATE($C17,"New hires",$G17,$H17),StaffDataLookupName,), MATCH(AN$6-INDEX(RoleData,MATCH($H17,RoleNames,),MATCH('Role Assumptions'!$H$5,ExpenseNames,)),StaffDataMonths,)) * INDEX(RoleData,MATCH($H17,RoleNames,),MATCH($F17,ExpenseNames,)),0)</f>
        <v>0</v>
      </c>
      <c r="AO17" s="22">
        <f>INDEX(RoleData,MATCH($H17,RoleNames,),MATCH($F17,ExpenseNames,))*INDEX(StaffData, MATCH(CONCATENATE($C17,"New hires",$G17,$H17),StaffDataLookupName,), MATCH(AO$6,StaffDataMonths,))  + IF(AO$6&gt;INDEX(RoleData,MATCH($H17,RoleNames,),MATCH('Role Assumptions'!$H$5,ExpenseNames,)),INDEX(StaffData, MATCH(CONCATENATE($C17,"New hires",$G17,$H17),StaffDataLookupName,), MATCH(AO$6-INDEX(RoleData,MATCH($H17,RoleNames,),MATCH('Role Assumptions'!$H$5,ExpenseNames,)),StaffDataMonths,)) * INDEX(RoleData,MATCH($H17,RoleNames,),MATCH($F17,ExpenseNames,)),0)</f>
        <v>0</v>
      </c>
      <c r="AP17" s="22">
        <f>INDEX(RoleData,MATCH($H17,RoleNames,),MATCH($F17,ExpenseNames,))*INDEX(StaffData, MATCH(CONCATENATE($C17,"New hires",$G17,$H17),StaffDataLookupName,), MATCH(AP$6,StaffDataMonths,))  + IF(AP$6&gt;INDEX(RoleData,MATCH($H17,RoleNames,),MATCH('Role Assumptions'!$H$5,ExpenseNames,)),INDEX(StaffData, MATCH(CONCATENATE($C17,"New hires",$G17,$H17),StaffDataLookupName,), MATCH(AP$6-INDEX(RoleData,MATCH($H17,RoleNames,),MATCH('Role Assumptions'!$H$5,ExpenseNames,)),StaffDataMonths,)) * INDEX(RoleData,MATCH($H17,RoleNames,),MATCH($F17,ExpenseNames,)),0)</f>
        <v>0</v>
      </c>
      <c r="AQ17" s="22">
        <f>INDEX(RoleData,MATCH($H17,RoleNames,),MATCH($F17,ExpenseNames,))*INDEX(StaffData, MATCH(CONCATENATE($C17,"New hires",$G17,$H17),StaffDataLookupName,), MATCH(AQ$6,StaffDataMonths,))  + IF(AQ$6&gt;INDEX(RoleData,MATCH($H17,RoleNames,),MATCH('Role Assumptions'!$H$5,ExpenseNames,)),INDEX(StaffData, MATCH(CONCATENATE($C17,"New hires",$G17,$H17),StaffDataLookupName,), MATCH(AQ$6-INDEX(RoleData,MATCH($H17,RoleNames,),MATCH('Role Assumptions'!$H$5,ExpenseNames,)),StaffDataMonths,)) * INDEX(RoleData,MATCH($H17,RoleNames,),MATCH($F17,ExpenseNames,)),0)</f>
        <v>0</v>
      </c>
      <c r="AR17" s="22">
        <f>INDEX(RoleData,MATCH($H17,RoleNames,),MATCH($F17,ExpenseNames,))*INDEX(StaffData, MATCH(CONCATENATE($C17,"New hires",$G17,$H17),StaffDataLookupName,), MATCH(AR$6,StaffDataMonths,))  + IF(AR$6&gt;INDEX(RoleData,MATCH($H17,RoleNames,),MATCH('Role Assumptions'!$H$5,ExpenseNames,)),INDEX(StaffData, MATCH(CONCATENATE($C17,"New hires",$G17,$H17),StaffDataLookupName,), MATCH(AR$6-INDEX(RoleData,MATCH($H17,RoleNames,),MATCH('Role Assumptions'!$H$5,ExpenseNames,)),StaffDataMonths,)) * INDEX(RoleData,MATCH($H17,RoleNames,),MATCH($F17,ExpenseNames,)),0)</f>
        <v>0</v>
      </c>
      <c r="AS17" s="22">
        <f>INDEX(RoleData,MATCH($H17,RoleNames,),MATCH($F17,ExpenseNames,))*INDEX(StaffData, MATCH(CONCATENATE($C17,"New hires",$G17,$H17),StaffDataLookupName,), MATCH(AS$6,StaffDataMonths,))  + IF(AS$6&gt;INDEX(RoleData,MATCH($H17,RoleNames,),MATCH('Role Assumptions'!$H$5,ExpenseNames,)),INDEX(StaffData, MATCH(CONCATENATE($C17,"New hires",$G17,$H17),StaffDataLookupName,), MATCH(AS$6-INDEX(RoleData,MATCH($H17,RoleNames,),MATCH('Role Assumptions'!$H$5,ExpenseNames,)),StaffDataMonths,)) * INDEX(RoleData,MATCH($H17,RoleNames,),MATCH($F17,ExpenseNames,)),0)</f>
        <v>0</v>
      </c>
      <c r="AT17" s="22">
        <f>INDEX(RoleData,MATCH($H17,RoleNames,),MATCH($F17,ExpenseNames,))*INDEX(StaffData, MATCH(CONCATENATE($C17,"New hires",$G17,$H17),StaffDataLookupName,), MATCH(AT$6,StaffDataMonths,))  + IF(AT$6&gt;INDEX(RoleData,MATCH($H17,RoleNames,),MATCH('Role Assumptions'!$H$5,ExpenseNames,)),INDEX(StaffData, MATCH(CONCATENATE($C17,"New hires",$G17,$H17),StaffDataLookupName,), MATCH(AT$6-INDEX(RoleData,MATCH($H17,RoleNames,),MATCH('Role Assumptions'!$H$5,ExpenseNames,)),StaffDataMonths,)) * INDEX(RoleData,MATCH($H17,RoleNames,),MATCH($F17,ExpenseNames,)),0)</f>
        <v>5000</v>
      </c>
      <c r="AU17" s="22">
        <f>INDEX(RoleData,MATCH($H17,RoleNames,),MATCH($F17,ExpenseNames,))*INDEX(StaffData, MATCH(CONCATENATE($C17,"New hires",$G17,$H17),StaffDataLookupName,), MATCH(AU$6,StaffDataMonths,))  + IF(AU$6&gt;INDEX(RoleData,MATCH($H17,RoleNames,),MATCH('Role Assumptions'!$H$5,ExpenseNames,)),INDEX(StaffData, MATCH(CONCATENATE($C17,"New hires",$G17,$H17),StaffDataLookupName,), MATCH(AU$6-INDEX(RoleData,MATCH($H17,RoleNames,),MATCH('Role Assumptions'!$H$5,ExpenseNames,)),StaffDataMonths,)) * INDEX(RoleData,MATCH($H17,RoleNames,),MATCH($F17,ExpenseNames,)),0)</f>
        <v>0</v>
      </c>
      <c r="AV17" s="22">
        <f>INDEX(RoleData,MATCH($H17,RoleNames,),MATCH($F17,ExpenseNames,))*INDEX(StaffData, MATCH(CONCATENATE($C17,"New hires",$G17,$H17),StaffDataLookupName,), MATCH(AV$6,StaffDataMonths,))  + IF(AV$6&gt;INDEX(RoleData,MATCH($H17,RoleNames,),MATCH('Role Assumptions'!$H$5,ExpenseNames,)),INDEX(StaffData, MATCH(CONCATENATE($C17,"New hires",$G17,$H17),StaffDataLookupName,), MATCH(AV$6-INDEX(RoleData,MATCH($H17,RoleNames,),MATCH('Role Assumptions'!$H$5,ExpenseNames,)),StaffDataMonths,)) * INDEX(RoleData,MATCH($H17,RoleNames,),MATCH($F17,ExpenseNames,)),0)</f>
        <v>0</v>
      </c>
      <c r="AW17" s="22">
        <f>INDEX(RoleData,MATCH($H17,RoleNames,),MATCH($F17,ExpenseNames,))*INDEX(StaffData, MATCH(CONCATENATE($C17,"New hires",$G17,$H17),StaffDataLookupName,), MATCH(AW$6,StaffDataMonths,))  + IF(AW$6&gt;INDEX(RoleData,MATCH($H17,RoleNames,),MATCH('Role Assumptions'!$H$5,ExpenseNames,)),INDEX(StaffData, MATCH(CONCATENATE($C17,"New hires",$G17,$H17),StaffDataLookupName,), MATCH(AW$6-INDEX(RoleData,MATCH($H17,RoleNames,),MATCH('Role Assumptions'!$H$5,ExpenseNames,)),StaffDataMonths,)) * INDEX(RoleData,MATCH($H17,RoleNames,),MATCH($F17,ExpenseNames,)),0)</f>
        <v>0</v>
      </c>
      <c r="AX17" s="22">
        <f>INDEX(RoleData,MATCH($H17,RoleNames,),MATCH($F17,ExpenseNames,))*INDEX(StaffData, MATCH(CONCATENATE($C17,"New hires",$G17,$H17),StaffDataLookupName,), MATCH(AX$6,StaffDataMonths,))  + IF(AX$6&gt;INDEX(RoleData,MATCH($H17,RoleNames,),MATCH('Role Assumptions'!$H$5,ExpenseNames,)),INDEX(StaffData, MATCH(CONCATENATE($C17,"New hires",$G17,$H17),StaffDataLookupName,), MATCH(AX$6-INDEX(RoleData,MATCH($H17,RoleNames,),MATCH('Role Assumptions'!$H$5,ExpenseNames,)),StaffDataMonths,)) * INDEX(RoleData,MATCH($H17,RoleNames,),MATCH($F17,ExpenseNames,)),0)</f>
        <v>0</v>
      </c>
      <c r="AY17" s="22">
        <f>INDEX(RoleData,MATCH($H17,RoleNames,),MATCH($F17,ExpenseNames,))*INDEX(StaffData, MATCH(CONCATENATE($C17,"New hires",$G17,$H17),StaffDataLookupName,), MATCH(AY$6,StaffDataMonths,))  + IF(AY$6&gt;INDEX(RoleData,MATCH($H17,RoleNames,),MATCH('Role Assumptions'!$H$5,ExpenseNames,)),INDEX(StaffData, MATCH(CONCATENATE($C17,"New hires",$G17,$H17),StaffDataLookupName,), MATCH(AY$6-INDEX(RoleData,MATCH($H17,RoleNames,),MATCH('Role Assumptions'!$H$5,ExpenseNames,)),StaffDataMonths,)) * INDEX(RoleData,MATCH($H17,RoleNames,),MATCH($F17,ExpenseNames,)),0)</f>
        <v>0</v>
      </c>
      <c r="AZ17" s="22">
        <f>INDEX(RoleData,MATCH($H17,RoleNames,),MATCH($F17,ExpenseNames,))*INDEX(StaffData, MATCH(CONCATENATE($C17,"New hires",$G17,$H17),StaffDataLookupName,), MATCH(AZ$6,StaffDataMonths,))  + IF(AZ$6&gt;INDEX(RoleData,MATCH($H17,RoleNames,),MATCH('Role Assumptions'!$H$5,ExpenseNames,)),INDEX(StaffData, MATCH(CONCATENATE($C17,"New hires",$G17,$H17),StaffDataLookupName,), MATCH(AZ$6-INDEX(RoleData,MATCH($H17,RoleNames,),MATCH('Role Assumptions'!$H$5,ExpenseNames,)),StaffDataMonths,)) * INDEX(RoleData,MATCH($H17,RoleNames,),MATCH($F17,ExpenseNames,)),0)</f>
        <v>0</v>
      </c>
      <c r="BA17" s="22">
        <f>INDEX(RoleData,MATCH($H17,RoleNames,),MATCH($F17,ExpenseNames,))*INDEX(StaffData, MATCH(CONCATENATE($C17,"New hires",$G17,$H17),StaffDataLookupName,), MATCH(BA$6,StaffDataMonths,))  + IF(BA$6&gt;INDEX(RoleData,MATCH($H17,RoleNames,),MATCH('Role Assumptions'!$H$5,ExpenseNames,)),INDEX(StaffData, MATCH(CONCATENATE($C17,"New hires",$G17,$H17),StaffDataLookupName,), MATCH(BA$6-INDEX(RoleData,MATCH($H17,RoleNames,),MATCH('Role Assumptions'!$H$5,ExpenseNames,)),StaffDataMonths,)) * INDEX(RoleData,MATCH($H17,RoleNames,),MATCH($F17,ExpenseNames,)),0)</f>
        <v>0</v>
      </c>
      <c r="BB17" s="22">
        <f>INDEX(RoleData,MATCH($H17,RoleNames,),MATCH($F17,ExpenseNames,))*INDEX(StaffData, MATCH(CONCATENATE($C17,"New hires",$G17,$H17),StaffDataLookupName,), MATCH(BB$6,StaffDataMonths,))  + IF(BB$6&gt;INDEX(RoleData,MATCH($H17,RoleNames,),MATCH('Role Assumptions'!$H$5,ExpenseNames,)),INDEX(StaffData, MATCH(CONCATENATE($C17,"New hires",$G17,$H17),StaffDataLookupName,), MATCH(BB$6-INDEX(RoleData,MATCH($H17,RoleNames,),MATCH('Role Assumptions'!$H$5,ExpenseNames,)),StaffDataMonths,)) * INDEX(RoleData,MATCH($H17,RoleNames,),MATCH($F17,ExpenseNames,)),0)</f>
        <v>0</v>
      </c>
      <c r="BC17" s="22">
        <f>INDEX(RoleData,MATCH($H17,RoleNames,),MATCH($F17,ExpenseNames,))*INDEX(StaffData, MATCH(CONCATENATE($C17,"New hires",$G17,$H17),StaffDataLookupName,), MATCH(BC$6,StaffDataMonths,))  + IF(BC$6&gt;INDEX(RoleData,MATCH($H17,RoleNames,),MATCH('Role Assumptions'!$H$5,ExpenseNames,)),INDEX(StaffData, MATCH(CONCATENATE($C17,"New hires",$G17,$H17),StaffDataLookupName,), MATCH(BC$6-INDEX(RoleData,MATCH($H17,RoleNames,),MATCH('Role Assumptions'!$H$5,ExpenseNames,)),StaffDataMonths,)) * INDEX(RoleData,MATCH($H17,RoleNames,),MATCH($F17,ExpenseNames,)),0)</f>
        <v>0</v>
      </c>
      <c r="BD17" s="22">
        <f>INDEX(RoleData,MATCH($H17,RoleNames,),MATCH($F17,ExpenseNames,))*INDEX(StaffData, MATCH(CONCATENATE($C17,"New hires",$G17,$H17),StaffDataLookupName,), MATCH(BD$6,StaffDataMonths,))  + IF(BD$6&gt;INDEX(RoleData,MATCH($H17,RoleNames,),MATCH('Role Assumptions'!$H$5,ExpenseNames,)),INDEX(StaffData, MATCH(CONCATENATE($C17,"New hires",$G17,$H17),StaffDataLookupName,), MATCH(BD$6-INDEX(RoleData,MATCH($H17,RoleNames,),MATCH('Role Assumptions'!$H$5,ExpenseNames,)),StaffDataMonths,)) * INDEX(RoleData,MATCH($H17,RoleNames,),MATCH($F17,ExpenseNames,)),0)</f>
        <v>0</v>
      </c>
      <c r="BE17" s="22">
        <f>INDEX(RoleData,MATCH($H17,RoleNames,),MATCH($F17,ExpenseNames,))*INDEX(StaffData, MATCH(CONCATENATE($C17,"New hires",$G17,$H17),StaffDataLookupName,), MATCH(BE$6,StaffDataMonths,))  + IF(BE$6&gt;INDEX(RoleData,MATCH($H17,RoleNames,),MATCH('Role Assumptions'!$H$5,ExpenseNames,)),INDEX(StaffData, MATCH(CONCATENATE($C17,"New hires",$G17,$H17),StaffDataLookupName,), MATCH(BE$6-INDEX(RoleData,MATCH($H17,RoleNames,),MATCH('Role Assumptions'!$H$5,ExpenseNames,)),StaffDataMonths,)) * INDEX(RoleData,MATCH($H17,RoleNames,),MATCH($F17,ExpenseNames,)),0)</f>
        <v>0</v>
      </c>
      <c r="BF17" s="22">
        <f>INDEX(RoleData,MATCH($H17,RoleNames,),MATCH($F17,ExpenseNames,))*INDEX(StaffData, MATCH(CONCATENATE($C17,"New hires",$G17,$H17),StaffDataLookupName,), MATCH(BF$6,StaffDataMonths,))  + IF(BF$6&gt;INDEX(RoleData,MATCH($H17,RoleNames,),MATCH('Role Assumptions'!$H$5,ExpenseNames,)),INDEX(StaffData, MATCH(CONCATENATE($C17,"New hires",$G17,$H17),StaffDataLookupName,), MATCH(BF$6-INDEX(RoleData,MATCH($H17,RoleNames,),MATCH('Role Assumptions'!$H$5,ExpenseNames,)),StaffDataMonths,)) * INDEX(RoleData,MATCH($H17,RoleNames,),MATCH($F17,ExpenseNames,)),0)</f>
        <v>0</v>
      </c>
      <c r="BG17" s="22">
        <f>INDEX(RoleData,MATCH($H17,RoleNames,),MATCH($F17,ExpenseNames,))*INDEX(StaffData, MATCH(CONCATENATE($C17,"New hires",$G17,$H17),StaffDataLookupName,), MATCH(BG$6,StaffDataMonths,))  + IF(BG$6&gt;INDEX(RoleData,MATCH($H17,RoleNames,),MATCH('Role Assumptions'!$H$5,ExpenseNames,)),INDEX(StaffData, MATCH(CONCATENATE($C17,"New hires",$G17,$H17),StaffDataLookupName,), MATCH(BG$6-INDEX(RoleData,MATCH($H17,RoleNames,),MATCH('Role Assumptions'!$H$5,ExpenseNames,)),StaffDataMonths,)) * INDEX(RoleData,MATCH($H17,RoleNames,),MATCH($F17,ExpenseNames,)),0)</f>
        <v>0</v>
      </c>
      <c r="BH17" s="22">
        <f>INDEX(RoleData,MATCH($H17,RoleNames,),MATCH($F17,ExpenseNames,))*INDEX(StaffData, MATCH(CONCATENATE($C17,"New hires",$G17,$H17),StaffDataLookupName,), MATCH(BH$6,StaffDataMonths,))  + IF(BH$6&gt;INDEX(RoleData,MATCH($H17,RoleNames,),MATCH('Role Assumptions'!$H$5,ExpenseNames,)),INDEX(StaffData, MATCH(CONCATENATE($C17,"New hires",$G17,$H17),StaffDataLookupName,), MATCH(BH$6-INDEX(RoleData,MATCH($H17,RoleNames,),MATCH('Role Assumptions'!$H$5,ExpenseNames,)),StaffDataMonths,)) * INDEX(RoleData,MATCH($H17,RoleNames,),MATCH($F17,ExpenseNames,)),0)</f>
        <v>0</v>
      </c>
      <c r="BI17" s="22">
        <f>INDEX(RoleData,MATCH($H17,RoleNames,),MATCH($F17,ExpenseNames,))*INDEX(StaffData, MATCH(CONCATENATE($C17,"New hires",$G17,$H17),StaffDataLookupName,), MATCH(BI$6,StaffDataMonths,))  + IF(BI$6&gt;INDEX(RoleData,MATCH($H17,RoleNames,),MATCH('Role Assumptions'!$H$5,ExpenseNames,)),INDEX(StaffData, MATCH(CONCATENATE($C17,"New hires",$G17,$H17),StaffDataLookupName,), MATCH(BI$6-INDEX(RoleData,MATCH($H17,RoleNames,),MATCH('Role Assumptions'!$H$5,ExpenseNames,)),StaffDataMonths,)) * INDEX(RoleData,MATCH($H17,RoleNames,),MATCH($F17,ExpenseNames,)),0)</f>
        <v>0</v>
      </c>
      <c r="BJ17" s="22">
        <f>INDEX(RoleData,MATCH($H17,RoleNames,),MATCH($F17,ExpenseNames,))*INDEX(StaffData, MATCH(CONCATENATE($C17,"New hires",$G17,$H17),StaffDataLookupName,), MATCH(BJ$6,StaffDataMonths,))  + IF(BJ$6&gt;INDEX(RoleData,MATCH($H17,RoleNames,),MATCH('Role Assumptions'!$H$5,ExpenseNames,)),INDEX(StaffData, MATCH(CONCATENATE($C17,"New hires",$G17,$H17),StaffDataLookupName,), MATCH(BJ$6-INDEX(RoleData,MATCH($H17,RoleNames,),MATCH('Role Assumptions'!$H$5,ExpenseNames,)),StaffDataMonths,)) * INDEX(RoleData,MATCH($H17,RoleNames,),MATCH($F17,ExpenseNames,)),0)</f>
        <v>0</v>
      </c>
      <c r="BK17" s="22">
        <f>INDEX(RoleData,MATCH($H17,RoleNames,),MATCH($F17,ExpenseNames,))*INDEX(StaffData, MATCH(CONCATENATE($C17,"New hires",$G17,$H17),StaffDataLookupName,), MATCH(BK$6,StaffDataMonths,))  + IF(BK$6&gt;INDEX(RoleData,MATCH($H17,RoleNames,),MATCH('Role Assumptions'!$H$5,ExpenseNames,)),INDEX(StaffData, MATCH(CONCATENATE($C17,"New hires",$G17,$H17),StaffDataLookupName,), MATCH(BK$6-INDEX(RoleData,MATCH($H17,RoleNames,),MATCH('Role Assumptions'!$H$5,ExpenseNames,)),StaffDataMonths,)) * INDEX(RoleData,MATCH($H17,RoleNames,),MATCH($F17,ExpenseNames,)),0)</f>
        <v>0</v>
      </c>
      <c r="BL17" s="22">
        <f>INDEX(RoleData,MATCH($H17,RoleNames,),MATCH($F17,ExpenseNames,))*INDEX(StaffData, MATCH(CONCATENATE($C17,"New hires",$G17,$H17),StaffDataLookupName,), MATCH(BL$6,StaffDataMonths,))  + IF(BL$6&gt;INDEX(RoleData,MATCH($H17,RoleNames,),MATCH('Role Assumptions'!$H$5,ExpenseNames,)),INDEX(StaffData, MATCH(CONCATENATE($C17,"New hires",$G17,$H17),StaffDataLookupName,), MATCH(BL$6-INDEX(RoleData,MATCH($H17,RoleNames,),MATCH('Role Assumptions'!$H$5,ExpenseNames,)),StaffDataMonths,)) * INDEX(RoleData,MATCH($H17,RoleNames,),MATCH($F17,ExpenseNames,)),0)</f>
        <v>0</v>
      </c>
      <c r="BM17" s="22">
        <f>INDEX(RoleData,MATCH($H17,RoleNames,),MATCH($F17,ExpenseNames,))*INDEX(StaffData, MATCH(CONCATENATE($C17,"New hires",$G17,$H17),StaffDataLookupName,), MATCH(BM$6,StaffDataMonths,))  + IF(BM$6&gt;INDEX(RoleData,MATCH($H17,RoleNames,),MATCH('Role Assumptions'!$H$5,ExpenseNames,)),INDEX(StaffData, MATCH(CONCATENATE($C17,"New hires",$G17,$H17),StaffDataLookupName,), MATCH(BM$6-INDEX(RoleData,MATCH($H17,RoleNames,),MATCH('Role Assumptions'!$H$5,ExpenseNames,)),StaffDataMonths,)) * INDEX(RoleData,MATCH($H17,RoleNames,),MATCH($F17,ExpenseNames,)),0)</f>
        <v>0</v>
      </c>
      <c r="BN17" s="22">
        <f>INDEX(RoleData,MATCH($H17,RoleNames,),MATCH($F17,ExpenseNames,))*INDEX(StaffData, MATCH(CONCATENATE($C17,"New hires",$G17,$H17),StaffDataLookupName,), MATCH(BN$6,StaffDataMonths,))  + IF(BN$6&gt;INDEX(RoleData,MATCH($H17,RoleNames,),MATCH('Role Assumptions'!$H$5,ExpenseNames,)),INDEX(StaffData, MATCH(CONCATENATE($C17,"New hires",$G17,$H17),StaffDataLookupName,), MATCH(BN$6-INDEX(RoleData,MATCH($H17,RoleNames,),MATCH('Role Assumptions'!$H$5,ExpenseNames,)),StaffDataMonths,)) * INDEX(RoleData,MATCH($H17,RoleNames,),MATCH($F17,ExpenseNames,)),0)</f>
        <v>0</v>
      </c>
      <c r="BO17" s="22">
        <f>INDEX(RoleData,MATCH($H17,RoleNames,),MATCH($F17,ExpenseNames,))*INDEX(StaffData, MATCH(CONCATENATE($C17,"New hires",$G17,$H17),StaffDataLookupName,), MATCH(BO$6,StaffDataMonths,))  + IF(BO$6&gt;INDEX(RoleData,MATCH($H17,RoleNames,),MATCH('Role Assumptions'!$H$5,ExpenseNames,)),INDEX(StaffData, MATCH(CONCATENATE($C17,"New hires",$G17,$H17),StaffDataLookupName,), MATCH(BO$6-INDEX(RoleData,MATCH($H17,RoleNames,),MATCH('Role Assumptions'!$H$5,ExpenseNames,)),StaffDataMonths,)) * INDEX(RoleData,MATCH($H17,RoleNames,),MATCH($F17,ExpenseNames,)),0)</f>
        <v>0</v>
      </c>
      <c r="BP17" s="22">
        <f>INDEX(RoleData,MATCH($H17,RoleNames,),MATCH($F17,ExpenseNames,))*INDEX(StaffData, MATCH(CONCATENATE($C17,"New hires",$G17,$H17),StaffDataLookupName,), MATCH(BP$6,StaffDataMonths,))  + IF(BP$6&gt;INDEX(RoleData,MATCH($H17,RoleNames,),MATCH('Role Assumptions'!$H$5,ExpenseNames,)),INDEX(StaffData, MATCH(CONCATENATE($C17,"New hires",$G17,$H17),StaffDataLookupName,), MATCH(BP$6-INDEX(RoleData,MATCH($H17,RoleNames,),MATCH('Role Assumptions'!$H$5,ExpenseNames,)),StaffDataMonths,)) * INDEX(RoleData,MATCH($H17,RoleNames,),MATCH($F17,ExpenseNames,)),0)</f>
        <v>0</v>
      </c>
      <c r="BQ17" s="22">
        <f>INDEX(RoleData,MATCH($H17,RoleNames,),MATCH($F17,ExpenseNames,))*INDEX(StaffData, MATCH(CONCATENATE($C17,"New hires",$G17,$H17),StaffDataLookupName,), MATCH(BQ$6,StaffDataMonths,))  + IF(BQ$6&gt;INDEX(RoleData,MATCH($H17,RoleNames,),MATCH('Role Assumptions'!$H$5,ExpenseNames,)),INDEX(StaffData, MATCH(CONCATENATE($C17,"New hires",$G17,$H17),StaffDataLookupName,), MATCH(BQ$6-INDEX(RoleData,MATCH($H17,RoleNames,),MATCH('Role Assumptions'!$H$5,ExpenseNames,)),StaffDataMonths,)) * INDEX(RoleData,MATCH($H17,RoleNames,),MATCH($F17,ExpenseNames,)),0)</f>
        <v>0</v>
      </c>
    </row>
    <row r="18" spans="2:69" s="21" customFormat="1" ht="16" customHeight="1">
      <c r="B18" s="21" t="s">
        <v>132</v>
      </c>
      <c r="C18" s="212" t="s">
        <v>80</v>
      </c>
      <c r="D18" s="212" t="s">
        <v>118</v>
      </c>
      <c r="E18" s="212" t="s">
        <v>113</v>
      </c>
      <c r="F18" s="212" t="s">
        <v>89</v>
      </c>
      <c r="G18" s="212" t="s">
        <v>81</v>
      </c>
      <c r="H18" s="197" t="s">
        <v>115</v>
      </c>
      <c r="I18" s="197" t="str">
        <f t="shared" si="6"/>
        <v>ExpensesG&amp;AStaffTechnologyComputerFinanceBilling Administrator</v>
      </c>
      <c r="J18" s="22">
        <f>INDEX(RoleData,MATCH($H18,RoleNames,),MATCH($F18,ExpenseNames,))*INDEX(StaffData, MATCH(CONCATENATE($C18,"New hires",$G18,$H18),StaffDataLookupName,), MATCH(J$6,StaffDataMonths,))  + IF(J$6&gt;INDEX(RoleData,MATCH($H18,RoleNames,),MATCH('Role Assumptions'!$H$5,ExpenseNames,)),INDEX(StaffData, MATCH(CONCATENATE($C18,"New hires",$G18,$H18),StaffDataLookupName,), MATCH(J$6-INDEX(RoleData,MATCH($H18,RoleNames,),MATCH('Role Assumptions'!$H$5,ExpenseNames,)),StaffDataMonths,)) * INDEX(RoleData,MATCH($H18,RoleNames,),MATCH($F18,ExpenseNames,)),0)</f>
        <v>0</v>
      </c>
      <c r="K18" s="22">
        <f>INDEX(RoleData,MATCH($H18,RoleNames,),MATCH($F18,ExpenseNames,))*INDEX(StaffData, MATCH(CONCATENATE($C18,"New hires",$G18,$H18),StaffDataLookupName,), MATCH(K$6,StaffDataMonths,))  + IF(K$6&gt;INDEX(RoleData,MATCH($H18,RoleNames,),MATCH('Role Assumptions'!$H$5,ExpenseNames,)),INDEX(StaffData, MATCH(CONCATENATE($C18,"New hires",$G18,$H18),StaffDataLookupName,), MATCH(K$6-INDEX(RoleData,MATCH($H18,RoleNames,),MATCH('Role Assumptions'!$H$5,ExpenseNames,)),StaffDataMonths,)) * INDEX(RoleData,MATCH($H18,RoleNames,),MATCH($F18,ExpenseNames,)),0)</f>
        <v>0</v>
      </c>
      <c r="L18" s="22">
        <f>INDEX(RoleData,MATCH($H18,RoleNames,),MATCH($F18,ExpenseNames,))*INDEX(StaffData, MATCH(CONCATENATE($C18,"New hires",$G18,$H18),StaffDataLookupName,), MATCH(L$6,StaffDataMonths,))  + IF(L$6&gt;INDEX(RoleData,MATCH($H18,RoleNames,),MATCH('Role Assumptions'!$H$5,ExpenseNames,)),INDEX(StaffData, MATCH(CONCATENATE($C18,"New hires",$G18,$H18),StaffDataLookupName,), MATCH(L$6-INDEX(RoleData,MATCH($H18,RoleNames,),MATCH('Role Assumptions'!$H$5,ExpenseNames,)),StaffDataMonths,)) * INDEX(RoleData,MATCH($H18,RoleNames,),MATCH($F18,ExpenseNames,)),0)</f>
        <v>0</v>
      </c>
      <c r="M18" s="22">
        <f>INDEX(RoleData,MATCH($H18,RoleNames,),MATCH($F18,ExpenseNames,))*INDEX(StaffData, MATCH(CONCATENATE($C18,"New hires",$G18,$H18),StaffDataLookupName,), MATCH(M$6,StaffDataMonths,))  + IF(M$6&gt;INDEX(RoleData,MATCH($H18,RoleNames,),MATCH('Role Assumptions'!$H$5,ExpenseNames,)),INDEX(StaffData, MATCH(CONCATENATE($C18,"New hires",$G18,$H18),StaffDataLookupName,), MATCH(M$6-INDEX(RoleData,MATCH($H18,RoleNames,),MATCH('Role Assumptions'!$H$5,ExpenseNames,)),StaffDataMonths,)) * INDEX(RoleData,MATCH($H18,RoleNames,),MATCH($F18,ExpenseNames,)),0)</f>
        <v>0</v>
      </c>
      <c r="N18" s="22">
        <f>INDEX(RoleData,MATCH($H18,RoleNames,),MATCH($F18,ExpenseNames,))*INDEX(StaffData, MATCH(CONCATENATE($C18,"New hires",$G18,$H18),StaffDataLookupName,), MATCH(N$6,StaffDataMonths,))  + IF(N$6&gt;INDEX(RoleData,MATCH($H18,RoleNames,),MATCH('Role Assumptions'!$H$5,ExpenseNames,)),INDEX(StaffData, MATCH(CONCATENATE($C18,"New hires",$G18,$H18),StaffDataLookupName,), MATCH(N$6-INDEX(RoleData,MATCH($H18,RoleNames,),MATCH('Role Assumptions'!$H$5,ExpenseNames,)),StaffDataMonths,)) * INDEX(RoleData,MATCH($H18,RoleNames,),MATCH($F18,ExpenseNames,)),0)</f>
        <v>0</v>
      </c>
      <c r="O18" s="22">
        <f>INDEX(RoleData,MATCH($H18,RoleNames,),MATCH($F18,ExpenseNames,))*INDEX(StaffData, MATCH(CONCATENATE($C18,"New hires",$G18,$H18),StaffDataLookupName,), MATCH(O$6,StaffDataMonths,))  + IF(O$6&gt;INDEX(RoleData,MATCH($H18,RoleNames,),MATCH('Role Assumptions'!$H$5,ExpenseNames,)),INDEX(StaffData, MATCH(CONCATENATE($C18,"New hires",$G18,$H18),StaffDataLookupName,), MATCH(O$6-INDEX(RoleData,MATCH($H18,RoleNames,),MATCH('Role Assumptions'!$H$5,ExpenseNames,)),StaffDataMonths,)) * INDEX(RoleData,MATCH($H18,RoleNames,),MATCH($F18,ExpenseNames,)),0)</f>
        <v>0</v>
      </c>
      <c r="P18" s="22">
        <f>INDEX(RoleData,MATCH($H18,RoleNames,),MATCH($F18,ExpenseNames,))*INDEX(StaffData, MATCH(CONCATENATE($C18,"New hires",$G18,$H18),StaffDataLookupName,), MATCH(P$6,StaffDataMonths,))  + IF(P$6&gt;INDEX(RoleData,MATCH($H18,RoleNames,),MATCH('Role Assumptions'!$H$5,ExpenseNames,)),INDEX(StaffData, MATCH(CONCATENATE($C18,"New hires",$G18,$H18),StaffDataLookupName,), MATCH(P$6-INDEX(RoleData,MATCH($H18,RoleNames,),MATCH('Role Assumptions'!$H$5,ExpenseNames,)),StaffDataMonths,)) * INDEX(RoleData,MATCH($H18,RoleNames,),MATCH($F18,ExpenseNames,)),0)</f>
        <v>0</v>
      </c>
      <c r="Q18" s="22">
        <f>INDEX(RoleData,MATCH($H18,RoleNames,),MATCH($F18,ExpenseNames,))*INDEX(StaffData, MATCH(CONCATENATE($C18,"New hires",$G18,$H18),StaffDataLookupName,), MATCH(Q$6,StaffDataMonths,))  + IF(Q$6&gt;INDEX(RoleData,MATCH($H18,RoleNames,),MATCH('Role Assumptions'!$H$5,ExpenseNames,)),INDEX(StaffData, MATCH(CONCATENATE($C18,"New hires",$G18,$H18),StaffDataLookupName,), MATCH(Q$6-INDEX(RoleData,MATCH($H18,RoleNames,),MATCH('Role Assumptions'!$H$5,ExpenseNames,)),StaffDataMonths,)) * INDEX(RoleData,MATCH($H18,RoleNames,),MATCH($F18,ExpenseNames,)),0)</f>
        <v>0</v>
      </c>
      <c r="R18" s="22">
        <f>INDEX(RoleData,MATCH($H18,RoleNames,),MATCH($F18,ExpenseNames,))*INDEX(StaffData, MATCH(CONCATENATE($C18,"New hires",$G18,$H18),StaffDataLookupName,), MATCH(R$6,StaffDataMonths,))  + IF(R$6&gt;INDEX(RoleData,MATCH($H18,RoleNames,),MATCH('Role Assumptions'!$H$5,ExpenseNames,)),INDEX(StaffData, MATCH(CONCATENATE($C18,"New hires",$G18,$H18),StaffDataLookupName,), MATCH(R$6-INDEX(RoleData,MATCH($H18,RoleNames,),MATCH('Role Assumptions'!$H$5,ExpenseNames,)),StaffDataMonths,)) * INDEX(RoleData,MATCH($H18,RoleNames,),MATCH($F18,ExpenseNames,)),0)</f>
        <v>0</v>
      </c>
      <c r="S18" s="22">
        <f>INDEX(RoleData,MATCH($H18,RoleNames,),MATCH($F18,ExpenseNames,))*INDEX(StaffData, MATCH(CONCATENATE($C18,"New hires",$G18,$H18),StaffDataLookupName,), MATCH(S$6,StaffDataMonths,))  + IF(S$6&gt;INDEX(RoleData,MATCH($H18,RoleNames,),MATCH('Role Assumptions'!$H$5,ExpenseNames,)),INDEX(StaffData, MATCH(CONCATENATE($C18,"New hires",$G18,$H18),StaffDataLookupName,), MATCH(S$6-INDEX(RoleData,MATCH($H18,RoleNames,),MATCH('Role Assumptions'!$H$5,ExpenseNames,)),StaffDataMonths,)) * INDEX(RoleData,MATCH($H18,RoleNames,),MATCH($F18,ExpenseNames,)),0)</f>
        <v>0</v>
      </c>
      <c r="T18" s="22">
        <f>INDEX(RoleData,MATCH($H18,RoleNames,),MATCH($F18,ExpenseNames,))*INDEX(StaffData, MATCH(CONCATENATE($C18,"New hires",$G18,$H18),StaffDataLookupName,), MATCH(T$6,StaffDataMonths,))  + IF(T$6&gt;INDEX(RoleData,MATCH($H18,RoleNames,),MATCH('Role Assumptions'!$H$5,ExpenseNames,)),INDEX(StaffData, MATCH(CONCATENATE($C18,"New hires",$G18,$H18),StaffDataLookupName,), MATCH(T$6-INDEX(RoleData,MATCH($H18,RoleNames,),MATCH('Role Assumptions'!$H$5,ExpenseNames,)),StaffDataMonths,)) * INDEX(RoleData,MATCH($H18,RoleNames,),MATCH($F18,ExpenseNames,)),0)</f>
        <v>0</v>
      </c>
      <c r="U18" s="22">
        <f>INDEX(RoleData,MATCH($H18,RoleNames,),MATCH($F18,ExpenseNames,))*INDEX(StaffData, MATCH(CONCATENATE($C18,"New hires",$G18,$H18),StaffDataLookupName,), MATCH(U$6,StaffDataMonths,))  + IF(U$6&gt;INDEX(RoleData,MATCH($H18,RoleNames,),MATCH('Role Assumptions'!$H$5,ExpenseNames,)),INDEX(StaffData, MATCH(CONCATENATE($C18,"New hires",$G18,$H18),StaffDataLookupName,), MATCH(U$6-INDEX(RoleData,MATCH($H18,RoleNames,),MATCH('Role Assumptions'!$H$5,ExpenseNames,)),StaffDataMonths,)) * INDEX(RoleData,MATCH($H18,RoleNames,),MATCH($F18,ExpenseNames,)),0)</f>
        <v>0</v>
      </c>
      <c r="V18" s="22">
        <f>INDEX(RoleData,MATCH($H18,RoleNames,),MATCH($F18,ExpenseNames,))*INDEX(StaffData, MATCH(CONCATENATE($C18,"New hires",$G18,$H18),StaffDataLookupName,), MATCH(V$6,StaffDataMonths,))  + IF(V$6&gt;INDEX(RoleData,MATCH($H18,RoleNames,),MATCH('Role Assumptions'!$H$5,ExpenseNames,)),INDEX(StaffData, MATCH(CONCATENATE($C18,"New hires",$G18,$H18),StaffDataLookupName,), MATCH(V$6-INDEX(RoleData,MATCH($H18,RoleNames,),MATCH('Role Assumptions'!$H$5,ExpenseNames,)),StaffDataMonths,)) * INDEX(RoleData,MATCH($H18,RoleNames,),MATCH($F18,ExpenseNames,)),0)</f>
        <v>0</v>
      </c>
      <c r="W18" s="22">
        <f>INDEX(RoleData,MATCH($H18,RoleNames,),MATCH($F18,ExpenseNames,))*INDEX(StaffData, MATCH(CONCATENATE($C18,"New hires",$G18,$H18),StaffDataLookupName,), MATCH(W$6,StaffDataMonths,))  + IF(W$6&gt;INDEX(RoleData,MATCH($H18,RoleNames,),MATCH('Role Assumptions'!$H$5,ExpenseNames,)),INDEX(StaffData, MATCH(CONCATENATE($C18,"New hires",$G18,$H18),StaffDataLookupName,), MATCH(W$6-INDEX(RoleData,MATCH($H18,RoleNames,),MATCH('Role Assumptions'!$H$5,ExpenseNames,)),StaffDataMonths,)) * INDEX(RoleData,MATCH($H18,RoleNames,),MATCH($F18,ExpenseNames,)),0)</f>
        <v>0</v>
      </c>
      <c r="X18" s="22">
        <f>INDEX(RoleData,MATCH($H18,RoleNames,),MATCH($F18,ExpenseNames,))*INDEX(StaffData, MATCH(CONCATENATE($C18,"New hires",$G18,$H18),StaffDataLookupName,), MATCH(X$6,StaffDataMonths,))  + IF(X$6&gt;INDEX(RoleData,MATCH($H18,RoleNames,),MATCH('Role Assumptions'!$H$5,ExpenseNames,)),INDEX(StaffData, MATCH(CONCATENATE($C18,"New hires",$G18,$H18),StaffDataLookupName,), MATCH(X$6-INDEX(RoleData,MATCH($H18,RoleNames,),MATCH('Role Assumptions'!$H$5,ExpenseNames,)),StaffDataMonths,)) * INDEX(RoleData,MATCH($H18,RoleNames,),MATCH($F18,ExpenseNames,)),0)</f>
        <v>0</v>
      </c>
      <c r="Y18" s="22">
        <f>INDEX(RoleData,MATCH($H18,RoleNames,),MATCH($F18,ExpenseNames,))*INDEX(StaffData, MATCH(CONCATENATE($C18,"New hires",$G18,$H18),StaffDataLookupName,), MATCH(Y$6,StaffDataMonths,))  + IF(Y$6&gt;INDEX(RoleData,MATCH($H18,RoleNames,),MATCH('Role Assumptions'!$H$5,ExpenseNames,)),INDEX(StaffData, MATCH(CONCATENATE($C18,"New hires",$G18,$H18),StaffDataLookupName,), MATCH(Y$6-INDEX(RoleData,MATCH($H18,RoleNames,),MATCH('Role Assumptions'!$H$5,ExpenseNames,)),StaffDataMonths,)) * INDEX(RoleData,MATCH($H18,RoleNames,),MATCH($F18,ExpenseNames,)),0)</f>
        <v>0</v>
      </c>
      <c r="Z18" s="22">
        <f>INDEX(RoleData,MATCH($H18,RoleNames,),MATCH($F18,ExpenseNames,))*INDEX(StaffData, MATCH(CONCATENATE($C18,"New hires",$G18,$H18),StaffDataLookupName,), MATCH(Z$6,StaffDataMonths,))  + IF(Z$6&gt;INDEX(RoleData,MATCH($H18,RoleNames,),MATCH('Role Assumptions'!$H$5,ExpenseNames,)),INDEX(StaffData, MATCH(CONCATENATE($C18,"New hires",$G18,$H18),StaffDataLookupName,), MATCH(Z$6-INDEX(RoleData,MATCH($H18,RoleNames,),MATCH('Role Assumptions'!$H$5,ExpenseNames,)),StaffDataMonths,)) * INDEX(RoleData,MATCH($H18,RoleNames,),MATCH($F18,ExpenseNames,)),0)</f>
        <v>0</v>
      </c>
      <c r="AA18" s="22">
        <f>INDEX(RoleData,MATCH($H18,RoleNames,),MATCH($F18,ExpenseNames,))*INDEX(StaffData, MATCH(CONCATENATE($C18,"New hires",$G18,$H18),StaffDataLookupName,), MATCH(AA$6,StaffDataMonths,))  + IF(AA$6&gt;INDEX(RoleData,MATCH($H18,RoleNames,),MATCH('Role Assumptions'!$H$5,ExpenseNames,)),INDEX(StaffData, MATCH(CONCATENATE($C18,"New hires",$G18,$H18),StaffDataLookupName,), MATCH(AA$6-INDEX(RoleData,MATCH($H18,RoleNames,),MATCH('Role Assumptions'!$H$5,ExpenseNames,)),StaffDataMonths,)) * INDEX(RoleData,MATCH($H18,RoleNames,),MATCH($F18,ExpenseNames,)),0)</f>
        <v>0</v>
      </c>
      <c r="AB18" s="22">
        <f>INDEX(RoleData,MATCH($H18,RoleNames,),MATCH($F18,ExpenseNames,))*INDEX(StaffData, MATCH(CONCATENATE($C18,"New hires",$G18,$H18),StaffDataLookupName,), MATCH(AB$6,StaffDataMonths,))  + IF(AB$6&gt;INDEX(RoleData,MATCH($H18,RoleNames,),MATCH('Role Assumptions'!$H$5,ExpenseNames,)),INDEX(StaffData, MATCH(CONCATENATE($C18,"New hires",$G18,$H18),StaffDataLookupName,), MATCH(AB$6-INDEX(RoleData,MATCH($H18,RoleNames,),MATCH('Role Assumptions'!$H$5,ExpenseNames,)),StaffDataMonths,)) * INDEX(RoleData,MATCH($H18,RoleNames,),MATCH($F18,ExpenseNames,)),0)</f>
        <v>0</v>
      </c>
      <c r="AC18" s="22">
        <f>INDEX(RoleData,MATCH($H18,RoleNames,),MATCH($F18,ExpenseNames,))*INDEX(StaffData, MATCH(CONCATENATE($C18,"New hires",$G18,$H18),StaffDataLookupName,), MATCH(AC$6,StaffDataMonths,))  + IF(AC$6&gt;INDEX(RoleData,MATCH($H18,RoleNames,),MATCH('Role Assumptions'!$H$5,ExpenseNames,)),INDEX(StaffData, MATCH(CONCATENATE($C18,"New hires",$G18,$H18),StaffDataLookupName,), MATCH(AC$6-INDEX(RoleData,MATCH($H18,RoleNames,),MATCH('Role Assumptions'!$H$5,ExpenseNames,)),StaffDataMonths,)) * INDEX(RoleData,MATCH($H18,RoleNames,),MATCH($F18,ExpenseNames,)),0)</f>
        <v>0</v>
      </c>
      <c r="AD18" s="22">
        <f>INDEX(RoleData,MATCH($H18,RoleNames,),MATCH($F18,ExpenseNames,))*INDEX(StaffData, MATCH(CONCATENATE($C18,"New hires",$G18,$H18),StaffDataLookupName,), MATCH(AD$6,StaffDataMonths,))  + IF(AD$6&gt;INDEX(RoleData,MATCH($H18,RoleNames,),MATCH('Role Assumptions'!$H$5,ExpenseNames,)),INDEX(StaffData, MATCH(CONCATENATE($C18,"New hires",$G18,$H18),StaffDataLookupName,), MATCH(AD$6-INDEX(RoleData,MATCH($H18,RoleNames,),MATCH('Role Assumptions'!$H$5,ExpenseNames,)),StaffDataMonths,)) * INDEX(RoleData,MATCH($H18,RoleNames,),MATCH($F18,ExpenseNames,)),0)</f>
        <v>0</v>
      </c>
      <c r="AE18" s="22">
        <f>INDEX(RoleData,MATCH($H18,RoleNames,),MATCH($F18,ExpenseNames,))*INDEX(StaffData, MATCH(CONCATENATE($C18,"New hires",$G18,$H18),StaffDataLookupName,), MATCH(AE$6,StaffDataMonths,))  + IF(AE$6&gt;INDEX(RoleData,MATCH($H18,RoleNames,),MATCH('Role Assumptions'!$H$5,ExpenseNames,)),INDEX(StaffData, MATCH(CONCATENATE($C18,"New hires",$G18,$H18),StaffDataLookupName,), MATCH(AE$6-INDEX(RoleData,MATCH($H18,RoleNames,),MATCH('Role Assumptions'!$H$5,ExpenseNames,)),StaffDataMonths,)) * INDEX(RoleData,MATCH($H18,RoleNames,),MATCH($F18,ExpenseNames,)),0)</f>
        <v>0</v>
      </c>
      <c r="AF18" s="22">
        <f>INDEX(RoleData,MATCH($H18,RoleNames,),MATCH($F18,ExpenseNames,))*INDEX(StaffData, MATCH(CONCATENATE($C18,"New hires",$G18,$H18),StaffDataLookupName,), MATCH(AF$6,StaffDataMonths,))  + IF(AF$6&gt;INDEX(RoleData,MATCH($H18,RoleNames,),MATCH('Role Assumptions'!$H$5,ExpenseNames,)),INDEX(StaffData, MATCH(CONCATENATE($C18,"New hires",$G18,$H18),StaffDataLookupName,), MATCH(AF$6-INDEX(RoleData,MATCH($H18,RoleNames,),MATCH('Role Assumptions'!$H$5,ExpenseNames,)),StaffDataMonths,)) * INDEX(RoleData,MATCH($H18,RoleNames,),MATCH($F18,ExpenseNames,)),0)</f>
        <v>0</v>
      </c>
      <c r="AG18" s="22">
        <f>INDEX(RoleData,MATCH($H18,RoleNames,),MATCH($F18,ExpenseNames,))*INDEX(StaffData, MATCH(CONCATENATE($C18,"New hires",$G18,$H18),StaffDataLookupName,), MATCH(AG$6,StaffDataMonths,))  + IF(AG$6&gt;INDEX(RoleData,MATCH($H18,RoleNames,),MATCH('Role Assumptions'!$H$5,ExpenseNames,)),INDEX(StaffData, MATCH(CONCATENATE($C18,"New hires",$G18,$H18),StaffDataLookupName,), MATCH(AG$6-INDEX(RoleData,MATCH($H18,RoleNames,),MATCH('Role Assumptions'!$H$5,ExpenseNames,)),StaffDataMonths,)) * INDEX(RoleData,MATCH($H18,RoleNames,),MATCH($F18,ExpenseNames,)),0)</f>
        <v>0</v>
      </c>
      <c r="AH18" s="22">
        <f>INDEX(RoleData,MATCH($H18,RoleNames,),MATCH($F18,ExpenseNames,))*INDEX(StaffData, MATCH(CONCATENATE($C18,"New hires",$G18,$H18),StaffDataLookupName,), MATCH(AH$6,StaffDataMonths,))  + IF(AH$6&gt;INDEX(RoleData,MATCH($H18,RoleNames,),MATCH('Role Assumptions'!$H$5,ExpenseNames,)),INDEX(StaffData, MATCH(CONCATENATE($C18,"New hires",$G18,$H18),StaffDataLookupName,), MATCH(AH$6-INDEX(RoleData,MATCH($H18,RoleNames,),MATCH('Role Assumptions'!$H$5,ExpenseNames,)),StaffDataMonths,)) * INDEX(RoleData,MATCH($H18,RoleNames,),MATCH($F18,ExpenseNames,)),0)</f>
        <v>0</v>
      </c>
      <c r="AI18" s="22">
        <f>INDEX(RoleData,MATCH($H18,RoleNames,),MATCH($F18,ExpenseNames,))*INDEX(StaffData, MATCH(CONCATENATE($C18,"New hires",$G18,$H18),StaffDataLookupName,), MATCH(AI$6,StaffDataMonths,))  + IF(AI$6&gt;INDEX(RoleData,MATCH($H18,RoleNames,),MATCH('Role Assumptions'!$H$5,ExpenseNames,)),INDEX(StaffData, MATCH(CONCATENATE($C18,"New hires",$G18,$H18),StaffDataLookupName,), MATCH(AI$6-INDEX(RoleData,MATCH($H18,RoleNames,),MATCH('Role Assumptions'!$H$5,ExpenseNames,)),StaffDataMonths,)) * INDEX(RoleData,MATCH($H18,RoleNames,),MATCH($F18,ExpenseNames,)),0)</f>
        <v>0</v>
      </c>
      <c r="AJ18" s="22">
        <f>INDEX(RoleData,MATCH($H18,RoleNames,),MATCH($F18,ExpenseNames,))*INDEX(StaffData, MATCH(CONCATENATE($C18,"New hires",$G18,$H18),StaffDataLookupName,), MATCH(AJ$6,StaffDataMonths,))  + IF(AJ$6&gt;INDEX(RoleData,MATCH($H18,RoleNames,),MATCH('Role Assumptions'!$H$5,ExpenseNames,)),INDEX(StaffData, MATCH(CONCATENATE($C18,"New hires",$G18,$H18),StaffDataLookupName,), MATCH(AJ$6-INDEX(RoleData,MATCH($H18,RoleNames,),MATCH('Role Assumptions'!$H$5,ExpenseNames,)),StaffDataMonths,)) * INDEX(RoleData,MATCH($H18,RoleNames,),MATCH($F18,ExpenseNames,)),0)</f>
        <v>0</v>
      </c>
      <c r="AK18" s="22">
        <f>INDEX(RoleData,MATCH($H18,RoleNames,),MATCH($F18,ExpenseNames,))*INDEX(StaffData, MATCH(CONCATENATE($C18,"New hires",$G18,$H18),StaffDataLookupName,), MATCH(AK$6,StaffDataMonths,))  + IF(AK$6&gt;INDEX(RoleData,MATCH($H18,RoleNames,),MATCH('Role Assumptions'!$H$5,ExpenseNames,)),INDEX(StaffData, MATCH(CONCATENATE($C18,"New hires",$G18,$H18),StaffDataLookupName,), MATCH(AK$6-INDEX(RoleData,MATCH($H18,RoleNames,),MATCH('Role Assumptions'!$H$5,ExpenseNames,)),StaffDataMonths,)) * INDEX(RoleData,MATCH($H18,RoleNames,),MATCH($F18,ExpenseNames,)),0)</f>
        <v>0</v>
      </c>
      <c r="AL18" s="22">
        <f>INDEX(RoleData,MATCH($H18,RoleNames,),MATCH($F18,ExpenseNames,))*INDEX(StaffData, MATCH(CONCATENATE($C18,"New hires",$G18,$H18),StaffDataLookupName,), MATCH(AL$6,StaffDataMonths,))  + IF(AL$6&gt;INDEX(RoleData,MATCH($H18,RoleNames,),MATCH('Role Assumptions'!$H$5,ExpenseNames,)),INDEX(StaffData, MATCH(CONCATENATE($C18,"New hires",$G18,$H18),StaffDataLookupName,), MATCH(AL$6-INDEX(RoleData,MATCH($H18,RoleNames,),MATCH('Role Assumptions'!$H$5,ExpenseNames,)),StaffDataMonths,)) * INDEX(RoleData,MATCH($H18,RoleNames,),MATCH($F18,ExpenseNames,)),0)</f>
        <v>0</v>
      </c>
      <c r="AM18" s="22">
        <f>INDEX(RoleData,MATCH($H18,RoleNames,),MATCH($F18,ExpenseNames,))*INDEX(StaffData, MATCH(CONCATENATE($C18,"New hires",$G18,$H18),StaffDataLookupName,), MATCH(AM$6,StaffDataMonths,))  + IF(AM$6&gt;INDEX(RoleData,MATCH($H18,RoleNames,),MATCH('Role Assumptions'!$H$5,ExpenseNames,)),INDEX(StaffData, MATCH(CONCATENATE($C18,"New hires",$G18,$H18),StaffDataLookupName,), MATCH(AM$6-INDEX(RoleData,MATCH($H18,RoleNames,),MATCH('Role Assumptions'!$H$5,ExpenseNames,)),StaffDataMonths,)) * INDEX(RoleData,MATCH($H18,RoleNames,),MATCH($F18,ExpenseNames,)),0)</f>
        <v>5000</v>
      </c>
      <c r="AN18" s="22">
        <f>INDEX(RoleData,MATCH($H18,RoleNames,),MATCH($F18,ExpenseNames,))*INDEX(StaffData, MATCH(CONCATENATE($C18,"New hires",$G18,$H18),StaffDataLookupName,), MATCH(AN$6,StaffDataMonths,))  + IF(AN$6&gt;INDEX(RoleData,MATCH($H18,RoleNames,),MATCH('Role Assumptions'!$H$5,ExpenseNames,)),INDEX(StaffData, MATCH(CONCATENATE($C18,"New hires",$G18,$H18),StaffDataLookupName,), MATCH(AN$6-INDEX(RoleData,MATCH($H18,RoleNames,),MATCH('Role Assumptions'!$H$5,ExpenseNames,)),StaffDataMonths,)) * INDEX(RoleData,MATCH($H18,RoleNames,),MATCH($F18,ExpenseNames,)),0)</f>
        <v>0</v>
      </c>
      <c r="AO18" s="22">
        <f>INDEX(RoleData,MATCH($H18,RoleNames,),MATCH($F18,ExpenseNames,))*INDEX(StaffData, MATCH(CONCATENATE($C18,"New hires",$G18,$H18),StaffDataLookupName,), MATCH(AO$6,StaffDataMonths,))  + IF(AO$6&gt;INDEX(RoleData,MATCH($H18,RoleNames,),MATCH('Role Assumptions'!$H$5,ExpenseNames,)),INDEX(StaffData, MATCH(CONCATENATE($C18,"New hires",$G18,$H18),StaffDataLookupName,), MATCH(AO$6-INDEX(RoleData,MATCH($H18,RoleNames,),MATCH('Role Assumptions'!$H$5,ExpenseNames,)),StaffDataMonths,)) * INDEX(RoleData,MATCH($H18,RoleNames,),MATCH($F18,ExpenseNames,)),0)</f>
        <v>0</v>
      </c>
      <c r="AP18" s="22">
        <f>INDEX(RoleData,MATCH($H18,RoleNames,),MATCH($F18,ExpenseNames,))*INDEX(StaffData, MATCH(CONCATENATE($C18,"New hires",$G18,$H18),StaffDataLookupName,), MATCH(AP$6,StaffDataMonths,))  + IF(AP$6&gt;INDEX(RoleData,MATCH($H18,RoleNames,),MATCH('Role Assumptions'!$H$5,ExpenseNames,)),INDEX(StaffData, MATCH(CONCATENATE($C18,"New hires",$G18,$H18),StaffDataLookupName,), MATCH(AP$6-INDEX(RoleData,MATCH($H18,RoleNames,),MATCH('Role Assumptions'!$H$5,ExpenseNames,)),StaffDataMonths,)) * INDEX(RoleData,MATCH($H18,RoleNames,),MATCH($F18,ExpenseNames,)),0)</f>
        <v>0</v>
      </c>
      <c r="AQ18" s="22">
        <f>INDEX(RoleData,MATCH($H18,RoleNames,),MATCH($F18,ExpenseNames,))*INDEX(StaffData, MATCH(CONCATENATE($C18,"New hires",$G18,$H18),StaffDataLookupName,), MATCH(AQ$6,StaffDataMonths,))  + IF(AQ$6&gt;INDEX(RoleData,MATCH($H18,RoleNames,),MATCH('Role Assumptions'!$H$5,ExpenseNames,)),INDEX(StaffData, MATCH(CONCATENATE($C18,"New hires",$G18,$H18),StaffDataLookupName,), MATCH(AQ$6-INDEX(RoleData,MATCH($H18,RoleNames,),MATCH('Role Assumptions'!$H$5,ExpenseNames,)),StaffDataMonths,)) * INDEX(RoleData,MATCH($H18,RoleNames,),MATCH($F18,ExpenseNames,)),0)</f>
        <v>0</v>
      </c>
      <c r="AR18" s="22">
        <f>INDEX(RoleData,MATCH($H18,RoleNames,),MATCH($F18,ExpenseNames,))*INDEX(StaffData, MATCH(CONCATENATE($C18,"New hires",$G18,$H18),StaffDataLookupName,), MATCH(AR$6,StaffDataMonths,))  + IF(AR$6&gt;INDEX(RoleData,MATCH($H18,RoleNames,),MATCH('Role Assumptions'!$H$5,ExpenseNames,)),INDEX(StaffData, MATCH(CONCATENATE($C18,"New hires",$G18,$H18),StaffDataLookupName,), MATCH(AR$6-INDEX(RoleData,MATCH($H18,RoleNames,),MATCH('Role Assumptions'!$H$5,ExpenseNames,)),StaffDataMonths,)) * INDEX(RoleData,MATCH($H18,RoleNames,),MATCH($F18,ExpenseNames,)),0)</f>
        <v>0</v>
      </c>
      <c r="AS18" s="22">
        <f>INDEX(RoleData,MATCH($H18,RoleNames,),MATCH($F18,ExpenseNames,))*INDEX(StaffData, MATCH(CONCATENATE($C18,"New hires",$G18,$H18),StaffDataLookupName,), MATCH(AS$6,StaffDataMonths,))  + IF(AS$6&gt;INDEX(RoleData,MATCH($H18,RoleNames,),MATCH('Role Assumptions'!$H$5,ExpenseNames,)),INDEX(StaffData, MATCH(CONCATENATE($C18,"New hires",$G18,$H18),StaffDataLookupName,), MATCH(AS$6-INDEX(RoleData,MATCH($H18,RoleNames,),MATCH('Role Assumptions'!$H$5,ExpenseNames,)),StaffDataMonths,)) * INDEX(RoleData,MATCH($H18,RoleNames,),MATCH($F18,ExpenseNames,)),0)</f>
        <v>0</v>
      </c>
      <c r="AT18" s="22">
        <f>INDEX(RoleData,MATCH($H18,RoleNames,),MATCH($F18,ExpenseNames,))*INDEX(StaffData, MATCH(CONCATENATE($C18,"New hires",$G18,$H18),StaffDataLookupName,), MATCH(AT$6,StaffDataMonths,))  + IF(AT$6&gt;INDEX(RoleData,MATCH($H18,RoleNames,),MATCH('Role Assumptions'!$H$5,ExpenseNames,)),INDEX(StaffData, MATCH(CONCATENATE($C18,"New hires",$G18,$H18),StaffDataLookupName,), MATCH(AT$6-INDEX(RoleData,MATCH($H18,RoleNames,),MATCH('Role Assumptions'!$H$5,ExpenseNames,)),StaffDataMonths,)) * INDEX(RoleData,MATCH($H18,RoleNames,),MATCH($F18,ExpenseNames,)),0)</f>
        <v>0</v>
      </c>
      <c r="AU18" s="22">
        <f>INDEX(RoleData,MATCH($H18,RoleNames,),MATCH($F18,ExpenseNames,))*INDEX(StaffData, MATCH(CONCATENATE($C18,"New hires",$G18,$H18),StaffDataLookupName,), MATCH(AU$6,StaffDataMonths,))  + IF(AU$6&gt;INDEX(RoleData,MATCH($H18,RoleNames,),MATCH('Role Assumptions'!$H$5,ExpenseNames,)),INDEX(StaffData, MATCH(CONCATENATE($C18,"New hires",$G18,$H18),StaffDataLookupName,), MATCH(AU$6-INDEX(RoleData,MATCH($H18,RoleNames,),MATCH('Role Assumptions'!$H$5,ExpenseNames,)),StaffDataMonths,)) * INDEX(RoleData,MATCH($H18,RoleNames,),MATCH($F18,ExpenseNames,)),0)</f>
        <v>0</v>
      </c>
      <c r="AV18" s="22">
        <f>INDEX(RoleData,MATCH($H18,RoleNames,),MATCH($F18,ExpenseNames,))*INDEX(StaffData, MATCH(CONCATENATE($C18,"New hires",$G18,$H18),StaffDataLookupName,), MATCH(AV$6,StaffDataMonths,))  + IF(AV$6&gt;INDEX(RoleData,MATCH($H18,RoleNames,),MATCH('Role Assumptions'!$H$5,ExpenseNames,)),INDEX(StaffData, MATCH(CONCATENATE($C18,"New hires",$G18,$H18),StaffDataLookupName,), MATCH(AV$6-INDEX(RoleData,MATCH($H18,RoleNames,),MATCH('Role Assumptions'!$H$5,ExpenseNames,)),StaffDataMonths,)) * INDEX(RoleData,MATCH($H18,RoleNames,),MATCH($F18,ExpenseNames,)),0)</f>
        <v>0</v>
      </c>
      <c r="AW18" s="22">
        <f>INDEX(RoleData,MATCH($H18,RoleNames,),MATCH($F18,ExpenseNames,))*INDEX(StaffData, MATCH(CONCATENATE($C18,"New hires",$G18,$H18),StaffDataLookupName,), MATCH(AW$6,StaffDataMonths,))  + IF(AW$6&gt;INDEX(RoleData,MATCH($H18,RoleNames,),MATCH('Role Assumptions'!$H$5,ExpenseNames,)),INDEX(StaffData, MATCH(CONCATENATE($C18,"New hires",$G18,$H18),StaffDataLookupName,), MATCH(AW$6-INDEX(RoleData,MATCH($H18,RoleNames,),MATCH('Role Assumptions'!$H$5,ExpenseNames,)),StaffDataMonths,)) * INDEX(RoleData,MATCH($H18,RoleNames,),MATCH($F18,ExpenseNames,)),0)</f>
        <v>0</v>
      </c>
      <c r="AX18" s="22">
        <f>INDEX(RoleData,MATCH($H18,RoleNames,),MATCH($F18,ExpenseNames,))*INDEX(StaffData, MATCH(CONCATENATE($C18,"New hires",$G18,$H18),StaffDataLookupName,), MATCH(AX$6,StaffDataMonths,))  + IF(AX$6&gt;INDEX(RoleData,MATCH($H18,RoleNames,),MATCH('Role Assumptions'!$H$5,ExpenseNames,)),INDEX(StaffData, MATCH(CONCATENATE($C18,"New hires",$G18,$H18),StaffDataLookupName,), MATCH(AX$6-INDEX(RoleData,MATCH($H18,RoleNames,),MATCH('Role Assumptions'!$H$5,ExpenseNames,)),StaffDataMonths,)) * INDEX(RoleData,MATCH($H18,RoleNames,),MATCH($F18,ExpenseNames,)),0)</f>
        <v>0</v>
      </c>
      <c r="AY18" s="22">
        <f>INDEX(RoleData,MATCH($H18,RoleNames,),MATCH($F18,ExpenseNames,))*INDEX(StaffData, MATCH(CONCATENATE($C18,"New hires",$G18,$H18),StaffDataLookupName,), MATCH(AY$6,StaffDataMonths,))  + IF(AY$6&gt;INDEX(RoleData,MATCH($H18,RoleNames,),MATCH('Role Assumptions'!$H$5,ExpenseNames,)),INDEX(StaffData, MATCH(CONCATENATE($C18,"New hires",$G18,$H18),StaffDataLookupName,), MATCH(AY$6-INDEX(RoleData,MATCH($H18,RoleNames,),MATCH('Role Assumptions'!$H$5,ExpenseNames,)),StaffDataMonths,)) * INDEX(RoleData,MATCH($H18,RoleNames,),MATCH($F18,ExpenseNames,)),0)</f>
        <v>5000</v>
      </c>
      <c r="AZ18" s="22">
        <f>INDEX(RoleData,MATCH($H18,RoleNames,),MATCH($F18,ExpenseNames,))*INDEX(StaffData, MATCH(CONCATENATE($C18,"New hires",$G18,$H18),StaffDataLookupName,), MATCH(AZ$6,StaffDataMonths,))  + IF(AZ$6&gt;INDEX(RoleData,MATCH($H18,RoleNames,),MATCH('Role Assumptions'!$H$5,ExpenseNames,)),INDEX(StaffData, MATCH(CONCATENATE($C18,"New hires",$G18,$H18),StaffDataLookupName,), MATCH(AZ$6-INDEX(RoleData,MATCH($H18,RoleNames,),MATCH('Role Assumptions'!$H$5,ExpenseNames,)),StaffDataMonths,)) * INDEX(RoleData,MATCH($H18,RoleNames,),MATCH($F18,ExpenseNames,)),0)</f>
        <v>0</v>
      </c>
      <c r="BA18" s="22">
        <f>INDEX(RoleData,MATCH($H18,RoleNames,),MATCH($F18,ExpenseNames,))*INDEX(StaffData, MATCH(CONCATENATE($C18,"New hires",$G18,$H18),StaffDataLookupName,), MATCH(BA$6,StaffDataMonths,))  + IF(BA$6&gt;INDEX(RoleData,MATCH($H18,RoleNames,),MATCH('Role Assumptions'!$H$5,ExpenseNames,)),INDEX(StaffData, MATCH(CONCATENATE($C18,"New hires",$G18,$H18),StaffDataLookupName,), MATCH(BA$6-INDEX(RoleData,MATCH($H18,RoleNames,),MATCH('Role Assumptions'!$H$5,ExpenseNames,)),StaffDataMonths,)) * INDEX(RoleData,MATCH($H18,RoleNames,),MATCH($F18,ExpenseNames,)),0)</f>
        <v>0</v>
      </c>
      <c r="BB18" s="22">
        <f>INDEX(RoleData,MATCH($H18,RoleNames,),MATCH($F18,ExpenseNames,))*INDEX(StaffData, MATCH(CONCATENATE($C18,"New hires",$G18,$H18),StaffDataLookupName,), MATCH(BB$6,StaffDataMonths,))  + IF(BB$6&gt;INDEX(RoleData,MATCH($H18,RoleNames,),MATCH('Role Assumptions'!$H$5,ExpenseNames,)),INDEX(StaffData, MATCH(CONCATENATE($C18,"New hires",$G18,$H18),StaffDataLookupName,), MATCH(BB$6-INDEX(RoleData,MATCH($H18,RoleNames,),MATCH('Role Assumptions'!$H$5,ExpenseNames,)),StaffDataMonths,)) * INDEX(RoleData,MATCH($H18,RoleNames,),MATCH($F18,ExpenseNames,)),0)</f>
        <v>0</v>
      </c>
      <c r="BC18" s="22">
        <f>INDEX(RoleData,MATCH($H18,RoleNames,),MATCH($F18,ExpenseNames,))*INDEX(StaffData, MATCH(CONCATENATE($C18,"New hires",$G18,$H18),StaffDataLookupName,), MATCH(BC$6,StaffDataMonths,))  + IF(BC$6&gt;INDEX(RoleData,MATCH($H18,RoleNames,),MATCH('Role Assumptions'!$H$5,ExpenseNames,)),INDEX(StaffData, MATCH(CONCATENATE($C18,"New hires",$G18,$H18),StaffDataLookupName,), MATCH(BC$6-INDEX(RoleData,MATCH($H18,RoleNames,),MATCH('Role Assumptions'!$H$5,ExpenseNames,)),StaffDataMonths,)) * INDEX(RoleData,MATCH($H18,RoleNames,),MATCH($F18,ExpenseNames,)),0)</f>
        <v>0</v>
      </c>
      <c r="BD18" s="22">
        <f>INDEX(RoleData,MATCH($H18,RoleNames,),MATCH($F18,ExpenseNames,))*INDEX(StaffData, MATCH(CONCATENATE($C18,"New hires",$G18,$H18),StaffDataLookupName,), MATCH(BD$6,StaffDataMonths,))  + IF(BD$6&gt;INDEX(RoleData,MATCH($H18,RoleNames,),MATCH('Role Assumptions'!$H$5,ExpenseNames,)),INDEX(StaffData, MATCH(CONCATENATE($C18,"New hires",$G18,$H18),StaffDataLookupName,), MATCH(BD$6-INDEX(RoleData,MATCH($H18,RoleNames,),MATCH('Role Assumptions'!$H$5,ExpenseNames,)),StaffDataMonths,)) * INDEX(RoleData,MATCH($H18,RoleNames,),MATCH($F18,ExpenseNames,)),0)</f>
        <v>0</v>
      </c>
      <c r="BE18" s="22">
        <f>INDEX(RoleData,MATCH($H18,RoleNames,),MATCH($F18,ExpenseNames,))*INDEX(StaffData, MATCH(CONCATENATE($C18,"New hires",$G18,$H18),StaffDataLookupName,), MATCH(BE$6,StaffDataMonths,))  + IF(BE$6&gt;INDEX(RoleData,MATCH($H18,RoleNames,),MATCH('Role Assumptions'!$H$5,ExpenseNames,)),INDEX(StaffData, MATCH(CONCATENATE($C18,"New hires",$G18,$H18),StaffDataLookupName,), MATCH(BE$6-INDEX(RoleData,MATCH($H18,RoleNames,),MATCH('Role Assumptions'!$H$5,ExpenseNames,)),StaffDataMonths,)) * INDEX(RoleData,MATCH($H18,RoleNames,),MATCH($F18,ExpenseNames,)),0)</f>
        <v>0</v>
      </c>
      <c r="BF18" s="22">
        <f>INDEX(RoleData,MATCH($H18,RoleNames,),MATCH($F18,ExpenseNames,))*INDEX(StaffData, MATCH(CONCATENATE($C18,"New hires",$G18,$H18),StaffDataLookupName,), MATCH(BF$6,StaffDataMonths,))  + IF(BF$6&gt;INDEX(RoleData,MATCH($H18,RoleNames,),MATCH('Role Assumptions'!$H$5,ExpenseNames,)),INDEX(StaffData, MATCH(CONCATENATE($C18,"New hires",$G18,$H18),StaffDataLookupName,), MATCH(BF$6-INDEX(RoleData,MATCH($H18,RoleNames,),MATCH('Role Assumptions'!$H$5,ExpenseNames,)),StaffDataMonths,)) * INDEX(RoleData,MATCH($H18,RoleNames,),MATCH($F18,ExpenseNames,)),0)</f>
        <v>5000</v>
      </c>
      <c r="BG18" s="22">
        <f>INDEX(RoleData,MATCH($H18,RoleNames,),MATCH($F18,ExpenseNames,))*INDEX(StaffData, MATCH(CONCATENATE($C18,"New hires",$G18,$H18),StaffDataLookupName,), MATCH(BG$6,StaffDataMonths,))  + IF(BG$6&gt;INDEX(RoleData,MATCH($H18,RoleNames,),MATCH('Role Assumptions'!$H$5,ExpenseNames,)),INDEX(StaffData, MATCH(CONCATENATE($C18,"New hires",$G18,$H18),StaffDataLookupName,), MATCH(BG$6-INDEX(RoleData,MATCH($H18,RoleNames,),MATCH('Role Assumptions'!$H$5,ExpenseNames,)),StaffDataMonths,)) * INDEX(RoleData,MATCH($H18,RoleNames,),MATCH($F18,ExpenseNames,)),0)</f>
        <v>0</v>
      </c>
      <c r="BH18" s="22">
        <f>INDEX(RoleData,MATCH($H18,RoleNames,),MATCH($F18,ExpenseNames,))*INDEX(StaffData, MATCH(CONCATENATE($C18,"New hires",$G18,$H18),StaffDataLookupName,), MATCH(BH$6,StaffDataMonths,))  + IF(BH$6&gt;INDEX(RoleData,MATCH($H18,RoleNames,),MATCH('Role Assumptions'!$H$5,ExpenseNames,)),INDEX(StaffData, MATCH(CONCATENATE($C18,"New hires",$G18,$H18),StaffDataLookupName,), MATCH(BH$6-INDEX(RoleData,MATCH($H18,RoleNames,),MATCH('Role Assumptions'!$H$5,ExpenseNames,)),StaffDataMonths,)) * INDEX(RoleData,MATCH($H18,RoleNames,),MATCH($F18,ExpenseNames,)),0)</f>
        <v>0</v>
      </c>
      <c r="BI18" s="22">
        <f>INDEX(RoleData,MATCH($H18,RoleNames,),MATCH($F18,ExpenseNames,))*INDEX(StaffData, MATCH(CONCATENATE($C18,"New hires",$G18,$H18),StaffDataLookupName,), MATCH(BI$6,StaffDataMonths,))  + IF(BI$6&gt;INDEX(RoleData,MATCH($H18,RoleNames,),MATCH('Role Assumptions'!$H$5,ExpenseNames,)),INDEX(StaffData, MATCH(CONCATENATE($C18,"New hires",$G18,$H18),StaffDataLookupName,), MATCH(BI$6-INDEX(RoleData,MATCH($H18,RoleNames,),MATCH('Role Assumptions'!$H$5,ExpenseNames,)),StaffDataMonths,)) * INDEX(RoleData,MATCH($H18,RoleNames,),MATCH($F18,ExpenseNames,)),0)</f>
        <v>0</v>
      </c>
      <c r="BJ18" s="22">
        <f>INDEX(RoleData,MATCH($H18,RoleNames,),MATCH($F18,ExpenseNames,))*INDEX(StaffData, MATCH(CONCATENATE($C18,"New hires",$G18,$H18),StaffDataLookupName,), MATCH(BJ$6,StaffDataMonths,))  + IF(BJ$6&gt;INDEX(RoleData,MATCH($H18,RoleNames,),MATCH('Role Assumptions'!$H$5,ExpenseNames,)),INDEX(StaffData, MATCH(CONCATENATE($C18,"New hires",$G18,$H18),StaffDataLookupName,), MATCH(BJ$6-INDEX(RoleData,MATCH($H18,RoleNames,),MATCH('Role Assumptions'!$H$5,ExpenseNames,)),StaffDataMonths,)) * INDEX(RoleData,MATCH($H18,RoleNames,),MATCH($F18,ExpenseNames,)),0)</f>
        <v>0</v>
      </c>
      <c r="BK18" s="22">
        <f>INDEX(RoleData,MATCH($H18,RoleNames,),MATCH($F18,ExpenseNames,))*INDEX(StaffData, MATCH(CONCATENATE($C18,"New hires",$G18,$H18),StaffDataLookupName,), MATCH(BK$6,StaffDataMonths,))  + IF(BK$6&gt;INDEX(RoleData,MATCH($H18,RoleNames,),MATCH('Role Assumptions'!$H$5,ExpenseNames,)),INDEX(StaffData, MATCH(CONCATENATE($C18,"New hires",$G18,$H18),StaffDataLookupName,), MATCH(BK$6-INDEX(RoleData,MATCH($H18,RoleNames,),MATCH('Role Assumptions'!$H$5,ExpenseNames,)),StaffDataMonths,)) * INDEX(RoleData,MATCH($H18,RoleNames,),MATCH($F18,ExpenseNames,)),0)</f>
        <v>5000</v>
      </c>
      <c r="BL18" s="22">
        <f>INDEX(RoleData,MATCH($H18,RoleNames,),MATCH($F18,ExpenseNames,))*INDEX(StaffData, MATCH(CONCATENATE($C18,"New hires",$G18,$H18),StaffDataLookupName,), MATCH(BL$6,StaffDataMonths,))  + IF(BL$6&gt;INDEX(RoleData,MATCH($H18,RoleNames,),MATCH('Role Assumptions'!$H$5,ExpenseNames,)),INDEX(StaffData, MATCH(CONCATENATE($C18,"New hires",$G18,$H18),StaffDataLookupName,), MATCH(BL$6-INDEX(RoleData,MATCH($H18,RoleNames,),MATCH('Role Assumptions'!$H$5,ExpenseNames,)),StaffDataMonths,)) * INDEX(RoleData,MATCH($H18,RoleNames,),MATCH($F18,ExpenseNames,)),0)</f>
        <v>5000</v>
      </c>
      <c r="BM18" s="22">
        <f>INDEX(RoleData,MATCH($H18,RoleNames,),MATCH($F18,ExpenseNames,))*INDEX(StaffData, MATCH(CONCATENATE($C18,"New hires",$G18,$H18),StaffDataLookupName,), MATCH(BM$6,StaffDataMonths,))  + IF(BM$6&gt;INDEX(RoleData,MATCH($H18,RoleNames,),MATCH('Role Assumptions'!$H$5,ExpenseNames,)),INDEX(StaffData, MATCH(CONCATENATE($C18,"New hires",$G18,$H18),StaffDataLookupName,), MATCH(BM$6-INDEX(RoleData,MATCH($H18,RoleNames,),MATCH('Role Assumptions'!$H$5,ExpenseNames,)),StaffDataMonths,)) * INDEX(RoleData,MATCH($H18,RoleNames,),MATCH($F18,ExpenseNames,)),0)</f>
        <v>0</v>
      </c>
      <c r="BN18" s="22">
        <f>INDEX(RoleData,MATCH($H18,RoleNames,),MATCH($F18,ExpenseNames,))*INDEX(StaffData, MATCH(CONCATENATE($C18,"New hires",$G18,$H18),StaffDataLookupName,), MATCH(BN$6,StaffDataMonths,))  + IF(BN$6&gt;INDEX(RoleData,MATCH($H18,RoleNames,),MATCH('Role Assumptions'!$H$5,ExpenseNames,)),INDEX(StaffData, MATCH(CONCATENATE($C18,"New hires",$G18,$H18),StaffDataLookupName,), MATCH(BN$6-INDEX(RoleData,MATCH($H18,RoleNames,),MATCH('Role Assumptions'!$H$5,ExpenseNames,)),StaffDataMonths,)) * INDEX(RoleData,MATCH($H18,RoleNames,),MATCH($F18,ExpenseNames,)),0)</f>
        <v>0</v>
      </c>
      <c r="BO18" s="22">
        <f>INDEX(RoleData,MATCH($H18,RoleNames,),MATCH($F18,ExpenseNames,))*INDEX(StaffData, MATCH(CONCATENATE($C18,"New hires",$G18,$H18),StaffDataLookupName,), MATCH(BO$6,StaffDataMonths,))  + IF(BO$6&gt;INDEX(RoleData,MATCH($H18,RoleNames,),MATCH('Role Assumptions'!$H$5,ExpenseNames,)),INDEX(StaffData, MATCH(CONCATENATE($C18,"New hires",$G18,$H18),StaffDataLookupName,), MATCH(BO$6-INDEX(RoleData,MATCH($H18,RoleNames,),MATCH('Role Assumptions'!$H$5,ExpenseNames,)),StaffDataMonths,)) * INDEX(RoleData,MATCH($H18,RoleNames,),MATCH($F18,ExpenseNames,)),0)</f>
        <v>0</v>
      </c>
      <c r="BP18" s="22">
        <f>INDEX(RoleData,MATCH($H18,RoleNames,),MATCH($F18,ExpenseNames,))*INDEX(StaffData, MATCH(CONCATENATE($C18,"New hires",$G18,$H18),StaffDataLookupName,), MATCH(BP$6,StaffDataMonths,))  + IF(BP$6&gt;INDEX(RoleData,MATCH($H18,RoleNames,),MATCH('Role Assumptions'!$H$5,ExpenseNames,)),INDEX(StaffData, MATCH(CONCATENATE($C18,"New hires",$G18,$H18),StaffDataLookupName,), MATCH(BP$6-INDEX(RoleData,MATCH($H18,RoleNames,),MATCH('Role Assumptions'!$H$5,ExpenseNames,)),StaffDataMonths,)) * INDEX(RoleData,MATCH($H18,RoleNames,),MATCH($F18,ExpenseNames,)),0)</f>
        <v>0</v>
      </c>
      <c r="BQ18" s="22">
        <f>INDEX(RoleData,MATCH($H18,RoleNames,),MATCH($F18,ExpenseNames,))*INDEX(StaffData, MATCH(CONCATENATE($C18,"New hires",$G18,$H18),StaffDataLookupName,), MATCH(BQ$6,StaffDataMonths,))  + IF(BQ$6&gt;INDEX(RoleData,MATCH($H18,RoleNames,),MATCH('Role Assumptions'!$H$5,ExpenseNames,)),INDEX(StaffData, MATCH(CONCATENATE($C18,"New hires",$G18,$H18),StaffDataLookupName,), MATCH(BQ$6-INDEX(RoleData,MATCH($H18,RoleNames,),MATCH('Role Assumptions'!$H$5,ExpenseNames,)),StaffDataMonths,)) * INDEX(RoleData,MATCH($H18,RoleNames,),MATCH($F18,ExpenseNames,)),0)</f>
        <v>0</v>
      </c>
    </row>
    <row r="19" spans="2:69" s="21" customFormat="1" ht="16" customHeight="1">
      <c r="B19" s="21" t="s">
        <v>132</v>
      </c>
      <c r="C19" s="212" t="s">
        <v>80</v>
      </c>
      <c r="D19" s="212" t="s">
        <v>118</v>
      </c>
      <c r="E19" s="212" t="s">
        <v>113</v>
      </c>
      <c r="F19" s="212" t="s">
        <v>90</v>
      </c>
      <c r="G19" s="212" t="s">
        <v>84</v>
      </c>
      <c r="H19" s="197" t="s">
        <v>83</v>
      </c>
      <c r="I19" s="197" t="str">
        <f t="shared" si="6"/>
        <v>ExpensesG&amp;AStaffTechnologyToolsExec. ManagementCEO</v>
      </c>
      <c r="J19" s="22">
        <f t="shared" ref="J19:S22" si="15">INDEX(RoleData,MATCH($H19,RoleNames,),MATCH($F19,ExpenseNames,))*INDEX(StaffData, MATCH(CONCATENATE($C19,"New hires",$G19,$H19),StaffDataLookupName,), MATCH(J$6,StaffDataMonths,))</f>
        <v>0</v>
      </c>
      <c r="K19" s="22">
        <f t="shared" si="15"/>
        <v>0</v>
      </c>
      <c r="L19" s="22">
        <f t="shared" si="15"/>
        <v>0</v>
      </c>
      <c r="M19" s="22">
        <f t="shared" si="15"/>
        <v>0</v>
      </c>
      <c r="N19" s="22">
        <f t="shared" si="15"/>
        <v>0</v>
      </c>
      <c r="O19" s="22">
        <f t="shared" si="15"/>
        <v>0</v>
      </c>
      <c r="P19" s="22">
        <f t="shared" si="15"/>
        <v>0</v>
      </c>
      <c r="Q19" s="22">
        <f t="shared" si="15"/>
        <v>0</v>
      </c>
      <c r="R19" s="22">
        <f t="shared" si="15"/>
        <v>0</v>
      </c>
      <c r="S19" s="22">
        <f t="shared" si="15"/>
        <v>0</v>
      </c>
      <c r="T19" s="22">
        <f t="shared" ref="T19:AC22" si="16">INDEX(RoleData,MATCH($H19,RoleNames,),MATCH($F19,ExpenseNames,))*INDEX(StaffData, MATCH(CONCATENATE($C19,"New hires",$G19,$H19),StaffDataLookupName,), MATCH(T$6,StaffDataMonths,))</f>
        <v>0</v>
      </c>
      <c r="U19" s="22">
        <f t="shared" si="16"/>
        <v>0</v>
      </c>
      <c r="V19" s="22">
        <f t="shared" si="16"/>
        <v>0</v>
      </c>
      <c r="W19" s="22">
        <f t="shared" si="16"/>
        <v>0</v>
      </c>
      <c r="X19" s="22">
        <f t="shared" si="16"/>
        <v>0</v>
      </c>
      <c r="Y19" s="22">
        <f t="shared" si="16"/>
        <v>0</v>
      </c>
      <c r="Z19" s="22">
        <f t="shared" si="16"/>
        <v>0</v>
      </c>
      <c r="AA19" s="22">
        <f t="shared" si="16"/>
        <v>0</v>
      </c>
      <c r="AB19" s="22">
        <f t="shared" si="16"/>
        <v>0</v>
      </c>
      <c r="AC19" s="22">
        <f t="shared" si="16"/>
        <v>0</v>
      </c>
      <c r="AD19" s="22">
        <f t="shared" ref="AD19:AM22" si="17">INDEX(RoleData,MATCH($H19,RoleNames,),MATCH($F19,ExpenseNames,))*INDEX(StaffData, MATCH(CONCATENATE($C19,"New hires",$G19,$H19),StaffDataLookupName,), MATCH(AD$6,StaffDataMonths,))</f>
        <v>0</v>
      </c>
      <c r="AE19" s="22">
        <f t="shared" si="17"/>
        <v>0</v>
      </c>
      <c r="AF19" s="22">
        <f t="shared" si="17"/>
        <v>0</v>
      </c>
      <c r="AG19" s="22">
        <f t="shared" si="17"/>
        <v>0</v>
      </c>
      <c r="AH19" s="22">
        <f t="shared" si="17"/>
        <v>0</v>
      </c>
      <c r="AI19" s="22">
        <f t="shared" si="17"/>
        <v>0</v>
      </c>
      <c r="AJ19" s="22">
        <f t="shared" si="17"/>
        <v>0</v>
      </c>
      <c r="AK19" s="22">
        <f t="shared" si="17"/>
        <v>0</v>
      </c>
      <c r="AL19" s="22">
        <f t="shared" si="17"/>
        <v>0</v>
      </c>
      <c r="AM19" s="22">
        <f t="shared" si="17"/>
        <v>0</v>
      </c>
      <c r="AN19" s="22">
        <f t="shared" ref="AN19:AW22" si="18">INDEX(RoleData,MATCH($H19,RoleNames,),MATCH($F19,ExpenseNames,))*INDEX(StaffData, MATCH(CONCATENATE($C19,"New hires",$G19,$H19),StaffDataLookupName,), MATCH(AN$6,StaffDataMonths,))</f>
        <v>0</v>
      </c>
      <c r="AO19" s="22">
        <f t="shared" si="18"/>
        <v>0</v>
      </c>
      <c r="AP19" s="22">
        <f t="shared" si="18"/>
        <v>0</v>
      </c>
      <c r="AQ19" s="22">
        <f t="shared" si="18"/>
        <v>0</v>
      </c>
      <c r="AR19" s="22">
        <f t="shared" si="18"/>
        <v>0</v>
      </c>
      <c r="AS19" s="22">
        <f t="shared" si="18"/>
        <v>0</v>
      </c>
      <c r="AT19" s="22">
        <f t="shared" si="18"/>
        <v>0</v>
      </c>
      <c r="AU19" s="22">
        <f t="shared" si="18"/>
        <v>0</v>
      </c>
      <c r="AV19" s="22">
        <f t="shared" si="18"/>
        <v>0</v>
      </c>
      <c r="AW19" s="22">
        <f t="shared" si="18"/>
        <v>0</v>
      </c>
      <c r="AX19" s="22">
        <f t="shared" ref="AX19:BG22" si="19">INDEX(RoleData,MATCH($H19,RoleNames,),MATCH($F19,ExpenseNames,))*INDEX(StaffData, MATCH(CONCATENATE($C19,"New hires",$G19,$H19),StaffDataLookupName,), MATCH(AX$6,StaffDataMonths,))</f>
        <v>0</v>
      </c>
      <c r="AY19" s="22">
        <f t="shared" si="19"/>
        <v>0</v>
      </c>
      <c r="AZ19" s="22">
        <f t="shared" si="19"/>
        <v>0</v>
      </c>
      <c r="BA19" s="22">
        <f t="shared" si="19"/>
        <v>0</v>
      </c>
      <c r="BB19" s="22">
        <f t="shared" si="19"/>
        <v>0</v>
      </c>
      <c r="BC19" s="22">
        <f t="shared" si="19"/>
        <v>0</v>
      </c>
      <c r="BD19" s="22">
        <f t="shared" si="19"/>
        <v>0</v>
      </c>
      <c r="BE19" s="22">
        <f t="shared" si="19"/>
        <v>0</v>
      </c>
      <c r="BF19" s="22">
        <f t="shared" si="19"/>
        <v>0</v>
      </c>
      <c r="BG19" s="22">
        <f t="shared" si="19"/>
        <v>0</v>
      </c>
      <c r="BH19" s="22">
        <f t="shared" ref="BH19:BQ22" si="20">INDEX(RoleData,MATCH($H19,RoleNames,),MATCH($F19,ExpenseNames,))*INDEX(StaffData, MATCH(CONCATENATE($C19,"New hires",$G19,$H19),StaffDataLookupName,), MATCH(BH$6,StaffDataMonths,))</f>
        <v>0</v>
      </c>
      <c r="BI19" s="22">
        <f t="shared" si="20"/>
        <v>0</v>
      </c>
      <c r="BJ19" s="22">
        <f t="shared" si="20"/>
        <v>0</v>
      </c>
      <c r="BK19" s="22">
        <f t="shared" si="20"/>
        <v>0</v>
      </c>
      <c r="BL19" s="22">
        <f t="shared" si="20"/>
        <v>0</v>
      </c>
      <c r="BM19" s="22">
        <f t="shared" si="20"/>
        <v>0</v>
      </c>
      <c r="BN19" s="22">
        <f t="shared" si="20"/>
        <v>0</v>
      </c>
      <c r="BO19" s="22">
        <f t="shared" si="20"/>
        <v>0</v>
      </c>
      <c r="BP19" s="22">
        <f t="shared" si="20"/>
        <v>0</v>
      </c>
      <c r="BQ19" s="22">
        <f t="shared" si="20"/>
        <v>0</v>
      </c>
    </row>
    <row r="20" spans="2:69" s="21" customFormat="1" ht="16" customHeight="1">
      <c r="B20" s="21" t="s">
        <v>132</v>
      </c>
      <c r="C20" s="212" t="s">
        <v>80</v>
      </c>
      <c r="D20" s="212" t="s">
        <v>118</v>
      </c>
      <c r="E20" s="212" t="s">
        <v>113</v>
      </c>
      <c r="F20" s="212" t="s">
        <v>90</v>
      </c>
      <c r="G20" s="212" t="s">
        <v>81</v>
      </c>
      <c r="H20" s="197" t="s">
        <v>82</v>
      </c>
      <c r="I20" s="197" t="str">
        <f t="shared" si="6"/>
        <v>ExpensesG&amp;AStaffTechnologyToolsFinanceCFO</v>
      </c>
      <c r="J20" s="22">
        <f t="shared" si="15"/>
        <v>0</v>
      </c>
      <c r="K20" s="22">
        <f t="shared" si="15"/>
        <v>0</v>
      </c>
      <c r="L20" s="22">
        <f t="shared" si="15"/>
        <v>0</v>
      </c>
      <c r="M20" s="22">
        <f t="shared" si="15"/>
        <v>0</v>
      </c>
      <c r="N20" s="22">
        <f t="shared" si="15"/>
        <v>0</v>
      </c>
      <c r="O20" s="22">
        <f t="shared" si="15"/>
        <v>0</v>
      </c>
      <c r="P20" s="22">
        <f t="shared" si="15"/>
        <v>0</v>
      </c>
      <c r="Q20" s="22">
        <f t="shared" si="15"/>
        <v>0</v>
      </c>
      <c r="R20" s="22">
        <f t="shared" si="15"/>
        <v>0</v>
      </c>
      <c r="S20" s="22">
        <f t="shared" si="15"/>
        <v>0</v>
      </c>
      <c r="T20" s="22">
        <f t="shared" si="16"/>
        <v>0</v>
      </c>
      <c r="U20" s="22">
        <f t="shared" si="16"/>
        <v>0</v>
      </c>
      <c r="V20" s="22">
        <f t="shared" si="16"/>
        <v>0</v>
      </c>
      <c r="W20" s="22">
        <f t="shared" si="16"/>
        <v>0</v>
      </c>
      <c r="X20" s="22">
        <f t="shared" si="16"/>
        <v>0</v>
      </c>
      <c r="Y20" s="22">
        <f t="shared" si="16"/>
        <v>0</v>
      </c>
      <c r="Z20" s="22">
        <f t="shared" si="16"/>
        <v>0</v>
      </c>
      <c r="AA20" s="22">
        <f t="shared" si="16"/>
        <v>0</v>
      </c>
      <c r="AB20" s="22">
        <f t="shared" si="16"/>
        <v>0</v>
      </c>
      <c r="AC20" s="22">
        <f t="shared" si="16"/>
        <v>0</v>
      </c>
      <c r="AD20" s="22">
        <f t="shared" si="17"/>
        <v>0</v>
      </c>
      <c r="AE20" s="22">
        <f t="shared" si="17"/>
        <v>0</v>
      </c>
      <c r="AF20" s="22">
        <f t="shared" si="17"/>
        <v>0</v>
      </c>
      <c r="AG20" s="22">
        <f t="shared" si="17"/>
        <v>0</v>
      </c>
      <c r="AH20" s="22">
        <f t="shared" si="17"/>
        <v>0</v>
      </c>
      <c r="AI20" s="22">
        <f t="shared" si="17"/>
        <v>0</v>
      </c>
      <c r="AJ20" s="22">
        <f t="shared" si="17"/>
        <v>0</v>
      </c>
      <c r="AK20" s="22">
        <f t="shared" si="17"/>
        <v>0</v>
      </c>
      <c r="AL20" s="22">
        <f t="shared" si="17"/>
        <v>0</v>
      </c>
      <c r="AM20" s="22">
        <f t="shared" si="17"/>
        <v>0</v>
      </c>
      <c r="AN20" s="22">
        <f t="shared" si="18"/>
        <v>0</v>
      </c>
      <c r="AO20" s="22">
        <f t="shared" si="18"/>
        <v>0</v>
      </c>
      <c r="AP20" s="22">
        <f t="shared" si="18"/>
        <v>0</v>
      </c>
      <c r="AQ20" s="22">
        <f t="shared" si="18"/>
        <v>0</v>
      </c>
      <c r="AR20" s="22">
        <f t="shared" si="18"/>
        <v>0</v>
      </c>
      <c r="AS20" s="22">
        <f t="shared" si="18"/>
        <v>0</v>
      </c>
      <c r="AT20" s="22">
        <f t="shared" si="18"/>
        <v>0</v>
      </c>
      <c r="AU20" s="22">
        <f t="shared" si="18"/>
        <v>0</v>
      </c>
      <c r="AV20" s="22">
        <f t="shared" si="18"/>
        <v>0</v>
      </c>
      <c r="AW20" s="22">
        <f t="shared" si="18"/>
        <v>0</v>
      </c>
      <c r="AX20" s="22">
        <f t="shared" si="19"/>
        <v>0</v>
      </c>
      <c r="AY20" s="22">
        <f t="shared" si="19"/>
        <v>0</v>
      </c>
      <c r="AZ20" s="22">
        <f t="shared" si="19"/>
        <v>0</v>
      </c>
      <c r="BA20" s="22">
        <f t="shared" si="19"/>
        <v>0</v>
      </c>
      <c r="BB20" s="22">
        <f t="shared" si="19"/>
        <v>0</v>
      </c>
      <c r="BC20" s="22">
        <f t="shared" si="19"/>
        <v>0</v>
      </c>
      <c r="BD20" s="22">
        <f t="shared" si="19"/>
        <v>0</v>
      </c>
      <c r="BE20" s="22">
        <f t="shared" si="19"/>
        <v>0</v>
      </c>
      <c r="BF20" s="22">
        <f t="shared" si="19"/>
        <v>0</v>
      </c>
      <c r="BG20" s="22">
        <f t="shared" si="19"/>
        <v>0</v>
      </c>
      <c r="BH20" s="22">
        <f t="shared" si="20"/>
        <v>0</v>
      </c>
      <c r="BI20" s="22">
        <f t="shared" si="20"/>
        <v>0</v>
      </c>
      <c r="BJ20" s="22">
        <f t="shared" si="20"/>
        <v>0</v>
      </c>
      <c r="BK20" s="22">
        <f t="shared" si="20"/>
        <v>0</v>
      </c>
      <c r="BL20" s="22">
        <f t="shared" si="20"/>
        <v>0</v>
      </c>
      <c r="BM20" s="22">
        <f t="shared" si="20"/>
        <v>0</v>
      </c>
      <c r="BN20" s="22">
        <f t="shared" si="20"/>
        <v>0</v>
      </c>
      <c r="BO20" s="22">
        <f t="shared" si="20"/>
        <v>0</v>
      </c>
      <c r="BP20" s="22">
        <f t="shared" si="20"/>
        <v>0</v>
      </c>
      <c r="BQ20" s="22">
        <f t="shared" si="20"/>
        <v>0</v>
      </c>
    </row>
    <row r="21" spans="2:69" s="21" customFormat="1" ht="16" customHeight="1">
      <c r="B21" s="21" t="s">
        <v>132</v>
      </c>
      <c r="C21" s="212" t="s">
        <v>80</v>
      </c>
      <c r="D21" s="212" t="s">
        <v>118</v>
      </c>
      <c r="E21" s="212" t="s">
        <v>113</v>
      </c>
      <c r="F21" s="212" t="s">
        <v>90</v>
      </c>
      <c r="G21" s="212" t="s">
        <v>81</v>
      </c>
      <c r="H21" s="197" t="s">
        <v>79</v>
      </c>
      <c r="I21" s="197" t="str">
        <f t="shared" si="6"/>
        <v>ExpensesG&amp;AStaffTechnologyToolsFinanceController</v>
      </c>
      <c r="J21" s="22">
        <f t="shared" si="15"/>
        <v>0</v>
      </c>
      <c r="K21" s="22">
        <f t="shared" si="15"/>
        <v>0</v>
      </c>
      <c r="L21" s="22">
        <f t="shared" si="15"/>
        <v>0</v>
      </c>
      <c r="M21" s="22">
        <f t="shared" si="15"/>
        <v>0</v>
      </c>
      <c r="N21" s="22">
        <f t="shared" si="15"/>
        <v>0</v>
      </c>
      <c r="O21" s="22">
        <f t="shared" si="15"/>
        <v>0</v>
      </c>
      <c r="P21" s="22">
        <f t="shared" si="15"/>
        <v>0</v>
      </c>
      <c r="Q21" s="22">
        <f t="shared" si="15"/>
        <v>0</v>
      </c>
      <c r="R21" s="22">
        <f t="shared" si="15"/>
        <v>0</v>
      </c>
      <c r="S21" s="22">
        <f t="shared" si="15"/>
        <v>0</v>
      </c>
      <c r="T21" s="22">
        <f t="shared" si="16"/>
        <v>0</v>
      </c>
      <c r="U21" s="22">
        <f t="shared" si="16"/>
        <v>0</v>
      </c>
      <c r="V21" s="22">
        <f t="shared" si="16"/>
        <v>0</v>
      </c>
      <c r="W21" s="22">
        <f t="shared" si="16"/>
        <v>0</v>
      </c>
      <c r="X21" s="22">
        <f t="shared" si="16"/>
        <v>0</v>
      </c>
      <c r="Y21" s="22">
        <f t="shared" si="16"/>
        <v>0</v>
      </c>
      <c r="Z21" s="22">
        <f t="shared" si="16"/>
        <v>0</v>
      </c>
      <c r="AA21" s="22">
        <f t="shared" si="16"/>
        <v>0</v>
      </c>
      <c r="AB21" s="22">
        <f t="shared" si="16"/>
        <v>0</v>
      </c>
      <c r="AC21" s="22">
        <f t="shared" si="16"/>
        <v>0</v>
      </c>
      <c r="AD21" s="22">
        <f t="shared" si="17"/>
        <v>0</v>
      </c>
      <c r="AE21" s="22">
        <f t="shared" si="17"/>
        <v>0</v>
      </c>
      <c r="AF21" s="22">
        <f t="shared" si="17"/>
        <v>0</v>
      </c>
      <c r="AG21" s="22">
        <f t="shared" si="17"/>
        <v>0</v>
      </c>
      <c r="AH21" s="22">
        <f t="shared" si="17"/>
        <v>0</v>
      </c>
      <c r="AI21" s="22">
        <f t="shared" si="17"/>
        <v>0</v>
      </c>
      <c r="AJ21" s="22">
        <f t="shared" si="17"/>
        <v>0</v>
      </c>
      <c r="AK21" s="22">
        <f t="shared" si="17"/>
        <v>0</v>
      </c>
      <c r="AL21" s="22">
        <f t="shared" si="17"/>
        <v>0</v>
      </c>
      <c r="AM21" s="22">
        <f t="shared" si="17"/>
        <v>0</v>
      </c>
      <c r="AN21" s="22">
        <f t="shared" si="18"/>
        <v>0</v>
      </c>
      <c r="AO21" s="22">
        <f t="shared" si="18"/>
        <v>0</v>
      </c>
      <c r="AP21" s="22">
        <f t="shared" si="18"/>
        <v>0</v>
      </c>
      <c r="AQ21" s="22">
        <f t="shared" si="18"/>
        <v>0</v>
      </c>
      <c r="AR21" s="22">
        <f t="shared" si="18"/>
        <v>0</v>
      </c>
      <c r="AS21" s="22">
        <f t="shared" si="18"/>
        <v>0</v>
      </c>
      <c r="AT21" s="22">
        <f t="shared" si="18"/>
        <v>0</v>
      </c>
      <c r="AU21" s="22">
        <f t="shared" si="18"/>
        <v>0</v>
      </c>
      <c r="AV21" s="22">
        <f t="shared" si="18"/>
        <v>0</v>
      </c>
      <c r="AW21" s="22">
        <f t="shared" si="18"/>
        <v>0</v>
      </c>
      <c r="AX21" s="22">
        <f t="shared" si="19"/>
        <v>0</v>
      </c>
      <c r="AY21" s="22">
        <f t="shared" si="19"/>
        <v>0</v>
      </c>
      <c r="AZ21" s="22">
        <f t="shared" si="19"/>
        <v>0</v>
      </c>
      <c r="BA21" s="22">
        <f t="shared" si="19"/>
        <v>0</v>
      </c>
      <c r="BB21" s="22">
        <f t="shared" si="19"/>
        <v>0</v>
      </c>
      <c r="BC21" s="22">
        <f t="shared" si="19"/>
        <v>0</v>
      </c>
      <c r="BD21" s="22">
        <f t="shared" si="19"/>
        <v>0</v>
      </c>
      <c r="BE21" s="22">
        <f t="shared" si="19"/>
        <v>0</v>
      </c>
      <c r="BF21" s="22">
        <f t="shared" si="19"/>
        <v>0</v>
      </c>
      <c r="BG21" s="22">
        <f t="shared" si="19"/>
        <v>0</v>
      </c>
      <c r="BH21" s="22">
        <f t="shared" si="20"/>
        <v>0</v>
      </c>
      <c r="BI21" s="22">
        <f t="shared" si="20"/>
        <v>0</v>
      </c>
      <c r="BJ21" s="22">
        <f t="shared" si="20"/>
        <v>0</v>
      </c>
      <c r="BK21" s="22">
        <f t="shared" si="20"/>
        <v>0</v>
      </c>
      <c r="BL21" s="22">
        <f t="shared" si="20"/>
        <v>0</v>
      </c>
      <c r="BM21" s="22">
        <f t="shared" si="20"/>
        <v>0</v>
      </c>
      <c r="BN21" s="22">
        <f t="shared" si="20"/>
        <v>0</v>
      </c>
      <c r="BO21" s="22">
        <f t="shared" si="20"/>
        <v>0</v>
      </c>
      <c r="BP21" s="22">
        <f t="shared" si="20"/>
        <v>0</v>
      </c>
      <c r="BQ21" s="22">
        <f t="shared" si="20"/>
        <v>0</v>
      </c>
    </row>
    <row r="22" spans="2:69" s="21" customFormat="1" ht="16" customHeight="1">
      <c r="B22" s="21" t="s">
        <v>132</v>
      </c>
      <c r="C22" s="212" t="s">
        <v>80</v>
      </c>
      <c r="D22" s="212" t="s">
        <v>118</v>
      </c>
      <c r="E22" s="212" t="s">
        <v>113</v>
      </c>
      <c r="F22" s="212" t="s">
        <v>90</v>
      </c>
      <c r="G22" s="212" t="s">
        <v>81</v>
      </c>
      <c r="H22" s="197" t="s">
        <v>115</v>
      </c>
      <c r="I22" s="197" t="str">
        <f t="shared" si="6"/>
        <v>ExpensesG&amp;AStaffTechnologyToolsFinanceBilling Administrator</v>
      </c>
      <c r="J22" s="22">
        <f t="shared" si="15"/>
        <v>0</v>
      </c>
      <c r="K22" s="22">
        <f t="shared" si="15"/>
        <v>0</v>
      </c>
      <c r="L22" s="22">
        <f t="shared" si="15"/>
        <v>0</v>
      </c>
      <c r="M22" s="22">
        <f t="shared" si="15"/>
        <v>0</v>
      </c>
      <c r="N22" s="22">
        <f t="shared" si="15"/>
        <v>0</v>
      </c>
      <c r="O22" s="22">
        <f t="shared" si="15"/>
        <v>0</v>
      </c>
      <c r="P22" s="22">
        <f t="shared" si="15"/>
        <v>0</v>
      </c>
      <c r="Q22" s="22">
        <f t="shared" si="15"/>
        <v>0</v>
      </c>
      <c r="R22" s="22">
        <f t="shared" si="15"/>
        <v>0</v>
      </c>
      <c r="S22" s="22">
        <f t="shared" si="15"/>
        <v>0</v>
      </c>
      <c r="T22" s="22">
        <f t="shared" si="16"/>
        <v>0</v>
      </c>
      <c r="U22" s="22">
        <f t="shared" si="16"/>
        <v>0</v>
      </c>
      <c r="V22" s="22">
        <f t="shared" si="16"/>
        <v>0</v>
      </c>
      <c r="W22" s="22">
        <f t="shared" si="16"/>
        <v>0</v>
      </c>
      <c r="X22" s="22">
        <f t="shared" si="16"/>
        <v>0</v>
      </c>
      <c r="Y22" s="22">
        <f t="shared" si="16"/>
        <v>0</v>
      </c>
      <c r="Z22" s="22">
        <f t="shared" si="16"/>
        <v>0</v>
      </c>
      <c r="AA22" s="22">
        <f t="shared" si="16"/>
        <v>0</v>
      </c>
      <c r="AB22" s="22">
        <f t="shared" si="16"/>
        <v>0</v>
      </c>
      <c r="AC22" s="22">
        <f t="shared" si="16"/>
        <v>0</v>
      </c>
      <c r="AD22" s="22">
        <f t="shared" si="17"/>
        <v>0</v>
      </c>
      <c r="AE22" s="22">
        <f t="shared" si="17"/>
        <v>0</v>
      </c>
      <c r="AF22" s="22">
        <f t="shared" si="17"/>
        <v>0</v>
      </c>
      <c r="AG22" s="22">
        <f t="shared" si="17"/>
        <v>0</v>
      </c>
      <c r="AH22" s="22">
        <f t="shared" si="17"/>
        <v>0</v>
      </c>
      <c r="AI22" s="22">
        <f t="shared" si="17"/>
        <v>0</v>
      </c>
      <c r="AJ22" s="22">
        <f t="shared" si="17"/>
        <v>0</v>
      </c>
      <c r="AK22" s="22">
        <f t="shared" si="17"/>
        <v>0</v>
      </c>
      <c r="AL22" s="22">
        <f t="shared" si="17"/>
        <v>0</v>
      </c>
      <c r="AM22" s="22">
        <f t="shared" si="17"/>
        <v>0</v>
      </c>
      <c r="AN22" s="22">
        <f t="shared" si="18"/>
        <v>0</v>
      </c>
      <c r="AO22" s="22">
        <f t="shared" si="18"/>
        <v>0</v>
      </c>
      <c r="AP22" s="22">
        <f t="shared" si="18"/>
        <v>0</v>
      </c>
      <c r="AQ22" s="22">
        <f t="shared" si="18"/>
        <v>0</v>
      </c>
      <c r="AR22" s="22">
        <f t="shared" si="18"/>
        <v>0</v>
      </c>
      <c r="AS22" s="22">
        <f t="shared" si="18"/>
        <v>0</v>
      </c>
      <c r="AT22" s="22">
        <f t="shared" si="18"/>
        <v>0</v>
      </c>
      <c r="AU22" s="22">
        <f t="shared" si="18"/>
        <v>0</v>
      </c>
      <c r="AV22" s="22">
        <f t="shared" si="18"/>
        <v>0</v>
      </c>
      <c r="AW22" s="22">
        <f t="shared" si="18"/>
        <v>0</v>
      </c>
      <c r="AX22" s="22">
        <f t="shared" si="19"/>
        <v>0</v>
      </c>
      <c r="AY22" s="22">
        <f t="shared" si="19"/>
        <v>0</v>
      </c>
      <c r="AZ22" s="22">
        <f t="shared" si="19"/>
        <v>0</v>
      </c>
      <c r="BA22" s="22">
        <f t="shared" si="19"/>
        <v>0</v>
      </c>
      <c r="BB22" s="22">
        <f t="shared" si="19"/>
        <v>0</v>
      </c>
      <c r="BC22" s="22">
        <f t="shared" si="19"/>
        <v>0</v>
      </c>
      <c r="BD22" s="22">
        <f t="shared" si="19"/>
        <v>0</v>
      </c>
      <c r="BE22" s="22">
        <f t="shared" si="19"/>
        <v>0</v>
      </c>
      <c r="BF22" s="22">
        <f t="shared" si="19"/>
        <v>0</v>
      </c>
      <c r="BG22" s="22">
        <f t="shared" si="19"/>
        <v>0</v>
      </c>
      <c r="BH22" s="22">
        <f t="shared" si="20"/>
        <v>0</v>
      </c>
      <c r="BI22" s="22">
        <f t="shared" si="20"/>
        <v>0</v>
      </c>
      <c r="BJ22" s="22">
        <f t="shared" si="20"/>
        <v>0</v>
      </c>
      <c r="BK22" s="22">
        <f t="shared" si="20"/>
        <v>0</v>
      </c>
      <c r="BL22" s="22">
        <f t="shared" si="20"/>
        <v>0</v>
      </c>
      <c r="BM22" s="22">
        <f t="shared" si="20"/>
        <v>0</v>
      </c>
      <c r="BN22" s="22">
        <f t="shared" si="20"/>
        <v>0</v>
      </c>
      <c r="BO22" s="22">
        <f t="shared" si="20"/>
        <v>0</v>
      </c>
      <c r="BP22" s="22">
        <f t="shared" si="20"/>
        <v>0</v>
      </c>
      <c r="BQ22" s="22">
        <f t="shared" si="20"/>
        <v>0</v>
      </c>
    </row>
    <row r="23" spans="2:69" s="21" customFormat="1" ht="16" customHeight="1">
      <c r="B23" s="21" t="s">
        <v>132</v>
      </c>
      <c r="C23" s="212" t="s">
        <v>80</v>
      </c>
      <c r="D23" s="212" t="s">
        <v>118</v>
      </c>
      <c r="E23" s="212" t="s">
        <v>91</v>
      </c>
      <c r="F23" s="212" t="s">
        <v>91</v>
      </c>
      <c r="G23" s="212" t="s">
        <v>84</v>
      </c>
      <c r="H23" s="197" t="s">
        <v>83</v>
      </c>
      <c r="I23" s="197" t="str">
        <f t="shared" si="6"/>
        <v>ExpensesG&amp;AStaffT&amp;ET&amp;EExec. ManagementCEO</v>
      </c>
      <c r="J23" s="22">
        <f t="shared" ref="J23:S26" si="21">INDEX(RoleData,MATCH($H23,RoleNames,),MATCH($E23,ExpenseNames,))*INDEX(StaffData,MATCH(CONCATENATE($C23,"Staff",$G23,$H23),StaffDataLookupName,),MATCH(J$6,StaffDataMonths,))/INDEX(RoleData,3,MATCH($F23,ExpenseNames,))</f>
        <v>416.66666666666669</v>
      </c>
      <c r="K23" s="22">
        <f t="shared" si="21"/>
        <v>416.66666666666669</v>
      </c>
      <c r="L23" s="22">
        <f t="shared" si="21"/>
        <v>416.66666666666669</v>
      </c>
      <c r="M23" s="22">
        <f t="shared" si="21"/>
        <v>416.66666666666669</v>
      </c>
      <c r="N23" s="22">
        <f t="shared" si="21"/>
        <v>416.66666666666669</v>
      </c>
      <c r="O23" s="22">
        <f t="shared" si="21"/>
        <v>416.66666666666669</v>
      </c>
      <c r="P23" s="22">
        <f t="shared" si="21"/>
        <v>416.66666666666669</v>
      </c>
      <c r="Q23" s="22">
        <f t="shared" si="21"/>
        <v>416.66666666666669</v>
      </c>
      <c r="R23" s="22">
        <f t="shared" si="21"/>
        <v>416.66666666666669</v>
      </c>
      <c r="S23" s="22">
        <f t="shared" si="21"/>
        <v>416.66666666666669</v>
      </c>
      <c r="T23" s="22">
        <f t="shared" ref="T23:AC26" si="22">INDEX(RoleData,MATCH($H23,RoleNames,),MATCH($E23,ExpenseNames,))*INDEX(StaffData,MATCH(CONCATENATE($C23,"Staff",$G23,$H23),StaffDataLookupName,),MATCH(T$6,StaffDataMonths,))/INDEX(RoleData,3,MATCH($F23,ExpenseNames,))</f>
        <v>416.66666666666669</v>
      </c>
      <c r="U23" s="22">
        <f t="shared" si="22"/>
        <v>416.66666666666669</v>
      </c>
      <c r="V23" s="22">
        <f t="shared" si="22"/>
        <v>416.66666666666669</v>
      </c>
      <c r="W23" s="22">
        <f t="shared" si="22"/>
        <v>416.66666666666669</v>
      </c>
      <c r="X23" s="22">
        <f t="shared" si="22"/>
        <v>416.66666666666669</v>
      </c>
      <c r="Y23" s="22">
        <f t="shared" si="22"/>
        <v>416.66666666666669</v>
      </c>
      <c r="Z23" s="22">
        <f t="shared" si="22"/>
        <v>416.66666666666669</v>
      </c>
      <c r="AA23" s="22">
        <f t="shared" si="22"/>
        <v>416.66666666666669</v>
      </c>
      <c r="AB23" s="22">
        <f t="shared" si="22"/>
        <v>416.66666666666669</v>
      </c>
      <c r="AC23" s="22">
        <f t="shared" si="22"/>
        <v>416.66666666666669</v>
      </c>
      <c r="AD23" s="22">
        <f t="shared" ref="AD23:AM26" si="23">INDEX(RoleData,MATCH($H23,RoleNames,),MATCH($E23,ExpenseNames,))*INDEX(StaffData,MATCH(CONCATENATE($C23,"Staff",$G23,$H23),StaffDataLookupName,),MATCH(AD$6,StaffDataMonths,))/INDEX(RoleData,3,MATCH($F23,ExpenseNames,))</f>
        <v>416.66666666666669</v>
      </c>
      <c r="AE23" s="22">
        <f t="shared" si="23"/>
        <v>416.66666666666669</v>
      </c>
      <c r="AF23" s="22">
        <f t="shared" si="23"/>
        <v>416.66666666666669</v>
      </c>
      <c r="AG23" s="22">
        <f t="shared" si="23"/>
        <v>416.66666666666669</v>
      </c>
      <c r="AH23" s="22">
        <f t="shared" si="23"/>
        <v>416.66666666666669</v>
      </c>
      <c r="AI23" s="22">
        <f t="shared" si="23"/>
        <v>416.66666666666669</v>
      </c>
      <c r="AJ23" s="22">
        <f t="shared" si="23"/>
        <v>416.66666666666669</v>
      </c>
      <c r="AK23" s="22">
        <f t="shared" si="23"/>
        <v>416.66666666666669</v>
      </c>
      <c r="AL23" s="22">
        <f t="shared" si="23"/>
        <v>416.66666666666669</v>
      </c>
      <c r="AM23" s="22">
        <f t="shared" si="23"/>
        <v>416.66666666666669</v>
      </c>
      <c r="AN23" s="22">
        <f t="shared" ref="AN23:AW26" si="24">INDEX(RoleData,MATCH($H23,RoleNames,),MATCH($E23,ExpenseNames,))*INDEX(StaffData,MATCH(CONCATENATE($C23,"Staff",$G23,$H23),StaffDataLookupName,),MATCH(AN$6,StaffDataMonths,))/INDEX(RoleData,3,MATCH($F23,ExpenseNames,))</f>
        <v>416.66666666666669</v>
      </c>
      <c r="AO23" s="22">
        <f t="shared" si="24"/>
        <v>416.66666666666669</v>
      </c>
      <c r="AP23" s="22">
        <f t="shared" si="24"/>
        <v>416.66666666666669</v>
      </c>
      <c r="AQ23" s="22">
        <f t="shared" si="24"/>
        <v>416.66666666666669</v>
      </c>
      <c r="AR23" s="22">
        <f t="shared" si="24"/>
        <v>416.66666666666669</v>
      </c>
      <c r="AS23" s="22">
        <f t="shared" si="24"/>
        <v>416.66666666666669</v>
      </c>
      <c r="AT23" s="22">
        <f t="shared" si="24"/>
        <v>416.66666666666669</v>
      </c>
      <c r="AU23" s="22">
        <f t="shared" si="24"/>
        <v>416.66666666666669</v>
      </c>
      <c r="AV23" s="22">
        <f t="shared" si="24"/>
        <v>416.66666666666669</v>
      </c>
      <c r="AW23" s="22">
        <f t="shared" si="24"/>
        <v>416.66666666666669</v>
      </c>
      <c r="AX23" s="22">
        <f t="shared" ref="AX23:BG26" si="25">INDEX(RoleData,MATCH($H23,RoleNames,),MATCH($E23,ExpenseNames,))*INDEX(StaffData,MATCH(CONCATENATE($C23,"Staff",$G23,$H23),StaffDataLookupName,),MATCH(AX$6,StaffDataMonths,))/INDEX(RoleData,3,MATCH($F23,ExpenseNames,))</f>
        <v>416.66666666666669</v>
      </c>
      <c r="AY23" s="22">
        <f t="shared" si="25"/>
        <v>416.66666666666669</v>
      </c>
      <c r="AZ23" s="22">
        <f t="shared" si="25"/>
        <v>416.66666666666669</v>
      </c>
      <c r="BA23" s="22">
        <f t="shared" si="25"/>
        <v>416.66666666666669</v>
      </c>
      <c r="BB23" s="22">
        <f t="shared" si="25"/>
        <v>416.66666666666669</v>
      </c>
      <c r="BC23" s="22">
        <f t="shared" si="25"/>
        <v>416.66666666666669</v>
      </c>
      <c r="BD23" s="22">
        <f t="shared" si="25"/>
        <v>416.66666666666669</v>
      </c>
      <c r="BE23" s="22">
        <f t="shared" si="25"/>
        <v>416.66666666666669</v>
      </c>
      <c r="BF23" s="22">
        <f t="shared" si="25"/>
        <v>416.66666666666669</v>
      </c>
      <c r="BG23" s="22">
        <f t="shared" si="25"/>
        <v>416.66666666666669</v>
      </c>
      <c r="BH23" s="22">
        <f t="shared" ref="BH23:BQ26" si="26">INDEX(RoleData,MATCH($H23,RoleNames,),MATCH($E23,ExpenseNames,))*INDEX(StaffData,MATCH(CONCATENATE($C23,"Staff",$G23,$H23),StaffDataLookupName,),MATCH(BH$6,StaffDataMonths,))/INDEX(RoleData,3,MATCH($F23,ExpenseNames,))</f>
        <v>416.66666666666669</v>
      </c>
      <c r="BI23" s="22">
        <f t="shared" si="26"/>
        <v>416.66666666666669</v>
      </c>
      <c r="BJ23" s="22">
        <f t="shared" si="26"/>
        <v>416.66666666666669</v>
      </c>
      <c r="BK23" s="22">
        <f t="shared" si="26"/>
        <v>416.66666666666669</v>
      </c>
      <c r="BL23" s="22">
        <f t="shared" si="26"/>
        <v>416.66666666666669</v>
      </c>
      <c r="BM23" s="22">
        <f t="shared" si="26"/>
        <v>416.66666666666669</v>
      </c>
      <c r="BN23" s="22">
        <f t="shared" si="26"/>
        <v>416.66666666666669</v>
      </c>
      <c r="BO23" s="22">
        <f t="shared" si="26"/>
        <v>416.66666666666669</v>
      </c>
      <c r="BP23" s="22">
        <f t="shared" si="26"/>
        <v>416.66666666666669</v>
      </c>
      <c r="BQ23" s="22">
        <f t="shared" si="26"/>
        <v>416.66666666666669</v>
      </c>
    </row>
    <row r="24" spans="2:69" s="21" customFormat="1" ht="16" customHeight="1">
      <c r="B24" s="21" t="s">
        <v>132</v>
      </c>
      <c r="C24" s="212" t="s">
        <v>80</v>
      </c>
      <c r="D24" s="212" t="s">
        <v>118</v>
      </c>
      <c r="E24" s="212" t="s">
        <v>91</v>
      </c>
      <c r="F24" s="212" t="s">
        <v>91</v>
      </c>
      <c r="G24" s="212" t="s">
        <v>81</v>
      </c>
      <c r="H24" s="197" t="s">
        <v>82</v>
      </c>
      <c r="I24" s="197" t="str">
        <f t="shared" si="6"/>
        <v>ExpensesG&amp;AStaffT&amp;ET&amp;EFinanceCFO</v>
      </c>
      <c r="J24" s="22">
        <f t="shared" si="21"/>
        <v>0</v>
      </c>
      <c r="K24" s="22">
        <f t="shared" si="21"/>
        <v>0</v>
      </c>
      <c r="L24" s="22">
        <f t="shared" si="21"/>
        <v>0</v>
      </c>
      <c r="M24" s="22">
        <f t="shared" si="21"/>
        <v>0</v>
      </c>
      <c r="N24" s="22">
        <f t="shared" si="21"/>
        <v>0</v>
      </c>
      <c r="O24" s="22">
        <f t="shared" si="21"/>
        <v>0</v>
      </c>
      <c r="P24" s="22">
        <f t="shared" si="21"/>
        <v>0</v>
      </c>
      <c r="Q24" s="22">
        <f t="shared" si="21"/>
        <v>0</v>
      </c>
      <c r="R24" s="22">
        <f t="shared" si="21"/>
        <v>0</v>
      </c>
      <c r="S24" s="22">
        <f t="shared" si="21"/>
        <v>0</v>
      </c>
      <c r="T24" s="22">
        <f t="shared" si="22"/>
        <v>0</v>
      </c>
      <c r="U24" s="22">
        <f t="shared" si="22"/>
        <v>0</v>
      </c>
      <c r="V24" s="22">
        <f t="shared" si="22"/>
        <v>0</v>
      </c>
      <c r="W24" s="22">
        <f t="shared" si="22"/>
        <v>0</v>
      </c>
      <c r="X24" s="22">
        <f t="shared" si="22"/>
        <v>0</v>
      </c>
      <c r="Y24" s="22">
        <f t="shared" si="22"/>
        <v>0</v>
      </c>
      <c r="Z24" s="22">
        <f t="shared" si="22"/>
        <v>0</v>
      </c>
      <c r="AA24" s="22">
        <f t="shared" si="22"/>
        <v>0</v>
      </c>
      <c r="AB24" s="22">
        <f t="shared" si="22"/>
        <v>0</v>
      </c>
      <c r="AC24" s="22">
        <f t="shared" si="22"/>
        <v>0</v>
      </c>
      <c r="AD24" s="22">
        <f t="shared" si="23"/>
        <v>0</v>
      </c>
      <c r="AE24" s="22">
        <f t="shared" si="23"/>
        <v>0</v>
      </c>
      <c r="AF24" s="22">
        <f t="shared" si="23"/>
        <v>0</v>
      </c>
      <c r="AG24" s="22">
        <f t="shared" si="23"/>
        <v>0</v>
      </c>
      <c r="AH24" s="22">
        <f t="shared" si="23"/>
        <v>0</v>
      </c>
      <c r="AI24" s="22">
        <f t="shared" si="23"/>
        <v>0</v>
      </c>
      <c r="AJ24" s="22">
        <f t="shared" si="23"/>
        <v>0</v>
      </c>
      <c r="AK24" s="22">
        <f t="shared" si="23"/>
        <v>0</v>
      </c>
      <c r="AL24" s="22">
        <f t="shared" si="23"/>
        <v>0</v>
      </c>
      <c r="AM24" s="22">
        <f t="shared" si="23"/>
        <v>0</v>
      </c>
      <c r="AN24" s="22">
        <f t="shared" si="24"/>
        <v>0</v>
      </c>
      <c r="AO24" s="22">
        <f t="shared" si="24"/>
        <v>0</v>
      </c>
      <c r="AP24" s="22">
        <f t="shared" si="24"/>
        <v>0</v>
      </c>
      <c r="AQ24" s="22">
        <f t="shared" si="24"/>
        <v>0</v>
      </c>
      <c r="AR24" s="22">
        <f t="shared" si="24"/>
        <v>0</v>
      </c>
      <c r="AS24" s="22">
        <f t="shared" si="24"/>
        <v>0</v>
      </c>
      <c r="AT24" s="22">
        <f t="shared" si="24"/>
        <v>250</v>
      </c>
      <c r="AU24" s="22">
        <f t="shared" si="24"/>
        <v>250</v>
      </c>
      <c r="AV24" s="22">
        <f t="shared" si="24"/>
        <v>250</v>
      </c>
      <c r="AW24" s="22">
        <f t="shared" si="24"/>
        <v>250</v>
      </c>
      <c r="AX24" s="22">
        <f t="shared" si="25"/>
        <v>250</v>
      </c>
      <c r="AY24" s="22">
        <f t="shared" si="25"/>
        <v>250</v>
      </c>
      <c r="AZ24" s="22">
        <f t="shared" si="25"/>
        <v>250</v>
      </c>
      <c r="BA24" s="22">
        <f t="shared" si="25"/>
        <v>250</v>
      </c>
      <c r="BB24" s="22">
        <f t="shared" si="25"/>
        <v>250</v>
      </c>
      <c r="BC24" s="22">
        <f t="shared" si="25"/>
        <v>250</v>
      </c>
      <c r="BD24" s="22">
        <f t="shared" si="25"/>
        <v>250</v>
      </c>
      <c r="BE24" s="22">
        <f t="shared" si="25"/>
        <v>250</v>
      </c>
      <c r="BF24" s="22">
        <f t="shared" si="25"/>
        <v>250</v>
      </c>
      <c r="BG24" s="22">
        <f t="shared" si="25"/>
        <v>250</v>
      </c>
      <c r="BH24" s="22">
        <f t="shared" si="26"/>
        <v>250</v>
      </c>
      <c r="BI24" s="22">
        <f t="shared" si="26"/>
        <v>250</v>
      </c>
      <c r="BJ24" s="22">
        <f t="shared" si="26"/>
        <v>250</v>
      </c>
      <c r="BK24" s="22">
        <f t="shared" si="26"/>
        <v>250</v>
      </c>
      <c r="BL24" s="22">
        <f t="shared" si="26"/>
        <v>250</v>
      </c>
      <c r="BM24" s="22">
        <f t="shared" si="26"/>
        <v>250</v>
      </c>
      <c r="BN24" s="22">
        <f t="shared" si="26"/>
        <v>250</v>
      </c>
      <c r="BO24" s="22">
        <f t="shared" si="26"/>
        <v>250</v>
      </c>
      <c r="BP24" s="22">
        <f t="shared" si="26"/>
        <v>250</v>
      </c>
      <c r="BQ24" s="22">
        <f t="shared" si="26"/>
        <v>250</v>
      </c>
    </row>
    <row r="25" spans="2:69" s="21" customFormat="1" ht="16" customHeight="1">
      <c r="B25" s="21" t="s">
        <v>132</v>
      </c>
      <c r="C25" s="212" t="s">
        <v>80</v>
      </c>
      <c r="D25" s="212" t="s">
        <v>118</v>
      </c>
      <c r="E25" s="212" t="s">
        <v>91</v>
      </c>
      <c r="F25" s="212" t="s">
        <v>91</v>
      </c>
      <c r="G25" s="212" t="s">
        <v>81</v>
      </c>
      <c r="H25" s="197" t="s">
        <v>79</v>
      </c>
      <c r="I25" s="197" t="str">
        <f t="shared" si="6"/>
        <v>ExpensesG&amp;AStaffT&amp;ET&amp;EFinanceController</v>
      </c>
      <c r="J25" s="22">
        <f t="shared" si="21"/>
        <v>0</v>
      </c>
      <c r="K25" s="22">
        <f t="shared" si="21"/>
        <v>0</v>
      </c>
      <c r="L25" s="22">
        <f t="shared" si="21"/>
        <v>0</v>
      </c>
      <c r="M25" s="22">
        <f t="shared" si="21"/>
        <v>0</v>
      </c>
      <c r="N25" s="22">
        <f t="shared" si="21"/>
        <v>0</v>
      </c>
      <c r="O25" s="22">
        <f t="shared" si="21"/>
        <v>0</v>
      </c>
      <c r="P25" s="22">
        <f t="shared" si="21"/>
        <v>0</v>
      </c>
      <c r="Q25" s="22">
        <f t="shared" si="21"/>
        <v>0</v>
      </c>
      <c r="R25" s="22">
        <f t="shared" si="21"/>
        <v>0</v>
      </c>
      <c r="S25" s="22">
        <f t="shared" si="21"/>
        <v>0</v>
      </c>
      <c r="T25" s="22">
        <f t="shared" si="22"/>
        <v>0</v>
      </c>
      <c r="U25" s="22">
        <f t="shared" si="22"/>
        <v>0</v>
      </c>
      <c r="V25" s="22">
        <f t="shared" si="22"/>
        <v>0</v>
      </c>
      <c r="W25" s="22">
        <f t="shared" si="22"/>
        <v>0</v>
      </c>
      <c r="X25" s="22">
        <f t="shared" si="22"/>
        <v>0</v>
      </c>
      <c r="Y25" s="22">
        <f t="shared" si="22"/>
        <v>0</v>
      </c>
      <c r="Z25" s="22">
        <f t="shared" si="22"/>
        <v>0</v>
      </c>
      <c r="AA25" s="22">
        <f t="shared" si="22"/>
        <v>0</v>
      </c>
      <c r="AB25" s="22">
        <f t="shared" si="22"/>
        <v>0</v>
      </c>
      <c r="AC25" s="22">
        <f t="shared" si="22"/>
        <v>0</v>
      </c>
      <c r="AD25" s="22">
        <f t="shared" si="23"/>
        <v>0</v>
      </c>
      <c r="AE25" s="22">
        <f t="shared" si="23"/>
        <v>0</v>
      </c>
      <c r="AF25" s="22">
        <f t="shared" si="23"/>
        <v>0</v>
      </c>
      <c r="AG25" s="22">
        <f t="shared" si="23"/>
        <v>0</v>
      </c>
      <c r="AH25" s="22">
        <f t="shared" si="23"/>
        <v>0</v>
      </c>
      <c r="AI25" s="22">
        <f t="shared" si="23"/>
        <v>0</v>
      </c>
      <c r="AJ25" s="22">
        <f t="shared" si="23"/>
        <v>0</v>
      </c>
      <c r="AK25" s="22">
        <f t="shared" si="23"/>
        <v>0</v>
      </c>
      <c r="AL25" s="22">
        <f t="shared" si="23"/>
        <v>0</v>
      </c>
      <c r="AM25" s="22">
        <f t="shared" si="23"/>
        <v>0</v>
      </c>
      <c r="AN25" s="22">
        <f t="shared" si="24"/>
        <v>0</v>
      </c>
      <c r="AO25" s="22">
        <f t="shared" si="24"/>
        <v>0</v>
      </c>
      <c r="AP25" s="22">
        <f t="shared" si="24"/>
        <v>0</v>
      </c>
      <c r="AQ25" s="22">
        <f t="shared" si="24"/>
        <v>0</v>
      </c>
      <c r="AR25" s="22">
        <f t="shared" si="24"/>
        <v>0</v>
      </c>
      <c r="AS25" s="22">
        <f t="shared" si="24"/>
        <v>0</v>
      </c>
      <c r="AT25" s="22">
        <f t="shared" si="24"/>
        <v>0</v>
      </c>
      <c r="AU25" s="22">
        <f t="shared" si="24"/>
        <v>0</v>
      </c>
      <c r="AV25" s="22">
        <f t="shared" si="24"/>
        <v>0</v>
      </c>
      <c r="AW25" s="22">
        <f t="shared" si="24"/>
        <v>0</v>
      </c>
      <c r="AX25" s="22">
        <f t="shared" si="25"/>
        <v>0</v>
      </c>
      <c r="AY25" s="22">
        <f t="shared" si="25"/>
        <v>0</v>
      </c>
      <c r="AZ25" s="22">
        <f t="shared" si="25"/>
        <v>0</v>
      </c>
      <c r="BA25" s="22">
        <f t="shared" si="25"/>
        <v>0</v>
      </c>
      <c r="BB25" s="22">
        <f t="shared" si="25"/>
        <v>0</v>
      </c>
      <c r="BC25" s="22">
        <f t="shared" si="25"/>
        <v>0</v>
      </c>
      <c r="BD25" s="22">
        <f t="shared" si="25"/>
        <v>0</v>
      </c>
      <c r="BE25" s="22">
        <f t="shared" si="25"/>
        <v>0</v>
      </c>
      <c r="BF25" s="22">
        <f t="shared" si="25"/>
        <v>0</v>
      </c>
      <c r="BG25" s="22">
        <f t="shared" si="25"/>
        <v>0</v>
      </c>
      <c r="BH25" s="22">
        <f t="shared" si="26"/>
        <v>0</v>
      </c>
      <c r="BI25" s="22">
        <f t="shared" si="26"/>
        <v>0</v>
      </c>
      <c r="BJ25" s="22">
        <f t="shared" si="26"/>
        <v>0</v>
      </c>
      <c r="BK25" s="22">
        <f t="shared" si="26"/>
        <v>0</v>
      </c>
      <c r="BL25" s="22">
        <f t="shared" si="26"/>
        <v>0</v>
      </c>
      <c r="BM25" s="22">
        <f t="shared" si="26"/>
        <v>0</v>
      </c>
      <c r="BN25" s="22">
        <f t="shared" si="26"/>
        <v>0</v>
      </c>
      <c r="BO25" s="22">
        <f t="shared" si="26"/>
        <v>0</v>
      </c>
      <c r="BP25" s="22">
        <f t="shared" si="26"/>
        <v>0</v>
      </c>
      <c r="BQ25" s="22">
        <f t="shared" si="26"/>
        <v>0</v>
      </c>
    </row>
    <row r="26" spans="2:69" s="21" customFormat="1" ht="16" customHeight="1">
      <c r="B26" s="21" t="s">
        <v>132</v>
      </c>
      <c r="C26" s="212" t="s">
        <v>80</v>
      </c>
      <c r="D26" s="212" t="s">
        <v>118</v>
      </c>
      <c r="E26" s="212" t="s">
        <v>91</v>
      </c>
      <c r="F26" s="212" t="s">
        <v>91</v>
      </c>
      <c r="G26" s="212" t="s">
        <v>81</v>
      </c>
      <c r="H26" s="197" t="s">
        <v>115</v>
      </c>
      <c r="I26" s="197" t="str">
        <f t="shared" si="6"/>
        <v>ExpensesG&amp;AStaffT&amp;ET&amp;EFinanceBilling Administrator</v>
      </c>
      <c r="J26" s="22">
        <f t="shared" si="21"/>
        <v>0</v>
      </c>
      <c r="K26" s="22">
        <f t="shared" si="21"/>
        <v>0</v>
      </c>
      <c r="L26" s="22">
        <f t="shared" si="21"/>
        <v>0</v>
      </c>
      <c r="M26" s="22">
        <f t="shared" si="21"/>
        <v>0</v>
      </c>
      <c r="N26" s="22">
        <f t="shared" si="21"/>
        <v>0</v>
      </c>
      <c r="O26" s="22">
        <f t="shared" si="21"/>
        <v>0</v>
      </c>
      <c r="P26" s="22">
        <f t="shared" si="21"/>
        <v>0</v>
      </c>
      <c r="Q26" s="22">
        <f t="shared" si="21"/>
        <v>0</v>
      </c>
      <c r="R26" s="22">
        <f t="shared" si="21"/>
        <v>0</v>
      </c>
      <c r="S26" s="22">
        <f t="shared" si="21"/>
        <v>0</v>
      </c>
      <c r="T26" s="22">
        <f t="shared" si="22"/>
        <v>0</v>
      </c>
      <c r="U26" s="22">
        <f t="shared" si="22"/>
        <v>0</v>
      </c>
      <c r="V26" s="22">
        <f t="shared" si="22"/>
        <v>0</v>
      </c>
      <c r="W26" s="22">
        <f t="shared" si="22"/>
        <v>0</v>
      </c>
      <c r="X26" s="22">
        <f t="shared" si="22"/>
        <v>0</v>
      </c>
      <c r="Y26" s="22">
        <f t="shared" si="22"/>
        <v>0</v>
      </c>
      <c r="Z26" s="22">
        <f t="shared" si="22"/>
        <v>0</v>
      </c>
      <c r="AA26" s="22">
        <f t="shared" si="22"/>
        <v>0</v>
      </c>
      <c r="AB26" s="22">
        <f t="shared" si="22"/>
        <v>0</v>
      </c>
      <c r="AC26" s="22">
        <f t="shared" si="22"/>
        <v>0</v>
      </c>
      <c r="AD26" s="22">
        <f t="shared" si="23"/>
        <v>0</v>
      </c>
      <c r="AE26" s="22">
        <f t="shared" si="23"/>
        <v>0</v>
      </c>
      <c r="AF26" s="22">
        <f t="shared" si="23"/>
        <v>0</v>
      </c>
      <c r="AG26" s="22">
        <f t="shared" si="23"/>
        <v>0</v>
      </c>
      <c r="AH26" s="22">
        <f t="shared" si="23"/>
        <v>0</v>
      </c>
      <c r="AI26" s="22">
        <f t="shared" si="23"/>
        <v>0</v>
      </c>
      <c r="AJ26" s="22">
        <f t="shared" si="23"/>
        <v>0</v>
      </c>
      <c r="AK26" s="22">
        <f t="shared" si="23"/>
        <v>0</v>
      </c>
      <c r="AL26" s="22">
        <f t="shared" si="23"/>
        <v>0</v>
      </c>
      <c r="AM26" s="22">
        <f t="shared" si="23"/>
        <v>0</v>
      </c>
      <c r="AN26" s="22">
        <f t="shared" si="24"/>
        <v>0</v>
      </c>
      <c r="AO26" s="22">
        <f t="shared" si="24"/>
        <v>0</v>
      </c>
      <c r="AP26" s="22">
        <f t="shared" si="24"/>
        <v>0</v>
      </c>
      <c r="AQ26" s="22">
        <f t="shared" si="24"/>
        <v>0</v>
      </c>
      <c r="AR26" s="22">
        <f t="shared" si="24"/>
        <v>0</v>
      </c>
      <c r="AS26" s="22">
        <f t="shared" si="24"/>
        <v>0</v>
      </c>
      <c r="AT26" s="22">
        <f t="shared" si="24"/>
        <v>0</v>
      </c>
      <c r="AU26" s="22">
        <f t="shared" si="24"/>
        <v>0</v>
      </c>
      <c r="AV26" s="22">
        <f t="shared" si="24"/>
        <v>0</v>
      </c>
      <c r="AW26" s="22">
        <f t="shared" si="24"/>
        <v>0</v>
      </c>
      <c r="AX26" s="22">
        <f t="shared" si="25"/>
        <v>0</v>
      </c>
      <c r="AY26" s="22">
        <f t="shared" si="25"/>
        <v>0</v>
      </c>
      <c r="AZ26" s="22">
        <f t="shared" si="25"/>
        <v>0</v>
      </c>
      <c r="BA26" s="22">
        <f t="shared" si="25"/>
        <v>0</v>
      </c>
      <c r="BB26" s="22">
        <f t="shared" si="25"/>
        <v>0</v>
      </c>
      <c r="BC26" s="22">
        <f t="shared" si="25"/>
        <v>0</v>
      </c>
      <c r="BD26" s="22">
        <f t="shared" si="25"/>
        <v>0</v>
      </c>
      <c r="BE26" s="22">
        <f t="shared" si="25"/>
        <v>0</v>
      </c>
      <c r="BF26" s="22">
        <f t="shared" si="25"/>
        <v>0</v>
      </c>
      <c r="BG26" s="22">
        <f t="shared" si="25"/>
        <v>0</v>
      </c>
      <c r="BH26" s="22">
        <f t="shared" si="26"/>
        <v>0</v>
      </c>
      <c r="BI26" s="22">
        <f t="shared" si="26"/>
        <v>0</v>
      </c>
      <c r="BJ26" s="22">
        <f t="shared" si="26"/>
        <v>0</v>
      </c>
      <c r="BK26" s="22">
        <f t="shared" si="26"/>
        <v>0</v>
      </c>
      <c r="BL26" s="22">
        <f t="shared" si="26"/>
        <v>0</v>
      </c>
      <c r="BM26" s="22">
        <f t="shared" si="26"/>
        <v>0</v>
      </c>
      <c r="BN26" s="22">
        <f t="shared" si="26"/>
        <v>0</v>
      </c>
      <c r="BO26" s="22">
        <f t="shared" si="26"/>
        <v>0</v>
      </c>
      <c r="BP26" s="22">
        <f t="shared" si="26"/>
        <v>0</v>
      </c>
      <c r="BQ26" s="22">
        <f t="shared" si="26"/>
        <v>0</v>
      </c>
    </row>
    <row r="27" spans="2:69" s="21" customFormat="1" ht="16" customHeight="1">
      <c r="B27" s="21" t="s">
        <v>132</v>
      </c>
      <c r="C27" s="212" t="s">
        <v>80</v>
      </c>
      <c r="D27" s="212" t="s">
        <v>118</v>
      </c>
      <c r="E27" s="212" t="s">
        <v>92</v>
      </c>
      <c r="F27" s="212" t="s">
        <v>92</v>
      </c>
      <c r="G27" s="212" t="s">
        <v>84</v>
      </c>
      <c r="H27" s="197" t="s">
        <v>83</v>
      </c>
      <c r="I27" s="197" t="str">
        <f t="shared" si="6"/>
        <v>ExpensesG&amp;AStaffRentRentExec. ManagementCEO</v>
      </c>
      <c r="J27" s="22">
        <f t="shared" ref="J27:S38" si="27">INDEX(RoleData,MATCH($H27,RoleNames,),MATCH($E27,ExpenseNames,))*INDEX(StaffData, MATCH(CONCATENATE($C27,"Staff",$G27,$H27),StaffDataLookupName,), MATCH(J$6,StaffDataMonths,))/INDEX(RoleData,3,MATCH($F27,ExpenseNames,))</f>
        <v>1200</v>
      </c>
      <c r="K27" s="22">
        <f t="shared" si="27"/>
        <v>1200</v>
      </c>
      <c r="L27" s="22">
        <f t="shared" si="27"/>
        <v>1200</v>
      </c>
      <c r="M27" s="22">
        <f t="shared" si="27"/>
        <v>1200</v>
      </c>
      <c r="N27" s="22">
        <f t="shared" si="27"/>
        <v>1200</v>
      </c>
      <c r="O27" s="22">
        <f t="shared" si="27"/>
        <v>1200</v>
      </c>
      <c r="P27" s="22">
        <f t="shared" si="27"/>
        <v>1200</v>
      </c>
      <c r="Q27" s="22">
        <f t="shared" si="27"/>
        <v>1200</v>
      </c>
      <c r="R27" s="22">
        <f t="shared" si="27"/>
        <v>1200</v>
      </c>
      <c r="S27" s="22">
        <f t="shared" si="27"/>
        <v>1200</v>
      </c>
      <c r="T27" s="22">
        <f t="shared" ref="T27:AC38" si="28">INDEX(RoleData,MATCH($H27,RoleNames,),MATCH($E27,ExpenseNames,))*INDEX(StaffData, MATCH(CONCATENATE($C27,"Staff",$G27,$H27),StaffDataLookupName,), MATCH(T$6,StaffDataMonths,))/INDEX(RoleData,3,MATCH($F27,ExpenseNames,))</f>
        <v>1200</v>
      </c>
      <c r="U27" s="22">
        <f t="shared" si="28"/>
        <v>1200</v>
      </c>
      <c r="V27" s="22">
        <f t="shared" si="28"/>
        <v>1200</v>
      </c>
      <c r="W27" s="22">
        <f t="shared" si="28"/>
        <v>1200</v>
      </c>
      <c r="X27" s="22">
        <f t="shared" si="28"/>
        <v>1200</v>
      </c>
      <c r="Y27" s="22">
        <f t="shared" si="28"/>
        <v>1200</v>
      </c>
      <c r="Z27" s="22">
        <f t="shared" si="28"/>
        <v>1200</v>
      </c>
      <c r="AA27" s="22">
        <f t="shared" si="28"/>
        <v>1200</v>
      </c>
      <c r="AB27" s="22">
        <f t="shared" si="28"/>
        <v>1200</v>
      </c>
      <c r="AC27" s="22">
        <f t="shared" si="28"/>
        <v>1200</v>
      </c>
      <c r="AD27" s="22">
        <f t="shared" ref="AD27:AM38" si="29">INDEX(RoleData,MATCH($H27,RoleNames,),MATCH($E27,ExpenseNames,))*INDEX(StaffData, MATCH(CONCATENATE($C27,"Staff",$G27,$H27),StaffDataLookupName,), MATCH(AD$6,StaffDataMonths,))/INDEX(RoleData,3,MATCH($F27,ExpenseNames,))</f>
        <v>1200</v>
      </c>
      <c r="AE27" s="22">
        <f t="shared" si="29"/>
        <v>1200</v>
      </c>
      <c r="AF27" s="22">
        <f t="shared" si="29"/>
        <v>1200</v>
      </c>
      <c r="AG27" s="22">
        <f t="shared" si="29"/>
        <v>1200</v>
      </c>
      <c r="AH27" s="22">
        <f t="shared" si="29"/>
        <v>1200</v>
      </c>
      <c r="AI27" s="22">
        <f t="shared" si="29"/>
        <v>1200</v>
      </c>
      <c r="AJ27" s="22">
        <f t="shared" si="29"/>
        <v>1200</v>
      </c>
      <c r="AK27" s="22">
        <f t="shared" si="29"/>
        <v>1200</v>
      </c>
      <c r="AL27" s="22">
        <f t="shared" si="29"/>
        <v>1200</v>
      </c>
      <c r="AM27" s="22">
        <f t="shared" si="29"/>
        <v>1200</v>
      </c>
      <c r="AN27" s="22">
        <f t="shared" ref="AN27:AW38" si="30">INDEX(RoleData,MATCH($H27,RoleNames,),MATCH($E27,ExpenseNames,))*INDEX(StaffData, MATCH(CONCATENATE($C27,"Staff",$G27,$H27),StaffDataLookupName,), MATCH(AN$6,StaffDataMonths,))/INDEX(RoleData,3,MATCH($F27,ExpenseNames,))</f>
        <v>1200</v>
      </c>
      <c r="AO27" s="22">
        <f t="shared" si="30"/>
        <v>1200</v>
      </c>
      <c r="AP27" s="22">
        <f t="shared" si="30"/>
        <v>1200</v>
      </c>
      <c r="AQ27" s="22">
        <f t="shared" si="30"/>
        <v>1200</v>
      </c>
      <c r="AR27" s="22">
        <f t="shared" si="30"/>
        <v>1200</v>
      </c>
      <c r="AS27" s="22">
        <f t="shared" si="30"/>
        <v>1200</v>
      </c>
      <c r="AT27" s="22">
        <f t="shared" si="30"/>
        <v>1200</v>
      </c>
      <c r="AU27" s="22">
        <f t="shared" si="30"/>
        <v>1200</v>
      </c>
      <c r="AV27" s="22">
        <f t="shared" si="30"/>
        <v>1200</v>
      </c>
      <c r="AW27" s="22">
        <f t="shared" si="30"/>
        <v>1200</v>
      </c>
      <c r="AX27" s="22">
        <f t="shared" ref="AX27:BG38" si="31">INDEX(RoleData,MATCH($H27,RoleNames,),MATCH($E27,ExpenseNames,))*INDEX(StaffData, MATCH(CONCATENATE($C27,"Staff",$G27,$H27),StaffDataLookupName,), MATCH(AX$6,StaffDataMonths,))/INDEX(RoleData,3,MATCH($F27,ExpenseNames,))</f>
        <v>1200</v>
      </c>
      <c r="AY27" s="22">
        <f t="shared" si="31"/>
        <v>1200</v>
      </c>
      <c r="AZ27" s="22">
        <f t="shared" si="31"/>
        <v>1200</v>
      </c>
      <c r="BA27" s="22">
        <f t="shared" si="31"/>
        <v>1200</v>
      </c>
      <c r="BB27" s="22">
        <f t="shared" si="31"/>
        <v>1200</v>
      </c>
      <c r="BC27" s="22">
        <f t="shared" si="31"/>
        <v>1200</v>
      </c>
      <c r="BD27" s="22">
        <f t="shared" si="31"/>
        <v>1200</v>
      </c>
      <c r="BE27" s="22">
        <f t="shared" si="31"/>
        <v>1200</v>
      </c>
      <c r="BF27" s="22">
        <f t="shared" si="31"/>
        <v>1200</v>
      </c>
      <c r="BG27" s="22">
        <f t="shared" si="31"/>
        <v>1200</v>
      </c>
      <c r="BH27" s="22">
        <f t="shared" ref="BH27:BQ38" si="32">INDEX(RoleData,MATCH($H27,RoleNames,),MATCH($E27,ExpenseNames,))*INDEX(StaffData, MATCH(CONCATENATE($C27,"Staff",$G27,$H27),StaffDataLookupName,), MATCH(BH$6,StaffDataMonths,))/INDEX(RoleData,3,MATCH($F27,ExpenseNames,))</f>
        <v>1200</v>
      </c>
      <c r="BI27" s="22">
        <f t="shared" si="32"/>
        <v>1200</v>
      </c>
      <c r="BJ27" s="22">
        <f t="shared" si="32"/>
        <v>1200</v>
      </c>
      <c r="BK27" s="22">
        <f t="shared" si="32"/>
        <v>1200</v>
      </c>
      <c r="BL27" s="22">
        <f t="shared" si="32"/>
        <v>1200</v>
      </c>
      <c r="BM27" s="22">
        <f t="shared" si="32"/>
        <v>1200</v>
      </c>
      <c r="BN27" s="22">
        <f t="shared" si="32"/>
        <v>1200</v>
      </c>
      <c r="BO27" s="22">
        <f t="shared" si="32"/>
        <v>1200</v>
      </c>
      <c r="BP27" s="22">
        <f t="shared" si="32"/>
        <v>1200</v>
      </c>
      <c r="BQ27" s="22">
        <f t="shared" si="32"/>
        <v>1200</v>
      </c>
    </row>
    <row r="28" spans="2:69" s="21" customFormat="1" ht="16" customHeight="1">
      <c r="B28" s="21" t="s">
        <v>132</v>
      </c>
      <c r="C28" s="212" t="s">
        <v>80</v>
      </c>
      <c r="D28" s="212" t="s">
        <v>118</v>
      </c>
      <c r="E28" s="212" t="s">
        <v>92</v>
      </c>
      <c r="F28" s="212" t="s">
        <v>92</v>
      </c>
      <c r="G28" s="212" t="s">
        <v>81</v>
      </c>
      <c r="H28" s="197" t="s">
        <v>82</v>
      </c>
      <c r="I28" s="197" t="str">
        <f t="shared" si="6"/>
        <v>ExpensesG&amp;AStaffRentRentFinanceCFO</v>
      </c>
      <c r="J28" s="22">
        <f t="shared" si="27"/>
        <v>0</v>
      </c>
      <c r="K28" s="22">
        <f t="shared" si="27"/>
        <v>0</v>
      </c>
      <c r="L28" s="22">
        <f t="shared" si="27"/>
        <v>0</v>
      </c>
      <c r="M28" s="22">
        <f t="shared" si="27"/>
        <v>0</v>
      </c>
      <c r="N28" s="22">
        <f t="shared" si="27"/>
        <v>0</v>
      </c>
      <c r="O28" s="22">
        <f t="shared" si="27"/>
        <v>0</v>
      </c>
      <c r="P28" s="22">
        <f t="shared" si="27"/>
        <v>0</v>
      </c>
      <c r="Q28" s="22">
        <f t="shared" si="27"/>
        <v>0</v>
      </c>
      <c r="R28" s="22">
        <f t="shared" si="27"/>
        <v>0</v>
      </c>
      <c r="S28" s="22">
        <f t="shared" si="27"/>
        <v>0</v>
      </c>
      <c r="T28" s="22">
        <f t="shared" si="28"/>
        <v>0</v>
      </c>
      <c r="U28" s="22">
        <f t="shared" si="28"/>
        <v>0</v>
      </c>
      <c r="V28" s="22">
        <f t="shared" si="28"/>
        <v>0</v>
      </c>
      <c r="W28" s="22">
        <f t="shared" si="28"/>
        <v>0</v>
      </c>
      <c r="X28" s="22">
        <f t="shared" si="28"/>
        <v>0</v>
      </c>
      <c r="Y28" s="22">
        <f t="shared" si="28"/>
        <v>0</v>
      </c>
      <c r="Z28" s="22">
        <f t="shared" si="28"/>
        <v>0</v>
      </c>
      <c r="AA28" s="22">
        <f t="shared" si="28"/>
        <v>0</v>
      </c>
      <c r="AB28" s="22">
        <f t="shared" si="28"/>
        <v>0</v>
      </c>
      <c r="AC28" s="22">
        <f t="shared" si="28"/>
        <v>0</v>
      </c>
      <c r="AD28" s="22">
        <f t="shared" si="29"/>
        <v>0</v>
      </c>
      <c r="AE28" s="22">
        <f t="shared" si="29"/>
        <v>0</v>
      </c>
      <c r="AF28" s="22">
        <f t="shared" si="29"/>
        <v>0</v>
      </c>
      <c r="AG28" s="22">
        <f t="shared" si="29"/>
        <v>0</v>
      </c>
      <c r="AH28" s="22">
        <f t="shared" si="29"/>
        <v>0</v>
      </c>
      <c r="AI28" s="22">
        <f t="shared" si="29"/>
        <v>0</v>
      </c>
      <c r="AJ28" s="22">
        <f t="shared" si="29"/>
        <v>0</v>
      </c>
      <c r="AK28" s="22">
        <f t="shared" si="29"/>
        <v>0</v>
      </c>
      <c r="AL28" s="22">
        <f t="shared" si="29"/>
        <v>0</v>
      </c>
      <c r="AM28" s="22">
        <f t="shared" si="29"/>
        <v>0</v>
      </c>
      <c r="AN28" s="22">
        <f t="shared" si="30"/>
        <v>0</v>
      </c>
      <c r="AO28" s="22">
        <f t="shared" si="30"/>
        <v>0</v>
      </c>
      <c r="AP28" s="22">
        <f t="shared" si="30"/>
        <v>0</v>
      </c>
      <c r="AQ28" s="22">
        <f t="shared" si="30"/>
        <v>0</v>
      </c>
      <c r="AR28" s="22">
        <f t="shared" si="30"/>
        <v>0</v>
      </c>
      <c r="AS28" s="22">
        <f t="shared" si="30"/>
        <v>0</v>
      </c>
      <c r="AT28" s="22">
        <f t="shared" si="30"/>
        <v>1200</v>
      </c>
      <c r="AU28" s="22">
        <f t="shared" si="30"/>
        <v>1200</v>
      </c>
      <c r="AV28" s="22">
        <f t="shared" si="30"/>
        <v>1200</v>
      </c>
      <c r="AW28" s="22">
        <f t="shared" si="30"/>
        <v>1200</v>
      </c>
      <c r="AX28" s="22">
        <f t="shared" si="31"/>
        <v>1200</v>
      </c>
      <c r="AY28" s="22">
        <f t="shared" si="31"/>
        <v>1200</v>
      </c>
      <c r="AZ28" s="22">
        <f t="shared" si="31"/>
        <v>1200</v>
      </c>
      <c r="BA28" s="22">
        <f t="shared" si="31"/>
        <v>1200</v>
      </c>
      <c r="BB28" s="22">
        <f t="shared" si="31"/>
        <v>1200</v>
      </c>
      <c r="BC28" s="22">
        <f t="shared" si="31"/>
        <v>1200</v>
      </c>
      <c r="BD28" s="22">
        <f t="shared" si="31"/>
        <v>1200</v>
      </c>
      <c r="BE28" s="22">
        <f t="shared" si="31"/>
        <v>1200</v>
      </c>
      <c r="BF28" s="22">
        <f t="shared" si="31"/>
        <v>1200</v>
      </c>
      <c r="BG28" s="22">
        <f t="shared" si="31"/>
        <v>1200</v>
      </c>
      <c r="BH28" s="22">
        <f t="shared" si="32"/>
        <v>1200</v>
      </c>
      <c r="BI28" s="22">
        <f t="shared" si="32"/>
        <v>1200</v>
      </c>
      <c r="BJ28" s="22">
        <f t="shared" si="32"/>
        <v>1200</v>
      </c>
      <c r="BK28" s="22">
        <f t="shared" si="32"/>
        <v>1200</v>
      </c>
      <c r="BL28" s="22">
        <f t="shared" si="32"/>
        <v>1200</v>
      </c>
      <c r="BM28" s="22">
        <f t="shared" si="32"/>
        <v>1200</v>
      </c>
      <c r="BN28" s="22">
        <f t="shared" si="32"/>
        <v>1200</v>
      </c>
      <c r="BO28" s="22">
        <f t="shared" si="32"/>
        <v>1200</v>
      </c>
      <c r="BP28" s="22">
        <f t="shared" si="32"/>
        <v>1200</v>
      </c>
      <c r="BQ28" s="22">
        <f t="shared" si="32"/>
        <v>1200</v>
      </c>
    </row>
    <row r="29" spans="2:69" s="21" customFormat="1" ht="16" customHeight="1">
      <c r="B29" s="21" t="s">
        <v>132</v>
      </c>
      <c r="C29" s="212" t="s">
        <v>80</v>
      </c>
      <c r="D29" s="212" t="s">
        <v>118</v>
      </c>
      <c r="E29" s="212" t="s">
        <v>92</v>
      </c>
      <c r="F29" s="212" t="s">
        <v>92</v>
      </c>
      <c r="G29" s="212" t="s">
        <v>81</v>
      </c>
      <c r="H29" s="197" t="s">
        <v>79</v>
      </c>
      <c r="I29" s="197" t="str">
        <f t="shared" si="6"/>
        <v>ExpensesG&amp;AStaffRentRentFinanceController</v>
      </c>
      <c r="J29" s="22">
        <f t="shared" si="27"/>
        <v>0</v>
      </c>
      <c r="K29" s="22">
        <f t="shared" si="27"/>
        <v>0</v>
      </c>
      <c r="L29" s="22">
        <f t="shared" si="27"/>
        <v>0</v>
      </c>
      <c r="M29" s="22">
        <f t="shared" si="27"/>
        <v>0</v>
      </c>
      <c r="N29" s="22">
        <f t="shared" si="27"/>
        <v>0</v>
      </c>
      <c r="O29" s="22">
        <f t="shared" si="27"/>
        <v>0</v>
      </c>
      <c r="P29" s="22">
        <f t="shared" si="27"/>
        <v>0</v>
      </c>
      <c r="Q29" s="22">
        <f t="shared" si="27"/>
        <v>0</v>
      </c>
      <c r="R29" s="22">
        <f t="shared" si="27"/>
        <v>0</v>
      </c>
      <c r="S29" s="22">
        <f t="shared" si="27"/>
        <v>0</v>
      </c>
      <c r="T29" s="22">
        <f t="shared" si="28"/>
        <v>0</v>
      </c>
      <c r="U29" s="22">
        <f t="shared" si="28"/>
        <v>0</v>
      </c>
      <c r="V29" s="22">
        <f t="shared" si="28"/>
        <v>1200</v>
      </c>
      <c r="W29" s="22">
        <f t="shared" si="28"/>
        <v>1200</v>
      </c>
      <c r="X29" s="22">
        <f t="shared" si="28"/>
        <v>1200</v>
      </c>
      <c r="Y29" s="22">
        <f t="shared" si="28"/>
        <v>1200</v>
      </c>
      <c r="Z29" s="22">
        <f t="shared" si="28"/>
        <v>1200</v>
      </c>
      <c r="AA29" s="22">
        <f t="shared" si="28"/>
        <v>1200</v>
      </c>
      <c r="AB29" s="22">
        <f t="shared" si="28"/>
        <v>1200</v>
      </c>
      <c r="AC29" s="22">
        <f t="shared" si="28"/>
        <v>1200</v>
      </c>
      <c r="AD29" s="22">
        <f t="shared" si="29"/>
        <v>1200</v>
      </c>
      <c r="AE29" s="22">
        <f t="shared" si="29"/>
        <v>1200</v>
      </c>
      <c r="AF29" s="22">
        <f t="shared" si="29"/>
        <v>1200</v>
      </c>
      <c r="AG29" s="22">
        <f t="shared" si="29"/>
        <v>1200</v>
      </c>
      <c r="AH29" s="22">
        <f t="shared" si="29"/>
        <v>1200</v>
      </c>
      <c r="AI29" s="22">
        <f t="shared" si="29"/>
        <v>1200</v>
      </c>
      <c r="AJ29" s="22">
        <f t="shared" si="29"/>
        <v>1200</v>
      </c>
      <c r="AK29" s="22">
        <f t="shared" si="29"/>
        <v>1200</v>
      </c>
      <c r="AL29" s="22">
        <f t="shared" si="29"/>
        <v>1200</v>
      </c>
      <c r="AM29" s="22">
        <f t="shared" si="29"/>
        <v>1200</v>
      </c>
      <c r="AN29" s="22">
        <f t="shared" si="30"/>
        <v>1200</v>
      </c>
      <c r="AO29" s="22">
        <f t="shared" si="30"/>
        <v>1200</v>
      </c>
      <c r="AP29" s="22">
        <f t="shared" si="30"/>
        <v>1200</v>
      </c>
      <c r="AQ29" s="22">
        <f t="shared" si="30"/>
        <v>1200</v>
      </c>
      <c r="AR29" s="22">
        <f t="shared" si="30"/>
        <v>1200</v>
      </c>
      <c r="AS29" s="22">
        <f t="shared" si="30"/>
        <v>1200</v>
      </c>
      <c r="AT29" s="22">
        <f t="shared" si="30"/>
        <v>1200</v>
      </c>
      <c r="AU29" s="22">
        <f t="shared" si="30"/>
        <v>1200</v>
      </c>
      <c r="AV29" s="22">
        <f t="shared" si="30"/>
        <v>1200</v>
      </c>
      <c r="AW29" s="22">
        <f t="shared" si="30"/>
        <v>1200</v>
      </c>
      <c r="AX29" s="22">
        <f t="shared" si="31"/>
        <v>1200</v>
      </c>
      <c r="AY29" s="22">
        <f t="shared" si="31"/>
        <v>1200</v>
      </c>
      <c r="AZ29" s="22">
        <f t="shared" si="31"/>
        <v>1200</v>
      </c>
      <c r="BA29" s="22">
        <f t="shared" si="31"/>
        <v>1200</v>
      </c>
      <c r="BB29" s="22">
        <f t="shared" si="31"/>
        <v>1200</v>
      </c>
      <c r="BC29" s="22">
        <f t="shared" si="31"/>
        <v>1200</v>
      </c>
      <c r="BD29" s="22">
        <f t="shared" si="31"/>
        <v>1200</v>
      </c>
      <c r="BE29" s="22">
        <f t="shared" si="31"/>
        <v>1200</v>
      </c>
      <c r="BF29" s="22">
        <f t="shared" si="31"/>
        <v>1200</v>
      </c>
      <c r="BG29" s="22">
        <f t="shared" si="31"/>
        <v>1200</v>
      </c>
      <c r="BH29" s="22">
        <f t="shared" si="32"/>
        <v>1200</v>
      </c>
      <c r="BI29" s="22">
        <f t="shared" si="32"/>
        <v>1200</v>
      </c>
      <c r="BJ29" s="22">
        <f t="shared" si="32"/>
        <v>1200</v>
      </c>
      <c r="BK29" s="22">
        <f t="shared" si="32"/>
        <v>1200</v>
      </c>
      <c r="BL29" s="22">
        <f t="shared" si="32"/>
        <v>1200</v>
      </c>
      <c r="BM29" s="22">
        <f t="shared" si="32"/>
        <v>1200</v>
      </c>
      <c r="BN29" s="22">
        <f t="shared" si="32"/>
        <v>1200</v>
      </c>
      <c r="BO29" s="22">
        <f t="shared" si="32"/>
        <v>1200</v>
      </c>
      <c r="BP29" s="22">
        <f t="shared" si="32"/>
        <v>1200</v>
      </c>
      <c r="BQ29" s="22">
        <f t="shared" si="32"/>
        <v>1200</v>
      </c>
    </row>
    <row r="30" spans="2:69" s="21" customFormat="1" ht="16" customHeight="1">
      <c r="B30" s="21" t="s">
        <v>132</v>
      </c>
      <c r="C30" s="212" t="s">
        <v>80</v>
      </c>
      <c r="D30" s="212" t="s">
        <v>118</v>
      </c>
      <c r="E30" s="212" t="s">
        <v>92</v>
      </c>
      <c r="F30" s="212" t="s">
        <v>92</v>
      </c>
      <c r="G30" s="212" t="s">
        <v>81</v>
      </c>
      <c r="H30" s="197" t="s">
        <v>115</v>
      </c>
      <c r="I30" s="197" t="str">
        <f t="shared" si="6"/>
        <v>ExpensesG&amp;AStaffRentRentFinanceBilling Administrator</v>
      </c>
      <c r="J30" s="22">
        <f t="shared" si="27"/>
        <v>0</v>
      </c>
      <c r="K30" s="22">
        <f t="shared" si="27"/>
        <v>0</v>
      </c>
      <c r="L30" s="22">
        <f t="shared" si="27"/>
        <v>0</v>
      </c>
      <c r="M30" s="22">
        <f t="shared" si="27"/>
        <v>0</v>
      </c>
      <c r="N30" s="22">
        <f t="shared" si="27"/>
        <v>0</v>
      </c>
      <c r="O30" s="22">
        <f t="shared" si="27"/>
        <v>0</v>
      </c>
      <c r="P30" s="22">
        <f t="shared" si="27"/>
        <v>0</v>
      </c>
      <c r="Q30" s="22">
        <f t="shared" si="27"/>
        <v>0</v>
      </c>
      <c r="R30" s="22">
        <f t="shared" si="27"/>
        <v>0</v>
      </c>
      <c r="S30" s="22">
        <f t="shared" si="27"/>
        <v>0</v>
      </c>
      <c r="T30" s="22">
        <f t="shared" si="28"/>
        <v>0</v>
      </c>
      <c r="U30" s="22">
        <f t="shared" si="28"/>
        <v>0</v>
      </c>
      <c r="V30" s="22">
        <f t="shared" si="28"/>
        <v>0</v>
      </c>
      <c r="W30" s="22">
        <f t="shared" si="28"/>
        <v>0</v>
      </c>
      <c r="X30" s="22">
        <f t="shared" si="28"/>
        <v>0</v>
      </c>
      <c r="Y30" s="22">
        <f t="shared" si="28"/>
        <v>0</v>
      </c>
      <c r="Z30" s="22">
        <f t="shared" si="28"/>
        <v>0</v>
      </c>
      <c r="AA30" s="22">
        <f t="shared" si="28"/>
        <v>0</v>
      </c>
      <c r="AB30" s="22">
        <f t="shared" si="28"/>
        <v>0</v>
      </c>
      <c r="AC30" s="22">
        <f t="shared" si="28"/>
        <v>0</v>
      </c>
      <c r="AD30" s="22">
        <f t="shared" si="29"/>
        <v>0</v>
      </c>
      <c r="AE30" s="22">
        <f t="shared" si="29"/>
        <v>0</v>
      </c>
      <c r="AF30" s="22">
        <f t="shared" si="29"/>
        <v>0</v>
      </c>
      <c r="AG30" s="22">
        <f t="shared" si="29"/>
        <v>0</v>
      </c>
      <c r="AH30" s="22">
        <f t="shared" si="29"/>
        <v>0</v>
      </c>
      <c r="AI30" s="22">
        <f t="shared" si="29"/>
        <v>0</v>
      </c>
      <c r="AJ30" s="22">
        <f t="shared" si="29"/>
        <v>0</v>
      </c>
      <c r="AK30" s="22">
        <f t="shared" si="29"/>
        <v>0</v>
      </c>
      <c r="AL30" s="22">
        <f t="shared" si="29"/>
        <v>0</v>
      </c>
      <c r="AM30" s="22">
        <f t="shared" si="29"/>
        <v>1200</v>
      </c>
      <c r="AN30" s="22">
        <f t="shared" si="30"/>
        <v>1200</v>
      </c>
      <c r="AO30" s="22">
        <f t="shared" si="30"/>
        <v>1200</v>
      </c>
      <c r="AP30" s="22">
        <f t="shared" si="30"/>
        <v>1200</v>
      </c>
      <c r="AQ30" s="22">
        <f t="shared" si="30"/>
        <v>1200</v>
      </c>
      <c r="AR30" s="22">
        <f t="shared" si="30"/>
        <v>1200</v>
      </c>
      <c r="AS30" s="22">
        <f t="shared" si="30"/>
        <v>1200</v>
      </c>
      <c r="AT30" s="22">
        <f t="shared" si="30"/>
        <v>1200</v>
      </c>
      <c r="AU30" s="22">
        <f t="shared" si="30"/>
        <v>1200</v>
      </c>
      <c r="AV30" s="22">
        <f t="shared" si="30"/>
        <v>1200</v>
      </c>
      <c r="AW30" s="22">
        <f t="shared" si="30"/>
        <v>1200</v>
      </c>
      <c r="AX30" s="22">
        <f t="shared" si="31"/>
        <v>1200</v>
      </c>
      <c r="AY30" s="22">
        <f t="shared" si="31"/>
        <v>2400</v>
      </c>
      <c r="AZ30" s="22">
        <f t="shared" si="31"/>
        <v>2400</v>
      </c>
      <c r="BA30" s="22">
        <f t="shared" si="31"/>
        <v>2400</v>
      </c>
      <c r="BB30" s="22">
        <f t="shared" si="31"/>
        <v>2400</v>
      </c>
      <c r="BC30" s="22">
        <f t="shared" si="31"/>
        <v>2400</v>
      </c>
      <c r="BD30" s="22">
        <f t="shared" si="31"/>
        <v>2400</v>
      </c>
      <c r="BE30" s="22">
        <f t="shared" si="31"/>
        <v>2400</v>
      </c>
      <c r="BF30" s="22">
        <f t="shared" si="31"/>
        <v>3600</v>
      </c>
      <c r="BG30" s="22">
        <f t="shared" si="31"/>
        <v>3600</v>
      </c>
      <c r="BH30" s="22">
        <f t="shared" si="32"/>
        <v>3600</v>
      </c>
      <c r="BI30" s="22">
        <f t="shared" si="32"/>
        <v>3600</v>
      </c>
      <c r="BJ30" s="22">
        <f t="shared" si="32"/>
        <v>3600</v>
      </c>
      <c r="BK30" s="22">
        <f t="shared" si="32"/>
        <v>3600</v>
      </c>
      <c r="BL30" s="22">
        <f t="shared" si="32"/>
        <v>4800</v>
      </c>
      <c r="BM30" s="22">
        <f t="shared" si="32"/>
        <v>4800</v>
      </c>
      <c r="BN30" s="22">
        <f t="shared" si="32"/>
        <v>4800</v>
      </c>
      <c r="BO30" s="22">
        <f t="shared" si="32"/>
        <v>4800</v>
      </c>
      <c r="BP30" s="22">
        <f t="shared" si="32"/>
        <v>4800</v>
      </c>
      <c r="BQ30" s="22">
        <f t="shared" si="32"/>
        <v>4800</v>
      </c>
    </row>
    <row r="31" spans="2:69" s="21" customFormat="1" ht="16" customHeight="1">
      <c r="B31" s="21" t="s">
        <v>132</v>
      </c>
      <c r="C31" s="212" t="s">
        <v>80</v>
      </c>
      <c r="D31" s="212" t="s">
        <v>118</v>
      </c>
      <c r="E31" s="212" t="s">
        <v>93</v>
      </c>
      <c r="F31" s="212" t="s">
        <v>93</v>
      </c>
      <c r="G31" s="212" t="s">
        <v>84</v>
      </c>
      <c r="H31" s="197" t="s">
        <v>83</v>
      </c>
      <c r="I31" s="197" t="str">
        <f t="shared" si="6"/>
        <v>ExpensesG&amp;AStaffSuppliesSuppliesExec. ManagementCEO</v>
      </c>
      <c r="J31" s="22">
        <f t="shared" si="27"/>
        <v>75</v>
      </c>
      <c r="K31" s="22">
        <f t="shared" si="27"/>
        <v>75</v>
      </c>
      <c r="L31" s="22">
        <f t="shared" si="27"/>
        <v>75</v>
      </c>
      <c r="M31" s="22">
        <f t="shared" si="27"/>
        <v>75</v>
      </c>
      <c r="N31" s="22">
        <f t="shared" si="27"/>
        <v>75</v>
      </c>
      <c r="O31" s="22">
        <f t="shared" si="27"/>
        <v>75</v>
      </c>
      <c r="P31" s="22">
        <f t="shared" si="27"/>
        <v>75</v>
      </c>
      <c r="Q31" s="22">
        <f t="shared" si="27"/>
        <v>75</v>
      </c>
      <c r="R31" s="22">
        <f t="shared" si="27"/>
        <v>75</v>
      </c>
      <c r="S31" s="22">
        <f t="shared" si="27"/>
        <v>75</v>
      </c>
      <c r="T31" s="22">
        <f t="shared" si="28"/>
        <v>75</v>
      </c>
      <c r="U31" s="22">
        <f t="shared" si="28"/>
        <v>75</v>
      </c>
      <c r="V31" s="22">
        <f t="shared" si="28"/>
        <v>75</v>
      </c>
      <c r="W31" s="22">
        <f t="shared" si="28"/>
        <v>75</v>
      </c>
      <c r="X31" s="22">
        <f t="shared" si="28"/>
        <v>75</v>
      </c>
      <c r="Y31" s="22">
        <f t="shared" si="28"/>
        <v>75</v>
      </c>
      <c r="Z31" s="22">
        <f t="shared" si="28"/>
        <v>75</v>
      </c>
      <c r="AA31" s="22">
        <f t="shared" si="28"/>
        <v>75</v>
      </c>
      <c r="AB31" s="22">
        <f t="shared" si="28"/>
        <v>75</v>
      </c>
      <c r="AC31" s="22">
        <f t="shared" si="28"/>
        <v>75</v>
      </c>
      <c r="AD31" s="22">
        <f t="shared" si="29"/>
        <v>75</v>
      </c>
      <c r="AE31" s="22">
        <f t="shared" si="29"/>
        <v>75</v>
      </c>
      <c r="AF31" s="22">
        <f t="shared" si="29"/>
        <v>75</v>
      </c>
      <c r="AG31" s="22">
        <f t="shared" si="29"/>
        <v>75</v>
      </c>
      <c r="AH31" s="22">
        <f t="shared" si="29"/>
        <v>75</v>
      </c>
      <c r="AI31" s="22">
        <f t="shared" si="29"/>
        <v>75</v>
      </c>
      <c r="AJ31" s="22">
        <f t="shared" si="29"/>
        <v>75</v>
      </c>
      <c r="AK31" s="22">
        <f t="shared" si="29"/>
        <v>75</v>
      </c>
      <c r="AL31" s="22">
        <f t="shared" si="29"/>
        <v>75</v>
      </c>
      <c r="AM31" s="22">
        <f t="shared" si="29"/>
        <v>75</v>
      </c>
      <c r="AN31" s="22">
        <f t="shared" si="30"/>
        <v>75</v>
      </c>
      <c r="AO31" s="22">
        <f t="shared" si="30"/>
        <v>75</v>
      </c>
      <c r="AP31" s="22">
        <f t="shared" si="30"/>
        <v>75</v>
      </c>
      <c r="AQ31" s="22">
        <f t="shared" si="30"/>
        <v>75</v>
      </c>
      <c r="AR31" s="22">
        <f t="shared" si="30"/>
        <v>75</v>
      </c>
      <c r="AS31" s="22">
        <f t="shared" si="30"/>
        <v>75</v>
      </c>
      <c r="AT31" s="22">
        <f t="shared" si="30"/>
        <v>75</v>
      </c>
      <c r="AU31" s="22">
        <f t="shared" si="30"/>
        <v>75</v>
      </c>
      <c r="AV31" s="22">
        <f t="shared" si="30"/>
        <v>75</v>
      </c>
      <c r="AW31" s="22">
        <f t="shared" si="30"/>
        <v>75</v>
      </c>
      <c r="AX31" s="22">
        <f t="shared" si="31"/>
        <v>75</v>
      </c>
      <c r="AY31" s="22">
        <f t="shared" si="31"/>
        <v>75</v>
      </c>
      <c r="AZ31" s="22">
        <f t="shared" si="31"/>
        <v>75</v>
      </c>
      <c r="BA31" s="22">
        <f t="shared" si="31"/>
        <v>75</v>
      </c>
      <c r="BB31" s="22">
        <f t="shared" si="31"/>
        <v>75</v>
      </c>
      <c r="BC31" s="22">
        <f t="shared" si="31"/>
        <v>75</v>
      </c>
      <c r="BD31" s="22">
        <f t="shared" si="31"/>
        <v>75</v>
      </c>
      <c r="BE31" s="22">
        <f t="shared" si="31"/>
        <v>75</v>
      </c>
      <c r="BF31" s="22">
        <f t="shared" si="31"/>
        <v>75</v>
      </c>
      <c r="BG31" s="22">
        <f t="shared" si="31"/>
        <v>75</v>
      </c>
      <c r="BH31" s="22">
        <f t="shared" si="32"/>
        <v>75</v>
      </c>
      <c r="BI31" s="22">
        <f t="shared" si="32"/>
        <v>75</v>
      </c>
      <c r="BJ31" s="22">
        <f t="shared" si="32"/>
        <v>75</v>
      </c>
      <c r="BK31" s="22">
        <f t="shared" si="32"/>
        <v>75</v>
      </c>
      <c r="BL31" s="22">
        <f t="shared" si="32"/>
        <v>75</v>
      </c>
      <c r="BM31" s="22">
        <f t="shared" si="32"/>
        <v>75</v>
      </c>
      <c r="BN31" s="22">
        <f t="shared" si="32"/>
        <v>75</v>
      </c>
      <c r="BO31" s="22">
        <f t="shared" si="32"/>
        <v>75</v>
      </c>
      <c r="BP31" s="22">
        <f t="shared" si="32"/>
        <v>75</v>
      </c>
      <c r="BQ31" s="22">
        <f t="shared" si="32"/>
        <v>75</v>
      </c>
    </row>
    <row r="32" spans="2:69" s="21" customFormat="1" ht="16" customHeight="1">
      <c r="B32" s="21" t="s">
        <v>132</v>
      </c>
      <c r="C32" s="212" t="s">
        <v>80</v>
      </c>
      <c r="D32" s="212" t="s">
        <v>118</v>
      </c>
      <c r="E32" s="212" t="s">
        <v>93</v>
      </c>
      <c r="F32" s="212" t="s">
        <v>93</v>
      </c>
      <c r="G32" s="212" t="s">
        <v>81</v>
      </c>
      <c r="H32" s="197" t="s">
        <v>82</v>
      </c>
      <c r="I32" s="197" t="str">
        <f t="shared" si="6"/>
        <v>ExpensesG&amp;AStaffSuppliesSuppliesFinanceCFO</v>
      </c>
      <c r="J32" s="22">
        <f t="shared" si="27"/>
        <v>0</v>
      </c>
      <c r="K32" s="22">
        <f t="shared" si="27"/>
        <v>0</v>
      </c>
      <c r="L32" s="22">
        <f t="shared" si="27"/>
        <v>0</v>
      </c>
      <c r="M32" s="22">
        <f t="shared" si="27"/>
        <v>0</v>
      </c>
      <c r="N32" s="22">
        <f t="shared" si="27"/>
        <v>0</v>
      </c>
      <c r="O32" s="22">
        <f t="shared" si="27"/>
        <v>0</v>
      </c>
      <c r="P32" s="22">
        <f t="shared" si="27"/>
        <v>0</v>
      </c>
      <c r="Q32" s="22">
        <f t="shared" si="27"/>
        <v>0</v>
      </c>
      <c r="R32" s="22">
        <f t="shared" si="27"/>
        <v>0</v>
      </c>
      <c r="S32" s="22">
        <f t="shared" si="27"/>
        <v>0</v>
      </c>
      <c r="T32" s="22">
        <f t="shared" si="28"/>
        <v>0</v>
      </c>
      <c r="U32" s="22">
        <f t="shared" si="28"/>
        <v>0</v>
      </c>
      <c r="V32" s="22">
        <f t="shared" si="28"/>
        <v>0</v>
      </c>
      <c r="W32" s="22">
        <f t="shared" si="28"/>
        <v>0</v>
      </c>
      <c r="X32" s="22">
        <f t="shared" si="28"/>
        <v>0</v>
      </c>
      <c r="Y32" s="22">
        <f t="shared" si="28"/>
        <v>0</v>
      </c>
      <c r="Z32" s="22">
        <f t="shared" si="28"/>
        <v>0</v>
      </c>
      <c r="AA32" s="22">
        <f t="shared" si="28"/>
        <v>0</v>
      </c>
      <c r="AB32" s="22">
        <f t="shared" si="28"/>
        <v>0</v>
      </c>
      <c r="AC32" s="22">
        <f t="shared" si="28"/>
        <v>0</v>
      </c>
      <c r="AD32" s="22">
        <f t="shared" si="29"/>
        <v>0</v>
      </c>
      <c r="AE32" s="22">
        <f t="shared" si="29"/>
        <v>0</v>
      </c>
      <c r="AF32" s="22">
        <f t="shared" si="29"/>
        <v>0</v>
      </c>
      <c r="AG32" s="22">
        <f t="shared" si="29"/>
        <v>0</v>
      </c>
      <c r="AH32" s="22">
        <f t="shared" si="29"/>
        <v>0</v>
      </c>
      <c r="AI32" s="22">
        <f t="shared" si="29"/>
        <v>0</v>
      </c>
      <c r="AJ32" s="22">
        <f t="shared" si="29"/>
        <v>0</v>
      </c>
      <c r="AK32" s="22">
        <f t="shared" si="29"/>
        <v>0</v>
      </c>
      <c r="AL32" s="22">
        <f t="shared" si="29"/>
        <v>0</v>
      </c>
      <c r="AM32" s="22">
        <f t="shared" si="29"/>
        <v>0</v>
      </c>
      <c r="AN32" s="22">
        <f t="shared" si="30"/>
        <v>0</v>
      </c>
      <c r="AO32" s="22">
        <f t="shared" si="30"/>
        <v>0</v>
      </c>
      <c r="AP32" s="22">
        <f t="shared" si="30"/>
        <v>0</v>
      </c>
      <c r="AQ32" s="22">
        <f t="shared" si="30"/>
        <v>0</v>
      </c>
      <c r="AR32" s="22">
        <f t="shared" si="30"/>
        <v>0</v>
      </c>
      <c r="AS32" s="22">
        <f t="shared" si="30"/>
        <v>0</v>
      </c>
      <c r="AT32" s="22">
        <f t="shared" si="30"/>
        <v>75</v>
      </c>
      <c r="AU32" s="22">
        <f t="shared" si="30"/>
        <v>75</v>
      </c>
      <c r="AV32" s="22">
        <f t="shared" si="30"/>
        <v>75</v>
      </c>
      <c r="AW32" s="22">
        <f t="shared" si="30"/>
        <v>75</v>
      </c>
      <c r="AX32" s="22">
        <f t="shared" si="31"/>
        <v>75</v>
      </c>
      <c r="AY32" s="22">
        <f t="shared" si="31"/>
        <v>75</v>
      </c>
      <c r="AZ32" s="22">
        <f t="shared" si="31"/>
        <v>75</v>
      </c>
      <c r="BA32" s="22">
        <f t="shared" si="31"/>
        <v>75</v>
      </c>
      <c r="BB32" s="22">
        <f t="shared" si="31"/>
        <v>75</v>
      </c>
      <c r="BC32" s="22">
        <f t="shared" si="31"/>
        <v>75</v>
      </c>
      <c r="BD32" s="22">
        <f t="shared" si="31"/>
        <v>75</v>
      </c>
      <c r="BE32" s="22">
        <f t="shared" si="31"/>
        <v>75</v>
      </c>
      <c r="BF32" s="22">
        <f t="shared" si="31"/>
        <v>75</v>
      </c>
      <c r="BG32" s="22">
        <f t="shared" si="31"/>
        <v>75</v>
      </c>
      <c r="BH32" s="22">
        <f t="shared" si="32"/>
        <v>75</v>
      </c>
      <c r="BI32" s="22">
        <f t="shared" si="32"/>
        <v>75</v>
      </c>
      <c r="BJ32" s="22">
        <f t="shared" si="32"/>
        <v>75</v>
      </c>
      <c r="BK32" s="22">
        <f t="shared" si="32"/>
        <v>75</v>
      </c>
      <c r="BL32" s="22">
        <f t="shared" si="32"/>
        <v>75</v>
      </c>
      <c r="BM32" s="22">
        <f t="shared" si="32"/>
        <v>75</v>
      </c>
      <c r="BN32" s="22">
        <f t="shared" si="32"/>
        <v>75</v>
      </c>
      <c r="BO32" s="22">
        <f t="shared" si="32"/>
        <v>75</v>
      </c>
      <c r="BP32" s="22">
        <f t="shared" si="32"/>
        <v>75</v>
      </c>
      <c r="BQ32" s="22">
        <f t="shared" si="32"/>
        <v>75</v>
      </c>
    </row>
    <row r="33" spans="1:69" s="21" customFormat="1" ht="16" customHeight="1">
      <c r="B33" s="21" t="s">
        <v>132</v>
      </c>
      <c r="C33" s="212" t="s">
        <v>80</v>
      </c>
      <c r="D33" s="212" t="s">
        <v>118</v>
      </c>
      <c r="E33" s="212" t="s">
        <v>93</v>
      </c>
      <c r="F33" s="212" t="s">
        <v>93</v>
      </c>
      <c r="G33" s="212" t="s">
        <v>81</v>
      </c>
      <c r="H33" s="197" t="s">
        <v>79</v>
      </c>
      <c r="I33" s="197" t="str">
        <f t="shared" si="6"/>
        <v>ExpensesG&amp;AStaffSuppliesSuppliesFinanceController</v>
      </c>
      <c r="J33" s="22">
        <f t="shared" si="27"/>
        <v>0</v>
      </c>
      <c r="K33" s="22">
        <f t="shared" si="27"/>
        <v>0</v>
      </c>
      <c r="L33" s="22">
        <f t="shared" si="27"/>
        <v>0</v>
      </c>
      <c r="M33" s="22">
        <f t="shared" si="27"/>
        <v>0</v>
      </c>
      <c r="N33" s="22">
        <f t="shared" si="27"/>
        <v>0</v>
      </c>
      <c r="O33" s="22">
        <f t="shared" si="27"/>
        <v>0</v>
      </c>
      <c r="P33" s="22">
        <f t="shared" si="27"/>
        <v>0</v>
      </c>
      <c r="Q33" s="22">
        <f t="shared" si="27"/>
        <v>0</v>
      </c>
      <c r="R33" s="22">
        <f t="shared" si="27"/>
        <v>0</v>
      </c>
      <c r="S33" s="22">
        <f t="shared" si="27"/>
        <v>0</v>
      </c>
      <c r="T33" s="22">
        <f t="shared" si="28"/>
        <v>0</v>
      </c>
      <c r="U33" s="22">
        <f t="shared" si="28"/>
        <v>0</v>
      </c>
      <c r="V33" s="22">
        <f t="shared" si="28"/>
        <v>75</v>
      </c>
      <c r="W33" s="22">
        <f t="shared" si="28"/>
        <v>75</v>
      </c>
      <c r="X33" s="22">
        <f t="shared" si="28"/>
        <v>75</v>
      </c>
      <c r="Y33" s="22">
        <f t="shared" si="28"/>
        <v>75</v>
      </c>
      <c r="Z33" s="22">
        <f t="shared" si="28"/>
        <v>75</v>
      </c>
      <c r="AA33" s="22">
        <f t="shared" si="28"/>
        <v>75</v>
      </c>
      <c r="AB33" s="22">
        <f t="shared" si="28"/>
        <v>75</v>
      </c>
      <c r="AC33" s="22">
        <f t="shared" si="28"/>
        <v>75</v>
      </c>
      <c r="AD33" s="22">
        <f t="shared" si="29"/>
        <v>75</v>
      </c>
      <c r="AE33" s="22">
        <f t="shared" si="29"/>
        <v>75</v>
      </c>
      <c r="AF33" s="22">
        <f t="shared" si="29"/>
        <v>75</v>
      </c>
      <c r="AG33" s="22">
        <f t="shared" si="29"/>
        <v>75</v>
      </c>
      <c r="AH33" s="22">
        <f t="shared" si="29"/>
        <v>75</v>
      </c>
      <c r="AI33" s="22">
        <f t="shared" si="29"/>
        <v>75</v>
      </c>
      <c r="AJ33" s="22">
        <f t="shared" si="29"/>
        <v>75</v>
      </c>
      <c r="AK33" s="22">
        <f t="shared" si="29"/>
        <v>75</v>
      </c>
      <c r="AL33" s="22">
        <f t="shared" si="29"/>
        <v>75</v>
      </c>
      <c r="AM33" s="22">
        <f t="shared" si="29"/>
        <v>75</v>
      </c>
      <c r="AN33" s="22">
        <f t="shared" si="30"/>
        <v>75</v>
      </c>
      <c r="AO33" s="22">
        <f t="shared" si="30"/>
        <v>75</v>
      </c>
      <c r="AP33" s="22">
        <f t="shared" si="30"/>
        <v>75</v>
      </c>
      <c r="AQ33" s="22">
        <f t="shared" si="30"/>
        <v>75</v>
      </c>
      <c r="AR33" s="22">
        <f t="shared" si="30"/>
        <v>75</v>
      </c>
      <c r="AS33" s="22">
        <f t="shared" si="30"/>
        <v>75</v>
      </c>
      <c r="AT33" s="22">
        <f t="shared" si="30"/>
        <v>75</v>
      </c>
      <c r="AU33" s="22">
        <f t="shared" si="30"/>
        <v>75</v>
      </c>
      <c r="AV33" s="22">
        <f t="shared" si="30"/>
        <v>75</v>
      </c>
      <c r="AW33" s="22">
        <f t="shared" si="30"/>
        <v>75</v>
      </c>
      <c r="AX33" s="22">
        <f t="shared" si="31"/>
        <v>75</v>
      </c>
      <c r="AY33" s="22">
        <f t="shared" si="31"/>
        <v>75</v>
      </c>
      <c r="AZ33" s="22">
        <f t="shared" si="31"/>
        <v>75</v>
      </c>
      <c r="BA33" s="22">
        <f t="shared" si="31"/>
        <v>75</v>
      </c>
      <c r="BB33" s="22">
        <f t="shared" si="31"/>
        <v>75</v>
      </c>
      <c r="BC33" s="22">
        <f t="shared" si="31"/>
        <v>75</v>
      </c>
      <c r="BD33" s="22">
        <f t="shared" si="31"/>
        <v>75</v>
      </c>
      <c r="BE33" s="22">
        <f t="shared" si="31"/>
        <v>75</v>
      </c>
      <c r="BF33" s="22">
        <f t="shared" si="31"/>
        <v>75</v>
      </c>
      <c r="BG33" s="22">
        <f t="shared" si="31"/>
        <v>75</v>
      </c>
      <c r="BH33" s="22">
        <f t="shared" si="32"/>
        <v>75</v>
      </c>
      <c r="BI33" s="22">
        <f t="shared" si="32"/>
        <v>75</v>
      </c>
      <c r="BJ33" s="22">
        <f t="shared" si="32"/>
        <v>75</v>
      </c>
      <c r="BK33" s="22">
        <f t="shared" si="32"/>
        <v>75</v>
      </c>
      <c r="BL33" s="22">
        <f t="shared" si="32"/>
        <v>75</v>
      </c>
      <c r="BM33" s="22">
        <f t="shared" si="32"/>
        <v>75</v>
      </c>
      <c r="BN33" s="22">
        <f t="shared" si="32"/>
        <v>75</v>
      </c>
      <c r="BO33" s="22">
        <f t="shared" si="32"/>
        <v>75</v>
      </c>
      <c r="BP33" s="22">
        <f t="shared" si="32"/>
        <v>75</v>
      </c>
      <c r="BQ33" s="22">
        <f t="shared" si="32"/>
        <v>75</v>
      </c>
    </row>
    <row r="34" spans="1:69" s="21" customFormat="1" ht="16" customHeight="1">
      <c r="B34" s="21" t="s">
        <v>132</v>
      </c>
      <c r="C34" s="212" t="s">
        <v>80</v>
      </c>
      <c r="D34" s="212" t="s">
        <v>118</v>
      </c>
      <c r="E34" s="212" t="s">
        <v>93</v>
      </c>
      <c r="F34" s="212" t="s">
        <v>93</v>
      </c>
      <c r="G34" s="212" t="s">
        <v>81</v>
      </c>
      <c r="H34" s="197" t="s">
        <v>115</v>
      </c>
      <c r="I34" s="197" t="str">
        <f t="shared" si="6"/>
        <v>ExpensesG&amp;AStaffSuppliesSuppliesFinanceBilling Administrator</v>
      </c>
      <c r="J34" s="22">
        <f t="shared" si="27"/>
        <v>0</v>
      </c>
      <c r="K34" s="22">
        <f t="shared" si="27"/>
        <v>0</v>
      </c>
      <c r="L34" s="22">
        <f t="shared" si="27"/>
        <v>0</v>
      </c>
      <c r="M34" s="22">
        <f t="shared" si="27"/>
        <v>0</v>
      </c>
      <c r="N34" s="22">
        <f t="shared" si="27"/>
        <v>0</v>
      </c>
      <c r="O34" s="22">
        <f t="shared" si="27"/>
        <v>0</v>
      </c>
      <c r="P34" s="22">
        <f t="shared" si="27"/>
        <v>0</v>
      </c>
      <c r="Q34" s="22">
        <f t="shared" si="27"/>
        <v>0</v>
      </c>
      <c r="R34" s="22">
        <f t="shared" si="27"/>
        <v>0</v>
      </c>
      <c r="S34" s="22">
        <f t="shared" si="27"/>
        <v>0</v>
      </c>
      <c r="T34" s="22">
        <f t="shared" si="28"/>
        <v>0</v>
      </c>
      <c r="U34" s="22">
        <f t="shared" si="28"/>
        <v>0</v>
      </c>
      <c r="V34" s="22">
        <f t="shared" si="28"/>
        <v>0</v>
      </c>
      <c r="W34" s="22">
        <f t="shared" si="28"/>
        <v>0</v>
      </c>
      <c r="X34" s="22">
        <f t="shared" si="28"/>
        <v>0</v>
      </c>
      <c r="Y34" s="22">
        <f t="shared" si="28"/>
        <v>0</v>
      </c>
      <c r="Z34" s="22">
        <f t="shared" si="28"/>
        <v>0</v>
      </c>
      <c r="AA34" s="22">
        <f t="shared" si="28"/>
        <v>0</v>
      </c>
      <c r="AB34" s="22">
        <f t="shared" si="28"/>
        <v>0</v>
      </c>
      <c r="AC34" s="22">
        <f t="shared" si="28"/>
        <v>0</v>
      </c>
      <c r="AD34" s="22">
        <f t="shared" si="29"/>
        <v>0</v>
      </c>
      <c r="AE34" s="22">
        <f t="shared" si="29"/>
        <v>0</v>
      </c>
      <c r="AF34" s="22">
        <f t="shared" si="29"/>
        <v>0</v>
      </c>
      <c r="AG34" s="22">
        <f t="shared" si="29"/>
        <v>0</v>
      </c>
      <c r="AH34" s="22">
        <f t="shared" si="29"/>
        <v>0</v>
      </c>
      <c r="AI34" s="22">
        <f t="shared" si="29"/>
        <v>0</v>
      </c>
      <c r="AJ34" s="22">
        <f t="shared" si="29"/>
        <v>0</v>
      </c>
      <c r="AK34" s="22">
        <f t="shared" si="29"/>
        <v>0</v>
      </c>
      <c r="AL34" s="22">
        <f t="shared" si="29"/>
        <v>0</v>
      </c>
      <c r="AM34" s="22">
        <f t="shared" si="29"/>
        <v>75</v>
      </c>
      <c r="AN34" s="22">
        <f t="shared" si="30"/>
        <v>75</v>
      </c>
      <c r="AO34" s="22">
        <f t="shared" si="30"/>
        <v>75</v>
      </c>
      <c r="AP34" s="22">
        <f t="shared" si="30"/>
        <v>75</v>
      </c>
      <c r="AQ34" s="22">
        <f t="shared" si="30"/>
        <v>75</v>
      </c>
      <c r="AR34" s="22">
        <f t="shared" si="30"/>
        <v>75</v>
      </c>
      <c r="AS34" s="22">
        <f t="shared" si="30"/>
        <v>75</v>
      </c>
      <c r="AT34" s="22">
        <f t="shared" si="30"/>
        <v>75</v>
      </c>
      <c r="AU34" s="22">
        <f t="shared" si="30"/>
        <v>75</v>
      </c>
      <c r="AV34" s="22">
        <f t="shared" si="30"/>
        <v>75</v>
      </c>
      <c r="AW34" s="22">
        <f t="shared" si="30"/>
        <v>75</v>
      </c>
      <c r="AX34" s="22">
        <f t="shared" si="31"/>
        <v>75</v>
      </c>
      <c r="AY34" s="22">
        <f t="shared" si="31"/>
        <v>150</v>
      </c>
      <c r="AZ34" s="22">
        <f t="shared" si="31"/>
        <v>150</v>
      </c>
      <c r="BA34" s="22">
        <f t="shared" si="31"/>
        <v>150</v>
      </c>
      <c r="BB34" s="22">
        <f t="shared" si="31"/>
        <v>150</v>
      </c>
      <c r="BC34" s="22">
        <f t="shared" si="31"/>
        <v>150</v>
      </c>
      <c r="BD34" s="22">
        <f t="shared" si="31"/>
        <v>150</v>
      </c>
      <c r="BE34" s="22">
        <f t="shared" si="31"/>
        <v>150</v>
      </c>
      <c r="BF34" s="22">
        <f t="shared" si="31"/>
        <v>225</v>
      </c>
      <c r="BG34" s="22">
        <f t="shared" si="31"/>
        <v>225</v>
      </c>
      <c r="BH34" s="22">
        <f t="shared" si="32"/>
        <v>225</v>
      </c>
      <c r="BI34" s="22">
        <f t="shared" si="32"/>
        <v>225</v>
      </c>
      <c r="BJ34" s="22">
        <f t="shared" si="32"/>
        <v>225</v>
      </c>
      <c r="BK34" s="22">
        <f t="shared" si="32"/>
        <v>225</v>
      </c>
      <c r="BL34" s="22">
        <f t="shared" si="32"/>
        <v>300</v>
      </c>
      <c r="BM34" s="22">
        <f t="shared" si="32"/>
        <v>300</v>
      </c>
      <c r="BN34" s="22">
        <f t="shared" si="32"/>
        <v>300</v>
      </c>
      <c r="BO34" s="22">
        <f t="shared" si="32"/>
        <v>300</v>
      </c>
      <c r="BP34" s="22">
        <f t="shared" si="32"/>
        <v>300</v>
      </c>
      <c r="BQ34" s="22">
        <f t="shared" si="32"/>
        <v>300</v>
      </c>
    </row>
    <row r="35" spans="1:69" s="21" customFormat="1" ht="16" customHeight="1">
      <c r="B35" s="21" t="s">
        <v>132</v>
      </c>
      <c r="C35" s="212" t="s">
        <v>80</v>
      </c>
      <c r="D35" s="212" t="s">
        <v>118</v>
      </c>
      <c r="E35" s="212" t="s">
        <v>94</v>
      </c>
      <c r="F35" s="212" t="s">
        <v>94</v>
      </c>
      <c r="G35" s="212" t="s">
        <v>84</v>
      </c>
      <c r="H35" s="197" t="s">
        <v>83</v>
      </c>
      <c r="I35" s="197" t="str">
        <f t="shared" si="6"/>
        <v>ExpensesG&amp;AStaffMiscMiscExec. ManagementCEO</v>
      </c>
      <c r="J35" s="22">
        <f t="shared" si="27"/>
        <v>1000</v>
      </c>
      <c r="K35" s="22">
        <f t="shared" si="27"/>
        <v>1000</v>
      </c>
      <c r="L35" s="22">
        <f t="shared" si="27"/>
        <v>1000</v>
      </c>
      <c r="M35" s="22">
        <f t="shared" si="27"/>
        <v>1000</v>
      </c>
      <c r="N35" s="22">
        <f t="shared" si="27"/>
        <v>1000</v>
      </c>
      <c r="O35" s="22">
        <f t="shared" si="27"/>
        <v>1000</v>
      </c>
      <c r="P35" s="22">
        <f t="shared" si="27"/>
        <v>1000</v>
      </c>
      <c r="Q35" s="22">
        <f t="shared" si="27"/>
        <v>1000</v>
      </c>
      <c r="R35" s="22">
        <f t="shared" si="27"/>
        <v>1000</v>
      </c>
      <c r="S35" s="22">
        <f t="shared" si="27"/>
        <v>1000</v>
      </c>
      <c r="T35" s="22">
        <f t="shared" si="28"/>
        <v>1000</v>
      </c>
      <c r="U35" s="22">
        <f t="shared" si="28"/>
        <v>1000</v>
      </c>
      <c r="V35" s="22">
        <f t="shared" si="28"/>
        <v>1000</v>
      </c>
      <c r="W35" s="22">
        <f t="shared" si="28"/>
        <v>1000</v>
      </c>
      <c r="X35" s="22">
        <f t="shared" si="28"/>
        <v>1000</v>
      </c>
      <c r="Y35" s="22">
        <f t="shared" si="28"/>
        <v>1000</v>
      </c>
      <c r="Z35" s="22">
        <f t="shared" si="28"/>
        <v>1000</v>
      </c>
      <c r="AA35" s="22">
        <f t="shared" si="28"/>
        <v>1000</v>
      </c>
      <c r="AB35" s="22">
        <f t="shared" si="28"/>
        <v>1000</v>
      </c>
      <c r="AC35" s="22">
        <f t="shared" si="28"/>
        <v>1000</v>
      </c>
      <c r="AD35" s="22">
        <f t="shared" si="29"/>
        <v>1000</v>
      </c>
      <c r="AE35" s="22">
        <f t="shared" si="29"/>
        <v>1000</v>
      </c>
      <c r="AF35" s="22">
        <f t="shared" si="29"/>
        <v>1000</v>
      </c>
      <c r="AG35" s="22">
        <f t="shared" si="29"/>
        <v>1000</v>
      </c>
      <c r="AH35" s="22">
        <f t="shared" si="29"/>
        <v>1000</v>
      </c>
      <c r="AI35" s="22">
        <f t="shared" si="29"/>
        <v>1000</v>
      </c>
      <c r="AJ35" s="22">
        <f t="shared" si="29"/>
        <v>1000</v>
      </c>
      <c r="AK35" s="22">
        <f t="shared" si="29"/>
        <v>1000</v>
      </c>
      <c r="AL35" s="22">
        <f t="shared" si="29"/>
        <v>1000</v>
      </c>
      <c r="AM35" s="22">
        <f t="shared" si="29"/>
        <v>1000</v>
      </c>
      <c r="AN35" s="22">
        <f t="shared" si="30"/>
        <v>1000</v>
      </c>
      <c r="AO35" s="22">
        <f t="shared" si="30"/>
        <v>1000</v>
      </c>
      <c r="AP35" s="22">
        <f t="shared" si="30"/>
        <v>1000</v>
      </c>
      <c r="AQ35" s="22">
        <f t="shared" si="30"/>
        <v>1000</v>
      </c>
      <c r="AR35" s="22">
        <f t="shared" si="30"/>
        <v>1000</v>
      </c>
      <c r="AS35" s="22">
        <f t="shared" si="30"/>
        <v>1000</v>
      </c>
      <c r="AT35" s="22">
        <f t="shared" si="30"/>
        <v>1000</v>
      </c>
      <c r="AU35" s="22">
        <f t="shared" si="30"/>
        <v>1000</v>
      </c>
      <c r="AV35" s="22">
        <f t="shared" si="30"/>
        <v>1000</v>
      </c>
      <c r="AW35" s="22">
        <f t="shared" si="30"/>
        <v>1000</v>
      </c>
      <c r="AX35" s="22">
        <f t="shared" si="31"/>
        <v>1000</v>
      </c>
      <c r="AY35" s="22">
        <f t="shared" si="31"/>
        <v>1000</v>
      </c>
      <c r="AZ35" s="22">
        <f t="shared" si="31"/>
        <v>1000</v>
      </c>
      <c r="BA35" s="22">
        <f t="shared" si="31"/>
        <v>1000</v>
      </c>
      <c r="BB35" s="22">
        <f t="shared" si="31"/>
        <v>1000</v>
      </c>
      <c r="BC35" s="22">
        <f t="shared" si="31"/>
        <v>1000</v>
      </c>
      <c r="BD35" s="22">
        <f t="shared" si="31"/>
        <v>1000</v>
      </c>
      <c r="BE35" s="22">
        <f t="shared" si="31"/>
        <v>1000</v>
      </c>
      <c r="BF35" s="22">
        <f t="shared" si="31"/>
        <v>1000</v>
      </c>
      <c r="BG35" s="22">
        <f t="shared" si="31"/>
        <v>1000</v>
      </c>
      <c r="BH35" s="22">
        <f t="shared" si="32"/>
        <v>1000</v>
      </c>
      <c r="BI35" s="22">
        <f t="shared" si="32"/>
        <v>1000</v>
      </c>
      <c r="BJ35" s="22">
        <f t="shared" si="32"/>
        <v>1000</v>
      </c>
      <c r="BK35" s="22">
        <f t="shared" si="32"/>
        <v>1000</v>
      </c>
      <c r="BL35" s="22">
        <f t="shared" si="32"/>
        <v>1000</v>
      </c>
      <c r="BM35" s="22">
        <f t="shared" si="32"/>
        <v>1000</v>
      </c>
      <c r="BN35" s="22">
        <f t="shared" si="32"/>
        <v>1000</v>
      </c>
      <c r="BO35" s="22">
        <f t="shared" si="32"/>
        <v>1000</v>
      </c>
      <c r="BP35" s="22">
        <f t="shared" si="32"/>
        <v>1000</v>
      </c>
      <c r="BQ35" s="22">
        <f t="shared" si="32"/>
        <v>1000</v>
      </c>
    </row>
    <row r="36" spans="1:69" s="21" customFormat="1" ht="16" customHeight="1">
      <c r="B36" s="21" t="s">
        <v>132</v>
      </c>
      <c r="C36" s="212" t="s">
        <v>80</v>
      </c>
      <c r="D36" s="212" t="s">
        <v>118</v>
      </c>
      <c r="E36" s="212" t="s">
        <v>94</v>
      </c>
      <c r="F36" s="212" t="s">
        <v>94</v>
      </c>
      <c r="G36" s="212" t="s">
        <v>81</v>
      </c>
      <c r="H36" s="197" t="s">
        <v>82</v>
      </c>
      <c r="I36" s="197" t="str">
        <f t="shared" si="6"/>
        <v>ExpensesG&amp;AStaffMiscMiscFinanceCFO</v>
      </c>
      <c r="J36" s="22">
        <f t="shared" si="27"/>
        <v>0</v>
      </c>
      <c r="K36" s="22">
        <f t="shared" si="27"/>
        <v>0</v>
      </c>
      <c r="L36" s="22">
        <f t="shared" si="27"/>
        <v>0</v>
      </c>
      <c r="M36" s="22">
        <f t="shared" si="27"/>
        <v>0</v>
      </c>
      <c r="N36" s="22">
        <f t="shared" si="27"/>
        <v>0</v>
      </c>
      <c r="O36" s="22">
        <f t="shared" si="27"/>
        <v>0</v>
      </c>
      <c r="P36" s="22">
        <f t="shared" si="27"/>
        <v>0</v>
      </c>
      <c r="Q36" s="22">
        <f t="shared" si="27"/>
        <v>0</v>
      </c>
      <c r="R36" s="22">
        <f t="shared" si="27"/>
        <v>0</v>
      </c>
      <c r="S36" s="22">
        <f t="shared" si="27"/>
        <v>0</v>
      </c>
      <c r="T36" s="22">
        <f t="shared" si="28"/>
        <v>0</v>
      </c>
      <c r="U36" s="22">
        <f t="shared" si="28"/>
        <v>0</v>
      </c>
      <c r="V36" s="22">
        <f t="shared" si="28"/>
        <v>0</v>
      </c>
      <c r="W36" s="22">
        <f t="shared" si="28"/>
        <v>0</v>
      </c>
      <c r="X36" s="22">
        <f t="shared" si="28"/>
        <v>0</v>
      </c>
      <c r="Y36" s="22">
        <f t="shared" si="28"/>
        <v>0</v>
      </c>
      <c r="Z36" s="22">
        <f t="shared" si="28"/>
        <v>0</v>
      </c>
      <c r="AA36" s="22">
        <f t="shared" si="28"/>
        <v>0</v>
      </c>
      <c r="AB36" s="22">
        <f t="shared" si="28"/>
        <v>0</v>
      </c>
      <c r="AC36" s="22">
        <f t="shared" si="28"/>
        <v>0</v>
      </c>
      <c r="AD36" s="22">
        <f t="shared" si="29"/>
        <v>0</v>
      </c>
      <c r="AE36" s="22">
        <f t="shared" si="29"/>
        <v>0</v>
      </c>
      <c r="AF36" s="22">
        <f t="shared" si="29"/>
        <v>0</v>
      </c>
      <c r="AG36" s="22">
        <f t="shared" si="29"/>
        <v>0</v>
      </c>
      <c r="AH36" s="22">
        <f t="shared" si="29"/>
        <v>0</v>
      </c>
      <c r="AI36" s="22">
        <f t="shared" si="29"/>
        <v>0</v>
      </c>
      <c r="AJ36" s="22">
        <f t="shared" si="29"/>
        <v>0</v>
      </c>
      <c r="AK36" s="22">
        <f t="shared" si="29"/>
        <v>0</v>
      </c>
      <c r="AL36" s="22">
        <f t="shared" si="29"/>
        <v>0</v>
      </c>
      <c r="AM36" s="22">
        <f t="shared" si="29"/>
        <v>0</v>
      </c>
      <c r="AN36" s="22">
        <f t="shared" si="30"/>
        <v>0</v>
      </c>
      <c r="AO36" s="22">
        <f t="shared" si="30"/>
        <v>0</v>
      </c>
      <c r="AP36" s="22">
        <f t="shared" si="30"/>
        <v>0</v>
      </c>
      <c r="AQ36" s="22">
        <f t="shared" si="30"/>
        <v>0</v>
      </c>
      <c r="AR36" s="22">
        <f t="shared" si="30"/>
        <v>0</v>
      </c>
      <c r="AS36" s="22">
        <f t="shared" si="30"/>
        <v>0</v>
      </c>
      <c r="AT36" s="22">
        <f t="shared" si="30"/>
        <v>1000</v>
      </c>
      <c r="AU36" s="22">
        <f t="shared" si="30"/>
        <v>1000</v>
      </c>
      <c r="AV36" s="22">
        <f t="shared" si="30"/>
        <v>1000</v>
      </c>
      <c r="AW36" s="22">
        <f t="shared" si="30"/>
        <v>1000</v>
      </c>
      <c r="AX36" s="22">
        <f t="shared" si="31"/>
        <v>1000</v>
      </c>
      <c r="AY36" s="22">
        <f t="shared" si="31"/>
        <v>1000</v>
      </c>
      <c r="AZ36" s="22">
        <f t="shared" si="31"/>
        <v>1000</v>
      </c>
      <c r="BA36" s="22">
        <f t="shared" si="31"/>
        <v>1000</v>
      </c>
      <c r="BB36" s="22">
        <f t="shared" si="31"/>
        <v>1000</v>
      </c>
      <c r="BC36" s="22">
        <f t="shared" si="31"/>
        <v>1000</v>
      </c>
      <c r="BD36" s="22">
        <f t="shared" si="31"/>
        <v>1000</v>
      </c>
      <c r="BE36" s="22">
        <f t="shared" si="31"/>
        <v>1000</v>
      </c>
      <c r="BF36" s="22">
        <f t="shared" si="31"/>
        <v>1000</v>
      </c>
      <c r="BG36" s="22">
        <f t="shared" si="31"/>
        <v>1000</v>
      </c>
      <c r="BH36" s="22">
        <f t="shared" si="32"/>
        <v>1000</v>
      </c>
      <c r="BI36" s="22">
        <f t="shared" si="32"/>
        <v>1000</v>
      </c>
      <c r="BJ36" s="22">
        <f t="shared" si="32"/>
        <v>1000</v>
      </c>
      <c r="BK36" s="22">
        <f t="shared" si="32"/>
        <v>1000</v>
      </c>
      <c r="BL36" s="22">
        <f t="shared" si="32"/>
        <v>1000</v>
      </c>
      <c r="BM36" s="22">
        <f t="shared" si="32"/>
        <v>1000</v>
      </c>
      <c r="BN36" s="22">
        <f t="shared" si="32"/>
        <v>1000</v>
      </c>
      <c r="BO36" s="22">
        <f t="shared" si="32"/>
        <v>1000</v>
      </c>
      <c r="BP36" s="22">
        <f t="shared" si="32"/>
        <v>1000</v>
      </c>
      <c r="BQ36" s="22">
        <f t="shared" si="32"/>
        <v>1000</v>
      </c>
    </row>
    <row r="37" spans="1:69" s="21" customFormat="1" ht="16" customHeight="1">
      <c r="B37" s="21" t="s">
        <v>132</v>
      </c>
      <c r="C37" s="212" t="s">
        <v>80</v>
      </c>
      <c r="D37" s="212" t="s">
        <v>118</v>
      </c>
      <c r="E37" s="212" t="s">
        <v>94</v>
      </c>
      <c r="F37" s="212" t="s">
        <v>94</v>
      </c>
      <c r="G37" s="212" t="s">
        <v>81</v>
      </c>
      <c r="H37" s="197" t="s">
        <v>79</v>
      </c>
      <c r="I37" s="197" t="str">
        <f t="shared" si="6"/>
        <v>ExpensesG&amp;AStaffMiscMiscFinanceController</v>
      </c>
      <c r="J37" s="22">
        <f t="shared" si="27"/>
        <v>0</v>
      </c>
      <c r="K37" s="22">
        <f t="shared" si="27"/>
        <v>0</v>
      </c>
      <c r="L37" s="22">
        <f t="shared" si="27"/>
        <v>0</v>
      </c>
      <c r="M37" s="22">
        <f t="shared" si="27"/>
        <v>0</v>
      </c>
      <c r="N37" s="22">
        <f t="shared" si="27"/>
        <v>0</v>
      </c>
      <c r="O37" s="22">
        <f t="shared" si="27"/>
        <v>0</v>
      </c>
      <c r="P37" s="22">
        <f t="shared" si="27"/>
        <v>0</v>
      </c>
      <c r="Q37" s="22">
        <f t="shared" si="27"/>
        <v>0</v>
      </c>
      <c r="R37" s="22">
        <f t="shared" si="27"/>
        <v>0</v>
      </c>
      <c r="S37" s="22">
        <f t="shared" si="27"/>
        <v>0</v>
      </c>
      <c r="T37" s="22">
        <f t="shared" si="28"/>
        <v>0</v>
      </c>
      <c r="U37" s="22">
        <f t="shared" si="28"/>
        <v>0</v>
      </c>
      <c r="V37" s="22">
        <f t="shared" si="28"/>
        <v>1000</v>
      </c>
      <c r="W37" s="22">
        <f t="shared" si="28"/>
        <v>1000</v>
      </c>
      <c r="X37" s="22">
        <f t="shared" si="28"/>
        <v>1000</v>
      </c>
      <c r="Y37" s="22">
        <f t="shared" si="28"/>
        <v>1000</v>
      </c>
      <c r="Z37" s="22">
        <f t="shared" si="28"/>
        <v>1000</v>
      </c>
      <c r="AA37" s="22">
        <f t="shared" si="28"/>
        <v>1000</v>
      </c>
      <c r="AB37" s="22">
        <f t="shared" si="28"/>
        <v>1000</v>
      </c>
      <c r="AC37" s="22">
        <f t="shared" si="28"/>
        <v>1000</v>
      </c>
      <c r="AD37" s="22">
        <f t="shared" si="29"/>
        <v>1000</v>
      </c>
      <c r="AE37" s="22">
        <f t="shared" si="29"/>
        <v>1000</v>
      </c>
      <c r="AF37" s="22">
        <f t="shared" si="29"/>
        <v>1000</v>
      </c>
      <c r="AG37" s="22">
        <f t="shared" si="29"/>
        <v>1000</v>
      </c>
      <c r="AH37" s="22">
        <f t="shared" si="29"/>
        <v>1000</v>
      </c>
      <c r="AI37" s="22">
        <f t="shared" si="29"/>
        <v>1000</v>
      </c>
      <c r="AJ37" s="22">
        <f t="shared" si="29"/>
        <v>1000</v>
      </c>
      <c r="AK37" s="22">
        <f t="shared" si="29"/>
        <v>1000</v>
      </c>
      <c r="AL37" s="22">
        <f t="shared" si="29"/>
        <v>1000</v>
      </c>
      <c r="AM37" s="22">
        <f t="shared" si="29"/>
        <v>1000</v>
      </c>
      <c r="AN37" s="22">
        <f t="shared" si="30"/>
        <v>1000</v>
      </c>
      <c r="AO37" s="22">
        <f t="shared" si="30"/>
        <v>1000</v>
      </c>
      <c r="AP37" s="22">
        <f t="shared" si="30"/>
        <v>1000</v>
      </c>
      <c r="AQ37" s="22">
        <f t="shared" si="30"/>
        <v>1000</v>
      </c>
      <c r="AR37" s="22">
        <f t="shared" si="30"/>
        <v>1000</v>
      </c>
      <c r="AS37" s="22">
        <f t="shared" si="30"/>
        <v>1000</v>
      </c>
      <c r="AT37" s="22">
        <f t="shared" si="30"/>
        <v>1000</v>
      </c>
      <c r="AU37" s="22">
        <f t="shared" si="30"/>
        <v>1000</v>
      </c>
      <c r="AV37" s="22">
        <f t="shared" si="30"/>
        <v>1000</v>
      </c>
      <c r="AW37" s="22">
        <f t="shared" si="30"/>
        <v>1000</v>
      </c>
      <c r="AX37" s="22">
        <f t="shared" si="31"/>
        <v>1000</v>
      </c>
      <c r="AY37" s="22">
        <f t="shared" si="31"/>
        <v>1000</v>
      </c>
      <c r="AZ37" s="22">
        <f t="shared" si="31"/>
        <v>1000</v>
      </c>
      <c r="BA37" s="22">
        <f t="shared" si="31"/>
        <v>1000</v>
      </c>
      <c r="BB37" s="22">
        <f t="shared" si="31"/>
        <v>1000</v>
      </c>
      <c r="BC37" s="22">
        <f t="shared" si="31"/>
        <v>1000</v>
      </c>
      <c r="BD37" s="22">
        <f t="shared" si="31"/>
        <v>1000</v>
      </c>
      <c r="BE37" s="22">
        <f t="shared" si="31"/>
        <v>1000</v>
      </c>
      <c r="BF37" s="22">
        <f t="shared" si="31"/>
        <v>1000</v>
      </c>
      <c r="BG37" s="22">
        <f t="shared" si="31"/>
        <v>1000</v>
      </c>
      <c r="BH37" s="22">
        <f t="shared" si="32"/>
        <v>1000</v>
      </c>
      <c r="BI37" s="22">
        <f t="shared" si="32"/>
        <v>1000</v>
      </c>
      <c r="BJ37" s="22">
        <f t="shared" si="32"/>
        <v>1000</v>
      </c>
      <c r="BK37" s="22">
        <f t="shared" si="32"/>
        <v>1000</v>
      </c>
      <c r="BL37" s="22">
        <f t="shared" si="32"/>
        <v>1000</v>
      </c>
      <c r="BM37" s="22">
        <f t="shared" si="32"/>
        <v>1000</v>
      </c>
      <c r="BN37" s="22">
        <f t="shared" si="32"/>
        <v>1000</v>
      </c>
      <c r="BO37" s="22">
        <f t="shared" si="32"/>
        <v>1000</v>
      </c>
      <c r="BP37" s="22">
        <f t="shared" si="32"/>
        <v>1000</v>
      </c>
      <c r="BQ37" s="22">
        <f t="shared" si="32"/>
        <v>1000</v>
      </c>
    </row>
    <row r="38" spans="1:69" s="21" customFormat="1" ht="16" customHeight="1">
      <c r="B38" s="21" t="s">
        <v>132</v>
      </c>
      <c r="C38" s="212" t="s">
        <v>80</v>
      </c>
      <c r="D38" s="212" t="s">
        <v>118</v>
      </c>
      <c r="E38" s="212" t="s">
        <v>94</v>
      </c>
      <c r="F38" s="212" t="s">
        <v>94</v>
      </c>
      <c r="G38" s="212" t="s">
        <v>81</v>
      </c>
      <c r="H38" s="197" t="s">
        <v>115</v>
      </c>
      <c r="I38" s="197" t="str">
        <f t="shared" si="6"/>
        <v>ExpensesG&amp;AStaffMiscMiscFinanceBilling Administrator</v>
      </c>
      <c r="J38" s="22">
        <f t="shared" si="27"/>
        <v>0</v>
      </c>
      <c r="K38" s="22">
        <f t="shared" si="27"/>
        <v>0</v>
      </c>
      <c r="L38" s="22">
        <f t="shared" si="27"/>
        <v>0</v>
      </c>
      <c r="M38" s="22">
        <f t="shared" si="27"/>
        <v>0</v>
      </c>
      <c r="N38" s="22">
        <f t="shared" si="27"/>
        <v>0</v>
      </c>
      <c r="O38" s="22">
        <f t="shared" si="27"/>
        <v>0</v>
      </c>
      <c r="P38" s="22">
        <f t="shared" si="27"/>
        <v>0</v>
      </c>
      <c r="Q38" s="22">
        <f t="shared" si="27"/>
        <v>0</v>
      </c>
      <c r="R38" s="22">
        <f t="shared" si="27"/>
        <v>0</v>
      </c>
      <c r="S38" s="22">
        <f t="shared" si="27"/>
        <v>0</v>
      </c>
      <c r="T38" s="22">
        <f t="shared" si="28"/>
        <v>0</v>
      </c>
      <c r="U38" s="22">
        <f t="shared" si="28"/>
        <v>0</v>
      </c>
      <c r="V38" s="22">
        <f t="shared" si="28"/>
        <v>0</v>
      </c>
      <c r="W38" s="22">
        <f t="shared" si="28"/>
        <v>0</v>
      </c>
      <c r="X38" s="22">
        <f t="shared" si="28"/>
        <v>0</v>
      </c>
      <c r="Y38" s="22">
        <f t="shared" si="28"/>
        <v>0</v>
      </c>
      <c r="Z38" s="22">
        <f t="shared" si="28"/>
        <v>0</v>
      </c>
      <c r="AA38" s="22">
        <f t="shared" si="28"/>
        <v>0</v>
      </c>
      <c r="AB38" s="22">
        <f t="shared" si="28"/>
        <v>0</v>
      </c>
      <c r="AC38" s="22">
        <f t="shared" si="28"/>
        <v>0</v>
      </c>
      <c r="AD38" s="22">
        <f t="shared" si="29"/>
        <v>0</v>
      </c>
      <c r="AE38" s="22">
        <f t="shared" si="29"/>
        <v>0</v>
      </c>
      <c r="AF38" s="22">
        <f t="shared" si="29"/>
        <v>0</v>
      </c>
      <c r="AG38" s="22">
        <f t="shared" si="29"/>
        <v>0</v>
      </c>
      <c r="AH38" s="22">
        <f t="shared" si="29"/>
        <v>0</v>
      </c>
      <c r="AI38" s="22">
        <f t="shared" si="29"/>
        <v>0</v>
      </c>
      <c r="AJ38" s="22">
        <f t="shared" si="29"/>
        <v>0</v>
      </c>
      <c r="AK38" s="22">
        <f t="shared" si="29"/>
        <v>0</v>
      </c>
      <c r="AL38" s="22">
        <f t="shared" si="29"/>
        <v>0</v>
      </c>
      <c r="AM38" s="22">
        <f t="shared" si="29"/>
        <v>1000</v>
      </c>
      <c r="AN38" s="22">
        <f t="shared" si="30"/>
        <v>1000</v>
      </c>
      <c r="AO38" s="22">
        <f t="shared" si="30"/>
        <v>1000</v>
      </c>
      <c r="AP38" s="22">
        <f t="shared" si="30"/>
        <v>1000</v>
      </c>
      <c r="AQ38" s="22">
        <f t="shared" si="30"/>
        <v>1000</v>
      </c>
      <c r="AR38" s="22">
        <f t="shared" si="30"/>
        <v>1000</v>
      </c>
      <c r="AS38" s="22">
        <f t="shared" si="30"/>
        <v>1000</v>
      </c>
      <c r="AT38" s="22">
        <f t="shared" si="30"/>
        <v>1000</v>
      </c>
      <c r="AU38" s="22">
        <f t="shared" si="30"/>
        <v>1000</v>
      </c>
      <c r="AV38" s="22">
        <f t="shared" si="30"/>
        <v>1000</v>
      </c>
      <c r="AW38" s="22">
        <f t="shared" si="30"/>
        <v>1000</v>
      </c>
      <c r="AX38" s="22">
        <f t="shared" si="31"/>
        <v>1000</v>
      </c>
      <c r="AY38" s="22">
        <f t="shared" si="31"/>
        <v>2000</v>
      </c>
      <c r="AZ38" s="22">
        <f t="shared" si="31"/>
        <v>2000</v>
      </c>
      <c r="BA38" s="22">
        <f t="shared" si="31"/>
        <v>2000</v>
      </c>
      <c r="BB38" s="22">
        <f t="shared" si="31"/>
        <v>2000</v>
      </c>
      <c r="BC38" s="22">
        <f t="shared" si="31"/>
        <v>2000</v>
      </c>
      <c r="BD38" s="22">
        <f t="shared" si="31"/>
        <v>2000</v>
      </c>
      <c r="BE38" s="22">
        <f t="shared" si="31"/>
        <v>2000</v>
      </c>
      <c r="BF38" s="22">
        <f t="shared" si="31"/>
        <v>3000</v>
      </c>
      <c r="BG38" s="22">
        <f t="shared" si="31"/>
        <v>3000</v>
      </c>
      <c r="BH38" s="22">
        <f t="shared" si="32"/>
        <v>3000</v>
      </c>
      <c r="BI38" s="22">
        <f t="shared" si="32"/>
        <v>3000</v>
      </c>
      <c r="BJ38" s="22">
        <f t="shared" si="32"/>
        <v>3000</v>
      </c>
      <c r="BK38" s="22">
        <f t="shared" si="32"/>
        <v>3000</v>
      </c>
      <c r="BL38" s="22">
        <f t="shared" si="32"/>
        <v>4000</v>
      </c>
      <c r="BM38" s="22">
        <f t="shared" si="32"/>
        <v>4000</v>
      </c>
      <c r="BN38" s="22">
        <f t="shared" si="32"/>
        <v>4000</v>
      </c>
      <c r="BO38" s="22">
        <f t="shared" si="32"/>
        <v>4000</v>
      </c>
      <c r="BP38" s="22">
        <f t="shared" si="32"/>
        <v>4000</v>
      </c>
      <c r="BQ38" s="22">
        <f t="shared" si="32"/>
        <v>4000</v>
      </c>
    </row>
    <row r="39" spans="1:69" s="21" customFormat="1" ht="16" customHeight="1">
      <c r="B39" s="21" t="s">
        <v>132</v>
      </c>
      <c r="C39" s="212" t="s">
        <v>80</v>
      </c>
      <c r="D39" s="212" t="s">
        <v>140</v>
      </c>
      <c r="E39" s="212" t="s">
        <v>140</v>
      </c>
      <c r="F39" s="212"/>
      <c r="G39" s="212"/>
      <c r="H39" s="197" t="s">
        <v>96</v>
      </c>
      <c r="I39" s="197" t="str">
        <f>CONCATENATE(B39,C39,D39,E39,F39,G39,H39)</f>
        <v>ExpensesG&amp;AAdministrativeAdministrativeInsurance</v>
      </c>
      <c r="J39" s="16">
        <v>0</v>
      </c>
      <c r="K39" s="16">
        <v>0</v>
      </c>
      <c r="L39" s="16">
        <v>0</v>
      </c>
      <c r="M39" s="16">
        <v>500</v>
      </c>
      <c r="N39" s="16">
        <v>500</v>
      </c>
      <c r="O39" s="16">
        <v>500</v>
      </c>
      <c r="P39" s="16">
        <v>500</v>
      </c>
      <c r="Q39" s="16">
        <v>500</v>
      </c>
      <c r="R39" s="16">
        <v>500</v>
      </c>
      <c r="S39" s="16">
        <v>500</v>
      </c>
      <c r="T39" s="16">
        <v>500</v>
      </c>
      <c r="U39" s="16">
        <v>500</v>
      </c>
      <c r="V39" s="16">
        <v>1000</v>
      </c>
      <c r="W39" s="16">
        <v>1000</v>
      </c>
      <c r="X39" s="16">
        <v>1000</v>
      </c>
      <c r="Y39" s="16">
        <v>1000</v>
      </c>
      <c r="Z39" s="16">
        <v>1000</v>
      </c>
      <c r="AA39" s="16">
        <v>1000</v>
      </c>
      <c r="AB39" s="16">
        <v>1000</v>
      </c>
      <c r="AC39" s="16">
        <v>1000</v>
      </c>
      <c r="AD39" s="16">
        <v>1000</v>
      </c>
      <c r="AE39" s="16">
        <v>1000</v>
      </c>
      <c r="AF39" s="16">
        <v>1000</v>
      </c>
      <c r="AG39" s="16">
        <v>1000</v>
      </c>
      <c r="AH39" s="16">
        <v>2000</v>
      </c>
      <c r="AI39" s="16">
        <v>2000</v>
      </c>
      <c r="AJ39" s="16">
        <v>2000</v>
      </c>
      <c r="AK39" s="16">
        <v>2000</v>
      </c>
      <c r="AL39" s="16">
        <v>2000</v>
      </c>
      <c r="AM39" s="16">
        <v>2000</v>
      </c>
      <c r="AN39" s="16">
        <v>2000</v>
      </c>
      <c r="AO39" s="16">
        <v>2000</v>
      </c>
      <c r="AP39" s="16">
        <v>2000</v>
      </c>
      <c r="AQ39" s="16">
        <v>2000</v>
      </c>
      <c r="AR39" s="16">
        <v>2000</v>
      </c>
      <c r="AS39" s="16">
        <v>2000</v>
      </c>
      <c r="AT39" s="16">
        <v>3500</v>
      </c>
      <c r="AU39" s="16">
        <v>3500</v>
      </c>
      <c r="AV39" s="16">
        <v>3500</v>
      </c>
      <c r="AW39" s="16">
        <v>3500</v>
      </c>
      <c r="AX39" s="16">
        <v>3500</v>
      </c>
      <c r="AY39" s="16">
        <v>3500</v>
      </c>
      <c r="AZ39" s="16">
        <v>3500</v>
      </c>
      <c r="BA39" s="16">
        <v>3500</v>
      </c>
      <c r="BB39" s="16">
        <v>3500</v>
      </c>
      <c r="BC39" s="16">
        <v>3500</v>
      </c>
      <c r="BD39" s="16">
        <v>3500</v>
      </c>
      <c r="BE39" s="16">
        <v>3500</v>
      </c>
      <c r="BF39" s="16">
        <v>5000</v>
      </c>
      <c r="BG39" s="16">
        <v>5000</v>
      </c>
      <c r="BH39" s="16">
        <v>5000</v>
      </c>
      <c r="BI39" s="16">
        <v>5000</v>
      </c>
      <c r="BJ39" s="16">
        <v>5000</v>
      </c>
      <c r="BK39" s="16">
        <v>5000</v>
      </c>
      <c r="BL39" s="16">
        <v>5000</v>
      </c>
      <c r="BM39" s="16">
        <v>5000</v>
      </c>
      <c r="BN39" s="16">
        <v>5000</v>
      </c>
      <c r="BO39" s="16">
        <v>5000</v>
      </c>
      <c r="BP39" s="16">
        <v>5000</v>
      </c>
      <c r="BQ39" s="16">
        <v>5000</v>
      </c>
    </row>
    <row r="40" spans="1:69" s="21" customFormat="1" ht="16" customHeight="1">
      <c r="B40" s="21" t="s">
        <v>132</v>
      </c>
      <c r="C40" s="212" t="s">
        <v>80</v>
      </c>
      <c r="D40" s="212" t="s">
        <v>140</v>
      </c>
      <c r="E40" s="212" t="s">
        <v>140</v>
      </c>
      <c r="F40" s="212"/>
      <c r="G40" s="212"/>
      <c r="H40" s="197" t="s">
        <v>138</v>
      </c>
      <c r="I40" s="197" t="str">
        <f>CONCATENATE(B40,C40,D40,E40,F40,G40,H40)</f>
        <v>ExpensesG&amp;AAdministrativeAdministrativeAccounting</v>
      </c>
      <c r="J40" s="16">
        <v>0</v>
      </c>
      <c r="K40" s="16">
        <v>0</v>
      </c>
      <c r="L40" s="16">
        <v>0</v>
      </c>
      <c r="M40" s="16">
        <v>200</v>
      </c>
      <c r="N40" s="16">
        <v>200</v>
      </c>
      <c r="O40" s="16">
        <v>200</v>
      </c>
      <c r="P40" s="16">
        <v>200</v>
      </c>
      <c r="Q40" s="16">
        <v>200</v>
      </c>
      <c r="R40" s="16">
        <v>200</v>
      </c>
      <c r="S40" s="16">
        <v>200</v>
      </c>
      <c r="T40" s="16">
        <v>200</v>
      </c>
      <c r="U40" s="16">
        <v>200</v>
      </c>
      <c r="V40" s="16">
        <v>1000</v>
      </c>
      <c r="W40" s="16">
        <v>1000</v>
      </c>
      <c r="X40" s="16">
        <v>1000</v>
      </c>
      <c r="Y40" s="16">
        <v>1000</v>
      </c>
      <c r="Z40" s="16">
        <v>1000</v>
      </c>
      <c r="AA40" s="16">
        <v>1000</v>
      </c>
      <c r="AB40" s="16">
        <v>1000</v>
      </c>
      <c r="AC40" s="16">
        <v>1000</v>
      </c>
      <c r="AD40" s="16">
        <v>1000</v>
      </c>
      <c r="AE40" s="16">
        <v>1000</v>
      </c>
      <c r="AF40" s="16">
        <v>1000</v>
      </c>
      <c r="AG40" s="16">
        <v>1000</v>
      </c>
      <c r="AH40" s="16">
        <v>2000</v>
      </c>
      <c r="AI40" s="16">
        <v>2000</v>
      </c>
      <c r="AJ40" s="16">
        <v>2000</v>
      </c>
      <c r="AK40" s="16">
        <v>2000</v>
      </c>
      <c r="AL40" s="16">
        <v>2000</v>
      </c>
      <c r="AM40" s="16">
        <v>2000</v>
      </c>
      <c r="AN40" s="16">
        <v>2000</v>
      </c>
      <c r="AO40" s="16">
        <v>2000</v>
      </c>
      <c r="AP40" s="16">
        <v>2000</v>
      </c>
      <c r="AQ40" s="16">
        <v>2000</v>
      </c>
      <c r="AR40" s="16">
        <v>2000</v>
      </c>
      <c r="AS40" s="16">
        <v>2000</v>
      </c>
      <c r="AT40" s="16">
        <v>3500</v>
      </c>
      <c r="AU40" s="16">
        <v>3500</v>
      </c>
      <c r="AV40" s="16">
        <v>3500</v>
      </c>
      <c r="AW40" s="16">
        <v>3500</v>
      </c>
      <c r="AX40" s="16">
        <v>3500</v>
      </c>
      <c r="AY40" s="16">
        <v>3500</v>
      </c>
      <c r="AZ40" s="16">
        <v>3500</v>
      </c>
      <c r="BA40" s="16">
        <v>3500</v>
      </c>
      <c r="BB40" s="16">
        <v>3500</v>
      </c>
      <c r="BC40" s="16">
        <v>3500</v>
      </c>
      <c r="BD40" s="16">
        <v>3500</v>
      </c>
      <c r="BE40" s="16">
        <v>3500</v>
      </c>
      <c r="BF40" s="16">
        <v>4000</v>
      </c>
      <c r="BG40" s="16">
        <v>4000</v>
      </c>
      <c r="BH40" s="16">
        <v>4000</v>
      </c>
      <c r="BI40" s="16">
        <v>4000</v>
      </c>
      <c r="BJ40" s="16">
        <v>4000</v>
      </c>
      <c r="BK40" s="16">
        <v>4000</v>
      </c>
      <c r="BL40" s="16">
        <v>4000</v>
      </c>
      <c r="BM40" s="16">
        <v>4000</v>
      </c>
      <c r="BN40" s="16">
        <v>4000</v>
      </c>
      <c r="BO40" s="16">
        <v>4000</v>
      </c>
      <c r="BP40" s="16">
        <v>4000</v>
      </c>
      <c r="BQ40" s="16">
        <v>4000</v>
      </c>
    </row>
    <row r="41" spans="1:69" s="21" customFormat="1" ht="16" customHeight="1">
      <c r="B41" s="21" t="s">
        <v>132</v>
      </c>
      <c r="C41" s="212" t="s">
        <v>80</v>
      </c>
      <c r="D41" s="212" t="s">
        <v>140</v>
      </c>
      <c r="E41" s="212" t="s">
        <v>140</v>
      </c>
      <c r="F41" s="212"/>
      <c r="G41" s="212"/>
      <c r="H41" s="197" t="s">
        <v>139</v>
      </c>
      <c r="I41" s="197" t="str">
        <f>CONCATENATE(B41,C41,D41,E41,F41,G41,H41)</f>
        <v>ExpensesG&amp;AAdministrativeAdministrativeLegal</v>
      </c>
      <c r="J41" s="16">
        <v>0</v>
      </c>
      <c r="K41" s="16">
        <v>0</v>
      </c>
      <c r="L41" s="16">
        <v>0</v>
      </c>
      <c r="M41" s="16">
        <v>500</v>
      </c>
      <c r="N41" s="16">
        <v>500</v>
      </c>
      <c r="O41" s="16">
        <v>500</v>
      </c>
      <c r="P41" s="16">
        <v>500</v>
      </c>
      <c r="Q41" s="16">
        <v>500</v>
      </c>
      <c r="R41" s="16">
        <v>500</v>
      </c>
      <c r="S41" s="16">
        <v>500</v>
      </c>
      <c r="T41" s="16">
        <v>500</v>
      </c>
      <c r="U41" s="16">
        <v>500</v>
      </c>
      <c r="V41" s="16">
        <v>1500</v>
      </c>
      <c r="W41" s="16">
        <v>1500</v>
      </c>
      <c r="X41" s="16">
        <v>1500</v>
      </c>
      <c r="Y41" s="16">
        <v>1500</v>
      </c>
      <c r="Z41" s="16">
        <v>1500</v>
      </c>
      <c r="AA41" s="16">
        <v>1500</v>
      </c>
      <c r="AB41" s="16">
        <v>1500</v>
      </c>
      <c r="AC41" s="16">
        <v>1500</v>
      </c>
      <c r="AD41" s="16">
        <v>1500</v>
      </c>
      <c r="AE41" s="16">
        <v>1500</v>
      </c>
      <c r="AF41" s="16">
        <v>1500</v>
      </c>
      <c r="AG41" s="16">
        <v>1500</v>
      </c>
      <c r="AH41" s="16">
        <v>2500</v>
      </c>
      <c r="AI41" s="16">
        <v>2500</v>
      </c>
      <c r="AJ41" s="16">
        <v>2500</v>
      </c>
      <c r="AK41" s="16">
        <v>2500</v>
      </c>
      <c r="AL41" s="16">
        <v>2500</v>
      </c>
      <c r="AM41" s="16">
        <v>2500</v>
      </c>
      <c r="AN41" s="16">
        <v>2500</v>
      </c>
      <c r="AO41" s="16">
        <v>2500</v>
      </c>
      <c r="AP41" s="16">
        <v>2500</v>
      </c>
      <c r="AQ41" s="16">
        <v>2500</v>
      </c>
      <c r="AR41" s="16">
        <v>2500</v>
      </c>
      <c r="AS41" s="16">
        <v>2500</v>
      </c>
      <c r="AT41" s="16">
        <v>5000</v>
      </c>
      <c r="AU41" s="16">
        <v>5000</v>
      </c>
      <c r="AV41" s="16">
        <v>5000</v>
      </c>
      <c r="AW41" s="16">
        <v>5000</v>
      </c>
      <c r="AX41" s="16">
        <v>5000</v>
      </c>
      <c r="AY41" s="16">
        <v>5000</v>
      </c>
      <c r="AZ41" s="16">
        <v>5000</v>
      </c>
      <c r="BA41" s="16">
        <v>5000</v>
      </c>
      <c r="BB41" s="16">
        <v>5000</v>
      </c>
      <c r="BC41" s="16">
        <v>5000</v>
      </c>
      <c r="BD41" s="16">
        <v>5000</v>
      </c>
      <c r="BE41" s="16">
        <v>5000</v>
      </c>
      <c r="BF41" s="16">
        <v>8000</v>
      </c>
      <c r="BG41" s="16">
        <v>8000</v>
      </c>
      <c r="BH41" s="16">
        <v>8000</v>
      </c>
      <c r="BI41" s="16">
        <v>8000</v>
      </c>
      <c r="BJ41" s="16">
        <v>8000</v>
      </c>
      <c r="BK41" s="16">
        <v>8000</v>
      </c>
      <c r="BL41" s="16">
        <v>8000</v>
      </c>
      <c r="BM41" s="16">
        <v>8000</v>
      </c>
      <c r="BN41" s="16">
        <v>8000</v>
      </c>
      <c r="BO41" s="16">
        <v>8000</v>
      </c>
      <c r="BP41" s="16">
        <v>8000</v>
      </c>
      <c r="BQ41" s="16">
        <v>8000</v>
      </c>
    </row>
    <row r="42" spans="1:69" s="21" customFormat="1" ht="16" customHeight="1">
      <c r="B42" s="21" t="s">
        <v>132</v>
      </c>
      <c r="C42" s="212" t="s">
        <v>2</v>
      </c>
      <c r="D42" s="212" t="s">
        <v>118</v>
      </c>
      <c r="E42" s="212" t="s">
        <v>107</v>
      </c>
      <c r="F42" s="212" t="s">
        <v>87</v>
      </c>
      <c r="G42" s="212" t="s">
        <v>0</v>
      </c>
      <c r="H42" s="197" t="s">
        <v>103</v>
      </c>
      <c r="I42" s="197" t="str">
        <f t="shared" si="6"/>
        <v>ExpensesR&amp;DStaffCompensationSalaryManagementCTO</v>
      </c>
      <c r="J42" s="22">
        <f t="shared" ref="J42:S55" si="33">INDEX(RoleData, MATCH($H42,RoleNames,), MATCH($F42,ExpenseNames,))*INDEX(StaffData, MATCH(CONCATENATE($C42,"Staff",$G42,$H42),StaffDataLookupName,), MATCH(J$6,StaffDataMonths,))/INDEX(RoleData, 3, MATCH($F42,ExpenseNames,))</f>
        <v>16666.666666666668</v>
      </c>
      <c r="K42" s="22">
        <f t="shared" si="33"/>
        <v>16666.666666666668</v>
      </c>
      <c r="L42" s="22">
        <f t="shared" si="33"/>
        <v>16666.666666666668</v>
      </c>
      <c r="M42" s="22">
        <f t="shared" si="33"/>
        <v>16666.666666666668</v>
      </c>
      <c r="N42" s="22">
        <f t="shared" si="33"/>
        <v>16666.666666666668</v>
      </c>
      <c r="O42" s="22">
        <f t="shared" si="33"/>
        <v>16666.666666666668</v>
      </c>
      <c r="P42" s="22">
        <f t="shared" si="33"/>
        <v>16666.666666666668</v>
      </c>
      <c r="Q42" s="22">
        <f t="shared" si="33"/>
        <v>16666.666666666668</v>
      </c>
      <c r="R42" s="22">
        <f t="shared" si="33"/>
        <v>16666.666666666668</v>
      </c>
      <c r="S42" s="22">
        <f t="shared" si="33"/>
        <v>16666.666666666668</v>
      </c>
      <c r="T42" s="22">
        <f t="shared" ref="T42:AC55" si="34">INDEX(RoleData, MATCH($H42,RoleNames,), MATCH($F42,ExpenseNames,))*INDEX(StaffData, MATCH(CONCATENATE($C42,"Staff",$G42,$H42),StaffDataLookupName,), MATCH(T$6,StaffDataMonths,))/INDEX(RoleData, 3, MATCH($F42,ExpenseNames,))</f>
        <v>16666.666666666668</v>
      </c>
      <c r="U42" s="22">
        <f t="shared" si="34"/>
        <v>16666.666666666668</v>
      </c>
      <c r="V42" s="22">
        <f t="shared" si="34"/>
        <v>16666.666666666668</v>
      </c>
      <c r="W42" s="22">
        <f t="shared" si="34"/>
        <v>16666.666666666668</v>
      </c>
      <c r="X42" s="22">
        <f t="shared" si="34"/>
        <v>16666.666666666668</v>
      </c>
      <c r="Y42" s="22">
        <f t="shared" si="34"/>
        <v>16666.666666666668</v>
      </c>
      <c r="Z42" s="22">
        <f t="shared" si="34"/>
        <v>16666.666666666668</v>
      </c>
      <c r="AA42" s="22">
        <f t="shared" si="34"/>
        <v>16666.666666666668</v>
      </c>
      <c r="AB42" s="22">
        <f t="shared" si="34"/>
        <v>16666.666666666668</v>
      </c>
      <c r="AC42" s="22">
        <f t="shared" si="34"/>
        <v>16666.666666666668</v>
      </c>
      <c r="AD42" s="22">
        <f t="shared" ref="AD42:AM55" si="35">INDEX(RoleData, MATCH($H42,RoleNames,), MATCH($F42,ExpenseNames,))*INDEX(StaffData, MATCH(CONCATENATE($C42,"Staff",$G42,$H42),StaffDataLookupName,), MATCH(AD$6,StaffDataMonths,))/INDEX(RoleData, 3, MATCH($F42,ExpenseNames,))</f>
        <v>16666.666666666668</v>
      </c>
      <c r="AE42" s="22">
        <f t="shared" si="35"/>
        <v>16666.666666666668</v>
      </c>
      <c r="AF42" s="22">
        <f t="shared" si="35"/>
        <v>16666.666666666668</v>
      </c>
      <c r="AG42" s="22">
        <f t="shared" si="35"/>
        <v>16666.666666666668</v>
      </c>
      <c r="AH42" s="22">
        <f t="shared" si="35"/>
        <v>16666.666666666668</v>
      </c>
      <c r="AI42" s="22">
        <f t="shared" si="35"/>
        <v>16666.666666666668</v>
      </c>
      <c r="AJ42" s="22">
        <f t="shared" si="35"/>
        <v>16666.666666666668</v>
      </c>
      <c r="AK42" s="22">
        <f t="shared" si="35"/>
        <v>16666.666666666668</v>
      </c>
      <c r="AL42" s="22">
        <f t="shared" si="35"/>
        <v>16666.666666666668</v>
      </c>
      <c r="AM42" s="22">
        <f t="shared" si="35"/>
        <v>16666.666666666668</v>
      </c>
      <c r="AN42" s="22">
        <f t="shared" ref="AN42:AW55" si="36">INDEX(RoleData, MATCH($H42,RoleNames,), MATCH($F42,ExpenseNames,))*INDEX(StaffData, MATCH(CONCATENATE($C42,"Staff",$G42,$H42),StaffDataLookupName,), MATCH(AN$6,StaffDataMonths,))/INDEX(RoleData, 3, MATCH($F42,ExpenseNames,))</f>
        <v>16666.666666666668</v>
      </c>
      <c r="AO42" s="22">
        <f t="shared" si="36"/>
        <v>16666.666666666668</v>
      </c>
      <c r="AP42" s="22">
        <f t="shared" si="36"/>
        <v>16666.666666666668</v>
      </c>
      <c r="AQ42" s="22">
        <f t="shared" si="36"/>
        <v>16666.666666666668</v>
      </c>
      <c r="AR42" s="22">
        <f t="shared" si="36"/>
        <v>16666.666666666668</v>
      </c>
      <c r="AS42" s="22">
        <f t="shared" si="36"/>
        <v>16666.666666666668</v>
      </c>
      <c r="AT42" s="22">
        <f t="shared" si="36"/>
        <v>16666.666666666668</v>
      </c>
      <c r="AU42" s="22">
        <f t="shared" si="36"/>
        <v>16666.666666666668</v>
      </c>
      <c r="AV42" s="22">
        <f t="shared" si="36"/>
        <v>16666.666666666668</v>
      </c>
      <c r="AW42" s="22">
        <f t="shared" si="36"/>
        <v>16666.666666666668</v>
      </c>
      <c r="AX42" s="22">
        <f t="shared" ref="AX42:BG55" si="37">INDEX(RoleData, MATCH($H42,RoleNames,), MATCH($F42,ExpenseNames,))*INDEX(StaffData, MATCH(CONCATENATE($C42,"Staff",$G42,$H42),StaffDataLookupName,), MATCH(AX$6,StaffDataMonths,))/INDEX(RoleData, 3, MATCH($F42,ExpenseNames,))</f>
        <v>16666.666666666668</v>
      </c>
      <c r="AY42" s="22">
        <f t="shared" si="37"/>
        <v>16666.666666666668</v>
      </c>
      <c r="AZ42" s="22">
        <f t="shared" si="37"/>
        <v>16666.666666666668</v>
      </c>
      <c r="BA42" s="22">
        <f t="shared" si="37"/>
        <v>16666.666666666668</v>
      </c>
      <c r="BB42" s="22">
        <f t="shared" si="37"/>
        <v>16666.666666666668</v>
      </c>
      <c r="BC42" s="22">
        <f t="shared" si="37"/>
        <v>16666.666666666668</v>
      </c>
      <c r="BD42" s="22">
        <f t="shared" si="37"/>
        <v>16666.666666666668</v>
      </c>
      <c r="BE42" s="22">
        <f t="shared" si="37"/>
        <v>16666.666666666668</v>
      </c>
      <c r="BF42" s="22">
        <f t="shared" si="37"/>
        <v>16666.666666666668</v>
      </c>
      <c r="BG42" s="22">
        <f t="shared" si="37"/>
        <v>16666.666666666668</v>
      </c>
      <c r="BH42" s="22">
        <f t="shared" ref="BH42:BQ55" si="38">INDEX(RoleData, MATCH($H42,RoleNames,), MATCH($F42,ExpenseNames,))*INDEX(StaffData, MATCH(CONCATENATE($C42,"Staff",$G42,$H42),StaffDataLookupName,), MATCH(BH$6,StaffDataMonths,))/INDEX(RoleData, 3, MATCH($F42,ExpenseNames,))</f>
        <v>16666.666666666668</v>
      </c>
      <c r="BI42" s="22">
        <f t="shared" si="38"/>
        <v>16666.666666666668</v>
      </c>
      <c r="BJ42" s="22">
        <f t="shared" si="38"/>
        <v>16666.666666666668</v>
      </c>
      <c r="BK42" s="22">
        <f t="shared" si="38"/>
        <v>16666.666666666668</v>
      </c>
      <c r="BL42" s="22">
        <f t="shared" si="38"/>
        <v>16666.666666666668</v>
      </c>
      <c r="BM42" s="22">
        <f t="shared" si="38"/>
        <v>16666.666666666668</v>
      </c>
      <c r="BN42" s="22">
        <f t="shared" si="38"/>
        <v>16666.666666666668</v>
      </c>
      <c r="BO42" s="22">
        <f t="shared" si="38"/>
        <v>16666.666666666668</v>
      </c>
      <c r="BP42" s="22">
        <f t="shared" si="38"/>
        <v>16666.666666666668</v>
      </c>
      <c r="BQ42" s="22">
        <f t="shared" si="38"/>
        <v>16666.666666666668</v>
      </c>
    </row>
    <row r="43" spans="1:69" s="21" customFormat="1" ht="16" customHeight="1">
      <c r="B43" s="21" t="s">
        <v>132</v>
      </c>
      <c r="C43" s="212" t="s">
        <v>2</v>
      </c>
      <c r="D43" s="212" t="s">
        <v>118</v>
      </c>
      <c r="E43" s="212" t="s">
        <v>107</v>
      </c>
      <c r="F43" s="212" t="s">
        <v>87</v>
      </c>
      <c r="G43" s="212" t="s">
        <v>36</v>
      </c>
      <c r="H43" s="197" t="s">
        <v>39</v>
      </c>
      <c r="I43" s="197" t="str">
        <f t="shared" si="6"/>
        <v>ExpensesR&amp;DStaffCompensationSalaryMobile ProductsDevelopment Manager</v>
      </c>
      <c r="J43" s="22">
        <f t="shared" si="33"/>
        <v>0</v>
      </c>
      <c r="K43" s="22">
        <f t="shared" si="33"/>
        <v>0</v>
      </c>
      <c r="L43" s="22">
        <f t="shared" si="33"/>
        <v>0</v>
      </c>
      <c r="M43" s="22">
        <f t="shared" si="33"/>
        <v>0</v>
      </c>
      <c r="N43" s="22">
        <f t="shared" si="33"/>
        <v>0</v>
      </c>
      <c r="O43" s="22">
        <f t="shared" si="33"/>
        <v>0</v>
      </c>
      <c r="P43" s="22">
        <f t="shared" si="33"/>
        <v>0</v>
      </c>
      <c r="Q43" s="22">
        <f t="shared" si="33"/>
        <v>0</v>
      </c>
      <c r="R43" s="22">
        <f t="shared" si="33"/>
        <v>0</v>
      </c>
      <c r="S43" s="22">
        <f t="shared" si="33"/>
        <v>0</v>
      </c>
      <c r="T43" s="22">
        <f t="shared" si="34"/>
        <v>0</v>
      </c>
      <c r="U43" s="22">
        <f t="shared" si="34"/>
        <v>0</v>
      </c>
      <c r="V43" s="22">
        <f t="shared" si="34"/>
        <v>0</v>
      </c>
      <c r="W43" s="22">
        <f t="shared" si="34"/>
        <v>0</v>
      </c>
      <c r="X43" s="22">
        <f t="shared" si="34"/>
        <v>0</v>
      </c>
      <c r="Y43" s="22">
        <f t="shared" si="34"/>
        <v>0</v>
      </c>
      <c r="Z43" s="22">
        <f t="shared" si="34"/>
        <v>0</v>
      </c>
      <c r="AA43" s="22">
        <f t="shared" si="34"/>
        <v>0</v>
      </c>
      <c r="AB43" s="22">
        <f t="shared" si="34"/>
        <v>0</v>
      </c>
      <c r="AC43" s="22">
        <f t="shared" si="34"/>
        <v>0</v>
      </c>
      <c r="AD43" s="22">
        <f t="shared" si="35"/>
        <v>0</v>
      </c>
      <c r="AE43" s="22">
        <f t="shared" si="35"/>
        <v>0</v>
      </c>
      <c r="AF43" s="22">
        <f t="shared" si="35"/>
        <v>0</v>
      </c>
      <c r="AG43" s="22">
        <f t="shared" si="35"/>
        <v>0</v>
      </c>
      <c r="AH43" s="22">
        <f t="shared" si="35"/>
        <v>0</v>
      </c>
      <c r="AI43" s="22">
        <f t="shared" si="35"/>
        <v>8333.3333333333339</v>
      </c>
      <c r="AJ43" s="22">
        <f t="shared" si="35"/>
        <v>8333.3333333333339</v>
      </c>
      <c r="AK43" s="22">
        <f t="shared" si="35"/>
        <v>8333.3333333333339</v>
      </c>
      <c r="AL43" s="22">
        <f t="shared" si="35"/>
        <v>8333.3333333333339</v>
      </c>
      <c r="AM43" s="22">
        <f t="shared" si="35"/>
        <v>8333.3333333333339</v>
      </c>
      <c r="AN43" s="22">
        <f t="shared" si="36"/>
        <v>8333.3333333333339</v>
      </c>
      <c r="AO43" s="22">
        <f t="shared" si="36"/>
        <v>8333.3333333333339</v>
      </c>
      <c r="AP43" s="22">
        <f t="shared" si="36"/>
        <v>8333.3333333333339</v>
      </c>
      <c r="AQ43" s="22">
        <f t="shared" si="36"/>
        <v>8333.3333333333339</v>
      </c>
      <c r="AR43" s="22">
        <f t="shared" si="36"/>
        <v>8333.3333333333339</v>
      </c>
      <c r="AS43" s="22">
        <f t="shared" si="36"/>
        <v>8333.3333333333339</v>
      </c>
      <c r="AT43" s="22">
        <f t="shared" si="36"/>
        <v>8333.3333333333339</v>
      </c>
      <c r="AU43" s="22">
        <f t="shared" si="36"/>
        <v>8333.3333333333339</v>
      </c>
      <c r="AV43" s="22">
        <f t="shared" si="36"/>
        <v>8333.3333333333339</v>
      </c>
      <c r="AW43" s="22">
        <f t="shared" si="36"/>
        <v>8333.3333333333339</v>
      </c>
      <c r="AX43" s="22">
        <f t="shared" si="37"/>
        <v>8333.3333333333339</v>
      </c>
      <c r="AY43" s="22">
        <f t="shared" si="37"/>
        <v>8333.3333333333339</v>
      </c>
      <c r="AZ43" s="22">
        <f t="shared" si="37"/>
        <v>8333.3333333333339</v>
      </c>
      <c r="BA43" s="22">
        <f t="shared" si="37"/>
        <v>8333.3333333333339</v>
      </c>
      <c r="BB43" s="22">
        <f t="shared" si="37"/>
        <v>8333.3333333333339</v>
      </c>
      <c r="BC43" s="22">
        <f t="shared" si="37"/>
        <v>8333.3333333333339</v>
      </c>
      <c r="BD43" s="22">
        <f t="shared" si="37"/>
        <v>8333.3333333333339</v>
      </c>
      <c r="BE43" s="22">
        <f t="shared" si="37"/>
        <v>8333.3333333333339</v>
      </c>
      <c r="BF43" s="22">
        <f t="shared" si="37"/>
        <v>16666.666666666668</v>
      </c>
      <c r="BG43" s="22">
        <f t="shared" si="37"/>
        <v>16666.666666666668</v>
      </c>
      <c r="BH43" s="22">
        <f t="shared" si="38"/>
        <v>16666.666666666668</v>
      </c>
      <c r="BI43" s="22">
        <f t="shared" si="38"/>
        <v>16666.666666666668</v>
      </c>
      <c r="BJ43" s="22">
        <f t="shared" si="38"/>
        <v>16666.666666666668</v>
      </c>
      <c r="BK43" s="22">
        <f t="shared" si="38"/>
        <v>16666.666666666668</v>
      </c>
      <c r="BL43" s="22">
        <f t="shared" si="38"/>
        <v>16666.666666666668</v>
      </c>
      <c r="BM43" s="22">
        <f t="shared" si="38"/>
        <v>16666.666666666668</v>
      </c>
      <c r="BN43" s="22">
        <f t="shared" si="38"/>
        <v>16666.666666666668</v>
      </c>
      <c r="BO43" s="22">
        <f t="shared" si="38"/>
        <v>16666.666666666668</v>
      </c>
      <c r="BP43" s="22">
        <f t="shared" si="38"/>
        <v>16666.666666666668</v>
      </c>
      <c r="BQ43" s="22">
        <f t="shared" si="38"/>
        <v>16666.666666666668</v>
      </c>
    </row>
    <row r="44" spans="1:69" s="21" customFormat="1" ht="16" customHeight="1">
      <c r="B44" s="21" t="s">
        <v>132</v>
      </c>
      <c r="C44" s="212" t="s">
        <v>2</v>
      </c>
      <c r="D44" s="212" t="s">
        <v>118</v>
      </c>
      <c r="E44" s="212" t="s">
        <v>107</v>
      </c>
      <c r="F44" s="212" t="s">
        <v>87</v>
      </c>
      <c r="G44" s="212" t="s">
        <v>36</v>
      </c>
      <c r="H44" s="197" t="s">
        <v>51</v>
      </c>
      <c r="I44" s="197" t="str">
        <f t="shared" si="6"/>
        <v>ExpensesR&amp;DStaffCompensationSalaryMobile ProductsMobile Architect</v>
      </c>
      <c r="J44" s="22">
        <f t="shared" si="33"/>
        <v>0</v>
      </c>
      <c r="K44" s="22">
        <f t="shared" si="33"/>
        <v>0</v>
      </c>
      <c r="L44" s="22">
        <f t="shared" si="33"/>
        <v>0</v>
      </c>
      <c r="M44" s="22">
        <f t="shared" si="33"/>
        <v>0</v>
      </c>
      <c r="N44" s="22">
        <f t="shared" si="33"/>
        <v>0</v>
      </c>
      <c r="O44" s="22">
        <f t="shared" si="33"/>
        <v>0</v>
      </c>
      <c r="P44" s="22">
        <f t="shared" si="33"/>
        <v>0</v>
      </c>
      <c r="Q44" s="22">
        <f t="shared" si="33"/>
        <v>0</v>
      </c>
      <c r="R44" s="22">
        <f t="shared" si="33"/>
        <v>0</v>
      </c>
      <c r="S44" s="22">
        <f t="shared" si="33"/>
        <v>0</v>
      </c>
      <c r="T44" s="22">
        <f t="shared" si="34"/>
        <v>0</v>
      </c>
      <c r="U44" s="22">
        <f t="shared" si="34"/>
        <v>0</v>
      </c>
      <c r="V44" s="22">
        <f t="shared" si="34"/>
        <v>0</v>
      </c>
      <c r="W44" s="22">
        <f t="shared" si="34"/>
        <v>0</v>
      </c>
      <c r="X44" s="22">
        <f t="shared" si="34"/>
        <v>0</v>
      </c>
      <c r="Y44" s="22">
        <f t="shared" si="34"/>
        <v>0</v>
      </c>
      <c r="Z44" s="22">
        <f t="shared" si="34"/>
        <v>10416.666666666666</v>
      </c>
      <c r="AA44" s="22">
        <f t="shared" si="34"/>
        <v>10416.666666666666</v>
      </c>
      <c r="AB44" s="22">
        <f t="shared" si="34"/>
        <v>10416.666666666666</v>
      </c>
      <c r="AC44" s="22">
        <f t="shared" si="34"/>
        <v>10416.666666666666</v>
      </c>
      <c r="AD44" s="22">
        <f t="shared" si="35"/>
        <v>10416.666666666666</v>
      </c>
      <c r="AE44" s="22">
        <f t="shared" si="35"/>
        <v>10416.666666666666</v>
      </c>
      <c r="AF44" s="22">
        <f t="shared" si="35"/>
        <v>10416.666666666666</v>
      </c>
      <c r="AG44" s="22">
        <f t="shared" si="35"/>
        <v>10416.666666666666</v>
      </c>
      <c r="AH44" s="22">
        <f t="shared" si="35"/>
        <v>10416.666666666666</v>
      </c>
      <c r="AI44" s="22">
        <f t="shared" si="35"/>
        <v>10416.666666666666</v>
      </c>
      <c r="AJ44" s="22">
        <f t="shared" si="35"/>
        <v>10416.666666666666</v>
      </c>
      <c r="AK44" s="22">
        <f t="shared" si="35"/>
        <v>10416.666666666666</v>
      </c>
      <c r="AL44" s="22">
        <f t="shared" si="35"/>
        <v>10416.666666666666</v>
      </c>
      <c r="AM44" s="22">
        <f t="shared" si="35"/>
        <v>10416.666666666666</v>
      </c>
      <c r="AN44" s="22">
        <f t="shared" si="36"/>
        <v>10416.666666666666</v>
      </c>
      <c r="AO44" s="22">
        <f t="shared" si="36"/>
        <v>10416.666666666666</v>
      </c>
      <c r="AP44" s="22">
        <f t="shared" si="36"/>
        <v>10416.666666666666</v>
      </c>
      <c r="AQ44" s="22">
        <f t="shared" si="36"/>
        <v>10416.666666666666</v>
      </c>
      <c r="AR44" s="22">
        <f t="shared" si="36"/>
        <v>10416.666666666666</v>
      </c>
      <c r="AS44" s="22">
        <f t="shared" si="36"/>
        <v>10416.666666666666</v>
      </c>
      <c r="AT44" s="22">
        <f t="shared" si="36"/>
        <v>10416.666666666666</v>
      </c>
      <c r="AU44" s="22">
        <f t="shared" si="36"/>
        <v>10416.666666666666</v>
      </c>
      <c r="AV44" s="22">
        <f t="shared" si="36"/>
        <v>10416.666666666666</v>
      </c>
      <c r="AW44" s="22">
        <f t="shared" si="36"/>
        <v>10416.666666666666</v>
      </c>
      <c r="AX44" s="22">
        <f t="shared" si="37"/>
        <v>10416.666666666666</v>
      </c>
      <c r="AY44" s="22">
        <f t="shared" si="37"/>
        <v>10416.666666666666</v>
      </c>
      <c r="AZ44" s="22">
        <f t="shared" si="37"/>
        <v>10416.666666666666</v>
      </c>
      <c r="BA44" s="22">
        <f t="shared" si="37"/>
        <v>10416.666666666666</v>
      </c>
      <c r="BB44" s="22">
        <f t="shared" si="37"/>
        <v>10416.666666666666</v>
      </c>
      <c r="BC44" s="22">
        <f t="shared" si="37"/>
        <v>10416.666666666666</v>
      </c>
      <c r="BD44" s="22">
        <f t="shared" si="37"/>
        <v>10416.666666666666</v>
      </c>
      <c r="BE44" s="22">
        <f t="shared" si="37"/>
        <v>10416.666666666666</v>
      </c>
      <c r="BF44" s="22">
        <f t="shared" si="37"/>
        <v>20833.333333333332</v>
      </c>
      <c r="BG44" s="22">
        <f t="shared" si="37"/>
        <v>20833.333333333332</v>
      </c>
      <c r="BH44" s="22">
        <f t="shared" si="38"/>
        <v>20833.333333333332</v>
      </c>
      <c r="BI44" s="22">
        <f t="shared" si="38"/>
        <v>20833.333333333332</v>
      </c>
      <c r="BJ44" s="22">
        <f t="shared" si="38"/>
        <v>20833.333333333332</v>
      </c>
      <c r="BK44" s="22">
        <f t="shared" si="38"/>
        <v>20833.333333333332</v>
      </c>
      <c r="BL44" s="22">
        <f t="shared" si="38"/>
        <v>20833.333333333332</v>
      </c>
      <c r="BM44" s="22">
        <f t="shared" si="38"/>
        <v>20833.333333333332</v>
      </c>
      <c r="BN44" s="22">
        <f t="shared" si="38"/>
        <v>20833.333333333332</v>
      </c>
      <c r="BO44" s="22">
        <f t="shared" si="38"/>
        <v>20833.333333333332</v>
      </c>
      <c r="BP44" s="22">
        <f t="shared" si="38"/>
        <v>20833.333333333332</v>
      </c>
      <c r="BQ44" s="22">
        <f t="shared" si="38"/>
        <v>20833.333333333332</v>
      </c>
    </row>
    <row r="45" spans="1:69" s="21" customFormat="1" ht="16" customHeight="1">
      <c r="A45" s="212"/>
      <c r="B45" s="21" t="s">
        <v>132</v>
      </c>
      <c r="C45" s="212" t="s">
        <v>2</v>
      </c>
      <c r="D45" s="212" t="s">
        <v>118</v>
      </c>
      <c r="E45" s="212" t="s">
        <v>107</v>
      </c>
      <c r="F45" s="212" t="s">
        <v>87</v>
      </c>
      <c r="G45" s="212" t="s">
        <v>36</v>
      </c>
      <c r="H45" s="197" t="s">
        <v>52</v>
      </c>
      <c r="I45" s="197" t="str">
        <f t="shared" si="6"/>
        <v>ExpensesR&amp;DStaffCompensationSalaryMobile ProductsSenior Mobile Developer</v>
      </c>
      <c r="J45" s="22">
        <f t="shared" si="33"/>
        <v>0</v>
      </c>
      <c r="K45" s="22">
        <f t="shared" si="33"/>
        <v>7500</v>
      </c>
      <c r="L45" s="22">
        <f t="shared" si="33"/>
        <v>7500</v>
      </c>
      <c r="M45" s="22">
        <f t="shared" si="33"/>
        <v>7500</v>
      </c>
      <c r="N45" s="22">
        <f t="shared" si="33"/>
        <v>7500</v>
      </c>
      <c r="O45" s="22">
        <f t="shared" si="33"/>
        <v>7500</v>
      </c>
      <c r="P45" s="22">
        <f t="shared" si="33"/>
        <v>7500</v>
      </c>
      <c r="Q45" s="22">
        <f t="shared" si="33"/>
        <v>7500</v>
      </c>
      <c r="R45" s="22">
        <f t="shared" si="33"/>
        <v>7500</v>
      </c>
      <c r="S45" s="22">
        <f t="shared" si="33"/>
        <v>7500</v>
      </c>
      <c r="T45" s="22">
        <f t="shared" si="34"/>
        <v>7500</v>
      </c>
      <c r="U45" s="22">
        <f t="shared" si="34"/>
        <v>7500</v>
      </c>
      <c r="V45" s="22">
        <f t="shared" si="34"/>
        <v>7500</v>
      </c>
      <c r="W45" s="22">
        <f t="shared" si="34"/>
        <v>7500</v>
      </c>
      <c r="X45" s="22">
        <f t="shared" si="34"/>
        <v>7500</v>
      </c>
      <c r="Y45" s="22">
        <f t="shared" si="34"/>
        <v>7500</v>
      </c>
      <c r="Z45" s="22">
        <f t="shared" si="34"/>
        <v>7500</v>
      </c>
      <c r="AA45" s="22">
        <f t="shared" si="34"/>
        <v>7500</v>
      </c>
      <c r="AB45" s="22">
        <f t="shared" si="34"/>
        <v>7500</v>
      </c>
      <c r="AC45" s="22">
        <f t="shared" si="34"/>
        <v>7500</v>
      </c>
      <c r="AD45" s="22">
        <f t="shared" si="35"/>
        <v>7500</v>
      </c>
      <c r="AE45" s="22">
        <f t="shared" si="35"/>
        <v>7500</v>
      </c>
      <c r="AF45" s="22">
        <f t="shared" si="35"/>
        <v>7500</v>
      </c>
      <c r="AG45" s="22">
        <f t="shared" si="35"/>
        <v>7500</v>
      </c>
      <c r="AH45" s="22">
        <f t="shared" si="35"/>
        <v>7500</v>
      </c>
      <c r="AI45" s="22">
        <f t="shared" si="35"/>
        <v>7500</v>
      </c>
      <c r="AJ45" s="22">
        <f t="shared" si="35"/>
        <v>7500</v>
      </c>
      <c r="AK45" s="22">
        <f t="shared" si="35"/>
        <v>7500</v>
      </c>
      <c r="AL45" s="22">
        <f t="shared" si="35"/>
        <v>7500</v>
      </c>
      <c r="AM45" s="22">
        <f t="shared" si="35"/>
        <v>7500</v>
      </c>
      <c r="AN45" s="22">
        <f t="shared" si="36"/>
        <v>7500</v>
      </c>
      <c r="AO45" s="22">
        <f t="shared" si="36"/>
        <v>7500</v>
      </c>
      <c r="AP45" s="22">
        <f t="shared" si="36"/>
        <v>7500</v>
      </c>
      <c r="AQ45" s="22">
        <f t="shared" si="36"/>
        <v>7500</v>
      </c>
      <c r="AR45" s="22">
        <f t="shared" si="36"/>
        <v>7500</v>
      </c>
      <c r="AS45" s="22">
        <f t="shared" si="36"/>
        <v>7500</v>
      </c>
      <c r="AT45" s="22">
        <f t="shared" si="36"/>
        <v>15000</v>
      </c>
      <c r="AU45" s="22">
        <f t="shared" si="36"/>
        <v>15000</v>
      </c>
      <c r="AV45" s="22">
        <f t="shared" si="36"/>
        <v>15000</v>
      </c>
      <c r="AW45" s="22">
        <f t="shared" si="36"/>
        <v>15000</v>
      </c>
      <c r="AX45" s="22">
        <f t="shared" si="37"/>
        <v>15000</v>
      </c>
      <c r="AY45" s="22">
        <f t="shared" si="37"/>
        <v>15000</v>
      </c>
      <c r="AZ45" s="22">
        <f t="shared" si="37"/>
        <v>22500</v>
      </c>
      <c r="BA45" s="22">
        <f t="shared" si="37"/>
        <v>22500</v>
      </c>
      <c r="BB45" s="22">
        <f t="shared" si="37"/>
        <v>30000</v>
      </c>
      <c r="BC45" s="22">
        <f t="shared" si="37"/>
        <v>30000</v>
      </c>
      <c r="BD45" s="22">
        <f t="shared" si="37"/>
        <v>30000</v>
      </c>
      <c r="BE45" s="22">
        <f t="shared" si="37"/>
        <v>30000</v>
      </c>
      <c r="BF45" s="22">
        <f t="shared" si="37"/>
        <v>45000</v>
      </c>
      <c r="BG45" s="22">
        <f t="shared" si="37"/>
        <v>45000</v>
      </c>
      <c r="BH45" s="22">
        <f t="shared" si="38"/>
        <v>45000</v>
      </c>
      <c r="BI45" s="22">
        <f t="shared" si="38"/>
        <v>60000</v>
      </c>
      <c r="BJ45" s="22">
        <f t="shared" si="38"/>
        <v>60000</v>
      </c>
      <c r="BK45" s="22">
        <f t="shared" si="38"/>
        <v>60000</v>
      </c>
      <c r="BL45" s="22">
        <f t="shared" si="38"/>
        <v>75000</v>
      </c>
      <c r="BM45" s="22">
        <f t="shared" si="38"/>
        <v>75000</v>
      </c>
      <c r="BN45" s="22">
        <f t="shared" si="38"/>
        <v>75000</v>
      </c>
      <c r="BO45" s="22">
        <f t="shared" si="38"/>
        <v>90000</v>
      </c>
      <c r="BP45" s="22">
        <f t="shared" si="38"/>
        <v>90000</v>
      </c>
      <c r="BQ45" s="22">
        <f t="shared" si="38"/>
        <v>90000</v>
      </c>
    </row>
    <row r="46" spans="1:69" s="21" customFormat="1" ht="16" customHeight="1">
      <c r="A46" s="212"/>
      <c r="B46" s="21" t="s">
        <v>132</v>
      </c>
      <c r="C46" s="212" t="s">
        <v>2</v>
      </c>
      <c r="D46" s="212" t="s">
        <v>118</v>
      </c>
      <c r="E46" s="212" t="s">
        <v>107</v>
      </c>
      <c r="F46" s="212" t="s">
        <v>87</v>
      </c>
      <c r="G46" s="212" t="s">
        <v>36</v>
      </c>
      <c r="H46" s="197" t="s">
        <v>53</v>
      </c>
      <c r="I46" s="197" t="str">
        <f t="shared" si="6"/>
        <v>ExpensesR&amp;DStaffCompensationSalaryMobile ProductsJunior Mobile Developer</v>
      </c>
      <c r="J46" s="22">
        <f t="shared" si="33"/>
        <v>0</v>
      </c>
      <c r="K46" s="22">
        <f t="shared" si="33"/>
        <v>0</v>
      </c>
      <c r="L46" s="22">
        <f t="shared" si="33"/>
        <v>0</v>
      </c>
      <c r="M46" s="22">
        <f t="shared" si="33"/>
        <v>0</v>
      </c>
      <c r="N46" s="22">
        <f t="shared" si="33"/>
        <v>0</v>
      </c>
      <c r="O46" s="22">
        <f t="shared" si="33"/>
        <v>0</v>
      </c>
      <c r="P46" s="22">
        <f t="shared" si="33"/>
        <v>0</v>
      </c>
      <c r="Q46" s="22">
        <f t="shared" si="33"/>
        <v>0</v>
      </c>
      <c r="R46" s="22">
        <f t="shared" si="33"/>
        <v>0</v>
      </c>
      <c r="S46" s="22">
        <f t="shared" si="33"/>
        <v>0</v>
      </c>
      <c r="T46" s="22">
        <f t="shared" si="34"/>
        <v>5000</v>
      </c>
      <c r="U46" s="22">
        <f t="shared" si="34"/>
        <v>5000</v>
      </c>
      <c r="V46" s="22">
        <f t="shared" si="34"/>
        <v>5000</v>
      </c>
      <c r="W46" s="22">
        <f t="shared" si="34"/>
        <v>5000</v>
      </c>
      <c r="X46" s="22">
        <f t="shared" si="34"/>
        <v>5000</v>
      </c>
      <c r="Y46" s="22">
        <f t="shared" si="34"/>
        <v>5000</v>
      </c>
      <c r="Z46" s="22">
        <f t="shared" si="34"/>
        <v>5000</v>
      </c>
      <c r="AA46" s="22">
        <f t="shared" si="34"/>
        <v>5000</v>
      </c>
      <c r="AB46" s="22">
        <f t="shared" si="34"/>
        <v>5000</v>
      </c>
      <c r="AC46" s="22">
        <f t="shared" si="34"/>
        <v>5000</v>
      </c>
      <c r="AD46" s="22">
        <f t="shared" si="35"/>
        <v>10000</v>
      </c>
      <c r="AE46" s="22">
        <f t="shared" si="35"/>
        <v>10000</v>
      </c>
      <c r="AF46" s="22">
        <f t="shared" si="35"/>
        <v>10000</v>
      </c>
      <c r="AG46" s="22">
        <f t="shared" si="35"/>
        <v>10000</v>
      </c>
      <c r="AH46" s="22">
        <f t="shared" si="35"/>
        <v>10000</v>
      </c>
      <c r="AI46" s="22">
        <f t="shared" si="35"/>
        <v>10000</v>
      </c>
      <c r="AJ46" s="22">
        <f t="shared" si="35"/>
        <v>10000</v>
      </c>
      <c r="AK46" s="22">
        <f t="shared" si="35"/>
        <v>10000</v>
      </c>
      <c r="AL46" s="22">
        <f t="shared" si="35"/>
        <v>10000</v>
      </c>
      <c r="AM46" s="22">
        <f t="shared" si="35"/>
        <v>15000</v>
      </c>
      <c r="AN46" s="22">
        <f t="shared" si="36"/>
        <v>15000</v>
      </c>
      <c r="AO46" s="22">
        <f t="shared" si="36"/>
        <v>15000</v>
      </c>
      <c r="AP46" s="22">
        <f t="shared" si="36"/>
        <v>15000</v>
      </c>
      <c r="AQ46" s="22">
        <f t="shared" si="36"/>
        <v>15000</v>
      </c>
      <c r="AR46" s="22">
        <f t="shared" si="36"/>
        <v>15000</v>
      </c>
      <c r="AS46" s="22">
        <f t="shared" si="36"/>
        <v>15000</v>
      </c>
      <c r="AT46" s="22">
        <f t="shared" si="36"/>
        <v>15000</v>
      </c>
      <c r="AU46" s="22">
        <f t="shared" si="36"/>
        <v>20000</v>
      </c>
      <c r="AV46" s="22">
        <f t="shared" si="36"/>
        <v>20000</v>
      </c>
      <c r="AW46" s="22">
        <f t="shared" si="36"/>
        <v>20000</v>
      </c>
      <c r="AX46" s="22">
        <f t="shared" si="37"/>
        <v>20000</v>
      </c>
      <c r="AY46" s="22">
        <f t="shared" si="37"/>
        <v>20000</v>
      </c>
      <c r="AZ46" s="22">
        <f t="shared" si="37"/>
        <v>20000</v>
      </c>
      <c r="BA46" s="22">
        <f t="shared" si="37"/>
        <v>25000</v>
      </c>
      <c r="BB46" s="22">
        <f t="shared" si="37"/>
        <v>25000</v>
      </c>
      <c r="BC46" s="22">
        <f t="shared" si="37"/>
        <v>25000</v>
      </c>
      <c r="BD46" s="22">
        <f t="shared" si="37"/>
        <v>25000</v>
      </c>
      <c r="BE46" s="22">
        <f t="shared" si="37"/>
        <v>30000</v>
      </c>
      <c r="BF46" s="22">
        <f t="shared" si="37"/>
        <v>30000</v>
      </c>
      <c r="BG46" s="22">
        <f t="shared" si="37"/>
        <v>40000</v>
      </c>
      <c r="BH46" s="22">
        <f t="shared" si="38"/>
        <v>40000</v>
      </c>
      <c r="BI46" s="22">
        <f t="shared" si="38"/>
        <v>40000</v>
      </c>
      <c r="BJ46" s="22">
        <f t="shared" si="38"/>
        <v>50000</v>
      </c>
      <c r="BK46" s="22">
        <f t="shared" si="38"/>
        <v>50000</v>
      </c>
      <c r="BL46" s="22">
        <f t="shared" si="38"/>
        <v>50000</v>
      </c>
      <c r="BM46" s="22">
        <f t="shared" si="38"/>
        <v>60000</v>
      </c>
      <c r="BN46" s="22">
        <f t="shared" si="38"/>
        <v>60000</v>
      </c>
      <c r="BO46" s="22">
        <f t="shared" si="38"/>
        <v>60000</v>
      </c>
      <c r="BP46" s="22">
        <f t="shared" si="38"/>
        <v>70000</v>
      </c>
      <c r="BQ46" s="22">
        <f t="shared" si="38"/>
        <v>70000</v>
      </c>
    </row>
    <row r="47" spans="1:69" s="21" customFormat="1" ht="16" customHeight="1">
      <c r="A47" s="212"/>
      <c r="B47" s="21" t="s">
        <v>132</v>
      </c>
      <c r="C47" s="212" t="s">
        <v>2</v>
      </c>
      <c r="D47" s="212" t="s">
        <v>118</v>
      </c>
      <c r="E47" s="212" t="s">
        <v>107</v>
      </c>
      <c r="F47" s="212" t="s">
        <v>87</v>
      </c>
      <c r="G47" s="212" t="s">
        <v>36</v>
      </c>
      <c r="H47" s="197" t="s">
        <v>54</v>
      </c>
      <c r="I47" s="197" t="str">
        <f t="shared" si="6"/>
        <v>ExpensesR&amp;DStaffCompensationSalaryMobile ProductsMobile Designer</v>
      </c>
      <c r="J47" s="22">
        <f t="shared" si="33"/>
        <v>0</v>
      </c>
      <c r="K47" s="22">
        <f t="shared" si="33"/>
        <v>0</v>
      </c>
      <c r="L47" s="22">
        <f t="shared" si="33"/>
        <v>0</v>
      </c>
      <c r="M47" s="22">
        <f t="shared" si="33"/>
        <v>0</v>
      </c>
      <c r="N47" s="22">
        <f t="shared" si="33"/>
        <v>0</v>
      </c>
      <c r="O47" s="22">
        <f t="shared" si="33"/>
        <v>0</v>
      </c>
      <c r="P47" s="22">
        <f t="shared" si="33"/>
        <v>0</v>
      </c>
      <c r="Q47" s="22">
        <f t="shared" si="33"/>
        <v>0</v>
      </c>
      <c r="R47" s="22">
        <f t="shared" si="33"/>
        <v>0</v>
      </c>
      <c r="S47" s="22">
        <f t="shared" si="33"/>
        <v>0</v>
      </c>
      <c r="T47" s="22">
        <f t="shared" si="34"/>
        <v>0</v>
      </c>
      <c r="U47" s="22">
        <f t="shared" si="34"/>
        <v>0</v>
      </c>
      <c r="V47" s="22">
        <f t="shared" si="34"/>
        <v>0</v>
      </c>
      <c r="W47" s="22">
        <f t="shared" si="34"/>
        <v>0</v>
      </c>
      <c r="X47" s="22">
        <f t="shared" si="34"/>
        <v>0</v>
      </c>
      <c r="Y47" s="22">
        <f t="shared" si="34"/>
        <v>0</v>
      </c>
      <c r="Z47" s="22">
        <f t="shared" si="34"/>
        <v>0</v>
      </c>
      <c r="AA47" s="22">
        <f t="shared" si="34"/>
        <v>6666.666666666667</v>
      </c>
      <c r="AB47" s="22">
        <f t="shared" si="34"/>
        <v>6666.666666666667</v>
      </c>
      <c r="AC47" s="22">
        <f t="shared" si="34"/>
        <v>6666.666666666667</v>
      </c>
      <c r="AD47" s="22">
        <f t="shared" si="35"/>
        <v>6666.666666666667</v>
      </c>
      <c r="AE47" s="22">
        <f t="shared" si="35"/>
        <v>6666.666666666667</v>
      </c>
      <c r="AF47" s="22">
        <f t="shared" si="35"/>
        <v>6666.666666666667</v>
      </c>
      <c r="AG47" s="22">
        <f t="shared" si="35"/>
        <v>6666.666666666667</v>
      </c>
      <c r="AH47" s="22">
        <f t="shared" si="35"/>
        <v>6666.666666666667</v>
      </c>
      <c r="AI47" s="22">
        <f t="shared" si="35"/>
        <v>6666.666666666667</v>
      </c>
      <c r="AJ47" s="22">
        <f t="shared" si="35"/>
        <v>6666.666666666667</v>
      </c>
      <c r="AK47" s="22">
        <f t="shared" si="35"/>
        <v>6666.666666666667</v>
      </c>
      <c r="AL47" s="22">
        <f t="shared" si="35"/>
        <v>6666.666666666667</v>
      </c>
      <c r="AM47" s="22">
        <f t="shared" si="35"/>
        <v>6666.666666666667</v>
      </c>
      <c r="AN47" s="22">
        <f t="shared" si="36"/>
        <v>6666.666666666667</v>
      </c>
      <c r="AO47" s="22">
        <f t="shared" si="36"/>
        <v>6666.666666666667</v>
      </c>
      <c r="AP47" s="22">
        <f t="shared" si="36"/>
        <v>6666.666666666667</v>
      </c>
      <c r="AQ47" s="22">
        <f t="shared" si="36"/>
        <v>6666.666666666667</v>
      </c>
      <c r="AR47" s="22">
        <f t="shared" si="36"/>
        <v>6666.666666666667</v>
      </c>
      <c r="AS47" s="22">
        <f t="shared" si="36"/>
        <v>6666.666666666667</v>
      </c>
      <c r="AT47" s="22">
        <f t="shared" si="36"/>
        <v>6666.666666666667</v>
      </c>
      <c r="AU47" s="22">
        <f t="shared" si="36"/>
        <v>6666.666666666667</v>
      </c>
      <c r="AV47" s="22">
        <f t="shared" si="36"/>
        <v>6666.666666666667</v>
      </c>
      <c r="AW47" s="22">
        <f t="shared" si="36"/>
        <v>6666.666666666667</v>
      </c>
      <c r="AX47" s="22">
        <f t="shared" si="37"/>
        <v>6666.666666666667</v>
      </c>
      <c r="AY47" s="22">
        <f t="shared" si="37"/>
        <v>6666.666666666667</v>
      </c>
      <c r="AZ47" s="22">
        <f t="shared" si="37"/>
        <v>6666.666666666667</v>
      </c>
      <c r="BA47" s="22">
        <f t="shared" si="37"/>
        <v>6666.666666666667</v>
      </c>
      <c r="BB47" s="22">
        <f t="shared" si="37"/>
        <v>6666.666666666667</v>
      </c>
      <c r="BC47" s="22">
        <f t="shared" si="37"/>
        <v>6666.666666666667</v>
      </c>
      <c r="BD47" s="22">
        <f t="shared" si="37"/>
        <v>6666.666666666667</v>
      </c>
      <c r="BE47" s="22">
        <f t="shared" si="37"/>
        <v>6666.666666666667</v>
      </c>
      <c r="BF47" s="22">
        <f t="shared" si="37"/>
        <v>6666.666666666667</v>
      </c>
      <c r="BG47" s="22">
        <f t="shared" si="37"/>
        <v>6666.666666666667</v>
      </c>
      <c r="BH47" s="22">
        <f t="shared" si="38"/>
        <v>6666.666666666667</v>
      </c>
      <c r="BI47" s="22">
        <f t="shared" si="38"/>
        <v>6666.666666666667</v>
      </c>
      <c r="BJ47" s="22">
        <f t="shared" si="38"/>
        <v>6666.666666666667</v>
      </c>
      <c r="BK47" s="22">
        <f t="shared" si="38"/>
        <v>6666.666666666667</v>
      </c>
      <c r="BL47" s="22">
        <f t="shared" si="38"/>
        <v>6666.666666666667</v>
      </c>
      <c r="BM47" s="22">
        <f t="shared" si="38"/>
        <v>6666.666666666667</v>
      </c>
      <c r="BN47" s="22">
        <f t="shared" si="38"/>
        <v>6666.666666666667</v>
      </c>
      <c r="BO47" s="22">
        <f t="shared" si="38"/>
        <v>6666.666666666667</v>
      </c>
      <c r="BP47" s="22">
        <f t="shared" si="38"/>
        <v>6666.666666666667</v>
      </c>
      <c r="BQ47" s="22">
        <f t="shared" si="38"/>
        <v>6666.666666666667</v>
      </c>
    </row>
    <row r="48" spans="1:69" s="21" customFormat="1" ht="16" customHeight="1">
      <c r="A48" s="212"/>
      <c r="B48" s="21" t="s">
        <v>132</v>
      </c>
      <c r="C48" s="212" t="s">
        <v>2</v>
      </c>
      <c r="D48" s="212" t="s">
        <v>118</v>
      </c>
      <c r="E48" s="212" t="s">
        <v>107</v>
      </c>
      <c r="F48" s="212" t="s">
        <v>87</v>
      </c>
      <c r="G48" s="212" t="s">
        <v>37</v>
      </c>
      <c r="H48" s="197" t="s">
        <v>39</v>
      </c>
      <c r="I48" s="197" t="str">
        <f t="shared" si="6"/>
        <v>ExpensesR&amp;DStaffCompensationSalaryMobile Platform TeamDevelopment Manager</v>
      </c>
      <c r="J48" s="22">
        <f t="shared" si="33"/>
        <v>0</v>
      </c>
      <c r="K48" s="22">
        <f t="shared" si="33"/>
        <v>0</v>
      </c>
      <c r="L48" s="22">
        <f t="shared" si="33"/>
        <v>0</v>
      </c>
      <c r="M48" s="22">
        <f t="shared" si="33"/>
        <v>0</v>
      </c>
      <c r="N48" s="22">
        <f t="shared" si="33"/>
        <v>0</v>
      </c>
      <c r="O48" s="22">
        <f t="shared" si="33"/>
        <v>0</v>
      </c>
      <c r="P48" s="22">
        <f t="shared" si="33"/>
        <v>0</v>
      </c>
      <c r="Q48" s="22">
        <f t="shared" si="33"/>
        <v>0</v>
      </c>
      <c r="R48" s="22">
        <f t="shared" si="33"/>
        <v>0</v>
      </c>
      <c r="S48" s="22">
        <f t="shared" si="33"/>
        <v>0</v>
      </c>
      <c r="T48" s="22">
        <f t="shared" si="34"/>
        <v>0</v>
      </c>
      <c r="U48" s="22">
        <f t="shared" si="34"/>
        <v>0</v>
      </c>
      <c r="V48" s="22">
        <f t="shared" si="34"/>
        <v>0</v>
      </c>
      <c r="W48" s="22">
        <f t="shared" si="34"/>
        <v>0</v>
      </c>
      <c r="X48" s="22">
        <f t="shared" si="34"/>
        <v>0</v>
      </c>
      <c r="Y48" s="22">
        <f t="shared" si="34"/>
        <v>0</v>
      </c>
      <c r="Z48" s="22">
        <f t="shared" si="34"/>
        <v>0</v>
      </c>
      <c r="AA48" s="22">
        <f t="shared" si="34"/>
        <v>0</v>
      </c>
      <c r="AB48" s="22">
        <f t="shared" si="34"/>
        <v>0</v>
      </c>
      <c r="AC48" s="22">
        <f t="shared" si="34"/>
        <v>0</v>
      </c>
      <c r="AD48" s="22">
        <f t="shared" si="35"/>
        <v>0</v>
      </c>
      <c r="AE48" s="22">
        <f t="shared" si="35"/>
        <v>0</v>
      </c>
      <c r="AF48" s="22">
        <f t="shared" si="35"/>
        <v>0</v>
      </c>
      <c r="AG48" s="22">
        <f t="shared" si="35"/>
        <v>0</v>
      </c>
      <c r="AH48" s="22">
        <f t="shared" si="35"/>
        <v>0</v>
      </c>
      <c r="AI48" s="22">
        <f t="shared" si="35"/>
        <v>0</v>
      </c>
      <c r="AJ48" s="22">
        <f t="shared" si="35"/>
        <v>0</v>
      </c>
      <c r="AK48" s="22">
        <f t="shared" si="35"/>
        <v>0</v>
      </c>
      <c r="AL48" s="22">
        <f t="shared" si="35"/>
        <v>0</v>
      </c>
      <c r="AM48" s="22">
        <f t="shared" si="35"/>
        <v>0</v>
      </c>
      <c r="AN48" s="22">
        <f t="shared" si="36"/>
        <v>0</v>
      </c>
      <c r="AO48" s="22">
        <f t="shared" si="36"/>
        <v>0</v>
      </c>
      <c r="AP48" s="22">
        <f t="shared" si="36"/>
        <v>0</v>
      </c>
      <c r="AQ48" s="22">
        <f t="shared" si="36"/>
        <v>0</v>
      </c>
      <c r="AR48" s="22">
        <f t="shared" si="36"/>
        <v>0</v>
      </c>
      <c r="AS48" s="22">
        <f t="shared" si="36"/>
        <v>0</v>
      </c>
      <c r="AT48" s="22">
        <f t="shared" si="36"/>
        <v>0</v>
      </c>
      <c r="AU48" s="22">
        <f t="shared" si="36"/>
        <v>0</v>
      </c>
      <c r="AV48" s="22">
        <f t="shared" si="36"/>
        <v>0</v>
      </c>
      <c r="AW48" s="22">
        <f t="shared" si="36"/>
        <v>0</v>
      </c>
      <c r="AX48" s="22">
        <f t="shared" si="37"/>
        <v>0</v>
      </c>
      <c r="AY48" s="22">
        <f t="shared" si="37"/>
        <v>0</v>
      </c>
      <c r="AZ48" s="22">
        <f t="shared" si="37"/>
        <v>0</v>
      </c>
      <c r="BA48" s="22">
        <f t="shared" si="37"/>
        <v>0</v>
      </c>
      <c r="BB48" s="22">
        <f t="shared" si="37"/>
        <v>0</v>
      </c>
      <c r="BC48" s="22">
        <f t="shared" si="37"/>
        <v>0</v>
      </c>
      <c r="BD48" s="22">
        <f t="shared" si="37"/>
        <v>0</v>
      </c>
      <c r="BE48" s="22">
        <f t="shared" si="37"/>
        <v>0</v>
      </c>
      <c r="BF48" s="22">
        <f t="shared" si="37"/>
        <v>8333.3333333333339</v>
      </c>
      <c r="BG48" s="22">
        <f t="shared" si="37"/>
        <v>8333.3333333333339</v>
      </c>
      <c r="BH48" s="22">
        <f t="shared" si="38"/>
        <v>8333.3333333333339</v>
      </c>
      <c r="BI48" s="22">
        <f t="shared" si="38"/>
        <v>8333.3333333333339</v>
      </c>
      <c r="BJ48" s="22">
        <f t="shared" si="38"/>
        <v>8333.3333333333339</v>
      </c>
      <c r="BK48" s="22">
        <f t="shared" si="38"/>
        <v>8333.3333333333339</v>
      </c>
      <c r="BL48" s="22">
        <f t="shared" si="38"/>
        <v>8333.3333333333339</v>
      </c>
      <c r="BM48" s="22">
        <f t="shared" si="38"/>
        <v>8333.3333333333339</v>
      </c>
      <c r="BN48" s="22">
        <f t="shared" si="38"/>
        <v>8333.3333333333339</v>
      </c>
      <c r="BO48" s="22">
        <f t="shared" si="38"/>
        <v>8333.3333333333339</v>
      </c>
      <c r="BP48" s="22">
        <f t="shared" si="38"/>
        <v>8333.3333333333339</v>
      </c>
      <c r="BQ48" s="22">
        <f t="shared" si="38"/>
        <v>8333.3333333333339</v>
      </c>
    </row>
    <row r="49" spans="1:69" s="21" customFormat="1" ht="16" customHeight="1">
      <c r="A49" s="212"/>
      <c r="B49" s="21" t="s">
        <v>132</v>
      </c>
      <c r="C49" s="212" t="s">
        <v>2</v>
      </c>
      <c r="D49" s="212" t="s">
        <v>118</v>
      </c>
      <c r="E49" s="212" t="s">
        <v>107</v>
      </c>
      <c r="F49" s="212" t="s">
        <v>87</v>
      </c>
      <c r="G49" s="212" t="s">
        <v>37</v>
      </c>
      <c r="H49" s="197" t="s">
        <v>52</v>
      </c>
      <c r="I49" s="197" t="str">
        <f t="shared" si="6"/>
        <v>ExpensesR&amp;DStaffCompensationSalaryMobile Platform TeamSenior Mobile Developer</v>
      </c>
      <c r="J49" s="22">
        <f t="shared" si="33"/>
        <v>7500</v>
      </c>
      <c r="K49" s="22">
        <f t="shared" si="33"/>
        <v>7500</v>
      </c>
      <c r="L49" s="22">
        <f t="shared" si="33"/>
        <v>7500</v>
      </c>
      <c r="M49" s="22">
        <f t="shared" si="33"/>
        <v>7500</v>
      </c>
      <c r="N49" s="22">
        <f t="shared" si="33"/>
        <v>7500</v>
      </c>
      <c r="O49" s="22">
        <f t="shared" si="33"/>
        <v>7500</v>
      </c>
      <c r="P49" s="22">
        <f t="shared" si="33"/>
        <v>7500</v>
      </c>
      <c r="Q49" s="22">
        <f t="shared" si="33"/>
        <v>7500</v>
      </c>
      <c r="R49" s="22">
        <f t="shared" si="33"/>
        <v>7500</v>
      </c>
      <c r="S49" s="22">
        <f t="shared" si="33"/>
        <v>7500</v>
      </c>
      <c r="T49" s="22">
        <f t="shared" si="34"/>
        <v>7500</v>
      </c>
      <c r="U49" s="22">
        <f t="shared" si="34"/>
        <v>7500</v>
      </c>
      <c r="V49" s="22">
        <f t="shared" si="34"/>
        <v>15000</v>
      </c>
      <c r="W49" s="22">
        <f t="shared" si="34"/>
        <v>15000</v>
      </c>
      <c r="X49" s="22">
        <f t="shared" si="34"/>
        <v>15000</v>
      </c>
      <c r="Y49" s="22">
        <f t="shared" si="34"/>
        <v>15000</v>
      </c>
      <c r="Z49" s="22">
        <f t="shared" si="34"/>
        <v>15000</v>
      </c>
      <c r="AA49" s="22">
        <f t="shared" si="34"/>
        <v>15000</v>
      </c>
      <c r="AB49" s="22">
        <f t="shared" si="34"/>
        <v>15000</v>
      </c>
      <c r="AC49" s="22">
        <f t="shared" si="34"/>
        <v>15000</v>
      </c>
      <c r="AD49" s="22">
        <f t="shared" si="35"/>
        <v>15000</v>
      </c>
      <c r="AE49" s="22">
        <f t="shared" si="35"/>
        <v>15000</v>
      </c>
      <c r="AF49" s="22">
        <f t="shared" si="35"/>
        <v>15000</v>
      </c>
      <c r="AG49" s="22">
        <f t="shared" si="35"/>
        <v>15000</v>
      </c>
      <c r="AH49" s="22">
        <f t="shared" si="35"/>
        <v>15000</v>
      </c>
      <c r="AI49" s="22">
        <f t="shared" si="35"/>
        <v>15000</v>
      </c>
      <c r="AJ49" s="22">
        <f t="shared" si="35"/>
        <v>15000</v>
      </c>
      <c r="AK49" s="22">
        <f t="shared" si="35"/>
        <v>15000</v>
      </c>
      <c r="AL49" s="22">
        <f t="shared" si="35"/>
        <v>15000</v>
      </c>
      <c r="AM49" s="22">
        <f t="shared" si="35"/>
        <v>15000</v>
      </c>
      <c r="AN49" s="22">
        <f t="shared" si="36"/>
        <v>15000</v>
      </c>
      <c r="AO49" s="22">
        <f t="shared" si="36"/>
        <v>15000</v>
      </c>
      <c r="AP49" s="22">
        <f t="shared" si="36"/>
        <v>15000</v>
      </c>
      <c r="AQ49" s="22">
        <f t="shared" si="36"/>
        <v>15000</v>
      </c>
      <c r="AR49" s="22">
        <f t="shared" si="36"/>
        <v>15000</v>
      </c>
      <c r="AS49" s="22">
        <f t="shared" si="36"/>
        <v>15000</v>
      </c>
      <c r="AT49" s="22">
        <f t="shared" si="36"/>
        <v>22500</v>
      </c>
      <c r="AU49" s="22">
        <f t="shared" si="36"/>
        <v>22500</v>
      </c>
      <c r="AV49" s="22">
        <f t="shared" si="36"/>
        <v>22500</v>
      </c>
      <c r="AW49" s="22">
        <f t="shared" si="36"/>
        <v>22500</v>
      </c>
      <c r="AX49" s="22">
        <f t="shared" si="37"/>
        <v>22500</v>
      </c>
      <c r="AY49" s="22">
        <f t="shared" si="37"/>
        <v>22500</v>
      </c>
      <c r="AZ49" s="22">
        <f t="shared" si="37"/>
        <v>22500</v>
      </c>
      <c r="BA49" s="22">
        <f t="shared" si="37"/>
        <v>22500</v>
      </c>
      <c r="BB49" s="22">
        <f t="shared" si="37"/>
        <v>22500</v>
      </c>
      <c r="BC49" s="22">
        <f t="shared" si="37"/>
        <v>22500</v>
      </c>
      <c r="BD49" s="22">
        <f t="shared" si="37"/>
        <v>22500</v>
      </c>
      <c r="BE49" s="22">
        <f t="shared" si="37"/>
        <v>22500</v>
      </c>
      <c r="BF49" s="22">
        <f t="shared" si="37"/>
        <v>30000</v>
      </c>
      <c r="BG49" s="22">
        <f t="shared" si="37"/>
        <v>30000</v>
      </c>
      <c r="BH49" s="22">
        <f t="shared" si="38"/>
        <v>30000</v>
      </c>
      <c r="BI49" s="22">
        <f t="shared" si="38"/>
        <v>30000</v>
      </c>
      <c r="BJ49" s="22">
        <f t="shared" si="38"/>
        <v>30000</v>
      </c>
      <c r="BK49" s="22">
        <f t="shared" si="38"/>
        <v>30000</v>
      </c>
      <c r="BL49" s="22">
        <f t="shared" si="38"/>
        <v>30000</v>
      </c>
      <c r="BM49" s="22">
        <f t="shared" si="38"/>
        <v>30000</v>
      </c>
      <c r="BN49" s="22">
        <f t="shared" si="38"/>
        <v>30000</v>
      </c>
      <c r="BO49" s="22">
        <f t="shared" si="38"/>
        <v>30000</v>
      </c>
      <c r="BP49" s="22">
        <f t="shared" si="38"/>
        <v>30000</v>
      </c>
      <c r="BQ49" s="22">
        <f t="shared" si="38"/>
        <v>30000</v>
      </c>
    </row>
    <row r="50" spans="1:69" s="21" customFormat="1" ht="16" customHeight="1">
      <c r="A50" s="212"/>
      <c r="B50" s="21" t="s">
        <v>132</v>
      </c>
      <c r="C50" s="212" t="s">
        <v>2</v>
      </c>
      <c r="D50" s="212" t="s">
        <v>118</v>
      </c>
      <c r="E50" s="212" t="s">
        <v>107</v>
      </c>
      <c r="F50" s="212" t="s">
        <v>87</v>
      </c>
      <c r="G50" s="212" t="s">
        <v>37</v>
      </c>
      <c r="H50" s="197" t="s">
        <v>53</v>
      </c>
      <c r="I50" s="197" t="str">
        <f t="shared" si="6"/>
        <v>ExpensesR&amp;DStaffCompensationSalaryMobile Platform TeamJunior Mobile Developer</v>
      </c>
      <c r="J50" s="22">
        <f t="shared" si="33"/>
        <v>5000</v>
      </c>
      <c r="K50" s="22">
        <f t="shared" si="33"/>
        <v>5000</v>
      </c>
      <c r="L50" s="22">
        <f t="shared" si="33"/>
        <v>5000</v>
      </c>
      <c r="M50" s="22">
        <f t="shared" si="33"/>
        <v>5000</v>
      </c>
      <c r="N50" s="22">
        <f t="shared" si="33"/>
        <v>5000</v>
      </c>
      <c r="O50" s="22">
        <f t="shared" si="33"/>
        <v>5000</v>
      </c>
      <c r="P50" s="22">
        <f t="shared" si="33"/>
        <v>5000</v>
      </c>
      <c r="Q50" s="22">
        <f t="shared" si="33"/>
        <v>5000</v>
      </c>
      <c r="R50" s="22">
        <f t="shared" si="33"/>
        <v>5000</v>
      </c>
      <c r="S50" s="22">
        <f t="shared" si="33"/>
        <v>5000</v>
      </c>
      <c r="T50" s="22">
        <f t="shared" si="34"/>
        <v>5000</v>
      </c>
      <c r="U50" s="22">
        <f t="shared" si="34"/>
        <v>5000</v>
      </c>
      <c r="V50" s="22">
        <f t="shared" si="34"/>
        <v>10000</v>
      </c>
      <c r="W50" s="22">
        <f t="shared" si="34"/>
        <v>10000</v>
      </c>
      <c r="X50" s="22">
        <f t="shared" si="34"/>
        <v>10000</v>
      </c>
      <c r="Y50" s="22">
        <f t="shared" si="34"/>
        <v>10000</v>
      </c>
      <c r="Z50" s="22">
        <f t="shared" si="34"/>
        <v>10000</v>
      </c>
      <c r="AA50" s="22">
        <f t="shared" si="34"/>
        <v>10000</v>
      </c>
      <c r="AB50" s="22">
        <f t="shared" si="34"/>
        <v>10000</v>
      </c>
      <c r="AC50" s="22">
        <f t="shared" si="34"/>
        <v>10000</v>
      </c>
      <c r="AD50" s="22">
        <f t="shared" si="35"/>
        <v>10000</v>
      </c>
      <c r="AE50" s="22">
        <f t="shared" si="35"/>
        <v>10000</v>
      </c>
      <c r="AF50" s="22">
        <f t="shared" si="35"/>
        <v>10000</v>
      </c>
      <c r="AG50" s="22">
        <f t="shared" si="35"/>
        <v>10000</v>
      </c>
      <c r="AH50" s="22">
        <f t="shared" si="35"/>
        <v>10000</v>
      </c>
      <c r="AI50" s="22">
        <f t="shared" si="35"/>
        <v>10000</v>
      </c>
      <c r="AJ50" s="22">
        <f t="shared" si="35"/>
        <v>10000</v>
      </c>
      <c r="AK50" s="22">
        <f t="shared" si="35"/>
        <v>10000</v>
      </c>
      <c r="AL50" s="22">
        <f t="shared" si="35"/>
        <v>10000</v>
      </c>
      <c r="AM50" s="22">
        <f t="shared" si="35"/>
        <v>10000</v>
      </c>
      <c r="AN50" s="22">
        <f t="shared" si="36"/>
        <v>10000</v>
      </c>
      <c r="AO50" s="22">
        <f t="shared" si="36"/>
        <v>10000</v>
      </c>
      <c r="AP50" s="22">
        <f t="shared" si="36"/>
        <v>10000</v>
      </c>
      <c r="AQ50" s="22">
        <f t="shared" si="36"/>
        <v>10000</v>
      </c>
      <c r="AR50" s="22">
        <f t="shared" si="36"/>
        <v>10000</v>
      </c>
      <c r="AS50" s="22">
        <f t="shared" si="36"/>
        <v>10000</v>
      </c>
      <c r="AT50" s="22">
        <f t="shared" si="36"/>
        <v>15000</v>
      </c>
      <c r="AU50" s="22">
        <f t="shared" si="36"/>
        <v>15000</v>
      </c>
      <c r="AV50" s="22">
        <f t="shared" si="36"/>
        <v>15000</v>
      </c>
      <c r="AW50" s="22">
        <f t="shared" si="36"/>
        <v>15000</v>
      </c>
      <c r="AX50" s="22">
        <f t="shared" si="37"/>
        <v>15000</v>
      </c>
      <c r="AY50" s="22">
        <f t="shared" si="37"/>
        <v>15000</v>
      </c>
      <c r="AZ50" s="22">
        <f t="shared" si="37"/>
        <v>15000</v>
      </c>
      <c r="BA50" s="22">
        <f t="shared" si="37"/>
        <v>15000</v>
      </c>
      <c r="BB50" s="22">
        <f t="shared" si="37"/>
        <v>15000</v>
      </c>
      <c r="BC50" s="22">
        <f t="shared" si="37"/>
        <v>15000</v>
      </c>
      <c r="BD50" s="22">
        <f t="shared" si="37"/>
        <v>15000</v>
      </c>
      <c r="BE50" s="22">
        <f t="shared" si="37"/>
        <v>15000</v>
      </c>
      <c r="BF50" s="22">
        <f t="shared" si="37"/>
        <v>20000</v>
      </c>
      <c r="BG50" s="22">
        <f t="shared" si="37"/>
        <v>20000</v>
      </c>
      <c r="BH50" s="22">
        <f t="shared" si="38"/>
        <v>20000</v>
      </c>
      <c r="BI50" s="22">
        <f t="shared" si="38"/>
        <v>20000</v>
      </c>
      <c r="BJ50" s="22">
        <f t="shared" si="38"/>
        <v>20000</v>
      </c>
      <c r="BK50" s="22">
        <f t="shared" si="38"/>
        <v>20000</v>
      </c>
      <c r="BL50" s="22">
        <f t="shared" si="38"/>
        <v>20000</v>
      </c>
      <c r="BM50" s="22">
        <f t="shared" si="38"/>
        <v>20000</v>
      </c>
      <c r="BN50" s="22">
        <f t="shared" si="38"/>
        <v>20000</v>
      </c>
      <c r="BO50" s="22">
        <f t="shared" si="38"/>
        <v>20000</v>
      </c>
      <c r="BP50" s="22">
        <f t="shared" si="38"/>
        <v>20000</v>
      </c>
      <c r="BQ50" s="22">
        <f t="shared" si="38"/>
        <v>20000</v>
      </c>
    </row>
    <row r="51" spans="1:69" s="21" customFormat="1" ht="16" customHeight="1">
      <c r="A51" s="212"/>
      <c r="B51" s="21" t="s">
        <v>132</v>
      </c>
      <c r="C51" s="212" t="s">
        <v>2</v>
      </c>
      <c r="D51" s="212" t="s">
        <v>118</v>
      </c>
      <c r="E51" s="212" t="s">
        <v>107</v>
      </c>
      <c r="F51" s="212" t="s">
        <v>87</v>
      </c>
      <c r="G51" s="212" t="s">
        <v>45</v>
      </c>
      <c r="H51" s="197" t="s">
        <v>38</v>
      </c>
      <c r="I51" s="197" t="str">
        <f t="shared" si="6"/>
        <v>ExpensesR&amp;DStaffCompensationSalaryServer DevelopmentArchitect</v>
      </c>
      <c r="J51" s="22">
        <f t="shared" si="33"/>
        <v>0</v>
      </c>
      <c r="K51" s="22">
        <f t="shared" si="33"/>
        <v>0</v>
      </c>
      <c r="L51" s="22">
        <f t="shared" si="33"/>
        <v>0</v>
      </c>
      <c r="M51" s="22">
        <f t="shared" si="33"/>
        <v>0</v>
      </c>
      <c r="N51" s="22">
        <f t="shared" si="33"/>
        <v>0</v>
      </c>
      <c r="O51" s="22">
        <f t="shared" si="33"/>
        <v>0</v>
      </c>
      <c r="P51" s="22">
        <f t="shared" si="33"/>
        <v>0</v>
      </c>
      <c r="Q51" s="22">
        <f t="shared" si="33"/>
        <v>0</v>
      </c>
      <c r="R51" s="22">
        <f t="shared" si="33"/>
        <v>0</v>
      </c>
      <c r="S51" s="22">
        <f t="shared" si="33"/>
        <v>0</v>
      </c>
      <c r="T51" s="22">
        <f t="shared" si="34"/>
        <v>0</v>
      </c>
      <c r="U51" s="22">
        <f t="shared" si="34"/>
        <v>0</v>
      </c>
      <c r="V51" s="22">
        <f t="shared" si="34"/>
        <v>0</v>
      </c>
      <c r="W51" s="22">
        <f t="shared" si="34"/>
        <v>0</v>
      </c>
      <c r="X51" s="22">
        <f t="shared" si="34"/>
        <v>0</v>
      </c>
      <c r="Y51" s="22">
        <f t="shared" si="34"/>
        <v>0</v>
      </c>
      <c r="Z51" s="22">
        <f t="shared" si="34"/>
        <v>0</v>
      </c>
      <c r="AA51" s="22">
        <f t="shared" si="34"/>
        <v>0</v>
      </c>
      <c r="AB51" s="22">
        <f t="shared" si="34"/>
        <v>0</v>
      </c>
      <c r="AC51" s="22">
        <f t="shared" si="34"/>
        <v>0</v>
      </c>
      <c r="AD51" s="22">
        <f t="shared" si="35"/>
        <v>0</v>
      </c>
      <c r="AE51" s="22">
        <f t="shared" si="35"/>
        <v>0</v>
      </c>
      <c r="AF51" s="22">
        <f t="shared" si="35"/>
        <v>10416.666666666666</v>
      </c>
      <c r="AG51" s="22">
        <f t="shared" si="35"/>
        <v>10416.666666666666</v>
      </c>
      <c r="AH51" s="22">
        <f t="shared" si="35"/>
        <v>10416.666666666666</v>
      </c>
      <c r="AI51" s="22">
        <f t="shared" si="35"/>
        <v>10416.666666666666</v>
      </c>
      <c r="AJ51" s="22">
        <f t="shared" si="35"/>
        <v>10416.666666666666</v>
      </c>
      <c r="AK51" s="22">
        <f t="shared" si="35"/>
        <v>10416.666666666666</v>
      </c>
      <c r="AL51" s="22">
        <f t="shared" si="35"/>
        <v>10416.666666666666</v>
      </c>
      <c r="AM51" s="22">
        <f t="shared" si="35"/>
        <v>10416.666666666666</v>
      </c>
      <c r="AN51" s="22">
        <f t="shared" si="36"/>
        <v>10416.666666666666</v>
      </c>
      <c r="AO51" s="22">
        <f t="shared" si="36"/>
        <v>10416.666666666666</v>
      </c>
      <c r="AP51" s="22">
        <f t="shared" si="36"/>
        <v>10416.666666666666</v>
      </c>
      <c r="AQ51" s="22">
        <f t="shared" si="36"/>
        <v>10416.666666666666</v>
      </c>
      <c r="AR51" s="22">
        <f t="shared" si="36"/>
        <v>10416.666666666666</v>
      </c>
      <c r="AS51" s="22">
        <f t="shared" si="36"/>
        <v>10416.666666666666</v>
      </c>
      <c r="AT51" s="22">
        <f t="shared" si="36"/>
        <v>10416.666666666666</v>
      </c>
      <c r="AU51" s="22">
        <f t="shared" si="36"/>
        <v>10416.666666666666</v>
      </c>
      <c r="AV51" s="22">
        <f t="shared" si="36"/>
        <v>10416.666666666666</v>
      </c>
      <c r="AW51" s="22">
        <f t="shared" si="36"/>
        <v>10416.666666666666</v>
      </c>
      <c r="AX51" s="22">
        <f t="shared" si="37"/>
        <v>10416.666666666666</v>
      </c>
      <c r="AY51" s="22">
        <f t="shared" si="37"/>
        <v>10416.666666666666</v>
      </c>
      <c r="AZ51" s="22">
        <f t="shared" si="37"/>
        <v>10416.666666666666</v>
      </c>
      <c r="BA51" s="22">
        <f t="shared" si="37"/>
        <v>10416.666666666666</v>
      </c>
      <c r="BB51" s="22">
        <f t="shared" si="37"/>
        <v>10416.666666666666</v>
      </c>
      <c r="BC51" s="22">
        <f t="shared" si="37"/>
        <v>10416.666666666666</v>
      </c>
      <c r="BD51" s="22">
        <f t="shared" si="37"/>
        <v>10416.666666666666</v>
      </c>
      <c r="BE51" s="22">
        <f t="shared" si="37"/>
        <v>10416.666666666666</v>
      </c>
      <c r="BF51" s="22">
        <f t="shared" si="37"/>
        <v>10416.666666666666</v>
      </c>
      <c r="BG51" s="22">
        <f t="shared" si="37"/>
        <v>10416.666666666666</v>
      </c>
      <c r="BH51" s="22">
        <f t="shared" si="38"/>
        <v>10416.666666666666</v>
      </c>
      <c r="BI51" s="22">
        <f t="shared" si="38"/>
        <v>10416.666666666666</v>
      </c>
      <c r="BJ51" s="22">
        <f t="shared" si="38"/>
        <v>10416.666666666666</v>
      </c>
      <c r="BK51" s="22">
        <f t="shared" si="38"/>
        <v>10416.666666666666</v>
      </c>
      <c r="BL51" s="22">
        <f t="shared" si="38"/>
        <v>10416.666666666666</v>
      </c>
      <c r="BM51" s="22">
        <f t="shared" si="38"/>
        <v>10416.666666666666</v>
      </c>
      <c r="BN51" s="22">
        <f t="shared" si="38"/>
        <v>10416.666666666666</v>
      </c>
      <c r="BO51" s="22">
        <f t="shared" si="38"/>
        <v>10416.666666666666</v>
      </c>
      <c r="BP51" s="22">
        <f t="shared" si="38"/>
        <v>10416.666666666666</v>
      </c>
      <c r="BQ51" s="22">
        <f t="shared" si="38"/>
        <v>10416.666666666666</v>
      </c>
    </row>
    <row r="52" spans="1:69" s="21" customFormat="1" ht="16" customHeight="1">
      <c r="A52" s="212"/>
      <c r="B52" s="21" t="s">
        <v>132</v>
      </c>
      <c r="C52" s="212" t="s">
        <v>2</v>
      </c>
      <c r="D52" s="212" t="s">
        <v>118</v>
      </c>
      <c r="E52" s="212" t="s">
        <v>107</v>
      </c>
      <c r="F52" s="212" t="s">
        <v>87</v>
      </c>
      <c r="G52" s="212" t="s">
        <v>45</v>
      </c>
      <c r="H52" s="197" t="s">
        <v>46</v>
      </c>
      <c r="I52" s="197" t="str">
        <f t="shared" si="6"/>
        <v>ExpensesR&amp;DStaffCompensationSalaryServer DevelopmentSenior Developer</v>
      </c>
      <c r="J52" s="22">
        <f t="shared" si="33"/>
        <v>0</v>
      </c>
      <c r="K52" s="22">
        <f t="shared" si="33"/>
        <v>0</v>
      </c>
      <c r="L52" s="22">
        <f t="shared" si="33"/>
        <v>0</v>
      </c>
      <c r="M52" s="22">
        <f t="shared" si="33"/>
        <v>0</v>
      </c>
      <c r="N52" s="22">
        <f t="shared" si="33"/>
        <v>0</v>
      </c>
      <c r="O52" s="22">
        <f t="shared" si="33"/>
        <v>7500</v>
      </c>
      <c r="P52" s="22">
        <f t="shared" si="33"/>
        <v>7500</v>
      </c>
      <c r="Q52" s="22">
        <f t="shared" si="33"/>
        <v>7500</v>
      </c>
      <c r="R52" s="22">
        <f t="shared" si="33"/>
        <v>7500</v>
      </c>
      <c r="S52" s="22">
        <f t="shared" si="33"/>
        <v>7500</v>
      </c>
      <c r="T52" s="22">
        <f t="shared" si="34"/>
        <v>7500</v>
      </c>
      <c r="U52" s="22">
        <f t="shared" si="34"/>
        <v>7500</v>
      </c>
      <c r="V52" s="22">
        <f t="shared" si="34"/>
        <v>7500</v>
      </c>
      <c r="W52" s="22">
        <f t="shared" si="34"/>
        <v>7500</v>
      </c>
      <c r="X52" s="22">
        <f t="shared" si="34"/>
        <v>7500</v>
      </c>
      <c r="Y52" s="22">
        <f t="shared" si="34"/>
        <v>7500</v>
      </c>
      <c r="Z52" s="22">
        <f t="shared" si="34"/>
        <v>7500</v>
      </c>
      <c r="AA52" s="22">
        <f t="shared" si="34"/>
        <v>7500</v>
      </c>
      <c r="AB52" s="22">
        <f t="shared" si="34"/>
        <v>7500</v>
      </c>
      <c r="AC52" s="22">
        <f t="shared" si="34"/>
        <v>7500</v>
      </c>
      <c r="AD52" s="22">
        <f t="shared" si="35"/>
        <v>7500</v>
      </c>
      <c r="AE52" s="22">
        <f t="shared" si="35"/>
        <v>7500</v>
      </c>
      <c r="AF52" s="22">
        <f t="shared" si="35"/>
        <v>7500</v>
      </c>
      <c r="AG52" s="22">
        <f t="shared" si="35"/>
        <v>7500</v>
      </c>
      <c r="AH52" s="22">
        <f t="shared" si="35"/>
        <v>7500</v>
      </c>
      <c r="AI52" s="22">
        <f t="shared" si="35"/>
        <v>7500</v>
      </c>
      <c r="AJ52" s="22">
        <f t="shared" si="35"/>
        <v>7500</v>
      </c>
      <c r="AK52" s="22">
        <f t="shared" si="35"/>
        <v>7500</v>
      </c>
      <c r="AL52" s="22">
        <f t="shared" si="35"/>
        <v>7500</v>
      </c>
      <c r="AM52" s="22">
        <f t="shared" si="35"/>
        <v>7500</v>
      </c>
      <c r="AN52" s="22">
        <f t="shared" si="36"/>
        <v>7500</v>
      </c>
      <c r="AO52" s="22">
        <f t="shared" si="36"/>
        <v>7500</v>
      </c>
      <c r="AP52" s="22">
        <f t="shared" si="36"/>
        <v>15000</v>
      </c>
      <c r="AQ52" s="22">
        <f t="shared" si="36"/>
        <v>15000</v>
      </c>
      <c r="AR52" s="22">
        <f t="shared" si="36"/>
        <v>15000</v>
      </c>
      <c r="AS52" s="22">
        <f t="shared" si="36"/>
        <v>15000</v>
      </c>
      <c r="AT52" s="22">
        <f t="shared" si="36"/>
        <v>15000</v>
      </c>
      <c r="AU52" s="22">
        <f t="shared" si="36"/>
        <v>15000</v>
      </c>
      <c r="AV52" s="22">
        <f t="shared" si="36"/>
        <v>22500</v>
      </c>
      <c r="AW52" s="22">
        <f t="shared" si="36"/>
        <v>22500</v>
      </c>
      <c r="AX52" s="22">
        <f t="shared" si="37"/>
        <v>22500</v>
      </c>
      <c r="AY52" s="22">
        <f t="shared" si="37"/>
        <v>22500</v>
      </c>
      <c r="AZ52" s="22">
        <f t="shared" si="37"/>
        <v>22500</v>
      </c>
      <c r="BA52" s="22">
        <f t="shared" si="37"/>
        <v>22500</v>
      </c>
      <c r="BB52" s="22">
        <f t="shared" si="37"/>
        <v>30000</v>
      </c>
      <c r="BC52" s="22">
        <f t="shared" si="37"/>
        <v>30000</v>
      </c>
      <c r="BD52" s="22">
        <f t="shared" si="37"/>
        <v>30000</v>
      </c>
      <c r="BE52" s="22">
        <f t="shared" si="37"/>
        <v>30000</v>
      </c>
      <c r="BF52" s="22">
        <f t="shared" si="37"/>
        <v>30000</v>
      </c>
      <c r="BG52" s="22">
        <f t="shared" si="37"/>
        <v>30000</v>
      </c>
      <c r="BH52" s="22">
        <f t="shared" si="38"/>
        <v>37500</v>
      </c>
      <c r="BI52" s="22">
        <f t="shared" si="38"/>
        <v>37500</v>
      </c>
      <c r="BJ52" s="22">
        <f t="shared" si="38"/>
        <v>37500</v>
      </c>
      <c r="BK52" s="22">
        <f t="shared" si="38"/>
        <v>37500</v>
      </c>
      <c r="BL52" s="22">
        <f t="shared" si="38"/>
        <v>37500</v>
      </c>
      <c r="BM52" s="22">
        <f t="shared" si="38"/>
        <v>37500</v>
      </c>
      <c r="BN52" s="22">
        <f t="shared" si="38"/>
        <v>37500</v>
      </c>
      <c r="BO52" s="22">
        <f t="shared" si="38"/>
        <v>37500</v>
      </c>
      <c r="BP52" s="22">
        <f t="shared" si="38"/>
        <v>37500</v>
      </c>
      <c r="BQ52" s="22">
        <f t="shared" si="38"/>
        <v>37500</v>
      </c>
    </row>
    <row r="53" spans="1:69" s="21" customFormat="1" ht="16" customHeight="1">
      <c r="A53" s="212"/>
      <c r="B53" s="21" t="s">
        <v>132</v>
      </c>
      <c r="C53" s="212" t="s">
        <v>2</v>
      </c>
      <c r="D53" s="212" t="s">
        <v>118</v>
      </c>
      <c r="E53" s="212" t="s">
        <v>107</v>
      </c>
      <c r="F53" s="212" t="s">
        <v>87</v>
      </c>
      <c r="G53" s="212" t="s">
        <v>45</v>
      </c>
      <c r="H53" s="197" t="s">
        <v>47</v>
      </c>
      <c r="I53" s="197" t="str">
        <f t="shared" si="6"/>
        <v>ExpensesR&amp;DStaffCompensationSalaryServer DevelopmentJunior Developer</v>
      </c>
      <c r="J53" s="22">
        <f t="shared" si="33"/>
        <v>0</v>
      </c>
      <c r="K53" s="22">
        <f t="shared" si="33"/>
        <v>0</v>
      </c>
      <c r="L53" s="22">
        <f t="shared" si="33"/>
        <v>0</v>
      </c>
      <c r="M53" s="22">
        <f t="shared" si="33"/>
        <v>0</v>
      </c>
      <c r="N53" s="22">
        <f t="shared" si="33"/>
        <v>0</v>
      </c>
      <c r="O53" s="22">
        <f t="shared" si="33"/>
        <v>0</v>
      </c>
      <c r="P53" s="22">
        <f t="shared" si="33"/>
        <v>0</v>
      </c>
      <c r="Q53" s="22">
        <f t="shared" si="33"/>
        <v>0</v>
      </c>
      <c r="R53" s="22">
        <f t="shared" si="33"/>
        <v>0</v>
      </c>
      <c r="S53" s="22">
        <f t="shared" si="33"/>
        <v>0</v>
      </c>
      <c r="T53" s="22">
        <f t="shared" si="34"/>
        <v>0</v>
      </c>
      <c r="U53" s="22">
        <f t="shared" si="34"/>
        <v>0</v>
      </c>
      <c r="V53" s="22">
        <f t="shared" si="34"/>
        <v>0</v>
      </c>
      <c r="W53" s="22">
        <f t="shared" si="34"/>
        <v>0</v>
      </c>
      <c r="X53" s="22">
        <f t="shared" si="34"/>
        <v>5000</v>
      </c>
      <c r="Y53" s="22">
        <f t="shared" si="34"/>
        <v>5000</v>
      </c>
      <c r="Z53" s="22">
        <f t="shared" si="34"/>
        <v>5000</v>
      </c>
      <c r="AA53" s="22">
        <f t="shared" si="34"/>
        <v>5000</v>
      </c>
      <c r="AB53" s="22">
        <f t="shared" si="34"/>
        <v>5000</v>
      </c>
      <c r="AC53" s="22">
        <f t="shared" si="34"/>
        <v>5000</v>
      </c>
      <c r="AD53" s="22">
        <f t="shared" si="35"/>
        <v>5000</v>
      </c>
      <c r="AE53" s="22">
        <f t="shared" si="35"/>
        <v>5000</v>
      </c>
      <c r="AF53" s="22">
        <f t="shared" si="35"/>
        <v>5000</v>
      </c>
      <c r="AG53" s="22">
        <f t="shared" si="35"/>
        <v>5000</v>
      </c>
      <c r="AH53" s="22">
        <f t="shared" si="35"/>
        <v>5000</v>
      </c>
      <c r="AI53" s="22">
        <f t="shared" si="35"/>
        <v>5000</v>
      </c>
      <c r="AJ53" s="22">
        <f t="shared" si="35"/>
        <v>5000</v>
      </c>
      <c r="AK53" s="22">
        <f t="shared" si="35"/>
        <v>5000</v>
      </c>
      <c r="AL53" s="22">
        <f t="shared" si="35"/>
        <v>10000</v>
      </c>
      <c r="AM53" s="22">
        <f t="shared" si="35"/>
        <v>10000</v>
      </c>
      <c r="AN53" s="22">
        <f t="shared" si="36"/>
        <v>10000</v>
      </c>
      <c r="AO53" s="22">
        <f t="shared" si="36"/>
        <v>10000</v>
      </c>
      <c r="AP53" s="22">
        <f t="shared" si="36"/>
        <v>10000</v>
      </c>
      <c r="AQ53" s="22">
        <f t="shared" si="36"/>
        <v>10000</v>
      </c>
      <c r="AR53" s="22">
        <f t="shared" si="36"/>
        <v>10000</v>
      </c>
      <c r="AS53" s="22">
        <f t="shared" si="36"/>
        <v>10000</v>
      </c>
      <c r="AT53" s="22">
        <f t="shared" si="36"/>
        <v>15000</v>
      </c>
      <c r="AU53" s="22">
        <f t="shared" si="36"/>
        <v>15000</v>
      </c>
      <c r="AV53" s="22">
        <f t="shared" si="36"/>
        <v>15000</v>
      </c>
      <c r="AW53" s="22">
        <f t="shared" si="36"/>
        <v>15000</v>
      </c>
      <c r="AX53" s="22">
        <f t="shared" si="37"/>
        <v>15000</v>
      </c>
      <c r="AY53" s="22">
        <f t="shared" si="37"/>
        <v>15000</v>
      </c>
      <c r="AZ53" s="22">
        <f t="shared" si="37"/>
        <v>15000</v>
      </c>
      <c r="BA53" s="22">
        <f t="shared" si="37"/>
        <v>15000</v>
      </c>
      <c r="BB53" s="22">
        <f t="shared" si="37"/>
        <v>15000</v>
      </c>
      <c r="BC53" s="22">
        <f t="shared" si="37"/>
        <v>15000</v>
      </c>
      <c r="BD53" s="22">
        <f t="shared" si="37"/>
        <v>20000</v>
      </c>
      <c r="BE53" s="22">
        <f t="shared" si="37"/>
        <v>20000</v>
      </c>
      <c r="BF53" s="22">
        <f t="shared" si="37"/>
        <v>25000</v>
      </c>
      <c r="BG53" s="22">
        <f t="shared" si="37"/>
        <v>25000</v>
      </c>
      <c r="BH53" s="22">
        <f t="shared" si="38"/>
        <v>25000</v>
      </c>
      <c r="BI53" s="22">
        <f t="shared" si="38"/>
        <v>25000</v>
      </c>
      <c r="BJ53" s="22">
        <f t="shared" si="38"/>
        <v>25000</v>
      </c>
      <c r="BK53" s="22">
        <f t="shared" si="38"/>
        <v>25000</v>
      </c>
      <c r="BL53" s="22">
        <f t="shared" si="38"/>
        <v>25000</v>
      </c>
      <c r="BM53" s="22">
        <f t="shared" si="38"/>
        <v>25000</v>
      </c>
      <c r="BN53" s="22">
        <f t="shared" si="38"/>
        <v>25000</v>
      </c>
      <c r="BO53" s="22">
        <f t="shared" si="38"/>
        <v>25000</v>
      </c>
      <c r="BP53" s="22">
        <f t="shared" si="38"/>
        <v>30000</v>
      </c>
      <c r="BQ53" s="22">
        <f t="shared" si="38"/>
        <v>30000</v>
      </c>
    </row>
    <row r="54" spans="1:69" s="21" customFormat="1" ht="16" customHeight="1">
      <c r="A54" s="212"/>
      <c r="B54" s="21" t="s">
        <v>132</v>
      </c>
      <c r="C54" s="212" t="s">
        <v>2</v>
      </c>
      <c r="D54" s="212" t="s">
        <v>118</v>
      </c>
      <c r="E54" s="212" t="s">
        <v>107</v>
      </c>
      <c r="F54" s="212" t="s">
        <v>87</v>
      </c>
      <c r="G54" s="212" t="s">
        <v>45</v>
      </c>
      <c r="H54" s="197" t="s">
        <v>48</v>
      </c>
      <c r="I54" s="197" t="str">
        <f t="shared" si="6"/>
        <v>ExpensesR&amp;DStaffCompensationSalaryServer DevelopmentDBA</v>
      </c>
      <c r="J54" s="22">
        <f t="shared" si="33"/>
        <v>0</v>
      </c>
      <c r="K54" s="22">
        <f t="shared" si="33"/>
        <v>0</v>
      </c>
      <c r="L54" s="22">
        <f t="shared" si="33"/>
        <v>0</v>
      </c>
      <c r="M54" s="22">
        <f t="shared" si="33"/>
        <v>0</v>
      </c>
      <c r="N54" s="22">
        <f t="shared" si="33"/>
        <v>0</v>
      </c>
      <c r="O54" s="22">
        <f t="shared" si="33"/>
        <v>0</v>
      </c>
      <c r="P54" s="22">
        <f t="shared" si="33"/>
        <v>0</v>
      </c>
      <c r="Q54" s="22">
        <f t="shared" si="33"/>
        <v>0</v>
      </c>
      <c r="R54" s="22">
        <f t="shared" si="33"/>
        <v>0</v>
      </c>
      <c r="S54" s="22">
        <f t="shared" si="33"/>
        <v>0</v>
      </c>
      <c r="T54" s="22">
        <f t="shared" si="34"/>
        <v>0</v>
      </c>
      <c r="U54" s="22">
        <f t="shared" si="34"/>
        <v>0</v>
      </c>
      <c r="V54" s="22">
        <f t="shared" si="34"/>
        <v>0</v>
      </c>
      <c r="W54" s="22">
        <f t="shared" si="34"/>
        <v>0</v>
      </c>
      <c r="X54" s="22">
        <f t="shared" si="34"/>
        <v>0</v>
      </c>
      <c r="Y54" s="22">
        <f t="shared" si="34"/>
        <v>0</v>
      </c>
      <c r="Z54" s="22">
        <f t="shared" si="34"/>
        <v>0</v>
      </c>
      <c r="AA54" s="22">
        <f t="shared" si="34"/>
        <v>0</v>
      </c>
      <c r="AB54" s="22">
        <f t="shared" si="34"/>
        <v>0</v>
      </c>
      <c r="AC54" s="22">
        <f t="shared" si="34"/>
        <v>10000</v>
      </c>
      <c r="AD54" s="22">
        <f t="shared" si="35"/>
        <v>10000</v>
      </c>
      <c r="AE54" s="22">
        <f t="shared" si="35"/>
        <v>10000</v>
      </c>
      <c r="AF54" s="22">
        <f t="shared" si="35"/>
        <v>10000</v>
      </c>
      <c r="AG54" s="22">
        <f t="shared" si="35"/>
        <v>10000</v>
      </c>
      <c r="AH54" s="22">
        <f t="shared" si="35"/>
        <v>10000</v>
      </c>
      <c r="AI54" s="22">
        <f t="shared" si="35"/>
        <v>10000</v>
      </c>
      <c r="AJ54" s="22">
        <f t="shared" si="35"/>
        <v>10000</v>
      </c>
      <c r="AK54" s="22">
        <f t="shared" si="35"/>
        <v>10000</v>
      </c>
      <c r="AL54" s="22">
        <f t="shared" si="35"/>
        <v>10000</v>
      </c>
      <c r="AM54" s="22">
        <f t="shared" si="35"/>
        <v>10000</v>
      </c>
      <c r="AN54" s="22">
        <f t="shared" si="36"/>
        <v>10000</v>
      </c>
      <c r="AO54" s="22">
        <f t="shared" si="36"/>
        <v>10000</v>
      </c>
      <c r="AP54" s="22">
        <f t="shared" si="36"/>
        <v>10000</v>
      </c>
      <c r="AQ54" s="22">
        <f t="shared" si="36"/>
        <v>10000</v>
      </c>
      <c r="AR54" s="22">
        <f t="shared" si="36"/>
        <v>10000</v>
      </c>
      <c r="AS54" s="22">
        <f t="shared" si="36"/>
        <v>10000</v>
      </c>
      <c r="AT54" s="22">
        <f t="shared" si="36"/>
        <v>10000</v>
      </c>
      <c r="AU54" s="22">
        <f t="shared" si="36"/>
        <v>10000</v>
      </c>
      <c r="AV54" s="22">
        <f t="shared" si="36"/>
        <v>10000</v>
      </c>
      <c r="AW54" s="22">
        <f t="shared" si="36"/>
        <v>10000</v>
      </c>
      <c r="AX54" s="22">
        <f t="shared" si="37"/>
        <v>10000</v>
      </c>
      <c r="AY54" s="22">
        <f t="shared" si="37"/>
        <v>10000</v>
      </c>
      <c r="AZ54" s="22">
        <f t="shared" si="37"/>
        <v>10000</v>
      </c>
      <c r="BA54" s="22">
        <f t="shared" si="37"/>
        <v>10000</v>
      </c>
      <c r="BB54" s="22">
        <f t="shared" si="37"/>
        <v>10000</v>
      </c>
      <c r="BC54" s="22">
        <f t="shared" si="37"/>
        <v>10000</v>
      </c>
      <c r="BD54" s="22">
        <f t="shared" si="37"/>
        <v>10000</v>
      </c>
      <c r="BE54" s="22">
        <f t="shared" si="37"/>
        <v>10000</v>
      </c>
      <c r="BF54" s="22">
        <f t="shared" si="37"/>
        <v>10000</v>
      </c>
      <c r="BG54" s="22">
        <f t="shared" si="37"/>
        <v>10000</v>
      </c>
      <c r="BH54" s="22">
        <f t="shared" si="38"/>
        <v>10000</v>
      </c>
      <c r="BI54" s="22">
        <f t="shared" si="38"/>
        <v>10000</v>
      </c>
      <c r="BJ54" s="22">
        <f t="shared" si="38"/>
        <v>20000</v>
      </c>
      <c r="BK54" s="22">
        <f t="shared" si="38"/>
        <v>20000</v>
      </c>
      <c r="BL54" s="22">
        <f t="shared" si="38"/>
        <v>20000</v>
      </c>
      <c r="BM54" s="22">
        <f t="shared" si="38"/>
        <v>30000</v>
      </c>
      <c r="BN54" s="22">
        <f t="shared" si="38"/>
        <v>30000</v>
      </c>
      <c r="BO54" s="22">
        <f t="shared" si="38"/>
        <v>30000</v>
      </c>
      <c r="BP54" s="22">
        <f t="shared" si="38"/>
        <v>30000</v>
      </c>
      <c r="BQ54" s="22">
        <f t="shared" si="38"/>
        <v>30000</v>
      </c>
    </row>
    <row r="55" spans="1:69" s="21" customFormat="1" ht="16" customHeight="1">
      <c r="A55" s="212"/>
      <c r="B55" s="21" t="s">
        <v>132</v>
      </c>
      <c r="C55" s="212" t="s">
        <v>2</v>
      </c>
      <c r="D55" s="212" t="s">
        <v>118</v>
      </c>
      <c r="E55" s="212" t="s">
        <v>107</v>
      </c>
      <c r="F55" s="212" t="s">
        <v>87</v>
      </c>
      <c r="G55" s="212" t="s">
        <v>45</v>
      </c>
      <c r="H55" s="197" t="s">
        <v>49</v>
      </c>
      <c r="I55" s="197" t="str">
        <f t="shared" si="6"/>
        <v>ExpensesR&amp;DStaffCompensationSalaryServer DevelopmentWeb Designer</v>
      </c>
      <c r="J55" s="22">
        <f t="shared" si="33"/>
        <v>0</v>
      </c>
      <c r="K55" s="22">
        <f t="shared" si="33"/>
        <v>0</v>
      </c>
      <c r="L55" s="22">
        <f t="shared" si="33"/>
        <v>0</v>
      </c>
      <c r="M55" s="22">
        <f t="shared" si="33"/>
        <v>0</v>
      </c>
      <c r="N55" s="22">
        <f t="shared" si="33"/>
        <v>0</v>
      </c>
      <c r="O55" s="22">
        <f t="shared" si="33"/>
        <v>0</v>
      </c>
      <c r="P55" s="22">
        <f t="shared" si="33"/>
        <v>0</v>
      </c>
      <c r="Q55" s="22">
        <f t="shared" si="33"/>
        <v>0</v>
      </c>
      <c r="R55" s="22">
        <f t="shared" si="33"/>
        <v>0</v>
      </c>
      <c r="S55" s="22">
        <f t="shared" si="33"/>
        <v>0</v>
      </c>
      <c r="T55" s="22">
        <f t="shared" si="34"/>
        <v>0</v>
      </c>
      <c r="U55" s="22">
        <f t="shared" si="34"/>
        <v>0</v>
      </c>
      <c r="V55" s="22">
        <f t="shared" si="34"/>
        <v>0</v>
      </c>
      <c r="W55" s="22">
        <f t="shared" si="34"/>
        <v>0</v>
      </c>
      <c r="X55" s="22">
        <f t="shared" si="34"/>
        <v>0</v>
      </c>
      <c r="Y55" s="22">
        <f t="shared" si="34"/>
        <v>0</v>
      </c>
      <c r="Z55" s="22">
        <f t="shared" si="34"/>
        <v>0</v>
      </c>
      <c r="AA55" s="22">
        <f t="shared" si="34"/>
        <v>0</v>
      </c>
      <c r="AB55" s="22">
        <f t="shared" si="34"/>
        <v>0</v>
      </c>
      <c r="AC55" s="22">
        <f t="shared" si="34"/>
        <v>0</v>
      </c>
      <c r="AD55" s="22">
        <f t="shared" si="35"/>
        <v>0</v>
      </c>
      <c r="AE55" s="22">
        <f t="shared" si="35"/>
        <v>0</v>
      </c>
      <c r="AF55" s="22">
        <f t="shared" si="35"/>
        <v>0</v>
      </c>
      <c r="AG55" s="22">
        <f t="shared" si="35"/>
        <v>0</v>
      </c>
      <c r="AH55" s="22">
        <f t="shared" si="35"/>
        <v>0</v>
      </c>
      <c r="AI55" s="22">
        <f t="shared" si="35"/>
        <v>0</v>
      </c>
      <c r="AJ55" s="22">
        <f t="shared" si="35"/>
        <v>0</v>
      </c>
      <c r="AK55" s="22">
        <f t="shared" si="35"/>
        <v>0</v>
      </c>
      <c r="AL55" s="22">
        <f t="shared" si="35"/>
        <v>0</v>
      </c>
      <c r="AM55" s="22">
        <f t="shared" si="35"/>
        <v>0</v>
      </c>
      <c r="AN55" s="22">
        <f t="shared" si="36"/>
        <v>0</v>
      </c>
      <c r="AO55" s="22">
        <f t="shared" si="36"/>
        <v>0</v>
      </c>
      <c r="AP55" s="22">
        <f t="shared" si="36"/>
        <v>6666.666666666667</v>
      </c>
      <c r="AQ55" s="22">
        <f t="shared" si="36"/>
        <v>6666.666666666667</v>
      </c>
      <c r="AR55" s="22">
        <f t="shared" si="36"/>
        <v>6666.666666666667</v>
      </c>
      <c r="AS55" s="22">
        <f t="shared" si="36"/>
        <v>6666.666666666667</v>
      </c>
      <c r="AT55" s="22">
        <f t="shared" si="36"/>
        <v>6666.666666666667</v>
      </c>
      <c r="AU55" s="22">
        <f t="shared" si="36"/>
        <v>6666.666666666667</v>
      </c>
      <c r="AV55" s="22">
        <f t="shared" si="36"/>
        <v>6666.666666666667</v>
      </c>
      <c r="AW55" s="22">
        <f t="shared" si="36"/>
        <v>6666.666666666667</v>
      </c>
      <c r="AX55" s="22">
        <f t="shared" si="37"/>
        <v>6666.666666666667</v>
      </c>
      <c r="AY55" s="22">
        <f t="shared" si="37"/>
        <v>6666.666666666667</v>
      </c>
      <c r="AZ55" s="22">
        <f t="shared" si="37"/>
        <v>6666.666666666667</v>
      </c>
      <c r="BA55" s="22">
        <f t="shared" si="37"/>
        <v>6666.666666666667</v>
      </c>
      <c r="BB55" s="22">
        <f t="shared" si="37"/>
        <v>6666.666666666667</v>
      </c>
      <c r="BC55" s="22">
        <f t="shared" si="37"/>
        <v>6666.666666666667</v>
      </c>
      <c r="BD55" s="22">
        <f t="shared" si="37"/>
        <v>6666.666666666667</v>
      </c>
      <c r="BE55" s="22">
        <f t="shared" si="37"/>
        <v>6666.666666666667</v>
      </c>
      <c r="BF55" s="22">
        <f t="shared" si="37"/>
        <v>6666.666666666667</v>
      </c>
      <c r="BG55" s="22">
        <f t="shared" si="37"/>
        <v>6666.666666666667</v>
      </c>
      <c r="BH55" s="22">
        <f t="shared" si="38"/>
        <v>6666.666666666667</v>
      </c>
      <c r="BI55" s="22">
        <f t="shared" si="38"/>
        <v>6666.666666666667</v>
      </c>
      <c r="BJ55" s="22">
        <f t="shared" si="38"/>
        <v>6666.666666666667</v>
      </c>
      <c r="BK55" s="22">
        <f t="shared" si="38"/>
        <v>6666.666666666667</v>
      </c>
      <c r="BL55" s="22">
        <f t="shared" si="38"/>
        <v>6666.666666666667</v>
      </c>
      <c r="BM55" s="22">
        <f t="shared" si="38"/>
        <v>6666.666666666667</v>
      </c>
      <c r="BN55" s="22">
        <f t="shared" si="38"/>
        <v>6666.666666666667</v>
      </c>
      <c r="BO55" s="22">
        <f t="shared" si="38"/>
        <v>6666.666666666667</v>
      </c>
      <c r="BP55" s="22">
        <f t="shared" si="38"/>
        <v>6666.666666666667</v>
      </c>
      <c r="BQ55" s="22">
        <f t="shared" si="38"/>
        <v>6666.666666666667</v>
      </c>
    </row>
    <row r="56" spans="1:69" s="21" customFormat="1" ht="16" customHeight="1">
      <c r="A56" s="212"/>
      <c r="B56" s="21" t="s">
        <v>132</v>
      </c>
      <c r="C56" s="212" t="s">
        <v>2</v>
      </c>
      <c r="D56" s="212" t="s">
        <v>118</v>
      </c>
      <c r="E56" s="212" t="s">
        <v>107</v>
      </c>
      <c r="F56" s="212" t="s">
        <v>88</v>
      </c>
      <c r="G56" s="212" t="s">
        <v>0</v>
      </c>
      <c r="H56" s="197" t="s">
        <v>103</v>
      </c>
      <c r="I56" s="197" t="str">
        <f t="shared" si="6"/>
        <v>ExpensesR&amp;DStaffCompensationBonusManagementCTO</v>
      </c>
      <c r="J56" s="22">
        <f t="shared" ref="J56:AO56" si="39">INDEX(RoleData, MATCH($H56,RoleNames,), MATCH($F56,ExpenseNames,))*J42</f>
        <v>3333.3333333333339</v>
      </c>
      <c r="K56" s="22">
        <f t="shared" si="39"/>
        <v>3333.3333333333339</v>
      </c>
      <c r="L56" s="22">
        <f t="shared" si="39"/>
        <v>3333.3333333333339</v>
      </c>
      <c r="M56" s="22">
        <f t="shared" si="39"/>
        <v>3333.3333333333339</v>
      </c>
      <c r="N56" s="22">
        <f t="shared" si="39"/>
        <v>3333.3333333333339</v>
      </c>
      <c r="O56" s="22">
        <f t="shared" si="39"/>
        <v>3333.3333333333339</v>
      </c>
      <c r="P56" s="22">
        <f t="shared" si="39"/>
        <v>3333.3333333333339</v>
      </c>
      <c r="Q56" s="22">
        <f t="shared" si="39"/>
        <v>3333.3333333333339</v>
      </c>
      <c r="R56" s="22">
        <f t="shared" si="39"/>
        <v>3333.3333333333339</v>
      </c>
      <c r="S56" s="22">
        <f t="shared" si="39"/>
        <v>3333.3333333333339</v>
      </c>
      <c r="T56" s="22">
        <f t="shared" si="39"/>
        <v>3333.3333333333339</v>
      </c>
      <c r="U56" s="22">
        <f t="shared" si="39"/>
        <v>3333.3333333333339</v>
      </c>
      <c r="V56" s="22">
        <f t="shared" si="39"/>
        <v>3333.3333333333339</v>
      </c>
      <c r="W56" s="22">
        <f t="shared" si="39"/>
        <v>3333.3333333333339</v>
      </c>
      <c r="X56" s="22">
        <f t="shared" si="39"/>
        <v>3333.3333333333339</v>
      </c>
      <c r="Y56" s="22">
        <f t="shared" si="39"/>
        <v>3333.3333333333339</v>
      </c>
      <c r="Z56" s="22">
        <f t="shared" si="39"/>
        <v>3333.3333333333339</v>
      </c>
      <c r="AA56" s="22">
        <f t="shared" si="39"/>
        <v>3333.3333333333339</v>
      </c>
      <c r="AB56" s="22">
        <f t="shared" si="39"/>
        <v>3333.3333333333339</v>
      </c>
      <c r="AC56" s="22">
        <f t="shared" si="39"/>
        <v>3333.3333333333339</v>
      </c>
      <c r="AD56" s="22">
        <f t="shared" si="39"/>
        <v>3333.3333333333339</v>
      </c>
      <c r="AE56" s="22">
        <f t="shared" si="39"/>
        <v>3333.3333333333339</v>
      </c>
      <c r="AF56" s="22">
        <f t="shared" si="39"/>
        <v>3333.3333333333339</v>
      </c>
      <c r="AG56" s="22">
        <f t="shared" si="39"/>
        <v>3333.3333333333339</v>
      </c>
      <c r="AH56" s="22">
        <f t="shared" si="39"/>
        <v>3333.3333333333339</v>
      </c>
      <c r="AI56" s="22">
        <f t="shared" si="39"/>
        <v>3333.3333333333339</v>
      </c>
      <c r="AJ56" s="22">
        <f t="shared" si="39"/>
        <v>3333.3333333333339</v>
      </c>
      <c r="AK56" s="22">
        <f t="shared" si="39"/>
        <v>3333.3333333333339</v>
      </c>
      <c r="AL56" s="22">
        <f t="shared" si="39"/>
        <v>3333.3333333333339</v>
      </c>
      <c r="AM56" s="22">
        <f t="shared" si="39"/>
        <v>3333.3333333333339</v>
      </c>
      <c r="AN56" s="22">
        <f t="shared" si="39"/>
        <v>3333.3333333333339</v>
      </c>
      <c r="AO56" s="22">
        <f t="shared" si="39"/>
        <v>3333.3333333333339</v>
      </c>
      <c r="AP56" s="22">
        <f t="shared" ref="AP56:BQ56" si="40">INDEX(RoleData, MATCH($H56,RoleNames,), MATCH($F56,ExpenseNames,))*AP42</f>
        <v>3333.3333333333339</v>
      </c>
      <c r="AQ56" s="22">
        <f t="shared" si="40"/>
        <v>3333.3333333333339</v>
      </c>
      <c r="AR56" s="22">
        <f t="shared" si="40"/>
        <v>3333.3333333333339</v>
      </c>
      <c r="AS56" s="22">
        <f t="shared" si="40"/>
        <v>3333.3333333333339</v>
      </c>
      <c r="AT56" s="22">
        <f t="shared" si="40"/>
        <v>3333.3333333333339</v>
      </c>
      <c r="AU56" s="22">
        <f t="shared" si="40"/>
        <v>3333.3333333333339</v>
      </c>
      <c r="AV56" s="22">
        <f t="shared" si="40"/>
        <v>3333.3333333333339</v>
      </c>
      <c r="AW56" s="22">
        <f t="shared" si="40"/>
        <v>3333.3333333333339</v>
      </c>
      <c r="AX56" s="22">
        <f t="shared" si="40"/>
        <v>3333.3333333333339</v>
      </c>
      <c r="AY56" s="22">
        <f t="shared" si="40"/>
        <v>3333.3333333333339</v>
      </c>
      <c r="AZ56" s="22">
        <f t="shared" si="40"/>
        <v>3333.3333333333339</v>
      </c>
      <c r="BA56" s="22">
        <f t="shared" si="40"/>
        <v>3333.3333333333339</v>
      </c>
      <c r="BB56" s="22">
        <f t="shared" si="40"/>
        <v>3333.3333333333339</v>
      </c>
      <c r="BC56" s="22">
        <f t="shared" si="40"/>
        <v>3333.3333333333339</v>
      </c>
      <c r="BD56" s="22">
        <f t="shared" si="40"/>
        <v>3333.3333333333339</v>
      </c>
      <c r="BE56" s="22">
        <f t="shared" si="40"/>
        <v>3333.3333333333339</v>
      </c>
      <c r="BF56" s="22">
        <f t="shared" si="40"/>
        <v>3333.3333333333339</v>
      </c>
      <c r="BG56" s="22">
        <f t="shared" si="40"/>
        <v>3333.3333333333339</v>
      </c>
      <c r="BH56" s="22">
        <f t="shared" si="40"/>
        <v>3333.3333333333339</v>
      </c>
      <c r="BI56" s="22">
        <f t="shared" si="40"/>
        <v>3333.3333333333339</v>
      </c>
      <c r="BJ56" s="22">
        <f t="shared" si="40"/>
        <v>3333.3333333333339</v>
      </c>
      <c r="BK56" s="22">
        <f t="shared" si="40"/>
        <v>3333.3333333333339</v>
      </c>
      <c r="BL56" s="22">
        <f t="shared" si="40"/>
        <v>3333.3333333333339</v>
      </c>
      <c r="BM56" s="22">
        <f t="shared" si="40"/>
        <v>3333.3333333333339</v>
      </c>
      <c r="BN56" s="22">
        <f t="shared" si="40"/>
        <v>3333.3333333333339</v>
      </c>
      <c r="BO56" s="22">
        <f t="shared" si="40"/>
        <v>3333.3333333333339</v>
      </c>
      <c r="BP56" s="22">
        <f t="shared" si="40"/>
        <v>3333.3333333333339</v>
      </c>
      <c r="BQ56" s="22">
        <f t="shared" si="40"/>
        <v>3333.3333333333339</v>
      </c>
    </row>
    <row r="57" spans="1:69" s="21" customFormat="1" ht="16" customHeight="1">
      <c r="A57" s="212"/>
      <c r="B57" s="21" t="s">
        <v>132</v>
      </c>
      <c r="C57" s="212" t="s">
        <v>2</v>
      </c>
      <c r="D57" s="212" t="s">
        <v>118</v>
      </c>
      <c r="E57" s="212" t="s">
        <v>107</v>
      </c>
      <c r="F57" s="212" t="s">
        <v>88</v>
      </c>
      <c r="G57" s="212" t="s">
        <v>36</v>
      </c>
      <c r="H57" s="197" t="s">
        <v>39</v>
      </c>
      <c r="I57" s="197" t="str">
        <f t="shared" si="6"/>
        <v>ExpensesR&amp;DStaffCompensationBonusMobile ProductsDevelopment Manager</v>
      </c>
      <c r="J57" s="22">
        <f t="shared" ref="J57:AO57" si="41">INDEX(RoleData, MATCH($H57,RoleNames,), MATCH($F57,ExpenseNames,))*J43</f>
        <v>0</v>
      </c>
      <c r="K57" s="22">
        <f t="shared" si="41"/>
        <v>0</v>
      </c>
      <c r="L57" s="22">
        <f t="shared" si="41"/>
        <v>0</v>
      </c>
      <c r="M57" s="22">
        <f t="shared" si="41"/>
        <v>0</v>
      </c>
      <c r="N57" s="22">
        <f t="shared" si="41"/>
        <v>0</v>
      </c>
      <c r="O57" s="22">
        <f t="shared" si="41"/>
        <v>0</v>
      </c>
      <c r="P57" s="22">
        <f t="shared" si="41"/>
        <v>0</v>
      </c>
      <c r="Q57" s="22">
        <f t="shared" si="41"/>
        <v>0</v>
      </c>
      <c r="R57" s="22">
        <f t="shared" si="41"/>
        <v>0</v>
      </c>
      <c r="S57" s="22">
        <f t="shared" si="41"/>
        <v>0</v>
      </c>
      <c r="T57" s="22">
        <f t="shared" si="41"/>
        <v>0</v>
      </c>
      <c r="U57" s="22">
        <f t="shared" si="41"/>
        <v>0</v>
      </c>
      <c r="V57" s="22">
        <f t="shared" si="41"/>
        <v>0</v>
      </c>
      <c r="W57" s="22">
        <f t="shared" si="41"/>
        <v>0</v>
      </c>
      <c r="X57" s="22">
        <f t="shared" si="41"/>
        <v>0</v>
      </c>
      <c r="Y57" s="22">
        <f t="shared" si="41"/>
        <v>0</v>
      </c>
      <c r="Z57" s="22">
        <f t="shared" si="41"/>
        <v>0</v>
      </c>
      <c r="AA57" s="22">
        <f t="shared" si="41"/>
        <v>0</v>
      </c>
      <c r="AB57" s="22">
        <f t="shared" si="41"/>
        <v>0</v>
      </c>
      <c r="AC57" s="22">
        <f t="shared" si="41"/>
        <v>0</v>
      </c>
      <c r="AD57" s="22">
        <f t="shared" si="41"/>
        <v>0</v>
      </c>
      <c r="AE57" s="22">
        <f t="shared" si="41"/>
        <v>0</v>
      </c>
      <c r="AF57" s="22">
        <f t="shared" si="41"/>
        <v>0</v>
      </c>
      <c r="AG57" s="22">
        <f t="shared" si="41"/>
        <v>0</v>
      </c>
      <c r="AH57" s="22">
        <f t="shared" si="41"/>
        <v>0</v>
      </c>
      <c r="AI57" s="22">
        <f t="shared" si="41"/>
        <v>1000</v>
      </c>
      <c r="AJ57" s="22">
        <f t="shared" si="41"/>
        <v>1000</v>
      </c>
      <c r="AK57" s="22">
        <f t="shared" si="41"/>
        <v>1000</v>
      </c>
      <c r="AL57" s="22">
        <f t="shared" si="41"/>
        <v>1000</v>
      </c>
      <c r="AM57" s="22">
        <f t="shared" si="41"/>
        <v>1000</v>
      </c>
      <c r="AN57" s="22">
        <f t="shared" si="41"/>
        <v>1000</v>
      </c>
      <c r="AO57" s="22">
        <f t="shared" si="41"/>
        <v>1000</v>
      </c>
      <c r="AP57" s="22">
        <f t="shared" ref="AP57:BQ57" si="42">INDEX(RoleData, MATCH($H57,RoleNames,), MATCH($F57,ExpenseNames,))*AP43</f>
        <v>1000</v>
      </c>
      <c r="AQ57" s="22">
        <f t="shared" si="42"/>
        <v>1000</v>
      </c>
      <c r="AR57" s="22">
        <f t="shared" si="42"/>
        <v>1000</v>
      </c>
      <c r="AS57" s="22">
        <f t="shared" si="42"/>
        <v>1000</v>
      </c>
      <c r="AT57" s="22">
        <f t="shared" si="42"/>
        <v>1000</v>
      </c>
      <c r="AU57" s="22">
        <f t="shared" si="42"/>
        <v>1000</v>
      </c>
      <c r="AV57" s="22">
        <f t="shared" si="42"/>
        <v>1000</v>
      </c>
      <c r="AW57" s="22">
        <f t="shared" si="42"/>
        <v>1000</v>
      </c>
      <c r="AX57" s="22">
        <f t="shared" si="42"/>
        <v>1000</v>
      </c>
      <c r="AY57" s="22">
        <f t="shared" si="42"/>
        <v>1000</v>
      </c>
      <c r="AZ57" s="22">
        <f t="shared" si="42"/>
        <v>1000</v>
      </c>
      <c r="BA57" s="22">
        <f t="shared" si="42"/>
        <v>1000</v>
      </c>
      <c r="BB57" s="22">
        <f t="shared" si="42"/>
        <v>1000</v>
      </c>
      <c r="BC57" s="22">
        <f t="shared" si="42"/>
        <v>1000</v>
      </c>
      <c r="BD57" s="22">
        <f t="shared" si="42"/>
        <v>1000</v>
      </c>
      <c r="BE57" s="22">
        <f t="shared" si="42"/>
        <v>1000</v>
      </c>
      <c r="BF57" s="22">
        <f t="shared" si="42"/>
        <v>2000</v>
      </c>
      <c r="BG57" s="22">
        <f t="shared" si="42"/>
        <v>2000</v>
      </c>
      <c r="BH57" s="22">
        <f t="shared" si="42"/>
        <v>2000</v>
      </c>
      <c r="BI57" s="22">
        <f t="shared" si="42"/>
        <v>2000</v>
      </c>
      <c r="BJ57" s="22">
        <f t="shared" si="42"/>
        <v>2000</v>
      </c>
      <c r="BK57" s="22">
        <f t="shared" si="42"/>
        <v>2000</v>
      </c>
      <c r="BL57" s="22">
        <f t="shared" si="42"/>
        <v>2000</v>
      </c>
      <c r="BM57" s="22">
        <f t="shared" si="42"/>
        <v>2000</v>
      </c>
      <c r="BN57" s="22">
        <f t="shared" si="42"/>
        <v>2000</v>
      </c>
      <c r="BO57" s="22">
        <f t="shared" si="42"/>
        <v>2000</v>
      </c>
      <c r="BP57" s="22">
        <f t="shared" si="42"/>
        <v>2000</v>
      </c>
      <c r="BQ57" s="22">
        <f t="shared" si="42"/>
        <v>2000</v>
      </c>
    </row>
    <row r="58" spans="1:69" s="21" customFormat="1" ht="16" customHeight="1">
      <c r="A58" s="212"/>
      <c r="B58" s="21" t="s">
        <v>132</v>
      </c>
      <c r="C58" s="212" t="s">
        <v>2</v>
      </c>
      <c r="D58" s="212" t="s">
        <v>118</v>
      </c>
      <c r="E58" s="212" t="s">
        <v>107</v>
      </c>
      <c r="F58" s="212" t="s">
        <v>88</v>
      </c>
      <c r="G58" s="212" t="s">
        <v>36</v>
      </c>
      <c r="H58" s="197" t="s">
        <v>51</v>
      </c>
      <c r="I58" s="197" t="str">
        <f t="shared" si="6"/>
        <v>ExpensesR&amp;DStaffCompensationBonusMobile ProductsMobile Architect</v>
      </c>
      <c r="J58" s="22">
        <f t="shared" ref="J58:AO58" si="43">INDEX(RoleData, MATCH($H58,RoleNames,), MATCH($F58,ExpenseNames,))*J44</f>
        <v>0</v>
      </c>
      <c r="K58" s="22">
        <f t="shared" si="43"/>
        <v>0</v>
      </c>
      <c r="L58" s="22">
        <f t="shared" si="43"/>
        <v>0</v>
      </c>
      <c r="M58" s="22">
        <f t="shared" si="43"/>
        <v>0</v>
      </c>
      <c r="N58" s="22">
        <f t="shared" si="43"/>
        <v>0</v>
      </c>
      <c r="O58" s="22">
        <f t="shared" si="43"/>
        <v>0</v>
      </c>
      <c r="P58" s="22">
        <f t="shared" si="43"/>
        <v>0</v>
      </c>
      <c r="Q58" s="22">
        <f t="shared" si="43"/>
        <v>0</v>
      </c>
      <c r="R58" s="22">
        <f t="shared" si="43"/>
        <v>0</v>
      </c>
      <c r="S58" s="22">
        <f t="shared" si="43"/>
        <v>0</v>
      </c>
      <c r="T58" s="22">
        <f t="shared" si="43"/>
        <v>0</v>
      </c>
      <c r="U58" s="22">
        <f t="shared" si="43"/>
        <v>0</v>
      </c>
      <c r="V58" s="22">
        <f t="shared" si="43"/>
        <v>0</v>
      </c>
      <c r="W58" s="22">
        <f t="shared" si="43"/>
        <v>0</v>
      </c>
      <c r="X58" s="22">
        <f t="shared" si="43"/>
        <v>0</v>
      </c>
      <c r="Y58" s="22">
        <f t="shared" si="43"/>
        <v>0</v>
      </c>
      <c r="Z58" s="22">
        <f t="shared" si="43"/>
        <v>1562.4999999999998</v>
      </c>
      <c r="AA58" s="22">
        <f t="shared" si="43"/>
        <v>1562.4999999999998</v>
      </c>
      <c r="AB58" s="22">
        <f t="shared" si="43"/>
        <v>1562.4999999999998</v>
      </c>
      <c r="AC58" s="22">
        <f t="shared" si="43"/>
        <v>1562.4999999999998</v>
      </c>
      <c r="AD58" s="22">
        <f t="shared" si="43"/>
        <v>1562.4999999999998</v>
      </c>
      <c r="AE58" s="22">
        <f t="shared" si="43"/>
        <v>1562.4999999999998</v>
      </c>
      <c r="AF58" s="22">
        <f t="shared" si="43"/>
        <v>1562.4999999999998</v>
      </c>
      <c r="AG58" s="22">
        <f t="shared" si="43"/>
        <v>1562.4999999999998</v>
      </c>
      <c r="AH58" s="22">
        <f t="shared" si="43"/>
        <v>1562.4999999999998</v>
      </c>
      <c r="AI58" s="22">
        <f t="shared" si="43"/>
        <v>1562.4999999999998</v>
      </c>
      <c r="AJ58" s="22">
        <f t="shared" si="43"/>
        <v>1562.4999999999998</v>
      </c>
      <c r="AK58" s="22">
        <f t="shared" si="43"/>
        <v>1562.4999999999998</v>
      </c>
      <c r="AL58" s="22">
        <f t="shared" si="43"/>
        <v>1562.4999999999998</v>
      </c>
      <c r="AM58" s="22">
        <f t="shared" si="43"/>
        <v>1562.4999999999998</v>
      </c>
      <c r="AN58" s="22">
        <f t="shared" si="43"/>
        <v>1562.4999999999998</v>
      </c>
      <c r="AO58" s="22">
        <f t="shared" si="43"/>
        <v>1562.4999999999998</v>
      </c>
      <c r="AP58" s="22">
        <f t="shared" ref="AP58:BQ58" si="44">INDEX(RoleData, MATCH($H58,RoleNames,), MATCH($F58,ExpenseNames,))*AP44</f>
        <v>1562.4999999999998</v>
      </c>
      <c r="AQ58" s="22">
        <f t="shared" si="44"/>
        <v>1562.4999999999998</v>
      </c>
      <c r="AR58" s="22">
        <f t="shared" si="44"/>
        <v>1562.4999999999998</v>
      </c>
      <c r="AS58" s="22">
        <f t="shared" si="44"/>
        <v>1562.4999999999998</v>
      </c>
      <c r="AT58" s="22">
        <f t="shared" si="44"/>
        <v>1562.4999999999998</v>
      </c>
      <c r="AU58" s="22">
        <f t="shared" si="44"/>
        <v>1562.4999999999998</v>
      </c>
      <c r="AV58" s="22">
        <f t="shared" si="44"/>
        <v>1562.4999999999998</v>
      </c>
      <c r="AW58" s="22">
        <f t="shared" si="44"/>
        <v>1562.4999999999998</v>
      </c>
      <c r="AX58" s="22">
        <f t="shared" si="44"/>
        <v>1562.4999999999998</v>
      </c>
      <c r="AY58" s="22">
        <f t="shared" si="44"/>
        <v>1562.4999999999998</v>
      </c>
      <c r="AZ58" s="22">
        <f t="shared" si="44"/>
        <v>1562.4999999999998</v>
      </c>
      <c r="BA58" s="22">
        <f t="shared" si="44"/>
        <v>1562.4999999999998</v>
      </c>
      <c r="BB58" s="22">
        <f t="shared" si="44"/>
        <v>1562.4999999999998</v>
      </c>
      <c r="BC58" s="22">
        <f t="shared" si="44"/>
        <v>1562.4999999999998</v>
      </c>
      <c r="BD58" s="22">
        <f t="shared" si="44"/>
        <v>1562.4999999999998</v>
      </c>
      <c r="BE58" s="22">
        <f t="shared" si="44"/>
        <v>1562.4999999999998</v>
      </c>
      <c r="BF58" s="22">
        <f t="shared" si="44"/>
        <v>3124.9999999999995</v>
      </c>
      <c r="BG58" s="22">
        <f t="shared" si="44"/>
        <v>3124.9999999999995</v>
      </c>
      <c r="BH58" s="22">
        <f t="shared" si="44"/>
        <v>3124.9999999999995</v>
      </c>
      <c r="BI58" s="22">
        <f t="shared" si="44"/>
        <v>3124.9999999999995</v>
      </c>
      <c r="BJ58" s="22">
        <f t="shared" si="44"/>
        <v>3124.9999999999995</v>
      </c>
      <c r="BK58" s="22">
        <f t="shared" si="44"/>
        <v>3124.9999999999995</v>
      </c>
      <c r="BL58" s="22">
        <f t="shared" si="44"/>
        <v>3124.9999999999995</v>
      </c>
      <c r="BM58" s="22">
        <f t="shared" si="44"/>
        <v>3124.9999999999995</v>
      </c>
      <c r="BN58" s="22">
        <f t="shared" si="44"/>
        <v>3124.9999999999995</v>
      </c>
      <c r="BO58" s="22">
        <f t="shared" si="44"/>
        <v>3124.9999999999995</v>
      </c>
      <c r="BP58" s="22">
        <f t="shared" si="44"/>
        <v>3124.9999999999995</v>
      </c>
      <c r="BQ58" s="22">
        <f t="shared" si="44"/>
        <v>3124.9999999999995</v>
      </c>
    </row>
    <row r="59" spans="1:69" s="21" customFormat="1" ht="16" customHeight="1">
      <c r="A59" s="212"/>
      <c r="B59" s="21" t="s">
        <v>132</v>
      </c>
      <c r="C59" s="212" t="s">
        <v>2</v>
      </c>
      <c r="D59" s="212" t="s">
        <v>118</v>
      </c>
      <c r="E59" s="212" t="s">
        <v>107</v>
      </c>
      <c r="F59" s="212" t="s">
        <v>88</v>
      </c>
      <c r="G59" s="212" t="s">
        <v>36</v>
      </c>
      <c r="H59" s="197" t="s">
        <v>52</v>
      </c>
      <c r="I59" s="197" t="str">
        <f t="shared" si="6"/>
        <v>ExpensesR&amp;DStaffCompensationBonusMobile ProductsSenior Mobile Developer</v>
      </c>
      <c r="J59" s="22">
        <f t="shared" ref="J59:AO59" si="45">INDEX(RoleData, MATCH($H59,RoleNames,), MATCH($F59,ExpenseNames,))*J45</f>
        <v>0</v>
      </c>
      <c r="K59" s="22">
        <f t="shared" si="45"/>
        <v>900</v>
      </c>
      <c r="L59" s="22">
        <f t="shared" si="45"/>
        <v>900</v>
      </c>
      <c r="M59" s="22">
        <f t="shared" si="45"/>
        <v>900</v>
      </c>
      <c r="N59" s="22">
        <f t="shared" si="45"/>
        <v>900</v>
      </c>
      <c r="O59" s="22">
        <f t="shared" si="45"/>
        <v>900</v>
      </c>
      <c r="P59" s="22">
        <f t="shared" si="45"/>
        <v>900</v>
      </c>
      <c r="Q59" s="22">
        <f t="shared" si="45"/>
        <v>900</v>
      </c>
      <c r="R59" s="22">
        <f t="shared" si="45"/>
        <v>900</v>
      </c>
      <c r="S59" s="22">
        <f t="shared" si="45"/>
        <v>900</v>
      </c>
      <c r="T59" s="22">
        <f t="shared" si="45"/>
        <v>900</v>
      </c>
      <c r="U59" s="22">
        <f t="shared" si="45"/>
        <v>900</v>
      </c>
      <c r="V59" s="22">
        <f t="shared" si="45"/>
        <v>900</v>
      </c>
      <c r="W59" s="22">
        <f t="shared" si="45"/>
        <v>900</v>
      </c>
      <c r="X59" s="22">
        <f t="shared" si="45"/>
        <v>900</v>
      </c>
      <c r="Y59" s="22">
        <f t="shared" si="45"/>
        <v>900</v>
      </c>
      <c r="Z59" s="22">
        <f t="shared" si="45"/>
        <v>900</v>
      </c>
      <c r="AA59" s="22">
        <f t="shared" si="45"/>
        <v>900</v>
      </c>
      <c r="AB59" s="22">
        <f t="shared" si="45"/>
        <v>900</v>
      </c>
      <c r="AC59" s="22">
        <f t="shared" si="45"/>
        <v>900</v>
      </c>
      <c r="AD59" s="22">
        <f t="shared" si="45"/>
        <v>900</v>
      </c>
      <c r="AE59" s="22">
        <f t="shared" si="45"/>
        <v>900</v>
      </c>
      <c r="AF59" s="22">
        <f t="shared" si="45"/>
        <v>900</v>
      </c>
      <c r="AG59" s="22">
        <f t="shared" si="45"/>
        <v>900</v>
      </c>
      <c r="AH59" s="22">
        <f t="shared" si="45"/>
        <v>900</v>
      </c>
      <c r="AI59" s="22">
        <f t="shared" si="45"/>
        <v>900</v>
      </c>
      <c r="AJ59" s="22">
        <f t="shared" si="45"/>
        <v>900</v>
      </c>
      <c r="AK59" s="22">
        <f t="shared" si="45"/>
        <v>900</v>
      </c>
      <c r="AL59" s="22">
        <f t="shared" si="45"/>
        <v>900</v>
      </c>
      <c r="AM59" s="22">
        <f t="shared" si="45"/>
        <v>900</v>
      </c>
      <c r="AN59" s="22">
        <f t="shared" si="45"/>
        <v>900</v>
      </c>
      <c r="AO59" s="22">
        <f t="shared" si="45"/>
        <v>900</v>
      </c>
      <c r="AP59" s="22">
        <f t="shared" ref="AP59:BQ59" si="46">INDEX(RoleData, MATCH($H59,RoleNames,), MATCH($F59,ExpenseNames,))*AP45</f>
        <v>900</v>
      </c>
      <c r="AQ59" s="22">
        <f t="shared" si="46"/>
        <v>900</v>
      </c>
      <c r="AR59" s="22">
        <f t="shared" si="46"/>
        <v>900</v>
      </c>
      <c r="AS59" s="22">
        <f t="shared" si="46"/>
        <v>900</v>
      </c>
      <c r="AT59" s="22">
        <f t="shared" si="46"/>
        <v>1800</v>
      </c>
      <c r="AU59" s="22">
        <f t="shared" si="46"/>
        <v>1800</v>
      </c>
      <c r="AV59" s="22">
        <f t="shared" si="46"/>
        <v>1800</v>
      </c>
      <c r="AW59" s="22">
        <f t="shared" si="46"/>
        <v>1800</v>
      </c>
      <c r="AX59" s="22">
        <f t="shared" si="46"/>
        <v>1800</v>
      </c>
      <c r="AY59" s="22">
        <f t="shared" si="46"/>
        <v>1800</v>
      </c>
      <c r="AZ59" s="22">
        <f t="shared" si="46"/>
        <v>2700</v>
      </c>
      <c r="BA59" s="22">
        <f t="shared" si="46"/>
        <v>2700</v>
      </c>
      <c r="BB59" s="22">
        <f t="shared" si="46"/>
        <v>3600</v>
      </c>
      <c r="BC59" s="22">
        <f t="shared" si="46"/>
        <v>3600</v>
      </c>
      <c r="BD59" s="22">
        <f t="shared" si="46"/>
        <v>3600</v>
      </c>
      <c r="BE59" s="22">
        <f t="shared" si="46"/>
        <v>3600</v>
      </c>
      <c r="BF59" s="22">
        <f t="shared" si="46"/>
        <v>5400</v>
      </c>
      <c r="BG59" s="22">
        <f t="shared" si="46"/>
        <v>5400</v>
      </c>
      <c r="BH59" s="22">
        <f t="shared" si="46"/>
        <v>5400</v>
      </c>
      <c r="BI59" s="22">
        <f t="shared" si="46"/>
        <v>7200</v>
      </c>
      <c r="BJ59" s="22">
        <f t="shared" si="46"/>
        <v>7200</v>
      </c>
      <c r="BK59" s="22">
        <f t="shared" si="46"/>
        <v>7200</v>
      </c>
      <c r="BL59" s="22">
        <f t="shared" si="46"/>
        <v>9000</v>
      </c>
      <c r="BM59" s="22">
        <f t="shared" si="46"/>
        <v>9000</v>
      </c>
      <c r="BN59" s="22">
        <f t="shared" si="46"/>
        <v>9000</v>
      </c>
      <c r="BO59" s="22">
        <f t="shared" si="46"/>
        <v>10800</v>
      </c>
      <c r="BP59" s="22">
        <f t="shared" si="46"/>
        <v>10800</v>
      </c>
      <c r="BQ59" s="22">
        <f t="shared" si="46"/>
        <v>10800</v>
      </c>
    </row>
    <row r="60" spans="1:69" s="21" customFormat="1" ht="16" customHeight="1">
      <c r="A60" s="212"/>
      <c r="B60" s="21" t="s">
        <v>132</v>
      </c>
      <c r="C60" s="212" t="s">
        <v>2</v>
      </c>
      <c r="D60" s="212" t="s">
        <v>118</v>
      </c>
      <c r="E60" s="212" t="s">
        <v>107</v>
      </c>
      <c r="F60" s="212" t="s">
        <v>88</v>
      </c>
      <c r="G60" s="212" t="s">
        <v>36</v>
      </c>
      <c r="H60" s="197" t="s">
        <v>53</v>
      </c>
      <c r="I60" s="197" t="str">
        <f t="shared" si="6"/>
        <v>ExpensesR&amp;DStaffCompensationBonusMobile ProductsJunior Mobile Developer</v>
      </c>
      <c r="J60" s="22">
        <f t="shared" ref="J60:AO60" si="47">INDEX(RoleData, MATCH($H60,RoleNames,), MATCH($F60,ExpenseNames,))*J46</f>
        <v>0</v>
      </c>
      <c r="K60" s="22">
        <f t="shared" si="47"/>
        <v>0</v>
      </c>
      <c r="L60" s="22">
        <f t="shared" si="47"/>
        <v>0</v>
      </c>
      <c r="M60" s="22">
        <f t="shared" si="47"/>
        <v>0</v>
      </c>
      <c r="N60" s="22">
        <f t="shared" si="47"/>
        <v>0</v>
      </c>
      <c r="O60" s="22">
        <f t="shared" si="47"/>
        <v>0</v>
      </c>
      <c r="P60" s="22">
        <f t="shared" si="47"/>
        <v>0</v>
      </c>
      <c r="Q60" s="22">
        <f t="shared" si="47"/>
        <v>0</v>
      </c>
      <c r="R60" s="22">
        <f t="shared" si="47"/>
        <v>0</v>
      </c>
      <c r="S60" s="22">
        <f t="shared" si="47"/>
        <v>0</v>
      </c>
      <c r="T60" s="22">
        <f t="shared" si="47"/>
        <v>400</v>
      </c>
      <c r="U60" s="22">
        <f t="shared" si="47"/>
        <v>400</v>
      </c>
      <c r="V60" s="22">
        <f t="shared" si="47"/>
        <v>400</v>
      </c>
      <c r="W60" s="22">
        <f t="shared" si="47"/>
        <v>400</v>
      </c>
      <c r="X60" s="22">
        <f t="shared" si="47"/>
        <v>400</v>
      </c>
      <c r="Y60" s="22">
        <f t="shared" si="47"/>
        <v>400</v>
      </c>
      <c r="Z60" s="22">
        <f t="shared" si="47"/>
        <v>400</v>
      </c>
      <c r="AA60" s="22">
        <f t="shared" si="47"/>
        <v>400</v>
      </c>
      <c r="AB60" s="22">
        <f t="shared" si="47"/>
        <v>400</v>
      </c>
      <c r="AC60" s="22">
        <f t="shared" si="47"/>
        <v>400</v>
      </c>
      <c r="AD60" s="22">
        <f t="shared" si="47"/>
        <v>800</v>
      </c>
      <c r="AE60" s="22">
        <f t="shared" si="47"/>
        <v>800</v>
      </c>
      <c r="AF60" s="22">
        <f t="shared" si="47"/>
        <v>800</v>
      </c>
      <c r="AG60" s="22">
        <f t="shared" si="47"/>
        <v>800</v>
      </c>
      <c r="AH60" s="22">
        <f t="shared" si="47"/>
        <v>800</v>
      </c>
      <c r="AI60" s="22">
        <f t="shared" si="47"/>
        <v>800</v>
      </c>
      <c r="AJ60" s="22">
        <f t="shared" si="47"/>
        <v>800</v>
      </c>
      <c r="AK60" s="22">
        <f t="shared" si="47"/>
        <v>800</v>
      </c>
      <c r="AL60" s="22">
        <f t="shared" si="47"/>
        <v>800</v>
      </c>
      <c r="AM60" s="22">
        <f t="shared" si="47"/>
        <v>1200</v>
      </c>
      <c r="AN60" s="22">
        <f t="shared" si="47"/>
        <v>1200</v>
      </c>
      <c r="AO60" s="22">
        <f t="shared" si="47"/>
        <v>1200</v>
      </c>
      <c r="AP60" s="22">
        <f t="shared" ref="AP60:BQ60" si="48">INDEX(RoleData, MATCH($H60,RoleNames,), MATCH($F60,ExpenseNames,))*AP46</f>
        <v>1200</v>
      </c>
      <c r="AQ60" s="22">
        <f t="shared" si="48"/>
        <v>1200</v>
      </c>
      <c r="AR60" s="22">
        <f t="shared" si="48"/>
        <v>1200</v>
      </c>
      <c r="AS60" s="22">
        <f t="shared" si="48"/>
        <v>1200</v>
      </c>
      <c r="AT60" s="22">
        <f t="shared" si="48"/>
        <v>1200</v>
      </c>
      <c r="AU60" s="22">
        <f t="shared" si="48"/>
        <v>1600</v>
      </c>
      <c r="AV60" s="22">
        <f t="shared" si="48"/>
        <v>1600</v>
      </c>
      <c r="AW60" s="22">
        <f t="shared" si="48"/>
        <v>1600</v>
      </c>
      <c r="AX60" s="22">
        <f t="shared" si="48"/>
        <v>1600</v>
      </c>
      <c r="AY60" s="22">
        <f t="shared" si="48"/>
        <v>1600</v>
      </c>
      <c r="AZ60" s="22">
        <f t="shared" si="48"/>
        <v>1600</v>
      </c>
      <c r="BA60" s="22">
        <f t="shared" si="48"/>
        <v>2000</v>
      </c>
      <c r="BB60" s="22">
        <f t="shared" si="48"/>
        <v>2000</v>
      </c>
      <c r="BC60" s="22">
        <f t="shared" si="48"/>
        <v>2000</v>
      </c>
      <c r="BD60" s="22">
        <f t="shared" si="48"/>
        <v>2000</v>
      </c>
      <c r="BE60" s="22">
        <f t="shared" si="48"/>
        <v>2400</v>
      </c>
      <c r="BF60" s="22">
        <f t="shared" si="48"/>
        <v>2400</v>
      </c>
      <c r="BG60" s="22">
        <f t="shared" si="48"/>
        <v>3200</v>
      </c>
      <c r="BH60" s="22">
        <f t="shared" si="48"/>
        <v>3200</v>
      </c>
      <c r="BI60" s="22">
        <f t="shared" si="48"/>
        <v>3200</v>
      </c>
      <c r="BJ60" s="22">
        <f t="shared" si="48"/>
        <v>4000</v>
      </c>
      <c r="BK60" s="22">
        <f t="shared" si="48"/>
        <v>4000</v>
      </c>
      <c r="BL60" s="22">
        <f t="shared" si="48"/>
        <v>4000</v>
      </c>
      <c r="BM60" s="22">
        <f t="shared" si="48"/>
        <v>4800</v>
      </c>
      <c r="BN60" s="22">
        <f t="shared" si="48"/>
        <v>4800</v>
      </c>
      <c r="BO60" s="22">
        <f t="shared" si="48"/>
        <v>4800</v>
      </c>
      <c r="BP60" s="22">
        <f t="shared" si="48"/>
        <v>5600</v>
      </c>
      <c r="BQ60" s="22">
        <f t="shared" si="48"/>
        <v>5600</v>
      </c>
    </row>
    <row r="61" spans="1:69" s="21" customFormat="1" ht="16" customHeight="1">
      <c r="A61" s="212"/>
      <c r="B61" s="21" t="s">
        <v>132</v>
      </c>
      <c r="C61" s="212" t="s">
        <v>2</v>
      </c>
      <c r="D61" s="212" t="s">
        <v>118</v>
      </c>
      <c r="E61" s="212" t="s">
        <v>107</v>
      </c>
      <c r="F61" s="212" t="s">
        <v>88</v>
      </c>
      <c r="G61" s="212" t="s">
        <v>36</v>
      </c>
      <c r="H61" s="197" t="s">
        <v>54</v>
      </c>
      <c r="I61" s="197" t="str">
        <f t="shared" si="6"/>
        <v>ExpensesR&amp;DStaffCompensationBonusMobile ProductsMobile Designer</v>
      </c>
      <c r="J61" s="22">
        <f t="shared" ref="J61:AO61" si="49">INDEX(RoleData, MATCH($H61,RoleNames,), MATCH($F61,ExpenseNames,))*J47</f>
        <v>0</v>
      </c>
      <c r="K61" s="22">
        <f t="shared" si="49"/>
        <v>0</v>
      </c>
      <c r="L61" s="22">
        <f t="shared" si="49"/>
        <v>0</v>
      </c>
      <c r="M61" s="22">
        <f t="shared" si="49"/>
        <v>0</v>
      </c>
      <c r="N61" s="22">
        <f t="shared" si="49"/>
        <v>0</v>
      </c>
      <c r="O61" s="22">
        <f t="shared" si="49"/>
        <v>0</v>
      </c>
      <c r="P61" s="22">
        <f t="shared" si="49"/>
        <v>0</v>
      </c>
      <c r="Q61" s="22">
        <f t="shared" si="49"/>
        <v>0</v>
      </c>
      <c r="R61" s="22">
        <f t="shared" si="49"/>
        <v>0</v>
      </c>
      <c r="S61" s="22">
        <f t="shared" si="49"/>
        <v>0</v>
      </c>
      <c r="T61" s="22">
        <f t="shared" si="49"/>
        <v>0</v>
      </c>
      <c r="U61" s="22">
        <f t="shared" si="49"/>
        <v>0</v>
      </c>
      <c r="V61" s="22">
        <f t="shared" si="49"/>
        <v>0</v>
      </c>
      <c r="W61" s="22">
        <f t="shared" si="49"/>
        <v>0</v>
      </c>
      <c r="X61" s="22">
        <f t="shared" si="49"/>
        <v>0</v>
      </c>
      <c r="Y61" s="22">
        <f t="shared" si="49"/>
        <v>0</v>
      </c>
      <c r="Z61" s="22">
        <f t="shared" si="49"/>
        <v>0</v>
      </c>
      <c r="AA61" s="22">
        <f t="shared" si="49"/>
        <v>666.66666666666674</v>
      </c>
      <c r="AB61" s="22">
        <f t="shared" si="49"/>
        <v>666.66666666666674</v>
      </c>
      <c r="AC61" s="22">
        <f t="shared" si="49"/>
        <v>666.66666666666674</v>
      </c>
      <c r="AD61" s="22">
        <f t="shared" si="49"/>
        <v>666.66666666666674</v>
      </c>
      <c r="AE61" s="22">
        <f t="shared" si="49"/>
        <v>666.66666666666674</v>
      </c>
      <c r="AF61" s="22">
        <f t="shared" si="49"/>
        <v>666.66666666666674</v>
      </c>
      <c r="AG61" s="22">
        <f t="shared" si="49"/>
        <v>666.66666666666674</v>
      </c>
      <c r="AH61" s="22">
        <f t="shared" si="49"/>
        <v>666.66666666666674</v>
      </c>
      <c r="AI61" s="22">
        <f t="shared" si="49"/>
        <v>666.66666666666674</v>
      </c>
      <c r="AJ61" s="22">
        <f t="shared" si="49"/>
        <v>666.66666666666674</v>
      </c>
      <c r="AK61" s="22">
        <f t="shared" si="49"/>
        <v>666.66666666666674</v>
      </c>
      <c r="AL61" s="22">
        <f t="shared" si="49"/>
        <v>666.66666666666674</v>
      </c>
      <c r="AM61" s="22">
        <f t="shared" si="49"/>
        <v>666.66666666666674</v>
      </c>
      <c r="AN61" s="22">
        <f t="shared" si="49"/>
        <v>666.66666666666674</v>
      </c>
      <c r="AO61" s="22">
        <f t="shared" si="49"/>
        <v>666.66666666666674</v>
      </c>
      <c r="AP61" s="22">
        <f t="shared" ref="AP61:BQ61" si="50">INDEX(RoleData, MATCH($H61,RoleNames,), MATCH($F61,ExpenseNames,))*AP47</f>
        <v>666.66666666666674</v>
      </c>
      <c r="AQ61" s="22">
        <f t="shared" si="50"/>
        <v>666.66666666666674</v>
      </c>
      <c r="AR61" s="22">
        <f t="shared" si="50"/>
        <v>666.66666666666674</v>
      </c>
      <c r="AS61" s="22">
        <f t="shared" si="50"/>
        <v>666.66666666666674</v>
      </c>
      <c r="AT61" s="22">
        <f t="shared" si="50"/>
        <v>666.66666666666674</v>
      </c>
      <c r="AU61" s="22">
        <f t="shared" si="50"/>
        <v>666.66666666666674</v>
      </c>
      <c r="AV61" s="22">
        <f t="shared" si="50"/>
        <v>666.66666666666674</v>
      </c>
      <c r="AW61" s="22">
        <f t="shared" si="50"/>
        <v>666.66666666666674</v>
      </c>
      <c r="AX61" s="22">
        <f t="shared" si="50"/>
        <v>666.66666666666674</v>
      </c>
      <c r="AY61" s="22">
        <f t="shared" si="50"/>
        <v>666.66666666666674</v>
      </c>
      <c r="AZ61" s="22">
        <f t="shared" si="50"/>
        <v>666.66666666666674</v>
      </c>
      <c r="BA61" s="22">
        <f t="shared" si="50"/>
        <v>666.66666666666674</v>
      </c>
      <c r="BB61" s="22">
        <f t="shared" si="50"/>
        <v>666.66666666666674</v>
      </c>
      <c r="BC61" s="22">
        <f t="shared" si="50"/>
        <v>666.66666666666674</v>
      </c>
      <c r="BD61" s="22">
        <f t="shared" si="50"/>
        <v>666.66666666666674</v>
      </c>
      <c r="BE61" s="22">
        <f t="shared" si="50"/>
        <v>666.66666666666674</v>
      </c>
      <c r="BF61" s="22">
        <f t="shared" si="50"/>
        <v>666.66666666666674</v>
      </c>
      <c r="BG61" s="22">
        <f t="shared" si="50"/>
        <v>666.66666666666674</v>
      </c>
      <c r="BH61" s="22">
        <f t="shared" si="50"/>
        <v>666.66666666666674</v>
      </c>
      <c r="BI61" s="22">
        <f t="shared" si="50"/>
        <v>666.66666666666674</v>
      </c>
      <c r="BJ61" s="22">
        <f t="shared" si="50"/>
        <v>666.66666666666674</v>
      </c>
      <c r="BK61" s="22">
        <f t="shared" si="50"/>
        <v>666.66666666666674</v>
      </c>
      <c r="BL61" s="22">
        <f t="shared" si="50"/>
        <v>666.66666666666674</v>
      </c>
      <c r="BM61" s="22">
        <f t="shared" si="50"/>
        <v>666.66666666666674</v>
      </c>
      <c r="BN61" s="22">
        <f t="shared" si="50"/>
        <v>666.66666666666674</v>
      </c>
      <c r="BO61" s="22">
        <f t="shared" si="50"/>
        <v>666.66666666666674</v>
      </c>
      <c r="BP61" s="22">
        <f t="shared" si="50"/>
        <v>666.66666666666674</v>
      </c>
      <c r="BQ61" s="22">
        <f t="shared" si="50"/>
        <v>666.66666666666674</v>
      </c>
    </row>
    <row r="62" spans="1:69" s="21" customFormat="1" ht="16" customHeight="1">
      <c r="A62" s="212"/>
      <c r="B62" s="21" t="s">
        <v>132</v>
      </c>
      <c r="C62" s="212" t="s">
        <v>2</v>
      </c>
      <c r="D62" s="212" t="s">
        <v>118</v>
      </c>
      <c r="E62" s="212" t="s">
        <v>107</v>
      </c>
      <c r="F62" s="212" t="s">
        <v>88</v>
      </c>
      <c r="G62" s="212" t="s">
        <v>37</v>
      </c>
      <c r="H62" s="197" t="s">
        <v>39</v>
      </c>
      <c r="I62" s="197" t="str">
        <f t="shared" si="6"/>
        <v>ExpensesR&amp;DStaffCompensationBonusMobile Platform TeamDevelopment Manager</v>
      </c>
      <c r="J62" s="22">
        <f t="shared" ref="J62:AO62" si="51">INDEX(RoleData, MATCH($H62,RoleNames,), MATCH($F62,ExpenseNames,))*J48</f>
        <v>0</v>
      </c>
      <c r="K62" s="22">
        <f t="shared" si="51"/>
        <v>0</v>
      </c>
      <c r="L62" s="22">
        <f t="shared" si="51"/>
        <v>0</v>
      </c>
      <c r="M62" s="22">
        <f t="shared" si="51"/>
        <v>0</v>
      </c>
      <c r="N62" s="22">
        <f t="shared" si="51"/>
        <v>0</v>
      </c>
      <c r="O62" s="22">
        <f t="shared" si="51"/>
        <v>0</v>
      </c>
      <c r="P62" s="22">
        <f t="shared" si="51"/>
        <v>0</v>
      </c>
      <c r="Q62" s="22">
        <f t="shared" si="51"/>
        <v>0</v>
      </c>
      <c r="R62" s="22">
        <f t="shared" si="51"/>
        <v>0</v>
      </c>
      <c r="S62" s="22">
        <f t="shared" si="51"/>
        <v>0</v>
      </c>
      <c r="T62" s="22">
        <f t="shared" si="51"/>
        <v>0</v>
      </c>
      <c r="U62" s="22">
        <f t="shared" si="51"/>
        <v>0</v>
      </c>
      <c r="V62" s="22">
        <f t="shared" si="51"/>
        <v>0</v>
      </c>
      <c r="W62" s="22">
        <f t="shared" si="51"/>
        <v>0</v>
      </c>
      <c r="X62" s="22">
        <f t="shared" si="51"/>
        <v>0</v>
      </c>
      <c r="Y62" s="22">
        <f t="shared" si="51"/>
        <v>0</v>
      </c>
      <c r="Z62" s="22">
        <f t="shared" si="51"/>
        <v>0</v>
      </c>
      <c r="AA62" s="22">
        <f t="shared" si="51"/>
        <v>0</v>
      </c>
      <c r="AB62" s="22">
        <f t="shared" si="51"/>
        <v>0</v>
      </c>
      <c r="AC62" s="22">
        <f t="shared" si="51"/>
        <v>0</v>
      </c>
      <c r="AD62" s="22">
        <f t="shared" si="51"/>
        <v>0</v>
      </c>
      <c r="AE62" s="22">
        <f t="shared" si="51"/>
        <v>0</v>
      </c>
      <c r="AF62" s="22">
        <f t="shared" si="51"/>
        <v>0</v>
      </c>
      <c r="AG62" s="22">
        <f t="shared" si="51"/>
        <v>0</v>
      </c>
      <c r="AH62" s="22">
        <f t="shared" si="51"/>
        <v>0</v>
      </c>
      <c r="AI62" s="22">
        <f t="shared" si="51"/>
        <v>0</v>
      </c>
      <c r="AJ62" s="22">
        <f t="shared" si="51"/>
        <v>0</v>
      </c>
      <c r="AK62" s="22">
        <f t="shared" si="51"/>
        <v>0</v>
      </c>
      <c r="AL62" s="22">
        <f t="shared" si="51"/>
        <v>0</v>
      </c>
      <c r="AM62" s="22">
        <f t="shared" si="51"/>
        <v>0</v>
      </c>
      <c r="AN62" s="22">
        <f t="shared" si="51"/>
        <v>0</v>
      </c>
      <c r="AO62" s="22">
        <f t="shared" si="51"/>
        <v>0</v>
      </c>
      <c r="AP62" s="22">
        <f t="shared" ref="AP62:BQ62" si="52">INDEX(RoleData, MATCH($H62,RoleNames,), MATCH($F62,ExpenseNames,))*AP48</f>
        <v>0</v>
      </c>
      <c r="AQ62" s="22">
        <f t="shared" si="52"/>
        <v>0</v>
      </c>
      <c r="AR62" s="22">
        <f t="shared" si="52"/>
        <v>0</v>
      </c>
      <c r="AS62" s="22">
        <f t="shared" si="52"/>
        <v>0</v>
      </c>
      <c r="AT62" s="22">
        <f t="shared" si="52"/>
        <v>0</v>
      </c>
      <c r="AU62" s="22">
        <f t="shared" si="52"/>
        <v>0</v>
      </c>
      <c r="AV62" s="22">
        <f t="shared" si="52"/>
        <v>0</v>
      </c>
      <c r="AW62" s="22">
        <f t="shared" si="52"/>
        <v>0</v>
      </c>
      <c r="AX62" s="22">
        <f t="shared" si="52"/>
        <v>0</v>
      </c>
      <c r="AY62" s="22">
        <f t="shared" si="52"/>
        <v>0</v>
      </c>
      <c r="AZ62" s="22">
        <f t="shared" si="52"/>
        <v>0</v>
      </c>
      <c r="BA62" s="22">
        <f t="shared" si="52"/>
        <v>0</v>
      </c>
      <c r="BB62" s="22">
        <f t="shared" si="52"/>
        <v>0</v>
      </c>
      <c r="BC62" s="22">
        <f t="shared" si="52"/>
        <v>0</v>
      </c>
      <c r="BD62" s="22">
        <f t="shared" si="52"/>
        <v>0</v>
      </c>
      <c r="BE62" s="22">
        <f t="shared" si="52"/>
        <v>0</v>
      </c>
      <c r="BF62" s="22">
        <f t="shared" si="52"/>
        <v>1000</v>
      </c>
      <c r="BG62" s="22">
        <f t="shared" si="52"/>
        <v>1000</v>
      </c>
      <c r="BH62" s="22">
        <f t="shared" si="52"/>
        <v>1000</v>
      </c>
      <c r="BI62" s="22">
        <f t="shared" si="52"/>
        <v>1000</v>
      </c>
      <c r="BJ62" s="22">
        <f t="shared" si="52"/>
        <v>1000</v>
      </c>
      <c r="BK62" s="22">
        <f t="shared" si="52"/>
        <v>1000</v>
      </c>
      <c r="BL62" s="22">
        <f t="shared" si="52"/>
        <v>1000</v>
      </c>
      <c r="BM62" s="22">
        <f t="shared" si="52"/>
        <v>1000</v>
      </c>
      <c r="BN62" s="22">
        <f t="shared" si="52"/>
        <v>1000</v>
      </c>
      <c r="BO62" s="22">
        <f t="shared" si="52"/>
        <v>1000</v>
      </c>
      <c r="BP62" s="22">
        <f t="shared" si="52"/>
        <v>1000</v>
      </c>
      <c r="BQ62" s="22">
        <f t="shared" si="52"/>
        <v>1000</v>
      </c>
    </row>
    <row r="63" spans="1:69" s="21" customFormat="1" ht="16" customHeight="1">
      <c r="A63" s="212"/>
      <c r="B63" s="21" t="s">
        <v>132</v>
      </c>
      <c r="C63" s="212" t="s">
        <v>2</v>
      </c>
      <c r="D63" s="212" t="s">
        <v>118</v>
      </c>
      <c r="E63" s="212" t="s">
        <v>107</v>
      </c>
      <c r="F63" s="212" t="s">
        <v>88</v>
      </c>
      <c r="G63" s="212" t="s">
        <v>37</v>
      </c>
      <c r="H63" s="197" t="s">
        <v>52</v>
      </c>
      <c r="I63" s="197" t="str">
        <f t="shared" si="6"/>
        <v>ExpensesR&amp;DStaffCompensationBonusMobile Platform TeamSenior Mobile Developer</v>
      </c>
      <c r="J63" s="22">
        <f t="shared" ref="J63:AO63" si="53">INDEX(RoleData, MATCH($H63,RoleNames,), MATCH($F63,ExpenseNames,))*J49</f>
        <v>900</v>
      </c>
      <c r="K63" s="22">
        <f t="shared" si="53"/>
        <v>900</v>
      </c>
      <c r="L63" s="22">
        <f t="shared" si="53"/>
        <v>900</v>
      </c>
      <c r="M63" s="22">
        <f t="shared" si="53"/>
        <v>900</v>
      </c>
      <c r="N63" s="22">
        <f t="shared" si="53"/>
        <v>900</v>
      </c>
      <c r="O63" s="22">
        <f t="shared" si="53"/>
        <v>900</v>
      </c>
      <c r="P63" s="22">
        <f t="shared" si="53"/>
        <v>900</v>
      </c>
      <c r="Q63" s="22">
        <f t="shared" si="53"/>
        <v>900</v>
      </c>
      <c r="R63" s="22">
        <f t="shared" si="53"/>
        <v>900</v>
      </c>
      <c r="S63" s="22">
        <f t="shared" si="53"/>
        <v>900</v>
      </c>
      <c r="T63" s="22">
        <f t="shared" si="53"/>
        <v>900</v>
      </c>
      <c r="U63" s="22">
        <f t="shared" si="53"/>
        <v>900</v>
      </c>
      <c r="V63" s="22">
        <f t="shared" si="53"/>
        <v>1800</v>
      </c>
      <c r="W63" s="22">
        <f t="shared" si="53"/>
        <v>1800</v>
      </c>
      <c r="X63" s="22">
        <f t="shared" si="53"/>
        <v>1800</v>
      </c>
      <c r="Y63" s="22">
        <f t="shared" si="53"/>
        <v>1800</v>
      </c>
      <c r="Z63" s="22">
        <f t="shared" si="53"/>
        <v>1800</v>
      </c>
      <c r="AA63" s="22">
        <f t="shared" si="53"/>
        <v>1800</v>
      </c>
      <c r="AB63" s="22">
        <f t="shared" si="53"/>
        <v>1800</v>
      </c>
      <c r="AC63" s="22">
        <f t="shared" si="53"/>
        <v>1800</v>
      </c>
      <c r="AD63" s="22">
        <f t="shared" si="53"/>
        <v>1800</v>
      </c>
      <c r="AE63" s="22">
        <f t="shared" si="53"/>
        <v>1800</v>
      </c>
      <c r="AF63" s="22">
        <f t="shared" si="53"/>
        <v>1800</v>
      </c>
      <c r="AG63" s="22">
        <f t="shared" si="53"/>
        <v>1800</v>
      </c>
      <c r="AH63" s="22">
        <f t="shared" si="53"/>
        <v>1800</v>
      </c>
      <c r="AI63" s="22">
        <f t="shared" si="53"/>
        <v>1800</v>
      </c>
      <c r="AJ63" s="22">
        <f t="shared" si="53"/>
        <v>1800</v>
      </c>
      <c r="AK63" s="22">
        <f t="shared" si="53"/>
        <v>1800</v>
      </c>
      <c r="AL63" s="22">
        <f t="shared" si="53"/>
        <v>1800</v>
      </c>
      <c r="AM63" s="22">
        <f t="shared" si="53"/>
        <v>1800</v>
      </c>
      <c r="AN63" s="22">
        <f t="shared" si="53"/>
        <v>1800</v>
      </c>
      <c r="AO63" s="22">
        <f t="shared" si="53"/>
        <v>1800</v>
      </c>
      <c r="AP63" s="22">
        <f t="shared" ref="AP63:BQ63" si="54">INDEX(RoleData, MATCH($H63,RoleNames,), MATCH($F63,ExpenseNames,))*AP49</f>
        <v>1800</v>
      </c>
      <c r="AQ63" s="22">
        <f t="shared" si="54"/>
        <v>1800</v>
      </c>
      <c r="AR63" s="22">
        <f t="shared" si="54"/>
        <v>1800</v>
      </c>
      <c r="AS63" s="22">
        <f t="shared" si="54"/>
        <v>1800</v>
      </c>
      <c r="AT63" s="22">
        <f t="shared" si="54"/>
        <v>2700</v>
      </c>
      <c r="AU63" s="22">
        <f t="shared" si="54"/>
        <v>2700</v>
      </c>
      <c r="AV63" s="22">
        <f t="shared" si="54"/>
        <v>2700</v>
      </c>
      <c r="AW63" s="22">
        <f t="shared" si="54"/>
        <v>2700</v>
      </c>
      <c r="AX63" s="22">
        <f t="shared" si="54"/>
        <v>2700</v>
      </c>
      <c r="AY63" s="22">
        <f t="shared" si="54"/>
        <v>2700</v>
      </c>
      <c r="AZ63" s="22">
        <f t="shared" si="54"/>
        <v>2700</v>
      </c>
      <c r="BA63" s="22">
        <f t="shared" si="54"/>
        <v>2700</v>
      </c>
      <c r="BB63" s="22">
        <f t="shared" si="54"/>
        <v>2700</v>
      </c>
      <c r="BC63" s="22">
        <f t="shared" si="54"/>
        <v>2700</v>
      </c>
      <c r="BD63" s="22">
        <f t="shared" si="54"/>
        <v>2700</v>
      </c>
      <c r="BE63" s="22">
        <f t="shared" si="54"/>
        <v>2700</v>
      </c>
      <c r="BF63" s="22">
        <f t="shared" si="54"/>
        <v>3600</v>
      </c>
      <c r="BG63" s="22">
        <f t="shared" si="54"/>
        <v>3600</v>
      </c>
      <c r="BH63" s="22">
        <f t="shared" si="54"/>
        <v>3600</v>
      </c>
      <c r="BI63" s="22">
        <f t="shared" si="54"/>
        <v>3600</v>
      </c>
      <c r="BJ63" s="22">
        <f t="shared" si="54"/>
        <v>3600</v>
      </c>
      <c r="BK63" s="22">
        <f t="shared" si="54"/>
        <v>3600</v>
      </c>
      <c r="BL63" s="22">
        <f t="shared" si="54"/>
        <v>3600</v>
      </c>
      <c r="BM63" s="22">
        <f t="shared" si="54"/>
        <v>3600</v>
      </c>
      <c r="BN63" s="22">
        <f t="shared" si="54"/>
        <v>3600</v>
      </c>
      <c r="BO63" s="22">
        <f t="shared" si="54"/>
        <v>3600</v>
      </c>
      <c r="BP63" s="22">
        <f t="shared" si="54"/>
        <v>3600</v>
      </c>
      <c r="BQ63" s="22">
        <f t="shared" si="54"/>
        <v>3600</v>
      </c>
    </row>
    <row r="64" spans="1:69" s="21" customFormat="1" ht="16" customHeight="1">
      <c r="A64" s="212"/>
      <c r="B64" s="21" t="s">
        <v>132</v>
      </c>
      <c r="C64" s="212" t="s">
        <v>2</v>
      </c>
      <c r="D64" s="212" t="s">
        <v>118</v>
      </c>
      <c r="E64" s="212" t="s">
        <v>107</v>
      </c>
      <c r="F64" s="212" t="s">
        <v>88</v>
      </c>
      <c r="G64" s="212" t="s">
        <v>37</v>
      </c>
      <c r="H64" s="197" t="s">
        <v>53</v>
      </c>
      <c r="I64" s="197" t="str">
        <f t="shared" si="6"/>
        <v>ExpensesR&amp;DStaffCompensationBonusMobile Platform TeamJunior Mobile Developer</v>
      </c>
      <c r="J64" s="22">
        <f t="shared" ref="J64:AO64" si="55">INDEX(RoleData, MATCH($H64,RoleNames,), MATCH($F64,ExpenseNames,))*J50</f>
        <v>400</v>
      </c>
      <c r="K64" s="22">
        <f t="shared" si="55"/>
        <v>400</v>
      </c>
      <c r="L64" s="22">
        <f t="shared" si="55"/>
        <v>400</v>
      </c>
      <c r="M64" s="22">
        <f t="shared" si="55"/>
        <v>400</v>
      </c>
      <c r="N64" s="22">
        <f t="shared" si="55"/>
        <v>400</v>
      </c>
      <c r="O64" s="22">
        <f t="shared" si="55"/>
        <v>400</v>
      </c>
      <c r="P64" s="22">
        <f t="shared" si="55"/>
        <v>400</v>
      </c>
      <c r="Q64" s="22">
        <f t="shared" si="55"/>
        <v>400</v>
      </c>
      <c r="R64" s="22">
        <f t="shared" si="55"/>
        <v>400</v>
      </c>
      <c r="S64" s="22">
        <f t="shared" si="55"/>
        <v>400</v>
      </c>
      <c r="T64" s="22">
        <f t="shared" si="55"/>
        <v>400</v>
      </c>
      <c r="U64" s="22">
        <f t="shared" si="55"/>
        <v>400</v>
      </c>
      <c r="V64" s="22">
        <f t="shared" si="55"/>
        <v>800</v>
      </c>
      <c r="W64" s="22">
        <f t="shared" si="55"/>
        <v>800</v>
      </c>
      <c r="X64" s="22">
        <f t="shared" si="55"/>
        <v>800</v>
      </c>
      <c r="Y64" s="22">
        <f t="shared" si="55"/>
        <v>800</v>
      </c>
      <c r="Z64" s="22">
        <f t="shared" si="55"/>
        <v>800</v>
      </c>
      <c r="AA64" s="22">
        <f t="shared" si="55"/>
        <v>800</v>
      </c>
      <c r="AB64" s="22">
        <f t="shared" si="55"/>
        <v>800</v>
      </c>
      <c r="AC64" s="22">
        <f t="shared" si="55"/>
        <v>800</v>
      </c>
      <c r="AD64" s="22">
        <f t="shared" si="55"/>
        <v>800</v>
      </c>
      <c r="AE64" s="22">
        <f t="shared" si="55"/>
        <v>800</v>
      </c>
      <c r="AF64" s="22">
        <f t="shared" si="55"/>
        <v>800</v>
      </c>
      <c r="AG64" s="22">
        <f t="shared" si="55"/>
        <v>800</v>
      </c>
      <c r="AH64" s="22">
        <f t="shared" si="55"/>
        <v>800</v>
      </c>
      <c r="AI64" s="22">
        <f t="shared" si="55"/>
        <v>800</v>
      </c>
      <c r="AJ64" s="22">
        <f t="shared" si="55"/>
        <v>800</v>
      </c>
      <c r="AK64" s="22">
        <f t="shared" si="55"/>
        <v>800</v>
      </c>
      <c r="AL64" s="22">
        <f t="shared" si="55"/>
        <v>800</v>
      </c>
      <c r="AM64" s="22">
        <f t="shared" si="55"/>
        <v>800</v>
      </c>
      <c r="AN64" s="22">
        <f t="shared" si="55"/>
        <v>800</v>
      </c>
      <c r="AO64" s="22">
        <f t="shared" si="55"/>
        <v>800</v>
      </c>
      <c r="AP64" s="22">
        <f t="shared" ref="AP64:BQ64" si="56">INDEX(RoleData, MATCH($H64,RoleNames,), MATCH($F64,ExpenseNames,))*AP50</f>
        <v>800</v>
      </c>
      <c r="AQ64" s="22">
        <f t="shared" si="56"/>
        <v>800</v>
      </c>
      <c r="AR64" s="22">
        <f t="shared" si="56"/>
        <v>800</v>
      </c>
      <c r="AS64" s="22">
        <f t="shared" si="56"/>
        <v>800</v>
      </c>
      <c r="AT64" s="22">
        <f t="shared" si="56"/>
        <v>1200</v>
      </c>
      <c r="AU64" s="22">
        <f t="shared" si="56"/>
        <v>1200</v>
      </c>
      <c r="AV64" s="22">
        <f t="shared" si="56"/>
        <v>1200</v>
      </c>
      <c r="AW64" s="22">
        <f t="shared" si="56"/>
        <v>1200</v>
      </c>
      <c r="AX64" s="22">
        <f t="shared" si="56"/>
        <v>1200</v>
      </c>
      <c r="AY64" s="22">
        <f t="shared" si="56"/>
        <v>1200</v>
      </c>
      <c r="AZ64" s="22">
        <f t="shared" si="56"/>
        <v>1200</v>
      </c>
      <c r="BA64" s="22">
        <f t="shared" si="56"/>
        <v>1200</v>
      </c>
      <c r="BB64" s="22">
        <f t="shared" si="56"/>
        <v>1200</v>
      </c>
      <c r="BC64" s="22">
        <f t="shared" si="56"/>
        <v>1200</v>
      </c>
      <c r="BD64" s="22">
        <f t="shared" si="56"/>
        <v>1200</v>
      </c>
      <c r="BE64" s="22">
        <f t="shared" si="56"/>
        <v>1200</v>
      </c>
      <c r="BF64" s="22">
        <f t="shared" si="56"/>
        <v>1600</v>
      </c>
      <c r="BG64" s="22">
        <f t="shared" si="56"/>
        <v>1600</v>
      </c>
      <c r="BH64" s="22">
        <f t="shared" si="56"/>
        <v>1600</v>
      </c>
      <c r="BI64" s="22">
        <f t="shared" si="56"/>
        <v>1600</v>
      </c>
      <c r="BJ64" s="22">
        <f t="shared" si="56"/>
        <v>1600</v>
      </c>
      <c r="BK64" s="22">
        <f t="shared" si="56"/>
        <v>1600</v>
      </c>
      <c r="BL64" s="22">
        <f t="shared" si="56"/>
        <v>1600</v>
      </c>
      <c r="BM64" s="22">
        <f t="shared" si="56"/>
        <v>1600</v>
      </c>
      <c r="BN64" s="22">
        <f t="shared" si="56"/>
        <v>1600</v>
      </c>
      <c r="BO64" s="22">
        <f t="shared" si="56"/>
        <v>1600</v>
      </c>
      <c r="BP64" s="22">
        <f t="shared" si="56"/>
        <v>1600</v>
      </c>
      <c r="BQ64" s="22">
        <f t="shared" si="56"/>
        <v>1600</v>
      </c>
    </row>
    <row r="65" spans="1:69" s="21" customFormat="1" ht="16" customHeight="1">
      <c r="A65" s="212"/>
      <c r="B65" s="21" t="s">
        <v>132</v>
      </c>
      <c r="C65" s="212" t="s">
        <v>2</v>
      </c>
      <c r="D65" s="212" t="s">
        <v>118</v>
      </c>
      <c r="E65" s="212" t="s">
        <v>107</v>
      </c>
      <c r="F65" s="212" t="s">
        <v>88</v>
      </c>
      <c r="G65" s="212" t="s">
        <v>45</v>
      </c>
      <c r="H65" s="197" t="s">
        <v>38</v>
      </c>
      <c r="I65" s="197" t="str">
        <f t="shared" si="6"/>
        <v>ExpensesR&amp;DStaffCompensationBonusServer DevelopmentArchitect</v>
      </c>
      <c r="J65" s="22">
        <f t="shared" ref="J65:AO65" si="57">INDEX(RoleData, MATCH($H65,RoleNames,), MATCH($F65,ExpenseNames,))*J51</f>
        <v>0</v>
      </c>
      <c r="K65" s="22">
        <f t="shared" si="57"/>
        <v>0</v>
      </c>
      <c r="L65" s="22">
        <f t="shared" si="57"/>
        <v>0</v>
      </c>
      <c r="M65" s="22">
        <f t="shared" si="57"/>
        <v>0</v>
      </c>
      <c r="N65" s="22">
        <f t="shared" si="57"/>
        <v>0</v>
      </c>
      <c r="O65" s="22">
        <f t="shared" si="57"/>
        <v>0</v>
      </c>
      <c r="P65" s="22">
        <f t="shared" si="57"/>
        <v>0</v>
      </c>
      <c r="Q65" s="22">
        <f t="shared" si="57"/>
        <v>0</v>
      </c>
      <c r="R65" s="22">
        <f t="shared" si="57"/>
        <v>0</v>
      </c>
      <c r="S65" s="22">
        <f t="shared" si="57"/>
        <v>0</v>
      </c>
      <c r="T65" s="22">
        <f t="shared" si="57"/>
        <v>0</v>
      </c>
      <c r="U65" s="22">
        <f t="shared" si="57"/>
        <v>0</v>
      </c>
      <c r="V65" s="22">
        <f t="shared" si="57"/>
        <v>0</v>
      </c>
      <c r="W65" s="22">
        <f t="shared" si="57"/>
        <v>0</v>
      </c>
      <c r="X65" s="22">
        <f t="shared" si="57"/>
        <v>0</v>
      </c>
      <c r="Y65" s="22">
        <f t="shared" si="57"/>
        <v>0</v>
      </c>
      <c r="Z65" s="22">
        <f t="shared" si="57"/>
        <v>0</v>
      </c>
      <c r="AA65" s="22">
        <f t="shared" si="57"/>
        <v>0</v>
      </c>
      <c r="AB65" s="22">
        <f t="shared" si="57"/>
        <v>0</v>
      </c>
      <c r="AC65" s="22">
        <f t="shared" si="57"/>
        <v>0</v>
      </c>
      <c r="AD65" s="22">
        <f t="shared" si="57"/>
        <v>0</v>
      </c>
      <c r="AE65" s="22">
        <f t="shared" si="57"/>
        <v>0</v>
      </c>
      <c r="AF65" s="22">
        <f t="shared" si="57"/>
        <v>1562.4999999999998</v>
      </c>
      <c r="AG65" s="22">
        <f t="shared" si="57"/>
        <v>1562.4999999999998</v>
      </c>
      <c r="AH65" s="22">
        <f t="shared" si="57"/>
        <v>1562.4999999999998</v>
      </c>
      <c r="AI65" s="22">
        <f t="shared" si="57"/>
        <v>1562.4999999999998</v>
      </c>
      <c r="AJ65" s="22">
        <f t="shared" si="57"/>
        <v>1562.4999999999998</v>
      </c>
      <c r="AK65" s="22">
        <f t="shared" si="57"/>
        <v>1562.4999999999998</v>
      </c>
      <c r="AL65" s="22">
        <f t="shared" si="57"/>
        <v>1562.4999999999998</v>
      </c>
      <c r="AM65" s="22">
        <f t="shared" si="57"/>
        <v>1562.4999999999998</v>
      </c>
      <c r="AN65" s="22">
        <f t="shared" si="57"/>
        <v>1562.4999999999998</v>
      </c>
      <c r="AO65" s="22">
        <f t="shared" si="57"/>
        <v>1562.4999999999998</v>
      </c>
      <c r="AP65" s="22">
        <f t="shared" ref="AP65:BQ65" si="58">INDEX(RoleData, MATCH($H65,RoleNames,), MATCH($F65,ExpenseNames,))*AP51</f>
        <v>1562.4999999999998</v>
      </c>
      <c r="AQ65" s="22">
        <f t="shared" si="58"/>
        <v>1562.4999999999998</v>
      </c>
      <c r="AR65" s="22">
        <f t="shared" si="58"/>
        <v>1562.4999999999998</v>
      </c>
      <c r="AS65" s="22">
        <f t="shared" si="58"/>
        <v>1562.4999999999998</v>
      </c>
      <c r="AT65" s="22">
        <f t="shared" si="58"/>
        <v>1562.4999999999998</v>
      </c>
      <c r="AU65" s="22">
        <f t="shared" si="58"/>
        <v>1562.4999999999998</v>
      </c>
      <c r="AV65" s="22">
        <f t="shared" si="58"/>
        <v>1562.4999999999998</v>
      </c>
      <c r="AW65" s="22">
        <f t="shared" si="58"/>
        <v>1562.4999999999998</v>
      </c>
      <c r="AX65" s="22">
        <f t="shared" si="58"/>
        <v>1562.4999999999998</v>
      </c>
      <c r="AY65" s="22">
        <f t="shared" si="58"/>
        <v>1562.4999999999998</v>
      </c>
      <c r="AZ65" s="22">
        <f t="shared" si="58"/>
        <v>1562.4999999999998</v>
      </c>
      <c r="BA65" s="22">
        <f t="shared" si="58"/>
        <v>1562.4999999999998</v>
      </c>
      <c r="BB65" s="22">
        <f t="shared" si="58"/>
        <v>1562.4999999999998</v>
      </c>
      <c r="BC65" s="22">
        <f t="shared" si="58"/>
        <v>1562.4999999999998</v>
      </c>
      <c r="BD65" s="22">
        <f t="shared" si="58"/>
        <v>1562.4999999999998</v>
      </c>
      <c r="BE65" s="22">
        <f t="shared" si="58"/>
        <v>1562.4999999999998</v>
      </c>
      <c r="BF65" s="22">
        <f t="shared" si="58"/>
        <v>1562.4999999999998</v>
      </c>
      <c r="BG65" s="22">
        <f t="shared" si="58"/>
        <v>1562.4999999999998</v>
      </c>
      <c r="BH65" s="22">
        <f t="shared" si="58"/>
        <v>1562.4999999999998</v>
      </c>
      <c r="BI65" s="22">
        <f t="shared" si="58"/>
        <v>1562.4999999999998</v>
      </c>
      <c r="BJ65" s="22">
        <f t="shared" si="58"/>
        <v>1562.4999999999998</v>
      </c>
      <c r="BK65" s="22">
        <f t="shared" si="58"/>
        <v>1562.4999999999998</v>
      </c>
      <c r="BL65" s="22">
        <f t="shared" si="58"/>
        <v>1562.4999999999998</v>
      </c>
      <c r="BM65" s="22">
        <f t="shared" si="58"/>
        <v>1562.4999999999998</v>
      </c>
      <c r="BN65" s="22">
        <f t="shared" si="58"/>
        <v>1562.4999999999998</v>
      </c>
      <c r="BO65" s="22">
        <f t="shared" si="58"/>
        <v>1562.4999999999998</v>
      </c>
      <c r="BP65" s="22">
        <f t="shared" si="58"/>
        <v>1562.4999999999998</v>
      </c>
      <c r="BQ65" s="22">
        <f t="shared" si="58"/>
        <v>1562.4999999999998</v>
      </c>
    </row>
    <row r="66" spans="1:69" s="21" customFormat="1" ht="16" customHeight="1">
      <c r="A66" s="212"/>
      <c r="B66" s="21" t="s">
        <v>132</v>
      </c>
      <c r="C66" s="212" t="s">
        <v>2</v>
      </c>
      <c r="D66" s="212" t="s">
        <v>118</v>
      </c>
      <c r="E66" s="212" t="s">
        <v>107</v>
      </c>
      <c r="F66" s="212" t="s">
        <v>88</v>
      </c>
      <c r="G66" s="212" t="s">
        <v>45</v>
      </c>
      <c r="H66" s="197" t="s">
        <v>46</v>
      </c>
      <c r="I66" s="197" t="str">
        <f t="shared" si="6"/>
        <v>ExpensesR&amp;DStaffCompensationBonusServer DevelopmentSenior Developer</v>
      </c>
      <c r="J66" s="22">
        <f t="shared" ref="J66:AO66" si="59">INDEX(RoleData, MATCH($H66,RoleNames,), MATCH($F66,ExpenseNames,))*J52</f>
        <v>0</v>
      </c>
      <c r="K66" s="22">
        <f t="shared" si="59"/>
        <v>0</v>
      </c>
      <c r="L66" s="22">
        <f t="shared" si="59"/>
        <v>0</v>
      </c>
      <c r="M66" s="22">
        <f t="shared" si="59"/>
        <v>0</v>
      </c>
      <c r="N66" s="22">
        <f t="shared" si="59"/>
        <v>0</v>
      </c>
      <c r="O66" s="22">
        <f t="shared" si="59"/>
        <v>900</v>
      </c>
      <c r="P66" s="22">
        <f t="shared" si="59"/>
        <v>900</v>
      </c>
      <c r="Q66" s="22">
        <f t="shared" si="59"/>
        <v>900</v>
      </c>
      <c r="R66" s="22">
        <f t="shared" si="59"/>
        <v>900</v>
      </c>
      <c r="S66" s="22">
        <f t="shared" si="59"/>
        <v>900</v>
      </c>
      <c r="T66" s="22">
        <f t="shared" si="59"/>
        <v>900</v>
      </c>
      <c r="U66" s="22">
        <f t="shared" si="59"/>
        <v>900</v>
      </c>
      <c r="V66" s="22">
        <f t="shared" si="59"/>
        <v>900</v>
      </c>
      <c r="W66" s="22">
        <f t="shared" si="59"/>
        <v>900</v>
      </c>
      <c r="X66" s="22">
        <f t="shared" si="59"/>
        <v>900</v>
      </c>
      <c r="Y66" s="22">
        <f t="shared" si="59"/>
        <v>900</v>
      </c>
      <c r="Z66" s="22">
        <f t="shared" si="59"/>
        <v>900</v>
      </c>
      <c r="AA66" s="22">
        <f t="shared" si="59"/>
        <v>900</v>
      </c>
      <c r="AB66" s="22">
        <f t="shared" si="59"/>
        <v>900</v>
      </c>
      <c r="AC66" s="22">
        <f t="shared" si="59"/>
        <v>900</v>
      </c>
      <c r="AD66" s="22">
        <f t="shared" si="59"/>
        <v>900</v>
      </c>
      <c r="AE66" s="22">
        <f t="shared" si="59"/>
        <v>900</v>
      </c>
      <c r="AF66" s="22">
        <f t="shared" si="59"/>
        <v>900</v>
      </c>
      <c r="AG66" s="22">
        <f t="shared" si="59"/>
        <v>900</v>
      </c>
      <c r="AH66" s="22">
        <f t="shared" si="59"/>
        <v>900</v>
      </c>
      <c r="AI66" s="22">
        <f t="shared" si="59"/>
        <v>900</v>
      </c>
      <c r="AJ66" s="22">
        <f t="shared" si="59"/>
        <v>900</v>
      </c>
      <c r="AK66" s="22">
        <f t="shared" si="59"/>
        <v>900</v>
      </c>
      <c r="AL66" s="22">
        <f t="shared" si="59"/>
        <v>900</v>
      </c>
      <c r="AM66" s="22">
        <f t="shared" si="59"/>
        <v>900</v>
      </c>
      <c r="AN66" s="22">
        <f t="shared" si="59"/>
        <v>900</v>
      </c>
      <c r="AO66" s="22">
        <f t="shared" si="59"/>
        <v>900</v>
      </c>
      <c r="AP66" s="22">
        <f t="shared" ref="AP66:BQ66" si="60">INDEX(RoleData, MATCH($H66,RoleNames,), MATCH($F66,ExpenseNames,))*AP52</f>
        <v>1800</v>
      </c>
      <c r="AQ66" s="22">
        <f t="shared" si="60"/>
        <v>1800</v>
      </c>
      <c r="AR66" s="22">
        <f t="shared" si="60"/>
        <v>1800</v>
      </c>
      <c r="AS66" s="22">
        <f t="shared" si="60"/>
        <v>1800</v>
      </c>
      <c r="AT66" s="22">
        <f t="shared" si="60"/>
        <v>1800</v>
      </c>
      <c r="AU66" s="22">
        <f t="shared" si="60"/>
        <v>1800</v>
      </c>
      <c r="AV66" s="22">
        <f t="shared" si="60"/>
        <v>2700</v>
      </c>
      <c r="AW66" s="22">
        <f t="shared" si="60"/>
        <v>2700</v>
      </c>
      <c r="AX66" s="22">
        <f t="shared" si="60"/>
        <v>2700</v>
      </c>
      <c r="AY66" s="22">
        <f t="shared" si="60"/>
        <v>2700</v>
      </c>
      <c r="AZ66" s="22">
        <f t="shared" si="60"/>
        <v>2700</v>
      </c>
      <c r="BA66" s="22">
        <f t="shared" si="60"/>
        <v>2700</v>
      </c>
      <c r="BB66" s="22">
        <f t="shared" si="60"/>
        <v>3600</v>
      </c>
      <c r="BC66" s="22">
        <f t="shared" si="60"/>
        <v>3600</v>
      </c>
      <c r="BD66" s="22">
        <f t="shared" si="60"/>
        <v>3600</v>
      </c>
      <c r="BE66" s="22">
        <f t="shared" si="60"/>
        <v>3600</v>
      </c>
      <c r="BF66" s="22">
        <f t="shared" si="60"/>
        <v>3600</v>
      </c>
      <c r="BG66" s="22">
        <f t="shared" si="60"/>
        <v>3600</v>
      </c>
      <c r="BH66" s="22">
        <f t="shared" si="60"/>
        <v>4500</v>
      </c>
      <c r="BI66" s="22">
        <f t="shared" si="60"/>
        <v>4500</v>
      </c>
      <c r="BJ66" s="22">
        <f t="shared" si="60"/>
        <v>4500</v>
      </c>
      <c r="BK66" s="22">
        <f t="shared" si="60"/>
        <v>4500</v>
      </c>
      <c r="BL66" s="22">
        <f t="shared" si="60"/>
        <v>4500</v>
      </c>
      <c r="BM66" s="22">
        <f t="shared" si="60"/>
        <v>4500</v>
      </c>
      <c r="BN66" s="22">
        <f t="shared" si="60"/>
        <v>4500</v>
      </c>
      <c r="BO66" s="22">
        <f t="shared" si="60"/>
        <v>4500</v>
      </c>
      <c r="BP66" s="22">
        <f t="shared" si="60"/>
        <v>4500</v>
      </c>
      <c r="BQ66" s="22">
        <f t="shared" si="60"/>
        <v>4500</v>
      </c>
    </row>
    <row r="67" spans="1:69" s="21" customFormat="1" ht="16" customHeight="1">
      <c r="A67" s="212"/>
      <c r="B67" s="21" t="s">
        <v>132</v>
      </c>
      <c r="C67" s="212" t="s">
        <v>2</v>
      </c>
      <c r="D67" s="212" t="s">
        <v>118</v>
      </c>
      <c r="E67" s="212" t="s">
        <v>107</v>
      </c>
      <c r="F67" s="212" t="s">
        <v>88</v>
      </c>
      <c r="G67" s="212" t="s">
        <v>45</v>
      </c>
      <c r="H67" s="197" t="s">
        <v>47</v>
      </c>
      <c r="I67" s="197" t="str">
        <f t="shared" si="6"/>
        <v>ExpensesR&amp;DStaffCompensationBonusServer DevelopmentJunior Developer</v>
      </c>
      <c r="J67" s="22">
        <f t="shared" ref="J67:AO67" si="61">INDEX(RoleData, MATCH($H67,RoleNames,), MATCH($F67,ExpenseNames,))*J53</f>
        <v>0</v>
      </c>
      <c r="K67" s="22">
        <f t="shared" si="61"/>
        <v>0</v>
      </c>
      <c r="L67" s="22">
        <f t="shared" si="61"/>
        <v>0</v>
      </c>
      <c r="M67" s="22">
        <f t="shared" si="61"/>
        <v>0</v>
      </c>
      <c r="N67" s="22">
        <f t="shared" si="61"/>
        <v>0</v>
      </c>
      <c r="O67" s="22">
        <f t="shared" si="61"/>
        <v>0</v>
      </c>
      <c r="P67" s="22">
        <f t="shared" si="61"/>
        <v>0</v>
      </c>
      <c r="Q67" s="22">
        <f t="shared" si="61"/>
        <v>0</v>
      </c>
      <c r="R67" s="22">
        <f t="shared" si="61"/>
        <v>0</v>
      </c>
      <c r="S67" s="22">
        <f t="shared" si="61"/>
        <v>0</v>
      </c>
      <c r="T67" s="22">
        <f t="shared" si="61"/>
        <v>0</v>
      </c>
      <c r="U67" s="22">
        <f t="shared" si="61"/>
        <v>0</v>
      </c>
      <c r="V67" s="22">
        <f t="shared" si="61"/>
        <v>0</v>
      </c>
      <c r="W67" s="22">
        <f t="shared" si="61"/>
        <v>0</v>
      </c>
      <c r="X67" s="22">
        <f t="shared" si="61"/>
        <v>400</v>
      </c>
      <c r="Y67" s="22">
        <f t="shared" si="61"/>
        <v>400</v>
      </c>
      <c r="Z67" s="22">
        <f t="shared" si="61"/>
        <v>400</v>
      </c>
      <c r="AA67" s="22">
        <f t="shared" si="61"/>
        <v>400</v>
      </c>
      <c r="AB67" s="22">
        <f t="shared" si="61"/>
        <v>400</v>
      </c>
      <c r="AC67" s="22">
        <f t="shared" si="61"/>
        <v>400</v>
      </c>
      <c r="AD67" s="22">
        <f t="shared" si="61"/>
        <v>400</v>
      </c>
      <c r="AE67" s="22">
        <f t="shared" si="61"/>
        <v>400</v>
      </c>
      <c r="AF67" s="22">
        <f t="shared" si="61"/>
        <v>400</v>
      </c>
      <c r="AG67" s="22">
        <f t="shared" si="61"/>
        <v>400</v>
      </c>
      <c r="AH67" s="22">
        <f t="shared" si="61"/>
        <v>400</v>
      </c>
      <c r="AI67" s="22">
        <f t="shared" si="61"/>
        <v>400</v>
      </c>
      <c r="AJ67" s="22">
        <f t="shared" si="61"/>
        <v>400</v>
      </c>
      <c r="AK67" s="22">
        <f t="shared" si="61"/>
        <v>400</v>
      </c>
      <c r="AL67" s="22">
        <f t="shared" si="61"/>
        <v>800</v>
      </c>
      <c r="AM67" s="22">
        <f t="shared" si="61"/>
        <v>800</v>
      </c>
      <c r="AN67" s="22">
        <f t="shared" si="61"/>
        <v>800</v>
      </c>
      <c r="AO67" s="22">
        <f t="shared" si="61"/>
        <v>800</v>
      </c>
      <c r="AP67" s="22">
        <f t="shared" ref="AP67:BQ67" si="62">INDEX(RoleData, MATCH($H67,RoleNames,), MATCH($F67,ExpenseNames,))*AP53</f>
        <v>800</v>
      </c>
      <c r="AQ67" s="22">
        <f t="shared" si="62"/>
        <v>800</v>
      </c>
      <c r="AR67" s="22">
        <f t="shared" si="62"/>
        <v>800</v>
      </c>
      <c r="AS67" s="22">
        <f t="shared" si="62"/>
        <v>800</v>
      </c>
      <c r="AT67" s="22">
        <f t="shared" si="62"/>
        <v>1200</v>
      </c>
      <c r="AU67" s="22">
        <f t="shared" si="62"/>
        <v>1200</v>
      </c>
      <c r="AV67" s="22">
        <f t="shared" si="62"/>
        <v>1200</v>
      </c>
      <c r="AW67" s="22">
        <f t="shared" si="62"/>
        <v>1200</v>
      </c>
      <c r="AX67" s="22">
        <f t="shared" si="62"/>
        <v>1200</v>
      </c>
      <c r="AY67" s="22">
        <f t="shared" si="62"/>
        <v>1200</v>
      </c>
      <c r="AZ67" s="22">
        <f t="shared" si="62"/>
        <v>1200</v>
      </c>
      <c r="BA67" s="22">
        <f t="shared" si="62"/>
        <v>1200</v>
      </c>
      <c r="BB67" s="22">
        <f t="shared" si="62"/>
        <v>1200</v>
      </c>
      <c r="BC67" s="22">
        <f t="shared" si="62"/>
        <v>1200</v>
      </c>
      <c r="BD67" s="22">
        <f t="shared" si="62"/>
        <v>1600</v>
      </c>
      <c r="BE67" s="22">
        <f t="shared" si="62"/>
        <v>1600</v>
      </c>
      <c r="BF67" s="22">
        <f t="shared" si="62"/>
        <v>2000</v>
      </c>
      <c r="BG67" s="22">
        <f t="shared" si="62"/>
        <v>2000</v>
      </c>
      <c r="BH67" s="22">
        <f t="shared" si="62"/>
        <v>2000</v>
      </c>
      <c r="BI67" s="22">
        <f t="shared" si="62"/>
        <v>2000</v>
      </c>
      <c r="BJ67" s="22">
        <f t="shared" si="62"/>
        <v>2000</v>
      </c>
      <c r="BK67" s="22">
        <f t="shared" si="62"/>
        <v>2000</v>
      </c>
      <c r="BL67" s="22">
        <f t="shared" si="62"/>
        <v>2000</v>
      </c>
      <c r="BM67" s="22">
        <f t="shared" si="62"/>
        <v>2000</v>
      </c>
      <c r="BN67" s="22">
        <f t="shared" si="62"/>
        <v>2000</v>
      </c>
      <c r="BO67" s="22">
        <f t="shared" si="62"/>
        <v>2000</v>
      </c>
      <c r="BP67" s="22">
        <f t="shared" si="62"/>
        <v>2400</v>
      </c>
      <c r="BQ67" s="22">
        <f t="shared" si="62"/>
        <v>2400</v>
      </c>
    </row>
    <row r="68" spans="1:69" s="21" customFormat="1" ht="16" customHeight="1">
      <c r="A68" s="212"/>
      <c r="B68" s="21" t="s">
        <v>132</v>
      </c>
      <c r="C68" s="212" t="s">
        <v>2</v>
      </c>
      <c r="D68" s="212" t="s">
        <v>118</v>
      </c>
      <c r="E68" s="212" t="s">
        <v>107</v>
      </c>
      <c r="F68" s="212" t="s">
        <v>88</v>
      </c>
      <c r="G68" s="212" t="s">
        <v>45</v>
      </c>
      <c r="H68" s="197" t="s">
        <v>48</v>
      </c>
      <c r="I68" s="197" t="str">
        <f t="shared" si="6"/>
        <v>ExpensesR&amp;DStaffCompensationBonusServer DevelopmentDBA</v>
      </c>
      <c r="J68" s="22">
        <f t="shared" ref="J68:AO68" si="63">INDEX(RoleData, MATCH($H68,RoleNames,), MATCH($F68,ExpenseNames,))*J54</f>
        <v>0</v>
      </c>
      <c r="K68" s="22">
        <f t="shared" si="63"/>
        <v>0</v>
      </c>
      <c r="L68" s="22">
        <f t="shared" si="63"/>
        <v>0</v>
      </c>
      <c r="M68" s="22">
        <f t="shared" si="63"/>
        <v>0</v>
      </c>
      <c r="N68" s="22">
        <f t="shared" si="63"/>
        <v>0</v>
      </c>
      <c r="O68" s="22">
        <f t="shared" si="63"/>
        <v>0</v>
      </c>
      <c r="P68" s="22">
        <f t="shared" si="63"/>
        <v>0</v>
      </c>
      <c r="Q68" s="22">
        <f t="shared" si="63"/>
        <v>0</v>
      </c>
      <c r="R68" s="22">
        <f t="shared" si="63"/>
        <v>0</v>
      </c>
      <c r="S68" s="22">
        <f t="shared" si="63"/>
        <v>0</v>
      </c>
      <c r="T68" s="22">
        <f t="shared" si="63"/>
        <v>0</v>
      </c>
      <c r="U68" s="22">
        <f t="shared" si="63"/>
        <v>0</v>
      </c>
      <c r="V68" s="22">
        <f t="shared" si="63"/>
        <v>0</v>
      </c>
      <c r="W68" s="22">
        <f t="shared" si="63"/>
        <v>0</v>
      </c>
      <c r="X68" s="22">
        <f t="shared" si="63"/>
        <v>0</v>
      </c>
      <c r="Y68" s="22">
        <f t="shared" si="63"/>
        <v>0</v>
      </c>
      <c r="Z68" s="22">
        <f t="shared" si="63"/>
        <v>0</v>
      </c>
      <c r="AA68" s="22">
        <f t="shared" si="63"/>
        <v>0</v>
      </c>
      <c r="AB68" s="22">
        <f t="shared" si="63"/>
        <v>0</v>
      </c>
      <c r="AC68" s="22">
        <f t="shared" si="63"/>
        <v>1000</v>
      </c>
      <c r="AD68" s="22">
        <f t="shared" si="63"/>
        <v>1000</v>
      </c>
      <c r="AE68" s="22">
        <f t="shared" si="63"/>
        <v>1000</v>
      </c>
      <c r="AF68" s="22">
        <f t="shared" si="63"/>
        <v>1000</v>
      </c>
      <c r="AG68" s="22">
        <f t="shared" si="63"/>
        <v>1000</v>
      </c>
      <c r="AH68" s="22">
        <f t="shared" si="63"/>
        <v>1000</v>
      </c>
      <c r="AI68" s="22">
        <f t="shared" si="63"/>
        <v>1000</v>
      </c>
      <c r="AJ68" s="22">
        <f t="shared" si="63"/>
        <v>1000</v>
      </c>
      <c r="AK68" s="22">
        <f t="shared" si="63"/>
        <v>1000</v>
      </c>
      <c r="AL68" s="22">
        <f t="shared" si="63"/>
        <v>1000</v>
      </c>
      <c r="AM68" s="22">
        <f t="shared" si="63"/>
        <v>1000</v>
      </c>
      <c r="AN68" s="22">
        <f t="shared" si="63"/>
        <v>1000</v>
      </c>
      <c r="AO68" s="22">
        <f t="shared" si="63"/>
        <v>1000</v>
      </c>
      <c r="AP68" s="22">
        <f t="shared" ref="AP68:BQ68" si="64">INDEX(RoleData, MATCH($H68,RoleNames,), MATCH($F68,ExpenseNames,))*AP54</f>
        <v>1000</v>
      </c>
      <c r="AQ68" s="22">
        <f t="shared" si="64"/>
        <v>1000</v>
      </c>
      <c r="AR68" s="22">
        <f t="shared" si="64"/>
        <v>1000</v>
      </c>
      <c r="AS68" s="22">
        <f t="shared" si="64"/>
        <v>1000</v>
      </c>
      <c r="AT68" s="22">
        <f t="shared" si="64"/>
        <v>1000</v>
      </c>
      <c r="AU68" s="22">
        <f t="shared" si="64"/>
        <v>1000</v>
      </c>
      <c r="AV68" s="22">
        <f t="shared" si="64"/>
        <v>1000</v>
      </c>
      <c r="AW68" s="22">
        <f t="shared" si="64"/>
        <v>1000</v>
      </c>
      <c r="AX68" s="22">
        <f t="shared" si="64"/>
        <v>1000</v>
      </c>
      <c r="AY68" s="22">
        <f t="shared" si="64"/>
        <v>1000</v>
      </c>
      <c r="AZ68" s="22">
        <f t="shared" si="64"/>
        <v>1000</v>
      </c>
      <c r="BA68" s="22">
        <f t="shared" si="64"/>
        <v>1000</v>
      </c>
      <c r="BB68" s="22">
        <f t="shared" si="64"/>
        <v>1000</v>
      </c>
      <c r="BC68" s="22">
        <f t="shared" si="64"/>
        <v>1000</v>
      </c>
      <c r="BD68" s="22">
        <f t="shared" si="64"/>
        <v>1000</v>
      </c>
      <c r="BE68" s="22">
        <f t="shared" si="64"/>
        <v>1000</v>
      </c>
      <c r="BF68" s="22">
        <f t="shared" si="64"/>
        <v>1000</v>
      </c>
      <c r="BG68" s="22">
        <f t="shared" si="64"/>
        <v>1000</v>
      </c>
      <c r="BH68" s="22">
        <f t="shared" si="64"/>
        <v>1000</v>
      </c>
      <c r="BI68" s="22">
        <f t="shared" si="64"/>
        <v>1000</v>
      </c>
      <c r="BJ68" s="22">
        <f t="shared" si="64"/>
        <v>2000</v>
      </c>
      <c r="BK68" s="22">
        <f t="shared" si="64"/>
        <v>2000</v>
      </c>
      <c r="BL68" s="22">
        <f t="shared" si="64"/>
        <v>2000</v>
      </c>
      <c r="BM68" s="22">
        <f t="shared" si="64"/>
        <v>3000</v>
      </c>
      <c r="BN68" s="22">
        <f t="shared" si="64"/>
        <v>3000</v>
      </c>
      <c r="BO68" s="22">
        <f t="shared" si="64"/>
        <v>3000</v>
      </c>
      <c r="BP68" s="22">
        <f t="shared" si="64"/>
        <v>3000</v>
      </c>
      <c r="BQ68" s="22">
        <f t="shared" si="64"/>
        <v>3000</v>
      </c>
    </row>
    <row r="69" spans="1:69" s="21" customFormat="1" ht="16" customHeight="1">
      <c r="A69" s="212"/>
      <c r="B69" s="21" t="s">
        <v>132</v>
      </c>
      <c r="C69" s="212" t="s">
        <v>2</v>
      </c>
      <c r="D69" s="212" t="s">
        <v>118</v>
      </c>
      <c r="E69" s="212" t="s">
        <v>107</v>
      </c>
      <c r="F69" s="212" t="s">
        <v>88</v>
      </c>
      <c r="G69" s="212" t="s">
        <v>45</v>
      </c>
      <c r="H69" s="197" t="s">
        <v>49</v>
      </c>
      <c r="I69" s="197" t="str">
        <f t="shared" si="6"/>
        <v>ExpensesR&amp;DStaffCompensationBonusServer DevelopmentWeb Designer</v>
      </c>
      <c r="J69" s="22">
        <f t="shared" ref="J69:AO69" si="65">INDEX(RoleData, MATCH($H69,RoleNames,), MATCH($F69,ExpenseNames,))*J55</f>
        <v>0</v>
      </c>
      <c r="K69" s="22">
        <f t="shared" si="65"/>
        <v>0</v>
      </c>
      <c r="L69" s="22">
        <f t="shared" si="65"/>
        <v>0</v>
      </c>
      <c r="M69" s="22">
        <f t="shared" si="65"/>
        <v>0</v>
      </c>
      <c r="N69" s="22">
        <f t="shared" si="65"/>
        <v>0</v>
      </c>
      <c r="O69" s="22">
        <f t="shared" si="65"/>
        <v>0</v>
      </c>
      <c r="P69" s="22">
        <f t="shared" si="65"/>
        <v>0</v>
      </c>
      <c r="Q69" s="22">
        <f t="shared" si="65"/>
        <v>0</v>
      </c>
      <c r="R69" s="22">
        <f t="shared" si="65"/>
        <v>0</v>
      </c>
      <c r="S69" s="22">
        <f t="shared" si="65"/>
        <v>0</v>
      </c>
      <c r="T69" s="22">
        <f t="shared" si="65"/>
        <v>0</v>
      </c>
      <c r="U69" s="22">
        <f t="shared" si="65"/>
        <v>0</v>
      </c>
      <c r="V69" s="22">
        <f t="shared" si="65"/>
        <v>0</v>
      </c>
      <c r="W69" s="22">
        <f t="shared" si="65"/>
        <v>0</v>
      </c>
      <c r="X69" s="22">
        <f t="shared" si="65"/>
        <v>0</v>
      </c>
      <c r="Y69" s="22">
        <f t="shared" si="65"/>
        <v>0</v>
      </c>
      <c r="Z69" s="22">
        <f t="shared" si="65"/>
        <v>0</v>
      </c>
      <c r="AA69" s="22">
        <f t="shared" si="65"/>
        <v>0</v>
      </c>
      <c r="AB69" s="22">
        <f t="shared" si="65"/>
        <v>0</v>
      </c>
      <c r="AC69" s="22">
        <f t="shared" si="65"/>
        <v>0</v>
      </c>
      <c r="AD69" s="22">
        <f t="shared" si="65"/>
        <v>0</v>
      </c>
      <c r="AE69" s="22">
        <f t="shared" si="65"/>
        <v>0</v>
      </c>
      <c r="AF69" s="22">
        <f t="shared" si="65"/>
        <v>0</v>
      </c>
      <c r="AG69" s="22">
        <f t="shared" si="65"/>
        <v>0</v>
      </c>
      <c r="AH69" s="22">
        <f t="shared" si="65"/>
        <v>0</v>
      </c>
      <c r="AI69" s="22">
        <f t="shared" si="65"/>
        <v>0</v>
      </c>
      <c r="AJ69" s="22">
        <f t="shared" si="65"/>
        <v>0</v>
      </c>
      <c r="AK69" s="22">
        <f t="shared" si="65"/>
        <v>0</v>
      </c>
      <c r="AL69" s="22">
        <f t="shared" si="65"/>
        <v>0</v>
      </c>
      <c r="AM69" s="22">
        <f t="shared" si="65"/>
        <v>0</v>
      </c>
      <c r="AN69" s="22">
        <f t="shared" si="65"/>
        <v>0</v>
      </c>
      <c r="AO69" s="22">
        <f t="shared" si="65"/>
        <v>0</v>
      </c>
      <c r="AP69" s="22">
        <f t="shared" ref="AP69:BQ69" si="66">INDEX(RoleData, MATCH($H69,RoleNames,), MATCH($F69,ExpenseNames,))*AP55</f>
        <v>666.66666666666674</v>
      </c>
      <c r="AQ69" s="22">
        <f t="shared" si="66"/>
        <v>666.66666666666674</v>
      </c>
      <c r="AR69" s="22">
        <f t="shared" si="66"/>
        <v>666.66666666666674</v>
      </c>
      <c r="AS69" s="22">
        <f t="shared" si="66"/>
        <v>666.66666666666674</v>
      </c>
      <c r="AT69" s="22">
        <f t="shared" si="66"/>
        <v>666.66666666666674</v>
      </c>
      <c r="AU69" s="22">
        <f t="shared" si="66"/>
        <v>666.66666666666674</v>
      </c>
      <c r="AV69" s="22">
        <f t="shared" si="66"/>
        <v>666.66666666666674</v>
      </c>
      <c r="AW69" s="22">
        <f t="shared" si="66"/>
        <v>666.66666666666674</v>
      </c>
      <c r="AX69" s="22">
        <f t="shared" si="66"/>
        <v>666.66666666666674</v>
      </c>
      <c r="AY69" s="22">
        <f t="shared" si="66"/>
        <v>666.66666666666674</v>
      </c>
      <c r="AZ69" s="22">
        <f t="shared" si="66"/>
        <v>666.66666666666674</v>
      </c>
      <c r="BA69" s="22">
        <f t="shared" si="66"/>
        <v>666.66666666666674</v>
      </c>
      <c r="BB69" s="22">
        <f t="shared" si="66"/>
        <v>666.66666666666674</v>
      </c>
      <c r="BC69" s="22">
        <f t="shared" si="66"/>
        <v>666.66666666666674</v>
      </c>
      <c r="BD69" s="22">
        <f t="shared" si="66"/>
        <v>666.66666666666674</v>
      </c>
      <c r="BE69" s="22">
        <f t="shared" si="66"/>
        <v>666.66666666666674</v>
      </c>
      <c r="BF69" s="22">
        <f t="shared" si="66"/>
        <v>666.66666666666674</v>
      </c>
      <c r="BG69" s="22">
        <f t="shared" si="66"/>
        <v>666.66666666666674</v>
      </c>
      <c r="BH69" s="22">
        <f t="shared" si="66"/>
        <v>666.66666666666674</v>
      </c>
      <c r="BI69" s="22">
        <f t="shared" si="66"/>
        <v>666.66666666666674</v>
      </c>
      <c r="BJ69" s="22">
        <f t="shared" si="66"/>
        <v>666.66666666666674</v>
      </c>
      <c r="BK69" s="22">
        <f t="shared" si="66"/>
        <v>666.66666666666674</v>
      </c>
      <c r="BL69" s="22">
        <f t="shared" si="66"/>
        <v>666.66666666666674</v>
      </c>
      <c r="BM69" s="22">
        <f t="shared" si="66"/>
        <v>666.66666666666674</v>
      </c>
      <c r="BN69" s="22">
        <f t="shared" si="66"/>
        <v>666.66666666666674</v>
      </c>
      <c r="BO69" s="22">
        <f t="shared" si="66"/>
        <v>666.66666666666674</v>
      </c>
      <c r="BP69" s="22">
        <f t="shared" si="66"/>
        <v>666.66666666666674</v>
      </c>
      <c r="BQ69" s="22">
        <f t="shared" si="66"/>
        <v>666.66666666666674</v>
      </c>
    </row>
    <row r="70" spans="1:69" s="21" customFormat="1" ht="16" customHeight="1">
      <c r="A70" s="212"/>
      <c r="B70" s="21" t="s">
        <v>132</v>
      </c>
      <c r="C70" s="212" t="s">
        <v>2</v>
      </c>
      <c r="D70" s="212" t="s">
        <v>118</v>
      </c>
      <c r="E70" s="212" t="s">
        <v>113</v>
      </c>
      <c r="F70" s="212" t="s">
        <v>89</v>
      </c>
      <c r="G70" s="212" t="s">
        <v>0</v>
      </c>
      <c r="H70" s="197" t="s">
        <v>103</v>
      </c>
      <c r="I70" s="197" t="str">
        <f t="shared" si="6"/>
        <v>ExpensesR&amp;DStaffTechnologyComputerManagementCTO</v>
      </c>
      <c r="J70" s="22">
        <f>INDEX(RoleData,MATCH($H70,RoleNames,),MATCH($F70,ExpenseNames,))*INDEX(StaffData, MATCH(CONCATENATE($C70,"New hires",$G70,$H70),StaffDataLookupName,), MATCH(J$6,StaffDataMonths,))  + IF(J$6&gt;INDEX(RoleData,MATCH($H70,RoleNames,),MATCH('Role Assumptions'!$H$5,ExpenseNames,)),INDEX(StaffData, MATCH(CONCATENATE($C70,"New hires",$G70,$H70),StaffDataLookupName,), MATCH(J$6-INDEX(RoleData,MATCH($H70,RoleNames,),MATCH('Role Assumptions'!$H$5,ExpenseNames,)),StaffDataMonths,)) * INDEX(RoleData,MATCH($H70,RoleNames,),MATCH($F70,ExpenseNames,)),0)</f>
        <v>4000</v>
      </c>
      <c r="K70" s="22">
        <f>INDEX(RoleData,MATCH($H70,RoleNames,),MATCH($F70,ExpenseNames,))*INDEX(StaffData, MATCH(CONCATENATE($C70,"New hires",$G70,$H70),StaffDataLookupName,), MATCH(K$6,StaffDataMonths,))  + IF(K$6&gt;INDEX(RoleData,MATCH($H70,RoleNames,),MATCH('Role Assumptions'!$H$5,ExpenseNames,)),INDEX(StaffData, MATCH(CONCATENATE($C70,"New hires",$G70,$H70),StaffDataLookupName,), MATCH(K$6-INDEX(RoleData,MATCH($H70,RoleNames,),MATCH('Role Assumptions'!$H$5,ExpenseNames,)),StaffDataMonths,)) * INDEX(RoleData,MATCH($H70,RoleNames,),MATCH($F70,ExpenseNames,)),0)</f>
        <v>0</v>
      </c>
      <c r="L70" s="22">
        <f>INDEX(RoleData,MATCH($H70,RoleNames,),MATCH($F70,ExpenseNames,))*INDEX(StaffData, MATCH(CONCATENATE($C70,"New hires",$G70,$H70),StaffDataLookupName,), MATCH(L$6,StaffDataMonths,))  + IF(L$6&gt;INDEX(RoleData,MATCH($H70,RoleNames,),MATCH('Role Assumptions'!$H$5,ExpenseNames,)),INDEX(StaffData, MATCH(CONCATENATE($C70,"New hires",$G70,$H70),StaffDataLookupName,), MATCH(L$6-INDEX(RoleData,MATCH($H70,RoleNames,),MATCH('Role Assumptions'!$H$5,ExpenseNames,)),StaffDataMonths,)) * INDEX(RoleData,MATCH($H70,RoleNames,),MATCH($F70,ExpenseNames,)),0)</f>
        <v>0</v>
      </c>
      <c r="M70" s="22">
        <f>INDEX(RoleData,MATCH($H70,RoleNames,),MATCH($F70,ExpenseNames,))*INDEX(StaffData, MATCH(CONCATENATE($C70,"New hires",$G70,$H70),StaffDataLookupName,), MATCH(M$6,StaffDataMonths,))  + IF(M$6&gt;INDEX(RoleData,MATCH($H70,RoleNames,),MATCH('Role Assumptions'!$H$5,ExpenseNames,)),INDEX(StaffData, MATCH(CONCATENATE($C70,"New hires",$G70,$H70),StaffDataLookupName,), MATCH(M$6-INDEX(RoleData,MATCH($H70,RoleNames,),MATCH('Role Assumptions'!$H$5,ExpenseNames,)),StaffDataMonths,)) * INDEX(RoleData,MATCH($H70,RoleNames,),MATCH($F70,ExpenseNames,)),0)</f>
        <v>0</v>
      </c>
      <c r="N70" s="22">
        <f>INDEX(RoleData,MATCH($H70,RoleNames,),MATCH($F70,ExpenseNames,))*INDEX(StaffData, MATCH(CONCATENATE($C70,"New hires",$G70,$H70),StaffDataLookupName,), MATCH(N$6,StaffDataMonths,))  + IF(N$6&gt;INDEX(RoleData,MATCH($H70,RoleNames,),MATCH('Role Assumptions'!$H$5,ExpenseNames,)),INDEX(StaffData, MATCH(CONCATENATE($C70,"New hires",$G70,$H70),StaffDataLookupName,), MATCH(N$6-INDEX(RoleData,MATCH($H70,RoleNames,),MATCH('Role Assumptions'!$H$5,ExpenseNames,)),StaffDataMonths,)) * INDEX(RoleData,MATCH($H70,RoleNames,),MATCH($F70,ExpenseNames,)),0)</f>
        <v>0</v>
      </c>
      <c r="O70" s="22">
        <f>INDEX(RoleData,MATCH($H70,RoleNames,),MATCH($F70,ExpenseNames,))*INDEX(StaffData, MATCH(CONCATENATE($C70,"New hires",$G70,$H70),StaffDataLookupName,), MATCH(O$6,StaffDataMonths,))  + IF(O$6&gt;INDEX(RoleData,MATCH($H70,RoleNames,),MATCH('Role Assumptions'!$H$5,ExpenseNames,)),INDEX(StaffData, MATCH(CONCATENATE($C70,"New hires",$G70,$H70),StaffDataLookupName,), MATCH(O$6-INDEX(RoleData,MATCH($H70,RoleNames,),MATCH('Role Assumptions'!$H$5,ExpenseNames,)),StaffDataMonths,)) * INDEX(RoleData,MATCH($H70,RoleNames,),MATCH($F70,ExpenseNames,)),0)</f>
        <v>0</v>
      </c>
      <c r="P70" s="22">
        <f>INDEX(RoleData,MATCH($H70,RoleNames,),MATCH($F70,ExpenseNames,))*INDEX(StaffData, MATCH(CONCATENATE($C70,"New hires",$G70,$H70),StaffDataLookupName,), MATCH(P$6,StaffDataMonths,))  + IF(P$6&gt;INDEX(RoleData,MATCH($H70,RoleNames,),MATCH('Role Assumptions'!$H$5,ExpenseNames,)),INDEX(StaffData, MATCH(CONCATENATE($C70,"New hires",$G70,$H70),StaffDataLookupName,), MATCH(P$6-INDEX(RoleData,MATCH($H70,RoleNames,),MATCH('Role Assumptions'!$H$5,ExpenseNames,)),StaffDataMonths,)) * INDEX(RoleData,MATCH($H70,RoleNames,),MATCH($F70,ExpenseNames,)),0)</f>
        <v>0</v>
      </c>
      <c r="Q70" s="22">
        <f>INDEX(RoleData,MATCH($H70,RoleNames,),MATCH($F70,ExpenseNames,))*INDEX(StaffData, MATCH(CONCATENATE($C70,"New hires",$G70,$H70),StaffDataLookupName,), MATCH(Q$6,StaffDataMonths,))  + IF(Q$6&gt;INDEX(RoleData,MATCH($H70,RoleNames,),MATCH('Role Assumptions'!$H$5,ExpenseNames,)),INDEX(StaffData, MATCH(CONCATENATE($C70,"New hires",$G70,$H70),StaffDataLookupName,), MATCH(Q$6-INDEX(RoleData,MATCH($H70,RoleNames,),MATCH('Role Assumptions'!$H$5,ExpenseNames,)),StaffDataMonths,)) * INDEX(RoleData,MATCH($H70,RoleNames,),MATCH($F70,ExpenseNames,)),0)</f>
        <v>0</v>
      </c>
      <c r="R70" s="22">
        <f>INDEX(RoleData,MATCH($H70,RoleNames,),MATCH($F70,ExpenseNames,))*INDEX(StaffData, MATCH(CONCATENATE($C70,"New hires",$G70,$H70),StaffDataLookupName,), MATCH(R$6,StaffDataMonths,))  + IF(R$6&gt;INDEX(RoleData,MATCH($H70,RoleNames,),MATCH('Role Assumptions'!$H$5,ExpenseNames,)),INDEX(StaffData, MATCH(CONCATENATE($C70,"New hires",$G70,$H70),StaffDataLookupName,), MATCH(R$6-INDEX(RoleData,MATCH($H70,RoleNames,),MATCH('Role Assumptions'!$H$5,ExpenseNames,)),StaffDataMonths,)) * INDEX(RoleData,MATCH($H70,RoleNames,),MATCH($F70,ExpenseNames,)),0)</f>
        <v>0</v>
      </c>
      <c r="S70" s="22">
        <f>INDEX(RoleData,MATCH($H70,RoleNames,),MATCH($F70,ExpenseNames,))*INDEX(StaffData, MATCH(CONCATENATE($C70,"New hires",$G70,$H70),StaffDataLookupName,), MATCH(S$6,StaffDataMonths,))  + IF(S$6&gt;INDEX(RoleData,MATCH($H70,RoleNames,),MATCH('Role Assumptions'!$H$5,ExpenseNames,)),INDEX(StaffData, MATCH(CONCATENATE($C70,"New hires",$G70,$H70),StaffDataLookupName,), MATCH(S$6-INDEX(RoleData,MATCH($H70,RoleNames,),MATCH('Role Assumptions'!$H$5,ExpenseNames,)),StaffDataMonths,)) * INDEX(RoleData,MATCH($H70,RoleNames,),MATCH($F70,ExpenseNames,)),0)</f>
        <v>0</v>
      </c>
      <c r="T70" s="22">
        <f>INDEX(RoleData,MATCH($H70,RoleNames,),MATCH($F70,ExpenseNames,))*INDEX(StaffData, MATCH(CONCATENATE($C70,"New hires",$G70,$H70),StaffDataLookupName,), MATCH(T$6,StaffDataMonths,))  + IF(T$6&gt;INDEX(RoleData,MATCH($H70,RoleNames,),MATCH('Role Assumptions'!$H$5,ExpenseNames,)),INDEX(StaffData, MATCH(CONCATENATE($C70,"New hires",$G70,$H70),StaffDataLookupName,), MATCH(T$6-INDEX(RoleData,MATCH($H70,RoleNames,),MATCH('Role Assumptions'!$H$5,ExpenseNames,)),StaffDataMonths,)) * INDEX(RoleData,MATCH($H70,RoleNames,),MATCH($F70,ExpenseNames,)),0)</f>
        <v>0</v>
      </c>
      <c r="U70" s="22">
        <f>INDEX(RoleData,MATCH($H70,RoleNames,),MATCH($F70,ExpenseNames,))*INDEX(StaffData, MATCH(CONCATENATE($C70,"New hires",$G70,$H70),StaffDataLookupName,), MATCH(U$6,StaffDataMonths,))  + IF(U$6&gt;INDEX(RoleData,MATCH($H70,RoleNames,),MATCH('Role Assumptions'!$H$5,ExpenseNames,)),INDEX(StaffData, MATCH(CONCATENATE($C70,"New hires",$G70,$H70),StaffDataLookupName,), MATCH(U$6-INDEX(RoleData,MATCH($H70,RoleNames,),MATCH('Role Assumptions'!$H$5,ExpenseNames,)),StaffDataMonths,)) * INDEX(RoleData,MATCH($H70,RoleNames,),MATCH($F70,ExpenseNames,)),0)</f>
        <v>0</v>
      </c>
      <c r="V70" s="22">
        <f>INDEX(RoleData,MATCH($H70,RoleNames,),MATCH($F70,ExpenseNames,))*INDEX(StaffData, MATCH(CONCATENATE($C70,"New hires",$G70,$H70),StaffDataLookupName,), MATCH(V$6,StaffDataMonths,))  + IF(V$6&gt;INDEX(RoleData,MATCH($H70,RoleNames,),MATCH('Role Assumptions'!$H$5,ExpenseNames,)),INDEX(StaffData, MATCH(CONCATENATE($C70,"New hires",$G70,$H70),StaffDataLookupName,), MATCH(V$6-INDEX(RoleData,MATCH($H70,RoleNames,),MATCH('Role Assumptions'!$H$5,ExpenseNames,)),StaffDataMonths,)) * INDEX(RoleData,MATCH($H70,RoleNames,),MATCH($F70,ExpenseNames,)),0)</f>
        <v>0</v>
      </c>
      <c r="W70" s="22">
        <f>INDEX(RoleData,MATCH($H70,RoleNames,),MATCH($F70,ExpenseNames,))*INDEX(StaffData, MATCH(CONCATENATE($C70,"New hires",$G70,$H70),StaffDataLookupName,), MATCH(W$6,StaffDataMonths,))  + IF(W$6&gt;INDEX(RoleData,MATCH($H70,RoleNames,),MATCH('Role Assumptions'!$H$5,ExpenseNames,)),INDEX(StaffData, MATCH(CONCATENATE($C70,"New hires",$G70,$H70),StaffDataLookupName,), MATCH(W$6-INDEX(RoleData,MATCH($H70,RoleNames,),MATCH('Role Assumptions'!$H$5,ExpenseNames,)),StaffDataMonths,)) * INDEX(RoleData,MATCH($H70,RoleNames,),MATCH($F70,ExpenseNames,)),0)</f>
        <v>0</v>
      </c>
      <c r="X70" s="22">
        <f>INDEX(RoleData,MATCH($H70,RoleNames,),MATCH($F70,ExpenseNames,))*INDEX(StaffData, MATCH(CONCATENATE($C70,"New hires",$G70,$H70),StaffDataLookupName,), MATCH(X$6,StaffDataMonths,))  + IF(X$6&gt;INDEX(RoleData,MATCH($H70,RoleNames,),MATCH('Role Assumptions'!$H$5,ExpenseNames,)),INDEX(StaffData, MATCH(CONCATENATE($C70,"New hires",$G70,$H70),StaffDataLookupName,), MATCH(X$6-INDEX(RoleData,MATCH($H70,RoleNames,),MATCH('Role Assumptions'!$H$5,ExpenseNames,)),StaffDataMonths,)) * INDEX(RoleData,MATCH($H70,RoleNames,),MATCH($F70,ExpenseNames,)),0)</f>
        <v>0</v>
      </c>
      <c r="Y70" s="22">
        <f>INDEX(RoleData,MATCH($H70,RoleNames,),MATCH($F70,ExpenseNames,))*INDEX(StaffData, MATCH(CONCATENATE($C70,"New hires",$G70,$H70),StaffDataLookupName,), MATCH(Y$6,StaffDataMonths,))  + IF(Y$6&gt;INDEX(RoleData,MATCH($H70,RoleNames,),MATCH('Role Assumptions'!$H$5,ExpenseNames,)),INDEX(StaffData, MATCH(CONCATENATE($C70,"New hires",$G70,$H70),StaffDataLookupName,), MATCH(Y$6-INDEX(RoleData,MATCH($H70,RoleNames,),MATCH('Role Assumptions'!$H$5,ExpenseNames,)),StaffDataMonths,)) * INDEX(RoleData,MATCH($H70,RoleNames,),MATCH($F70,ExpenseNames,)),0)</f>
        <v>0</v>
      </c>
      <c r="Z70" s="22">
        <f>INDEX(RoleData,MATCH($H70,RoleNames,),MATCH($F70,ExpenseNames,))*INDEX(StaffData, MATCH(CONCATENATE($C70,"New hires",$G70,$H70),StaffDataLookupName,), MATCH(Z$6,StaffDataMonths,))  + IF(Z$6&gt;INDEX(RoleData,MATCH($H70,RoleNames,),MATCH('Role Assumptions'!$H$5,ExpenseNames,)),INDEX(StaffData, MATCH(CONCATENATE($C70,"New hires",$G70,$H70),StaffDataLookupName,), MATCH(Z$6-INDEX(RoleData,MATCH($H70,RoleNames,),MATCH('Role Assumptions'!$H$5,ExpenseNames,)),StaffDataMonths,)) * INDEX(RoleData,MATCH($H70,RoleNames,),MATCH($F70,ExpenseNames,)),0)</f>
        <v>0</v>
      </c>
      <c r="AA70" s="22">
        <f>INDEX(RoleData,MATCH($H70,RoleNames,),MATCH($F70,ExpenseNames,))*INDEX(StaffData, MATCH(CONCATENATE($C70,"New hires",$G70,$H70),StaffDataLookupName,), MATCH(AA$6,StaffDataMonths,))  + IF(AA$6&gt;INDEX(RoleData,MATCH($H70,RoleNames,),MATCH('Role Assumptions'!$H$5,ExpenseNames,)),INDEX(StaffData, MATCH(CONCATENATE($C70,"New hires",$G70,$H70),StaffDataLookupName,), MATCH(AA$6-INDEX(RoleData,MATCH($H70,RoleNames,),MATCH('Role Assumptions'!$H$5,ExpenseNames,)),StaffDataMonths,)) * INDEX(RoleData,MATCH($H70,RoleNames,),MATCH($F70,ExpenseNames,)),0)</f>
        <v>0</v>
      </c>
      <c r="AB70" s="22">
        <f>INDEX(RoleData,MATCH($H70,RoleNames,),MATCH($F70,ExpenseNames,))*INDEX(StaffData, MATCH(CONCATENATE($C70,"New hires",$G70,$H70),StaffDataLookupName,), MATCH(AB$6,StaffDataMonths,))  + IF(AB$6&gt;INDEX(RoleData,MATCH($H70,RoleNames,),MATCH('Role Assumptions'!$H$5,ExpenseNames,)),INDEX(StaffData, MATCH(CONCATENATE($C70,"New hires",$G70,$H70),StaffDataLookupName,), MATCH(AB$6-INDEX(RoleData,MATCH($H70,RoleNames,),MATCH('Role Assumptions'!$H$5,ExpenseNames,)),StaffDataMonths,)) * INDEX(RoleData,MATCH($H70,RoleNames,),MATCH($F70,ExpenseNames,)),0)</f>
        <v>4000</v>
      </c>
      <c r="AC70" s="22">
        <f>INDEX(RoleData,MATCH($H70,RoleNames,),MATCH($F70,ExpenseNames,))*INDEX(StaffData, MATCH(CONCATENATE($C70,"New hires",$G70,$H70),StaffDataLookupName,), MATCH(AC$6,StaffDataMonths,))  + IF(AC$6&gt;INDEX(RoleData,MATCH($H70,RoleNames,),MATCH('Role Assumptions'!$H$5,ExpenseNames,)),INDEX(StaffData, MATCH(CONCATENATE($C70,"New hires",$G70,$H70),StaffDataLookupName,), MATCH(AC$6-INDEX(RoleData,MATCH($H70,RoleNames,),MATCH('Role Assumptions'!$H$5,ExpenseNames,)),StaffDataMonths,)) * INDEX(RoleData,MATCH($H70,RoleNames,),MATCH($F70,ExpenseNames,)),0)</f>
        <v>0</v>
      </c>
      <c r="AD70" s="22">
        <f>INDEX(RoleData,MATCH($H70,RoleNames,),MATCH($F70,ExpenseNames,))*INDEX(StaffData, MATCH(CONCATENATE($C70,"New hires",$G70,$H70),StaffDataLookupName,), MATCH(AD$6,StaffDataMonths,))  + IF(AD$6&gt;INDEX(RoleData,MATCH($H70,RoleNames,),MATCH('Role Assumptions'!$H$5,ExpenseNames,)),INDEX(StaffData, MATCH(CONCATENATE($C70,"New hires",$G70,$H70),StaffDataLookupName,), MATCH(AD$6-INDEX(RoleData,MATCH($H70,RoleNames,),MATCH('Role Assumptions'!$H$5,ExpenseNames,)),StaffDataMonths,)) * INDEX(RoleData,MATCH($H70,RoleNames,),MATCH($F70,ExpenseNames,)),0)</f>
        <v>0</v>
      </c>
      <c r="AE70" s="22">
        <f>INDEX(RoleData,MATCH($H70,RoleNames,),MATCH($F70,ExpenseNames,))*INDEX(StaffData, MATCH(CONCATENATE($C70,"New hires",$G70,$H70),StaffDataLookupName,), MATCH(AE$6,StaffDataMonths,))  + IF(AE$6&gt;INDEX(RoleData,MATCH($H70,RoleNames,),MATCH('Role Assumptions'!$H$5,ExpenseNames,)),INDEX(StaffData, MATCH(CONCATENATE($C70,"New hires",$G70,$H70),StaffDataLookupName,), MATCH(AE$6-INDEX(RoleData,MATCH($H70,RoleNames,),MATCH('Role Assumptions'!$H$5,ExpenseNames,)),StaffDataMonths,)) * INDEX(RoleData,MATCH($H70,RoleNames,),MATCH($F70,ExpenseNames,)),0)</f>
        <v>0</v>
      </c>
      <c r="AF70" s="22">
        <f>INDEX(RoleData,MATCH($H70,RoleNames,),MATCH($F70,ExpenseNames,))*INDEX(StaffData, MATCH(CONCATENATE($C70,"New hires",$G70,$H70),StaffDataLookupName,), MATCH(AF$6,StaffDataMonths,))  + IF(AF$6&gt;INDEX(RoleData,MATCH($H70,RoleNames,),MATCH('Role Assumptions'!$H$5,ExpenseNames,)),INDEX(StaffData, MATCH(CONCATENATE($C70,"New hires",$G70,$H70),StaffDataLookupName,), MATCH(AF$6-INDEX(RoleData,MATCH($H70,RoleNames,),MATCH('Role Assumptions'!$H$5,ExpenseNames,)),StaffDataMonths,)) * INDEX(RoleData,MATCH($H70,RoleNames,),MATCH($F70,ExpenseNames,)),0)</f>
        <v>0</v>
      </c>
      <c r="AG70" s="22">
        <f>INDEX(RoleData,MATCH($H70,RoleNames,),MATCH($F70,ExpenseNames,))*INDEX(StaffData, MATCH(CONCATENATE($C70,"New hires",$G70,$H70),StaffDataLookupName,), MATCH(AG$6,StaffDataMonths,))  + IF(AG$6&gt;INDEX(RoleData,MATCH($H70,RoleNames,),MATCH('Role Assumptions'!$H$5,ExpenseNames,)),INDEX(StaffData, MATCH(CONCATENATE($C70,"New hires",$G70,$H70),StaffDataLookupName,), MATCH(AG$6-INDEX(RoleData,MATCH($H70,RoleNames,),MATCH('Role Assumptions'!$H$5,ExpenseNames,)),StaffDataMonths,)) * INDEX(RoleData,MATCH($H70,RoleNames,),MATCH($F70,ExpenseNames,)),0)</f>
        <v>0</v>
      </c>
      <c r="AH70" s="22">
        <f>INDEX(RoleData,MATCH($H70,RoleNames,),MATCH($F70,ExpenseNames,))*INDEX(StaffData, MATCH(CONCATENATE($C70,"New hires",$G70,$H70),StaffDataLookupName,), MATCH(AH$6,StaffDataMonths,))  + IF(AH$6&gt;INDEX(RoleData,MATCH($H70,RoleNames,),MATCH('Role Assumptions'!$H$5,ExpenseNames,)),INDEX(StaffData, MATCH(CONCATENATE($C70,"New hires",$G70,$H70),StaffDataLookupName,), MATCH(AH$6-INDEX(RoleData,MATCH($H70,RoleNames,),MATCH('Role Assumptions'!$H$5,ExpenseNames,)),StaffDataMonths,)) * INDEX(RoleData,MATCH($H70,RoleNames,),MATCH($F70,ExpenseNames,)),0)</f>
        <v>0</v>
      </c>
      <c r="AI70" s="22">
        <f>INDEX(RoleData,MATCH($H70,RoleNames,),MATCH($F70,ExpenseNames,))*INDEX(StaffData, MATCH(CONCATENATE($C70,"New hires",$G70,$H70),StaffDataLookupName,), MATCH(AI$6,StaffDataMonths,))  + IF(AI$6&gt;INDEX(RoleData,MATCH($H70,RoleNames,),MATCH('Role Assumptions'!$H$5,ExpenseNames,)),INDEX(StaffData, MATCH(CONCATENATE($C70,"New hires",$G70,$H70),StaffDataLookupName,), MATCH(AI$6-INDEX(RoleData,MATCH($H70,RoleNames,),MATCH('Role Assumptions'!$H$5,ExpenseNames,)),StaffDataMonths,)) * INDEX(RoleData,MATCH($H70,RoleNames,),MATCH($F70,ExpenseNames,)),0)</f>
        <v>0</v>
      </c>
      <c r="AJ70" s="22">
        <f>INDEX(RoleData,MATCH($H70,RoleNames,),MATCH($F70,ExpenseNames,))*INDEX(StaffData, MATCH(CONCATENATE($C70,"New hires",$G70,$H70),StaffDataLookupName,), MATCH(AJ$6,StaffDataMonths,))  + IF(AJ$6&gt;INDEX(RoleData,MATCH($H70,RoleNames,),MATCH('Role Assumptions'!$H$5,ExpenseNames,)),INDEX(StaffData, MATCH(CONCATENATE($C70,"New hires",$G70,$H70),StaffDataLookupName,), MATCH(AJ$6-INDEX(RoleData,MATCH($H70,RoleNames,),MATCH('Role Assumptions'!$H$5,ExpenseNames,)),StaffDataMonths,)) * INDEX(RoleData,MATCH($H70,RoleNames,),MATCH($F70,ExpenseNames,)),0)</f>
        <v>0</v>
      </c>
      <c r="AK70" s="22">
        <f>INDEX(RoleData,MATCH($H70,RoleNames,),MATCH($F70,ExpenseNames,))*INDEX(StaffData, MATCH(CONCATENATE($C70,"New hires",$G70,$H70),StaffDataLookupName,), MATCH(AK$6,StaffDataMonths,))  + IF(AK$6&gt;INDEX(RoleData,MATCH($H70,RoleNames,),MATCH('Role Assumptions'!$H$5,ExpenseNames,)),INDEX(StaffData, MATCH(CONCATENATE($C70,"New hires",$G70,$H70),StaffDataLookupName,), MATCH(AK$6-INDEX(RoleData,MATCH($H70,RoleNames,),MATCH('Role Assumptions'!$H$5,ExpenseNames,)),StaffDataMonths,)) * INDEX(RoleData,MATCH($H70,RoleNames,),MATCH($F70,ExpenseNames,)),0)</f>
        <v>0</v>
      </c>
      <c r="AL70" s="22">
        <f>INDEX(RoleData,MATCH($H70,RoleNames,),MATCH($F70,ExpenseNames,))*INDEX(StaffData, MATCH(CONCATENATE($C70,"New hires",$G70,$H70),StaffDataLookupName,), MATCH(AL$6,StaffDataMonths,))  + IF(AL$6&gt;INDEX(RoleData,MATCH($H70,RoleNames,),MATCH('Role Assumptions'!$H$5,ExpenseNames,)),INDEX(StaffData, MATCH(CONCATENATE($C70,"New hires",$G70,$H70),StaffDataLookupName,), MATCH(AL$6-INDEX(RoleData,MATCH($H70,RoleNames,),MATCH('Role Assumptions'!$H$5,ExpenseNames,)),StaffDataMonths,)) * INDEX(RoleData,MATCH($H70,RoleNames,),MATCH($F70,ExpenseNames,)),0)</f>
        <v>0</v>
      </c>
      <c r="AM70" s="22">
        <f>INDEX(RoleData,MATCH($H70,RoleNames,),MATCH($F70,ExpenseNames,))*INDEX(StaffData, MATCH(CONCATENATE($C70,"New hires",$G70,$H70),StaffDataLookupName,), MATCH(AM$6,StaffDataMonths,))  + IF(AM$6&gt;INDEX(RoleData,MATCH($H70,RoleNames,),MATCH('Role Assumptions'!$H$5,ExpenseNames,)),INDEX(StaffData, MATCH(CONCATENATE($C70,"New hires",$G70,$H70),StaffDataLookupName,), MATCH(AM$6-INDEX(RoleData,MATCH($H70,RoleNames,),MATCH('Role Assumptions'!$H$5,ExpenseNames,)),StaffDataMonths,)) * INDEX(RoleData,MATCH($H70,RoleNames,),MATCH($F70,ExpenseNames,)),0)</f>
        <v>0</v>
      </c>
      <c r="AN70" s="22">
        <f>INDEX(RoleData,MATCH($H70,RoleNames,),MATCH($F70,ExpenseNames,))*INDEX(StaffData, MATCH(CONCATENATE($C70,"New hires",$G70,$H70),StaffDataLookupName,), MATCH(AN$6,StaffDataMonths,))  + IF(AN$6&gt;INDEX(RoleData,MATCH($H70,RoleNames,),MATCH('Role Assumptions'!$H$5,ExpenseNames,)),INDEX(StaffData, MATCH(CONCATENATE($C70,"New hires",$G70,$H70),StaffDataLookupName,), MATCH(AN$6-INDEX(RoleData,MATCH($H70,RoleNames,),MATCH('Role Assumptions'!$H$5,ExpenseNames,)),StaffDataMonths,)) * INDEX(RoleData,MATCH($H70,RoleNames,),MATCH($F70,ExpenseNames,)),0)</f>
        <v>0</v>
      </c>
      <c r="AO70" s="22">
        <f>INDEX(RoleData,MATCH($H70,RoleNames,),MATCH($F70,ExpenseNames,))*INDEX(StaffData, MATCH(CONCATENATE($C70,"New hires",$G70,$H70),StaffDataLookupName,), MATCH(AO$6,StaffDataMonths,))  + IF(AO$6&gt;INDEX(RoleData,MATCH($H70,RoleNames,),MATCH('Role Assumptions'!$H$5,ExpenseNames,)),INDEX(StaffData, MATCH(CONCATENATE($C70,"New hires",$G70,$H70),StaffDataLookupName,), MATCH(AO$6-INDEX(RoleData,MATCH($H70,RoleNames,),MATCH('Role Assumptions'!$H$5,ExpenseNames,)),StaffDataMonths,)) * INDEX(RoleData,MATCH($H70,RoleNames,),MATCH($F70,ExpenseNames,)),0)</f>
        <v>0</v>
      </c>
      <c r="AP70" s="22">
        <f>INDEX(RoleData,MATCH($H70,RoleNames,),MATCH($F70,ExpenseNames,))*INDEX(StaffData, MATCH(CONCATENATE($C70,"New hires",$G70,$H70),StaffDataLookupName,), MATCH(AP$6,StaffDataMonths,))  + IF(AP$6&gt;INDEX(RoleData,MATCH($H70,RoleNames,),MATCH('Role Assumptions'!$H$5,ExpenseNames,)),INDEX(StaffData, MATCH(CONCATENATE($C70,"New hires",$G70,$H70),StaffDataLookupName,), MATCH(AP$6-INDEX(RoleData,MATCH($H70,RoleNames,),MATCH('Role Assumptions'!$H$5,ExpenseNames,)),StaffDataMonths,)) * INDEX(RoleData,MATCH($H70,RoleNames,),MATCH($F70,ExpenseNames,)),0)</f>
        <v>0</v>
      </c>
      <c r="AQ70" s="22">
        <f>INDEX(RoleData,MATCH($H70,RoleNames,),MATCH($F70,ExpenseNames,))*INDEX(StaffData, MATCH(CONCATENATE($C70,"New hires",$G70,$H70),StaffDataLookupName,), MATCH(AQ$6,StaffDataMonths,))  + IF(AQ$6&gt;INDEX(RoleData,MATCH($H70,RoleNames,),MATCH('Role Assumptions'!$H$5,ExpenseNames,)),INDEX(StaffData, MATCH(CONCATENATE($C70,"New hires",$G70,$H70),StaffDataLookupName,), MATCH(AQ$6-INDEX(RoleData,MATCH($H70,RoleNames,),MATCH('Role Assumptions'!$H$5,ExpenseNames,)),StaffDataMonths,)) * INDEX(RoleData,MATCH($H70,RoleNames,),MATCH($F70,ExpenseNames,)),0)</f>
        <v>0</v>
      </c>
      <c r="AR70" s="22">
        <f>INDEX(RoleData,MATCH($H70,RoleNames,),MATCH($F70,ExpenseNames,))*INDEX(StaffData, MATCH(CONCATENATE($C70,"New hires",$G70,$H70),StaffDataLookupName,), MATCH(AR$6,StaffDataMonths,))  + IF(AR$6&gt;INDEX(RoleData,MATCH($H70,RoleNames,),MATCH('Role Assumptions'!$H$5,ExpenseNames,)),INDEX(StaffData, MATCH(CONCATENATE($C70,"New hires",$G70,$H70),StaffDataLookupName,), MATCH(AR$6-INDEX(RoleData,MATCH($H70,RoleNames,),MATCH('Role Assumptions'!$H$5,ExpenseNames,)),StaffDataMonths,)) * INDEX(RoleData,MATCH($H70,RoleNames,),MATCH($F70,ExpenseNames,)),0)</f>
        <v>0</v>
      </c>
      <c r="AS70" s="22">
        <f>INDEX(RoleData,MATCH($H70,RoleNames,),MATCH($F70,ExpenseNames,))*INDEX(StaffData, MATCH(CONCATENATE($C70,"New hires",$G70,$H70),StaffDataLookupName,), MATCH(AS$6,StaffDataMonths,))  + IF(AS$6&gt;INDEX(RoleData,MATCH($H70,RoleNames,),MATCH('Role Assumptions'!$H$5,ExpenseNames,)),INDEX(StaffData, MATCH(CONCATENATE($C70,"New hires",$G70,$H70),StaffDataLookupName,), MATCH(AS$6-INDEX(RoleData,MATCH($H70,RoleNames,),MATCH('Role Assumptions'!$H$5,ExpenseNames,)),StaffDataMonths,)) * INDEX(RoleData,MATCH($H70,RoleNames,),MATCH($F70,ExpenseNames,)),0)</f>
        <v>0</v>
      </c>
      <c r="AT70" s="22">
        <f>INDEX(RoleData,MATCH($H70,RoleNames,),MATCH($F70,ExpenseNames,))*INDEX(StaffData, MATCH(CONCATENATE($C70,"New hires",$G70,$H70),StaffDataLookupName,), MATCH(AT$6,StaffDataMonths,))  + IF(AT$6&gt;INDEX(RoleData,MATCH($H70,RoleNames,),MATCH('Role Assumptions'!$H$5,ExpenseNames,)),INDEX(StaffData, MATCH(CONCATENATE($C70,"New hires",$G70,$H70),StaffDataLookupName,), MATCH(AT$6-INDEX(RoleData,MATCH($H70,RoleNames,),MATCH('Role Assumptions'!$H$5,ExpenseNames,)),StaffDataMonths,)) * INDEX(RoleData,MATCH($H70,RoleNames,),MATCH($F70,ExpenseNames,)),0)</f>
        <v>0</v>
      </c>
      <c r="AU70" s="22">
        <f>INDEX(RoleData,MATCH($H70,RoleNames,),MATCH($F70,ExpenseNames,))*INDEX(StaffData, MATCH(CONCATENATE($C70,"New hires",$G70,$H70),StaffDataLookupName,), MATCH(AU$6,StaffDataMonths,))  + IF(AU$6&gt;INDEX(RoleData,MATCH($H70,RoleNames,),MATCH('Role Assumptions'!$H$5,ExpenseNames,)),INDEX(StaffData, MATCH(CONCATENATE($C70,"New hires",$G70,$H70),StaffDataLookupName,), MATCH(AU$6-INDEX(RoleData,MATCH($H70,RoleNames,),MATCH('Role Assumptions'!$H$5,ExpenseNames,)),StaffDataMonths,)) * INDEX(RoleData,MATCH($H70,RoleNames,),MATCH($F70,ExpenseNames,)),0)</f>
        <v>0</v>
      </c>
      <c r="AV70" s="22">
        <f>INDEX(RoleData,MATCH($H70,RoleNames,),MATCH($F70,ExpenseNames,))*INDEX(StaffData, MATCH(CONCATENATE($C70,"New hires",$G70,$H70),StaffDataLookupName,), MATCH(AV$6,StaffDataMonths,))  + IF(AV$6&gt;INDEX(RoleData,MATCH($H70,RoleNames,),MATCH('Role Assumptions'!$H$5,ExpenseNames,)),INDEX(StaffData, MATCH(CONCATENATE($C70,"New hires",$G70,$H70),StaffDataLookupName,), MATCH(AV$6-INDEX(RoleData,MATCH($H70,RoleNames,),MATCH('Role Assumptions'!$H$5,ExpenseNames,)),StaffDataMonths,)) * INDEX(RoleData,MATCH($H70,RoleNames,),MATCH($F70,ExpenseNames,)),0)</f>
        <v>0</v>
      </c>
      <c r="AW70" s="22">
        <f>INDEX(RoleData,MATCH($H70,RoleNames,),MATCH($F70,ExpenseNames,))*INDEX(StaffData, MATCH(CONCATENATE($C70,"New hires",$G70,$H70),StaffDataLookupName,), MATCH(AW$6,StaffDataMonths,))  + IF(AW$6&gt;INDEX(RoleData,MATCH($H70,RoleNames,),MATCH('Role Assumptions'!$H$5,ExpenseNames,)),INDEX(StaffData, MATCH(CONCATENATE($C70,"New hires",$G70,$H70),StaffDataLookupName,), MATCH(AW$6-INDEX(RoleData,MATCH($H70,RoleNames,),MATCH('Role Assumptions'!$H$5,ExpenseNames,)),StaffDataMonths,)) * INDEX(RoleData,MATCH($H70,RoleNames,),MATCH($F70,ExpenseNames,)),0)</f>
        <v>0</v>
      </c>
      <c r="AX70" s="22">
        <f>INDEX(RoleData,MATCH($H70,RoleNames,),MATCH($F70,ExpenseNames,))*INDEX(StaffData, MATCH(CONCATENATE($C70,"New hires",$G70,$H70),StaffDataLookupName,), MATCH(AX$6,StaffDataMonths,))  + IF(AX$6&gt;INDEX(RoleData,MATCH($H70,RoleNames,),MATCH('Role Assumptions'!$H$5,ExpenseNames,)),INDEX(StaffData, MATCH(CONCATENATE($C70,"New hires",$G70,$H70),StaffDataLookupName,), MATCH(AX$6-INDEX(RoleData,MATCH($H70,RoleNames,),MATCH('Role Assumptions'!$H$5,ExpenseNames,)),StaffDataMonths,)) * INDEX(RoleData,MATCH($H70,RoleNames,),MATCH($F70,ExpenseNames,)),0)</f>
        <v>0</v>
      </c>
      <c r="AY70" s="22">
        <f>INDEX(RoleData,MATCH($H70,RoleNames,),MATCH($F70,ExpenseNames,))*INDEX(StaffData, MATCH(CONCATENATE($C70,"New hires",$G70,$H70),StaffDataLookupName,), MATCH(AY$6,StaffDataMonths,))  + IF(AY$6&gt;INDEX(RoleData,MATCH($H70,RoleNames,),MATCH('Role Assumptions'!$H$5,ExpenseNames,)),INDEX(StaffData, MATCH(CONCATENATE($C70,"New hires",$G70,$H70),StaffDataLookupName,), MATCH(AY$6-INDEX(RoleData,MATCH($H70,RoleNames,),MATCH('Role Assumptions'!$H$5,ExpenseNames,)),StaffDataMonths,)) * INDEX(RoleData,MATCH($H70,RoleNames,),MATCH($F70,ExpenseNames,)),0)</f>
        <v>0</v>
      </c>
      <c r="AZ70" s="22">
        <f>INDEX(RoleData,MATCH($H70,RoleNames,),MATCH($F70,ExpenseNames,))*INDEX(StaffData, MATCH(CONCATENATE($C70,"New hires",$G70,$H70),StaffDataLookupName,), MATCH(AZ$6,StaffDataMonths,))  + IF(AZ$6&gt;INDEX(RoleData,MATCH($H70,RoleNames,),MATCH('Role Assumptions'!$H$5,ExpenseNames,)),INDEX(StaffData, MATCH(CONCATENATE($C70,"New hires",$G70,$H70),StaffDataLookupName,), MATCH(AZ$6-INDEX(RoleData,MATCH($H70,RoleNames,),MATCH('Role Assumptions'!$H$5,ExpenseNames,)),StaffDataMonths,)) * INDEX(RoleData,MATCH($H70,RoleNames,),MATCH($F70,ExpenseNames,)),0)</f>
        <v>0</v>
      </c>
      <c r="BA70" s="22">
        <f>INDEX(RoleData,MATCH($H70,RoleNames,),MATCH($F70,ExpenseNames,))*INDEX(StaffData, MATCH(CONCATENATE($C70,"New hires",$G70,$H70),StaffDataLookupName,), MATCH(BA$6,StaffDataMonths,))  + IF(BA$6&gt;INDEX(RoleData,MATCH($H70,RoleNames,),MATCH('Role Assumptions'!$H$5,ExpenseNames,)),INDEX(StaffData, MATCH(CONCATENATE($C70,"New hires",$G70,$H70),StaffDataLookupName,), MATCH(BA$6-INDEX(RoleData,MATCH($H70,RoleNames,),MATCH('Role Assumptions'!$H$5,ExpenseNames,)),StaffDataMonths,)) * INDEX(RoleData,MATCH($H70,RoleNames,),MATCH($F70,ExpenseNames,)),0)</f>
        <v>0</v>
      </c>
      <c r="BB70" s="22">
        <f>INDEX(RoleData,MATCH($H70,RoleNames,),MATCH($F70,ExpenseNames,))*INDEX(StaffData, MATCH(CONCATENATE($C70,"New hires",$G70,$H70),StaffDataLookupName,), MATCH(BB$6,StaffDataMonths,))  + IF(BB$6&gt;INDEX(RoleData,MATCH($H70,RoleNames,),MATCH('Role Assumptions'!$H$5,ExpenseNames,)),INDEX(StaffData, MATCH(CONCATENATE($C70,"New hires",$G70,$H70),StaffDataLookupName,), MATCH(BB$6-INDEX(RoleData,MATCH($H70,RoleNames,),MATCH('Role Assumptions'!$H$5,ExpenseNames,)),StaffDataMonths,)) * INDEX(RoleData,MATCH($H70,RoleNames,),MATCH($F70,ExpenseNames,)),0)</f>
        <v>0</v>
      </c>
      <c r="BC70" s="22">
        <f>INDEX(RoleData,MATCH($H70,RoleNames,),MATCH($F70,ExpenseNames,))*INDEX(StaffData, MATCH(CONCATENATE($C70,"New hires",$G70,$H70),StaffDataLookupName,), MATCH(BC$6,StaffDataMonths,))  + IF(BC$6&gt;INDEX(RoleData,MATCH($H70,RoleNames,),MATCH('Role Assumptions'!$H$5,ExpenseNames,)),INDEX(StaffData, MATCH(CONCATENATE($C70,"New hires",$G70,$H70),StaffDataLookupName,), MATCH(BC$6-INDEX(RoleData,MATCH($H70,RoleNames,),MATCH('Role Assumptions'!$H$5,ExpenseNames,)),StaffDataMonths,)) * INDEX(RoleData,MATCH($H70,RoleNames,),MATCH($F70,ExpenseNames,)),0)</f>
        <v>0</v>
      </c>
      <c r="BD70" s="22">
        <f>INDEX(RoleData,MATCH($H70,RoleNames,),MATCH($F70,ExpenseNames,))*INDEX(StaffData, MATCH(CONCATENATE($C70,"New hires",$G70,$H70),StaffDataLookupName,), MATCH(BD$6,StaffDataMonths,))  + IF(BD$6&gt;INDEX(RoleData,MATCH($H70,RoleNames,),MATCH('Role Assumptions'!$H$5,ExpenseNames,)),INDEX(StaffData, MATCH(CONCATENATE($C70,"New hires",$G70,$H70),StaffDataLookupName,), MATCH(BD$6-INDEX(RoleData,MATCH($H70,RoleNames,),MATCH('Role Assumptions'!$H$5,ExpenseNames,)),StaffDataMonths,)) * INDEX(RoleData,MATCH($H70,RoleNames,),MATCH($F70,ExpenseNames,)),0)</f>
        <v>0</v>
      </c>
      <c r="BE70" s="22">
        <f>INDEX(RoleData,MATCH($H70,RoleNames,),MATCH($F70,ExpenseNames,))*INDEX(StaffData, MATCH(CONCATENATE($C70,"New hires",$G70,$H70),StaffDataLookupName,), MATCH(BE$6,StaffDataMonths,))  + IF(BE$6&gt;INDEX(RoleData,MATCH($H70,RoleNames,),MATCH('Role Assumptions'!$H$5,ExpenseNames,)),INDEX(StaffData, MATCH(CONCATENATE($C70,"New hires",$G70,$H70),StaffDataLookupName,), MATCH(BE$6-INDEX(RoleData,MATCH($H70,RoleNames,),MATCH('Role Assumptions'!$H$5,ExpenseNames,)),StaffDataMonths,)) * INDEX(RoleData,MATCH($H70,RoleNames,),MATCH($F70,ExpenseNames,)),0)</f>
        <v>0</v>
      </c>
      <c r="BF70" s="22">
        <f>INDEX(RoleData,MATCH($H70,RoleNames,),MATCH($F70,ExpenseNames,))*INDEX(StaffData, MATCH(CONCATENATE($C70,"New hires",$G70,$H70),StaffDataLookupName,), MATCH(BF$6,StaffDataMonths,))  + IF(BF$6&gt;INDEX(RoleData,MATCH($H70,RoleNames,),MATCH('Role Assumptions'!$H$5,ExpenseNames,)),INDEX(StaffData, MATCH(CONCATENATE($C70,"New hires",$G70,$H70),StaffDataLookupName,), MATCH(BF$6-INDEX(RoleData,MATCH($H70,RoleNames,),MATCH('Role Assumptions'!$H$5,ExpenseNames,)),StaffDataMonths,)) * INDEX(RoleData,MATCH($H70,RoleNames,),MATCH($F70,ExpenseNames,)),0)</f>
        <v>0</v>
      </c>
      <c r="BG70" s="22">
        <f>INDEX(RoleData,MATCH($H70,RoleNames,),MATCH($F70,ExpenseNames,))*INDEX(StaffData, MATCH(CONCATENATE($C70,"New hires",$G70,$H70),StaffDataLookupName,), MATCH(BG$6,StaffDataMonths,))  + IF(BG$6&gt;INDEX(RoleData,MATCH($H70,RoleNames,),MATCH('Role Assumptions'!$H$5,ExpenseNames,)),INDEX(StaffData, MATCH(CONCATENATE($C70,"New hires",$G70,$H70),StaffDataLookupName,), MATCH(BG$6-INDEX(RoleData,MATCH($H70,RoleNames,),MATCH('Role Assumptions'!$H$5,ExpenseNames,)),StaffDataMonths,)) * INDEX(RoleData,MATCH($H70,RoleNames,),MATCH($F70,ExpenseNames,)),0)</f>
        <v>0</v>
      </c>
      <c r="BH70" s="22">
        <f>INDEX(RoleData,MATCH($H70,RoleNames,),MATCH($F70,ExpenseNames,))*INDEX(StaffData, MATCH(CONCATENATE($C70,"New hires",$G70,$H70),StaffDataLookupName,), MATCH(BH$6,StaffDataMonths,))  + IF(BH$6&gt;INDEX(RoleData,MATCH($H70,RoleNames,),MATCH('Role Assumptions'!$H$5,ExpenseNames,)),INDEX(StaffData, MATCH(CONCATENATE($C70,"New hires",$G70,$H70),StaffDataLookupName,), MATCH(BH$6-INDEX(RoleData,MATCH($H70,RoleNames,),MATCH('Role Assumptions'!$H$5,ExpenseNames,)),StaffDataMonths,)) * INDEX(RoleData,MATCH($H70,RoleNames,),MATCH($F70,ExpenseNames,)),0)</f>
        <v>0</v>
      </c>
      <c r="BI70" s="22">
        <f>INDEX(RoleData,MATCH($H70,RoleNames,),MATCH($F70,ExpenseNames,))*INDEX(StaffData, MATCH(CONCATENATE($C70,"New hires",$G70,$H70),StaffDataLookupName,), MATCH(BI$6,StaffDataMonths,))  + IF(BI$6&gt;INDEX(RoleData,MATCH($H70,RoleNames,),MATCH('Role Assumptions'!$H$5,ExpenseNames,)),INDEX(StaffData, MATCH(CONCATENATE($C70,"New hires",$G70,$H70),StaffDataLookupName,), MATCH(BI$6-INDEX(RoleData,MATCH($H70,RoleNames,),MATCH('Role Assumptions'!$H$5,ExpenseNames,)),StaffDataMonths,)) * INDEX(RoleData,MATCH($H70,RoleNames,),MATCH($F70,ExpenseNames,)),0)</f>
        <v>0</v>
      </c>
      <c r="BJ70" s="22">
        <f>INDEX(RoleData,MATCH($H70,RoleNames,),MATCH($F70,ExpenseNames,))*INDEX(StaffData, MATCH(CONCATENATE($C70,"New hires",$G70,$H70),StaffDataLookupName,), MATCH(BJ$6,StaffDataMonths,))  + IF(BJ$6&gt;INDEX(RoleData,MATCH($H70,RoleNames,),MATCH('Role Assumptions'!$H$5,ExpenseNames,)),INDEX(StaffData, MATCH(CONCATENATE($C70,"New hires",$G70,$H70),StaffDataLookupName,), MATCH(BJ$6-INDEX(RoleData,MATCH($H70,RoleNames,),MATCH('Role Assumptions'!$H$5,ExpenseNames,)),StaffDataMonths,)) * INDEX(RoleData,MATCH($H70,RoleNames,),MATCH($F70,ExpenseNames,)),0)</f>
        <v>0</v>
      </c>
      <c r="BK70" s="22">
        <f>INDEX(RoleData,MATCH($H70,RoleNames,),MATCH($F70,ExpenseNames,))*INDEX(StaffData, MATCH(CONCATENATE($C70,"New hires",$G70,$H70),StaffDataLookupName,), MATCH(BK$6,StaffDataMonths,))  + IF(BK$6&gt;INDEX(RoleData,MATCH($H70,RoleNames,),MATCH('Role Assumptions'!$H$5,ExpenseNames,)),INDEX(StaffData, MATCH(CONCATENATE($C70,"New hires",$G70,$H70),StaffDataLookupName,), MATCH(BK$6-INDEX(RoleData,MATCH($H70,RoleNames,),MATCH('Role Assumptions'!$H$5,ExpenseNames,)),StaffDataMonths,)) * INDEX(RoleData,MATCH($H70,RoleNames,),MATCH($F70,ExpenseNames,)),0)</f>
        <v>0</v>
      </c>
      <c r="BL70" s="22">
        <f>INDEX(RoleData,MATCH($H70,RoleNames,),MATCH($F70,ExpenseNames,))*INDEX(StaffData, MATCH(CONCATENATE($C70,"New hires",$G70,$H70),StaffDataLookupName,), MATCH(BL$6,StaffDataMonths,))  + IF(BL$6&gt;INDEX(RoleData,MATCH($H70,RoleNames,),MATCH('Role Assumptions'!$H$5,ExpenseNames,)),INDEX(StaffData, MATCH(CONCATENATE($C70,"New hires",$G70,$H70),StaffDataLookupName,), MATCH(BL$6-INDEX(RoleData,MATCH($H70,RoleNames,),MATCH('Role Assumptions'!$H$5,ExpenseNames,)),StaffDataMonths,)) * INDEX(RoleData,MATCH($H70,RoleNames,),MATCH($F70,ExpenseNames,)),0)</f>
        <v>0</v>
      </c>
      <c r="BM70" s="22">
        <f>INDEX(RoleData,MATCH($H70,RoleNames,),MATCH($F70,ExpenseNames,))*INDEX(StaffData, MATCH(CONCATENATE($C70,"New hires",$G70,$H70),StaffDataLookupName,), MATCH(BM$6,StaffDataMonths,))  + IF(BM$6&gt;INDEX(RoleData,MATCH($H70,RoleNames,),MATCH('Role Assumptions'!$H$5,ExpenseNames,)),INDEX(StaffData, MATCH(CONCATENATE($C70,"New hires",$G70,$H70),StaffDataLookupName,), MATCH(BM$6-INDEX(RoleData,MATCH($H70,RoleNames,),MATCH('Role Assumptions'!$H$5,ExpenseNames,)),StaffDataMonths,)) * INDEX(RoleData,MATCH($H70,RoleNames,),MATCH($F70,ExpenseNames,)),0)</f>
        <v>0</v>
      </c>
      <c r="BN70" s="22">
        <f>INDEX(RoleData,MATCH($H70,RoleNames,),MATCH($F70,ExpenseNames,))*INDEX(StaffData, MATCH(CONCATENATE($C70,"New hires",$G70,$H70),StaffDataLookupName,), MATCH(BN$6,StaffDataMonths,))  + IF(BN$6&gt;INDEX(RoleData,MATCH($H70,RoleNames,),MATCH('Role Assumptions'!$H$5,ExpenseNames,)),INDEX(StaffData, MATCH(CONCATENATE($C70,"New hires",$G70,$H70),StaffDataLookupName,), MATCH(BN$6-INDEX(RoleData,MATCH($H70,RoleNames,),MATCH('Role Assumptions'!$H$5,ExpenseNames,)),StaffDataMonths,)) * INDEX(RoleData,MATCH($H70,RoleNames,),MATCH($F70,ExpenseNames,)),0)</f>
        <v>0</v>
      </c>
      <c r="BO70" s="22">
        <f>INDEX(RoleData,MATCH($H70,RoleNames,),MATCH($F70,ExpenseNames,))*INDEX(StaffData, MATCH(CONCATENATE($C70,"New hires",$G70,$H70),StaffDataLookupName,), MATCH(BO$6,StaffDataMonths,))  + IF(BO$6&gt;INDEX(RoleData,MATCH($H70,RoleNames,),MATCH('Role Assumptions'!$H$5,ExpenseNames,)),INDEX(StaffData, MATCH(CONCATENATE($C70,"New hires",$G70,$H70),StaffDataLookupName,), MATCH(BO$6-INDEX(RoleData,MATCH($H70,RoleNames,),MATCH('Role Assumptions'!$H$5,ExpenseNames,)),StaffDataMonths,)) * INDEX(RoleData,MATCH($H70,RoleNames,),MATCH($F70,ExpenseNames,)),0)</f>
        <v>0</v>
      </c>
      <c r="BP70" s="22">
        <f>INDEX(RoleData,MATCH($H70,RoleNames,),MATCH($F70,ExpenseNames,))*INDEX(StaffData, MATCH(CONCATENATE($C70,"New hires",$G70,$H70),StaffDataLookupName,), MATCH(BP$6,StaffDataMonths,))  + IF(BP$6&gt;INDEX(RoleData,MATCH($H70,RoleNames,),MATCH('Role Assumptions'!$H$5,ExpenseNames,)),INDEX(StaffData, MATCH(CONCATENATE($C70,"New hires",$G70,$H70),StaffDataLookupName,), MATCH(BP$6-INDEX(RoleData,MATCH($H70,RoleNames,),MATCH('Role Assumptions'!$H$5,ExpenseNames,)),StaffDataMonths,)) * INDEX(RoleData,MATCH($H70,RoleNames,),MATCH($F70,ExpenseNames,)),0)</f>
        <v>0</v>
      </c>
      <c r="BQ70" s="22">
        <f>INDEX(RoleData,MATCH($H70,RoleNames,),MATCH($F70,ExpenseNames,))*INDEX(StaffData, MATCH(CONCATENATE($C70,"New hires",$G70,$H70),StaffDataLookupName,), MATCH(BQ$6,StaffDataMonths,))  + IF(BQ$6&gt;INDEX(RoleData,MATCH($H70,RoleNames,),MATCH('Role Assumptions'!$H$5,ExpenseNames,)),INDEX(StaffData, MATCH(CONCATENATE($C70,"New hires",$G70,$H70),StaffDataLookupName,), MATCH(BQ$6-INDEX(RoleData,MATCH($H70,RoleNames,),MATCH('Role Assumptions'!$H$5,ExpenseNames,)),StaffDataMonths,)) * INDEX(RoleData,MATCH($H70,RoleNames,),MATCH($F70,ExpenseNames,)),0)</f>
        <v>0</v>
      </c>
    </row>
    <row r="71" spans="1:69" s="21" customFormat="1" ht="16" customHeight="1">
      <c r="A71" s="212"/>
      <c r="B71" s="21" t="s">
        <v>132</v>
      </c>
      <c r="C71" s="212" t="s">
        <v>2</v>
      </c>
      <c r="D71" s="212" t="s">
        <v>118</v>
      </c>
      <c r="E71" s="212" t="s">
        <v>113</v>
      </c>
      <c r="F71" s="212" t="s">
        <v>89</v>
      </c>
      <c r="G71" s="212" t="s">
        <v>36</v>
      </c>
      <c r="H71" s="197" t="s">
        <v>39</v>
      </c>
      <c r="I71" s="197" t="str">
        <f t="shared" si="6"/>
        <v>ExpensesR&amp;DStaffTechnologyComputerMobile ProductsDevelopment Manager</v>
      </c>
      <c r="J71" s="22">
        <f>INDEX(RoleData,MATCH($H71,RoleNames,),MATCH($F71,ExpenseNames,))*INDEX(StaffData, MATCH(CONCATENATE($C71,"New hires",$G71,$H71),StaffDataLookupName,), MATCH(J$6,StaffDataMonths,))  + IF(J$6&gt;INDEX(RoleData,MATCH($H71,RoleNames,),MATCH('Role Assumptions'!$H$5,ExpenseNames,)),INDEX(StaffData, MATCH(CONCATENATE($C71,"New hires",$G71,$H71),StaffDataLookupName,), MATCH(J$6-INDEX(RoleData,MATCH($H71,RoleNames,),MATCH('Role Assumptions'!$H$5,ExpenseNames,)),StaffDataMonths,)) * INDEX(RoleData,MATCH($H71,RoleNames,),MATCH($F71,ExpenseNames,)),0)</f>
        <v>0</v>
      </c>
      <c r="K71" s="22">
        <f>INDEX(RoleData,MATCH($H71,RoleNames,),MATCH($F71,ExpenseNames,))*INDEX(StaffData, MATCH(CONCATENATE($C71,"New hires",$G71,$H71),StaffDataLookupName,), MATCH(K$6,StaffDataMonths,))  + IF(K$6&gt;INDEX(RoleData,MATCH($H71,RoleNames,),MATCH('Role Assumptions'!$H$5,ExpenseNames,)),INDEX(StaffData, MATCH(CONCATENATE($C71,"New hires",$G71,$H71),StaffDataLookupName,), MATCH(K$6-INDEX(RoleData,MATCH($H71,RoleNames,),MATCH('Role Assumptions'!$H$5,ExpenseNames,)),StaffDataMonths,)) * INDEX(RoleData,MATCH($H71,RoleNames,),MATCH($F71,ExpenseNames,)),0)</f>
        <v>0</v>
      </c>
      <c r="L71" s="22">
        <f>INDEX(RoleData,MATCH($H71,RoleNames,),MATCH($F71,ExpenseNames,))*INDEX(StaffData, MATCH(CONCATENATE($C71,"New hires",$G71,$H71),StaffDataLookupName,), MATCH(L$6,StaffDataMonths,))  + IF(L$6&gt;INDEX(RoleData,MATCH($H71,RoleNames,),MATCH('Role Assumptions'!$H$5,ExpenseNames,)),INDEX(StaffData, MATCH(CONCATENATE($C71,"New hires",$G71,$H71),StaffDataLookupName,), MATCH(L$6-INDEX(RoleData,MATCH($H71,RoleNames,),MATCH('Role Assumptions'!$H$5,ExpenseNames,)),StaffDataMonths,)) * INDEX(RoleData,MATCH($H71,RoleNames,),MATCH($F71,ExpenseNames,)),0)</f>
        <v>0</v>
      </c>
      <c r="M71" s="22">
        <f>INDEX(RoleData,MATCH($H71,RoleNames,),MATCH($F71,ExpenseNames,))*INDEX(StaffData, MATCH(CONCATENATE($C71,"New hires",$G71,$H71),StaffDataLookupName,), MATCH(M$6,StaffDataMonths,))  + IF(M$6&gt;INDEX(RoleData,MATCH($H71,RoleNames,),MATCH('Role Assumptions'!$H$5,ExpenseNames,)),INDEX(StaffData, MATCH(CONCATENATE($C71,"New hires",$G71,$H71),StaffDataLookupName,), MATCH(M$6-INDEX(RoleData,MATCH($H71,RoleNames,),MATCH('Role Assumptions'!$H$5,ExpenseNames,)),StaffDataMonths,)) * INDEX(RoleData,MATCH($H71,RoleNames,),MATCH($F71,ExpenseNames,)),0)</f>
        <v>0</v>
      </c>
      <c r="N71" s="22">
        <f>INDEX(RoleData,MATCH($H71,RoleNames,),MATCH($F71,ExpenseNames,))*INDEX(StaffData, MATCH(CONCATENATE($C71,"New hires",$G71,$H71),StaffDataLookupName,), MATCH(N$6,StaffDataMonths,))  + IF(N$6&gt;INDEX(RoleData,MATCH($H71,RoleNames,),MATCH('Role Assumptions'!$H$5,ExpenseNames,)),INDEX(StaffData, MATCH(CONCATENATE($C71,"New hires",$G71,$H71),StaffDataLookupName,), MATCH(N$6-INDEX(RoleData,MATCH($H71,RoleNames,),MATCH('Role Assumptions'!$H$5,ExpenseNames,)),StaffDataMonths,)) * INDEX(RoleData,MATCH($H71,RoleNames,),MATCH($F71,ExpenseNames,)),0)</f>
        <v>0</v>
      </c>
      <c r="O71" s="22">
        <f>INDEX(RoleData,MATCH($H71,RoleNames,),MATCH($F71,ExpenseNames,))*INDEX(StaffData, MATCH(CONCATENATE($C71,"New hires",$G71,$H71),StaffDataLookupName,), MATCH(O$6,StaffDataMonths,))  + IF(O$6&gt;INDEX(RoleData,MATCH($H71,RoleNames,),MATCH('Role Assumptions'!$H$5,ExpenseNames,)),INDEX(StaffData, MATCH(CONCATENATE($C71,"New hires",$G71,$H71),StaffDataLookupName,), MATCH(O$6-INDEX(RoleData,MATCH($H71,RoleNames,),MATCH('Role Assumptions'!$H$5,ExpenseNames,)),StaffDataMonths,)) * INDEX(RoleData,MATCH($H71,RoleNames,),MATCH($F71,ExpenseNames,)),0)</f>
        <v>0</v>
      </c>
      <c r="P71" s="22">
        <f>INDEX(RoleData,MATCH($H71,RoleNames,),MATCH($F71,ExpenseNames,))*INDEX(StaffData, MATCH(CONCATENATE($C71,"New hires",$G71,$H71),StaffDataLookupName,), MATCH(P$6,StaffDataMonths,))  + IF(P$6&gt;INDEX(RoleData,MATCH($H71,RoleNames,),MATCH('Role Assumptions'!$H$5,ExpenseNames,)),INDEX(StaffData, MATCH(CONCATENATE($C71,"New hires",$G71,$H71),StaffDataLookupName,), MATCH(P$6-INDEX(RoleData,MATCH($H71,RoleNames,),MATCH('Role Assumptions'!$H$5,ExpenseNames,)),StaffDataMonths,)) * INDEX(RoleData,MATCH($H71,RoleNames,),MATCH($F71,ExpenseNames,)),0)</f>
        <v>0</v>
      </c>
      <c r="Q71" s="22">
        <f>INDEX(RoleData,MATCH($H71,RoleNames,),MATCH($F71,ExpenseNames,))*INDEX(StaffData, MATCH(CONCATENATE($C71,"New hires",$G71,$H71),StaffDataLookupName,), MATCH(Q$6,StaffDataMonths,))  + IF(Q$6&gt;INDEX(RoleData,MATCH($H71,RoleNames,),MATCH('Role Assumptions'!$H$5,ExpenseNames,)),INDEX(StaffData, MATCH(CONCATENATE($C71,"New hires",$G71,$H71),StaffDataLookupName,), MATCH(Q$6-INDEX(RoleData,MATCH($H71,RoleNames,),MATCH('Role Assumptions'!$H$5,ExpenseNames,)),StaffDataMonths,)) * INDEX(RoleData,MATCH($H71,RoleNames,),MATCH($F71,ExpenseNames,)),0)</f>
        <v>0</v>
      </c>
      <c r="R71" s="22">
        <f>INDEX(RoleData,MATCH($H71,RoleNames,),MATCH($F71,ExpenseNames,))*INDEX(StaffData, MATCH(CONCATENATE($C71,"New hires",$G71,$H71),StaffDataLookupName,), MATCH(R$6,StaffDataMonths,))  + IF(R$6&gt;INDEX(RoleData,MATCH($H71,RoleNames,),MATCH('Role Assumptions'!$H$5,ExpenseNames,)),INDEX(StaffData, MATCH(CONCATENATE($C71,"New hires",$G71,$H71),StaffDataLookupName,), MATCH(R$6-INDEX(RoleData,MATCH($H71,RoleNames,),MATCH('Role Assumptions'!$H$5,ExpenseNames,)),StaffDataMonths,)) * INDEX(RoleData,MATCH($H71,RoleNames,),MATCH($F71,ExpenseNames,)),0)</f>
        <v>0</v>
      </c>
      <c r="S71" s="22">
        <f>INDEX(RoleData,MATCH($H71,RoleNames,),MATCH($F71,ExpenseNames,))*INDEX(StaffData, MATCH(CONCATENATE($C71,"New hires",$G71,$H71),StaffDataLookupName,), MATCH(S$6,StaffDataMonths,))  + IF(S$6&gt;INDEX(RoleData,MATCH($H71,RoleNames,),MATCH('Role Assumptions'!$H$5,ExpenseNames,)),INDEX(StaffData, MATCH(CONCATENATE($C71,"New hires",$G71,$H71),StaffDataLookupName,), MATCH(S$6-INDEX(RoleData,MATCH($H71,RoleNames,),MATCH('Role Assumptions'!$H$5,ExpenseNames,)),StaffDataMonths,)) * INDEX(RoleData,MATCH($H71,RoleNames,),MATCH($F71,ExpenseNames,)),0)</f>
        <v>0</v>
      </c>
      <c r="T71" s="22">
        <f>INDEX(RoleData,MATCH($H71,RoleNames,),MATCH($F71,ExpenseNames,))*INDEX(StaffData, MATCH(CONCATENATE($C71,"New hires",$G71,$H71),StaffDataLookupName,), MATCH(T$6,StaffDataMonths,))  + IF(T$6&gt;INDEX(RoleData,MATCH($H71,RoleNames,),MATCH('Role Assumptions'!$H$5,ExpenseNames,)),INDEX(StaffData, MATCH(CONCATENATE($C71,"New hires",$G71,$H71),StaffDataLookupName,), MATCH(T$6-INDEX(RoleData,MATCH($H71,RoleNames,),MATCH('Role Assumptions'!$H$5,ExpenseNames,)),StaffDataMonths,)) * INDEX(RoleData,MATCH($H71,RoleNames,),MATCH($F71,ExpenseNames,)),0)</f>
        <v>0</v>
      </c>
      <c r="U71" s="22">
        <f>INDEX(RoleData,MATCH($H71,RoleNames,),MATCH($F71,ExpenseNames,))*INDEX(StaffData, MATCH(CONCATENATE($C71,"New hires",$G71,$H71),StaffDataLookupName,), MATCH(U$6,StaffDataMonths,))  + IF(U$6&gt;INDEX(RoleData,MATCH($H71,RoleNames,),MATCH('Role Assumptions'!$H$5,ExpenseNames,)),INDEX(StaffData, MATCH(CONCATENATE($C71,"New hires",$G71,$H71),StaffDataLookupName,), MATCH(U$6-INDEX(RoleData,MATCH($H71,RoleNames,),MATCH('Role Assumptions'!$H$5,ExpenseNames,)),StaffDataMonths,)) * INDEX(RoleData,MATCH($H71,RoleNames,),MATCH($F71,ExpenseNames,)),0)</f>
        <v>0</v>
      </c>
      <c r="V71" s="22">
        <f>INDEX(RoleData,MATCH($H71,RoleNames,),MATCH($F71,ExpenseNames,))*INDEX(StaffData, MATCH(CONCATENATE($C71,"New hires",$G71,$H71),StaffDataLookupName,), MATCH(V$6,StaffDataMonths,))  + IF(V$6&gt;INDEX(RoleData,MATCH($H71,RoleNames,),MATCH('Role Assumptions'!$H$5,ExpenseNames,)),INDEX(StaffData, MATCH(CONCATENATE($C71,"New hires",$G71,$H71),StaffDataLookupName,), MATCH(V$6-INDEX(RoleData,MATCH($H71,RoleNames,),MATCH('Role Assumptions'!$H$5,ExpenseNames,)),StaffDataMonths,)) * INDEX(RoleData,MATCH($H71,RoleNames,),MATCH($F71,ExpenseNames,)),0)</f>
        <v>0</v>
      </c>
      <c r="W71" s="22">
        <f>INDEX(RoleData,MATCH($H71,RoleNames,),MATCH($F71,ExpenseNames,))*INDEX(StaffData, MATCH(CONCATENATE($C71,"New hires",$G71,$H71),StaffDataLookupName,), MATCH(W$6,StaffDataMonths,))  + IF(W$6&gt;INDEX(RoleData,MATCH($H71,RoleNames,),MATCH('Role Assumptions'!$H$5,ExpenseNames,)),INDEX(StaffData, MATCH(CONCATENATE($C71,"New hires",$G71,$H71),StaffDataLookupName,), MATCH(W$6-INDEX(RoleData,MATCH($H71,RoleNames,),MATCH('Role Assumptions'!$H$5,ExpenseNames,)),StaffDataMonths,)) * INDEX(RoleData,MATCH($H71,RoleNames,),MATCH($F71,ExpenseNames,)),0)</f>
        <v>0</v>
      </c>
      <c r="X71" s="22">
        <f>INDEX(RoleData,MATCH($H71,RoleNames,),MATCH($F71,ExpenseNames,))*INDEX(StaffData, MATCH(CONCATENATE($C71,"New hires",$G71,$H71),StaffDataLookupName,), MATCH(X$6,StaffDataMonths,))  + IF(X$6&gt;INDEX(RoleData,MATCH($H71,RoleNames,),MATCH('Role Assumptions'!$H$5,ExpenseNames,)),INDEX(StaffData, MATCH(CONCATENATE($C71,"New hires",$G71,$H71),StaffDataLookupName,), MATCH(X$6-INDEX(RoleData,MATCH($H71,RoleNames,),MATCH('Role Assumptions'!$H$5,ExpenseNames,)),StaffDataMonths,)) * INDEX(RoleData,MATCH($H71,RoleNames,),MATCH($F71,ExpenseNames,)),0)</f>
        <v>0</v>
      </c>
      <c r="Y71" s="22">
        <f>INDEX(RoleData,MATCH($H71,RoleNames,),MATCH($F71,ExpenseNames,))*INDEX(StaffData, MATCH(CONCATENATE($C71,"New hires",$G71,$H71),StaffDataLookupName,), MATCH(Y$6,StaffDataMonths,))  + IF(Y$6&gt;INDEX(RoleData,MATCH($H71,RoleNames,),MATCH('Role Assumptions'!$H$5,ExpenseNames,)),INDEX(StaffData, MATCH(CONCATENATE($C71,"New hires",$G71,$H71),StaffDataLookupName,), MATCH(Y$6-INDEX(RoleData,MATCH($H71,RoleNames,),MATCH('Role Assumptions'!$H$5,ExpenseNames,)),StaffDataMonths,)) * INDEX(RoleData,MATCH($H71,RoleNames,),MATCH($F71,ExpenseNames,)),0)</f>
        <v>0</v>
      </c>
      <c r="Z71" s="22">
        <f>INDEX(RoleData,MATCH($H71,RoleNames,),MATCH($F71,ExpenseNames,))*INDEX(StaffData, MATCH(CONCATENATE($C71,"New hires",$G71,$H71),StaffDataLookupName,), MATCH(Z$6,StaffDataMonths,))  + IF(Z$6&gt;INDEX(RoleData,MATCH($H71,RoleNames,),MATCH('Role Assumptions'!$H$5,ExpenseNames,)),INDEX(StaffData, MATCH(CONCATENATE($C71,"New hires",$G71,$H71),StaffDataLookupName,), MATCH(Z$6-INDEX(RoleData,MATCH($H71,RoleNames,),MATCH('Role Assumptions'!$H$5,ExpenseNames,)),StaffDataMonths,)) * INDEX(RoleData,MATCH($H71,RoleNames,),MATCH($F71,ExpenseNames,)),0)</f>
        <v>0</v>
      </c>
      <c r="AA71" s="22">
        <f>INDEX(RoleData,MATCH($H71,RoleNames,),MATCH($F71,ExpenseNames,))*INDEX(StaffData, MATCH(CONCATENATE($C71,"New hires",$G71,$H71),StaffDataLookupName,), MATCH(AA$6,StaffDataMonths,))  + IF(AA$6&gt;INDEX(RoleData,MATCH($H71,RoleNames,),MATCH('Role Assumptions'!$H$5,ExpenseNames,)),INDEX(StaffData, MATCH(CONCATENATE($C71,"New hires",$G71,$H71),StaffDataLookupName,), MATCH(AA$6-INDEX(RoleData,MATCH($H71,RoleNames,),MATCH('Role Assumptions'!$H$5,ExpenseNames,)),StaffDataMonths,)) * INDEX(RoleData,MATCH($H71,RoleNames,),MATCH($F71,ExpenseNames,)),0)</f>
        <v>0</v>
      </c>
      <c r="AB71" s="22">
        <f>INDEX(RoleData,MATCH($H71,RoleNames,),MATCH($F71,ExpenseNames,))*INDEX(StaffData, MATCH(CONCATENATE($C71,"New hires",$G71,$H71),StaffDataLookupName,), MATCH(AB$6,StaffDataMonths,))  + IF(AB$6&gt;INDEX(RoleData,MATCH($H71,RoleNames,),MATCH('Role Assumptions'!$H$5,ExpenseNames,)),INDEX(StaffData, MATCH(CONCATENATE($C71,"New hires",$G71,$H71),StaffDataLookupName,), MATCH(AB$6-INDEX(RoleData,MATCH($H71,RoleNames,),MATCH('Role Assumptions'!$H$5,ExpenseNames,)),StaffDataMonths,)) * INDEX(RoleData,MATCH($H71,RoleNames,),MATCH($F71,ExpenseNames,)),0)</f>
        <v>0</v>
      </c>
      <c r="AC71" s="22">
        <f>INDEX(RoleData,MATCH($H71,RoleNames,),MATCH($F71,ExpenseNames,))*INDEX(StaffData, MATCH(CONCATENATE($C71,"New hires",$G71,$H71),StaffDataLookupName,), MATCH(AC$6,StaffDataMonths,))  + IF(AC$6&gt;INDEX(RoleData,MATCH($H71,RoleNames,),MATCH('Role Assumptions'!$H$5,ExpenseNames,)),INDEX(StaffData, MATCH(CONCATENATE($C71,"New hires",$G71,$H71),StaffDataLookupName,), MATCH(AC$6-INDEX(RoleData,MATCH($H71,RoleNames,),MATCH('Role Assumptions'!$H$5,ExpenseNames,)),StaffDataMonths,)) * INDEX(RoleData,MATCH($H71,RoleNames,),MATCH($F71,ExpenseNames,)),0)</f>
        <v>0</v>
      </c>
      <c r="AD71" s="22">
        <f>INDEX(RoleData,MATCH($H71,RoleNames,),MATCH($F71,ExpenseNames,))*INDEX(StaffData, MATCH(CONCATENATE($C71,"New hires",$G71,$H71),StaffDataLookupName,), MATCH(AD$6,StaffDataMonths,))  + IF(AD$6&gt;INDEX(RoleData,MATCH($H71,RoleNames,),MATCH('Role Assumptions'!$H$5,ExpenseNames,)),INDEX(StaffData, MATCH(CONCATENATE($C71,"New hires",$G71,$H71),StaffDataLookupName,), MATCH(AD$6-INDEX(RoleData,MATCH($H71,RoleNames,),MATCH('Role Assumptions'!$H$5,ExpenseNames,)),StaffDataMonths,)) * INDEX(RoleData,MATCH($H71,RoleNames,),MATCH($F71,ExpenseNames,)),0)</f>
        <v>0</v>
      </c>
      <c r="AE71" s="22">
        <f>INDEX(RoleData,MATCH($H71,RoleNames,),MATCH($F71,ExpenseNames,))*INDEX(StaffData, MATCH(CONCATENATE($C71,"New hires",$G71,$H71),StaffDataLookupName,), MATCH(AE$6,StaffDataMonths,))  + IF(AE$6&gt;INDEX(RoleData,MATCH($H71,RoleNames,),MATCH('Role Assumptions'!$H$5,ExpenseNames,)),INDEX(StaffData, MATCH(CONCATENATE($C71,"New hires",$G71,$H71),StaffDataLookupName,), MATCH(AE$6-INDEX(RoleData,MATCH($H71,RoleNames,),MATCH('Role Assumptions'!$H$5,ExpenseNames,)),StaffDataMonths,)) * INDEX(RoleData,MATCH($H71,RoleNames,),MATCH($F71,ExpenseNames,)),0)</f>
        <v>0</v>
      </c>
      <c r="AF71" s="22">
        <f>INDEX(RoleData,MATCH($H71,RoleNames,),MATCH($F71,ExpenseNames,))*INDEX(StaffData, MATCH(CONCATENATE($C71,"New hires",$G71,$H71),StaffDataLookupName,), MATCH(AF$6,StaffDataMonths,))  + IF(AF$6&gt;INDEX(RoleData,MATCH($H71,RoleNames,),MATCH('Role Assumptions'!$H$5,ExpenseNames,)),INDEX(StaffData, MATCH(CONCATENATE($C71,"New hires",$G71,$H71),StaffDataLookupName,), MATCH(AF$6-INDEX(RoleData,MATCH($H71,RoleNames,),MATCH('Role Assumptions'!$H$5,ExpenseNames,)),StaffDataMonths,)) * INDEX(RoleData,MATCH($H71,RoleNames,),MATCH($F71,ExpenseNames,)),0)</f>
        <v>0</v>
      </c>
      <c r="AG71" s="22">
        <f>INDEX(RoleData,MATCH($H71,RoleNames,),MATCH($F71,ExpenseNames,))*INDEX(StaffData, MATCH(CONCATENATE($C71,"New hires",$G71,$H71),StaffDataLookupName,), MATCH(AG$6,StaffDataMonths,))  + IF(AG$6&gt;INDEX(RoleData,MATCH($H71,RoleNames,),MATCH('Role Assumptions'!$H$5,ExpenseNames,)),INDEX(StaffData, MATCH(CONCATENATE($C71,"New hires",$G71,$H71),StaffDataLookupName,), MATCH(AG$6-INDEX(RoleData,MATCH($H71,RoleNames,),MATCH('Role Assumptions'!$H$5,ExpenseNames,)),StaffDataMonths,)) * INDEX(RoleData,MATCH($H71,RoleNames,),MATCH($F71,ExpenseNames,)),0)</f>
        <v>0</v>
      </c>
      <c r="AH71" s="22">
        <f>INDEX(RoleData,MATCH($H71,RoleNames,),MATCH($F71,ExpenseNames,))*INDEX(StaffData, MATCH(CONCATENATE($C71,"New hires",$G71,$H71),StaffDataLookupName,), MATCH(AH$6,StaffDataMonths,))  + IF(AH$6&gt;INDEX(RoleData,MATCH($H71,RoleNames,),MATCH('Role Assumptions'!$H$5,ExpenseNames,)),INDEX(StaffData, MATCH(CONCATENATE($C71,"New hires",$G71,$H71),StaffDataLookupName,), MATCH(AH$6-INDEX(RoleData,MATCH($H71,RoleNames,),MATCH('Role Assumptions'!$H$5,ExpenseNames,)),StaffDataMonths,)) * INDEX(RoleData,MATCH($H71,RoleNames,),MATCH($F71,ExpenseNames,)),0)</f>
        <v>0</v>
      </c>
      <c r="AI71" s="22">
        <f>INDEX(RoleData,MATCH($H71,RoleNames,),MATCH($F71,ExpenseNames,))*INDEX(StaffData, MATCH(CONCATENATE($C71,"New hires",$G71,$H71),StaffDataLookupName,), MATCH(AI$6,StaffDataMonths,))  + IF(AI$6&gt;INDEX(RoleData,MATCH($H71,RoleNames,),MATCH('Role Assumptions'!$H$5,ExpenseNames,)),INDEX(StaffData, MATCH(CONCATENATE($C71,"New hires",$G71,$H71),StaffDataLookupName,), MATCH(AI$6-INDEX(RoleData,MATCH($H71,RoleNames,),MATCH('Role Assumptions'!$H$5,ExpenseNames,)),StaffDataMonths,)) * INDEX(RoleData,MATCH($H71,RoleNames,),MATCH($F71,ExpenseNames,)),0)</f>
        <v>4000</v>
      </c>
      <c r="AJ71" s="22">
        <f>INDEX(RoleData,MATCH($H71,RoleNames,),MATCH($F71,ExpenseNames,))*INDEX(StaffData, MATCH(CONCATENATE($C71,"New hires",$G71,$H71),StaffDataLookupName,), MATCH(AJ$6,StaffDataMonths,))  + IF(AJ$6&gt;INDEX(RoleData,MATCH($H71,RoleNames,),MATCH('Role Assumptions'!$H$5,ExpenseNames,)),INDEX(StaffData, MATCH(CONCATENATE($C71,"New hires",$G71,$H71),StaffDataLookupName,), MATCH(AJ$6-INDEX(RoleData,MATCH($H71,RoleNames,),MATCH('Role Assumptions'!$H$5,ExpenseNames,)),StaffDataMonths,)) * INDEX(RoleData,MATCH($H71,RoleNames,),MATCH($F71,ExpenseNames,)),0)</f>
        <v>0</v>
      </c>
      <c r="AK71" s="22">
        <f>INDEX(RoleData,MATCH($H71,RoleNames,),MATCH($F71,ExpenseNames,))*INDEX(StaffData, MATCH(CONCATENATE($C71,"New hires",$G71,$H71),StaffDataLookupName,), MATCH(AK$6,StaffDataMonths,))  + IF(AK$6&gt;INDEX(RoleData,MATCH($H71,RoleNames,),MATCH('Role Assumptions'!$H$5,ExpenseNames,)),INDEX(StaffData, MATCH(CONCATENATE($C71,"New hires",$G71,$H71),StaffDataLookupName,), MATCH(AK$6-INDEX(RoleData,MATCH($H71,RoleNames,),MATCH('Role Assumptions'!$H$5,ExpenseNames,)),StaffDataMonths,)) * INDEX(RoleData,MATCH($H71,RoleNames,),MATCH($F71,ExpenseNames,)),0)</f>
        <v>0</v>
      </c>
      <c r="AL71" s="22">
        <f>INDEX(RoleData,MATCH($H71,RoleNames,),MATCH($F71,ExpenseNames,))*INDEX(StaffData, MATCH(CONCATENATE($C71,"New hires",$G71,$H71),StaffDataLookupName,), MATCH(AL$6,StaffDataMonths,))  + IF(AL$6&gt;INDEX(RoleData,MATCH($H71,RoleNames,),MATCH('Role Assumptions'!$H$5,ExpenseNames,)),INDEX(StaffData, MATCH(CONCATENATE($C71,"New hires",$G71,$H71),StaffDataLookupName,), MATCH(AL$6-INDEX(RoleData,MATCH($H71,RoleNames,),MATCH('Role Assumptions'!$H$5,ExpenseNames,)),StaffDataMonths,)) * INDEX(RoleData,MATCH($H71,RoleNames,),MATCH($F71,ExpenseNames,)),0)</f>
        <v>0</v>
      </c>
      <c r="AM71" s="22">
        <f>INDEX(RoleData,MATCH($H71,RoleNames,),MATCH($F71,ExpenseNames,))*INDEX(StaffData, MATCH(CONCATENATE($C71,"New hires",$G71,$H71),StaffDataLookupName,), MATCH(AM$6,StaffDataMonths,))  + IF(AM$6&gt;INDEX(RoleData,MATCH($H71,RoleNames,),MATCH('Role Assumptions'!$H$5,ExpenseNames,)),INDEX(StaffData, MATCH(CONCATENATE($C71,"New hires",$G71,$H71),StaffDataLookupName,), MATCH(AM$6-INDEX(RoleData,MATCH($H71,RoleNames,),MATCH('Role Assumptions'!$H$5,ExpenseNames,)),StaffDataMonths,)) * INDEX(RoleData,MATCH($H71,RoleNames,),MATCH($F71,ExpenseNames,)),0)</f>
        <v>0</v>
      </c>
      <c r="AN71" s="22">
        <f>INDEX(RoleData,MATCH($H71,RoleNames,),MATCH($F71,ExpenseNames,))*INDEX(StaffData, MATCH(CONCATENATE($C71,"New hires",$G71,$H71),StaffDataLookupName,), MATCH(AN$6,StaffDataMonths,))  + IF(AN$6&gt;INDEX(RoleData,MATCH($H71,RoleNames,),MATCH('Role Assumptions'!$H$5,ExpenseNames,)),INDEX(StaffData, MATCH(CONCATENATE($C71,"New hires",$G71,$H71),StaffDataLookupName,), MATCH(AN$6-INDEX(RoleData,MATCH($H71,RoleNames,),MATCH('Role Assumptions'!$H$5,ExpenseNames,)),StaffDataMonths,)) * INDEX(RoleData,MATCH($H71,RoleNames,),MATCH($F71,ExpenseNames,)),0)</f>
        <v>0</v>
      </c>
      <c r="AO71" s="22">
        <f>INDEX(RoleData,MATCH($H71,RoleNames,),MATCH($F71,ExpenseNames,))*INDEX(StaffData, MATCH(CONCATENATE($C71,"New hires",$G71,$H71),StaffDataLookupName,), MATCH(AO$6,StaffDataMonths,))  + IF(AO$6&gt;INDEX(RoleData,MATCH($H71,RoleNames,),MATCH('Role Assumptions'!$H$5,ExpenseNames,)),INDEX(StaffData, MATCH(CONCATENATE($C71,"New hires",$G71,$H71),StaffDataLookupName,), MATCH(AO$6-INDEX(RoleData,MATCH($H71,RoleNames,),MATCH('Role Assumptions'!$H$5,ExpenseNames,)),StaffDataMonths,)) * INDEX(RoleData,MATCH($H71,RoleNames,),MATCH($F71,ExpenseNames,)),0)</f>
        <v>0</v>
      </c>
      <c r="AP71" s="22">
        <f>INDEX(RoleData,MATCH($H71,RoleNames,),MATCH($F71,ExpenseNames,))*INDEX(StaffData, MATCH(CONCATENATE($C71,"New hires",$G71,$H71),StaffDataLookupName,), MATCH(AP$6,StaffDataMonths,))  + IF(AP$6&gt;INDEX(RoleData,MATCH($H71,RoleNames,),MATCH('Role Assumptions'!$H$5,ExpenseNames,)),INDEX(StaffData, MATCH(CONCATENATE($C71,"New hires",$G71,$H71),StaffDataLookupName,), MATCH(AP$6-INDEX(RoleData,MATCH($H71,RoleNames,),MATCH('Role Assumptions'!$H$5,ExpenseNames,)),StaffDataMonths,)) * INDEX(RoleData,MATCH($H71,RoleNames,),MATCH($F71,ExpenseNames,)),0)</f>
        <v>0</v>
      </c>
      <c r="AQ71" s="22">
        <f>INDEX(RoleData,MATCH($H71,RoleNames,),MATCH($F71,ExpenseNames,))*INDEX(StaffData, MATCH(CONCATENATE($C71,"New hires",$G71,$H71),StaffDataLookupName,), MATCH(AQ$6,StaffDataMonths,))  + IF(AQ$6&gt;INDEX(RoleData,MATCH($H71,RoleNames,),MATCH('Role Assumptions'!$H$5,ExpenseNames,)),INDEX(StaffData, MATCH(CONCATENATE($C71,"New hires",$G71,$H71),StaffDataLookupName,), MATCH(AQ$6-INDEX(RoleData,MATCH($H71,RoleNames,),MATCH('Role Assumptions'!$H$5,ExpenseNames,)),StaffDataMonths,)) * INDEX(RoleData,MATCH($H71,RoleNames,),MATCH($F71,ExpenseNames,)),0)</f>
        <v>0</v>
      </c>
      <c r="AR71" s="22">
        <f>INDEX(RoleData,MATCH($H71,RoleNames,),MATCH($F71,ExpenseNames,))*INDEX(StaffData, MATCH(CONCATENATE($C71,"New hires",$G71,$H71),StaffDataLookupName,), MATCH(AR$6,StaffDataMonths,))  + IF(AR$6&gt;INDEX(RoleData,MATCH($H71,RoleNames,),MATCH('Role Assumptions'!$H$5,ExpenseNames,)),INDEX(StaffData, MATCH(CONCATENATE($C71,"New hires",$G71,$H71),StaffDataLookupName,), MATCH(AR$6-INDEX(RoleData,MATCH($H71,RoleNames,),MATCH('Role Assumptions'!$H$5,ExpenseNames,)),StaffDataMonths,)) * INDEX(RoleData,MATCH($H71,RoleNames,),MATCH($F71,ExpenseNames,)),0)</f>
        <v>0</v>
      </c>
      <c r="AS71" s="22">
        <f>INDEX(RoleData,MATCH($H71,RoleNames,),MATCH($F71,ExpenseNames,))*INDEX(StaffData, MATCH(CONCATENATE($C71,"New hires",$G71,$H71),StaffDataLookupName,), MATCH(AS$6,StaffDataMonths,))  + IF(AS$6&gt;INDEX(RoleData,MATCH($H71,RoleNames,),MATCH('Role Assumptions'!$H$5,ExpenseNames,)),INDEX(StaffData, MATCH(CONCATENATE($C71,"New hires",$G71,$H71),StaffDataLookupName,), MATCH(AS$6-INDEX(RoleData,MATCH($H71,RoleNames,),MATCH('Role Assumptions'!$H$5,ExpenseNames,)),StaffDataMonths,)) * INDEX(RoleData,MATCH($H71,RoleNames,),MATCH($F71,ExpenseNames,)),0)</f>
        <v>0</v>
      </c>
      <c r="AT71" s="22">
        <f>INDEX(RoleData,MATCH($H71,RoleNames,),MATCH($F71,ExpenseNames,))*INDEX(StaffData, MATCH(CONCATENATE($C71,"New hires",$G71,$H71),StaffDataLookupName,), MATCH(AT$6,StaffDataMonths,))  + IF(AT$6&gt;INDEX(RoleData,MATCH($H71,RoleNames,),MATCH('Role Assumptions'!$H$5,ExpenseNames,)),INDEX(StaffData, MATCH(CONCATENATE($C71,"New hires",$G71,$H71),StaffDataLookupName,), MATCH(AT$6-INDEX(RoleData,MATCH($H71,RoleNames,),MATCH('Role Assumptions'!$H$5,ExpenseNames,)),StaffDataMonths,)) * INDEX(RoleData,MATCH($H71,RoleNames,),MATCH($F71,ExpenseNames,)),0)</f>
        <v>0</v>
      </c>
      <c r="AU71" s="22">
        <f>INDEX(RoleData,MATCH($H71,RoleNames,),MATCH($F71,ExpenseNames,))*INDEX(StaffData, MATCH(CONCATENATE($C71,"New hires",$G71,$H71),StaffDataLookupName,), MATCH(AU$6,StaffDataMonths,))  + IF(AU$6&gt;INDEX(RoleData,MATCH($H71,RoleNames,),MATCH('Role Assumptions'!$H$5,ExpenseNames,)),INDEX(StaffData, MATCH(CONCATENATE($C71,"New hires",$G71,$H71),StaffDataLookupName,), MATCH(AU$6-INDEX(RoleData,MATCH($H71,RoleNames,),MATCH('Role Assumptions'!$H$5,ExpenseNames,)),StaffDataMonths,)) * INDEX(RoleData,MATCH($H71,RoleNames,),MATCH($F71,ExpenseNames,)),0)</f>
        <v>0</v>
      </c>
      <c r="AV71" s="22">
        <f>INDEX(RoleData,MATCH($H71,RoleNames,),MATCH($F71,ExpenseNames,))*INDEX(StaffData, MATCH(CONCATENATE($C71,"New hires",$G71,$H71),StaffDataLookupName,), MATCH(AV$6,StaffDataMonths,))  + IF(AV$6&gt;INDEX(RoleData,MATCH($H71,RoleNames,),MATCH('Role Assumptions'!$H$5,ExpenseNames,)),INDEX(StaffData, MATCH(CONCATENATE($C71,"New hires",$G71,$H71),StaffDataLookupName,), MATCH(AV$6-INDEX(RoleData,MATCH($H71,RoleNames,),MATCH('Role Assumptions'!$H$5,ExpenseNames,)),StaffDataMonths,)) * INDEX(RoleData,MATCH($H71,RoleNames,),MATCH($F71,ExpenseNames,)),0)</f>
        <v>0</v>
      </c>
      <c r="AW71" s="22">
        <f>INDEX(RoleData,MATCH($H71,RoleNames,),MATCH($F71,ExpenseNames,))*INDEX(StaffData, MATCH(CONCATENATE($C71,"New hires",$G71,$H71),StaffDataLookupName,), MATCH(AW$6,StaffDataMonths,))  + IF(AW$6&gt;INDEX(RoleData,MATCH($H71,RoleNames,),MATCH('Role Assumptions'!$H$5,ExpenseNames,)),INDEX(StaffData, MATCH(CONCATENATE($C71,"New hires",$G71,$H71),StaffDataLookupName,), MATCH(AW$6-INDEX(RoleData,MATCH($H71,RoleNames,),MATCH('Role Assumptions'!$H$5,ExpenseNames,)),StaffDataMonths,)) * INDEX(RoleData,MATCH($H71,RoleNames,),MATCH($F71,ExpenseNames,)),0)</f>
        <v>0</v>
      </c>
      <c r="AX71" s="22">
        <f>INDEX(RoleData,MATCH($H71,RoleNames,),MATCH($F71,ExpenseNames,))*INDEX(StaffData, MATCH(CONCATENATE($C71,"New hires",$G71,$H71),StaffDataLookupName,), MATCH(AX$6,StaffDataMonths,))  + IF(AX$6&gt;INDEX(RoleData,MATCH($H71,RoleNames,),MATCH('Role Assumptions'!$H$5,ExpenseNames,)),INDEX(StaffData, MATCH(CONCATENATE($C71,"New hires",$G71,$H71),StaffDataLookupName,), MATCH(AX$6-INDEX(RoleData,MATCH($H71,RoleNames,),MATCH('Role Assumptions'!$H$5,ExpenseNames,)),StaffDataMonths,)) * INDEX(RoleData,MATCH($H71,RoleNames,),MATCH($F71,ExpenseNames,)),0)</f>
        <v>0</v>
      </c>
      <c r="AY71" s="22">
        <f>INDEX(RoleData,MATCH($H71,RoleNames,),MATCH($F71,ExpenseNames,))*INDEX(StaffData, MATCH(CONCATENATE($C71,"New hires",$G71,$H71),StaffDataLookupName,), MATCH(AY$6,StaffDataMonths,))  + IF(AY$6&gt;INDEX(RoleData,MATCH($H71,RoleNames,),MATCH('Role Assumptions'!$H$5,ExpenseNames,)),INDEX(StaffData, MATCH(CONCATENATE($C71,"New hires",$G71,$H71),StaffDataLookupName,), MATCH(AY$6-INDEX(RoleData,MATCH($H71,RoleNames,),MATCH('Role Assumptions'!$H$5,ExpenseNames,)),StaffDataMonths,)) * INDEX(RoleData,MATCH($H71,RoleNames,),MATCH($F71,ExpenseNames,)),0)</f>
        <v>0</v>
      </c>
      <c r="AZ71" s="22">
        <f>INDEX(RoleData,MATCH($H71,RoleNames,),MATCH($F71,ExpenseNames,))*INDEX(StaffData, MATCH(CONCATENATE($C71,"New hires",$G71,$H71),StaffDataLookupName,), MATCH(AZ$6,StaffDataMonths,))  + IF(AZ$6&gt;INDEX(RoleData,MATCH($H71,RoleNames,),MATCH('Role Assumptions'!$H$5,ExpenseNames,)),INDEX(StaffData, MATCH(CONCATENATE($C71,"New hires",$G71,$H71),StaffDataLookupName,), MATCH(AZ$6-INDEX(RoleData,MATCH($H71,RoleNames,),MATCH('Role Assumptions'!$H$5,ExpenseNames,)),StaffDataMonths,)) * INDEX(RoleData,MATCH($H71,RoleNames,),MATCH($F71,ExpenseNames,)),0)</f>
        <v>0</v>
      </c>
      <c r="BA71" s="22">
        <f>INDEX(RoleData,MATCH($H71,RoleNames,),MATCH($F71,ExpenseNames,))*INDEX(StaffData, MATCH(CONCATENATE($C71,"New hires",$G71,$H71),StaffDataLookupName,), MATCH(BA$6,StaffDataMonths,))  + IF(BA$6&gt;INDEX(RoleData,MATCH($H71,RoleNames,),MATCH('Role Assumptions'!$H$5,ExpenseNames,)),INDEX(StaffData, MATCH(CONCATENATE($C71,"New hires",$G71,$H71),StaffDataLookupName,), MATCH(BA$6-INDEX(RoleData,MATCH($H71,RoleNames,),MATCH('Role Assumptions'!$H$5,ExpenseNames,)),StaffDataMonths,)) * INDEX(RoleData,MATCH($H71,RoleNames,),MATCH($F71,ExpenseNames,)),0)</f>
        <v>4000</v>
      </c>
      <c r="BB71" s="22">
        <f>INDEX(RoleData,MATCH($H71,RoleNames,),MATCH($F71,ExpenseNames,))*INDEX(StaffData, MATCH(CONCATENATE($C71,"New hires",$G71,$H71),StaffDataLookupName,), MATCH(BB$6,StaffDataMonths,))  + IF(BB$6&gt;INDEX(RoleData,MATCH($H71,RoleNames,),MATCH('Role Assumptions'!$H$5,ExpenseNames,)),INDEX(StaffData, MATCH(CONCATENATE($C71,"New hires",$G71,$H71),StaffDataLookupName,), MATCH(BB$6-INDEX(RoleData,MATCH($H71,RoleNames,),MATCH('Role Assumptions'!$H$5,ExpenseNames,)),StaffDataMonths,)) * INDEX(RoleData,MATCH($H71,RoleNames,),MATCH($F71,ExpenseNames,)),0)</f>
        <v>0</v>
      </c>
      <c r="BC71" s="22">
        <f>INDEX(RoleData,MATCH($H71,RoleNames,),MATCH($F71,ExpenseNames,))*INDEX(StaffData, MATCH(CONCATENATE($C71,"New hires",$G71,$H71),StaffDataLookupName,), MATCH(BC$6,StaffDataMonths,))  + IF(BC$6&gt;INDEX(RoleData,MATCH($H71,RoleNames,),MATCH('Role Assumptions'!$H$5,ExpenseNames,)),INDEX(StaffData, MATCH(CONCATENATE($C71,"New hires",$G71,$H71),StaffDataLookupName,), MATCH(BC$6-INDEX(RoleData,MATCH($H71,RoleNames,),MATCH('Role Assumptions'!$H$5,ExpenseNames,)),StaffDataMonths,)) * INDEX(RoleData,MATCH($H71,RoleNames,),MATCH($F71,ExpenseNames,)),0)</f>
        <v>0</v>
      </c>
      <c r="BD71" s="22">
        <f>INDEX(RoleData,MATCH($H71,RoleNames,),MATCH($F71,ExpenseNames,))*INDEX(StaffData, MATCH(CONCATENATE($C71,"New hires",$G71,$H71),StaffDataLookupName,), MATCH(BD$6,StaffDataMonths,))  + IF(BD$6&gt;INDEX(RoleData,MATCH($H71,RoleNames,),MATCH('Role Assumptions'!$H$5,ExpenseNames,)),INDEX(StaffData, MATCH(CONCATENATE($C71,"New hires",$G71,$H71),StaffDataLookupName,), MATCH(BD$6-INDEX(RoleData,MATCH($H71,RoleNames,),MATCH('Role Assumptions'!$H$5,ExpenseNames,)),StaffDataMonths,)) * INDEX(RoleData,MATCH($H71,RoleNames,),MATCH($F71,ExpenseNames,)),0)</f>
        <v>0</v>
      </c>
      <c r="BE71" s="22">
        <f>INDEX(RoleData,MATCH($H71,RoleNames,),MATCH($F71,ExpenseNames,))*INDEX(StaffData, MATCH(CONCATENATE($C71,"New hires",$G71,$H71),StaffDataLookupName,), MATCH(BE$6,StaffDataMonths,))  + IF(BE$6&gt;INDEX(RoleData,MATCH($H71,RoleNames,),MATCH('Role Assumptions'!$H$5,ExpenseNames,)),INDEX(StaffData, MATCH(CONCATENATE($C71,"New hires",$G71,$H71),StaffDataLookupName,), MATCH(BE$6-INDEX(RoleData,MATCH($H71,RoleNames,),MATCH('Role Assumptions'!$H$5,ExpenseNames,)),StaffDataMonths,)) * INDEX(RoleData,MATCH($H71,RoleNames,),MATCH($F71,ExpenseNames,)),0)</f>
        <v>0</v>
      </c>
      <c r="BF71" s="22">
        <f>INDEX(RoleData,MATCH($H71,RoleNames,),MATCH($F71,ExpenseNames,))*INDEX(StaffData, MATCH(CONCATENATE($C71,"New hires",$G71,$H71),StaffDataLookupName,), MATCH(BF$6,StaffDataMonths,))  + IF(BF$6&gt;INDEX(RoleData,MATCH($H71,RoleNames,),MATCH('Role Assumptions'!$H$5,ExpenseNames,)),INDEX(StaffData, MATCH(CONCATENATE($C71,"New hires",$G71,$H71),StaffDataLookupName,), MATCH(BF$6-INDEX(RoleData,MATCH($H71,RoleNames,),MATCH('Role Assumptions'!$H$5,ExpenseNames,)),StaffDataMonths,)) * INDEX(RoleData,MATCH($H71,RoleNames,),MATCH($F71,ExpenseNames,)),0)</f>
        <v>4000</v>
      </c>
      <c r="BG71" s="22">
        <f>INDEX(RoleData,MATCH($H71,RoleNames,),MATCH($F71,ExpenseNames,))*INDEX(StaffData, MATCH(CONCATENATE($C71,"New hires",$G71,$H71),StaffDataLookupName,), MATCH(BG$6,StaffDataMonths,))  + IF(BG$6&gt;INDEX(RoleData,MATCH($H71,RoleNames,),MATCH('Role Assumptions'!$H$5,ExpenseNames,)),INDEX(StaffData, MATCH(CONCATENATE($C71,"New hires",$G71,$H71),StaffDataLookupName,), MATCH(BG$6-INDEX(RoleData,MATCH($H71,RoleNames,),MATCH('Role Assumptions'!$H$5,ExpenseNames,)),StaffDataMonths,)) * INDEX(RoleData,MATCH($H71,RoleNames,),MATCH($F71,ExpenseNames,)),0)</f>
        <v>0</v>
      </c>
      <c r="BH71" s="22">
        <f>INDEX(RoleData,MATCH($H71,RoleNames,),MATCH($F71,ExpenseNames,))*INDEX(StaffData, MATCH(CONCATENATE($C71,"New hires",$G71,$H71),StaffDataLookupName,), MATCH(BH$6,StaffDataMonths,))  + IF(BH$6&gt;INDEX(RoleData,MATCH($H71,RoleNames,),MATCH('Role Assumptions'!$H$5,ExpenseNames,)),INDEX(StaffData, MATCH(CONCATENATE($C71,"New hires",$G71,$H71),StaffDataLookupName,), MATCH(BH$6-INDEX(RoleData,MATCH($H71,RoleNames,),MATCH('Role Assumptions'!$H$5,ExpenseNames,)),StaffDataMonths,)) * INDEX(RoleData,MATCH($H71,RoleNames,),MATCH($F71,ExpenseNames,)),0)</f>
        <v>0</v>
      </c>
      <c r="BI71" s="22">
        <f>INDEX(RoleData,MATCH($H71,RoleNames,),MATCH($F71,ExpenseNames,))*INDEX(StaffData, MATCH(CONCATENATE($C71,"New hires",$G71,$H71),StaffDataLookupName,), MATCH(BI$6,StaffDataMonths,))  + IF(BI$6&gt;INDEX(RoleData,MATCH($H71,RoleNames,),MATCH('Role Assumptions'!$H$5,ExpenseNames,)),INDEX(StaffData, MATCH(CONCATENATE($C71,"New hires",$G71,$H71),StaffDataLookupName,), MATCH(BI$6-INDEX(RoleData,MATCH($H71,RoleNames,),MATCH('Role Assumptions'!$H$5,ExpenseNames,)),StaffDataMonths,)) * INDEX(RoleData,MATCH($H71,RoleNames,),MATCH($F71,ExpenseNames,)),0)</f>
        <v>0</v>
      </c>
      <c r="BJ71" s="22">
        <f>INDEX(RoleData,MATCH($H71,RoleNames,),MATCH($F71,ExpenseNames,))*INDEX(StaffData, MATCH(CONCATENATE($C71,"New hires",$G71,$H71),StaffDataLookupName,), MATCH(BJ$6,StaffDataMonths,))  + IF(BJ$6&gt;INDEX(RoleData,MATCH($H71,RoleNames,),MATCH('Role Assumptions'!$H$5,ExpenseNames,)),INDEX(StaffData, MATCH(CONCATENATE($C71,"New hires",$G71,$H71),StaffDataLookupName,), MATCH(BJ$6-INDEX(RoleData,MATCH($H71,RoleNames,),MATCH('Role Assumptions'!$H$5,ExpenseNames,)),StaffDataMonths,)) * INDEX(RoleData,MATCH($H71,RoleNames,),MATCH($F71,ExpenseNames,)),0)</f>
        <v>0</v>
      </c>
      <c r="BK71" s="22">
        <f>INDEX(RoleData,MATCH($H71,RoleNames,),MATCH($F71,ExpenseNames,))*INDEX(StaffData, MATCH(CONCATENATE($C71,"New hires",$G71,$H71),StaffDataLookupName,), MATCH(BK$6,StaffDataMonths,))  + IF(BK$6&gt;INDEX(RoleData,MATCH($H71,RoleNames,),MATCH('Role Assumptions'!$H$5,ExpenseNames,)),INDEX(StaffData, MATCH(CONCATENATE($C71,"New hires",$G71,$H71),StaffDataLookupName,), MATCH(BK$6-INDEX(RoleData,MATCH($H71,RoleNames,),MATCH('Role Assumptions'!$H$5,ExpenseNames,)),StaffDataMonths,)) * INDEX(RoleData,MATCH($H71,RoleNames,),MATCH($F71,ExpenseNames,)),0)</f>
        <v>0</v>
      </c>
      <c r="BL71" s="22">
        <f>INDEX(RoleData,MATCH($H71,RoleNames,),MATCH($F71,ExpenseNames,))*INDEX(StaffData, MATCH(CONCATENATE($C71,"New hires",$G71,$H71),StaffDataLookupName,), MATCH(BL$6,StaffDataMonths,))  + IF(BL$6&gt;INDEX(RoleData,MATCH($H71,RoleNames,),MATCH('Role Assumptions'!$H$5,ExpenseNames,)),INDEX(StaffData, MATCH(CONCATENATE($C71,"New hires",$G71,$H71),StaffDataLookupName,), MATCH(BL$6-INDEX(RoleData,MATCH($H71,RoleNames,),MATCH('Role Assumptions'!$H$5,ExpenseNames,)),StaffDataMonths,)) * INDEX(RoleData,MATCH($H71,RoleNames,),MATCH($F71,ExpenseNames,)),0)</f>
        <v>0</v>
      </c>
      <c r="BM71" s="22">
        <f>INDEX(RoleData,MATCH($H71,RoleNames,),MATCH($F71,ExpenseNames,))*INDEX(StaffData, MATCH(CONCATENATE($C71,"New hires",$G71,$H71),StaffDataLookupName,), MATCH(BM$6,StaffDataMonths,))  + IF(BM$6&gt;INDEX(RoleData,MATCH($H71,RoleNames,),MATCH('Role Assumptions'!$H$5,ExpenseNames,)),INDEX(StaffData, MATCH(CONCATENATE($C71,"New hires",$G71,$H71),StaffDataLookupName,), MATCH(BM$6-INDEX(RoleData,MATCH($H71,RoleNames,),MATCH('Role Assumptions'!$H$5,ExpenseNames,)),StaffDataMonths,)) * INDEX(RoleData,MATCH($H71,RoleNames,),MATCH($F71,ExpenseNames,)),0)</f>
        <v>0</v>
      </c>
      <c r="BN71" s="22">
        <f>INDEX(RoleData,MATCH($H71,RoleNames,),MATCH($F71,ExpenseNames,))*INDEX(StaffData, MATCH(CONCATENATE($C71,"New hires",$G71,$H71),StaffDataLookupName,), MATCH(BN$6,StaffDataMonths,))  + IF(BN$6&gt;INDEX(RoleData,MATCH($H71,RoleNames,),MATCH('Role Assumptions'!$H$5,ExpenseNames,)),INDEX(StaffData, MATCH(CONCATENATE($C71,"New hires",$G71,$H71),StaffDataLookupName,), MATCH(BN$6-INDEX(RoleData,MATCH($H71,RoleNames,),MATCH('Role Assumptions'!$H$5,ExpenseNames,)),StaffDataMonths,)) * INDEX(RoleData,MATCH($H71,RoleNames,),MATCH($F71,ExpenseNames,)),0)</f>
        <v>0</v>
      </c>
      <c r="BO71" s="22">
        <f>INDEX(RoleData,MATCH($H71,RoleNames,),MATCH($F71,ExpenseNames,))*INDEX(StaffData, MATCH(CONCATENATE($C71,"New hires",$G71,$H71),StaffDataLookupName,), MATCH(BO$6,StaffDataMonths,))  + IF(BO$6&gt;INDEX(RoleData,MATCH($H71,RoleNames,),MATCH('Role Assumptions'!$H$5,ExpenseNames,)),INDEX(StaffData, MATCH(CONCATENATE($C71,"New hires",$G71,$H71),StaffDataLookupName,), MATCH(BO$6-INDEX(RoleData,MATCH($H71,RoleNames,),MATCH('Role Assumptions'!$H$5,ExpenseNames,)),StaffDataMonths,)) * INDEX(RoleData,MATCH($H71,RoleNames,),MATCH($F71,ExpenseNames,)),0)</f>
        <v>0</v>
      </c>
      <c r="BP71" s="22">
        <f>INDEX(RoleData,MATCH($H71,RoleNames,),MATCH($F71,ExpenseNames,))*INDEX(StaffData, MATCH(CONCATENATE($C71,"New hires",$G71,$H71),StaffDataLookupName,), MATCH(BP$6,StaffDataMonths,))  + IF(BP$6&gt;INDEX(RoleData,MATCH($H71,RoleNames,),MATCH('Role Assumptions'!$H$5,ExpenseNames,)),INDEX(StaffData, MATCH(CONCATENATE($C71,"New hires",$G71,$H71),StaffDataLookupName,), MATCH(BP$6-INDEX(RoleData,MATCH($H71,RoleNames,),MATCH('Role Assumptions'!$H$5,ExpenseNames,)),StaffDataMonths,)) * INDEX(RoleData,MATCH($H71,RoleNames,),MATCH($F71,ExpenseNames,)),0)</f>
        <v>0</v>
      </c>
      <c r="BQ71" s="22">
        <f>INDEX(RoleData,MATCH($H71,RoleNames,),MATCH($F71,ExpenseNames,))*INDEX(StaffData, MATCH(CONCATENATE($C71,"New hires",$G71,$H71),StaffDataLookupName,), MATCH(BQ$6,StaffDataMonths,))  + IF(BQ$6&gt;INDEX(RoleData,MATCH($H71,RoleNames,),MATCH('Role Assumptions'!$H$5,ExpenseNames,)),INDEX(StaffData, MATCH(CONCATENATE($C71,"New hires",$G71,$H71),StaffDataLookupName,), MATCH(BQ$6-INDEX(RoleData,MATCH($H71,RoleNames,),MATCH('Role Assumptions'!$H$5,ExpenseNames,)),StaffDataMonths,)) * INDEX(RoleData,MATCH($H71,RoleNames,),MATCH($F71,ExpenseNames,)),0)</f>
        <v>0</v>
      </c>
    </row>
    <row r="72" spans="1:69" s="21" customFormat="1" ht="16" customHeight="1">
      <c r="A72" s="212"/>
      <c r="B72" s="21" t="s">
        <v>132</v>
      </c>
      <c r="C72" s="212" t="s">
        <v>2</v>
      </c>
      <c r="D72" s="212" t="s">
        <v>118</v>
      </c>
      <c r="E72" s="212" t="s">
        <v>113</v>
      </c>
      <c r="F72" s="212" t="s">
        <v>89</v>
      </c>
      <c r="G72" s="212" t="s">
        <v>36</v>
      </c>
      <c r="H72" s="197" t="s">
        <v>51</v>
      </c>
      <c r="I72" s="197" t="str">
        <f t="shared" si="6"/>
        <v>ExpensesR&amp;DStaffTechnologyComputerMobile ProductsMobile Architect</v>
      </c>
      <c r="J72" s="22">
        <f>INDEX(RoleData,MATCH($H72,RoleNames,),MATCH($F72,ExpenseNames,))*INDEX(StaffData, MATCH(CONCATENATE($C72,"New hires",$G72,$H72),StaffDataLookupName,), MATCH(J$6,StaffDataMonths,))  + IF(J$6&gt;INDEX(RoleData,MATCH($H72,RoleNames,),MATCH('Role Assumptions'!$H$5,ExpenseNames,)),INDEX(StaffData, MATCH(CONCATENATE($C72,"New hires",$G72,$H72),StaffDataLookupName,), MATCH(J$6-INDEX(RoleData,MATCH($H72,RoleNames,),MATCH('Role Assumptions'!$H$5,ExpenseNames,)),StaffDataMonths,)) * INDEX(RoleData,MATCH($H72,RoleNames,),MATCH($F72,ExpenseNames,)),0)</f>
        <v>0</v>
      </c>
      <c r="K72" s="22">
        <f>INDEX(RoleData,MATCH($H72,RoleNames,),MATCH($F72,ExpenseNames,))*INDEX(StaffData, MATCH(CONCATENATE($C72,"New hires",$G72,$H72),StaffDataLookupName,), MATCH(K$6,StaffDataMonths,))  + IF(K$6&gt;INDEX(RoleData,MATCH($H72,RoleNames,),MATCH('Role Assumptions'!$H$5,ExpenseNames,)),INDEX(StaffData, MATCH(CONCATENATE($C72,"New hires",$G72,$H72),StaffDataLookupName,), MATCH(K$6-INDEX(RoleData,MATCH($H72,RoleNames,),MATCH('Role Assumptions'!$H$5,ExpenseNames,)),StaffDataMonths,)) * INDEX(RoleData,MATCH($H72,RoleNames,),MATCH($F72,ExpenseNames,)),0)</f>
        <v>0</v>
      </c>
      <c r="L72" s="22">
        <f>INDEX(RoleData,MATCH($H72,RoleNames,),MATCH($F72,ExpenseNames,))*INDEX(StaffData, MATCH(CONCATENATE($C72,"New hires",$G72,$H72),StaffDataLookupName,), MATCH(L$6,StaffDataMonths,))  + IF(L$6&gt;INDEX(RoleData,MATCH($H72,RoleNames,),MATCH('Role Assumptions'!$H$5,ExpenseNames,)),INDEX(StaffData, MATCH(CONCATENATE($C72,"New hires",$G72,$H72),StaffDataLookupName,), MATCH(L$6-INDEX(RoleData,MATCH($H72,RoleNames,),MATCH('Role Assumptions'!$H$5,ExpenseNames,)),StaffDataMonths,)) * INDEX(RoleData,MATCH($H72,RoleNames,),MATCH($F72,ExpenseNames,)),0)</f>
        <v>0</v>
      </c>
      <c r="M72" s="22">
        <f>INDEX(RoleData,MATCH($H72,RoleNames,),MATCH($F72,ExpenseNames,))*INDEX(StaffData, MATCH(CONCATENATE($C72,"New hires",$G72,$H72),StaffDataLookupName,), MATCH(M$6,StaffDataMonths,))  + IF(M$6&gt;INDEX(RoleData,MATCH($H72,RoleNames,),MATCH('Role Assumptions'!$H$5,ExpenseNames,)),INDEX(StaffData, MATCH(CONCATENATE($C72,"New hires",$G72,$H72),StaffDataLookupName,), MATCH(M$6-INDEX(RoleData,MATCH($H72,RoleNames,),MATCH('Role Assumptions'!$H$5,ExpenseNames,)),StaffDataMonths,)) * INDEX(RoleData,MATCH($H72,RoleNames,),MATCH($F72,ExpenseNames,)),0)</f>
        <v>0</v>
      </c>
      <c r="N72" s="22">
        <f>INDEX(RoleData,MATCH($H72,RoleNames,),MATCH($F72,ExpenseNames,))*INDEX(StaffData, MATCH(CONCATENATE($C72,"New hires",$G72,$H72),StaffDataLookupName,), MATCH(N$6,StaffDataMonths,))  + IF(N$6&gt;INDEX(RoleData,MATCH($H72,RoleNames,),MATCH('Role Assumptions'!$H$5,ExpenseNames,)),INDEX(StaffData, MATCH(CONCATENATE($C72,"New hires",$G72,$H72),StaffDataLookupName,), MATCH(N$6-INDEX(RoleData,MATCH($H72,RoleNames,),MATCH('Role Assumptions'!$H$5,ExpenseNames,)),StaffDataMonths,)) * INDEX(RoleData,MATCH($H72,RoleNames,),MATCH($F72,ExpenseNames,)),0)</f>
        <v>0</v>
      </c>
      <c r="O72" s="22">
        <f>INDEX(RoleData,MATCH($H72,RoleNames,),MATCH($F72,ExpenseNames,))*INDEX(StaffData, MATCH(CONCATENATE($C72,"New hires",$G72,$H72),StaffDataLookupName,), MATCH(O$6,StaffDataMonths,))  + IF(O$6&gt;INDEX(RoleData,MATCH($H72,RoleNames,),MATCH('Role Assumptions'!$H$5,ExpenseNames,)),INDEX(StaffData, MATCH(CONCATENATE($C72,"New hires",$G72,$H72),StaffDataLookupName,), MATCH(O$6-INDEX(RoleData,MATCH($H72,RoleNames,),MATCH('Role Assumptions'!$H$5,ExpenseNames,)),StaffDataMonths,)) * INDEX(RoleData,MATCH($H72,RoleNames,),MATCH($F72,ExpenseNames,)),0)</f>
        <v>0</v>
      </c>
      <c r="P72" s="22">
        <f>INDEX(RoleData,MATCH($H72,RoleNames,),MATCH($F72,ExpenseNames,))*INDEX(StaffData, MATCH(CONCATENATE($C72,"New hires",$G72,$H72),StaffDataLookupName,), MATCH(P$6,StaffDataMonths,))  + IF(P$6&gt;INDEX(RoleData,MATCH($H72,RoleNames,),MATCH('Role Assumptions'!$H$5,ExpenseNames,)),INDEX(StaffData, MATCH(CONCATENATE($C72,"New hires",$G72,$H72),StaffDataLookupName,), MATCH(P$6-INDEX(RoleData,MATCH($H72,RoleNames,),MATCH('Role Assumptions'!$H$5,ExpenseNames,)),StaffDataMonths,)) * INDEX(RoleData,MATCH($H72,RoleNames,),MATCH($F72,ExpenseNames,)),0)</f>
        <v>0</v>
      </c>
      <c r="Q72" s="22">
        <f>INDEX(RoleData,MATCH($H72,RoleNames,),MATCH($F72,ExpenseNames,))*INDEX(StaffData, MATCH(CONCATENATE($C72,"New hires",$G72,$H72),StaffDataLookupName,), MATCH(Q$6,StaffDataMonths,))  + IF(Q$6&gt;INDEX(RoleData,MATCH($H72,RoleNames,),MATCH('Role Assumptions'!$H$5,ExpenseNames,)),INDEX(StaffData, MATCH(CONCATENATE($C72,"New hires",$G72,$H72),StaffDataLookupName,), MATCH(Q$6-INDEX(RoleData,MATCH($H72,RoleNames,),MATCH('Role Assumptions'!$H$5,ExpenseNames,)),StaffDataMonths,)) * INDEX(RoleData,MATCH($H72,RoleNames,),MATCH($F72,ExpenseNames,)),0)</f>
        <v>0</v>
      </c>
      <c r="R72" s="22">
        <f>INDEX(RoleData,MATCH($H72,RoleNames,),MATCH($F72,ExpenseNames,))*INDEX(StaffData, MATCH(CONCATENATE($C72,"New hires",$G72,$H72),StaffDataLookupName,), MATCH(R$6,StaffDataMonths,))  + IF(R$6&gt;INDEX(RoleData,MATCH($H72,RoleNames,),MATCH('Role Assumptions'!$H$5,ExpenseNames,)),INDEX(StaffData, MATCH(CONCATENATE($C72,"New hires",$G72,$H72),StaffDataLookupName,), MATCH(R$6-INDEX(RoleData,MATCH($H72,RoleNames,),MATCH('Role Assumptions'!$H$5,ExpenseNames,)),StaffDataMonths,)) * INDEX(RoleData,MATCH($H72,RoleNames,),MATCH($F72,ExpenseNames,)),0)</f>
        <v>0</v>
      </c>
      <c r="S72" s="22">
        <f>INDEX(RoleData,MATCH($H72,RoleNames,),MATCH($F72,ExpenseNames,))*INDEX(StaffData, MATCH(CONCATENATE($C72,"New hires",$G72,$H72),StaffDataLookupName,), MATCH(S$6,StaffDataMonths,))  + IF(S$6&gt;INDEX(RoleData,MATCH($H72,RoleNames,),MATCH('Role Assumptions'!$H$5,ExpenseNames,)),INDEX(StaffData, MATCH(CONCATENATE($C72,"New hires",$G72,$H72),StaffDataLookupName,), MATCH(S$6-INDEX(RoleData,MATCH($H72,RoleNames,),MATCH('Role Assumptions'!$H$5,ExpenseNames,)),StaffDataMonths,)) * INDEX(RoleData,MATCH($H72,RoleNames,),MATCH($F72,ExpenseNames,)),0)</f>
        <v>0</v>
      </c>
      <c r="T72" s="22">
        <f>INDEX(RoleData,MATCH($H72,RoleNames,),MATCH($F72,ExpenseNames,))*INDEX(StaffData, MATCH(CONCATENATE($C72,"New hires",$G72,$H72),StaffDataLookupName,), MATCH(T$6,StaffDataMonths,))  + IF(T$6&gt;INDEX(RoleData,MATCH($H72,RoleNames,),MATCH('Role Assumptions'!$H$5,ExpenseNames,)),INDEX(StaffData, MATCH(CONCATENATE($C72,"New hires",$G72,$H72),StaffDataLookupName,), MATCH(T$6-INDEX(RoleData,MATCH($H72,RoleNames,),MATCH('Role Assumptions'!$H$5,ExpenseNames,)),StaffDataMonths,)) * INDEX(RoleData,MATCH($H72,RoleNames,),MATCH($F72,ExpenseNames,)),0)</f>
        <v>0</v>
      </c>
      <c r="U72" s="22">
        <f>INDEX(RoleData,MATCH($H72,RoleNames,),MATCH($F72,ExpenseNames,))*INDEX(StaffData, MATCH(CONCATENATE($C72,"New hires",$G72,$H72),StaffDataLookupName,), MATCH(U$6,StaffDataMonths,))  + IF(U$6&gt;INDEX(RoleData,MATCH($H72,RoleNames,),MATCH('Role Assumptions'!$H$5,ExpenseNames,)),INDEX(StaffData, MATCH(CONCATENATE($C72,"New hires",$G72,$H72),StaffDataLookupName,), MATCH(U$6-INDEX(RoleData,MATCH($H72,RoleNames,),MATCH('Role Assumptions'!$H$5,ExpenseNames,)),StaffDataMonths,)) * INDEX(RoleData,MATCH($H72,RoleNames,),MATCH($F72,ExpenseNames,)),0)</f>
        <v>0</v>
      </c>
      <c r="V72" s="22">
        <f>INDEX(RoleData,MATCH($H72,RoleNames,),MATCH($F72,ExpenseNames,))*INDEX(StaffData, MATCH(CONCATENATE($C72,"New hires",$G72,$H72),StaffDataLookupName,), MATCH(V$6,StaffDataMonths,))  + IF(V$6&gt;INDEX(RoleData,MATCH($H72,RoleNames,),MATCH('Role Assumptions'!$H$5,ExpenseNames,)),INDEX(StaffData, MATCH(CONCATENATE($C72,"New hires",$G72,$H72),StaffDataLookupName,), MATCH(V$6-INDEX(RoleData,MATCH($H72,RoleNames,),MATCH('Role Assumptions'!$H$5,ExpenseNames,)),StaffDataMonths,)) * INDEX(RoleData,MATCH($H72,RoleNames,),MATCH($F72,ExpenseNames,)),0)</f>
        <v>0</v>
      </c>
      <c r="W72" s="22">
        <f>INDEX(RoleData,MATCH($H72,RoleNames,),MATCH($F72,ExpenseNames,))*INDEX(StaffData, MATCH(CONCATENATE($C72,"New hires",$G72,$H72),StaffDataLookupName,), MATCH(W$6,StaffDataMonths,))  + IF(W$6&gt;INDEX(RoleData,MATCH($H72,RoleNames,),MATCH('Role Assumptions'!$H$5,ExpenseNames,)),INDEX(StaffData, MATCH(CONCATENATE($C72,"New hires",$G72,$H72),StaffDataLookupName,), MATCH(W$6-INDEX(RoleData,MATCH($H72,RoleNames,),MATCH('Role Assumptions'!$H$5,ExpenseNames,)),StaffDataMonths,)) * INDEX(RoleData,MATCH($H72,RoleNames,),MATCH($F72,ExpenseNames,)),0)</f>
        <v>0</v>
      </c>
      <c r="X72" s="22">
        <f>INDEX(RoleData,MATCH($H72,RoleNames,),MATCH($F72,ExpenseNames,))*INDEX(StaffData, MATCH(CONCATENATE($C72,"New hires",$G72,$H72),StaffDataLookupName,), MATCH(X$6,StaffDataMonths,))  + IF(X$6&gt;INDEX(RoleData,MATCH($H72,RoleNames,),MATCH('Role Assumptions'!$H$5,ExpenseNames,)),INDEX(StaffData, MATCH(CONCATENATE($C72,"New hires",$G72,$H72),StaffDataLookupName,), MATCH(X$6-INDEX(RoleData,MATCH($H72,RoleNames,),MATCH('Role Assumptions'!$H$5,ExpenseNames,)),StaffDataMonths,)) * INDEX(RoleData,MATCH($H72,RoleNames,),MATCH($F72,ExpenseNames,)),0)</f>
        <v>0</v>
      </c>
      <c r="Y72" s="22">
        <f>INDEX(RoleData,MATCH($H72,RoleNames,),MATCH($F72,ExpenseNames,))*INDEX(StaffData, MATCH(CONCATENATE($C72,"New hires",$G72,$H72),StaffDataLookupName,), MATCH(Y$6,StaffDataMonths,))  + IF(Y$6&gt;INDEX(RoleData,MATCH($H72,RoleNames,),MATCH('Role Assumptions'!$H$5,ExpenseNames,)),INDEX(StaffData, MATCH(CONCATENATE($C72,"New hires",$G72,$H72),StaffDataLookupName,), MATCH(Y$6-INDEX(RoleData,MATCH($H72,RoleNames,),MATCH('Role Assumptions'!$H$5,ExpenseNames,)),StaffDataMonths,)) * INDEX(RoleData,MATCH($H72,RoleNames,),MATCH($F72,ExpenseNames,)),0)</f>
        <v>0</v>
      </c>
      <c r="Z72" s="22">
        <f>INDEX(RoleData,MATCH($H72,RoleNames,),MATCH($F72,ExpenseNames,))*INDEX(StaffData, MATCH(CONCATENATE($C72,"New hires",$G72,$H72),StaffDataLookupName,), MATCH(Z$6,StaffDataMonths,))  + IF(Z$6&gt;INDEX(RoleData,MATCH($H72,RoleNames,),MATCH('Role Assumptions'!$H$5,ExpenseNames,)),INDEX(StaffData, MATCH(CONCATENATE($C72,"New hires",$G72,$H72),StaffDataLookupName,), MATCH(Z$6-INDEX(RoleData,MATCH($H72,RoleNames,),MATCH('Role Assumptions'!$H$5,ExpenseNames,)),StaffDataMonths,)) * INDEX(RoleData,MATCH($H72,RoleNames,),MATCH($F72,ExpenseNames,)),0)</f>
        <v>4000</v>
      </c>
      <c r="AA72" s="22">
        <f>INDEX(RoleData,MATCH($H72,RoleNames,),MATCH($F72,ExpenseNames,))*INDEX(StaffData, MATCH(CONCATENATE($C72,"New hires",$G72,$H72),StaffDataLookupName,), MATCH(AA$6,StaffDataMonths,))  + IF(AA$6&gt;INDEX(RoleData,MATCH($H72,RoleNames,),MATCH('Role Assumptions'!$H$5,ExpenseNames,)),INDEX(StaffData, MATCH(CONCATENATE($C72,"New hires",$G72,$H72),StaffDataLookupName,), MATCH(AA$6-INDEX(RoleData,MATCH($H72,RoleNames,),MATCH('Role Assumptions'!$H$5,ExpenseNames,)),StaffDataMonths,)) * INDEX(RoleData,MATCH($H72,RoleNames,),MATCH($F72,ExpenseNames,)),0)</f>
        <v>0</v>
      </c>
      <c r="AB72" s="22">
        <f>INDEX(RoleData,MATCH($H72,RoleNames,),MATCH($F72,ExpenseNames,))*INDEX(StaffData, MATCH(CONCATENATE($C72,"New hires",$G72,$H72),StaffDataLookupName,), MATCH(AB$6,StaffDataMonths,))  + IF(AB$6&gt;INDEX(RoleData,MATCH($H72,RoleNames,),MATCH('Role Assumptions'!$H$5,ExpenseNames,)),INDEX(StaffData, MATCH(CONCATENATE($C72,"New hires",$G72,$H72),StaffDataLookupName,), MATCH(AB$6-INDEX(RoleData,MATCH($H72,RoleNames,),MATCH('Role Assumptions'!$H$5,ExpenseNames,)),StaffDataMonths,)) * INDEX(RoleData,MATCH($H72,RoleNames,),MATCH($F72,ExpenseNames,)),0)</f>
        <v>0</v>
      </c>
      <c r="AC72" s="22">
        <f>INDEX(RoleData,MATCH($H72,RoleNames,),MATCH($F72,ExpenseNames,))*INDEX(StaffData, MATCH(CONCATENATE($C72,"New hires",$G72,$H72),StaffDataLookupName,), MATCH(AC$6,StaffDataMonths,))  + IF(AC$6&gt;INDEX(RoleData,MATCH($H72,RoleNames,),MATCH('Role Assumptions'!$H$5,ExpenseNames,)),INDEX(StaffData, MATCH(CONCATENATE($C72,"New hires",$G72,$H72),StaffDataLookupName,), MATCH(AC$6-INDEX(RoleData,MATCH($H72,RoleNames,),MATCH('Role Assumptions'!$H$5,ExpenseNames,)),StaffDataMonths,)) * INDEX(RoleData,MATCH($H72,RoleNames,),MATCH($F72,ExpenseNames,)),0)</f>
        <v>0</v>
      </c>
      <c r="AD72" s="22">
        <f>INDEX(RoleData,MATCH($H72,RoleNames,),MATCH($F72,ExpenseNames,))*INDEX(StaffData, MATCH(CONCATENATE($C72,"New hires",$G72,$H72),StaffDataLookupName,), MATCH(AD$6,StaffDataMonths,))  + IF(AD$6&gt;INDEX(RoleData,MATCH($H72,RoleNames,),MATCH('Role Assumptions'!$H$5,ExpenseNames,)),INDEX(StaffData, MATCH(CONCATENATE($C72,"New hires",$G72,$H72),StaffDataLookupName,), MATCH(AD$6-INDEX(RoleData,MATCH($H72,RoleNames,),MATCH('Role Assumptions'!$H$5,ExpenseNames,)),StaffDataMonths,)) * INDEX(RoleData,MATCH($H72,RoleNames,),MATCH($F72,ExpenseNames,)),0)</f>
        <v>0</v>
      </c>
      <c r="AE72" s="22">
        <f>INDEX(RoleData,MATCH($H72,RoleNames,),MATCH($F72,ExpenseNames,))*INDEX(StaffData, MATCH(CONCATENATE($C72,"New hires",$G72,$H72),StaffDataLookupName,), MATCH(AE$6,StaffDataMonths,))  + IF(AE$6&gt;INDEX(RoleData,MATCH($H72,RoleNames,),MATCH('Role Assumptions'!$H$5,ExpenseNames,)),INDEX(StaffData, MATCH(CONCATENATE($C72,"New hires",$G72,$H72),StaffDataLookupName,), MATCH(AE$6-INDEX(RoleData,MATCH($H72,RoleNames,),MATCH('Role Assumptions'!$H$5,ExpenseNames,)),StaffDataMonths,)) * INDEX(RoleData,MATCH($H72,RoleNames,),MATCH($F72,ExpenseNames,)),0)</f>
        <v>0</v>
      </c>
      <c r="AF72" s="22">
        <f>INDEX(RoleData,MATCH($H72,RoleNames,),MATCH($F72,ExpenseNames,))*INDEX(StaffData, MATCH(CONCATENATE($C72,"New hires",$G72,$H72),StaffDataLookupName,), MATCH(AF$6,StaffDataMonths,))  + IF(AF$6&gt;INDEX(RoleData,MATCH($H72,RoleNames,),MATCH('Role Assumptions'!$H$5,ExpenseNames,)),INDEX(StaffData, MATCH(CONCATENATE($C72,"New hires",$G72,$H72),StaffDataLookupName,), MATCH(AF$6-INDEX(RoleData,MATCH($H72,RoleNames,),MATCH('Role Assumptions'!$H$5,ExpenseNames,)),StaffDataMonths,)) * INDEX(RoleData,MATCH($H72,RoleNames,),MATCH($F72,ExpenseNames,)),0)</f>
        <v>0</v>
      </c>
      <c r="AG72" s="22">
        <f>INDEX(RoleData,MATCH($H72,RoleNames,),MATCH($F72,ExpenseNames,))*INDEX(StaffData, MATCH(CONCATENATE($C72,"New hires",$G72,$H72),StaffDataLookupName,), MATCH(AG$6,StaffDataMonths,))  + IF(AG$6&gt;INDEX(RoleData,MATCH($H72,RoleNames,),MATCH('Role Assumptions'!$H$5,ExpenseNames,)),INDEX(StaffData, MATCH(CONCATENATE($C72,"New hires",$G72,$H72),StaffDataLookupName,), MATCH(AG$6-INDEX(RoleData,MATCH($H72,RoleNames,),MATCH('Role Assumptions'!$H$5,ExpenseNames,)),StaffDataMonths,)) * INDEX(RoleData,MATCH($H72,RoleNames,),MATCH($F72,ExpenseNames,)),0)</f>
        <v>0</v>
      </c>
      <c r="AH72" s="22">
        <f>INDEX(RoleData,MATCH($H72,RoleNames,),MATCH($F72,ExpenseNames,))*INDEX(StaffData, MATCH(CONCATENATE($C72,"New hires",$G72,$H72),StaffDataLookupName,), MATCH(AH$6,StaffDataMonths,))  + IF(AH$6&gt;INDEX(RoleData,MATCH($H72,RoleNames,),MATCH('Role Assumptions'!$H$5,ExpenseNames,)),INDEX(StaffData, MATCH(CONCATENATE($C72,"New hires",$G72,$H72),StaffDataLookupName,), MATCH(AH$6-INDEX(RoleData,MATCH($H72,RoleNames,),MATCH('Role Assumptions'!$H$5,ExpenseNames,)),StaffDataMonths,)) * INDEX(RoleData,MATCH($H72,RoleNames,),MATCH($F72,ExpenseNames,)),0)</f>
        <v>0</v>
      </c>
      <c r="AI72" s="22">
        <f>INDEX(RoleData,MATCH($H72,RoleNames,),MATCH($F72,ExpenseNames,))*INDEX(StaffData, MATCH(CONCATENATE($C72,"New hires",$G72,$H72),StaffDataLookupName,), MATCH(AI$6,StaffDataMonths,))  + IF(AI$6&gt;INDEX(RoleData,MATCH($H72,RoleNames,),MATCH('Role Assumptions'!$H$5,ExpenseNames,)),INDEX(StaffData, MATCH(CONCATENATE($C72,"New hires",$G72,$H72),StaffDataLookupName,), MATCH(AI$6-INDEX(RoleData,MATCH($H72,RoleNames,),MATCH('Role Assumptions'!$H$5,ExpenseNames,)),StaffDataMonths,)) * INDEX(RoleData,MATCH($H72,RoleNames,),MATCH($F72,ExpenseNames,)),0)</f>
        <v>0</v>
      </c>
      <c r="AJ72" s="22">
        <f>INDEX(RoleData,MATCH($H72,RoleNames,),MATCH($F72,ExpenseNames,))*INDEX(StaffData, MATCH(CONCATENATE($C72,"New hires",$G72,$H72),StaffDataLookupName,), MATCH(AJ$6,StaffDataMonths,))  + IF(AJ$6&gt;INDEX(RoleData,MATCH($H72,RoleNames,),MATCH('Role Assumptions'!$H$5,ExpenseNames,)),INDEX(StaffData, MATCH(CONCATENATE($C72,"New hires",$G72,$H72),StaffDataLookupName,), MATCH(AJ$6-INDEX(RoleData,MATCH($H72,RoleNames,),MATCH('Role Assumptions'!$H$5,ExpenseNames,)),StaffDataMonths,)) * INDEX(RoleData,MATCH($H72,RoleNames,),MATCH($F72,ExpenseNames,)),0)</f>
        <v>0</v>
      </c>
      <c r="AK72" s="22">
        <f>INDEX(RoleData,MATCH($H72,RoleNames,),MATCH($F72,ExpenseNames,))*INDEX(StaffData, MATCH(CONCATENATE($C72,"New hires",$G72,$H72),StaffDataLookupName,), MATCH(AK$6,StaffDataMonths,))  + IF(AK$6&gt;INDEX(RoleData,MATCH($H72,RoleNames,),MATCH('Role Assumptions'!$H$5,ExpenseNames,)),INDEX(StaffData, MATCH(CONCATENATE($C72,"New hires",$G72,$H72),StaffDataLookupName,), MATCH(AK$6-INDEX(RoleData,MATCH($H72,RoleNames,),MATCH('Role Assumptions'!$H$5,ExpenseNames,)),StaffDataMonths,)) * INDEX(RoleData,MATCH($H72,RoleNames,),MATCH($F72,ExpenseNames,)),0)</f>
        <v>0</v>
      </c>
      <c r="AL72" s="22">
        <f>INDEX(RoleData,MATCH($H72,RoleNames,),MATCH($F72,ExpenseNames,))*INDEX(StaffData, MATCH(CONCATENATE($C72,"New hires",$G72,$H72),StaffDataLookupName,), MATCH(AL$6,StaffDataMonths,))  + IF(AL$6&gt;INDEX(RoleData,MATCH($H72,RoleNames,),MATCH('Role Assumptions'!$H$5,ExpenseNames,)),INDEX(StaffData, MATCH(CONCATENATE($C72,"New hires",$G72,$H72),StaffDataLookupName,), MATCH(AL$6-INDEX(RoleData,MATCH($H72,RoleNames,),MATCH('Role Assumptions'!$H$5,ExpenseNames,)),StaffDataMonths,)) * INDEX(RoleData,MATCH($H72,RoleNames,),MATCH($F72,ExpenseNames,)),0)</f>
        <v>0</v>
      </c>
      <c r="AM72" s="22">
        <f>INDEX(RoleData,MATCH($H72,RoleNames,),MATCH($F72,ExpenseNames,))*INDEX(StaffData, MATCH(CONCATENATE($C72,"New hires",$G72,$H72),StaffDataLookupName,), MATCH(AM$6,StaffDataMonths,))  + IF(AM$6&gt;INDEX(RoleData,MATCH($H72,RoleNames,),MATCH('Role Assumptions'!$H$5,ExpenseNames,)),INDEX(StaffData, MATCH(CONCATENATE($C72,"New hires",$G72,$H72),StaffDataLookupName,), MATCH(AM$6-INDEX(RoleData,MATCH($H72,RoleNames,),MATCH('Role Assumptions'!$H$5,ExpenseNames,)),StaffDataMonths,)) * INDEX(RoleData,MATCH($H72,RoleNames,),MATCH($F72,ExpenseNames,)),0)</f>
        <v>0</v>
      </c>
      <c r="AN72" s="22">
        <f>INDEX(RoleData,MATCH($H72,RoleNames,),MATCH($F72,ExpenseNames,))*INDEX(StaffData, MATCH(CONCATENATE($C72,"New hires",$G72,$H72),StaffDataLookupName,), MATCH(AN$6,StaffDataMonths,))  + IF(AN$6&gt;INDEX(RoleData,MATCH($H72,RoleNames,),MATCH('Role Assumptions'!$H$5,ExpenseNames,)),INDEX(StaffData, MATCH(CONCATENATE($C72,"New hires",$G72,$H72),StaffDataLookupName,), MATCH(AN$6-INDEX(RoleData,MATCH($H72,RoleNames,),MATCH('Role Assumptions'!$H$5,ExpenseNames,)),StaffDataMonths,)) * INDEX(RoleData,MATCH($H72,RoleNames,),MATCH($F72,ExpenseNames,)),0)</f>
        <v>0</v>
      </c>
      <c r="AO72" s="22">
        <f>INDEX(RoleData,MATCH($H72,RoleNames,),MATCH($F72,ExpenseNames,))*INDEX(StaffData, MATCH(CONCATENATE($C72,"New hires",$G72,$H72),StaffDataLookupName,), MATCH(AO$6,StaffDataMonths,))  + IF(AO$6&gt;INDEX(RoleData,MATCH($H72,RoleNames,),MATCH('Role Assumptions'!$H$5,ExpenseNames,)),INDEX(StaffData, MATCH(CONCATENATE($C72,"New hires",$G72,$H72),StaffDataLookupName,), MATCH(AO$6-INDEX(RoleData,MATCH($H72,RoleNames,),MATCH('Role Assumptions'!$H$5,ExpenseNames,)),StaffDataMonths,)) * INDEX(RoleData,MATCH($H72,RoleNames,),MATCH($F72,ExpenseNames,)),0)</f>
        <v>0</v>
      </c>
      <c r="AP72" s="22">
        <f>INDEX(RoleData,MATCH($H72,RoleNames,),MATCH($F72,ExpenseNames,))*INDEX(StaffData, MATCH(CONCATENATE($C72,"New hires",$G72,$H72),StaffDataLookupName,), MATCH(AP$6,StaffDataMonths,))  + IF(AP$6&gt;INDEX(RoleData,MATCH($H72,RoleNames,),MATCH('Role Assumptions'!$H$5,ExpenseNames,)),INDEX(StaffData, MATCH(CONCATENATE($C72,"New hires",$G72,$H72),StaffDataLookupName,), MATCH(AP$6-INDEX(RoleData,MATCH($H72,RoleNames,),MATCH('Role Assumptions'!$H$5,ExpenseNames,)),StaffDataMonths,)) * INDEX(RoleData,MATCH($H72,RoleNames,),MATCH($F72,ExpenseNames,)),0)</f>
        <v>0</v>
      </c>
      <c r="AQ72" s="22">
        <f>INDEX(RoleData,MATCH($H72,RoleNames,),MATCH($F72,ExpenseNames,))*INDEX(StaffData, MATCH(CONCATENATE($C72,"New hires",$G72,$H72),StaffDataLookupName,), MATCH(AQ$6,StaffDataMonths,))  + IF(AQ$6&gt;INDEX(RoleData,MATCH($H72,RoleNames,),MATCH('Role Assumptions'!$H$5,ExpenseNames,)),INDEX(StaffData, MATCH(CONCATENATE($C72,"New hires",$G72,$H72),StaffDataLookupName,), MATCH(AQ$6-INDEX(RoleData,MATCH($H72,RoleNames,),MATCH('Role Assumptions'!$H$5,ExpenseNames,)),StaffDataMonths,)) * INDEX(RoleData,MATCH($H72,RoleNames,),MATCH($F72,ExpenseNames,)),0)</f>
        <v>0</v>
      </c>
      <c r="AR72" s="22">
        <f>INDEX(RoleData,MATCH($H72,RoleNames,),MATCH($F72,ExpenseNames,))*INDEX(StaffData, MATCH(CONCATENATE($C72,"New hires",$G72,$H72),StaffDataLookupName,), MATCH(AR$6,StaffDataMonths,))  + IF(AR$6&gt;INDEX(RoleData,MATCH($H72,RoleNames,),MATCH('Role Assumptions'!$H$5,ExpenseNames,)),INDEX(StaffData, MATCH(CONCATENATE($C72,"New hires",$G72,$H72),StaffDataLookupName,), MATCH(AR$6-INDEX(RoleData,MATCH($H72,RoleNames,),MATCH('Role Assumptions'!$H$5,ExpenseNames,)),StaffDataMonths,)) * INDEX(RoleData,MATCH($H72,RoleNames,),MATCH($F72,ExpenseNames,)),0)</f>
        <v>4000</v>
      </c>
      <c r="AS72" s="22">
        <f>INDEX(RoleData,MATCH($H72,RoleNames,),MATCH($F72,ExpenseNames,))*INDEX(StaffData, MATCH(CONCATENATE($C72,"New hires",$G72,$H72),StaffDataLookupName,), MATCH(AS$6,StaffDataMonths,))  + IF(AS$6&gt;INDEX(RoleData,MATCH($H72,RoleNames,),MATCH('Role Assumptions'!$H$5,ExpenseNames,)),INDEX(StaffData, MATCH(CONCATENATE($C72,"New hires",$G72,$H72),StaffDataLookupName,), MATCH(AS$6-INDEX(RoleData,MATCH($H72,RoleNames,),MATCH('Role Assumptions'!$H$5,ExpenseNames,)),StaffDataMonths,)) * INDEX(RoleData,MATCH($H72,RoleNames,),MATCH($F72,ExpenseNames,)),0)</f>
        <v>0</v>
      </c>
      <c r="AT72" s="22">
        <f>INDEX(RoleData,MATCH($H72,RoleNames,),MATCH($F72,ExpenseNames,))*INDEX(StaffData, MATCH(CONCATENATE($C72,"New hires",$G72,$H72),StaffDataLookupName,), MATCH(AT$6,StaffDataMonths,))  + IF(AT$6&gt;INDEX(RoleData,MATCH($H72,RoleNames,),MATCH('Role Assumptions'!$H$5,ExpenseNames,)),INDEX(StaffData, MATCH(CONCATENATE($C72,"New hires",$G72,$H72),StaffDataLookupName,), MATCH(AT$6-INDEX(RoleData,MATCH($H72,RoleNames,),MATCH('Role Assumptions'!$H$5,ExpenseNames,)),StaffDataMonths,)) * INDEX(RoleData,MATCH($H72,RoleNames,),MATCH($F72,ExpenseNames,)),0)</f>
        <v>0</v>
      </c>
      <c r="AU72" s="22">
        <f>INDEX(RoleData,MATCH($H72,RoleNames,),MATCH($F72,ExpenseNames,))*INDEX(StaffData, MATCH(CONCATENATE($C72,"New hires",$G72,$H72),StaffDataLookupName,), MATCH(AU$6,StaffDataMonths,))  + IF(AU$6&gt;INDEX(RoleData,MATCH($H72,RoleNames,),MATCH('Role Assumptions'!$H$5,ExpenseNames,)),INDEX(StaffData, MATCH(CONCATENATE($C72,"New hires",$G72,$H72),StaffDataLookupName,), MATCH(AU$6-INDEX(RoleData,MATCH($H72,RoleNames,),MATCH('Role Assumptions'!$H$5,ExpenseNames,)),StaffDataMonths,)) * INDEX(RoleData,MATCH($H72,RoleNames,),MATCH($F72,ExpenseNames,)),0)</f>
        <v>0</v>
      </c>
      <c r="AV72" s="22">
        <f>INDEX(RoleData,MATCH($H72,RoleNames,),MATCH($F72,ExpenseNames,))*INDEX(StaffData, MATCH(CONCATENATE($C72,"New hires",$G72,$H72),StaffDataLookupName,), MATCH(AV$6,StaffDataMonths,))  + IF(AV$6&gt;INDEX(RoleData,MATCH($H72,RoleNames,),MATCH('Role Assumptions'!$H$5,ExpenseNames,)),INDEX(StaffData, MATCH(CONCATENATE($C72,"New hires",$G72,$H72),StaffDataLookupName,), MATCH(AV$6-INDEX(RoleData,MATCH($H72,RoleNames,),MATCH('Role Assumptions'!$H$5,ExpenseNames,)),StaffDataMonths,)) * INDEX(RoleData,MATCH($H72,RoleNames,),MATCH($F72,ExpenseNames,)),0)</f>
        <v>0</v>
      </c>
      <c r="AW72" s="22">
        <f>INDEX(RoleData,MATCH($H72,RoleNames,),MATCH($F72,ExpenseNames,))*INDEX(StaffData, MATCH(CONCATENATE($C72,"New hires",$G72,$H72),StaffDataLookupName,), MATCH(AW$6,StaffDataMonths,))  + IF(AW$6&gt;INDEX(RoleData,MATCH($H72,RoleNames,),MATCH('Role Assumptions'!$H$5,ExpenseNames,)),INDEX(StaffData, MATCH(CONCATENATE($C72,"New hires",$G72,$H72),StaffDataLookupName,), MATCH(AW$6-INDEX(RoleData,MATCH($H72,RoleNames,),MATCH('Role Assumptions'!$H$5,ExpenseNames,)),StaffDataMonths,)) * INDEX(RoleData,MATCH($H72,RoleNames,),MATCH($F72,ExpenseNames,)),0)</f>
        <v>0</v>
      </c>
      <c r="AX72" s="22">
        <f>INDEX(RoleData,MATCH($H72,RoleNames,),MATCH($F72,ExpenseNames,))*INDEX(StaffData, MATCH(CONCATENATE($C72,"New hires",$G72,$H72),StaffDataLookupName,), MATCH(AX$6,StaffDataMonths,))  + IF(AX$6&gt;INDEX(RoleData,MATCH($H72,RoleNames,),MATCH('Role Assumptions'!$H$5,ExpenseNames,)),INDEX(StaffData, MATCH(CONCATENATE($C72,"New hires",$G72,$H72),StaffDataLookupName,), MATCH(AX$6-INDEX(RoleData,MATCH($H72,RoleNames,),MATCH('Role Assumptions'!$H$5,ExpenseNames,)),StaffDataMonths,)) * INDEX(RoleData,MATCH($H72,RoleNames,),MATCH($F72,ExpenseNames,)),0)</f>
        <v>0</v>
      </c>
      <c r="AY72" s="22">
        <f>INDEX(RoleData,MATCH($H72,RoleNames,),MATCH($F72,ExpenseNames,))*INDEX(StaffData, MATCH(CONCATENATE($C72,"New hires",$G72,$H72),StaffDataLookupName,), MATCH(AY$6,StaffDataMonths,))  + IF(AY$6&gt;INDEX(RoleData,MATCH($H72,RoleNames,),MATCH('Role Assumptions'!$H$5,ExpenseNames,)),INDEX(StaffData, MATCH(CONCATENATE($C72,"New hires",$G72,$H72),StaffDataLookupName,), MATCH(AY$6-INDEX(RoleData,MATCH($H72,RoleNames,),MATCH('Role Assumptions'!$H$5,ExpenseNames,)),StaffDataMonths,)) * INDEX(RoleData,MATCH($H72,RoleNames,),MATCH($F72,ExpenseNames,)),0)</f>
        <v>0</v>
      </c>
      <c r="AZ72" s="22">
        <f>INDEX(RoleData,MATCH($H72,RoleNames,),MATCH($F72,ExpenseNames,))*INDEX(StaffData, MATCH(CONCATENATE($C72,"New hires",$G72,$H72),StaffDataLookupName,), MATCH(AZ$6,StaffDataMonths,))  + IF(AZ$6&gt;INDEX(RoleData,MATCH($H72,RoleNames,),MATCH('Role Assumptions'!$H$5,ExpenseNames,)),INDEX(StaffData, MATCH(CONCATENATE($C72,"New hires",$G72,$H72),StaffDataLookupName,), MATCH(AZ$6-INDEX(RoleData,MATCH($H72,RoleNames,),MATCH('Role Assumptions'!$H$5,ExpenseNames,)),StaffDataMonths,)) * INDEX(RoleData,MATCH($H72,RoleNames,),MATCH($F72,ExpenseNames,)),0)</f>
        <v>0</v>
      </c>
      <c r="BA72" s="22">
        <f>INDEX(RoleData,MATCH($H72,RoleNames,),MATCH($F72,ExpenseNames,))*INDEX(StaffData, MATCH(CONCATENATE($C72,"New hires",$G72,$H72),StaffDataLookupName,), MATCH(BA$6,StaffDataMonths,))  + IF(BA$6&gt;INDEX(RoleData,MATCH($H72,RoleNames,),MATCH('Role Assumptions'!$H$5,ExpenseNames,)),INDEX(StaffData, MATCH(CONCATENATE($C72,"New hires",$G72,$H72),StaffDataLookupName,), MATCH(BA$6-INDEX(RoleData,MATCH($H72,RoleNames,),MATCH('Role Assumptions'!$H$5,ExpenseNames,)),StaffDataMonths,)) * INDEX(RoleData,MATCH($H72,RoleNames,),MATCH($F72,ExpenseNames,)),0)</f>
        <v>0</v>
      </c>
      <c r="BB72" s="22">
        <f>INDEX(RoleData,MATCH($H72,RoleNames,),MATCH($F72,ExpenseNames,))*INDEX(StaffData, MATCH(CONCATENATE($C72,"New hires",$G72,$H72),StaffDataLookupName,), MATCH(BB$6,StaffDataMonths,))  + IF(BB$6&gt;INDEX(RoleData,MATCH($H72,RoleNames,),MATCH('Role Assumptions'!$H$5,ExpenseNames,)),INDEX(StaffData, MATCH(CONCATENATE($C72,"New hires",$G72,$H72),StaffDataLookupName,), MATCH(BB$6-INDEX(RoleData,MATCH($H72,RoleNames,),MATCH('Role Assumptions'!$H$5,ExpenseNames,)),StaffDataMonths,)) * INDEX(RoleData,MATCH($H72,RoleNames,),MATCH($F72,ExpenseNames,)),0)</f>
        <v>0</v>
      </c>
      <c r="BC72" s="22">
        <f>INDEX(RoleData,MATCH($H72,RoleNames,),MATCH($F72,ExpenseNames,))*INDEX(StaffData, MATCH(CONCATENATE($C72,"New hires",$G72,$H72),StaffDataLookupName,), MATCH(BC$6,StaffDataMonths,))  + IF(BC$6&gt;INDEX(RoleData,MATCH($H72,RoleNames,),MATCH('Role Assumptions'!$H$5,ExpenseNames,)),INDEX(StaffData, MATCH(CONCATENATE($C72,"New hires",$G72,$H72),StaffDataLookupName,), MATCH(BC$6-INDEX(RoleData,MATCH($H72,RoleNames,),MATCH('Role Assumptions'!$H$5,ExpenseNames,)),StaffDataMonths,)) * INDEX(RoleData,MATCH($H72,RoleNames,),MATCH($F72,ExpenseNames,)),0)</f>
        <v>0</v>
      </c>
      <c r="BD72" s="22">
        <f>INDEX(RoleData,MATCH($H72,RoleNames,),MATCH($F72,ExpenseNames,))*INDEX(StaffData, MATCH(CONCATENATE($C72,"New hires",$G72,$H72),StaffDataLookupName,), MATCH(BD$6,StaffDataMonths,))  + IF(BD$6&gt;INDEX(RoleData,MATCH($H72,RoleNames,),MATCH('Role Assumptions'!$H$5,ExpenseNames,)),INDEX(StaffData, MATCH(CONCATENATE($C72,"New hires",$G72,$H72),StaffDataLookupName,), MATCH(BD$6-INDEX(RoleData,MATCH($H72,RoleNames,),MATCH('Role Assumptions'!$H$5,ExpenseNames,)),StaffDataMonths,)) * INDEX(RoleData,MATCH($H72,RoleNames,),MATCH($F72,ExpenseNames,)),0)</f>
        <v>0</v>
      </c>
      <c r="BE72" s="22">
        <f>INDEX(RoleData,MATCH($H72,RoleNames,),MATCH($F72,ExpenseNames,))*INDEX(StaffData, MATCH(CONCATENATE($C72,"New hires",$G72,$H72),StaffDataLookupName,), MATCH(BE$6,StaffDataMonths,))  + IF(BE$6&gt;INDEX(RoleData,MATCH($H72,RoleNames,),MATCH('Role Assumptions'!$H$5,ExpenseNames,)),INDEX(StaffData, MATCH(CONCATENATE($C72,"New hires",$G72,$H72),StaffDataLookupName,), MATCH(BE$6-INDEX(RoleData,MATCH($H72,RoleNames,),MATCH('Role Assumptions'!$H$5,ExpenseNames,)),StaffDataMonths,)) * INDEX(RoleData,MATCH($H72,RoleNames,),MATCH($F72,ExpenseNames,)),0)</f>
        <v>0</v>
      </c>
      <c r="BF72" s="22">
        <f>INDEX(RoleData,MATCH($H72,RoleNames,),MATCH($F72,ExpenseNames,))*INDEX(StaffData, MATCH(CONCATENATE($C72,"New hires",$G72,$H72),StaffDataLookupName,), MATCH(BF$6,StaffDataMonths,))  + IF(BF$6&gt;INDEX(RoleData,MATCH($H72,RoleNames,),MATCH('Role Assumptions'!$H$5,ExpenseNames,)),INDEX(StaffData, MATCH(CONCATENATE($C72,"New hires",$G72,$H72),StaffDataLookupName,), MATCH(BF$6-INDEX(RoleData,MATCH($H72,RoleNames,),MATCH('Role Assumptions'!$H$5,ExpenseNames,)),StaffDataMonths,)) * INDEX(RoleData,MATCH($H72,RoleNames,),MATCH($F72,ExpenseNames,)),0)</f>
        <v>4000</v>
      </c>
      <c r="BG72" s="22">
        <f>INDEX(RoleData,MATCH($H72,RoleNames,),MATCH($F72,ExpenseNames,))*INDEX(StaffData, MATCH(CONCATENATE($C72,"New hires",$G72,$H72),StaffDataLookupName,), MATCH(BG$6,StaffDataMonths,))  + IF(BG$6&gt;INDEX(RoleData,MATCH($H72,RoleNames,),MATCH('Role Assumptions'!$H$5,ExpenseNames,)),INDEX(StaffData, MATCH(CONCATENATE($C72,"New hires",$G72,$H72),StaffDataLookupName,), MATCH(BG$6-INDEX(RoleData,MATCH($H72,RoleNames,),MATCH('Role Assumptions'!$H$5,ExpenseNames,)),StaffDataMonths,)) * INDEX(RoleData,MATCH($H72,RoleNames,),MATCH($F72,ExpenseNames,)),0)</f>
        <v>0</v>
      </c>
      <c r="BH72" s="22">
        <f>INDEX(RoleData,MATCH($H72,RoleNames,),MATCH($F72,ExpenseNames,))*INDEX(StaffData, MATCH(CONCATENATE($C72,"New hires",$G72,$H72),StaffDataLookupName,), MATCH(BH$6,StaffDataMonths,))  + IF(BH$6&gt;INDEX(RoleData,MATCH($H72,RoleNames,),MATCH('Role Assumptions'!$H$5,ExpenseNames,)),INDEX(StaffData, MATCH(CONCATENATE($C72,"New hires",$G72,$H72),StaffDataLookupName,), MATCH(BH$6-INDEX(RoleData,MATCH($H72,RoleNames,),MATCH('Role Assumptions'!$H$5,ExpenseNames,)),StaffDataMonths,)) * INDEX(RoleData,MATCH($H72,RoleNames,),MATCH($F72,ExpenseNames,)),0)</f>
        <v>0</v>
      </c>
      <c r="BI72" s="22">
        <f>INDEX(RoleData,MATCH($H72,RoleNames,),MATCH($F72,ExpenseNames,))*INDEX(StaffData, MATCH(CONCATENATE($C72,"New hires",$G72,$H72),StaffDataLookupName,), MATCH(BI$6,StaffDataMonths,))  + IF(BI$6&gt;INDEX(RoleData,MATCH($H72,RoleNames,),MATCH('Role Assumptions'!$H$5,ExpenseNames,)),INDEX(StaffData, MATCH(CONCATENATE($C72,"New hires",$G72,$H72),StaffDataLookupName,), MATCH(BI$6-INDEX(RoleData,MATCH($H72,RoleNames,),MATCH('Role Assumptions'!$H$5,ExpenseNames,)),StaffDataMonths,)) * INDEX(RoleData,MATCH($H72,RoleNames,),MATCH($F72,ExpenseNames,)),0)</f>
        <v>0</v>
      </c>
      <c r="BJ72" s="22">
        <f>INDEX(RoleData,MATCH($H72,RoleNames,),MATCH($F72,ExpenseNames,))*INDEX(StaffData, MATCH(CONCATENATE($C72,"New hires",$G72,$H72),StaffDataLookupName,), MATCH(BJ$6,StaffDataMonths,))  + IF(BJ$6&gt;INDEX(RoleData,MATCH($H72,RoleNames,),MATCH('Role Assumptions'!$H$5,ExpenseNames,)),INDEX(StaffData, MATCH(CONCATENATE($C72,"New hires",$G72,$H72),StaffDataLookupName,), MATCH(BJ$6-INDEX(RoleData,MATCH($H72,RoleNames,),MATCH('Role Assumptions'!$H$5,ExpenseNames,)),StaffDataMonths,)) * INDEX(RoleData,MATCH($H72,RoleNames,),MATCH($F72,ExpenseNames,)),0)</f>
        <v>0</v>
      </c>
      <c r="BK72" s="22">
        <f>INDEX(RoleData,MATCH($H72,RoleNames,),MATCH($F72,ExpenseNames,))*INDEX(StaffData, MATCH(CONCATENATE($C72,"New hires",$G72,$H72),StaffDataLookupName,), MATCH(BK$6,StaffDataMonths,))  + IF(BK$6&gt;INDEX(RoleData,MATCH($H72,RoleNames,),MATCH('Role Assumptions'!$H$5,ExpenseNames,)),INDEX(StaffData, MATCH(CONCATENATE($C72,"New hires",$G72,$H72),StaffDataLookupName,), MATCH(BK$6-INDEX(RoleData,MATCH($H72,RoleNames,),MATCH('Role Assumptions'!$H$5,ExpenseNames,)),StaffDataMonths,)) * INDEX(RoleData,MATCH($H72,RoleNames,),MATCH($F72,ExpenseNames,)),0)</f>
        <v>0</v>
      </c>
      <c r="BL72" s="22">
        <f>INDEX(RoleData,MATCH($H72,RoleNames,),MATCH($F72,ExpenseNames,))*INDEX(StaffData, MATCH(CONCATENATE($C72,"New hires",$G72,$H72),StaffDataLookupName,), MATCH(BL$6,StaffDataMonths,))  + IF(BL$6&gt;INDEX(RoleData,MATCH($H72,RoleNames,),MATCH('Role Assumptions'!$H$5,ExpenseNames,)),INDEX(StaffData, MATCH(CONCATENATE($C72,"New hires",$G72,$H72),StaffDataLookupName,), MATCH(BL$6-INDEX(RoleData,MATCH($H72,RoleNames,),MATCH('Role Assumptions'!$H$5,ExpenseNames,)),StaffDataMonths,)) * INDEX(RoleData,MATCH($H72,RoleNames,),MATCH($F72,ExpenseNames,)),0)</f>
        <v>0</v>
      </c>
      <c r="BM72" s="22">
        <f>INDEX(RoleData,MATCH($H72,RoleNames,),MATCH($F72,ExpenseNames,))*INDEX(StaffData, MATCH(CONCATENATE($C72,"New hires",$G72,$H72),StaffDataLookupName,), MATCH(BM$6,StaffDataMonths,))  + IF(BM$6&gt;INDEX(RoleData,MATCH($H72,RoleNames,),MATCH('Role Assumptions'!$H$5,ExpenseNames,)),INDEX(StaffData, MATCH(CONCATENATE($C72,"New hires",$G72,$H72),StaffDataLookupName,), MATCH(BM$6-INDEX(RoleData,MATCH($H72,RoleNames,),MATCH('Role Assumptions'!$H$5,ExpenseNames,)),StaffDataMonths,)) * INDEX(RoleData,MATCH($H72,RoleNames,),MATCH($F72,ExpenseNames,)),0)</f>
        <v>0</v>
      </c>
      <c r="BN72" s="22">
        <f>INDEX(RoleData,MATCH($H72,RoleNames,),MATCH($F72,ExpenseNames,))*INDEX(StaffData, MATCH(CONCATENATE($C72,"New hires",$G72,$H72),StaffDataLookupName,), MATCH(BN$6,StaffDataMonths,))  + IF(BN$6&gt;INDEX(RoleData,MATCH($H72,RoleNames,),MATCH('Role Assumptions'!$H$5,ExpenseNames,)),INDEX(StaffData, MATCH(CONCATENATE($C72,"New hires",$G72,$H72),StaffDataLookupName,), MATCH(BN$6-INDEX(RoleData,MATCH($H72,RoleNames,),MATCH('Role Assumptions'!$H$5,ExpenseNames,)),StaffDataMonths,)) * INDEX(RoleData,MATCH($H72,RoleNames,),MATCH($F72,ExpenseNames,)),0)</f>
        <v>0</v>
      </c>
      <c r="BO72" s="22">
        <f>INDEX(RoleData,MATCH($H72,RoleNames,),MATCH($F72,ExpenseNames,))*INDEX(StaffData, MATCH(CONCATENATE($C72,"New hires",$G72,$H72),StaffDataLookupName,), MATCH(BO$6,StaffDataMonths,))  + IF(BO$6&gt;INDEX(RoleData,MATCH($H72,RoleNames,),MATCH('Role Assumptions'!$H$5,ExpenseNames,)),INDEX(StaffData, MATCH(CONCATENATE($C72,"New hires",$G72,$H72),StaffDataLookupName,), MATCH(BO$6-INDEX(RoleData,MATCH($H72,RoleNames,),MATCH('Role Assumptions'!$H$5,ExpenseNames,)),StaffDataMonths,)) * INDEX(RoleData,MATCH($H72,RoleNames,),MATCH($F72,ExpenseNames,)),0)</f>
        <v>0</v>
      </c>
      <c r="BP72" s="22">
        <f>INDEX(RoleData,MATCH($H72,RoleNames,),MATCH($F72,ExpenseNames,))*INDEX(StaffData, MATCH(CONCATENATE($C72,"New hires",$G72,$H72),StaffDataLookupName,), MATCH(BP$6,StaffDataMonths,))  + IF(BP$6&gt;INDEX(RoleData,MATCH($H72,RoleNames,),MATCH('Role Assumptions'!$H$5,ExpenseNames,)),INDEX(StaffData, MATCH(CONCATENATE($C72,"New hires",$G72,$H72),StaffDataLookupName,), MATCH(BP$6-INDEX(RoleData,MATCH($H72,RoleNames,),MATCH('Role Assumptions'!$H$5,ExpenseNames,)),StaffDataMonths,)) * INDEX(RoleData,MATCH($H72,RoleNames,),MATCH($F72,ExpenseNames,)),0)</f>
        <v>0</v>
      </c>
      <c r="BQ72" s="22">
        <f>INDEX(RoleData,MATCH($H72,RoleNames,),MATCH($F72,ExpenseNames,))*INDEX(StaffData, MATCH(CONCATENATE($C72,"New hires",$G72,$H72),StaffDataLookupName,), MATCH(BQ$6,StaffDataMonths,))  + IF(BQ$6&gt;INDEX(RoleData,MATCH($H72,RoleNames,),MATCH('Role Assumptions'!$H$5,ExpenseNames,)),INDEX(StaffData, MATCH(CONCATENATE($C72,"New hires",$G72,$H72),StaffDataLookupName,), MATCH(BQ$6-INDEX(RoleData,MATCH($H72,RoleNames,),MATCH('Role Assumptions'!$H$5,ExpenseNames,)),StaffDataMonths,)) * INDEX(RoleData,MATCH($H72,RoleNames,),MATCH($F72,ExpenseNames,)),0)</f>
        <v>0</v>
      </c>
    </row>
    <row r="73" spans="1:69" s="21" customFormat="1" ht="16" customHeight="1">
      <c r="A73" s="212"/>
      <c r="B73" s="21" t="s">
        <v>132</v>
      </c>
      <c r="C73" s="212" t="s">
        <v>2</v>
      </c>
      <c r="D73" s="212" t="s">
        <v>118</v>
      </c>
      <c r="E73" s="212" t="s">
        <v>113</v>
      </c>
      <c r="F73" s="212" t="s">
        <v>89</v>
      </c>
      <c r="G73" s="212" t="s">
        <v>36</v>
      </c>
      <c r="H73" s="197" t="s">
        <v>52</v>
      </c>
      <c r="I73" s="197" t="str">
        <f t="shared" si="6"/>
        <v>ExpensesR&amp;DStaffTechnologyComputerMobile ProductsSenior Mobile Developer</v>
      </c>
      <c r="J73" s="22">
        <f>INDEX(RoleData,MATCH($H73,RoleNames,),MATCH($F73,ExpenseNames,))*INDEX(StaffData, MATCH(CONCATENATE($C73,"New hires",$G73,$H73),StaffDataLookupName,), MATCH(J$6,StaffDataMonths,))  + IF(J$6&gt;INDEX(RoleData,MATCH($H73,RoleNames,),MATCH('Role Assumptions'!$H$5,ExpenseNames,)),INDEX(StaffData, MATCH(CONCATENATE($C73,"New hires",$G73,$H73),StaffDataLookupName,), MATCH(J$6-INDEX(RoleData,MATCH($H73,RoleNames,),MATCH('Role Assumptions'!$H$5,ExpenseNames,)),StaffDataMonths,)) * INDEX(RoleData,MATCH($H73,RoleNames,),MATCH($F73,ExpenseNames,)),0)</f>
        <v>0</v>
      </c>
      <c r="K73" s="22">
        <f>INDEX(RoleData,MATCH($H73,RoleNames,),MATCH($F73,ExpenseNames,))*INDEX(StaffData, MATCH(CONCATENATE($C73,"New hires",$G73,$H73),StaffDataLookupName,), MATCH(K$6,StaffDataMonths,))  + IF(K$6&gt;INDEX(RoleData,MATCH($H73,RoleNames,),MATCH('Role Assumptions'!$H$5,ExpenseNames,)),INDEX(StaffData, MATCH(CONCATENATE($C73,"New hires",$G73,$H73),StaffDataLookupName,), MATCH(K$6-INDEX(RoleData,MATCH($H73,RoleNames,),MATCH('Role Assumptions'!$H$5,ExpenseNames,)),StaffDataMonths,)) * INDEX(RoleData,MATCH($H73,RoleNames,),MATCH($F73,ExpenseNames,)),0)</f>
        <v>4000</v>
      </c>
      <c r="L73" s="22">
        <f>INDEX(RoleData,MATCH($H73,RoleNames,),MATCH($F73,ExpenseNames,))*INDEX(StaffData, MATCH(CONCATENATE($C73,"New hires",$G73,$H73),StaffDataLookupName,), MATCH(L$6,StaffDataMonths,))  + IF(L$6&gt;INDEX(RoleData,MATCH($H73,RoleNames,),MATCH('Role Assumptions'!$H$5,ExpenseNames,)),INDEX(StaffData, MATCH(CONCATENATE($C73,"New hires",$G73,$H73),StaffDataLookupName,), MATCH(L$6-INDEX(RoleData,MATCH($H73,RoleNames,),MATCH('Role Assumptions'!$H$5,ExpenseNames,)),StaffDataMonths,)) * INDEX(RoleData,MATCH($H73,RoleNames,),MATCH($F73,ExpenseNames,)),0)</f>
        <v>0</v>
      </c>
      <c r="M73" s="22">
        <f>INDEX(RoleData,MATCH($H73,RoleNames,),MATCH($F73,ExpenseNames,))*INDEX(StaffData, MATCH(CONCATENATE($C73,"New hires",$G73,$H73),StaffDataLookupName,), MATCH(M$6,StaffDataMonths,))  + IF(M$6&gt;INDEX(RoleData,MATCH($H73,RoleNames,),MATCH('Role Assumptions'!$H$5,ExpenseNames,)),INDEX(StaffData, MATCH(CONCATENATE($C73,"New hires",$G73,$H73),StaffDataLookupName,), MATCH(M$6-INDEX(RoleData,MATCH($H73,RoleNames,),MATCH('Role Assumptions'!$H$5,ExpenseNames,)),StaffDataMonths,)) * INDEX(RoleData,MATCH($H73,RoleNames,),MATCH($F73,ExpenseNames,)),0)</f>
        <v>0</v>
      </c>
      <c r="N73" s="22">
        <f>INDEX(RoleData,MATCH($H73,RoleNames,),MATCH($F73,ExpenseNames,))*INDEX(StaffData, MATCH(CONCATENATE($C73,"New hires",$G73,$H73),StaffDataLookupName,), MATCH(N$6,StaffDataMonths,))  + IF(N$6&gt;INDEX(RoleData,MATCH($H73,RoleNames,),MATCH('Role Assumptions'!$H$5,ExpenseNames,)),INDEX(StaffData, MATCH(CONCATENATE($C73,"New hires",$G73,$H73),StaffDataLookupName,), MATCH(N$6-INDEX(RoleData,MATCH($H73,RoleNames,),MATCH('Role Assumptions'!$H$5,ExpenseNames,)),StaffDataMonths,)) * INDEX(RoleData,MATCH($H73,RoleNames,),MATCH($F73,ExpenseNames,)),0)</f>
        <v>0</v>
      </c>
      <c r="O73" s="22">
        <f>INDEX(RoleData,MATCH($H73,RoleNames,),MATCH($F73,ExpenseNames,))*INDEX(StaffData, MATCH(CONCATENATE($C73,"New hires",$G73,$H73),StaffDataLookupName,), MATCH(O$6,StaffDataMonths,))  + IF(O$6&gt;INDEX(RoleData,MATCH($H73,RoleNames,),MATCH('Role Assumptions'!$H$5,ExpenseNames,)),INDEX(StaffData, MATCH(CONCATENATE($C73,"New hires",$G73,$H73),StaffDataLookupName,), MATCH(O$6-INDEX(RoleData,MATCH($H73,RoleNames,),MATCH('Role Assumptions'!$H$5,ExpenseNames,)),StaffDataMonths,)) * INDEX(RoleData,MATCH($H73,RoleNames,),MATCH($F73,ExpenseNames,)),0)</f>
        <v>0</v>
      </c>
      <c r="P73" s="22">
        <f>INDEX(RoleData,MATCH($H73,RoleNames,),MATCH($F73,ExpenseNames,))*INDEX(StaffData, MATCH(CONCATENATE($C73,"New hires",$G73,$H73),StaffDataLookupName,), MATCH(P$6,StaffDataMonths,))  + IF(P$6&gt;INDEX(RoleData,MATCH($H73,RoleNames,),MATCH('Role Assumptions'!$H$5,ExpenseNames,)),INDEX(StaffData, MATCH(CONCATENATE($C73,"New hires",$G73,$H73),StaffDataLookupName,), MATCH(P$6-INDEX(RoleData,MATCH($H73,RoleNames,),MATCH('Role Assumptions'!$H$5,ExpenseNames,)),StaffDataMonths,)) * INDEX(RoleData,MATCH($H73,RoleNames,),MATCH($F73,ExpenseNames,)),0)</f>
        <v>0</v>
      </c>
      <c r="Q73" s="22">
        <f>INDEX(RoleData,MATCH($H73,RoleNames,),MATCH($F73,ExpenseNames,))*INDEX(StaffData, MATCH(CONCATENATE($C73,"New hires",$G73,$H73),StaffDataLookupName,), MATCH(Q$6,StaffDataMonths,))  + IF(Q$6&gt;INDEX(RoleData,MATCH($H73,RoleNames,),MATCH('Role Assumptions'!$H$5,ExpenseNames,)),INDEX(StaffData, MATCH(CONCATENATE($C73,"New hires",$G73,$H73),StaffDataLookupName,), MATCH(Q$6-INDEX(RoleData,MATCH($H73,RoleNames,),MATCH('Role Assumptions'!$H$5,ExpenseNames,)),StaffDataMonths,)) * INDEX(RoleData,MATCH($H73,RoleNames,),MATCH($F73,ExpenseNames,)),0)</f>
        <v>0</v>
      </c>
      <c r="R73" s="22">
        <f>INDEX(RoleData,MATCH($H73,RoleNames,),MATCH($F73,ExpenseNames,))*INDEX(StaffData, MATCH(CONCATENATE($C73,"New hires",$G73,$H73),StaffDataLookupName,), MATCH(R$6,StaffDataMonths,))  + IF(R$6&gt;INDEX(RoleData,MATCH($H73,RoleNames,),MATCH('Role Assumptions'!$H$5,ExpenseNames,)),INDEX(StaffData, MATCH(CONCATENATE($C73,"New hires",$G73,$H73),StaffDataLookupName,), MATCH(R$6-INDEX(RoleData,MATCH($H73,RoleNames,),MATCH('Role Assumptions'!$H$5,ExpenseNames,)),StaffDataMonths,)) * INDEX(RoleData,MATCH($H73,RoleNames,),MATCH($F73,ExpenseNames,)),0)</f>
        <v>0</v>
      </c>
      <c r="S73" s="22">
        <f>INDEX(RoleData,MATCH($H73,RoleNames,),MATCH($F73,ExpenseNames,))*INDEX(StaffData, MATCH(CONCATENATE($C73,"New hires",$G73,$H73),StaffDataLookupName,), MATCH(S$6,StaffDataMonths,))  + IF(S$6&gt;INDEX(RoleData,MATCH($H73,RoleNames,),MATCH('Role Assumptions'!$H$5,ExpenseNames,)),INDEX(StaffData, MATCH(CONCATENATE($C73,"New hires",$G73,$H73),StaffDataLookupName,), MATCH(S$6-INDEX(RoleData,MATCH($H73,RoleNames,),MATCH('Role Assumptions'!$H$5,ExpenseNames,)),StaffDataMonths,)) * INDEX(RoleData,MATCH($H73,RoleNames,),MATCH($F73,ExpenseNames,)),0)</f>
        <v>0</v>
      </c>
      <c r="T73" s="22">
        <f>INDEX(RoleData,MATCH($H73,RoleNames,),MATCH($F73,ExpenseNames,))*INDEX(StaffData, MATCH(CONCATENATE($C73,"New hires",$G73,$H73),StaffDataLookupName,), MATCH(T$6,StaffDataMonths,))  + IF(T$6&gt;INDEX(RoleData,MATCH($H73,RoleNames,),MATCH('Role Assumptions'!$H$5,ExpenseNames,)),INDEX(StaffData, MATCH(CONCATENATE($C73,"New hires",$G73,$H73),StaffDataLookupName,), MATCH(T$6-INDEX(RoleData,MATCH($H73,RoleNames,),MATCH('Role Assumptions'!$H$5,ExpenseNames,)),StaffDataMonths,)) * INDEX(RoleData,MATCH($H73,RoleNames,),MATCH($F73,ExpenseNames,)),0)</f>
        <v>0</v>
      </c>
      <c r="U73" s="22">
        <f>INDEX(RoleData,MATCH($H73,RoleNames,),MATCH($F73,ExpenseNames,))*INDEX(StaffData, MATCH(CONCATENATE($C73,"New hires",$G73,$H73),StaffDataLookupName,), MATCH(U$6,StaffDataMonths,))  + IF(U$6&gt;INDEX(RoleData,MATCH($H73,RoleNames,),MATCH('Role Assumptions'!$H$5,ExpenseNames,)),INDEX(StaffData, MATCH(CONCATENATE($C73,"New hires",$G73,$H73),StaffDataLookupName,), MATCH(U$6-INDEX(RoleData,MATCH($H73,RoleNames,),MATCH('Role Assumptions'!$H$5,ExpenseNames,)),StaffDataMonths,)) * INDEX(RoleData,MATCH($H73,RoleNames,),MATCH($F73,ExpenseNames,)),0)</f>
        <v>0</v>
      </c>
      <c r="V73" s="22">
        <f>INDEX(RoleData,MATCH($H73,RoleNames,),MATCH($F73,ExpenseNames,))*INDEX(StaffData, MATCH(CONCATENATE($C73,"New hires",$G73,$H73),StaffDataLookupName,), MATCH(V$6,StaffDataMonths,))  + IF(V$6&gt;INDEX(RoleData,MATCH($H73,RoleNames,),MATCH('Role Assumptions'!$H$5,ExpenseNames,)),INDEX(StaffData, MATCH(CONCATENATE($C73,"New hires",$G73,$H73),StaffDataLookupName,), MATCH(V$6-INDEX(RoleData,MATCH($H73,RoleNames,),MATCH('Role Assumptions'!$H$5,ExpenseNames,)),StaffDataMonths,)) * INDEX(RoleData,MATCH($H73,RoleNames,),MATCH($F73,ExpenseNames,)),0)</f>
        <v>0</v>
      </c>
      <c r="W73" s="22">
        <f>INDEX(RoleData,MATCH($H73,RoleNames,),MATCH($F73,ExpenseNames,))*INDEX(StaffData, MATCH(CONCATENATE($C73,"New hires",$G73,$H73),StaffDataLookupName,), MATCH(W$6,StaffDataMonths,))  + IF(W$6&gt;INDEX(RoleData,MATCH($H73,RoleNames,),MATCH('Role Assumptions'!$H$5,ExpenseNames,)),INDEX(StaffData, MATCH(CONCATENATE($C73,"New hires",$G73,$H73),StaffDataLookupName,), MATCH(W$6-INDEX(RoleData,MATCH($H73,RoleNames,),MATCH('Role Assumptions'!$H$5,ExpenseNames,)),StaffDataMonths,)) * INDEX(RoleData,MATCH($H73,RoleNames,),MATCH($F73,ExpenseNames,)),0)</f>
        <v>0</v>
      </c>
      <c r="X73" s="22">
        <f>INDEX(RoleData,MATCH($H73,RoleNames,),MATCH($F73,ExpenseNames,))*INDEX(StaffData, MATCH(CONCATENATE($C73,"New hires",$G73,$H73),StaffDataLookupName,), MATCH(X$6,StaffDataMonths,))  + IF(X$6&gt;INDEX(RoleData,MATCH($H73,RoleNames,),MATCH('Role Assumptions'!$H$5,ExpenseNames,)),INDEX(StaffData, MATCH(CONCATENATE($C73,"New hires",$G73,$H73),StaffDataLookupName,), MATCH(X$6-INDEX(RoleData,MATCH($H73,RoleNames,),MATCH('Role Assumptions'!$H$5,ExpenseNames,)),StaffDataMonths,)) * INDEX(RoleData,MATCH($H73,RoleNames,),MATCH($F73,ExpenseNames,)),0)</f>
        <v>0</v>
      </c>
      <c r="Y73" s="22">
        <f>INDEX(RoleData,MATCH($H73,RoleNames,),MATCH($F73,ExpenseNames,))*INDEX(StaffData, MATCH(CONCATENATE($C73,"New hires",$G73,$H73),StaffDataLookupName,), MATCH(Y$6,StaffDataMonths,))  + IF(Y$6&gt;INDEX(RoleData,MATCH($H73,RoleNames,),MATCH('Role Assumptions'!$H$5,ExpenseNames,)),INDEX(StaffData, MATCH(CONCATENATE($C73,"New hires",$G73,$H73),StaffDataLookupName,), MATCH(Y$6-INDEX(RoleData,MATCH($H73,RoleNames,),MATCH('Role Assumptions'!$H$5,ExpenseNames,)),StaffDataMonths,)) * INDEX(RoleData,MATCH($H73,RoleNames,),MATCH($F73,ExpenseNames,)),0)</f>
        <v>0</v>
      </c>
      <c r="Z73" s="22">
        <f>INDEX(RoleData,MATCH($H73,RoleNames,),MATCH($F73,ExpenseNames,))*INDEX(StaffData, MATCH(CONCATENATE($C73,"New hires",$G73,$H73),StaffDataLookupName,), MATCH(Z$6,StaffDataMonths,))  + IF(Z$6&gt;INDEX(RoleData,MATCH($H73,RoleNames,),MATCH('Role Assumptions'!$H$5,ExpenseNames,)),INDEX(StaffData, MATCH(CONCATENATE($C73,"New hires",$G73,$H73),StaffDataLookupName,), MATCH(Z$6-INDEX(RoleData,MATCH($H73,RoleNames,),MATCH('Role Assumptions'!$H$5,ExpenseNames,)),StaffDataMonths,)) * INDEX(RoleData,MATCH($H73,RoleNames,),MATCH($F73,ExpenseNames,)),0)</f>
        <v>0</v>
      </c>
      <c r="AA73" s="22">
        <f>INDEX(RoleData,MATCH($H73,RoleNames,),MATCH($F73,ExpenseNames,))*INDEX(StaffData, MATCH(CONCATENATE($C73,"New hires",$G73,$H73),StaffDataLookupName,), MATCH(AA$6,StaffDataMonths,))  + IF(AA$6&gt;INDEX(RoleData,MATCH($H73,RoleNames,),MATCH('Role Assumptions'!$H$5,ExpenseNames,)),INDEX(StaffData, MATCH(CONCATENATE($C73,"New hires",$G73,$H73),StaffDataLookupName,), MATCH(AA$6-INDEX(RoleData,MATCH($H73,RoleNames,),MATCH('Role Assumptions'!$H$5,ExpenseNames,)),StaffDataMonths,)) * INDEX(RoleData,MATCH($H73,RoleNames,),MATCH($F73,ExpenseNames,)),0)</f>
        <v>0</v>
      </c>
      <c r="AB73" s="22">
        <f>INDEX(RoleData,MATCH($H73,RoleNames,),MATCH($F73,ExpenseNames,))*INDEX(StaffData, MATCH(CONCATENATE($C73,"New hires",$G73,$H73),StaffDataLookupName,), MATCH(AB$6,StaffDataMonths,))  + IF(AB$6&gt;INDEX(RoleData,MATCH($H73,RoleNames,),MATCH('Role Assumptions'!$H$5,ExpenseNames,)),INDEX(StaffData, MATCH(CONCATENATE($C73,"New hires",$G73,$H73),StaffDataLookupName,), MATCH(AB$6-INDEX(RoleData,MATCH($H73,RoleNames,),MATCH('Role Assumptions'!$H$5,ExpenseNames,)),StaffDataMonths,)) * INDEX(RoleData,MATCH($H73,RoleNames,),MATCH($F73,ExpenseNames,)),0)</f>
        <v>0</v>
      </c>
      <c r="AC73" s="22">
        <f>INDEX(RoleData,MATCH($H73,RoleNames,),MATCH($F73,ExpenseNames,))*INDEX(StaffData, MATCH(CONCATENATE($C73,"New hires",$G73,$H73),StaffDataLookupName,), MATCH(AC$6,StaffDataMonths,))  + IF(AC$6&gt;INDEX(RoleData,MATCH($H73,RoleNames,),MATCH('Role Assumptions'!$H$5,ExpenseNames,)),INDEX(StaffData, MATCH(CONCATENATE($C73,"New hires",$G73,$H73),StaffDataLookupName,), MATCH(AC$6-INDEX(RoleData,MATCH($H73,RoleNames,),MATCH('Role Assumptions'!$H$5,ExpenseNames,)),StaffDataMonths,)) * INDEX(RoleData,MATCH($H73,RoleNames,),MATCH($F73,ExpenseNames,)),0)</f>
        <v>4000</v>
      </c>
      <c r="AD73" s="22">
        <f>INDEX(RoleData,MATCH($H73,RoleNames,),MATCH($F73,ExpenseNames,))*INDEX(StaffData, MATCH(CONCATENATE($C73,"New hires",$G73,$H73),StaffDataLookupName,), MATCH(AD$6,StaffDataMonths,))  + IF(AD$6&gt;INDEX(RoleData,MATCH($H73,RoleNames,),MATCH('Role Assumptions'!$H$5,ExpenseNames,)),INDEX(StaffData, MATCH(CONCATENATE($C73,"New hires",$G73,$H73),StaffDataLookupName,), MATCH(AD$6-INDEX(RoleData,MATCH($H73,RoleNames,),MATCH('Role Assumptions'!$H$5,ExpenseNames,)),StaffDataMonths,)) * INDEX(RoleData,MATCH($H73,RoleNames,),MATCH($F73,ExpenseNames,)),0)</f>
        <v>0</v>
      </c>
      <c r="AE73" s="22">
        <f>INDEX(RoleData,MATCH($H73,RoleNames,),MATCH($F73,ExpenseNames,))*INDEX(StaffData, MATCH(CONCATENATE($C73,"New hires",$G73,$H73),StaffDataLookupName,), MATCH(AE$6,StaffDataMonths,))  + IF(AE$6&gt;INDEX(RoleData,MATCH($H73,RoleNames,),MATCH('Role Assumptions'!$H$5,ExpenseNames,)),INDEX(StaffData, MATCH(CONCATENATE($C73,"New hires",$G73,$H73),StaffDataLookupName,), MATCH(AE$6-INDEX(RoleData,MATCH($H73,RoleNames,),MATCH('Role Assumptions'!$H$5,ExpenseNames,)),StaffDataMonths,)) * INDEX(RoleData,MATCH($H73,RoleNames,),MATCH($F73,ExpenseNames,)),0)</f>
        <v>0</v>
      </c>
      <c r="AF73" s="22">
        <f>INDEX(RoleData,MATCH($H73,RoleNames,),MATCH($F73,ExpenseNames,))*INDEX(StaffData, MATCH(CONCATENATE($C73,"New hires",$G73,$H73),StaffDataLookupName,), MATCH(AF$6,StaffDataMonths,))  + IF(AF$6&gt;INDEX(RoleData,MATCH($H73,RoleNames,),MATCH('Role Assumptions'!$H$5,ExpenseNames,)),INDEX(StaffData, MATCH(CONCATENATE($C73,"New hires",$G73,$H73),StaffDataLookupName,), MATCH(AF$6-INDEX(RoleData,MATCH($H73,RoleNames,),MATCH('Role Assumptions'!$H$5,ExpenseNames,)),StaffDataMonths,)) * INDEX(RoleData,MATCH($H73,RoleNames,),MATCH($F73,ExpenseNames,)),0)</f>
        <v>0</v>
      </c>
      <c r="AG73" s="22">
        <f>INDEX(RoleData,MATCH($H73,RoleNames,),MATCH($F73,ExpenseNames,))*INDEX(StaffData, MATCH(CONCATENATE($C73,"New hires",$G73,$H73),StaffDataLookupName,), MATCH(AG$6,StaffDataMonths,))  + IF(AG$6&gt;INDEX(RoleData,MATCH($H73,RoleNames,),MATCH('Role Assumptions'!$H$5,ExpenseNames,)),INDEX(StaffData, MATCH(CONCATENATE($C73,"New hires",$G73,$H73),StaffDataLookupName,), MATCH(AG$6-INDEX(RoleData,MATCH($H73,RoleNames,),MATCH('Role Assumptions'!$H$5,ExpenseNames,)),StaffDataMonths,)) * INDEX(RoleData,MATCH($H73,RoleNames,),MATCH($F73,ExpenseNames,)),0)</f>
        <v>0</v>
      </c>
      <c r="AH73" s="22">
        <f>INDEX(RoleData,MATCH($H73,RoleNames,),MATCH($F73,ExpenseNames,))*INDEX(StaffData, MATCH(CONCATENATE($C73,"New hires",$G73,$H73),StaffDataLookupName,), MATCH(AH$6,StaffDataMonths,))  + IF(AH$6&gt;INDEX(RoleData,MATCH($H73,RoleNames,),MATCH('Role Assumptions'!$H$5,ExpenseNames,)),INDEX(StaffData, MATCH(CONCATENATE($C73,"New hires",$G73,$H73),StaffDataLookupName,), MATCH(AH$6-INDEX(RoleData,MATCH($H73,RoleNames,),MATCH('Role Assumptions'!$H$5,ExpenseNames,)),StaffDataMonths,)) * INDEX(RoleData,MATCH($H73,RoleNames,),MATCH($F73,ExpenseNames,)),0)</f>
        <v>0</v>
      </c>
      <c r="AI73" s="22">
        <f>INDEX(RoleData,MATCH($H73,RoleNames,),MATCH($F73,ExpenseNames,))*INDEX(StaffData, MATCH(CONCATENATE($C73,"New hires",$G73,$H73),StaffDataLookupName,), MATCH(AI$6,StaffDataMonths,))  + IF(AI$6&gt;INDEX(RoleData,MATCH($H73,RoleNames,),MATCH('Role Assumptions'!$H$5,ExpenseNames,)),INDEX(StaffData, MATCH(CONCATENATE($C73,"New hires",$G73,$H73),StaffDataLookupName,), MATCH(AI$6-INDEX(RoleData,MATCH($H73,RoleNames,),MATCH('Role Assumptions'!$H$5,ExpenseNames,)),StaffDataMonths,)) * INDEX(RoleData,MATCH($H73,RoleNames,),MATCH($F73,ExpenseNames,)),0)</f>
        <v>0</v>
      </c>
      <c r="AJ73" s="22">
        <f>INDEX(RoleData,MATCH($H73,RoleNames,),MATCH($F73,ExpenseNames,))*INDEX(StaffData, MATCH(CONCATENATE($C73,"New hires",$G73,$H73),StaffDataLookupName,), MATCH(AJ$6,StaffDataMonths,))  + IF(AJ$6&gt;INDEX(RoleData,MATCH($H73,RoleNames,),MATCH('Role Assumptions'!$H$5,ExpenseNames,)),INDEX(StaffData, MATCH(CONCATENATE($C73,"New hires",$G73,$H73),StaffDataLookupName,), MATCH(AJ$6-INDEX(RoleData,MATCH($H73,RoleNames,),MATCH('Role Assumptions'!$H$5,ExpenseNames,)),StaffDataMonths,)) * INDEX(RoleData,MATCH($H73,RoleNames,),MATCH($F73,ExpenseNames,)),0)</f>
        <v>0</v>
      </c>
      <c r="AK73" s="22">
        <f>INDEX(RoleData,MATCH($H73,RoleNames,),MATCH($F73,ExpenseNames,))*INDEX(StaffData, MATCH(CONCATENATE($C73,"New hires",$G73,$H73),StaffDataLookupName,), MATCH(AK$6,StaffDataMonths,))  + IF(AK$6&gt;INDEX(RoleData,MATCH($H73,RoleNames,),MATCH('Role Assumptions'!$H$5,ExpenseNames,)),INDEX(StaffData, MATCH(CONCATENATE($C73,"New hires",$G73,$H73),StaffDataLookupName,), MATCH(AK$6-INDEX(RoleData,MATCH($H73,RoleNames,),MATCH('Role Assumptions'!$H$5,ExpenseNames,)),StaffDataMonths,)) * INDEX(RoleData,MATCH($H73,RoleNames,),MATCH($F73,ExpenseNames,)),0)</f>
        <v>0</v>
      </c>
      <c r="AL73" s="22">
        <f>INDEX(RoleData,MATCH($H73,RoleNames,),MATCH($F73,ExpenseNames,))*INDEX(StaffData, MATCH(CONCATENATE($C73,"New hires",$G73,$H73),StaffDataLookupName,), MATCH(AL$6,StaffDataMonths,))  + IF(AL$6&gt;INDEX(RoleData,MATCH($H73,RoleNames,),MATCH('Role Assumptions'!$H$5,ExpenseNames,)),INDEX(StaffData, MATCH(CONCATENATE($C73,"New hires",$G73,$H73),StaffDataLookupName,), MATCH(AL$6-INDEX(RoleData,MATCH($H73,RoleNames,),MATCH('Role Assumptions'!$H$5,ExpenseNames,)),StaffDataMonths,)) * INDEX(RoleData,MATCH($H73,RoleNames,),MATCH($F73,ExpenseNames,)),0)</f>
        <v>0</v>
      </c>
      <c r="AM73" s="22">
        <f>INDEX(RoleData,MATCH($H73,RoleNames,),MATCH($F73,ExpenseNames,))*INDEX(StaffData, MATCH(CONCATENATE($C73,"New hires",$G73,$H73),StaffDataLookupName,), MATCH(AM$6,StaffDataMonths,))  + IF(AM$6&gt;INDEX(RoleData,MATCH($H73,RoleNames,),MATCH('Role Assumptions'!$H$5,ExpenseNames,)),INDEX(StaffData, MATCH(CONCATENATE($C73,"New hires",$G73,$H73),StaffDataLookupName,), MATCH(AM$6-INDEX(RoleData,MATCH($H73,RoleNames,),MATCH('Role Assumptions'!$H$5,ExpenseNames,)),StaffDataMonths,)) * INDEX(RoleData,MATCH($H73,RoleNames,),MATCH($F73,ExpenseNames,)),0)</f>
        <v>0</v>
      </c>
      <c r="AN73" s="22">
        <f>INDEX(RoleData,MATCH($H73,RoleNames,),MATCH($F73,ExpenseNames,))*INDEX(StaffData, MATCH(CONCATENATE($C73,"New hires",$G73,$H73),StaffDataLookupName,), MATCH(AN$6,StaffDataMonths,))  + IF(AN$6&gt;INDEX(RoleData,MATCH($H73,RoleNames,),MATCH('Role Assumptions'!$H$5,ExpenseNames,)),INDEX(StaffData, MATCH(CONCATENATE($C73,"New hires",$G73,$H73),StaffDataLookupName,), MATCH(AN$6-INDEX(RoleData,MATCH($H73,RoleNames,),MATCH('Role Assumptions'!$H$5,ExpenseNames,)),StaffDataMonths,)) * INDEX(RoleData,MATCH($H73,RoleNames,),MATCH($F73,ExpenseNames,)),0)</f>
        <v>0</v>
      </c>
      <c r="AO73" s="22">
        <f>INDEX(RoleData,MATCH($H73,RoleNames,),MATCH($F73,ExpenseNames,))*INDEX(StaffData, MATCH(CONCATENATE($C73,"New hires",$G73,$H73),StaffDataLookupName,), MATCH(AO$6,StaffDataMonths,))  + IF(AO$6&gt;INDEX(RoleData,MATCH($H73,RoleNames,),MATCH('Role Assumptions'!$H$5,ExpenseNames,)),INDEX(StaffData, MATCH(CONCATENATE($C73,"New hires",$G73,$H73),StaffDataLookupName,), MATCH(AO$6-INDEX(RoleData,MATCH($H73,RoleNames,),MATCH('Role Assumptions'!$H$5,ExpenseNames,)),StaffDataMonths,)) * INDEX(RoleData,MATCH($H73,RoleNames,),MATCH($F73,ExpenseNames,)),0)</f>
        <v>0</v>
      </c>
      <c r="AP73" s="22">
        <f>INDEX(RoleData,MATCH($H73,RoleNames,),MATCH($F73,ExpenseNames,))*INDEX(StaffData, MATCH(CONCATENATE($C73,"New hires",$G73,$H73),StaffDataLookupName,), MATCH(AP$6,StaffDataMonths,))  + IF(AP$6&gt;INDEX(RoleData,MATCH($H73,RoleNames,),MATCH('Role Assumptions'!$H$5,ExpenseNames,)),INDEX(StaffData, MATCH(CONCATENATE($C73,"New hires",$G73,$H73),StaffDataLookupName,), MATCH(AP$6-INDEX(RoleData,MATCH($H73,RoleNames,),MATCH('Role Assumptions'!$H$5,ExpenseNames,)),StaffDataMonths,)) * INDEX(RoleData,MATCH($H73,RoleNames,),MATCH($F73,ExpenseNames,)),0)</f>
        <v>0</v>
      </c>
      <c r="AQ73" s="22">
        <f>INDEX(RoleData,MATCH($H73,RoleNames,),MATCH($F73,ExpenseNames,))*INDEX(StaffData, MATCH(CONCATENATE($C73,"New hires",$G73,$H73),StaffDataLookupName,), MATCH(AQ$6,StaffDataMonths,))  + IF(AQ$6&gt;INDEX(RoleData,MATCH($H73,RoleNames,),MATCH('Role Assumptions'!$H$5,ExpenseNames,)),INDEX(StaffData, MATCH(CONCATENATE($C73,"New hires",$G73,$H73),StaffDataLookupName,), MATCH(AQ$6-INDEX(RoleData,MATCH($H73,RoleNames,),MATCH('Role Assumptions'!$H$5,ExpenseNames,)),StaffDataMonths,)) * INDEX(RoleData,MATCH($H73,RoleNames,),MATCH($F73,ExpenseNames,)),0)</f>
        <v>0</v>
      </c>
      <c r="AR73" s="22">
        <f>INDEX(RoleData,MATCH($H73,RoleNames,),MATCH($F73,ExpenseNames,))*INDEX(StaffData, MATCH(CONCATENATE($C73,"New hires",$G73,$H73),StaffDataLookupName,), MATCH(AR$6,StaffDataMonths,))  + IF(AR$6&gt;INDEX(RoleData,MATCH($H73,RoleNames,),MATCH('Role Assumptions'!$H$5,ExpenseNames,)),INDEX(StaffData, MATCH(CONCATENATE($C73,"New hires",$G73,$H73),StaffDataLookupName,), MATCH(AR$6-INDEX(RoleData,MATCH($H73,RoleNames,),MATCH('Role Assumptions'!$H$5,ExpenseNames,)),StaffDataMonths,)) * INDEX(RoleData,MATCH($H73,RoleNames,),MATCH($F73,ExpenseNames,)),0)</f>
        <v>0</v>
      </c>
      <c r="AS73" s="22">
        <f>INDEX(RoleData,MATCH($H73,RoleNames,),MATCH($F73,ExpenseNames,))*INDEX(StaffData, MATCH(CONCATENATE($C73,"New hires",$G73,$H73),StaffDataLookupName,), MATCH(AS$6,StaffDataMonths,))  + IF(AS$6&gt;INDEX(RoleData,MATCH($H73,RoleNames,),MATCH('Role Assumptions'!$H$5,ExpenseNames,)),INDEX(StaffData, MATCH(CONCATENATE($C73,"New hires",$G73,$H73),StaffDataLookupName,), MATCH(AS$6-INDEX(RoleData,MATCH($H73,RoleNames,),MATCH('Role Assumptions'!$H$5,ExpenseNames,)),StaffDataMonths,)) * INDEX(RoleData,MATCH($H73,RoleNames,),MATCH($F73,ExpenseNames,)),0)</f>
        <v>0</v>
      </c>
      <c r="AT73" s="22">
        <f>INDEX(RoleData,MATCH($H73,RoleNames,),MATCH($F73,ExpenseNames,))*INDEX(StaffData, MATCH(CONCATENATE($C73,"New hires",$G73,$H73),StaffDataLookupName,), MATCH(AT$6,StaffDataMonths,))  + IF(AT$6&gt;INDEX(RoleData,MATCH($H73,RoleNames,),MATCH('Role Assumptions'!$H$5,ExpenseNames,)),INDEX(StaffData, MATCH(CONCATENATE($C73,"New hires",$G73,$H73),StaffDataLookupName,), MATCH(AT$6-INDEX(RoleData,MATCH($H73,RoleNames,),MATCH('Role Assumptions'!$H$5,ExpenseNames,)),StaffDataMonths,)) * INDEX(RoleData,MATCH($H73,RoleNames,),MATCH($F73,ExpenseNames,)),0)</f>
        <v>4000</v>
      </c>
      <c r="AU73" s="22">
        <f>INDEX(RoleData,MATCH($H73,RoleNames,),MATCH($F73,ExpenseNames,))*INDEX(StaffData, MATCH(CONCATENATE($C73,"New hires",$G73,$H73),StaffDataLookupName,), MATCH(AU$6,StaffDataMonths,))  + IF(AU$6&gt;INDEX(RoleData,MATCH($H73,RoleNames,),MATCH('Role Assumptions'!$H$5,ExpenseNames,)),INDEX(StaffData, MATCH(CONCATENATE($C73,"New hires",$G73,$H73),StaffDataLookupName,), MATCH(AU$6-INDEX(RoleData,MATCH($H73,RoleNames,),MATCH('Role Assumptions'!$H$5,ExpenseNames,)),StaffDataMonths,)) * INDEX(RoleData,MATCH($H73,RoleNames,),MATCH($F73,ExpenseNames,)),0)</f>
        <v>0</v>
      </c>
      <c r="AV73" s="22">
        <f>INDEX(RoleData,MATCH($H73,RoleNames,),MATCH($F73,ExpenseNames,))*INDEX(StaffData, MATCH(CONCATENATE($C73,"New hires",$G73,$H73),StaffDataLookupName,), MATCH(AV$6,StaffDataMonths,))  + IF(AV$6&gt;INDEX(RoleData,MATCH($H73,RoleNames,),MATCH('Role Assumptions'!$H$5,ExpenseNames,)),INDEX(StaffData, MATCH(CONCATENATE($C73,"New hires",$G73,$H73),StaffDataLookupName,), MATCH(AV$6-INDEX(RoleData,MATCH($H73,RoleNames,),MATCH('Role Assumptions'!$H$5,ExpenseNames,)),StaffDataMonths,)) * INDEX(RoleData,MATCH($H73,RoleNames,),MATCH($F73,ExpenseNames,)),0)</f>
        <v>0</v>
      </c>
      <c r="AW73" s="22">
        <f>INDEX(RoleData,MATCH($H73,RoleNames,),MATCH($F73,ExpenseNames,))*INDEX(StaffData, MATCH(CONCATENATE($C73,"New hires",$G73,$H73),StaffDataLookupName,), MATCH(AW$6,StaffDataMonths,))  + IF(AW$6&gt;INDEX(RoleData,MATCH($H73,RoleNames,),MATCH('Role Assumptions'!$H$5,ExpenseNames,)),INDEX(StaffData, MATCH(CONCATENATE($C73,"New hires",$G73,$H73),StaffDataLookupName,), MATCH(AW$6-INDEX(RoleData,MATCH($H73,RoleNames,),MATCH('Role Assumptions'!$H$5,ExpenseNames,)),StaffDataMonths,)) * INDEX(RoleData,MATCH($H73,RoleNames,),MATCH($F73,ExpenseNames,)),0)</f>
        <v>0</v>
      </c>
      <c r="AX73" s="22">
        <f>INDEX(RoleData,MATCH($H73,RoleNames,),MATCH($F73,ExpenseNames,))*INDEX(StaffData, MATCH(CONCATENATE($C73,"New hires",$G73,$H73),StaffDataLookupName,), MATCH(AX$6,StaffDataMonths,))  + IF(AX$6&gt;INDEX(RoleData,MATCH($H73,RoleNames,),MATCH('Role Assumptions'!$H$5,ExpenseNames,)),INDEX(StaffData, MATCH(CONCATENATE($C73,"New hires",$G73,$H73),StaffDataLookupName,), MATCH(AX$6-INDEX(RoleData,MATCH($H73,RoleNames,),MATCH('Role Assumptions'!$H$5,ExpenseNames,)),StaffDataMonths,)) * INDEX(RoleData,MATCH($H73,RoleNames,),MATCH($F73,ExpenseNames,)),0)</f>
        <v>0</v>
      </c>
      <c r="AY73" s="22">
        <f>INDEX(RoleData,MATCH($H73,RoleNames,),MATCH($F73,ExpenseNames,))*INDEX(StaffData, MATCH(CONCATENATE($C73,"New hires",$G73,$H73),StaffDataLookupName,), MATCH(AY$6,StaffDataMonths,))  + IF(AY$6&gt;INDEX(RoleData,MATCH($H73,RoleNames,),MATCH('Role Assumptions'!$H$5,ExpenseNames,)),INDEX(StaffData, MATCH(CONCATENATE($C73,"New hires",$G73,$H73),StaffDataLookupName,), MATCH(AY$6-INDEX(RoleData,MATCH($H73,RoleNames,),MATCH('Role Assumptions'!$H$5,ExpenseNames,)),StaffDataMonths,)) * INDEX(RoleData,MATCH($H73,RoleNames,),MATCH($F73,ExpenseNames,)),0)</f>
        <v>0</v>
      </c>
      <c r="AZ73" s="22">
        <f>INDEX(RoleData,MATCH($H73,RoleNames,),MATCH($F73,ExpenseNames,))*INDEX(StaffData, MATCH(CONCATENATE($C73,"New hires",$G73,$H73),StaffDataLookupName,), MATCH(AZ$6,StaffDataMonths,))  + IF(AZ$6&gt;INDEX(RoleData,MATCH($H73,RoleNames,),MATCH('Role Assumptions'!$H$5,ExpenseNames,)),INDEX(StaffData, MATCH(CONCATENATE($C73,"New hires",$G73,$H73),StaffDataLookupName,), MATCH(AZ$6-INDEX(RoleData,MATCH($H73,RoleNames,),MATCH('Role Assumptions'!$H$5,ExpenseNames,)),StaffDataMonths,)) * INDEX(RoleData,MATCH($H73,RoleNames,),MATCH($F73,ExpenseNames,)),0)</f>
        <v>4000</v>
      </c>
      <c r="BA73" s="22">
        <f>INDEX(RoleData,MATCH($H73,RoleNames,),MATCH($F73,ExpenseNames,))*INDEX(StaffData, MATCH(CONCATENATE($C73,"New hires",$G73,$H73),StaffDataLookupName,), MATCH(BA$6,StaffDataMonths,))  + IF(BA$6&gt;INDEX(RoleData,MATCH($H73,RoleNames,),MATCH('Role Assumptions'!$H$5,ExpenseNames,)),INDEX(StaffData, MATCH(CONCATENATE($C73,"New hires",$G73,$H73),StaffDataLookupName,), MATCH(BA$6-INDEX(RoleData,MATCH($H73,RoleNames,),MATCH('Role Assumptions'!$H$5,ExpenseNames,)),StaffDataMonths,)) * INDEX(RoleData,MATCH($H73,RoleNames,),MATCH($F73,ExpenseNames,)),0)</f>
        <v>0</v>
      </c>
      <c r="BB73" s="22">
        <f>INDEX(RoleData,MATCH($H73,RoleNames,),MATCH($F73,ExpenseNames,))*INDEX(StaffData, MATCH(CONCATENATE($C73,"New hires",$G73,$H73),StaffDataLookupName,), MATCH(BB$6,StaffDataMonths,))  + IF(BB$6&gt;INDEX(RoleData,MATCH($H73,RoleNames,),MATCH('Role Assumptions'!$H$5,ExpenseNames,)),INDEX(StaffData, MATCH(CONCATENATE($C73,"New hires",$G73,$H73),StaffDataLookupName,), MATCH(BB$6-INDEX(RoleData,MATCH($H73,RoleNames,),MATCH('Role Assumptions'!$H$5,ExpenseNames,)),StaffDataMonths,)) * INDEX(RoleData,MATCH($H73,RoleNames,),MATCH($F73,ExpenseNames,)),0)</f>
        <v>4000</v>
      </c>
      <c r="BC73" s="22">
        <f>INDEX(RoleData,MATCH($H73,RoleNames,),MATCH($F73,ExpenseNames,))*INDEX(StaffData, MATCH(CONCATENATE($C73,"New hires",$G73,$H73),StaffDataLookupName,), MATCH(BC$6,StaffDataMonths,))  + IF(BC$6&gt;INDEX(RoleData,MATCH($H73,RoleNames,),MATCH('Role Assumptions'!$H$5,ExpenseNames,)),INDEX(StaffData, MATCH(CONCATENATE($C73,"New hires",$G73,$H73),StaffDataLookupName,), MATCH(BC$6-INDEX(RoleData,MATCH($H73,RoleNames,),MATCH('Role Assumptions'!$H$5,ExpenseNames,)),StaffDataMonths,)) * INDEX(RoleData,MATCH($H73,RoleNames,),MATCH($F73,ExpenseNames,)),0)</f>
        <v>0</v>
      </c>
      <c r="BD73" s="22">
        <f>INDEX(RoleData,MATCH($H73,RoleNames,),MATCH($F73,ExpenseNames,))*INDEX(StaffData, MATCH(CONCATENATE($C73,"New hires",$G73,$H73),StaffDataLookupName,), MATCH(BD$6,StaffDataMonths,))  + IF(BD$6&gt;INDEX(RoleData,MATCH($H73,RoleNames,),MATCH('Role Assumptions'!$H$5,ExpenseNames,)),INDEX(StaffData, MATCH(CONCATENATE($C73,"New hires",$G73,$H73),StaffDataLookupName,), MATCH(BD$6-INDEX(RoleData,MATCH($H73,RoleNames,),MATCH('Role Assumptions'!$H$5,ExpenseNames,)),StaffDataMonths,)) * INDEX(RoleData,MATCH($H73,RoleNames,),MATCH($F73,ExpenseNames,)),0)</f>
        <v>0</v>
      </c>
      <c r="BE73" s="22">
        <f>INDEX(RoleData,MATCH($H73,RoleNames,),MATCH($F73,ExpenseNames,))*INDEX(StaffData, MATCH(CONCATENATE($C73,"New hires",$G73,$H73),StaffDataLookupName,), MATCH(BE$6,StaffDataMonths,))  + IF(BE$6&gt;INDEX(RoleData,MATCH($H73,RoleNames,),MATCH('Role Assumptions'!$H$5,ExpenseNames,)),INDEX(StaffData, MATCH(CONCATENATE($C73,"New hires",$G73,$H73),StaffDataLookupName,), MATCH(BE$6-INDEX(RoleData,MATCH($H73,RoleNames,),MATCH('Role Assumptions'!$H$5,ExpenseNames,)),StaffDataMonths,)) * INDEX(RoleData,MATCH($H73,RoleNames,),MATCH($F73,ExpenseNames,)),0)</f>
        <v>0</v>
      </c>
      <c r="BF73" s="22">
        <f>INDEX(RoleData,MATCH($H73,RoleNames,),MATCH($F73,ExpenseNames,))*INDEX(StaffData, MATCH(CONCATENATE($C73,"New hires",$G73,$H73),StaffDataLookupName,), MATCH(BF$6,StaffDataMonths,))  + IF(BF$6&gt;INDEX(RoleData,MATCH($H73,RoleNames,),MATCH('Role Assumptions'!$H$5,ExpenseNames,)),INDEX(StaffData, MATCH(CONCATENATE($C73,"New hires",$G73,$H73),StaffDataLookupName,), MATCH(BF$6-INDEX(RoleData,MATCH($H73,RoleNames,),MATCH('Role Assumptions'!$H$5,ExpenseNames,)),StaffDataMonths,)) * INDEX(RoleData,MATCH($H73,RoleNames,),MATCH($F73,ExpenseNames,)),0)</f>
        <v>8000</v>
      </c>
      <c r="BG73" s="22">
        <f>INDEX(RoleData,MATCH($H73,RoleNames,),MATCH($F73,ExpenseNames,))*INDEX(StaffData, MATCH(CONCATENATE($C73,"New hires",$G73,$H73),StaffDataLookupName,), MATCH(BG$6,StaffDataMonths,))  + IF(BG$6&gt;INDEX(RoleData,MATCH($H73,RoleNames,),MATCH('Role Assumptions'!$H$5,ExpenseNames,)),INDEX(StaffData, MATCH(CONCATENATE($C73,"New hires",$G73,$H73),StaffDataLookupName,), MATCH(BG$6-INDEX(RoleData,MATCH($H73,RoleNames,),MATCH('Role Assumptions'!$H$5,ExpenseNames,)),StaffDataMonths,)) * INDEX(RoleData,MATCH($H73,RoleNames,),MATCH($F73,ExpenseNames,)),0)</f>
        <v>0</v>
      </c>
      <c r="BH73" s="22">
        <f>INDEX(RoleData,MATCH($H73,RoleNames,),MATCH($F73,ExpenseNames,))*INDEX(StaffData, MATCH(CONCATENATE($C73,"New hires",$G73,$H73),StaffDataLookupName,), MATCH(BH$6,StaffDataMonths,))  + IF(BH$6&gt;INDEX(RoleData,MATCH($H73,RoleNames,),MATCH('Role Assumptions'!$H$5,ExpenseNames,)),INDEX(StaffData, MATCH(CONCATENATE($C73,"New hires",$G73,$H73),StaffDataLookupName,), MATCH(BH$6-INDEX(RoleData,MATCH($H73,RoleNames,),MATCH('Role Assumptions'!$H$5,ExpenseNames,)),StaffDataMonths,)) * INDEX(RoleData,MATCH($H73,RoleNames,),MATCH($F73,ExpenseNames,)),0)</f>
        <v>0</v>
      </c>
      <c r="BI73" s="22">
        <f>INDEX(RoleData,MATCH($H73,RoleNames,),MATCH($F73,ExpenseNames,))*INDEX(StaffData, MATCH(CONCATENATE($C73,"New hires",$G73,$H73),StaffDataLookupName,), MATCH(BI$6,StaffDataMonths,))  + IF(BI$6&gt;INDEX(RoleData,MATCH($H73,RoleNames,),MATCH('Role Assumptions'!$H$5,ExpenseNames,)),INDEX(StaffData, MATCH(CONCATENATE($C73,"New hires",$G73,$H73),StaffDataLookupName,), MATCH(BI$6-INDEX(RoleData,MATCH($H73,RoleNames,),MATCH('Role Assumptions'!$H$5,ExpenseNames,)),StaffDataMonths,)) * INDEX(RoleData,MATCH($H73,RoleNames,),MATCH($F73,ExpenseNames,)),0)</f>
        <v>8000</v>
      </c>
      <c r="BJ73" s="22">
        <f>INDEX(RoleData,MATCH($H73,RoleNames,),MATCH($F73,ExpenseNames,))*INDEX(StaffData, MATCH(CONCATENATE($C73,"New hires",$G73,$H73),StaffDataLookupName,), MATCH(BJ$6,StaffDataMonths,))  + IF(BJ$6&gt;INDEX(RoleData,MATCH($H73,RoleNames,),MATCH('Role Assumptions'!$H$5,ExpenseNames,)),INDEX(StaffData, MATCH(CONCATENATE($C73,"New hires",$G73,$H73),StaffDataLookupName,), MATCH(BJ$6-INDEX(RoleData,MATCH($H73,RoleNames,),MATCH('Role Assumptions'!$H$5,ExpenseNames,)),StaffDataMonths,)) * INDEX(RoleData,MATCH($H73,RoleNames,),MATCH($F73,ExpenseNames,)),0)</f>
        <v>0</v>
      </c>
      <c r="BK73" s="22">
        <f>INDEX(RoleData,MATCH($H73,RoleNames,),MATCH($F73,ExpenseNames,))*INDEX(StaffData, MATCH(CONCATENATE($C73,"New hires",$G73,$H73),StaffDataLookupName,), MATCH(BK$6,StaffDataMonths,))  + IF(BK$6&gt;INDEX(RoleData,MATCH($H73,RoleNames,),MATCH('Role Assumptions'!$H$5,ExpenseNames,)),INDEX(StaffData, MATCH(CONCATENATE($C73,"New hires",$G73,$H73),StaffDataLookupName,), MATCH(BK$6-INDEX(RoleData,MATCH($H73,RoleNames,),MATCH('Role Assumptions'!$H$5,ExpenseNames,)),StaffDataMonths,)) * INDEX(RoleData,MATCH($H73,RoleNames,),MATCH($F73,ExpenseNames,)),0)</f>
        <v>0</v>
      </c>
      <c r="BL73" s="22">
        <f>INDEX(RoleData,MATCH($H73,RoleNames,),MATCH($F73,ExpenseNames,))*INDEX(StaffData, MATCH(CONCATENATE($C73,"New hires",$G73,$H73),StaffDataLookupName,), MATCH(BL$6,StaffDataMonths,))  + IF(BL$6&gt;INDEX(RoleData,MATCH($H73,RoleNames,),MATCH('Role Assumptions'!$H$5,ExpenseNames,)),INDEX(StaffData, MATCH(CONCATENATE($C73,"New hires",$G73,$H73),StaffDataLookupName,), MATCH(BL$6-INDEX(RoleData,MATCH($H73,RoleNames,),MATCH('Role Assumptions'!$H$5,ExpenseNames,)),StaffDataMonths,)) * INDEX(RoleData,MATCH($H73,RoleNames,),MATCH($F73,ExpenseNames,)),0)</f>
        <v>12000</v>
      </c>
      <c r="BM73" s="22">
        <f>INDEX(RoleData,MATCH($H73,RoleNames,),MATCH($F73,ExpenseNames,))*INDEX(StaffData, MATCH(CONCATENATE($C73,"New hires",$G73,$H73),StaffDataLookupName,), MATCH(BM$6,StaffDataMonths,))  + IF(BM$6&gt;INDEX(RoleData,MATCH($H73,RoleNames,),MATCH('Role Assumptions'!$H$5,ExpenseNames,)),INDEX(StaffData, MATCH(CONCATENATE($C73,"New hires",$G73,$H73),StaffDataLookupName,), MATCH(BM$6-INDEX(RoleData,MATCH($H73,RoleNames,),MATCH('Role Assumptions'!$H$5,ExpenseNames,)),StaffDataMonths,)) * INDEX(RoleData,MATCH($H73,RoleNames,),MATCH($F73,ExpenseNames,)),0)</f>
        <v>0</v>
      </c>
      <c r="BN73" s="22">
        <f>INDEX(RoleData,MATCH($H73,RoleNames,),MATCH($F73,ExpenseNames,))*INDEX(StaffData, MATCH(CONCATENATE($C73,"New hires",$G73,$H73),StaffDataLookupName,), MATCH(BN$6,StaffDataMonths,))  + IF(BN$6&gt;INDEX(RoleData,MATCH($H73,RoleNames,),MATCH('Role Assumptions'!$H$5,ExpenseNames,)),INDEX(StaffData, MATCH(CONCATENATE($C73,"New hires",$G73,$H73),StaffDataLookupName,), MATCH(BN$6-INDEX(RoleData,MATCH($H73,RoleNames,),MATCH('Role Assumptions'!$H$5,ExpenseNames,)),StaffDataMonths,)) * INDEX(RoleData,MATCH($H73,RoleNames,),MATCH($F73,ExpenseNames,)),0)</f>
        <v>0</v>
      </c>
      <c r="BO73" s="22">
        <f>INDEX(RoleData,MATCH($H73,RoleNames,),MATCH($F73,ExpenseNames,))*INDEX(StaffData, MATCH(CONCATENATE($C73,"New hires",$G73,$H73),StaffDataLookupName,), MATCH(BO$6,StaffDataMonths,))  + IF(BO$6&gt;INDEX(RoleData,MATCH($H73,RoleNames,),MATCH('Role Assumptions'!$H$5,ExpenseNames,)),INDEX(StaffData, MATCH(CONCATENATE($C73,"New hires",$G73,$H73),StaffDataLookupName,), MATCH(BO$6-INDEX(RoleData,MATCH($H73,RoleNames,),MATCH('Role Assumptions'!$H$5,ExpenseNames,)),StaffDataMonths,)) * INDEX(RoleData,MATCH($H73,RoleNames,),MATCH($F73,ExpenseNames,)),0)</f>
        <v>8000</v>
      </c>
      <c r="BP73" s="22">
        <f>INDEX(RoleData,MATCH($H73,RoleNames,),MATCH($F73,ExpenseNames,))*INDEX(StaffData, MATCH(CONCATENATE($C73,"New hires",$G73,$H73),StaffDataLookupName,), MATCH(BP$6,StaffDataMonths,))  + IF(BP$6&gt;INDEX(RoleData,MATCH($H73,RoleNames,),MATCH('Role Assumptions'!$H$5,ExpenseNames,)),INDEX(StaffData, MATCH(CONCATENATE($C73,"New hires",$G73,$H73),StaffDataLookupName,), MATCH(BP$6-INDEX(RoleData,MATCH($H73,RoleNames,),MATCH('Role Assumptions'!$H$5,ExpenseNames,)),StaffDataMonths,)) * INDEX(RoleData,MATCH($H73,RoleNames,),MATCH($F73,ExpenseNames,)),0)</f>
        <v>0</v>
      </c>
      <c r="BQ73" s="22">
        <f>INDEX(RoleData,MATCH($H73,RoleNames,),MATCH($F73,ExpenseNames,))*INDEX(StaffData, MATCH(CONCATENATE($C73,"New hires",$G73,$H73),StaffDataLookupName,), MATCH(BQ$6,StaffDataMonths,))  + IF(BQ$6&gt;INDEX(RoleData,MATCH($H73,RoleNames,),MATCH('Role Assumptions'!$H$5,ExpenseNames,)),INDEX(StaffData, MATCH(CONCATENATE($C73,"New hires",$G73,$H73),StaffDataLookupName,), MATCH(BQ$6-INDEX(RoleData,MATCH($H73,RoleNames,),MATCH('Role Assumptions'!$H$5,ExpenseNames,)),StaffDataMonths,)) * INDEX(RoleData,MATCH($H73,RoleNames,),MATCH($F73,ExpenseNames,)),0)</f>
        <v>0</v>
      </c>
    </row>
    <row r="74" spans="1:69" s="21" customFormat="1" ht="16" customHeight="1">
      <c r="A74" s="212"/>
      <c r="B74" s="21" t="s">
        <v>132</v>
      </c>
      <c r="C74" s="212" t="s">
        <v>2</v>
      </c>
      <c r="D74" s="212" t="s">
        <v>118</v>
      </c>
      <c r="E74" s="212" t="s">
        <v>113</v>
      </c>
      <c r="F74" s="212" t="s">
        <v>89</v>
      </c>
      <c r="G74" s="212" t="s">
        <v>36</v>
      </c>
      <c r="H74" s="197" t="s">
        <v>53</v>
      </c>
      <c r="I74" s="197" t="str">
        <f t="shared" si="6"/>
        <v>ExpensesR&amp;DStaffTechnologyComputerMobile ProductsJunior Mobile Developer</v>
      </c>
      <c r="J74" s="22">
        <f>INDEX(RoleData,MATCH($H74,RoleNames,),MATCH($F74,ExpenseNames,))*INDEX(StaffData, MATCH(CONCATENATE($C74,"New hires",$G74,$H74),StaffDataLookupName,), MATCH(J$6,StaffDataMonths,))  + IF(J$6&gt;INDEX(RoleData,MATCH($H74,RoleNames,),MATCH('Role Assumptions'!$H$5,ExpenseNames,)),INDEX(StaffData, MATCH(CONCATENATE($C74,"New hires",$G74,$H74),StaffDataLookupName,), MATCH(J$6-INDEX(RoleData,MATCH($H74,RoleNames,),MATCH('Role Assumptions'!$H$5,ExpenseNames,)),StaffDataMonths,)) * INDEX(RoleData,MATCH($H74,RoleNames,),MATCH($F74,ExpenseNames,)),0)</f>
        <v>0</v>
      </c>
      <c r="K74" s="22">
        <f>INDEX(RoleData,MATCH($H74,RoleNames,),MATCH($F74,ExpenseNames,))*INDEX(StaffData, MATCH(CONCATENATE($C74,"New hires",$G74,$H74),StaffDataLookupName,), MATCH(K$6,StaffDataMonths,))  + IF(K$6&gt;INDEX(RoleData,MATCH($H74,RoleNames,),MATCH('Role Assumptions'!$H$5,ExpenseNames,)),INDEX(StaffData, MATCH(CONCATENATE($C74,"New hires",$G74,$H74),StaffDataLookupName,), MATCH(K$6-INDEX(RoleData,MATCH($H74,RoleNames,),MATCH('Role Assumptions'!$H$5,ExpenseNames,)),StaffDataMonths,)) * INDEX(RoleData,MATCH($H74,RoleNames,),MATCH($F74,ExpenseNames,)),0)</f>
        <v>0</v>
      </c>
      <c r="L74" s="22">
        <f>INDEX(RoleData,MATCH($H74,RoleNames,),MATCH($F74,ExpenseNames,))*INDEX(StaffData, MATCH(CONCATENATE($C74,"New hires",$G74,$H74),StaffDataLookupName,), MATCH(L$6,StaffDataMonths,))  + IF(L$6&gt;INDEX(RoleData,MATCH($H74,RoleNames,),MATCH('Role Assumptions'!$H$5,ExpenseNames,)),INDEX(StaffData, MATCH(CONCATENATE($C74,"New hires",$G74,$H74),StaffDataLookupName,), MATCH(L$6-INDEX(RoleData,MATCH($H74,RoleNames,),MATCH('Role Assumptions'!$H$5,ExpenseNames,)),StaffDataMonths,)) * INDEX(RoleData,MATCH($H74,RoleNames,),MATCH($F74,ExpenseNames,)),0)</f>
        <v>0</v>
      </c>
      <c r="M74" s="22">
        <f>INDEX(RoleData,MATCH($H74,RoleNames,),MATCH($F74,ExpenseNames,))*INDEX(StaffData, MATCH(CONCATENATE($C74,"New hires",$G74,$H74),StaffDataLookupName,), MATCH(M$6,StaffDataMonths,))  + IF(M$6&gt;INDEX(RoleData,MATCH($H74,RoleNames,),MATCH('Role Assumptions'!$H$5,ExpenseNames,)),INDEX(StaffData, MATCH(CONCATENATE($C74,"New hires",$G74,$H74),StaffDataLookupName,), MATCH(M$6-INDEX(RoleData,MATCH($H74,RoleNames,),MATCH('Role Assumptions'!$H$5,ExpenseNames,)),StaffDataMonths,)) * INDEX(RoleData,MATCH($H74,RoleNames,),MATCH($F74,ExpenseNames,)),0)</f>
        <v>0</v>
      </c>
      <c r="N74" s="22">
        <f>INDEX(RoleData,MATCH($H74,RoleNames,),MATCH($F74,ExpenseNames,))*INDEX(StaffData, MATCH(CONCATENATE($C74,"New hires",$G74,$H74),StaffDataLookupName,), MATCH(N$6,StaffDataMonths,))  + IF(N$6&gt;INDEX(RoleData,MATCH($H74,RoleNames,),MATCH('Role Assumptions'!$H$5,ExpenseNames,)),INDEX(StaffData, MATCH(CONCATENATE($C74,"New hires",$G74,$H74),StaffDataLookupName,), MATCH(N$6-INDEX(RoleData,MATCH($H74,RoleNames,),MATCH('Role Assumptions'!$H$5,ExpenseNames,)),StaffDataMonths,)) * INDEX(RoleData,MATCH($H74,RoleNames,),MATCH($F74,ExpenseNames,)),0)</f>
        <v>0</v>
      </c>
      <c r="O74" s="22">
        <f>INDEX(RoleData,MATCH($H74,RoleNames,),MATCH($F74,ExpenseNames,))*INDEX(StaffData, MATCH(CONCATENATE($C74,"New hires",$G74,$H74),StaffDataLookupName,), MATCH(O$6,StaffDataMonths,))  + IF(O$6&gt;INDEX(RoleData,MATCH($H74,RoleNames,),MATCH('Role Assumptions'!$H$5,ExpenseNames,)),INDEX(StaffData, MATCH(CONCATENATE($C74,"New hires",$G74,$H74),StaffDataLookupName,), MATCH(O$6-INDEX(RoleData,MATCH($H74,RoleNames,),MATCH('Role Assumptions'!$H$5,ExpenseNames,)),StaffDataMonths,)) * INDEX(RoleData,MATCH($H74,RoleNames,),MATCH($F74,ExpenseNames,)),0)</f>
        <v>0</v>
      </c>
      <c r="P74" s="22">
        <f>INDEX(RoleData,MATCH($H74,RoleNames,),MATCH($F74,ExpenseNames,))*INDEX(StaffData, MATCH(CONCATENATE($C74,"New hires",$G74,$H74),StaffDataLookupName,), MATCH(P$6,StaffDataMonths,))  + IF(P$6&gt;INDEX(RoleData,MATCH($H74,RoleNames,),MATCH('Role Assumptions'!$H$5,ExpenseNames,)),INDEX(StaffData, MATCH(CONCATENATE($C74,"New hires",$G74,$H74),StaffDataLookupName,), MATCH(P$6-INDEX(RoleData,MATCH($H74,RoleNames,),MATCH('Role Assumptions'!$H$5,ExpenseNames,)),StaffDataMonths,)) * INDEX(RoleData,MATCH($H74,RoleNames,),MATCH($F74,ExpenseNames,)),0)</f>
        <v>0</v>
      </c>
      <c r="Q74" s="22">
        <f>INDEX(RoleData,MATCH($H74,RoleNames,),MATCH($F74,ExpenseNames,))*INDEX(StaffData, MATCH(CONCATENATE($C74,"New hires",$G74,$H74),StaffDataLookupName,), MATCH(Q$6,StaffDataMonths,))  + IF(Q$6&gt;INDEX(RoleData,MATCH($H74,RoleNames,),MATCH('Role Assumptions'!$H$5,ExpenseNames,)),INDEX(StaffData, MATCH(CONCATENATE($C74,"New hires",$G74,$H74),StaffDataLookupName,), MATCH(Q$6-INDEX(RoleData,MATCH($H74,RoleNames,),MATCH('Role Assumptions'!$H$5,ExpenseNames,)),StaffDataMonths,)) * INDEX(RoleData,MATCH($H74,RoleNames,),MATCH($F74,ExpenseNames,)),0)</f>
        <v>0</v>
      </c>
      <c r="R74" s="22">
        <f>INDEX(RoleData,MATCH($H74,RoleNames,),MATCH($F74,ExpenseNames,))*INDEX(StaffData, MATCH(CONCATENATE($C74,"New hires",$G74,$H74),StaffDataLookupName,), MATCH(R$6,StaffDataMonths,))  + IF(R$6&gt;INDEX(RoleData,MATCH($H74,RoleNames,),MATCH('Role Assumptions'!$H$5,ExpenseNames,)),INDEX(StaffData, MATCH(CONCATENATE($C74,"New hires",$G74,$H74),StaffDataLookupName,), MATCH(R$6-INDEX(RoleData,MATCH($H74,RoleNames,),MATCH('Role Assumptions'!$H$5,ExpenseNames,)),StaffDataMonths,)) * INDEX(RoleData,MATCH($H74,RoleNames,),MATCH($F74,ExpenseNames,)),0)</f>
        <v>0</v>
      </c>
      <c r="S74" s="22">
        <f>INDEX(RoleData,MATCH($H74,RoleNames,),MATCH($F74,ExpenseNames,))*INDEX(StaffData, MATCH(CONCATENATE($C74,"New hires",$G74,$H74),StaffDataLookupName,), MATCH(S$6,StaffDataMonths,))  + IF(S$6&gt;INDEX(RoleData,MATCH($H74,RoleNames,),MATCH('Role Assumptions'!$H$5,ExpenseNames,)),INDEX(StaffData, MATCH(CONCATENATE($C74,"New hires",$G74,$H74),StaffDataLookupName,), MATCH(S$6-INDEX(RoleData,MATCH($H74,RoleNames,),MATCH('Role Assumptions'!$H$5,ExpenseNames,)),StaffDataMonths,)) * INDEX(RoleData,MATCH($H74,RoleNames,),MATCH($F74,ExpenseNames,)),0)</f>
        <v>0</v>
      </c>
      <c r="T74" s="22">
        <f>INDEX(RoleData,MATCH($H74,RoleNames,),MATCH($F74,ExpenseNames,))*INDEX(StaffData, MATCH(CONCATENATE($C74,"New hires",$G74,$H74),StaffDataLookupName,), MATCH(T$6,StaffDataMonths,))  + IF(T$6&gt;INDEX(RoleData,MATCH($H74,RoleNames,),MATCH('Role Assumptions'!$H$5,ExpenseNames,)),INDEX(StaffData, MATCH(CONCATENATE($C74,"New hires",$G74,$H74),StaffDataLookupName,), MATCH(T$6-INDEX(RoleData,MATCH($H74,RoleNames,),MATCH('Role Assumptions'!$H$5,ExpenseNames,)),StaffDataMonths,)) * INDEX(RoleData,MATCH($H74,RoleNames,),MATCH($F74,ExpenseNames,)),0)</f>
        <v>4000</v>
      </c>
      <c r="U74" s="22">
        <f>INDEX(RoleData,MATCH($H74,RoleNames,),MATCH($F74,ExpenseNames,))*INDEX(StaffData, MATCH(CONCATENATE($C74,"New hires",$G74,$H74),StaffDataLookupName,), MATCH(U$6,StaffDataMonths,))  + IF(U$6&gt;INDEX(RoleData,MATCH($H74,RoleNames,),MATCH('Role Assumptions'!$H$5,ExpenseNames,)),INDEX(StaffData, MATCH(CONCATENATE($C74,"New hires",$G74,$H74),StaffDataLookupName,), MATCH(U$6-INDEX(RoleData,MATCH($H74,RoleNames,),MATCH('Role Assumptions'!$H$5,ExpenseNames,)),StaffDataMonths,)) * INDEX(RoleData,MATCH($H74,RoleNames,),MATCH($F74,ExpenseNames,)),0)</f>
        <v>0</v>
      </c>
      <c r="V74" s="22">
        <f>INDEX(RoleData,MATCH($H74,RoleNames,),MATCH($F74,ExpenseNames,))*INDEX(StaffData, MATCH(CONCATENATE($C74,"New hires",$G74,$H74),StaffDataLookupName,), MATCH(V$6,StaffDataMonths,))  + IF(V$6&gt;INDEX(RoleData,MATCH($H74,RoleNames,),MATCH('Role Assumptions'!$H$5,ExpenseNames,)),INDEX(StaffData, MATCH(CONCATENATE($C74,"New hires",$G74,$H74),StaffDataLookupName,), MATCH(V$6-INDEX(RoleData,MATCH($H74,RoleNames,),MATCH('Role Assumptions'!$H$5,ExpenseNames,)),StaffDataMonths,)) * INDEX(RoleData,MATCH($H74,RoleNames,),MATCH($F74,ExpenseNames,)),0)</f>
        <v>0</v>
      </c>
      <c r="W74" s="22">
        <f>INDEX(RoleData,MATCH($H74,RoleNames,),MATCH($F74,ExpenseNames,))*INDEX(StaffData, MATCH(CONCATENATE($C74,"New hires",$G74,$H74),StaffDataLookupName,), MATCH(W$6,StaffDataMonths,))  + IF(W$6&gt;INDEX(RoleData,MATCH($H74,RoleNames,),MATCH('Role Assumptions'!$H$5,ExpenseNames,)),INDEX(StaffData, MATCH(CONCATENATE($C74,"New hires",$G74,$H74),StaffDataLookupName,), MATCH(W$6-INDEX(RoleData,MATCH($H74,RoleNames,),MATCH('Role Assumptions'!$H$5,ExpenseNames,)),StaffDataMonths,)) * INDEX(RoleData,MATCH($H74,RoleNames,),MATCH($F74,ExpenseNames,)),0)</f>
        <v>0</v>
      </c>
      <c r="X74" s="22">
        <f>INDEX(RoleData,MATCH($H74,RoleNames,),MATCH($F74,ExpenseNames,))*INDEX(StaffData, MATCH(CONCATENATE($C74,"New hires",$G74,$H74),StaffDataLookupName,), MATCH(X$6,StaffDataMonths,))  + IF(X$6&gt;INDEX(RoleData,MATCH($H74,RoleNames,),MATCH('Role Assumptions'!$H$5,ExpenseNames,)),INDEX(StaffData, MATCH(CONCATENATE($C74,"New hires",$G74,$H74),StaffDataLookupName,), MATCH(X$6-INDEX(RoleData,MATCH($H74,RoleNames,),MATCH('Role Assumptions'!$H$5,ExpenseNames,)),StaffDataMonths,)) * INDEX(RoleData,MATCH($H74,RoleNames,),MATCH($F74,ExpenseNames,)),0)</f>
        <v>0</v>
      </c>
      <c r="Y74" s="22">
        <f>INDEX(RoleData,MATCH($H74,RoleNames,),MATCH($F74,ExpenseNames,))*INDEX(StaffData, MATCH(CONCATENATE($C74,"New hires",$G74,$H74),StaffDataLookupName,), MATCH(Y$6,StaffDataMonths,))  + IF(Y$6&gt;INDEX(RoleData,MATCH($H74,RoleNames,),MATCH('Role Assumptions'!$H$5,ExpenseNames,)),INDEX(StaffData, MATCH(CONCATENATE($C74,"New hires",$G74,$H74),StaffDataLookupName,), MATCH(Y$6-INDEX(RoleData,MATCH($H74,RoleNames,),MATCH('Role Assumptions'!$H$5,ExpenseNames,)),StaffDataMonths,)) * INDEX(RoleData,MATCH($H74,RoleNames,),MATCH($F74,ExpenseNames,)),0)</f>
        <v>0</v>
      </c>
      <c r="Z74" s="22">
        <f>INDEX(RoleData,MATCH($H74,RoleNames,),MATCH($F74,ExpenseNames,))*INDEX(StaffData, MATCH(CONCATENATE($C74,"New hires",$G74,$H74),StaffDataLookupName,), MATCH(Z$6,StaffDataMonths,))  + IF(Z$6&gt;INDEX(RoleData,MATCH($H74,RoleNames,),MATCH('Role Assumptions'!$H$5,ExpenseNames,)),INDEX(StaffData, MATCH(CONCATENATE($C74,"New hires",$G74,$H74),StaffDataLookupName,), MATCH(Z$6-INDEX(RoleData,MATCH($H74,RoleNames,),MATCH('Role Assumptions'!$H$5,ExpenseNames,)),StaffDataMonths,)) * INDEX(RoleData,MATCH($H74,RoleNames,),MATCH($F74,ExpenseNames,)),0)</f>
        <v>0</v>
      </c>
      <c r="AA74" s="22">
        <f>INDEX(RoleData,MATCH($H74,RoleNames,),MATCH($F74,ExpenseNames,))*INDEX(StaffData, MATCH(CONCATENATE($C74,"New hires",$G74,$H74),StaffDataLookupName,), MATCH(AA$6,StaffDataMonths,))  + IF(AA$6&gt;INDEX(RoleData,MATCH($H74,RoleNames,),MATCH('Role Assumptions'!$H$5,ExpenseNames,)),INDEX(StaffData, MATCH(CONCATENATE($C74,"New hires",$G74,$H74),StaffDataLookupName,), MATCH(AA$6-INDEX(RoleData,MATCH($H74,RoleNames,),MATCH('Role Assumptions'!$H$5,ExpenseNames,)),StaffDataMonths,)) * INDEX(RoleData,MATCH($H74,RoleNames,),MATCH($F74,ExpenseNames,)),0)</f>
        <v>0</v>
      </c>
      <c r="AB74" s="22">
        <f>INDEX(RoleData,MATCH($H74,RoleNames,),MATCH($F74,ExpenseNames,))*INDEX(StaffData, MATCH(CONCATENATE($C74,"New hires",$G74,$H74),StaffDataLookupName,), MATCH(AB$6,StaffDataMonths,))  + IF(AB$6&gt;INDEX(RoleData,MATCH($H74,RoleNames,),MATCH('Role Assumptions'!$H$5,ExpenseNames,)),INDEX(StaffData, MATCH(CONCATENATE($C74,"New hires",$G74,$H74),StaffDataLookupName,), MATCH(AB$6-INDEX(RoleData,MATCH($H74,RoleNames,),MATCH('Role Assumptions'!$H$5,ExpenseNames,)),StaffDataMonths,)) * INDEX(RoleData,MATCH($H74,RoleNames,),MATCH($F74,ExpenseNames,)),0)</f>
        <v>0</v>
      </c>
      <c r="AC74" s="22">
        <f>INDEX(RoleData,MATCH($H74,RoleNames,),MATCH($F74,ExpenseNames,))*INDEX(StaffData, MATCH(CONCATENATE($C74,"New hires",$G74,$H74),StaffDataLookupName,), MATCH(AC$6,StaffDataMonths,))  + IF(AC$6&gt;INDEX(RoleData,MATCH($H74,RoleNames,),MATCH('Role Assumptions'!$H$5,ExpenseNames,)),INDEX(StaffData, MATCH(CONCATENATE($C74,"New hires",$G74,$H74),StaffDataLookupName,), MATCH(AC$6-INDEX(RoleData,MATCH($H74,RoleNames,),MATCH('Role Assumptions'!$H$5,ExpenseNames,)),StaffDataMonths,)) * INDEX(RoleData,MATCH($H74,RoleNames,),MATCH($F74,ExpenseNames,)),0)</f>
        <v>0</v>
      </c>
      <c r="AD74" s="22">
        <f>INDEX(RoleData,MATCH($H74,RoleNames,),MATCH($F74,ExpenseNames,))*INDEX(StaffData, MATCH(CONCATENATE($C74,"New hires",$G74,$H74),StaffDataLookupName,), MATCH(AD$6,StaffDataMonths,))  + IF(AD$6&gt;INDEX(RoleData,MATCH($H74,RoleNames,),MATCH('Role Assumptions'!$H$5,ExpenseNames,)),INDEX(StaffData, MATCH(CONCATENATE($C74,"New hires",$G74,$H74),StaffDataLookupName,), MATCH(AD$6-INDEX(RoleData,MATCH($H74,RoleNames,),MATCH('Role Assumptions'!$H$5,ExpenseNames,)),StaffDataMonths,)) * INDEX(RoleData,MATCH($H74,RoleNames,),MATCH($F74,ExpenseNames,)),0)</f>
        <v>4000</v>
      </c>
      <c r="AE74" s="22">
        <f>INDEX(RoleData,MATCH($H74,RoleNames,),MATCH($F74,ExpenseNames,))*INDEX(StaffData, MATCH(CONCATENATE($C74,"New hires",$G74,$H74),StaffDataLookupName,), MATCH(AE$6,StaffDataMonths,))  + IF(AE$6&gt;INDEX(RoleData,MATCH($H74,RoleNames,),MATCH('Role Assumptions'!$H$5,ExpenseNames,)),INDEX(StaffData, MATCH(CONCATENATE($C74,"New hires",$G74,$H74),StaffDataLookupName,), MATCH(AE$6-INDEX(RoleData,MATCH($H74,RoleNames,),MATCH('Role Assumptions'!$H$5,ExpenseNames,)),StaffDataMonths,)) * INDEX(RoleData,MATCH($H74,RoleNames,),MATCH($F74,ExpenseNames,)),0)</f>
        <v>0</v>
      </c>
      <c r="AF74" s="22">
        <f>INDEX(RoleData,MATCH($H74,RoleNames,),MATCH($F74,ExpenseNames,))*INDEX(StaffData, MATCH(CONCATENATE($C74,"New hires",$G74,$H74),StaffDataLookupName,), MATCH(AF$6,StaffDataMonths,))  + IF(AF$6&gt;INDEX(RoleData,MATCH($H74,RoleNames,),MATCH('Role Assumptions'!$H$5,ExpenseNames,)),INDEX(StaffData, MATCH(CONCATENATE($C74,"New hires",$G74,$H74),StaffDataLookupName,), MATCH(AF$6-INDEX(RoleData,MATCH($H74,RoleNames,),MATCH('Role Assumptions'!$H$5,ExpenseNames,)),StaffDataMonths,)) * INDEX(RoleData,MATCH($H74,RoleNames,),MATCH($F74,ExpenseNames,)),0)</f>
        <v>0</v>
      </c>
      <c r="AG74" s="22">
        <f>INDEX(RoleData,MATCH($H74,RoleNames,),MATCH($F74,ExpenseNames,))*INDEX(StaffData, MATCH(CONCATENATE($C74,"New hires",$G74,$H74),StaffDataLookupName,), MATCH(AG$6,StaffDataMonths,))  + IF(AG$6&gt;INDEX(RoleData,MATCH($H74,RoleNames,),MATCH('Role Assumptions'!$H$5,ExpenseNames,)),INDEX(StaffData, MATCH(CONCATENATE($C74,"New hires",$G74,$H74),StaffDataLookupName,), MATCH(AG$6-INDEX(RoleData,MATCH($H74,RoleNames,),MATCH('Role Assumptions'!$H$5,ExpenseNames,)),StaffDataMonths,)) * INDEX(RoleData,MATCH($H74,RoleNames,),MATCH($F74,ExpenseNames,)),0)</f>
        <v>0</v>
      </c>
      <c r="AH74" s="22">
        <f>INDEX(RoleData,MATCH($H74,RoleNames,),MATCH($F74,ExpenseNames,))*INDEX(StaffData, MATCH(CONCATENATE($C74,"New hires",$G74,$H74),StaffDataLookupName,), MATCH(AH$6,StaffDataMonths,))  + IF(AH$6&gt;INDEX(RoleData,MATCH($H74,RoleNames,),MATCH('Role Assumptions'!$H$5,ExpenseNames,)),INDEX(StaffData, MATCH(CONCATENATE($C74,"New hires",$G74,$H74),StaffDataLookupName,), MATCH(AH$6-INDEX(RoleData,MATCH($H74,RoleNames,),MATCH('Role Assumptions'!$H$5,ExpenseNames,)),StaffDataMonths,)) * INDEX(RoleData,MATCH($H74,RoleNames,),MATCH($F74,ExpenseNames,)),0)</f>
        <v>0</v>
      </c>
      <c r="AI74" s="22">
        <f>INDEX(RoleData,MATCH($H74,RoleNames,),MATCH($F74,ExpenseNames,))*INDEX(StaffData, MATCH(CONCATENATE($C74,"New hires",$G74,$H74),StaffDataLookupName,), MATCH(AI$6,StaffDataMonths,))  + IF(AI$6&gt;INDEX(RoleData,MATCH($H74,RoleNames,),MATCH('Role Assumptions'!$H$5,ExpenseNames,)),INDEX(StaffData, MATCH(CONCATENATE($C74,"New hires",$G74,$H74),StaffDataLookupName,), MATCH(AI$6-INDEX(RoleData,MATCH($H74,RoleNames,),MATCH('Role Assumptions'!$H$5,ExpenseNames,)),StaffDataMonths,)) * INDEX(RoleData,MATCH($H74,RoleNames,),MATCH($F74,ExpenseNames,)),0)</f>
        <v>0</v>
      </c>
      <c r="AJ74" s="22">
        <f>INDEX(RoleData,MATCH($H74,RoleNames,),MATCH($F74,ExpenseNames,))*INDEX(StaffData, MATCH(CONCATENATE($C74,"New hires",$G74,$H74),StaffDataLookupName,), MATCH(AJ$6,StaffDataMonths,))  + IF(AJ$6&gt;INDEX(RoleData,MATCH($H74,RoleNames,),MATCH('Role Assumptions'!$H$5,ExpenseNames,)),INDEX(StaffData, MATCH(CONCATENATE($C74,"New hires",$G74,$H74),StaffDataLookupName,), MATCH(AJ$6-INDEX(RoleData,MATCH($H74,RoleNames,),MATCH('Role Assumptions'!$H$5,ExpenseNames,)),StaffDataMonths,)) * INDEX(RoleData,MATCH($H74,RoleNames,),MATCH($F74,ExpenseNames,)),0)</f>
        <v>0</v>
      </c>
      <c r="AK74" s="22">
        <f>INDEX(RoleData,MATCH($H74,RoleNames,),MATCH($F74,ExpenseNames,))*INDEX(StaffData, MATCH(CONCATENATE($C74,"New hires",$G74,$H74),StaffDataLookupName,), MATCH(AK$6,StaffDataMonths,))  + IF(AK$6&gt;INDEX(RoleData,MATCH($H74,RoleNames,),MATCH('Role Assumptions'!$H$5,ExpenseNames,)),INDEX(StaffData, MATCH(CONCATENATE($C74,"New hires",$G74,$H74),StaffDataLookupName,), MATCH(AK$6-INDEX(RoleData,MATCH($H74,RoleNames,),MATCH('Role Assumptions'!$H$5,ExpenseNames,)),StaffDataMonths,)) * INDEX(RoleData,MATCH($H74,RoleNames,),MATCH($F74,ExpenseNames,)),0)</f>
        <v>0</v>
      </c>
      <c r="AL74" s="22">
        <f>INDEX(RoleData,MATCH($H74,RoleNames,),MATCH($F74,ExpenseNames,))*INDEX(StaffData, MATCH(CONCATENATE($C74,"New hires",$G74,$H74),StaffDataLookupName,), MATCH(AL$6,StaffDataMonths,))  + IF(AL$6&gt;INDEX(RoleData,MATCH($H74,RoleNames,),MATCH('Role Assumptions'!$H$5,ExpenseNames,)),INDEX(StaffData, MATCH(CONCATENATE($C74,"New hires",$G74,$H74),StaffDataLookupName,), MATCH(AL$6-INDEX(RoleData,MATCH($H74,RoleNames,),MATCH('Role Assumptions'!$H$5,ExpenseNames,)),StaffDataMonths,)) * INDEX(RoleData,MATCH($H74,RoleNames,),MATCH($F74,ExpenseNames,)),0)</f>
        <v>4000</v>
      </c>
      <c r="AM74" s="22">
        <f>INDEX(RoleData,MATCH($H74,RoleNames,),MATCH($F74,ExpenseNames,))*INDEX(StaffData, MATCH(CONCATENATE($C74,"New hires",$G74,$H74),StaffDataLookupName,), MATCH(AM$6,StaffDataMonths,))  + IF(AM$6&gt;INDEX(RoleData,MATCH($H74,RoleNames,),MATCH('Role Assumptions'!$H$5,ExpenseNames,)),INDEX(StaffData, MATCH(CONCATENATE($C74,"New hires",$G74,$H74),StaffDataLookupName,), MATCH(AM$6-INDEX(RoleData,MATCH($H74,RoleNames,),MATCH('Role Assumptions'!$H$5,ExpenseNames,)),StaffDataMonths,)) * INDEX(RoleData,MATCH($H74,RoleNames,),MATCH($F74,ExpenseNames,)),0)</f>
        <v>4000</v>
      </c>
      <c r="AN74" s="22">
        <f>INDEX(RoleData,MATCH($H74,RoleNames,),MATCH($F74,ExpenseNames,))*INDEX(StaffData, MATCH(CONCATENATE($C74,"New hires",$G74,$H74),StaffDataLookupName,), MATCH(AN$6,StaffDataMonths,))  + IF(AN$6&gt;INDEX(RoleData,MATCH($H74,RoleNames,),MATCH('Role Assumptions'!$H$5,ExpenseNames,)),INDEX(StaffData, MATCH(CONCATENATE($C74,"New hires",$G74,$H74),StaffDataLookupName,), MATCH(AN$6-INDEX(RoleData,MATCH($H74,RoleNames,),MATCH('Role Assumptions'!$H$5,ExpenseNames,)),StaffDataMonths,)) * INDEX(RoleData,MATCH($H74,RoleNames,),MATCH($F74,ExpenseNames,)),0)</f>
        <v>0</v>
      </c>
      <c r="AO74" s="22">
        <f>INDEX(RoleData,MATCH($H74,RoleNames,),MATCH($F74,ExpenseNames,))*INDEX(StaffData, MATCH(CONCATENATE($C74,"New hires",$G74,$H74),StaffDataLookupName,), MATCH(AO$6,StaffDataMonths,))  + IF(AO$6&gt;INDEX(RoleData,MATCH($H74,RoleNames,),MATCH('Role Assumptions'!$H$5,ExpenseNames,)),INDEX(StaffData, MATCH(CONCATENATE($C74,"New hires",$G74,$H74),StaffDataLookupName,), MATCH(AO$6-INDEX(RoleData,MATCH($H74,RoleNames,),MATCH('Role Assumptions'!$H$5,ExpenseNames,)),StaffDataMonths,)) * INDEX(RoleData,MATCH($H74,RoleNames,),MATCH($F74,ExpenseNames,)),0)</f>
        <v>0</v>
      </c>
      <c r="AP74" s="22">
        <f>INDEX(RoleData,MATCH($H74,RoleNames,),MATCH($F74,ExpenseNames,))*INDEX(StaffData, MATCH(CONCATENATE($C74,"New hires",$G74,$H74),StaffDataLookupName,), MATCH(AP$6,StaffDataMonths,))  + IF(AP$6&gt;INDEX(RoleData,MATCH($H74,RoleNames,),MATCH('Role Assumptions'!$H$5,ExpenseNames,)),INDEX(StaffData, MATCH(CONCATENATE($C74,"New hires",$G74,$H74),StaffDataLookupName,), MATCH(AP$6-INDEX(RoleData,MATCH($H74,RoleNames,),MATCH('Role Assumptions'!$H$5,ExpenseNames,)),StaffDataMonths,)) * INDEX(RoleData,MATCH($H74,RoleNames,),MATCH($F74,ExpenseNames,)),0)</f>
        <v>0</v>
      </c>
      <c r="AQ74" s="22">
        <f>INDEX(RoleData,MATCH($H74,RoleNames,),MATCH($F74,ExpenseNames,))*INDEX(StaffData, MATCH(CONCATENATE($C74,"New hires",$G74,$H74),StaffDataLookupName,), MATCH(AQ$6,StaffDataMonths,))  + IF(AQ$6&gt;INDEX(RoleData,MATCH($H74,RoleNames,),MATCH('Role Assumptions'!$H$5,ExpenseNames,)),INDEX(StaffData, MATCH(CONCATENATE($C74,"New hires",$G74,$H74),StaffDataLookupName,), MATCH(AQ$6-INDEX(RoleData,MATCH($H74,RoleNames,),MATCH('Role Assumptions'!$H$5,ExpenseNames,)),StaffDataMonths,)) * INDEX(RoleData,MATCH($H74,RoleNames,),MATCH($F74,ExpenseNames,)),0)</f>
        <v>0</v>
      </c>
      <c r="AR74" s="22">
        <f>INDEX(RoleData,MATCH($H74,RoleNames,),MATCH($F74,ExpenseNames,))*INDEX(StaffData, MATCH(CONCATENATE($C74,"New hires",$G74,$H74),StaffDataLookupName,), MATCH(AR$6,StaffDataMonths,))  + IF(AR$6&gt;INDEX(RoleData,MATCH($H74,RoleNames,),MATCH('Role Assumptions'!$H$5,ExpenseNames,)),INDEX(StaffData, MATCH(CONCATENATE($C74,"New hires",$G74,$H74),StaffDataLookupName,), MATCH(AR$6-INDEX(RoleData,MATCH($H74,RoleNames,),MATCH('Role Assumptions'!$H$5,ExpenseNames,)),StaffDataMonths,)) * INDEX(RoleData,MATCH($H74,RoleNames,),MATCH($F74,ExpenseNames,)),0)</f>
        <v>0</v>
      </c>
      <c r="AS74" s="22">
        <f>INDEX(RoleData,MATCH($H74,RoleNames,),MATCH($F74,ExpenseNames,))*INDEX(StaffData, MATCH(CONCATENATE($C74,"New hires",$G74,$H74),StaffDataLookupName,), MATCH(AS$6,StaffDataMonths,))  + IF(AS$6&gt;INDEX(RoleData,MATCH($H74,RoleNames,),MATCH('Role Assumptions'!$H$5,ExpenseNames,)),INDEX(StaffData, MATCH(CONCATENATE($C74,"New hires",$G74,$H74),StaffDataLookupName,), MATCH(AS$6-INDEX(RoleData,MATCH($H74,RoleNames,),MATCH('Role Assumptions'!$H$5,ExpenseNames,)),StaffDataMonths,)) * INDEX(RoleData,MATCH($H74,RoleNames,),MATCH($F74,ExpenseNames,)),0)</f>
        <v>0</v>
      </c>
      <c r="AT74" s="22">
        <f>INDEX(RoleData,MATCH($H74,RoleNames,),MATCH($F74,ExpenseNames,))*INDEX(StaffData, MATCH(CONCATENATE($C74,"New hires",$G74,$H74),StaffDataLookupName,), MATCH(AT$6,StaffDataMonths,))  + IF(AT$6&gt;INDEX(RoleData,MATCH($H74,RoleNames,),MATCH('Role Assumptions'!$H$5,ExpenseNames,)),INDEX(StaffData, MATCH(CONCATENATE($C74,"New hires",$G74,$H74),StaffDataLookupName,), MATCH(AT$6-INDEX(RoleData,MATCH($H74,RoleNames,),MATCH('Role Assumptions'!$H$5,ExpenseNames,)),StaffDataMonths,)) * INDEX(RoleData,MATCH($H74,RoleNames,),MATCH($F74,ExpenseNames,)),0)</f>
        <v>0</v>
      </c>
      <c r="AU74" s="22">
        <f>INDEX(RoleData,MATCH($H74,RoleNames,),MATCH($F74,ExpenseNames,))*INDEX(StaffData, MATCH(CONCATENATE($C74,"New hires",$G74,$H74),StaffDataLookupName,), MATCH(AU$6,StaffDataMonths,))  + IF(AU$6&gt;INDEX(RoleData,MATCH($H74,RoleNames,),MATCH('Role Assumptions'!$H$5,ExpenseNames,)),INDEX(StaffData, MATCH(CONCATENATE($C74,"New hires",$G74,$H74),StaffDataLookupName,), MATCH(AU$6-INDEX(RoleData,MATCH($H74,RoleNames,),MATCH('Role Assumptions'!$H$5,ExpenseNames,)),StaffDataMonths,)) * INDEX(RoleData,MATCH($H74,RoleNames,),MATCH($F74,ExpenseNames,)),0)</f>
        <v>4000</v>
      </c>
      <c r="AV74" s="22">
        <f>INDEX(RoleData,MATCH($H74,RoleNames,),MATCH($F74,ExpenseNames,))*INDEX(StaffData, MATCH(CONCATENATE($C74,"New hires",$G74,$H74),StaffDataLookupName,), MATCH(AV$6,StaffDataMonths,))  + IF(AV$6&gt;INDEX(RoleData,MATCH($H74,RoleNames,),MATCH('Role Assumptions'!$H$5,ExpenseNames,)),INDEX(StaffData, MATCH(CONCATENATE($C74,"New hires",$G74,$H74),StaffDataLookupName,), MATCH(AV$6-INDEX(RoleData,MATCH($H74,RoleNames,),MATCH('Role Assumptions'!$H$5,ExpenseNames,)),StaffDataMonths,)) * INDEX(RoleData,MATCH($H74,RoleNames,),MATCH($F74,ExpenseNames,)),0)</f>
        <v>4000</v>
      </c>
      <c r="AW74" s="22">
        <f>INDEX(RoleData,MATCH($H74,RoleNames,),MATCH($F74,ExpenseNames,))*INDEX(StaffData, MATCH(CONCATENATE($C74,"New hires",$G74,$H74),StaffDataLookupName,), MATCH(AW$6,StaffDataMonths,))  + IF(AW$6&gt;INDEX(RoleData,MATCH($H74,RoleNames,),MATCH('Role Assumptions'!$H$5,ExpenseNames,)),INDEX(StaffData, MATCH(CONCATENATE($C74,"New hires",$G74,$H74),StaffDataLookupName,), MATCH(AW$6-INDEX(RoleData,MATCH($H74,RoleNames,),MATCH('Role Assumptions'!$H$5,ExpenseNames,)),StaffDataMonths,)) * INDEX(RoleData,MATCH($H74,RoleNames,),MATCH($F74,ExpenseNames,)),0)</f>
        <v>0</v>
      </c>
      <c r="AX74" s="22">
        <f>INDEX(RoleData,MATCH($H74,RoleNames,),MATCH($F74,ExpenseNames,))*INDEX(StaffData, MATCH(CONCATENATE($C74,"New hires",$G74,$H74),StaffDataLookupName,), MATCH(AX$6,StaffDataMonths,))  + IF(AX$6&gt;INDEX(RoleData,MATCH($H74,RoleNames,),MATCH('Role Assumptions'!$H$5,ExpenseNames,)),INDEX(StaffData, MATCH(CONCATENATE($C74,"New hires",$G74,$H74),StaffDataLookupName,), MATCH(AX$6-INDEX(RoleData,MATCH($H74,RoleNames,),MATCH('Role Assumptions'!$H$5,ExpenseNames,)),StaffDataMonths,)) * INDEX(RoleData,MATCH($H74,RoleNames,),MATCH($F74,ExpenseNames,)),0)</f>
        <v>0</v>
      </c>
      <c r="AY74" s="22">
        <f>INDEX(RoleData,MATCH($H74,RoleNames,),MATCH($F74,ExpenseNames,))*INDEX(StaffData, MATCH(CONCATENATE($C74,"New hires",$G74,$H74),StaffDataLookupName,), MATCH(AY$6,StaffDataMonths,))  + IF(AY$6&gt;INDEX(RoleData,MATCH($H74,RoleNames,),MATCH('Role Assumptions'!$H$5,ExpenseNames,)),INDEX(StaffData, MATCH(CONCATENATE($C74,"New hires",$G74,$H74),StaffDataLookupName,), MATCH(AY$6-INDEX(RoleData,MATCH($H74,RoleNames,),MATCH('Role Assumptions'!$H$5,ExpenseNames,)),StaffDataMonths,)) * INDEX(RoleData,MATCH($H74,RoleNames,),MATCH($F74,ExpenseNames,)),0)</f>
        <v>0</v>
      </c>
      <c r="AZ74" s="22">
        <f>INDEX(RoleData,MATCH($H74,RoleNames,),MATCH($F74,ExpenseNames,))*INDEX(StaffData, MATCH(CONCATENATE($C74,"New hires",$G74,$H74),StaffDataLookupName,), MATCH(AZ$6,StaffDataMonths,))  + IF(AZ$6&gt;INDEX(RoleData,MATCH($H74,RoleNames,),MATCH('Role Assumptions'!$H$5,ExpenseNames,)),INDEX(StaffData, MATCH(CONCATENATE($C74,"New hires",$G74,$H74),StaffDataLookupName,), MATCH(AZ$6-INDEX(RoleData,MATCH($H74,RoleNames,),MATCH('Role Assumptions'!$H$5,ExpenseNames,)),StaffDataMonths,)) * INDEX(RoleData,MATCH($H74,RoleNames,),MATCH($F74,ExpenseNames,)),0)</f>
        <v>0</v>
      </c>
      <c r="BA74" s="22">
        <f>INDEX(RoleData,MATCH($H74,RoleNames,),MATCH($F74,ExpenseNames,))*INDEX(StaffData, MATCH(CONCATENATE($C74,"New hires",$G74,$H74),StaffDataLookupName,), MATCH(BA$6,StaffDataMonths,))  + IF(BA$6&gt;INDEX(RoleData,MATCH($H74,RoleNames,),MATCH('Role Assumptions'!$H$5,ExpenseNames,)),INDEX(StaffData, MATCH(CONCATENATE($C74,"New hires",$G74,$H74),StaffDataLookupName,), MATCH(BA$6-INDEX(RoleData,MATCH($H74,RoleNames,),MATCH('Role Assumptions'!$H$5,ExpenseNames,)),StaffDataMonths,)) * INDEX(RoleData,MATCH($H74,RoleNames,),MATCH($F74,ExpenseNames,)),0)</f>
        <v>4000</v>
      </c>
      <c r="BB74" s="22">
        <f>INDEX(RoleData,MATCH($H74,RoleNames,),MATCH($F74,ExpenseNames,))*INDEX(StaffData, MATCH(CONCATENATE($C74,"New hires",$G74,$H74),StaffDataLookupName,), MATCH(BB$6,StaffDataMonths,))  + IF(BB$6&gt;INDEX(RoleData,MATCH($H74,RoleNames,),MATCH('Role Assumptions'!$H$5,ExpenseNames,)),INDEX(StaffData, MATCH(CONCATENATE($C74,"New hires",$G74,$H74),StaffDataLookupName,), MATCH(BB$6-INDEX(RoleData,MATCH($H74,RoleNames,),MATCH('Role Assumptions'!$H$5,ExpenseNames,)),StaffDataMonths,)) * INDEX(RoleData,MATCH($H74,RoleNames,),MATCH($F74,ExpenseNames,)),0)</f>
        <v>0</v>
      </c>
      <c r="BC74" s="22">
        <f>INDEX(RoleData,MATCH($H74,RoleNames,),MATCH($F74,ExpenseNames,))*INDEX(StaffData, MATCH(CONCATENATE($C74,"New hires",$G74,$H74),StaffDataLookupName,), MATCH(BC$6,StaffDataMonths,))  + IF(BC$6&gt;INDEX(RoleData,MATCH($H74,RoleNames,),MATCH('Role Assumptions'!$H$5,ExpenseNames,)),INDEX(StaffData, MATCH(CONCATENATE($C74,"New hires",$G74,$H74),StaffDataLookupName,), MATCH(BC$6-INDEX(RoleData,MATCH($H74,RoleNames,),MATCH('Role Assumptions'!$H$5,ExpenseNames,)),StaffDataMonths,)) * INDEX(RoleData,MATCH($H74,RoleNames,),MATCH($F74,ExpenseNames,)),0)</f>
        <v>0</v>
      </c>
      <c r="BD74" s="22">
        <f>INDEX(RoleData,MATCH($H74,RoleNames,),MATCH($F74,ExpenseNames,))*INDEX(StaffData, MATCH(CONCATENATE($C74,"New hires",$G74,$H74),StaffDataLookupName,), MATCH(BD$6,StaffDataMonths,))  + IF(BD$6&gt;INDEX(RoleData,MATCH($H74,RoleNames,),MATCH('Role Assumptions'!$H$5,ExpenseNames,)),INDEX(StaffData, MATCH(CONCATENATE($C74,"New hires",$G74,$H74),StaffDataLookupName,), MATCH(BD$6-INDEX(RoleData,MATCH($H74,RoleNames,),MATCH('Role Assumptions'!$H$5,ExpenseNames,)),StaffDataMonths,)) * INDEX(RoleData,MATCH($H74,RoleNames,),MATCH($F74,ExpenseNames,)),0)</f>
        <v>0</v>
      </c>
      <c r="BE74" s="22">
        <f>INDEX(RoleData,MATCH($H74,RoleNames,),MATCH($F74,ExpenseNames,))*INDEX(StaffData, MATCH(CONCATENATE($C74,"New hires",$G74,$H74),StaffDataLookupName,), MATCH(BE$6,StaffDataMonths,))  + IF(BE$6&gt;INDEX(RoleData,MATCH($H74,RoleNames,),MATCH('Role Assumptions'!$H$5,ExpenseNames,)),INDEX(StaffData, MATCH(CONCATENATE($C74,"New hires",$G74,$H74),StaffDataLookupName,), MATCH(BE$6-INDEX(RoleData,MATCH($H74,RoleNames,),MATCH('Role Assumptions'!$H$5,ExpenseNames,)),StaffDataMonths,)) * INDEX(RoleData,MATCH($H74,RoleNames,),MATCH($F74,ExpenseNames,)),0)</f>
        <v>8000</v>
      </c>
      <c r="BF74" s="22">
        <f>INDEX(RoleData,MATCH($H74,RoleNames,),MATCH($F74,ExpenseNames,))*INDEX(StaffData, MATCH(CONCATENATE($C74,"New hires",$G74,$H74),StaffDataLookupName,), MATCH(BF$6,StaffDataMonths,))  + IF(BF$6&gt;INDEX(RoleData,MATCH($H74,RoleNames,),MATCH('Role Assumptions'!$H$5,ExpenseNames,)),INDEX(StaffData, MATCH(CONCATENATE($C74,"New hires",$G74,$H74),StaffDataLookupName,), MATCH(BF$6-INDEX(RoleData,MATCH($H74,RoleNames,),MATCH('Role Assumptions'!$H$5,ExpenseNames,)),StaffDataMonths,)) * INDEX(RoleData,MATCH($H74,RoleNames,),MATCH($F74,ExpenseNames,)),0)</f>
        <v>0</v>
      </c>
      <c r="BG74" s="22">
        <f>INDEX(RoleData,MATCH($H74,RoleNames,),MATCH($F74,ExpenseNames,))*INDEX(StaffData, MATCH(CONCATENATE($C74,"New hires",$G74,$H74),StaffDataLookupName,), MATCH(BG$6,StaffDataMonths,))  + IF(BG$6&gt;INDEX(RoleData,MATCH($H74,RoleNames,),MATCH('Role Assumptions'!$H$5,ExpenseNames,)),INDEX(StaffData, MATCH(CONCATENATE($C74,"New hires",$G74,$H74),StaffDataLookupName,), MATCH(BG$6-INDEX(RoleData,MATCH($H74,RoleNames,),MATCH('Role Assumptions'!$H$5,ExpenseNames,)),StaffDataMonths,)) * INDEX(RoleData,MATCH($H74,RoleNames,),MATCH($F74,ExpenseNames,)),0)</f>
        <v>8000</v>
      </c>
      <c r="BH74" s="22">
        <f>INDEX(RoleData,MATCH($H74,RoleNames,),MATCH($F74,ExpenseNames,))*INDEX(StaffData, MATCH(CONCATENATE($C74,"New hires",$G74,$H74),StaffDataLookupName,), MATCH(BH$6,StaffDataMonths,))  + IF(BH$6&gt;INDEX(RoleData,MATCH($H74,RoleNames,),MATCH('Role Assumptions'!$H$5,ExpenseNames,)),INDEX(StaffData, MATCH(CONCATENATE($C74,"New hires",$G74,$H74),StaffDataLookupName,), MATCH(BH$6-INDEX(RoleData,MATCH($H74,RoleNames,),MATCH('Role Assumptions'!$H$5,ExpenseNames,)),StaffDataMonths,)) * INDEX(RoleData,MATCH($H74,RoleNames,),MATCH($F74,ExpenseNames,)),0)</f>
        <v>0</v>
      </c>
      <c r="BI74" s="22">
        <f>INDEX(RoleData,MATCH($H74,RoleNames,),MATCH($F74,ExpenseNames,))*INDEX(StaffData, MATCH(CONCATENATE($C74,"New hires",$G74,$H74),StaffDataLookupName,), MATCH(BI$6,StaffDataMonths,))  + IF(BI$6&gt;INDEX(RoleData,MATCH($H74,RoleNames,),MATCH('Role Assumptions'!$H$5,ExpenseNames,)),INDEX(StaffData, MATCH(CONCATENATE($C74,"New hires",$G74,$H74),StaffDataLookupName,), MATCH(BI$6-INDEX(RoleData,MATCH($H74,RoleNames,),MATCH('Role Assumptions'!$H$5,ExpenseNames,)),StaffDataMonths,)) * INDEX(RoleData,MATCH($H74,RoleNames,),MATCH($F74,ExpenseNames,)),0)</f>
        <v>0</v>
      </c>
      <c r="BJ74" s="22">
        <f>INDEX(RoleData,MATCH($H74,RoleNames,),MATCH($F74,ExpenseNames,))*INDEX(StaffData, MATCH(CONCATENATE($C74,"New hires",$G74,$H74),StaffDataLookupName,), MATCH(BJ$6,StaffDataMonths,))  + IF(BJ$6&gt;INDEX(RoleData,MATCH($H74,RoleNames,),MATCH('Role Assumptions'!$H$5,ExpenseNames,)),INDEX(StaffData, MATCH(CONCATENATE($C74,"New hires",$G74,$H74),StaffDataLookupName,), MATCH(BJ$6-INDEX(RoleData,MATCH($H74,RoleNames,),MATCH('Role Assumptions'!$H$5,ExpenseNames,)),StaffDataMonths,)) * INDEX(RoleData,MATCH($H74,RoleNames,),MATCH($F74,ExpenseNames,)),0)</f>
        <v>8000</v>
      </c>
      <c r="BK74" s="22">
        <f>INDEX(RoleData,MATCH($H74,RoleNames,),MATCH($F74,ExpenseNames,))*INDEX(StaffData, MATCH(CONCATENATE($C74,"New hires",$G74,$H74),StaffDataLookupName,), MATCH(BK$6,StaffDataMonths,))  + IF(BK$6&gt;INDEX(RoleData,MATCH($H74,RoleNames,),MATCH('Role Assumptions'!$H$5,ExpenseNames,)),INDEX(StaffData, MATCH(CONCATENATE($C74,"New hires",$G74,$H74),StaffDataLookupName,), MATCH(BK$6-INDEX(RoleData,MATCH($H74,RoleNames,),MATCH('Role Assumptions'!$H$5,ExpenseNames,)),StaffDataMonths,)) * INDEX(RoleData,MATCH($H74,RoleNames,),MATCH($F74,ExpenseNames,)),0)</f>
        <v>0</v>
      </c>
      <c r="BL74" s="22">
        <f>INDEX(RoleData,MATCH($H74,RoleNames,),MATCH($F74,ExpenseNames,))*INDEX(StaffData, MATCH(CONCATENATE($C74,"New hires",$G74,$H74),StaffDataLookupName,), MATCH(BL$6,StaffDataMonths,))  + IF(BL$6&gt;INDEX(RoleData,MATCH($H74,RoleNames,),MATCH('Role Assumptions'!$H$5,ExpenseNames,)),INDEX(StaffData, MATCH(CONCATENATE($C74,"New hires",$G74,$H74),StaffDataLookupName,), MATCH(BL$6-INDEX(RoleData,MATCH($H74,RoleNames,),MATCH('Role Assumptions'!$H$5,ExpenseNames,)),StaffDataMonths,)) * INDEX(RoleData,MATCH($H74,RoleNames,),MATCH($F74,ExpenseNames,)),0)</f>
        <v>0</v>
      </c>
      <c r="BM74" s="22">
        <f>INDEX(RoleData,MATCH($H74,RoleNames,),MATCH($F74,ExpenseNames,))*INDEX(StaffData, MATCH(CONCATENATE($C74,"New hires",$G74,$H74),StaffDataLookupName,), MATCH(BM$6,StaffDataMonths,))  + IF(BM$6&gt;INDEX(RoleData,MATCH($H74,RoleNames,),MATCH('Role Assumptions'!$H$5,ExpenseNames,)),INDEX(StaffData, MATCH(CONCATENATE($C74,"New hires",$G74,$H74),StaffDataLookupName,), MATCH(BM$6-INDEX(RoleData,MATCH($H74,RoleNames,),MATCH('Role Assumptions'!$H$5,ExpenseNames,)),StaffDataMonths,)) * INDEX(RoleData,MATCH($H74,RoleNames,),MATCH($F74,ExpenseNames,)),0)</f>
        <v>12000</v>
      </c>
      <c r="BN74" s="22">
        <f>INDEX(RoleData,MATCH($H74,RoleNames,),MATCH($F74,ExpenseNames,))*INDEX(StaffData, MATCH(CONCATENATE($C74,"New hires",$G74,$H74),StaffDataLookupName,), MATCH(BN$6,StaffDataMonths,))  + IF(BN$6&gt;INDEX(RoleData,MATCH($H74,RoleNames,),MATCH('Role Assumptions'!$H$5,ExpenseNames,)),INDEX(StaffData, MATCH(CONCATENATE($C74,"New hires",$G74,$H74),StaffDataLookupName,), MATCH(BN$6-INDEX(RoleData,MATCH($H74,RoleNames,),MATCH('Role Assumptions'!$H$5,ExpenseNames,)),StaffDataMonths,)) * INDEX(RoleData,MATCH($H74,RoleNames,),MATCH($F74,ExpenseNames,)),0)</f>
        <v>0</v>
      </c>
      <c r="BO74" s="22">
        <f>INDEX(RoleData,MATCH($H74,RoleNames,),MATCH($F74,ExpenseNames,))*INDEX(StaffData, MATCH(CONCATENATE($C74,"New hires",$G74,$H74),StaffDataLookupName,), MATCH(BO$6,StaffDataMonths,))  + IF(BO$6&gt;INDEX(RoleData,MATCH($H74,RoleNames,),MATCH('Role Assumptions'!$H$5,ExpenseNames,)),INDEX(StaffData, MATCH(CONCATENATE($C74,"New hires",$G74,$H74),StaffDataLookupName,), MATCH(BO$6-INDEX(RoleData,MATCH($H74,RoleNames,),MATCH('Role Assumptions'!$H$5,ExpenseNames,)),StaffDataMonths,)) * INDEX(RoleData,MATCH($H74,RoleNames,),MATCH($F74,ExpenseNames,)),0)</f>
        <v>0</v>
      </c>
      <c r="BP74" s="22">
        <f>INDEX(RoleData,MATCH($H74,RoleNames,),MATCH($F74,ExpenseNames,))*INDEX(StaffData, MATCH(CONCATENATE($C74,"New hires",$G74,$H74),StaffDataLookupName,), MATCH(BP$6,StaffDataMonths,))  + IF(BP$6&gt;INDEX(RoleData,MATCH($H74,RoleNames,),MATCH('Role Assumptions'!$H$5,ExpenseNames,)),INDEX(StaffData, MATCH(CONCATENATE($C74,"New hires",$G74,$H74),StaffDataLookupName,), MATCH(BP$6-INDEX(RoleData,MATCH($H74,RoleNames,),MATCH('Role Assumptions'!$H$5,ExpenseNames,)),StaffDataMonths,)) * INDEX(RoleData,MATCH($H74,RoleNames,),MATCH($F74,ExpenseNames,)),0)</f>
        <v>8000</v>
      </c>
      <c r="BQ74" s="22">
        <f>INDEX(RoleData,MATCH($H74,RoleNames,),MATCH($F74,ExpenseNames,))*INDEX(StaffData, MATCH(CONCATENATE($C74,"New hires",$G74,$H74),StaffDataLookupName,), MATCH(BQ$6,StaffDataMonths,))  + IF(BQ$6&gt;INDEX(RoleData,MATCH($H74,RoleNames,),MATCH('Role Assumptions'!$H$5,ExpenseNames,)),INDEX(StaffData, MATCH(CONCATENATE($C74,"New hires",$G74,$H74),StaffDataLookupName,), MATCH(BQ$6-INDEX(RoleData,MATCH($H74,RoleNames,),MATCH('Role Assumptions'!$H$5,ExpenseNames,)),StaffDataMonths,)) * INDEX(RoleData,MATCH($H74,RoleNames,),MATCH($F74,ExpenseNames,)),0)</f>
        <v>0</v>
      </c>
    </row>
    <row r="75" spans="1:69" s="21" customFormat="1" ht="16" customHeight="1">
      <c r="A75" s="212"/>
      <c r="B75" s="21" t="s">
        <v>132</v>
      </c>
      <c r="C75" s="212" t="s">
        <v>2</v>
      </c>
      <c r="D75" s="212" t="s">
        <v>118</v>
      </c>
      <c r="E75" s="212" t="s">
        <v>113</v>
      </c>
      <c r="F75" s="212" t="s">
        <v>89</v>
      </c>
      <c r="G75" s="212" t="s">
        <v>36</v>
      </c>
      <c r="H75" s="197" t="s">
        <v>54</v>
      </c>
      <c r="I75" s="197" t="str">
        <f t="shared" ref="I75:I138" si="67">CONCATENATE(B75,C75,D75,E75,F75,G75,H75)</f>
        <v>ExpensesR&amp;DStaffTechnologyComputerMobile ProductsMobile Designer</v>
      </c>
      <c r="J75" s="22">
        <f>INDEX(RoleData,MATCH($H75,RoleNames,),MATCH($F75,ExpenseNames,))*INDEX(StaffData, MATCH(CONCATENATE($C75,"New hires",$G75,$H75),StaffDataLookupName,), MATCH(J$6,StaffDataMonths,))  + IF(J$6&gt;INDEX(RoleData,MATCH($H75,RoleNames,),MATCH('Role Assumptions'!$H$5,ExpenseNames,)),INDEX(StaffData, MATCH(CONCATENATE($C75,"New hires",$G75,$H75),StaffDataLookupName,), MATCH(J$6-INDEX(RoleData,MATCH($H75,RoleNames,),MATCH('Role Assumptions'!$H$5,ExpenseNames,)),StaffDataMonths,)) * INDEX(RoleData,MATCH($H75,RoleNames,),MATCH($F75,ExpenseNames,)),0)</f>
        <v>0</v>
      </c>
      <c r="K75" s="22">
        <f>INDEX(RoleData,MATCH($H75,RoleNames,),MATCH($F75,ExpenseNames,))*INDEX(StaffData, MATCH(CONCATENATE($C75,"New hires",$G75,$H75),StaffDataLookupName,), MATCH(K$6,StaffDataMonths,))  + IF(K$6&gt;INDEX(RoleData,MATCH($H75,RoleNames,),MATCH('Role Assumptions'!$H$5,ExpenseNames,)),INDEX(StaffData, MATCH(CONCATENATE($C75,"New hires",$G75,$H75),StaffDataLookupName,), MATCH(K$6-INDEX(RoleData,MATCH($H75,RoleNames,),MATCH('Role Assumptions'!$H$5,ExpenseNames,)),StaffDataMonths,)) * INDEX(RoleData,MATCH($H75,RoleNames,),MATCH($F75,ExpenseNames,)),0)</f>
        <v>0</v>
      </c>
      <c r="L75" s="22">
        <f>INDEX(RoleData,MATCH($H75,RoleNames,),MATCH($F75,ExpenseNames,))*INDEX(StaffData, MATCH(CONCATENATE($C75,"New hires",$G75,$H75),StaffDataLookupName,), MATCH(L$6,StaffDataMonths,))  + IF(L$6&gt;INDEX(RoleData,MATCH($H75,RoleNames,),MATCH('Role Assumptions'!$H$5,ExpenseNames,)),INDEX(StaffData, MATCH(CONCATENATE($C75,"New hires",$G75,$H75),StaffDataLookupName,), MATCH(L$6-INDEX(RoleData,MATCH($H75,RoleNames,),MATCH('Role Assumptions'!$H$5,ExpenseNames,)),StaffDataMonths,)) * INDEX(RoleData,MATCH($H75,RoleNames,),MATCH($F75,ExpenseNames,)),0)</f>
        <v>0</v>
      </c>
      <c r="M75" s="22">
        <f>INDEX(RoleData,MATCH($H75,RoleNames,),MATCH($F75,ExpenseNames,))*INDEX(StaffData, MATCH(CONCATENATE($C75,"New hires",$G75,$H75),StaffDataLookupName,), MATCH(M$6,StaffDataMonths,))  + IF(M$6&gt;INDEX(RoleData,MATCH($H75,RoleNames,),MATCH('Role Assumptions'!$H$5,ExpenseNames,)),INDEX(StaffData, MATCH(CONCATENATE($C75,"New hires",$G75,$H75),StaffDataLookupName,), MATCH(M$6-INDEX(RoleData,MATCH($H75,RoleNames,),MATCH('Role Assumptions'!$H$5,ExpenseNames,)),StaffDataMonths,)) * INDEX(RoleData,MATCH($H75,RoleNames,),MATCH($F75,ExpenseNames,)),0)</f>
        <v>0</v>
      </c>
      <c r="N75" s="22">
        <f>INDEX(RoleData,MATCH($H75,RoleNames,),MATCH($F75,ExpenseNames,))*INDEX(StaffData, MATCH(CONCATENATE($C75,"New hires",$G75,$H75),StaffDataLookupName,), MATCH(N$6,StaffDataMonths,))  + IF(N$6&gt;INDEX(RoleData,MATCH($H75,RoleNames,),MATCH('Role Assumptions'!$H$5,ExpenseNames,)),INDEX(StaffData, MATCH(CONCATENATE($C75,"New hires",$G75,$H75),StaffDataLookupName,), MATCH(N$6-INDEX(RoleData,MATCH($H75,RoleNames,),MATCH('Role Assumptions'!$H$5,ExpenseNames,)),StaffDataMonths,)) * INDEX(RoleData,MATCH($H75,RoleNames,),MATCH($F75,ExpenseNames,)),0)</f>
        <v>0</v>
      </c>
      <c r="O75" s="22">
        <f>INDEX(RoleData,MATCH($H75,RoleNames,),MATCH($F75,ExpenseNames,))*INDEX(StaffData, MATCH(CONCATENATE($C75,"New hires",$G75,$H75),StaffDataLookupName,), MATCH(O$6,StaffDataMonths,))  + IF(O$6&gt;INDEX(RoleData,MATCH($H75,RoleNames,),MATCH('Role Assumptions'!$H$5,ExpenseNames,)),INDEX(StaffData, MATCH(CONCATENATE($C75,"New hires",$G75,$H75),StaffDataLookupName,), MATCH(O$6-INDEX(RoleData,MATCH($H75,RoleNames,),MATCH('Role Assumptions'!$H$5,ExpenseNames,)),StaffDataMonths,)) * INDEX(RoleData,MATCH($H75,RoleNames,),MATCH($F75,ExpenseNames,)),0)</f>
        <v>0</v>
      </c>
      <c r="P75" s="22">
        <f>INDEX(RoleData,MATCH($H75,RoleNames,),MATCH($F75,ExpenseNames,))*INDEX(StaffData, MATCH(CONCATENATE($C75,"New hires",$G75,$H75),StaffDataLookupName,), MATCH(P$6,StaffDataMonths,))  + IF(P$6&gt;INDEX(RoleData,MATCH($H75,RoleNames,),MATCH('Role Assumptions'!$H$5,ExpenseNames,)),INDEX(StaffData, MATCH(CONCATENATE($C75,"New hires",$G75,$H75),StaffDataLookupName,), MATCH(P$6-INDEX(RoleData,MATCH($H75,RoleNames,),MATCH('Role Assumptions'!$H$5,ExpenseNames,)),StaffDataMonths,)) * INDEX(RoleData,MATCH($H75,RoleNames,),MATCH($F75,ExpenseNames,)),0)</f>
        <v>0</v>
      </c>
      <c r="Q75" s="22">
        <f>INDEX(RoleData,MATCH($H75,RoleNames,),MATCH($F75,ExpenseNames,))*INDEX(StaffData, MATCH(CONCATENATE($C75,"New hires",$G75,$H75),StaffDataLookupName,), MATCH(Q$6,StaffDataMonths,))  + IF(Q$6&gt;INDEX(RoleData,MATCH($H75,RoleNames,),MATCH('Role Assumptions'!$H$5,ExpenseNames,)),INDEX(StaffData, MATCH(CONCATENATE($C75,"New hires",$G75,$H75),StaffDataLookupName,), MATCH(Q$6-INDEX(RoleData,MATCH($H75,RoleNames,),MATCH('Role Assumptions'!$H$5,ExpenseNames,)),StaffDataMonths,)) * INDEX(RoleData,MATCH($H75,RoleNames,),MATCH($F75,ExpenseNames,)),0)</f>
        <v>0</v>
      </c>
      <c r="R75" s="22">
        <f>INDEX(RoleData,MATCH($H75,RoleNames,),MATCH($F75,ExpenseNames,))*INDEX(StaffData, MATCH(CONCATENATE($C75,"New hires",$G75,$H75),StaffDataLookupName,), MATCH(R$6,StaffDataMonths,))  + IF(R$6&gt;INDEX(RoleData,MATCH($H75,RoleNames,),MATCH('Role Assumptions'!$H$5,ExpenseNames,)),INDEX(StaffData, MATCH(CONCATENATE($C75,"New hires",$G75,$H75),StaffDataLookupName,), MATCH(R$6-INDEX(RoleData,MATCH($H75,RoleNames,),MATCH('Role Assumptions'!$H$5,ExpenseNames,)),StaffDataMonths,)) * INDEX(RoleData,MATCH($H75,RoleNames,),MATCH($F75,ExpenseNames,)),0)</f>
        <v>0</v>
      </c>
      <c r="S75" s="22">
        <f>INDEX(RoleData,MATCH($H75,RoleNames,),MATCH($F75,ExpenseNames,))*INDEX(StaffData, MATCH(CONCATENATE($C75,"New hires",$G75,$H75),StaffDataLookupName,), MATCH(S$6,StaffDataMonths,))  + IF(S$6&gt;INDEX(RoleData,MATCH($H75,RoleNames,),MATCH('Role Assumptions'!$H$5,ExpenseNames,)),INDEX(StaffData, MATCH(CONCATENATE($C75,"New hires",$G75,$H75),StaffDataLookupName,), MATCH(S$6-INDEX(RoleData,MATCH($H75,RoleNames,),MATCH('Role Assumptions'!$H$5,ExpenseNames,)),StaffDataMonths,)) * INDEX(RoleData,MATCH($H75,RoleNames,),MATCH($F75,ExpenseNames,)),0)</f>
        <v>0</v>
      </c>
      <c r="T75" s="22">
        <f>INDEX(RoleData,MATCH($H75,RoleNames,),MATCH($F75,ExpenseNames,))*INDEX(StaffData, MATCH(CONCATENATE($C75,"New hires",$G75,$H75),StaffDataLookupName,), MATCH(T$6,StaffDataMonths,))  + IF(T$6&gt;INDEX(RoleData,MATCH($H75,RoleNames,),MATCH('Role Assumptions'!$H$5,ExpenseNames,)),INDEX(StaffData, MATCH(CONCATENATE($C75,"New hires",$G75,$H75),StaffDataLookupName,), MATCH(T$6-INDEX(RoleData,MATCH($H75,RoleNames,),MATCH('Role Assumptions'!$H$5,ExpenseNames,)),StaffDataMonths,)) * INDEX(RoleData,MATCH($H75,RoleNames,),MATCH($F75,ExpenseNames,)),0)</f>
        <v>0</v>
      </c>
      <c r="U75" s="22">
        <f>INDEX(RoleData,MATCH($H75,RoleNames,),MATCH($F75,ExpenseNames,))*INDEX(StaffData, MATCH(CONCATENATE($C75,"New hires",$G75,$H75),StaffDataLookupName,), MATCH(U$6,StaffDataMonths,))  + IF(U$6&gt;INDEX(RoleData,MATCH($H75,RoleNames,),MATCH('Role Assumptions'!$H$5,ExpenseNames,)),INDEX(StaffData, MATCH(CONCATENATE($C75,"New hires",$G75,$H75),StaffDataLookupName,), MATCH(U$6-INDEX(RoleData,MATCH($H75,RoleNames,),MATCH('Role Assumptions'!$H$5,ExpenseNames,)),StaffDataMonths,)) * INDEX(RoleData,MATCH($H75,RoleNames,),MATCH($F75,ExpenseNames,)),0)</f>
        <v>0</v>
      </c>
      <c r="V75" s="22">
        <f>INDEX(RoleData,MATCH($H75,RoleNames,),MATCH($F75,ExpenseNames,))*INDEX(StaffData, MATCH(CONCATENATE($C75,"New hires",$G75,$H75),StaffDataLookupName,), MATCH(V$6,StaffDataMonths,))  + IF(V$6&gt;INDEX(RoleData,MATCH($H75,RoleNames,),MATCH('Role Assumptions'!$H$5,ExpenseNames,)),INDEX(StaffData, MATCH(CONCATENATE($C75,"New hires",$G75,$H75),StaffDataLookupName,), MATCH(V$6-INDEX(RoleData,MATCH($H75,RoleNames,),MATCH('Role Assumptions'!$H$5,ExpenseNames,)),StaffDataMonths,)) * INDEX(RoleData,MATCH($H75,RoleNames,),MATCH($F75,ExpenseNames,)),0)</f>
        <v>0</v>
      </c>
      <c r="W75" s="22">
        <f>INDEX(RoleData,MATCH($H75,RoleNames,),MATCH($F75,ExpenseNames,))*INDEX(StaffData, MATCH(CONCATENATE($C75,"New hires",$G75,$H75),StaffDataLookupName,), MATCH(W$6,StaffDataMonths,))  + IF(W$6&gt;INDEX(RoleData,MATCH($H75,RoleNames,),MATCH('Role Assumptions'!$H$5,ExpenseNames,)),INDEX(StaffData, MATCH(CONCATENATE($C75,"New hires",$G75,$H75),StaffDataLookupName,), MATCH(W$6-INDEX(RoleData,MATCH($H75,RoleNames,),MATCH('Role Assumptions'!$H$5,ExpenseNames,)),StaffDataMonths,)) * INDEX(RoleData,MATCH($H75,RoleNames,),MATCH($F75,ExpenseNames,)),0)</f>
        <v>0</v>
      </c>
      <c r="X75" s="22">
        <f>INDEX(RoleData,MATCH($H75,RoleNames,),MATCH($F75,ExpenseNames,))*INDEX(StaffData, MATCH(CONCATENATE($C75,"New hires",$G75,$H75),StaffDataLookupName,), MATCH(X$6,StaffDataMonths,))  + IF(X$6&gt;INDEX(RoleData,MATCH($H75,RoleNames,),MATCH('Role Assumptions'!$H$5,ExpenseNames,)),INDEX(StaffData, MATCH(CONCATENATE($C75,"New hires",$G75,$H75),StaffDataLookupName,), MATCH(X$6-INDEX(RoleData,MATCH($H75,RoleNames,),MATCH('Role Assumptions'!$H$5,ExpenseNames,)),StaffDataMonths,)) * INDEX(RoleData,MATCH($H75,RoleNames,),MATCH($F75,ExpenseNames,)),0)</f>
        <v>0</v>
      </c>
      <c r="Y75" s="22">
        <f>INDEX(RoleData,MATCH($H75,RoleNames,),MATCH($F75,ExpenseNames,))*INDEX(StaffData, MATCH(CONCATENATE($C75,"New hires",$G75,$H75),StaffDataLookupName,), MATCH(Y$6,StaffDataMonths,))  + IF(Y$6&gt;INDEX(RoleData,MATCH($H75,RoleNames,),MATCH('Role Assumptions'!$H$5,ExpenseNames,)),INDEX(StaffData, MATCH(CONCATENATE($C75,"New hires",$G75,$H75),StaffDataLookupName,), MATCH(Y$6-INDEX(RoleData,MATCH($H75,RoleNames,),MATCH('Role Assumptions'!$H$5,ExpenseNames,)),StaffDataMonths,)) * INDEX(RoleData,MATCH($H75,RoleNames,),MATCH($F75,ExpenseNames,)),0)</f>
        <v>0</v>
      </c>
      <c r="Z75" s="22">
        <f>INDEX(RoleData,MATCH($H75,RoleNames,),MATCH($F75,ExpenseNames,))*INDEX(StaffData, MATCH(CONCATENATE($C75,"New hires",$G75,$H75),StaffDataLookupName,), MATCH(Z$6,StaffDataMonths,))  + IF(Z$6&gt;INDEX(RoleData,MATCH($H75,RoleNames,),MATCH('Role Assumptions'!$H$5,ExpenseNames,)),INDEX(StaffData, MATCH(CONCATENATE($C75,"New hires",$G75,$H75),StaffDataLookupName,), MATCH(Z$6-INDEX(RoleData,MATCH($H75,RoleNames,),MATCH('Role Assumptions'!$H$5,ExpenseNames,)),StaffDataMonths,)) * INDEX(RoleData,MATCH($H75,RoleNames,),MATCH($F75,ExpenseNames,)),0)</f>
        <v>0</v>
      </c>
      <c r="AA75" s="22">
        <f>INDEX(RoleData,MATCH($H75,RoleNames,),MATCH($F75,ExpenseNames,))*INDEX(StaffData, MATCH(CONCATENATE($C75,"New hires",$G75,$H75),StaffDataLookupName,), MATCH(AA$6,StaffDataMonths,))  + IF(AA$6&gt;INDEX(RoleData,MATCH($H75,RoleNames,),MATCH('Role Assumptions'!$H$5,ExpenseNames,)),INDEX(StaffData, MATCH(CONCATENATE($C75,"New hires",$G75,$H75),StaffDataLookupName,), MATCH(AA$6-INDEX(RoleData,MATCH($H75,RoleNames,),MATCH('Role Assumptions'!$H$5,ExpenseNames,)),StaffDataMonths,)) * INDEX(RoleData,MATCH($H75,RoleNames,),MATCH($F75,ExpenseNames,)),0)</f>
        <v>4000</v>
      </c>
      <c r="AB75" s="22">
        <f>INDEX(RoleData,MATCH($H75,RoleNames,),MATCH($F75,ExpenseNames,))*INDEX(StaffData, MATCH(CONCATENATE($C75,"New hires",$G75,$H75),StaffDataLookupName,), MATCH(AB$6,StaffDataMonths,))  + IF(AB$6&gt;INDEX(RoleData,MATCH($H75,RoleNames,),MATCH('Role Assumptions'!$H$5,ExpenseNames,)),INDEX(StaffData, MATCH(CONCATENATE($C75,"New hires",$G75,$H75),StaffDataLookupName,), MATCH(AB$6-INDEX(RoleData,MATCH($H75,RoleNames,),MATCH('Role Assumptions'!$H$5,ExpenseNames,)),StaffDataMonths,)) * INDEX(RoleData,MATCH($H75,RoleNames,),MATCH($F75,ExpenseNames,)),0)</f>
        <v>0</v>
      </c>
      <c r="AC75" s="22">
        <f>INDEX(RoleData,MATCH($H75,RoleNames,),MATCH($F75,ExpenseNames,))*INDEX(StaffData, MATCH(CONCATENATE($C75,"New hires",$G75,$H75),StaffDataLookupName,), MATCH(AC$6,StaffDataMonths,))  + IF(AC$6&gt;INDEX(RoleData,MATCH($H75,RoleNames,),MATCH('Role Assumptions'!$H$5,ExpenseNames,)),INDEX(StaffData, MATCH(CONCATENATE($C75,"New hires",$G75,$H75),StaffDataLookupName,), MATCH(AC$6-INDEX(RoleData,MATCH($H75,RoleNames,),MATCH('Role Assumptions'!$H$5,ExpenseNames,)),StaffDataMonths,)) * INDEX(RoleData,MATCH($H75,RoleNames,),MATCH($F75,ExpenseNames,)),0)</f>
        <v>0</v>
      </c>
      <c r="AD75" s="22">
        <f>INDEX(RoleData,MATCH($H75,RoleNames,),MATCH($F75,ExpenseNames,))*INDEX(StaffData, MATCH(CONCATENATE($C75,"New hires",$G75,$H75),StaffDataLookupName,), MATCH(AD$6,StaffDataMonths,))  + IF(AD$6&gt;INDEX(RoleData,MATCH($H75,RoleNames,),MATCH('Role Assumptions'!$H$5,ExpenseNames,)),INDEX(StaffData, MATCH(CONCATENATE($C75,"New hires",$G75,$H75),StaffDataLookupName,), MATCH(AD$6-INDEX(RoleData,MATCH($H75,RoleNames,),MATCH('Role Assumptions'!$H$5,ExpenseNames,)),StaffDataMonths,)) * INDEX(RoleData,MATCH($H75,RoleNames,),MATCH($F75,ExpenseNames,)),0)</f>
        <v>0</v>
      </c>
      <c r="AE75" s="22">
        <f>INDEX(RoleData,MATCH($H75,RoleNames,),MATCH($F75,ExpenseNames,))*INDEX(StaffData, MATCH(CONCATENATE($C75,"New hires",$G75,$H75),StaffDataLookupName,), MATCH(AE$6,StaffDataMonths,))  + IF(AE$6&gt;INDEX(RoleData,MATCH($H75,RoleNames,),MATCH('Role Assumptions'!$H$5,ExpenseNames,)),INDEX(StaffData, MATCH(CONCATENATE($C75,"New hires",$G75,$H75),StaffDataLookupName,), MATCH(AE$6-INDEX(RoleData,MATCH($H75,RoleNames,),MATCH('Role Assumptions'!$H$5,ExpenseNames,)),StaffDataMonths,)) * INDEX(RoleData,MATCH($H75,RoleNames,),MATCH($F75,ExpenseNames,)),0)</f>
        <v>0</v>
      </c>
      <c r="AF75" s="22">
        <f>INDEX(RoleData,MATCH($H75,RoleNames,),MATCH($F75,ExpenseNames,))*INDEX(StaffData, MATCH(CONCATENATE($C75,"New hires",$G75,$H75),StaffDataLookupName,), MATCH(AF$6,StaffDataMonths,))  + IF(AF$6&gt;INDEX(RoleData,MATCH($H75,RoleNames,),MATCH('Role Assumptions'!$H$5,ExpenseNames,)),INDEX(StaffData, MATCH(CONCATENATE($C75,"New hires",$G75,$H75),StaffDataLookupName,), MATCH(AF$6-INDEX(RoleData,MATCH($H75,RoleNames,),MATCH('Role Assumptions'!$H$5,ExpenseNames,)),StaffDataMonths,)) * INDEX(RoleData,MATCH($H75,RoleNames,),MATCH($F75,ExpenseNames,)),0)</f>
        <v>0</v>
      </c>
      <c r="AG75" s="22">
        <f>INDEX(RoleData,MATCH($H75,RoleNames,),MATCH($F75,ExpenseNames,))*INDEX(StaffData, MATCH(CONCATENATE($C75,"New hires",$G75,$H75),StaffDataLookupName,), MATCH(AG$6,StaffDataMonths,))  + IF(AG$6&gt;INDEX(RoleData,MATCH($H75,RoleNames,),MATCH('Role Assumptions'!$H$5,ExpenseNames,)),INDEX(StaffData, MATCH(CONCATENATE($C75,"New hires",$G75,$H75),StaffDataLookupName,), MATCH(AG$6-INDEX(RoleData,MATCH($H75,RoleNames,),MATCH('Role Assumptions'!$H$5,ExpenseNames,)),StaffDataMonths,)) * INDEX(RoleData,MATCH($H75,RoleNames,),MATCH($F75,ExpenseNames,)),0)</f>
        <v>0</v>
      </c>
      <c r="AH75" s="22">
        <f>INDEX(RoleData,MATCH($H75,RoleNames,),MATCH($F75,ExpenseNames,))*INDEX(StaffData, MATCH(CONCATENATE($C75,"New hires",$G75,$H75),StaffDataLookupName,), MATCH(AH$6,StaffDataMonths,))  + IF(AH$6&gt;INDEX(RoleData,MATCH($H75,RoleNames,),MATCH('Role Assumptions'!$H$5,ExpenseNames,)),INDEX(StaffData, MATCH(CONCATENATE($C75,"New hires",$G75,$H75),StaffDataLookupName,), MATCH(AH$6-INDEX(RoleData,MATCH($H75,RoleNames,),MATCH('Role Assumptions'!$H$5,ExpenseNames,)),StaffDataMonths,)) * INDEX(RoleData,MATCH($H75,RoleNames,),MATCH($F75,ExpenseNames,)),0)</f>
        <v>0</v>
      </c>
      <c r="AI75" s="22">
        <f>INDEX(RoleData,MATCH($H75,RoleNames,),MATCH($F75,ExpenseNames,))*INDEX(StaffData, MATCH(CONCATENATE($C75,"New hires",$G75,$H75),StaffDataLookupName,), MATCH(AI$6,StaffDataMonths,))  + IF(AI$6&gt;INDEX(RoleData,MATCH($H75,RoleNames,),MATCH('Role Assumptions'!$H$5,ExpenseNames,)),INDEX(StaffData, MATCH(CONCATENATE($C75,"New hires",$G75,$H75),StaffDataLookupName,), MATCH(AI$6-INDEX(RoleData,MATCH($H75,RoleNames,),MATCH('Role Assumptions'!$H$5,ExpenseNames,)),StaffDataMonths,)) * INDEX(RoleData,MATCH($H75,RoleNames,),MATCH($F75,ExpenseNames,)),0)</f>
        <v>0</v>
      </c>
      <c r="AJ75" s="22">
        <f>INDEX(RoleData,MATCH($H75,RoleNames,),MATCH($F75,ExpenseNames,))*INDEX(StaffData, MATCH(CONCATENATE($C75,"New hires",$G75,$H75),StaffDataLookupName,), MATCH(AJ$6,StaffDataMonths,))  + IF(AJ$6&gt;INDEX(RoleData,MATCH($H75,RoleNames,),MATCH('Role Assumptions'!$H$5,ExpenseNames,)),INDEX(StaffData, MATCH(CONCATENATE($C75,"New hires",$G75,$H75),StaffDataLookupName,), MATCH(AJ$6-INDEX(RoleData,MATCH($H75,RoleNames,),MATCH('Role Assumptions'!$H$5,ExpenseNames,)),StaffDataMonths,)) * INDEX(RoleData,MATCH($H75,RoleNames,),MATCH($F75,ExpenseNames,)),0)</f>
        <v>0</v>
      </c>
      <c r="AK75" s="22">
        <f>INDEX(RoleData,MATCH($H75,RoleNames,),MATCH($F75,ExpenseNames,))*INDEX(StaffData, MATCH(CONCATENATE($C75,"New hires",$G75,$H75),StaffDataLookupName,), MATCH(AK$6,StaffDataMonths,))  + IF(AK$6&gt;INDEX(RoleData,MATCH($H75,RoleNames,),MATCH('Role Assumptions'!$H$5,ExpenseNames,)),INDEX(StaffData, MATCH(CONCATENATE($C75,"New hires",$G75,$H75),StaffDataLookupName,), MATCH(AK$6-INDEX(RoleData,MATCH($H75,RoleNames,),MATCH('Role Assumptions'!$H$5,ExpenseNames,)),StaffDataMonths,)) * INDEX(RoleData,MATCH($H75,RoleNames,),MATCH($F75,ExpenseNames,)),0)</f>
        <v>0</v>
      </c>
      <c r="AL75" s="22">
        <f>INDEX(RoleData,MATCH($H75,RoleNames,),MATCH($F75,ExpenseNames,))*INDEX(StaffData, MATCH(CONCATENATE($C75,"New hires",$G75,$H75),StaffDataLookupName,), MATCH(AL$6,StaffDataMonths,))  + IF(AL$6&gt;INDEX(RoleData,MATCH($H75,RoleNames,),MATCH('Role Assumptions'!$H$5,ExpenseNames,)),INDEX(StaffData, MATCH(CONCATENATE($C75,"New hires",$G75,$H75),StaffDataLookupName,), MATCH(AL$6-INDEX(RoleData,MATCH($H75,RoleNames,),MATCH('Role Assumptions'!$H$5,ExpenseNames,)),StaffDataMonths,)) * INDEX(RoleData,MATCH($H75,RoleNames,),MATCH($F75,ExpenseNames,)),0)</f>
        <v>0</v>
      </c>
      <c r="AM75" s="22">
        <f>INDEX(RoleData,MATCH($H75,RoleNames,),MATCH($F75,ExpenseNames,))*INDEX(StaffData, MATCH(CONCATENATE($C75,"New hires",$G75,$H75),StaffDataLookupName,), MATCH(AM$6,StaffDataMonths,))  + IF(AM$6&gt;INDEX(RoleData,MATCH($H75,RoleNames,),MATCH('Role Assumptions'!$H$5,ExpenseNames,)),INDEX(StaffData, MATCH(CONCATENATE($C75,"New hires",$G75,$H75),StaffDataLookupName,), MATCH(AM$6-INDEX(RoleData,MATCH($H75,RoleNames,),MATCH('Role Assumptions'!$H$5,ExpenseNames,)),StaffDataMonths,)) * INDEX(RoleData,MATCH($H75,RoleNames,),MATCH($F75,ExpenseNames,)),0)</f>
        <v>0</v>
      </c>
      <c r="AN75" s="22">
        <f>INDEX(RoleData,MATCH($H75,RoleNames,),MATCH($F75,ExpenseNames,))*INDEX(StaffData, MATCH(CONCATENATE($C75,"New hires",$G75,$H75),StaffDataLookupName,), MATCH(AN$6,StaffDataMonths,))  + IF(AN$6&gt;INDEX(RoleData,MATCH($H75,RoleNames,),MATCH('Role Assumptions'!$H$5,ExpenseNames,)),INDEX(StaffData, MATCH(CONCATENATE($C75,"New hires",$G75,$H75),StaffDataLookupName,), MATCH(AN$6-INDEX(RoleData,MATCH($H75,RoleNames,),MATCH('Role Assumptions'!$H$5,ExpenseNames,)),StaffDataMonths,)) * INDEX(RoleData,MATCH($H75,RoleNames,),MATCH($F75,ExpenseNames,)),0)</f>
        <v>0</v>
      </c>
      <c r="AO75" s="22">
        <f>INDEX(RoleData,MATCH($H75,RoleNames,),MATCH($F75,ExpenseNames,))*INDEX(StaffData, MATCH(CONCATENATE($C75,"New hires",$G75,$H75),StaffDataLookupName,), MATCH(AO$6,StaffDataMonths,))  + IF(AO$6&gt;INDEX(RoleData,MATCH($H75,RoleNames,),MATCH('Role Assumptions'!$H$5,ExpenseNames,)),INDEX(StaffData, MATCH(CONCATENATE($C75,"New hires",$G75,$H75),StaffDataLookupName,), MATCH(AO$6-INDEX(RoleData,MATCH($H75,RoleNames,),MATCH('Role Assumptions'!$H$5,ExpenseNames,)),StaffDataMonths,)) * INDEX(RoleData,MATCH($H75,RoleNames,),MATCH($F75,ExpenseNames,)),0)</f>
        <v>0</v>
      </c>
      <c r="AP75" s="22">
        <f>INDEX(RoleData,MATCH($H75,RoleNames,),MATCH($F75,ExpenseNames,))*INDEX(StaffData, MATCH(CONCATENATE($C75,"New hires",$G75,$H75),StaffDataLookupName,), MATCH(AP$6,StaffDataMonths,))  + IF(AP$6&gt;INDEX(RoleData,MATCH($H75,RoleNames,),MATCH('Role Assumptions'!$H$5,ExpenseNames,)),INDEX(StaffData, MATCH(CONCATENATE($C75,"New hires",$G75,$H75),StaffDataLookupName,), MATCH(AP$6-INDEX(RoleData,MATCH($H75,RoleNames,),MATCH('Role Assumptions'!$H$5,ExpenseNames,)),StaffDataMonths,)) * INDEX(RoleData,MATCH($H75,RoleNames,),MATCH($F75,ExpenseNames,)),0)</f>
        <v>0</v>
      </c>
      <c r="AQ75" s="22">
        <f>INDEX(RoleData,MATCH($H75,RoleNames,),MATCH($F75,ExpenseNames,))*INDEX(StaffData, MATCH(CONCATENATE($C75,"New hires",$G75,$H75),StaffDataLookupName,), MATCH(AQ$6,StaffDataMonths,))  + IF(AQ$6&gt;INDEX(RoleData,MATCH($H75,RoleNames,),MATCH('Role Assumptions'!$H$5,ExpenseNames,)),INDEX(StaffData, MATCH(CONCATENATE($C75,"New hires",$G75,$H75),StaffDataLookupName,), MATCH(AQ$6-INDEX(RoleData,MATCH($H75,RoleNames,),MATCH('Role Assumptions'!$H$5,ExpenseNames,)),StaffDataMonths,)) * INDEX(RoleData,MATCH($H75,RoleNames,),MATCH($F75,ExpenseNames,)),0)</f>
        <v>0</v>
      </c>
      <c r="AR75" s="22">
        <f>INDEX(RoleData,MATCH($H75,RoleNames,),MATCH($F75,ExpenseNames,))*INDEX(StaffData, MATCH(CONCATENATE($C75,"New hires",$G75,$H75),StaffDataLookupName,), MATCH(AR$6,StaffDataMonths,))  + IF(AR$6&gt;INDEX(RoleData,MATCH($H75,RoleNames,),MATCH('Role Assumptions'!$H$5,ExpenseNames,)),INDEX(StaffData, MATCH(CONCATENATE($C75,"New hires",$G75,$H75),StaffDataLookupName,), MATCH(AR$6-INDEX(RoleData,MATCH($H75,RoleNames,),MATCH('Role Assumptions'!$H$5,ExpenseNames,)),StaffDataMonths,)) * INDEX(RoleData,MATCH($H75,RoleNames,),MATCH($F75,ExpenseNames,)),0)</f>
        <v>0</v>
      </c>
      <c r="AS75" s="22">
        <f>INDEX(RoleData,MATCH($H75,RoleNames,),MATCH($F75,ExpenseNames,))*INDEX(StaffData, MATCH(CONCATENATE($C75,"New hires",$G75,$H75),StaffDataLookupName,), MATCH(AS$6,StaffDataMonths,))  + IF(AS$6&gt;INDEX(RoleData,MATCH($H75,RoleNames,),MATCH('Role Assumptions'!$H$5,ExpenseNames,)),INDEX(StaffData, MATCH(CONCATENATE($C75,"New hires",$G75,$H75),StaffDataLookupName,), MATCH(AS$6-INDEX(RoleData,MATCH($H75,RoleNames,),MATCH('Role Assumptions'!$H$5,ExpenseNames,)),StaffDataMonths,)) * INDEX(RoleData,MATCH($H75,RoleNames,),MATCH($F75,ExpenseNames,)),0)</f>
        <v>4000</v>
      </c>
      <c r="AT75" s="22">
        <f>INDEX(RoleData,MATCH($H75,RoleNames,),MATCH($F75,ExpenseNames,))*INDEX(StaffData, MATCH(CONCATENATE($C75,"New hires",$G75,$H75),StaffDataLookupName,), MATCH(AT$6,StaffDataMonths,))  + IF(AT$6&gt;INDEX(RoleData,MATCH($H75,RoleNames,),MATCH('Role Assumptions'!$H$5,ExpenseNames,)),INDEX(StaffData, MATCH(CONCATENATE($C75,"New hires",$G75,$H75),StaffDataLookupName,), MATCH(AT$6-INDEX(RoleData,MATCH($H75,RoleNames,),MATCH('Role Assumptions'!$H$5,ExpenseNames,)),StaffDataMonths,)) * INDEX(RoleData,MATCH($H75,RoleNames,),MATCH($F75,ExpenseNames,)),0)</f>
        <v>0</v>
      </c>
      <c r="AU75" s="22">
        <f>INDEX(RoleData,MATCH($H75,RoleNames,),MATCH($F75,ExpenseNames,))*INDEX(StaffData, MATCH(CONCATENATE($C75,"New hires",$G75,$H75),StaffDataLookupName,), MATCH(AU$6,StaffDataMonths,))  + IF(AU$6&gt;INDEX(RoleData,MATCH($H75,RoleNames,),MATCH('Role Assumptions'!$H$5,ExpenseNames,)),INDEX(StaffData, MATCH(CONCATENATE($C75,"New hires",$G75,$H75),StaffDataLookupName,), MATCH(AU$6-INDEX(RoleData,MATCH($H75,RoleNames,),MATCH('Role Assumptions'!$H$5,ExpenseNames,)),StaffDataMonths,)) * INDEX(RoleData,MATCH($H75,RoleNames,),MATCH($F75,ExpenseNames,)),0)</f>
        <v>0</v>
      </c>
      <c r="AV75" s="22">
        <f>INDEX(RoleData,MATCH($H75,RoleNames,),MATCH($F75,ExpenseNames,))*INDEX(StaffData, MATCH(CONCATENATE($C75,"New hires",$G75,$H75),StaffDataLookupName,), MATCH(AV$6,StaffDataMonths,))  + IF(AV$6&gt;INDEX(RoleData,MATCH($H75,RoleNames,),MATCH('Role Assumptions'!$H$5,ExpenseNames,)),INDEX(StaffData, MATCH(CONCATENATE($C75,"New hires",$G75,$H75),StaffDataLookupName,), MATCH(AV$6-INDEX(RoleData,MATCH($H75,RoleNames,),MATCH('Role Assumptions'!$H$5,ExpenseNames,)),StaffDataMonths,)) * INDEX(RoleData,MATCH($H75,RoleNames,),MATCH($F75,ExpenseNames,)),0)</f>
        <v>0</v>
      </c>
      <c r="AW75" s="22">
        <f>INDEX(RoleData,MATCH($H75,RoleNames,),MATCH($F75,ExpenseNames,))*INDEX(StaffData, MATCH(CONCATENATE($C75,"New hires",$G75,$H75),StaffDataLookupName,), MATCH(AW$6,StaffDataMonths,))  + IF(AW$6&gt;INDEX(RoleData,MATCH($H75,RoleNames,),MATCH('Role Assumptions'!$H$5,ExpenseNames,)),INDEX(StaffData, MATCH(CONCATENATE($C75,"New hires",$G75,$H75),StaffDataLookupName,), MATCH(AW$6-INDEX(RoleData,MATCH($H75,RoleNames,),MATCH('Role Assumptions'!$H$5,ExpenseNames,)),StaffDataMonths,)) * INDEX(RoleData,MATCH($H75,RoleNames,),MATCH($F75,ExpenseNames,)),0)</f>
        <v>0</v>
      </c>
      <c r="AX75" s="22">
        <f>INDEX(RoleData,MATCH($H75,RoleNames,),MATCH($F75,ExpenseNames,))*INDEX(StaffData, MATCH(CONCATENATE($C75,"New hires",$G75,$H75),StaffDataLookupName,), MATCH(AX$6,StaffDataMonths,))  + IF(AX$6&gt;INDEX(RoleData,MATCH($H75,RoleNames,),MATCH('Role Assumptions'!$H$5,ExpenseNames,)),INDEX(StaffData, MATCH(CONCATENATE($C75,"New hires",$G75,$H75),StaffDataLookupName,), MATCH(AX$6-INDEX(RoleData,MATCH($H75,RoleNames,),MATCH('Role Assumptions'!$H$5,ExpenseNames,)),StaffDataMonths,)) * INDEX(RoleData,MATCH($H75,RoleNames,),MATCH($F75,ExpenseNames,)),0)</f>
        <v>0</v>
      </c>
      <c r="AY75" s="22">
        <f>INDEX(RoleData,MATCH($H75,RoleNames,),MATCH($F75,ExpenseNames,))*INDEX(StaffData, MATCH(CONCATENATE($C75,"New hires",$G75,$H75),StaffDataLookupName,), MATCH(AY$6,StaffDataMonths,))  + IF(AY$6&gt;INDEX(RoleData,MATCH($H75,RoleNames,),MATCH('Role Assumptions'!$H$5,ExpenseNames,)),INDEX(StaffData, MATCH(CONCATENATE($C75,"New hires",$G75,$H75),StaffDataLookupName,), MATCH(AY$6-INDEX(RoleData,MATCH($H75,RoleNames,),MATCH('Role Assumptions'!$H$5,ExpenseNames,)),StaffDataMonths,)) * INDEX(RoleData,MATCH($H75,RoleNames,),MATCH($F75,ExpenseNames,)),0)</f>
        <v>0</v>
      </c>
      <c r="AZ75" s="22">
        <f>INDEX(RoleData,MATCH($H75,RoleNames,),MATCH($F75,ExpenseNames,))*INDEX(StaffData, MATCH(CONCATENATE($C75,"New hires",$G75,$H75),StaffDataLookupName,), MATCH(AZ$6,StaffDataMonths,))  + IF(AZ$6&gt;INDEX(RoleData,MATCH($H75,RoleNames,),MATCH('Role Assumptions'!$H$5,ExpenseNames,)),INDEX(StaffData, MATCH(CONCATENATE($C75,"New hires",$G75,$H75),StaffDataLookupName,), MATCH(AZ$6-INDEX(RoleData,MATCH($H75,RoleNames,),MATCH('Role Assumptions'!$H$5,ExpenseNames,)),StaffDataMonths,)) * INDEX(RoleData,MATCH($H75,RoleNames,),MATCH($F75,ExpenseNames,)),0)</f>
        <v>0</v>
      </c>
      <c r="BA75" s="22">
        <f>INDEX(RoleData,MATCH($H75,RoleNames,),MATCH($F75,ExpenseNames,))*INDEX(StaffData, MATCH(CONCATENATE($C75,"New hires",$G75,$H75),StaffDataLookupName,), MATCH(BA$6,StaffDataMonths,))  + IF(BA$6&gt;INDEX(RoleData,MATCH($H75,RoleNames,),MATCH('Role Assumptions'!$H$5,ExpenseNames,)),INDEX(StaffData, MATCH(CONCATENATE($C75,"New hires",$G75,$H75),StaffDataLookupName,), MATCH(BA$6-INDEX(RoleData,MATCH($H75,RoleNames,),MATCH('Role Assumptions'!$H$5,ExpenseNames,)),StaffDataMonths,)) * INDEX(RoleData,MATCH($H75,RoleNames,),MATCH($F75,ExpenseNames,)),0)</f>
        <v>0</v>
      </c>
      <c r="BB75" s="22">
        <f>INDEX(RoleData,MATCH($H75,RoleNames,),MATCH($F75,ExpenseNames,))*INDEX(StaffData, MATCH(CONCATENATE($C75,"New hires",$G75,$H75),StaffDataLookupName,), MATCH(BB$6,StaffDataMonths,))  + IF(BB$6&gt;INDEX(RoleData,MATCH($H75,RoleNames,),MATCH('Role Assumptions'!$H$5,ExpenseNames,)),INDEX(StaffData, MATCH(CONCATENATE($C75,"New hires",$G75,$H75),StaffDataLookupName,), MATCH(BB$6-INDEX(RoleData,MATCH($H75,RoleNames,),MATCH('Role Assumptions'!$H$5,ExpenseNames,)),StaffDataMonths,)) * INDEX(RoleData,MATCH($H75,RoleNames,),MATCH($F75,ExpenseNames,)),0)</f>
        <v>0</v>
      </c>
      <c r="BC75" s="22">
        <f>INDEX(RoleData,MATCH($H75,RoleNames,),MATCH($F75,ExpenseNames,))*INDEX(StaffData, MATCH(CONCATENATE($C75,"New hires",$G75,$H75),StaffDataLookupName,), MATCH(BC$6,StaffDataMonths,))  + IF(BC$6&gt;INDEX(RoleData,MATCH($H75,RoleNames,),MATCH('Role Assumptions'!$H$5,ExpenseNames,)),INDEX(StaffData, MATCH(CONCATENATE($C75,"New hires",$G75,$H75),StaffDataLookupName,), MATCH(BC$6-INDEX(RoleData,MATCH($H75,RoleNames,),MATCH('Role Assumptions'!$H$5,ExpenseNames,)),StaffDataMonths,)) * INDEX(RoleData,MATCH($H75,RoleNames,),MATCH($F75,ExpenseNames,)),0)</f>
        <v>0</v>
      </c>
      <c r="BD75" s="22">
        <f>INDEX(RoleData,MATCH($H75,RoleNames,),MATCH($F75,ExpenseNames,))*INDEX(StaffData, MATCH(CONCATENATE($C75,"New hires",$G75,$H75),StaffDataLookupName,), MATCH(BD$6,StaffDataMonths,))  + IF(BD$6&gt;INDEX(RoleData,MATCH($H75,RoleNames,),MATCH('Role Assumptions'!$H$5,ExpenseNames,)),INDEX(StaffData, MATCH(CONCATENATE($C75,"New hires",$G75,$H75),StaffDataLookupName,), MATCH(BD$6-INDEX(RoleData,MATCH($H75,RoleNames,),MATCH('Role Assumptions'!$H$5,ExpenseNames,)),StaffDataMonths,)) * INDEX(RoleData,MATCH($H75,RoleNames,),MATCH($F75,ExpenseNames,)),0)</f>
        <v>0</v>
      </c>
      <c r="BE75" s="22">
        <f>INDEX(RoleData,MATCH($H75,RoleNames,),MATCH($F75,ExpenseNames,))*INDEX(StaffData, MATCH(CONCATENATE($C75,"New hires",$G75,$H75),StaffDataLookupName,), MATCH(BE$6,StaffDataMonths,))  + IF(BE$6&gt;INDEX(RoleData,MATCH($H75,RoleNames,),MATCH('Role Assumptions'!$H$5,ExpenseNames,)),INDEX(StaffData, MATCH(CONCATENATE($C75,"New hires",$G75,$H75),StaffDataLookupName,), MATCH(BE$6-INDEX(RoleData,MATCH($H75,RoleNames,),MATCH('Role Assumptions'!$H$5,ExpenseNames,)),StaffDataMonths,)) * INDEX(RoleData,MATCH($H75,RoleNames,),MATCH($F75,ExpenseNames,)),0)</f>
        <v>0</v>
      </c>
      <c r="BF75" s="22">
        <f>INDEX(RoleData,MATCH($H75,RoleNames,),MATCH($F75,ExpenseNames,))*INDEX(StaffData, MATCH(CONCATENATE($C75,"New hires",$G75,$H75),StaffDataLookupName,), MATCH(BF$6,StaffDataMonths,))  + IF(BF$6&gt;INDEX(RoleData,MATCH($H75,RoleNames,),MATCH('Role Assumptions'!$H$5,ExpenseNames,)),INDEX(StaffData, MATCH(CONCATENATE($C75,"New hires",$G75,$H75),StaffDataLookupName,), MATCH(BF$6-INDEX(RoleData,MATCH($H75,RoleNames,),MATCH('Role Assumptions'!$H$5,ExpenseNames,)),StaffDataMonths,)) * INDEX(RoleData,MATCH($H75,RoleNames,),MATCH($F75,ExpenseNames,)),0)</f>
        <v>0</v>
      </c>
      <c r="BG75" s="22">
        <f>INDEX(RoleData,MATCH($H75,RoleNames,),MATCH($F75,ExpenseNames,))*INDEX(StaffData, MATCH(CONCATENATE($C75,"New hires",$G75,$H75),StaffDataLookupName,), MATCH(BG$6,StaffDataMonths,))  + IF(BG$6&gt;INDEX(RoleData,MATCH($H75,RoleNames,),MATCH('Role Assumptions'!$H$5,ExpenseNames,)),INDEX(StaffData, MATCH(CONCATENATE($C75,"New hires",$G75,$H75),StaffDataLookupName,), MATCH(BG$6-INDEX(RoleData,MATCH($H75,RoleNames,),MATCH('Role Assumptions'!$H$5,ExpenseNames,)),StaffDataMonths,)) * INDEX(RoleData,MATCH($H75,RoleNames,),MATCH($F75,ExpenseNames,)),0)</f>
        <v>0</v>
      </c>
      <c r="BH75" s="22">
        <f>INDEX(RoleData,MATCH($H75,RoleNames,),MATCH($F75,ExpenseNames,))*INDEX(StaffData, MATCH(CONCATENATE($C75,"New hires",$G75,$H75),StaffDataLookupName,), MATCH(BH$6,StaffDataMonths,))  + IF(BH$6&gt;INDEX(RoleData,MATCH($H75,RoleNames,),MATCH('Role Assumptions'!$H$5,ExpenseNames,)),INDEX(StaffData, MATCH(CONCATENATE($C75,"New hires",$G75,$H75),StaffDataLookupName,), MATCH(BH$6-INDEX(RoleData,MATCH($H75,RoleNames,),MATCH('Role Assumptions'!$H$5,ExpenseNames,)),StaffDataMonths,)) * INDEX(RoleData,MATCH($H75,RoleNames,),MATCH($F75,ExpenseNames,)),0)</f>
        <v>0</v>
      </c>
      <c r="BI75" s="22">
        <f>INDEX(RoleData,MATCH($H75,RoleNames,),MATCH($F75,ExpenseNames,))*INDEX(StaffData, MATCH(CONCATENATE($C75,"New hires",$G75,$H75),StaffDataLookupName,), MATCH(BI$6,StaffDataMonths,))  + IF(BI$6&gt;INDEX(RoleData,MATCH($H75,RoleNames,),MATCH('Role Assumptions'!$H$5,ExpenseNames,)),INDEX(StaffData, MATCH(CONCATENATE($C75,"New hires",$G75,$H75),StaffDataLookupName,), MATCH(BI$6-INDEX(RoleData,MATCH($H75,RoleNames,),MATCH('Role Assumptions'!$H$5,ExpenseNames,)),StaffDataMonths,)) * INDEX(RoleData,MATCH($H75,RoleNames,),MATCH($F75,ExpenseNames,)),0)</f>
        <v>0</v>
      </c>
      <c r="BJ75" s="22">
        <f>INDEX(RoleData,MATCH($H75,RoleNames,),MATCH($F75,ExpenseNames,))*INDEX(StaffData, MATCH(CONCATENATE($C75,"New hires",$G75,$H75),StaffDataLookupName,), MATCH(BJ$6,StaffDataMonths,))  + IF(BJ$6&gt;INDEX(RoleData,MATCH($H75,RoleNames,),MATCH('Role Assumptions'!$H$5,ExpenseNames,)),INDEX(StaffData, MATCH(CONCATENATE($C75,"New hires",$G75,$H75),StaffDataLookupName,), MATCH(BJ$6-INDEX(RoleData,MATCH($H75,RoleNames,),MATCH('Role Assumptions'!$H$5,ExpenseNames,)),StaffDataMonths,)) * INDEX(RoleData,MATCH($H75,RoleNames,),MATCH($F75,ExpenseNames,)),0)</f>
        <v>0</v>
      </c>
      <c r="BK75" s="22">
        <f>INDEX(RoleData,MATCH($H75,RoleNames,),MATCH($F75,ExpenseNames,))*INDEX(StaffData, MATCH(CONCATENATE($C75,"New hires",$G75,$H75),StaffDataLookupName,), MATCH(BK$6,StaffDataMonths,))  + IF(BK$6&gt;INDEX(RoleData,MATCH($H75,RoleNames,),MATCH('Role Assumptions'!$H$5,ExpenseNames,)),INDEX(StaffData, MATCH(CONCATENATE($C75,"New hires",$G75,$H75),StaffDataLookupName,), MATCH(BK$6-INDEX(RoleData,MATCH($H75,RoleNames,),MATCH('Role Assumptions'!$H$5,ExpenseNames,)),StaffDataMonths,)) * INDEX(RoleData,MATCH($H75,RoleNames,),MATCH($F75,ExpenseNames,)),0)</f>
        <v>0</v>
      </c>
      <c r="BL75" s="22">
        <f>INDEX(RoleData,MATCH($H75,RoleNames,),MATCH($F75,ExpenseNames,))*INDEX(StaffData, MATCH(CONCATENATE($C75,"New hires",$G75,$H75),StaffDataLookupName,), MATCH(BL$6,StaffDataMonths,))  + IF(BL$6&gt;INDEX(RoleData,MATCH($H75,RoleNames,),MATCH('Role Assumptions'!$H$5,ExpenseNames,)),INDEX(StaffData, MATCH(CONCATENATE($C75,"New hires",$G75,$H75),StaffDataLookupName,), MATCH(BL$6-INDEX(RoleData,MATCH($H75,RoleNames,),MATCH('Role Assumptions'!$H$5,ExpenseNames,)),StaffDataMonths,)) * INDEX(RoleData,MATCH($H75,RoleNames,),MATCH($F75,ExpenseNames,)),0)</f>
        <v>0</v>
      </c>
      <c r="BM75" s="22">
        <f>INDEX(RoleData,MATCH($H75,RoleNames,),MATCH($F75,ExpenseNames,))*INDEX(StaffData, MATCH(CONCATENATE($C75,"New hires",$G75,$H75),StaffDataLookupName,), MATCH(BM$6,StaffDataMonths,))  + IF(BM$6&gt;INDEX(RoleData,MATCH($H75,RoleNames,),MATCH('Role Assumptions'!$H$5,ExpenseNames,)),INDEX(StaffData, MATCH(CONCATENATE($C75,"New hires",$G75,$H75),StaffDataLookupName,), MATCH(BM$6-INDEX(RoleData,MATCH($H75,RoleNames,),MATCH('Role Assumptions'!$H$5,ExpenseNames,)),StaffDataMonths,)) * INDEX(RoleData,MATCH($H75,RoleNames,),MATCH($F75,ExpenseNames,)),0)</f>
        <v>0</v>
      </c>
      <c r="BN75" s="22">
        <f>INDEX(RoleData,MATCH($H75,RoleNames,),MATCH($F75,ExpenseNames,))*INDEX(StaffData, MATCH(CONCATENATE($C75,"New hires",$G75,$H75),StaffDataLookupName,), MATCH(BN$6,StaffDataMonths,))  + IF(BN$6&gt;INDEX(RoleData,MATCH($H75,RoleNames,),MATCH('Role Assumptions'!$H$5,ExpenseNames,)),INDEX(StaffData, MATCH(CONCATENATE($C75,"New hires",$G75,$H75),StaffDataLookupName,), MATCH(BN$6-INDEX(RoleData,MATCH($H75,RoleNames,),MATCH('Role Assumptions'!$H$5,ExpenseNames,)),StaffDataMonths,)) * INDEX(RoleData,MATCH($H75,RoleNames,),MATCH($F75,ExpenseNames,)),0)</f>
        <v>0</v>
      </c>
      <c r="BO75" s="22">
        <f>INDEX(RoleData,MATCH($H75,RoleNames,),MATCH($F75,ExpenseNames,))*INDEX(StaffData, MATCH(CONCATENATE($C75,"New hires",$G75,$H75),StaffDataLookupName,), MATCH(BO$6,StaffDataMonths,))  + IF(BO$6&gt;INDEX(RoleData,MATCH($H75,RoleNames,),MATCH('Role Assumptions'!$H$5,ExpenseNames,)),INDEX(StaffData, MATCH(CONCATENATE($C75,"New hires",$G75,$H75),StaffDataLookupName,), MATCH(BO$6-INDEX(RoleData,MATCH($H75,RoleNames,),MATCH('Role Assumptions'!$H$5,ExpenseNames,)),StaffDataMonths,)) * INDEX(RoleData,MATCH($H75,RoleNames,),MATCH($F75,ExpenseNames,)),0)</f>
        <v>0</v>
      </c>
      <c r="BP75" s="22">
        <f>INDEX(RoleData,MATCH($H75,RoleNames,),MATCH($F75,ExpenseNames,))*INDEX(StaffData, MATCH(CONCATENATE($C75,"New hires",$G75,$H75),StaffDataLookupName,), MATCH(BP$6,StaffDataMonths,))  + IF(BP$6&gt;INDEX(RoleData,MATCH($H75,RoleNames,),MATCH('Role Assumptions'!$H$5,ExpenseNames,)),INDEX(StaffData, MATCH(CONCATENATE($C75,"New hires",$G75,$H75),StaffDataLookupName,), MATCH(BP$6-INDEX(RoleData,MATCH($H75,RoleNames,),MATCH('Role Assumptions'!$H$5,ExpenseNames,)),StaffDataMonths,)) * INDEX(RoleData,MATCH($H75,RoleNames,),MATCH($F75,ExpenseNames,)),0)</f>
        <v>0</v>
      </c>
      <c r="BQ75" s="22">
        <f>INDEX(RoleData,MATCH($H75,RoleNames,),MATCH($F75,ExpenseNames,))*INDEX(StaffData, MATCH(CONCATENATE($C75,"New hires",$G75,$H75),StaffDataLookupName,), MATCH(BQ$6,StaffDataMonths,))  + IF(BQ$6&gt;INDEX(RoleData,MATCH($H75,RoleNames,),MATCH('Role Assumptions'!$H$5,ExpenseNames,)),INDEX(StaffData, MATCH(CONCATENATE($C75,"New hires",$G75,$H75),StaffDataLookupName,), MATCH(BQ$6-INDEX(RoleData,MATCH($H75,RoleNames,),MATCH('Role Assumptions'!$H$5,ExpenseNames,)),StaffDataMonths,)) * INDEX(RoleData,MATCH($H75,RoleNames,),MATCH($F75,ExpenseNames,)),0)</f>
        <v>0</v>
      </c>
    </row>
    <row r="76" spans="1:69" s="21" customFormat="1" ht="16" customHeight="1">
      <c r="A76" s="212"/>
      <c r="B76" s="21" t="s">
        <v>132</v>
      </c>
      <c r="C76" s="212" t="s">
        <v>2</v>
      </c>
      <c r="D76" s="212" t="s">
        <v>118</v>
      </c>
      <c r="E76" s="212" t="s">
        <v>113</v>
      </c>
      <c r="F76" s="212" t="s">
        <v>89</v>
      </c>
      <c r="G76" s="212" t="s">
        <v>37</v>
      </c>
      <c r="H76" s="197" t="s">
        <v>39</v>
      </c>
      <c r="I76" s="197" t="str">
        <f t="shared" si="67"/>
        <v>ExpensesR&amp;DStaffTechnologyComputerMobile Platform TeamDevelopment Manager</v>
      </c>
      <c r="J76" s="22">
        <f>INDEX(RoleData,MATCH($H76,RoleNames,),MATCH($F76,ExpenseNames,))*INDEX(StaffData, MATCH(CONCATENATE($C76,"New hires",$G76,$H76),StaffDataLookupName,), MATCH(J$6,StaffDataMonths,))  + IF(J$6&gt;INDEX(RoleData,MATCH($H76,RoleNames,),MATCH('Role Assumptions'!$H$5,ExpenseNames,)),INDEX(StaffData, MATCH(CONCATENATE($C76,"New hires",$G76,$H76),StaffDataLookupName,), MATCH(J$6-INDEX(RoleData,MATCH($H76,RoleNames,),MATCH('Role Assumptions'!$H$5,ExpenseNames,)),StaffDataMonths,)) * INDEX(RoleData,MATCH($H76,RoleNames,),MATCH($F76,ExpenseNames,)),0)</f>
        <v>0</v>
      </c>
      <c r="K76" s="22">
        <f>INDEX(RoleData,MATCH($H76,RoleNames,),MATCH($F76,ExpenseNames,))*INDEX(StaffData, MATCH(CONCATENATE($C76,"New hires",$G76,$H76),StaffDataLookupName,), MATCH(K$6,StaffDataMonths,))  + IF(K$6&gt;INDEX(RoleData,MATCH($H76,RoleNames,),MATCH('Role Assumptions'!$H$5,ExpenseNames,)),INDEX(StaffData, MATCH(CONCATENATE($C76,"New hires",$G76,$H76),StaffDataLookupName,), MATCH(K$6-INDEX(RoleData,MATCH($H76,RoleNames,),MATCH('Role Assumptions'!$H$5,ExpenseNames,)),StaffDataMonths,)) * INDEX(RoleData,MATCH($H76,RoleNames,),MATCH($F76,ExpenseNames,)),0)</f>
        <v>0</v>
      </c>
      <c r="L76" s="22">
        <f>INDEX(RoleData,MATCH($H76,RoleNames,),MATCH($F76,ExpenseNames,))*INDEX(StaffData, MATCH(CONCATENATE($C76,"New hires",$G76,$H76),StaffDataLookupName,), MATCH(L$6,StaffDataMonths,))  + IF(L$6&gt;INDEX(RoleData,MATCH($H76,RoleNames,),MATCH('Role Assumptions'!$H$5,ExpenseNames,)),INDEX(StaffData, MATCH(CONCATENATE($C76,"New hires",$G76,$H76),StaffDataLookupName,), MATCH(L$6-INDEX(RoleData,MATCH($H76,RoleNames,),MATCH('Role Assumptions'!$H$5,ExpenseNames,)),StaffDataMonths,)) * INDEX(RoleData,MATCH($H76,RoleNames,),MATCH($F76,ExpenseNames,)),0)</f>
        <v>0</v>
      </c>
      <c r="M76" s="22">
        <f>INDEX(RoleData,MATCH($H76,RoleNames,),MATCH($F76,ExpenseNames,))*INDEX(StaffData, MATCH(CONCATENATE($C76,"New hires",$G76,$H76),StaffDataLookupName,), MATCH(M$6,StaffDataMonths,))  + IF(M$6&gt;INDEX(RoleData,MATCH($H76,RoleNames,),MATCH('Role Assumptions'!$H$5,ExpenseNames,)),INDEX(StaffData, MATCH(CONCATENATE($C76,"New hires",$G76,$H76),StaffDataLookupName,), MATCH(M$6-INDEX(RoleData,MATCH($H76,RoleNames,),MATCH('Role Assumptions'!$H$5,ExpenseNames,)),StaffDataMonths,)) * INDEX(RoleData,MATCH($H76,RoleNames,),MATCH($F76,ExpenseNames,)),0)</f>
        <v>0</v>
      </c>
      <c r="N76" s="22">
        <f>INDEX(RoleData,MATCH($H76,RoleNames,),MATCH($F76,ExpenseNames,))*INDEX(StaffData, MATCH(CONCATENATE($C76,"New hires",$G76,$H76),StaffDataLookupName,), MATCH(N$6,StaffDataMonths,))  + IF(N$6&gt;INDEX(RoleData,MATCH($H76,RoleNames,),MATCH('Role Assumptions'!$H$5,ExpenseNames,)),INDEX(StaffData, MATCH(CONCATENATE($C76,"New hires",$G76,$H76),StaffDataLookupName,), MATCH(N$6-INDEX(RoleData,MATCH($H76,RoleNames,),MATCH('Role Assumptions'!$H$5,ExpenseNames,)),StaffDataMonths,)) * INDEX(RoleData,MATCH($H76,RoleNames,),MATCH($F76,ExpenseNames,)),0)</f>
        <v>0</v>
      </c>
      <c r="O76" s="22">
        <f>INDEX(RoleData,MATCH($H76,RoleNames,),MATCH($F76,ExpenseNames,))*INDEX(StaffData, MATCH(CONCATENATE($C76,"New hires",$G76,$H76),StaffDataLookupName,), MATCH(O$6,StaffDataMonths,))  + IF(O$6&gt;INDEX(RoleData,MATCH($H76,RoleNames,),MATCH('Role Assumptions'!$H$5,ExpenseNames,)),INDEX(StaffData, MATCH(CONCATENATE($C76,"New hires",$G76,$H76),StaffDataLookupName,), MATCH(O$6-INDEX(RoleData,MATCH($H76,RoleNames,),MATCH('Role Assumptions'!$H$5,ExpenseNames,)),StaffDataMonths,)) * INDEX(RoleData,MATCH($H76,RoleNames,),MATCH($F76,ExpenseNames,)),0)</f>
        <v>0</v>
      </c>
      <c r="P76" s="22">
        <f>INDEX(RoleData,MATCH($H76,RoleNames,),MATCH($F76,ExpenseNames,))*INDEX(StaffData, MATCH(CONCATENATE($C76,"New hires",$G76,$H76),StaffDataLookupName,), MATCH(P$6,StaffDataMonths,))  + IF(P$6&gt;INDEX(RoleData,MATCH($H76,RoleNames,),MATCH('Role Assumptions'!$H$5,ExpenseNames,)),INDEX(StaffData, MATCH(CONCATENATE($C76,"New hires",$G76,$H76),StaffDataLookupName,), MATCH(P$6-INDEX(RoleData,MATCH($H76,RoleNames,),MATCH('Role Assumptions'!$H$5,ExpenseNames,)),StaffDataMonths,)) * INDEX(RoleData,MATCH($H76,RoleNames,),MATCH($F76,ExpenseNames,)),0)</f>
        <v>0</v>
      </c>
      <c r="Q76" s="22">
        <f>INDEX(RoleData,MATCH($H76,RoleNames,),MATCH($F76,ExpenseNames,))*INDEX(StaffData, MATCH(CONCATENATE($C76,"New hires",$G76,$H76),StaffDataLookupName,), MATCH(Q$6,StaffDataMonths,))  + IF(Q$6&gt;INDEX(RoleData,MATCH($H76,RoleNames,),MATCH('Role Assumptions'!$H$5,ExpenseNames,)),INDEX(StaffData, MATCH(CONCATENATE($C76,"New hires",$G76,$H76),StaffDataLookupName,), MATCH(Q$6-INDEX(RoleData,MATCH($H76,RoleNames,),MATCH('Role Assumptions'!$H$5,ExpenseNames,)),StaffDataMonths,)) * INDEX(RoleData,MATCH($H76,RoleNames,),MATCH($F76,ExpenseNames,)),0)</f>
        <v>0</v>
      </c>
      <c r="R76" s="22">
        <f>INDEX(RoleData,MATCH($H76,RoleNames,),MATCH($F76,ExpenseNames,))*INDEX(StaffData, MATCH(CONCATENATE($C76,"New hires",$G76,$H76),StaffDataLookupName,), MATCH(R$6,StaffDataMonths,))  + IF(R$6&gt;INDEX(RoleData,MATCH($H76,RoleNames,),MATCH('Role Assumptions'!$H$5,ExpenseNames,)),INDEX(StaffData, MATCH(CONCATENATE($C76,"New hires",$G76,$H76),StaffDataLookupName,), MATCH(R$6-INDEX(RoleData,MATCH($H76,RoleNames,),MATCH('Role Assumptions'!$H$5,ExpenseNames,)),StaffDataMonths,)) * INDEX(RoleData,MATCH($H76,RoleNames,),MATCH($F76,ExpenseNames,)),0)</f>
        <v>0</v>
      </c>
      <c r="S76" s="22">
        <f>INDEX(RoleData,MATCH($H76,RoleNames,),MATCH($F76,ExpenseNames,))*INDEX(StaffData, MATCH(CONCATENATE($C76,"New hires",$G76,$H76),StaffDataLookupName,), MATCH(S$6,StaffDataMonths,))  + IF(S$6&gt;INDEX(RoleData,MATCH($H76,RoleNames,),MATCH('Role Assumptions'!$H$5,ExpenseNames,)),INDEX(StaffData, MATCH(CONCATENATE($C76,"New hires",$G76,$H76),StaffDataLookupName,), MATCH(S$6-INDEX(RoleData,MATCH($H76,RoleNames,),MATCH('Role Assumptions'!$H$5,ExpenseNames,)),StaffDataMonths,)) * INDEX(RoleData,MATCH($H76,RoleNames,),MATCH($F76,ExpenseNames,)),0)</f>
        <v>0</v>
      </c>
      <c r="T76" s="22">
        <f>INDEX(RoleData,MATCH($H76,RoleNames,),MATCH($F76,ExpenseNames,))*INDEX(StaffData, MATCH(CONCATENATE($C76,"New hires",$G76,$H76),StaffDataLookupName,), MATCH(T$6,StaffDataMonths,))  + IF(T$6&gt;INDEX(RoleData,MATCH($H76,RoleNames,),MATCH('Role Assumptions'!$H$5,ExpenseNames,)),INDEX(StaffData, MATCH(CONCATENATE($C76,"New hires",$G76,$H76),StaffDataLookupName,), MATCH(T$6-INDEX(RoleData,MATCH($H76,RoleNames,),MATCH('Role Assumptions'!$H$5,ExpenseNames,)),StaffDataMonths,)) * INDEX(RoleData,MATCH($H76,RoleNames,),MATCH($F76,ExpenseNames,)),0)</f>
        <v>0</v>
      </c>
      <c r="U76" s="22">
        <f>INDEX(RoleData,MATCH($H76,RoleNames,),MATCH($F76,ExpenseNames,))*INDEX(StaffData, MATCH(CONCATENATE($C76,"New hires",$G76,$H76),StaffDataLookupName,), MATCH(U$6,StaffDataMonths,))  + IF(U$6&gt;INDEX(RoleData,MATCH($H76,RoleNames,),MATCH('Role Assumptions'!$H$5,ExpenseNames,)),INDEX(StaffData, MATCH(CONCATENATE($C76,"New hires",$G76,$H76),StaffDataLookupName,), MATCH(U$6-INDEX(RoleData,MATCH($H76,RoleNames,),MATCH('Role Assumptions'!$H$5,ExpenseNames,)),StaffDataMonths,)) * INDEX(RoleData,MATCH($H76,RoleNames,),MATCH($F76,ExpenseNames,)),0)</f>
        <v>0</v>
      </c>
      <c r="V76" s="22">
        <f>INDEX(RoleData,MATCH($H76,RoleNames,),MATCH($F76,ExpenseNames,))*INDEX(StaffData, MATCH(CONCATENATE($C76,"New hires",$G76,$H76),StaffDataLookupName,), MATCH(V$6,StaffDataMonths,))  + IF(V$6&gt;INDEX(RoleData,MATCH($H76,RoleNames,),MATCH('Role Assumptions'!$H$5,ExpenseNames,)),INDEX(StaffData, MATCH(CONCATENATE($C76,"New hires",$G76,$H76),StaffDataLookupName,), MATCH(V$6-INDEX(RoleData,MATCH($H76,RoleNames,),MATCH('Role Assumptions'!$H$5,ExpenseNames,)),StaffDataMonths,)) * INDEX(RoleData,MATCH($H76,RoleNames,),MATCH($F76,ExpenseNames,)),0)</f>
        <v>0</v>
      </c>
      <c r="W76" s="22">
        <f>INDEX(RoleData,MATCH($H76,RoleNames,),MATCH($F76,ExpenseNames,))*INDEX(StaffData, MATCH(CONCATENATE($C76,"New hires",$G76,$H76),StaffDataLookupName,), MATCH(W$6,StaffDataMonths,))  + IF(W$6&gt;INDEX(RoleData,MATCH($H76,RoleNames,),MATCH('Role Assumptions'!$H$5,ExpenseNames,)),INDEX(StaffData, MATCH(CONCATENATE($C76,"New hires",$G76,$H76),StaffDataLookupName,), MATCH(W$6-INDEX(RoleData,MATCH($H76,RoleNames,),MATCH('Role Assumptions'!$H$5,ExpenseNames,)),StaffDataMonths,)) * INDEX(RoleData,MATCH($H76,RoleNames,),MATCH($F76,ExpenseNames,)),0)</f>
        <v>0</v>
      </c>
      <c r="X76" s="22">
        <f>INDEX(RoleData,MATCH($H76,RoleNames,),MATCH($F76,ExpenseNames,))*INDEX(StaffData, MATCH(CONCATENATE($C76,"New hires",$G76,$H76),StaffDataLookupName,), MATCH(X$6,StaffDataMonths,))  + IF(X$6&gt;INDEX(RoleData,MATCH($H76,RoleNames,),MATCH('Role Assumptions'!$H$5,ExpenseNames,)),INDEX(StaffData, MATCH(CONCATENATE($C76,"New hires",$G76,$H76),StaffDataLookupName,), MATCH(X$6-INDEX(RoleData,MATCH($H76,RoleNames,),MATCH('Role Assumptions'!$H$5,ExpenseNames,)),StaffDataMonths,)) * INDEX(RoleData,MATCH($H76,RoleNames,),MATCH($F76,ExpenseNames,)),0)</f>
        <v>0</v>
      </c>
      <c r="Y76" s="22">
        <f>INDEX(RoleData,MATCH($H76,RoleNames,),MATCH($F76,ExpenseNames,))*INDEX(StaffData, MATCH(CONCATENATE($C76,"New hires",$G76,$H76),StaffDataLookupName,), MATCH(Y$6,StaffDataMonths,))  + IF(Y$6&gt;INDEX(RoleData,MATCH($H76,RoleNames,),MATCH('Role Assumptions'!$H$5,ExpenseNames,)),INDEX(StaffData, MATCH(CONCATENATE($C76,"New hires",$G76,$H76),StaffDataLookupName,), MATCH(Y$6-INDEX(RoleData,MATCH($H76,RoleNames,),MATCH('Role Assumptions'!$H$5,ExpenseNames,)),StaffDataMonths,)) * INDEX(RoleData,MATCH($H76,RoleNames,),MATCH($F76,ExpenseNames,)),0)</f>
        <v>0</v>
      </c>
      <c r="Z76" s="22">
        <f>INDEX(RoleData,MATCH($H76,RoleNames,),MATCH($F76,ExpenseNames,))*INDEX(StaffData, MATCH(CONCATENATE($C76,"New hires",$G76,$H76),StaffDataLookupName,), MATCH(Z$6,StaffDataMonths,))  + IF(Z$6&gt;INDEX(RoleData,MATCH($H76,RoleNames,),MATCH('Role Assumptions'!$H$5,ExpenseNames,)),INDEX(StaffData, MATCH(CONCATENATE($C76,"New hires",$G76,$H76),StaffDataLookupName,), MATCH(Z$6-INDEX(RoleData,MATCH($H76,RoleNames,),MATCH('Role Assumptions'!$H$5,ExpenseNames,)),StaffDataMonths,)) * INDEX(RoleData,MATCH($H76,RoleNames,),MATCH($F76,ExpenseNames,)),0)</f>
        <v>0</v>
      </c>
      <c r="AA76" s="22">
        <f>INDEX(RoleData,MATCH($H76,RoleNames,),MATCH($F76,ExpenseNames,))*INDEX(StaffData, MATCH(CONCATENATE($C76,"New hires",$G76,$H76),StaffDataLookupName,), MATCH(AA$6,StaffDataMonths,))  + IF(AA$6&gt;INDEX(RoleData,MATCH($H76,RoleNames,),MATCH('Role Assumptions'!$H$5,ExpenseNames,)),INDEX(StaffData, MATCH(CONCATENATE($C76,"New hires",$G76,$H76),StaffDataLookupName,), MATCH(AA$6-INDEX(RoleData,MATCH($H76,RoleNames,),MATCH('Role Assumptions'!$H$5,ExpenseNames,)),StaffDataMonths,)) * INDEX(RoleData,MATCH($H76,RoleNames,),MATCH($F76,ExpenseNames,)),0)</f>
        <v>0</v>
      </c>
      <c r="AB76" s="22">
        <f>INDEX(RoleData,MATCH($H76,RoleNames,),MATCH($F76,ExpenseNames,))*INDEX(StaffData, MATCH(CONCATENATE($C76,"New hires",$G76,$H76),StaffDataLookupName,), MATCH(AB$6,StaffDataMonths,))  + IF(AB$6&gt;INDEX(RoleData,MATCH($H76,RoleNames,),MATCH('Role Assumptions'!$H$5,ExpenseNames,)),INDEX(StaffData, MATCH(CONCATENATE($C76,"New hires",$G76,$H76),StaffDataLookupName,), MATCH(AB$6-INDEX(RoleData,MATCH($H76,RoleNames,),MATCH('Role Assumptions'!$H$5,ExpenseNames,)),StaffDataMonths,)) * INDEX(RoleData,MATCH($H76,RoleNames,),MATCH($F76,ExpenseNames,)),0)</f>
        <v>0</v>
      </c>
      <c r="AC76" s="22">
        <f>INDEX(RoleData,MATCH($H76,RoleNames,),MATCH($F76,ExpenseNames,))*INDEX(StaffData, MATCH(CONCATENATE($C76,"New hires",$G76,$H76),StaffDataLookupName,), MATCH(AC$6,StaffDataMonths,))  + IF(AC$6&gt;INDEX(RoleData,MATCH($H76,RoleNames,),MATCH('Role Assumptions'!$H$5,ExpenseNames,)),INDEX(StaffData, MATCH(CONCATENATE($C76,"New hires",$G76,$H76),StaffDataLookupName,), MATCH(AC$6-INDEX(RoleData,MATCH($H76,RoleNames,),MATCH('Role Assumptions'!$H$5,ExpenseNames,)),StaffDataMonths,)) * INDEX(RoleData,MATCH($H76,RoleNames,),MATCH($F76,ExpenseNames,)),0)</f>
        <v>0</v>
      </c>
      <c r="AD76" s="22">
        <f>INDEX(RoleData,MATCH($H76,RoleNames,),MATCH($F76,ExpenseNames,))*INDEX(StaffData, MATCH(CONCATENATE($C76,"New hires",$G76,$H76),StaffDataLookupName,), MATCH(AD$6,StaffDataMonths,))  + IF(AD$6&gt;INDEX(RoleData,MATCH($H76,RoleNames,),MATCH('Role Assumptions'!$H$5,ExpenseNames,)),INDEX(StaffData, MATCH(CONCATENATE($C76,"New hires",$G76,$H76),StaffDataLookupName,), MATCH(AD$6-INDEX(RoleData,MATCH($H76,RoleNames,),MATCH('Role Assumptions'!$H$5,ExpenseNames,)),StaffDataMonths,)) * INDEX(RoleData,MATCH($H76,RoleNames,),MATCH($F76,ExpenseNames,)),0)</f>
        <v>0</v>
      </c>
      <c r="AE76" s="22">
        <f>INDEX(RoleData,MATCH($H76,RoleNames,),MATCH($F76,ExpenseNames,))*INDEX(StaffData, MATCH(CONCATENATE($C76,"New hires",$G76,$H76),StaffDataLookupName,), MATCH(AE$6,StaffDataMonths,))  + IF(AE$6&gt;INDEX(RoleData,MATCH($H76,RoleNames,),MATCH('Role Assumptions'!$H$5,ExpenseNames,)),INDEX(StaffData, MATCH(CONCATENATE($C76,"New hires",$G76,$H76),StaffDataLookupName,), MATCH(AE$6-INDEX(RoleData,MATCH($H76,RoleNames,),MATCH('Role Assumptions'!$H$5,ExpenseNames,)),StaffDataMonths,)) * INDEX(RoleData,MATCH($H76,RoleNames,),MATCH($F76,ExpenseNames,)),0)</f>
        <v>0</v>
      </c>
      <c r="AF76" s="22">
        <f>INDEX(RoleData,MATCH($H76,RoleNames,),MATCH($F76,ExpenseNames,))*INDEX(StaffData, MATCH(CONCATENATE($C76,"New hires",$G76,$H76),StaffDataLookupName,), MATCH(AF$6,StaffDataMonths,))  + IF(AF$6&gt;INDEX(RoleData,MATCH($H76,RoleNames,),MATCH('Role Assumptions'!$H$5,ExpenseNames,)),INDEX(StaffData, MATCH(CONCATENATE($C76,"New hires",$G76,$H76),StaffDataLookupName,), MATCH(AF$6-INDEX(RoleData,MATCH($H76,RoleNames,),MATCH('Role Assumptions'!$H$5,ExpenseNames,)),StaffDataMonths,)) * INDEX(RoleData,MATCH($H76,RoleNames,),MATCH($F76,ExpenseNames,)),0)</f>
        <v>0</v>
      </c>
      <c r="AG76" s="22">
        <f>INDEX(RoleData,MATCH($H76,RoleNames,),MATCH($F76,ExpenseNames,))*INDEX(StaffData, MATCH(CONCATENATE($C76,"New hires",$G76,$H76),StaffDataLookupName,), MATCH(AG$6,StaffDataMonths,))  + IF(AG$6&gt;INDEX(RoleData,MATCH($H76,RoleNames,),MATCH('Role Assumptions'!$H$5,ExpenseNames,)),INDEX(StaffData, MATCH(CONCATENATE($C76,"New hires",$G76,$H76),StaffDataLookupName,), MATCH(AG$6-INDEX(RoleData,MATCH($H76,RoleNames,),MATCH('Role Assumptions'!$H$5,ExpenseNames,)),StaffDataMonths,)) * INDEX(RoleData,MATCH($H76,RoleNames,),MATCH($F76,ExpenseNames,)),0)</f>
        <v>0</v>
      </c>
      <c r="AH76" s="22">
        <f>INDEX(RoleData,MATCH($H76,RoleNames,),MATCH($F76,ExpenseNames,))*INDEX(StaffData, MATCH(CONCATENATE($C76,"New hires",$G76,$H76),StaffDataLookupName,), MATCH(AH$6,StaffDataMonths,))  + IF(AH$6&gt;INDEX(RoleData,MATCH($H76,RoleNames,),MATCH('Role Assumptions'!$H$5,ExpenseNames,)),INDEX(StaffData, MATCH(CONCATENATE($C76,"New hires",$G76,$H76),StaffDataLookupName,), MATCH(AH$6-INDEX(RoleData,MATCH($H76,RoleNames,),MATCH('Role Assumptions'!$H$5,ExpenseNames,)),StaffDataMonths,)) * INDEX(RoleData,MATCH($H76,RoleNames,),MATCH($F76,ExpenseNames,)),0)</f>
        <v>0</v>
      </c>
      <c r="AI76" s="22">
        <f>INDEX(RoleData,MATCH($H76,RoleNames,),MATCH($F76,ExpenseNames,))*INDEX(StaffData, MATCH(CONCATENATE($C76,"New hires",$G76,$H76),StaffDataLookupName,), MATCH(AI$6,StaffDataMonths,))  + IF(AI$6&gt;INDEX(RoleData,MATCH($H76,RoleNames,),MATCH('Role Assumptions'!$H$5,ExpenseNames,)),INDEX(StaffData, MATCH(CONCATENATE($C76,"New hires",$G76,$H76),StaffDataLookupName,), MATCH(AI$6-INDEX(RoleData,MATCH($H76,RoleNames,),MATCH('Role Assumptions'!$H$5,ExpenseNames,)),StaffDataMonths,)) * INDEX(RoleData,MATCH($H76,RoleNames,),MATCH($F76,ExpenseNames,)),0)</f>
        <v>0</v>
      </c>
      <c r="AJ76" s="22">
        <f>INDEX(RoleData,MATCH($H76,RoleNames,),MATCH($F76,ExpenseNames,))*INDEX(StaffData, MATCH(CONCATENATE($C76,"New hires",$G76,$H76),StaffDataLookupName,), MATCH(AJ$6,StaffDataMonths,))  + IF(AJ$6&gt;INDEX(RoleData,MATCH($H76,RoleNames,),MATCH('Role Assumptions'!$H$5,ExpenseNames,)),INDEX(StaffData, MATCH(CONCATENATE($C76,"New hires",$G76,$H76),StaffDataLookupName,), MATCH(AJ$6-INDEX(RoleData,MATCH($H76,RoleNames,),MATCH('Role Assumptions'!$H$5,ExpenseNames,)),StaffDataMonths,)) * INDEX(RoleData,MATCH($H76,RoleNames,),MATCH($F76,ExpenseNames,)),0)</f>
        <v>0</v>
      </c>
      <c r="AK76" s="22">
        <f>INDEX(RoleData,MATCH($H76,RoleNames,),MATCH($F76,ExpenseNames,))*INDEX(StaffData, MATCH(CONCATENATE($C76,"New hires",$G76,$H76),StaffDataLookupName,), MATCH(AK$6,StaffDataMonths,))  + IF(AK$6&gt;INDEX(RoleData,MATCH($H76,RoleNames,),MATCH('Role Assumptions'!$H$5,ExpenseNames,)),INDEX(StaffData, MATCH(CONCATENATE($C76,"New hires",$G76,$H76),StaffDataLookupName,), MATCH(AK$6-INDEX(RoleData,MATCH($H76,RoleNames,),MATCH('Role Assumptions'!$H$5,ExpenseNames,)),StaffDataMonths,)) * INDEX(RoleData,MATCH($H76,RoleNames,),MATCH($F76,ExpenseNames,)),0)</f>
        <v>0</v>
      </c>
      <c r="AL76" s="22">
        <f>INDEX(RoleData,MATCH($H76,RoleNames,),MATCH($F76,ExpenseNames,))*INDEX(StaffData, MATCH(CONCATENATE($C76,"New hires",$G76,$H76),StaffDataLookupName,), MATCH(AL$6,StaffDataMonths,))  + IF(AL$6&gt;INDEX(RoleData,MATCH($H76,RoleNames,),MATCH('Role Assumptions'!$H$5,ExpenseNames,)),INDEX(StaffData, MATCH(CONCATENATE($C76,"New hires",$G76,$H76),StaffDataLookupName,), MATCH(AL$6-INDEX(RoleData,MATCH($H76,RoleNames,),MATCH('Role Assumptions'!$H$5,ExpenseNames,)),StaffDataMonths,)) * INDEX(RoleData,MATCH($H76,RoleNames,),MATCH($F76,ExpenseNames,)),0)</f>
        <v>0</v>
      </c>
      <c r="AM76" s="22">
        <f>INDEX(RoleData,MATCH($H76,RoleNames,),MATCH($F76,ExpenseNames,))*INDEX(StaffData, MATCH(CONCATENATE($C76,"New hires",$G76,$H76),StaffDataLookupName,), MATCH(AM$6,StaffDataMonths,))  + IF(AM$6&gt;INDEX(RoleData,MATCH($H76,RoleNames,),MATCH('Role Assumptions'!$H$5,ExpenseNames,)),INDEX(StaffData, MATCH(CONCATENATE($C76,"New hires",$G76,$H76),StaffDataLookupName,), MATCH(AM$6-INDEX(RoleData,MATCH($H76,RoleNames,),MATCH('Role Assumptions'!$H$5,ExpenseNames,)),StaffDataMonths,)) * INDEX(RoleData,MATCH($H76,RoleNames,),MATCH($F76,ExpenseNames,)),0)</f>
        <v>0</v>
      </c>
      <c r="AN76" s="22">
        <f>INDEX(RoleData,MATCH($H76,RoleNames,),MATCH($F76,ExpenseNames,))*INDEX(StaffData, MATCH(CONCATENATE($C76,"New hires",$G76,$H76),StaffDataLookupName,), MATCH(AN$6,StaffDataMonths,))  + IF(AN$6&gt;INDEX(RoleData,MATCH($H76,RoleNames,),MATCH('Role Assumptions'!$H$5,ExpenseNames,)),INDEX(StaffData, MATCH(CONCATENATE($C76,"New hires",$G76,$H76),StaffDataLookupName,), MATCH(AN$6-INDEX(RoleData,MATCH($H76,RoleNames,),MATCH('Role Assumptions'!$H$5,ExpenseNames,)),StaffDataMonths,)) * INDEX(RoleData,MATCH($H76,RoleNames,),MATCH($F76,ExpenseNames,)),0)</f>
        <v>0</v>
      </c>
      <c r="AO76" s="22">
        <f>INDEX(RoleData,MATCH($H76,RoleNames,),MATCH($F76,ExpenseNames,))*INDEX(StaffData, MATCH(CONCATENATE($C76,"New hires",$G76,$H76),StaffDataLookupName,), MATCH(AO$6,StaffDataMonths,))  + IF(AO$6&gt;INDEX(RoleData,MATCH($H76,RoleNames,),MATCH('Role Assumptions'!$H$5,ExpenseNames,)),INDEX(StaffData, MATCH(CONCATENATE($C76,"New hires",$G76,$H76),StaffDataLookupName,), MATCH(AO$6-INDEX(RoleData,MATCH($H76,RoleNames,),MATCH('Role Assumptions'!$H$5,ExpenseNames,)),StaffDataMonths,)) * INDEX(RoleData,MATCH($H76,RoleNames,),MATCH($F76,ExpenseNames,)),0)</f>
        <v>0</v>
      </c>
      <c r="AP76" s="22">
        <f>INDEX(RoleData,MATCH($H76,RoleNames,),MATCH($F76,ExpenseNames,))*INDEX(StaffData, MATCH(CONCATENATE($C76,"New hires",$G76,$H76),StaffDataLookupName,), MATCH(AP$6,StaffDataMonths,))  + IF(AP$6&gt;INDEX(RoleData,MATCH($H76,RoleNames,),MATCH('Role Assumptions'!$H$5,ExpenseNames,)),INDEX(StaffData, MATCH(CONCATENATE($C76,"New hires",$G76,$H76),StaffDataLookupName,), MATCH(AP$6-INDEX(RoleData,MATCH($H76,RoleNames,),MATCH('Role Assumptions'!$H$5,ExpenseNames,)),StaffDataMonths,)) * INDEX(RoleData,MATCH($H76,RoleNames,),MATCH($F76,ExpenseNames,)),0)</f>
        <v>0</v>
      </c>
      <c r="AQ76" s="22">
        <f>INDEX(RoleData,MATCH($H76,RoleNames,),MATCH($F76,ExpenseNames,))*INDEX(StaffData, MATCH(CONCATENATE($C76,"New hires",$G76,$H76),StaffDataLookupName,), MATCH(AQ$6,StaffDataMonths,))  + IF(AQ$6&gt;INDEX(RoleData,MATCH($H76,RoleNames,),MATCH('Role Assumptions'!$H$5,ExpenseNames,)),INDEX(StaffData, MATCH(CONCATENATE($C76,"New hires",$G76,$H76),StaffDataLookupName,), MATCH(AQ$6-INDEX(RoleData,MATCH($H76,RoleNames,),MATCH('Role Assumptions'!$H$5,ExpenseNames,)),StaffDataMonths,)) * INDEX(RoleData,MATCH($H76,RoleNames,),MATCH($F76,ExpenseNames,)),0)</f>
        <v>0</v>
      </c>
      <c r="AR76" s="22">
        <f>INDEX(RoleData,MATCH($H76,RoleNames,),MATCH($F76,ExpenseNames,))*INDEX(StaffData, MATCH(CONCATENATE($C76,"New hires",$G76,$H76),StaffDataLookupName,), MATCH(AR$6,StaffDataMonths,))  + IF(AR$6&gt;INDEX(RoleData,MATCH($H76,RoleNames,),MATCH('Role Assumptions'!$H$5,ExpenseNames,)),INDEX(StaffData, MATCH(CONCATENATE($C76,"New hires",$G76,$H76),StaffDataLookupName,), MATCH(AR$6-INDEX(RoleData,MATCH($H76,RoleNames,),MATCH('Role Assumptions'!$H$5,ExpenseNames,)),StaffDataMonths,)) * INDEX(RoleData,MATCH($H76,RoleNames,),MATCH($F76,ExpenseNames,)),0)</f>
        <v>0</v>
      </c>
      <c r="AS76" s="22">
        <f>INDEX(RoleData,MATCH($H76,RoleNames,),MATCH($F76,ExpenseNames,))*INDEX(StaffData, MATCH(CONCATENATE($C76,"New hires",$G76,$H76),StaffDataLookupName,), MATCH(AS$6,StaffDataMonths,))  + IF(AS$6&gt;INDEX(RoleData,MATCH($H76,RoleNames,),MATCH('Role Assumptions'!$H$5,ExpenseNames,)),INDEX(StaffData, MATCH(CONCATENATE($C76,"New hires",$G76,$H76),StaffDataLookupName,), MATCH(AS$6-INDEX(RoleData,MATCH($H76,RoleNames,),MATCH('Role Assumptions'!$H$5,ExpenseNames,)),StaffDataMonths,)) * INDEX(RoleData,MATCH($H76,RoleNames,),MATCH($F76,ExpenseNames,)),0)</f>
        <v>0</v>
      </c>
      <c r="AT76" s="22">
        <f>INDEX(RoleData,MATCH($H76,RoleNames,),MATCH($F76,ExpenseNames,))*INDEX(StaffData, MATCH(CONCATENATE($C76,"New hires",$G76,$H76),StaffDataLookupName,), MATCH(AT$6,StaffDataMonths,))  + IF(AT$6&gt;INDEX(RoleData,MATCH($H76,RoleNames,),MATCH('Role Assumptions'!$H$5,ExpenseNames,)),INDEX(StaffData, MATCH(CONCATENATE($C76,"New hires",$G76,$H76),StaffDataLookupName,), MATCH(AT$6-INDEX(RoleData,MATCH($H76,RoleNames,),MATCH('Role Assumptions'!$H$5,ExpenseNames,)),StaffDataMonths,)) * INDEX(RoleData,MATCH($H76,RoleNames,),MATCH($F76,ExpenseNames,)),0)</f>
        <v>0</v>
      </c>
      <c r="AU76" s="22">
        <f>INDEX(RoleData,MATCH($H76,RoleNames,),MATCH($F76,ExpenseNames,))*INDEX(StaffData, MATCH(CONCATENATE($C76,"New hires",$G76,$H76),StaffDataLookupName,), MATCH(AU$6,StaffDataMonths,))  + IF(AU$6&gt;INDEX(RoleData,MATCH($H76,RoleNames,),MATCH('Role Assumptions'!$H$5,ExpenseNames,)),INDEX(StaffData, MATCH(CONCATENATE($C76,"New hires",$G76,$H76),StaffDataLookupName,), MATCH(AU$6-INDEX(RoleData,MATCH($H76,RoleNames,),MATCH('Role Assumptions'!$H$5,ExpenseNames,)),StaffDataMonths,)) * INDEX(RoleData,MATCH($H76,RoleNames,),MATCH($F76,ExpenseNames,)),0)</f>
        <v>0</v>
      </c>
      <c r="AV76" s="22">
        <f>INDEX(RoleData,MATCH($H76,RoleNames,),MATCH($F76,ExpenseNames,))*INDEX(StaffData, MATCH(CONCATENATE($C76,"New hires",$G76,$H76),StaffDataLookupName,), MATCH(AV$6,StaffDataMonths,))  + IF(AV$6&gt;INDEX(RoleData,MATCH($H76,RoleNames,),MATCH('Role Assumptions'!$H$5,ExpenseNames,)),INDEX(StaffData, MATCH(CONCATENATE($C76,"New hires",$G76,$H76),StaffDataLookupName,), MATCH(AV$6-INDEX(RoleData,MATCH($H76,RoleNames,),MATCH('Role Assumptions'!$H$5,ExpenseNames,)),StaffDataMonths,)) * INDEX(RoleData,MATCH($H76,RoleNames,),MATCH($F76,ExpenseNames,)),0)</f>
        <v>0</v>
      </c>
      <c r="AW76" s="22">
        <f>INDEX(RoleData,MATCH($H76,RoleNames,),MATCH($F76,ExpenseNames,))*INDEX(StaffData, MATCH(CONCATENATE($C76,"New hires",$G76,$H76),StaffDataLookupName,), MATCH(AW$6,StaffDataMonths,))  + IF(AW$6&gt;INDEX(RoleData,MATCH($H76,RoleNames,),MATCH('Role Assumptions'!$H$5,ExpenseNames,)),INDEX(StaffData, MATCH(CONCATENATE($C76,"New hires",$G76,$H76),StaffDataLookupName,), MATCH(AW$6-INDEX(RoleData,MATCH($H76,RoleNames,),MATCH('Role Assumptions'!$H$5,ExpenseNames,)),StaffDataMonths,)) * INDEX(RoleData,MATCH($H76,RoleNames,),MATCH($F76,ExpenseNames,)),0)</f>
        <v>0</v>
      </c>
      <c r="AX76" s="22">
        <f>INDEX(RoleData,MATCH($H76,RoleNames,),MATCH($F76,ExpenseNames,))*INDEX(StaffData, MATCH(CONCATENATE($C76,"New hires",$G76,$H76),StaffDataLookupName,), MATCH(AX$6,StaffDataMonths,))  + IF(AX$6&gt;INDEX(RoleData,MATCH($H76,RoleNames,),MATCH('Role Assumptions'!$H$5,ExpenseNames,)),INDEX(StaffData, MATCH(CONCATENATE($C76,"New hires",$G76,$H76),StaffDataLookupName,), MATCH(AX$6-INDEX(RoleData,MATCH($H76,RoleNames,),MATCH('Role Assumptions'!$H$5,ExpenseNames,)),StaffDataMonths,)) * INDEX(RoleData,MATCH($H76,RoleNames,),MATCH($F76,ExpenseNames,)),0)</f>
        <v>0</v>
      </c>
      <c r="AY76" s="22">
        <f>INDEX(RoleData,MATCH($H76,RoleNames,),MATCH($F76,ExpenseNames,))*INDEX(StaffData, MATCH(CONCATENATE($C76,"New hires",$G76,$H76),StaffDataLookupName,), MATCH(AY$6,StaffDataMonths,))  + IF(AY$6&gt;INDEX(RoleData,MATCH($H76,RoleNames,),MATCH('Role Assumptions'!$H$5,ExpenseNames,)),INDEX(StaffData, MATCH(CONCATENATE($C76,"New hires",$G76,$H76),StaffDataLookupName,), MATCH(AY$6-INDEX(RoleData,MATCH($H76,RoleNames,),MATCH('Role Assumptions'!$H$5,ExpenseNames,)),StaffDataMonths,)) * INDEX(RoleData,MATCH($H76,RoleNames,),MATCH($F76,ExpenseNames,)),0)</f>
        <v>0</v>
      </c>
      <c r="AZ76" s="22">
        <f>INDEX(RoleData,MATCH($H76,RoleNames,),MATCH($F76,ExpenseNames,))*INDEX(StaffData, MATCH(CONCATENATE($C76,"New hires",$G76,$H76),StaffDataLookupName,), MATCH(AZ$6,StaffDataMonths,))  + IF(AZ$6&gt;INDEX(RoleData,MATCH($H76,RoleNames,),MATCH('Role Assumptions'!$H$5,ExpenseNames,)),INDEX(StaffData, MATCH(CONCATENATE($C76,"New hires",$G76,$H76),StaffDataLookupName,), MATCH(AZ$6-INDEX(RoleData,MATCH($H76,RoleNames,),MATCH('Role Assumptions'!$H$5,ExpenseNames,)),StaffDataMonths,)) * INDEX(RoleData,MATCH($H76,RoleNames,),MATCH($F76,ExpenseNames,)),0)</f>
        <v>0</v>
      </c>
      <c r="BA76" s="22">
        <f>INDEX(RoleData,MATCH($H76,RoleNames,),MATCH($F76,ExpenseNames,))*INDEX(StaffData, MATCH(CONCATENATE($C76,"New hires",$G76,$H76),StaffDataLookupName,), MATCH(BA$6,StaffDataMonths,))  + IF(BA$6&gt;INDEX(RoleData,MATCH($H76,RoleNames,),MATCH('Role Assumptions'!$H$5,ExpenseNames,)),INDEX(StaffData, MATCH(CONCATENATE($C76,"New hires",$G76,$H76),StaffDataLookupName,), MATCH(BA$6-INDEX(RoleData,MATCH($H76,RoleNames,),MATCH('Role Assumptions'!$H$5,ExpenseNames,)),StaffDataMonths,)) * INDEX(RoleData,MATCH($H76,RoleNames,),MATCH($F76,ExpenseNames,)),0)</f>
        <v>0</v>
      </c>
      <c r="BB76" s="22">
        <f>INDEX(RoleData,MATCH($H76,RoleNames,),MATCH($F76,ExpenseNames,))*INDEX(StaffData, MATCH(CONCATENATE($C76,"New hires",$G76,$H76),StaffDataLookupName,), MATCH(BB$6,StaffDataMonths,))  + IF(BB$6&gt;INDEX(RoleData,MATCH($H76,RoleNames,),MATCH('Role Assumptions'!$H$5,ExpenseNames,)),INDEX(StaffData, MATCH(CONCATENATE($C76,"New hires",$G76,$H76),StaffDataLookupName,), MATCH(BB$6-INDEX(RoleData,MATCH($H76,RoleNames,),MATCH('Role Assumptions'!$H$5,ExpenseNames,)),StaffDataMonths,)) * INDEX(RoleData,MATCH($H76,RoleNames,),MATCH($F76,ExpenseNames,)),0)</f>
        <v>0</v>
      </c>
      <c r="BC76" s="22">
        <f>INDEX(RoleData,MATCH($H76,RoleNames,),MATCH($F76,ExpenseNames,))*INDEX(StaffData, MATCH(CONCATENATE($C76,"New hires",$G76,$H76),StaffDataLookupName,), MATCH(BC$6,StaffDataMonths,))  + IF(BC$6&gt;INDEX(RoleData,MATCH($H76,RoleNames,),MATCH('Role Assumptions'!$H$5,ExpenseNames,)),INDEX(StaffData, MATCH(CONCATENATE($C76,"New hires",$G76,$H76),StaffDataLookupName,), MATCH(BC$6-INDEX(RoleData,MATCH($H76,RoleNames,),MATCH('Role Assumptions'!$H$5,ExpenseNames,)),StaffDataMonths,)) * INDEX(RoleData,MATCH($H76,RoleNames,),MATCH($F76,ExpenseNames,)),0)</f>
        <v>0</v>
      </c>
      <c r="BD76" s="22">
        <f>INDEX(RoleData,MATCH($H76,RoleNames,),MATCH($F76,ExpenseNames,))*INDEX(StaffData, MATCH(CONCATENATE($C76,"New hires",$G76,$H76),StaffDataLookupName,), MATCH(BD$6,StaffDataMonths,))  + IF(BD$6&gt;INDEX(RoleData,MATCH($H76,RoleNames,),MATCH('Role Assumptions'!$H$5,ExpenseNames,)),INDEX(StaffData, MATCH(CONCATENATE($C76,"New hires",$G76,$H76),StaffDataLookupName,), MATCH(BD$6-INDEX(RoleData,MATCH($H76,RoleNames,),MATCH('Role Assumptions'!$H$5,ExpenseNames,)),StaffDataMonths,)) * INDEX(RoleData,MATCH($H76,RoleNames,),MATCH($F76,ExpenseNames,)),0)</f>
        <v>0</v>
      </c>
      <c r="BE76" s="22">
        <f>INDEX(RoleData,MATCH($H76,RoleNames,),MATCH($F76,ExpenseNames,))*INDEX(StaffData, MATCH(CONCATENATE($C76,"New hires",$G76,$H76),StaffDataLookupName,), MATCH(BE$6,StaffDataMonths,))  + IF(BE$6&gt;INDEX(RoleData,MATCH($H76,RoleNames,),MATCH('Role Assumptions'!$H$5,ExpenseNames,)),INDEX(StaffData, MATCH(CONCATENATE($C76,"New hires",$G76,$H76),StaffDataLookupName,), MATCH(BE$6-INDEX(RoleData,MATCH($H76,RoleNames,),MATCH('Role Assumptions'!$H$5,ExpenseNames,)),StaffDataMonths,)) * INDEX(RoleData,MATCH($H76,RoleNames,),MATCH($F76,ExpenseNames,)),0)</f>
        <v>0</v>
      </c>
      <c r="BF76" s="22">
        <f>INDEX(RoleData,MATCH($H76,RoleNames,),MATCH($F76,ExpenseNames,))*INDEX(StaffData, MATCH(CONCATENATE($C76,"New hires",$G76,$H76),StaffDataLookupName,), MATCH(BF$6,StaffDataMonths,))  + IF(BF$6&gt;INDEX(RoleData,MATCH($H76,RoleNames,),MATCH('Role Assumptions'!$H$5,ExpenseNames,)),INDEX(StaffData, MATCH(CONCATENATE($C76,"New hires",$G76,$H76),StaffDataLookupName,), MATCH(BF$6-INDEX(RoleData,MATCH($H76,RoleNames,),MATCH('Role Assumptions'!$H$5,ExpenseNames,)),StaffDataMonths,)) * INDEX(RoleData,MATCH($H76,RoleNames,),MATCH($F76,ExpenseNames,)),0)</f>
        <v>4000</v>
      </c>
      <c r="BG76" s="22">
        <f>INDEX(RoleData,MATCH($H76,RoleNames,),MATCH($F76,ExpenseNames,))*INDEX(StaffData, MATCH(CONCATENATE($C76,"New hires",$G76,$H76),StaffDataLookupName,), MATCH(BG$6,StaffDataMonths,))  + IF(BG$6&gt;INDEX(RoleData,MATCH($H76,RoleNames,),MATCH('Role Assumptions'!$H$5,ExpenseNames,)),INDEX(StaffData, MATCH(CONCATENATE($C76,"New hires",$G76,$H76),StaffDataLookupName,), MATCH(BG$6-INDEX(RoleData,MATCH($H76,RoleNames,),MATCH('Role Assumptions'!$H$5,ExpenseNames,)),StaffDataMonths,)) * INDEX(RoleData,MATCH($H76,RoleNames,),MATCH($F76,ExpenseNames,)),0)</f>
        <v>0</v>
      </c>
      <c r="BH76" s="22">
        <f>INDEX(RoleData,MATCH($H76,RoleNames,),MATCH($F76,ExpenseNames,))*INDEX(StaffData, MATCH(CONCATENATE($C76,"New hires",$G76,$H76),StaffDataLookupName,), MATCH(BH$6,StaffDataMonths,))  + IF(BH$6&gt;INDEX(RoleData,MATCH($H76,RoleNames,),MATCH('Role Assumptions'!$H$5,ExpenseNames,)),INDEX(StaffData, MATCH(CONCATENATE($C76,"New hires",$G76,$H76),StaffDataLookupName,), MATCH(BH$6-INDEX(RoleData,MATCH($H76,RoleNames,),MATCH('Role Assumptions'!$H$5,ExpenseNames,)),StaffDataMonths,)) * INDEX(RoleData,MATCH($H76,RoleNames,),MATCH($F76,ExpenseNames,)),0)</f>
        <v>0</v>
      </c>
      <c r="BI76" s="22">
        <f>INDEX(RoleData,MATCH($H76,RoleNames,),MATCH($F76,ExpenseNames,))*INDEX(StaffData, MATCH(CONCATENATE($C76,"New hires",$G76,$H76),StaffDataLookupName,), MATCH(BI$6,StaffDataMonths,))  + IF(BI$6&gt;INDEX(RoleData,MATCH($H76,RoleNames,),MATCH('Role Assumptions'!$H$5,ExpenseNames,)),INDEX(StaffData, MATCH(CONCATENATE($C76,"New hires",$G76,$H76),StaffDataLookupName,), MATCH(BI$6-INDEX(RoleData,MATCH($H76,RoleNames,),MATCH('Role Assumptions'!$H$5,ExpenseNames,)),StaffDataMonths,)) * INDEX(RoleData,MATCH($H76,RoleNames,),MATCH($F76,ExpenseNames,)),0)</f>
        <v>0</v>
      </c>
      <c r="BJ76" s="22">
        <f>INDEX(RoleData,MATCH($H76,RoleNames,),MATCH($F76,ExpenseNames,))*INDEX(StaffData, MATCH(CONCATENATE($C76,"New hires",$G76,$H76),StaffDataLookupName,), MATCH(BJ$6,StaffDataMonths,))  + IF(BJ$6&gt;INDEX(RoleData,MATCH($H76,RoleNames,),MATCH('Role Assumptions'!$H$5,ExpenseNames,)),INDEX(StaffData, MATCH(CONCATENATE($C76,"New hires",$G76,$H76),StaffDataLookupName,), MATCH(BJ$6-INDEX(RoleData,MATCH($H76,RoleNames,),MATCH('Role Assumptions'!$H$5,ExpenseNames,)),StaffDataMonths,)) * INDEX(RoleData,MATCH($H76,RoleNames,),MATCH($F76,ExpenseNames,)),0)</f>
        <v>0</v>
      </c>
      <c r="BK76" s="22">
        <f>INDEX(RoleData,MATCH($H76,RoleNames,),MATCH($F76,ExpenseNames,))*INDEX(StaffData, MATCH(CONCATENATE($C76,"New hires",$G76,$H76),StaffDataLookupName,), MATCH(BK$6,StaffDataMonths,))  + IF(BK$6&gt;INDEX(RoleData,MATCH($H76,RoleNames,),MATCH('Role Assumptions'!$H$5,ExpenseNames,)),INDEX(StaffData, MATCH(CONCATENATE($C76,"New hires",$G76,$H76),StaffDataLookupName,), MATCH(BK$6-INDEX(RoleData,MATCH($H76,RoleNames,),MATCH('Role Assumptions'!$H$5,ExpenseNames,)),StaffDataMonths,)) * INDEX(RoleData,MATCH($H76,RoleNames,),MATCH($F76,ExpenseNames,)),0)</f>
        <v>0</v>
      </c>
      <c r="BL76" s="22">
        <f>INDEX(RoleData,MATCH($H76,RoleNames,),MATCH($F76,ExpenseNames,))*INDEX(StaffData, MATCH(CONCATENATE($C76,"New hires",$G76,$H76),StaffDataLookupName,), MATCH(BL$6,StaffDataMonths,))  + IF(BL$6&gt;INDEX(RoleData,MATCH($H76,RoleNames,),MATCH('Role Assumptions'!$H$5,ExpenseNames,)),INDEX(StaffData, MATCH(CONCATENATE($C76,"New hires",$G76,$H76),StaffDataLookupName,), MATCH(BL$6-INDEX(RoleData,MATCH($H76,RoleNames,),MATCH('Role Assumptions'!$H$5,ExpenseNames,)),StaffDataMonths,)) * INDEX(RoleData,MATCH($H76,RoleNames,),MATCH($F76,ExpenseNames,)),0)</f>
        <v>0</v>
      </c>
      <c r="BM76" s="22">
        <f>INDEX(RoleData,MATCH($H76,RoleNames,),MATCH($F76,ExpenseNames,))*INDEX(StaffData, MATCH(CONCATENATE($C76,"New hires",$G76,$H76),StaffDataLookupName,), MATCH(BM$6,StaffDataMonths,))  + IF(BM$6&gt;INDEX(RoleData,MATCH($H76,RoleNames,),MATCH('Role Assumptions'!$H$5,ExpenseNames,)),INDEX(StaffData, MATCH(CONCATENATE($C76,"New hires",$G76,$H76),StaffDataLookupName,), MATCH(BM$6-INDEX(RoleData,MATCH($H76,RoleNames,),MATCH('Role Assumptions'!$H$5,ExpenseNames,)),StaffDataMonths,)) * INDEX(RoleData,MATCH($H76,RoleNames,),MATCH($F76,ExpenseNames,)),0)</f>
        <v>0</v>
      </c>
      <c r="BN76" s="22">
        <f>INDEX(RoleData,MATCH($H76,RoleNames,),MATCH($F76,ExpenseNames,))*INDEX(StaffData, MATCH(CONCATENATE($C76,"New hires",$G76,$H76),StaffDataLookupName,), MATCH(BN$6,StaffDataMonths,))  + IF(BN$6&gt;INDEX(RoleData,MATCH($H76,RoleNames,),MATCH('Role Assumptions'!$H$5,ExpenseNames,)),INDEX(StaffData, MATCH(CONCATENATE($C76,"New hires",$G76,$H76),StaffDataLookupName,), MATCH(BN$6-INDEX(RoleData,MATCH($H76,RoleNames,),MATCH('Role Assumptions'!$H$5,ExpenseNames,)),StaffDataMonths,)) * INDEX(RoleData,MATCH($H76,RoleNames,),MATCH($F76,ExpenseNames,)),0)</f>
        <v>0</v>
      </c>
      <c r="BO76" s="22">
        <f>INDEX(RoleData,MATCH($H76,RoleNames,),MATCH($F76,ExpenseNames,))*INDEX(StaffData, MATCH(CONCATENATE($C76,"New hires",$G76,$H76),StaffDataLookupName,), MATCH(BO$6,StaffDataMonths,))  + IF(BO$6&gt;INDEX(RoleData,MATCH($H76,RoleNames,),MATCH('Role Assumptions'!$H$5,ExpenseNames,)),INDEX(StaffData, MATCH(CONCATENATE($C76,"New hires",$G76,$H76),StaffDataLookupName,), MATCH(BO$6-INDEX(RoleData,MATCH($H76,RoleNames,),MATCH('Role Assumptions'!$H$5,ExpenseNames,)),StaffDataMonths,)) * INDEX(RoleData,MATCH($H76,RoleNames,),MATCH($F76,ExpenseNames,)),0)</f>
        <v>0</v>
      </c>
      <c r="BP76" s="22">
        <f>INDEX(RoleData,MATCH($H76,RoleNames,),MATCH($F76,ExpenseNames,))*INDEX(StaffData, MATCH(CONCATENATE($C76,"New hires",$G76,$H76),StaffDataLookupName,), MATCH(BP$6,StaffDataMonths,))  + IF(BP$6&gt;INDEX(RoleData,MATCH($H76,RoleNames,),MATCH('Role Assumptions'!$H$5,ExpenseNames,)),INDEX(StaffData, MATCH(CONCATENATE($C76,"New hires",$G76,$H76),StaffDataLookupName,), MATCH(BP$6-INDEX(RoleData,MATCH($H76,RoleNames,),MATCH('Role Assumptions'!$H$5,ExpenseNames,)),StaffDataMonths,)) * INDEX(RoleData,MATCH($H76,RoleNames,),MATCH($F76,ExpenseNames,)),0)</f>
        <v>0</v>
      </c>
      <c r="BQ76" s="22">
        <f>INDEX(RoleData,MATCH($H76,RoleNames,),MATCH($F76,ExpenseNames,))*INDEX(StaffData, MATCH(CONCATENATE($C76,"New hires",$G76,$H76),StaffDataLookupName,), MATCH(BQ$6,StaffDataMonths,))  + IF(BQ$6&gt;INDEX(RoleData,MATCH($H76,RoleNames,),MATCH('Role Assumptions'!$H$5,ExpenseNames,)),INDEX(StaffData, MATCH(CONCATENATE($C76,"New hires",$G76,$H76),StaffDataLookupName,), MATCH(BQ$6-INDEX(RoleData,MATCH($H76,RoleNames,),MATCH('Role Assumptions'!$H$5,ExpenseNames,)),StaffDataMonths,)) * INDEX(RoleData,MATCH($H76,RoleNames,),MATCH($F76,ExpenseNames,)),0)</f>
        <v>0</v>
      </c>
    </row>
    <row r="77" spans="1:69" s="21" customFormat="1" ht="16" customHeight="1">
      <c r="A77" s="212"/>
      <c r="B77" s="21" t="s">
        <v>132</v>
      </c>
      <c r="C77" s="212" t="s">
        <v>2</v>
      </c>
      <c r="D77" s="212" t="s">
        <v>118</v>
      </c>
      <c r="E77" s="212" t="s">
        <v>113</v>
      </c>
      <c r="F77" s="212" t="s">
        <v>89</v>
      </c>
      <c r="G77" s="212" t="s">
        <v>37</v>
      </c>
      <c r="H77" s="197" t="s">
        <v>52</v>
      </c>
      <c r="I77" s="197" t="str">
        <f t="shared" si="67"/>
        <v>ExpensesR&amp;DStaffTechnologyComputerMobile Platform TeamSenior Mobile Developer</v>
      </c>
      <c r="J77" s="22">
        <f>INDEX(RoleData,MATCH($H77,RoleNames,),MATCH($F77,ExpenseNames,))*INDEX(StaffData, MATCH(CONCATENATE($C77,"New hires",$G77,$H77),StaffDataLookupName,), MATCH(J$6,StaffDataMonths,))  + IF(J$6&gt;INDEX(RoleData,MATCH($H77,RoleNames,),MATCH('Role Assumptions'!$H$5,ExpenseNames,)),INDEX(StaffData, MATCH(CONCATENATE($C77,"New hires",$G77,$H77),StaffDataLookupName,), MATCH(J$6-INDEX(RoleData,MATCH($H77,RoleNames,),MATCH('Role Assumptions'!$H$5,ExpenseNames,)),StaffDataMonths,)) * INDEX(RoleData,MATCH($H77,RoleNames,),MATCH($F77,ExpenseNames,)),0)</f>
        <v>4000</v>
      </c>
      <c r="K77" s="22">
        <f>INDEX(RoleData,MATCH($H77,RoleNames,),MATCH($F77,ExpenseNames,))*INDEX(StaffData, MATCH(CONCATENATE($C77,"New hires",$G77,$H77),StaffDataLookupName,), MATCH(K$6,StaffDataMonths,))  + IF(K$6&gt;INDEX(RoleData,MATCH($H77,RoleNames,),MATCH('Role Assumptions'!$H$5,ExpenseNames,)),INDEX(StaffData, MATCH(CONCATENATE($C77,"New hires",$G77,$H77),StaffDataLookupName,), MATCH(K$6-INDEX(RoleData,MATCH($H77,RoleNames,),MATCH('Role Assumptions'!$H$5,ExpenseNames,)),StaffDataMonths,)) * INDEX(RoleData,MATCH($H77,RoleNames,),MATCH($F77,ExpenseNames,)),0)</f>
        <v>0</v>
      </c>
      <c r="L77" s="22">
        <f>INDEX(RoleData,MATCH($H77,RoleNames,),MATCH($F77,ExpenseNames,))*INDEX(StaffData, MATCH(CONCATENATE($C77,"New hires",$G77,$H77),StaffDataLookupName,), MATCH(L$6,StaffDataMonths,))  + IF(L$6&gt;INDEX(RoleData,MATCH($H77,RoleNames,),MATCH('Role Assumptions'!$H$5,ExpenseNames,)),INDEX(StaffData, MATCH(CONCATENATE($C77,"New hires",$G77,$H77),StaffDataLookupName,), MATCH(L$6-INDEX(RoleData,MATCH($H77,RoleNames,),MATCH('Role Assumptions'!$H$5,ExpenseNames,)),StaffDataMonths,)) * INDEX(RoleData,MATCH($H77,RoleNames,),MATCH($F77,ExpenseNames,)),0)</f>
        <v>0</v>
      </c>
      <c r="M77" s="22">
        <f>INDEX(RoleData,MATCH($H77,RoleNames,),MATCH($F77,ExpenseNames,))*INDEX(StaffData, MATCH(CONCATENATE($C77,"New hires",$G77,$H77),StaffDataLookupName,), MATCH(M$6,StaffDataMonths,))  + IF(M$6&gt;INDEX(RoleData,MATCH($H77,RoleNames,),MATCH('Role Assumptions'!$H$5,ExpenseNames,)),INDEX(StaffData, MATCH(CONCATENATE($C77,"New hires",$G77,$H77),StaffDataLookupName,), MATCH(M$6-INDEX(RoleData,MATCH($H77,RoleNames,),MATCH('Role Assumptions'!$H$5,ExpenseNames,)),StaffDataMonths,)) * INDEX(RoleData,MATCH($H77,RoleNames,),MATCH($F77,ExpenseNames,)),0)</f>
        <v>0</v>
      </c>
      <c r="N77" s="22">
        <f>INDEX(RoleData,MATCH($H77,RoleNames,),MATCH($F77,ExpenseNames,))*INDEX(StaffData, MATCH(CONCATENATE($C77,"New hires",$G77,$H77),StaffDataLookupName,), MATCH(N$6,StaffDataMonths,))  + IF(N$6&gt;INDEX(RoleData,MATCH($H77,RoleNames,),MATCH('Role Assumptions'!$H$5,ExpenseNames,)),INDEX(StaffData, MATCH(CONCATENATE($C77,"New hires",$G77,$H77),StaffDataLookupName,), MATCH(N$6-INDEX(RoleData,MATCH($H77,RoleNames,),MATCH('Role Assumptions'!$H$5,ExpenseNames,)),StaffDataMonths,)) * INDEX(RoleData,MATCH($H77,RoleNames,),MATCH($F77,ExpenseNames,)),0)</f>
        <v>0</v>
      </c>
      <c r="O77" s="22">
        <f>INDEX(RoleData,MATCH($H77,RoleNames,),MATCH($F77,ExpenseNames,))*INDEX(StaffData, MATCH(CONCATENATE($C77,"New hires",$G77,$H77),StaffDataLookupName,), MATCH(O$6,StaffDataMonths,))  + IF(O$6&gt;INDEX(RoleData,MATCH($H77,RoleNames,),MATCH('Role Assumptions'!$H$5,ExpenseNames,)),INDEX(StaffData, MATCH(CONCATENATE($C77,"New hires",$G77,$H77),StaffDataLookupName,), MATCH(O$6-INDEX(RoleData,MATCH($H77,RoleNames,),MATCH('Role Assumptions'!$H$5,ExpenseNames,)),StaffDataMonths,)) * INDEX(RoleData,MATCH($H77,RoleNames,),MATCH($F77,ExpenseNames,)),0)</f>
        <v>0</v>
      </c>
      <c r="P77" s="22">
        <f>INDEX(RoleData,MATCH($H77,RoleNames,),MATCH($F77,ExpenseNames,))*INDEX(StaffData, MATCH(CONCATENATE($C77,"New hires",$G77,$H77),StaffDataLookupName,), MATCH(P$6,StaffDataMonths,))  + IF(P$6&gt;INDEX(RoleData,MATCH($H77,RoleNames,),MATCH('Role Assumptions'!$H$5,ExpenseNames,)),INDEX(StaffData, MATCH(CONCATENATE($C77,"New hires",$G77,$H77),StaffDataLookupName,), MATCH(P$6-INDEX(RoleData,MATCH($H77,RoleNames,),MATCH('Role Assumptions'!$H$5,ExpenseNames,)),StaffDataMonths,)) * INDEX(RoleData,MATCH($H77,RoleNames,),MATCH($F77,ExpenseNames,)),0)</f>
        <v>0</v>
      </c>
      <c r="Q77" s="22">
        <f>INDEX(RoleData,MATCH($H77,RoleNames,),MATCH($F77,ExpenseNames,))*INDEX(StaffData, MATCH(CONCATENATE($C77,"New hires",$G77,$H77),StaffDataLookupName,), MATCH(Q$6,StaffDataMonths,))  + IF(Q$6&gt;INDEX(RoleData,MATCH($H77,RoleNames,),MATCH('Role Assumptions'!$H$5,ExpenseNames,)),INDEX(StaffData, MATCH(CONCATENATE($C77,"New hires",$G77,$H77),StaffDataLookupName,), MATCH(Q$6-INDEX(RoleData,MATCH($H77,RoleNames,),MATCH('Role Assumptions'!$H$5,ExpenseNames,)),StaffDataMonths,)) * INDEX(RoleData,MATCH($H77,RoleNames,),MATCH($F77,ExpenseNames,)),0)</f>
        <v>0</v>
      </c>
      <c r="R77" s="22">
        <f>INDEX(RoleData,MATCH($H77,RoleNames,),MATCH($F77,ExpenseNames,))*INDEX(StaffData, MATCH(CONCATENATE($C77,"New hires",$G77,$H77),StaffDataLookupName,), MATCH(R$6,StaffDataMonths,))  + IF(R$6&gt;INDEX(RoleData,MATCH($H77,RoleNames,),MATCH('Role Assumptions'!$H$5,ExpenseNames,)),INDEX(StaffData, MATCH(CONCATENATE($C77,"New hires",$G77,$H77),StaffDataLookupName,), MATCH(R$6-INDEX(RoleData,MATCH($H77,RoleNames,),MATCH('Role Assumptions'!$H$5,ExpenseNames,)),StaffDataMonths,)) * INDEX(RoleData,MATCH($H77,RoleNames,),MATCH($F77,ExpenseNames,)),0)</f>
        <v>0</v>
      </c>
      <c r="S77" s="22">
        <f>INDEX(RoleData,MATCH($H77,RoleNames,),MATCH($F77,ExpenseNames,))*INDEX(StaffData, MATCH(CONCATENATE($C77,"New hires",$G77,$H77),StaffDataLookupName,), MATCH(S$6,StaffDataMonths,))  + IF(S$6&gt;INDEX(RoleData,MATCH($H77,RoleNames,),MATCH('Role Assumptions'!$H$5,ExpenseNames,)),INDEX(StaffData, MATCH(CONCATENATE($C77,"New hires",$G77,$H77),StaffDataLookupName,), MATCH(S$6-INDEX(RoleData,MATCH($H77,RoleNames,),MATCH('Role Assumptions'!$H$5,ExpenseNames,)),StaffDataMonths,)) * INDEX(RoleData,MATCH($H77,RoleNames,),MATCH($F77,ExpenseNames,)),0)</f>
        <v>0</v>
      </c>
      <c r="T77" s="22">
        <f>INDEX(RoleData,MATCH($H77,RoleNames,),MATCH($F77,ExpenseNames,))*INDEX(StaffData, MATCH(CONCATENATE($C77,"New hires",$G77,$H77),StaffDataLookupName,), MATCH(T$6,StaffDataMonths,))  + IF(T$6&gt;INDEX(RoleData,MATCH($H77,RoleNames,),MATCH('Role Assumptions'!$H$5,ExpenseNames,)),INDEX(StaffData, MATCH(CONCATENATE($C77,"New hires",$G77,$H77),StaffDataLookupName,), MATCH(T$6-INDEX(RoleData,MATCH($H77,RoleNames,),MATCH('Role Assumptions'!$H$5,ExpenseNames,)),StaffDataMonths,)) * INDEX(RoleData,MATCH($H77,RoleNames,),MATCH($F77,ExpenseNames,)),0)</f>
        <v>0</v>
      </c>
      <c r="U77" s="22">
        <f>INDEX(RoleData,MATCH($H77,RoleNames,),MATCH($F77,ExpenseNames,))*INDEX(StaffData, MATCH(CONCATENATE($C77,"New hires",$G77,$H77),StaffDataLookupName,), MATCH(U$6,StaffDataMonths,))  + IF(U$6&gt;INDEX(RoleData,MATCH($H77,RoleNames,),MATCH('Role Assumptions'!$H$5,ExpenseNames,)),INDEX(StaffData, MATCH(CONCATENATE($C77,"New hires",$G77,$H77),StaffDataLookupName,), MATCH(U$6-INDEX(RoleData,MATCH($H77,RoleNames,),MATCH('Role Assumptions'!$H$5,ExpenseNames,)),StaffDataMonths,)) * INDEX(RoleData,MATCH($H77,RoleNames,),MATCH($F77,ExpenseNames,)),0)</f>
        <v>0</v>
      </c>
      <c r="V77" s="22">
        <f>INDEX(RoleData,MATCH($H77,RoleNames,),MATCH($F77,ExpenseNames,))*INDEX(StaffData, MATCH(CONCATENATE($C77,"New hires",$G77,$H77),StaffDataLookupName,), MATCH(V$6,StaffDataMonths,))  + IF(V$6&gt;INDEX(RoleData,MATCH($H77,RoleNames,),MATCH('Role Assumptions'!$H$5,ExpenseNames,)),INDEX(StaffData, MATCH(CONCATENATE($C77,"New hires",$G77,$H77),StaffDataLookupName,), MATCH(V$6-INDEX(RoleData,MATCH($H77,RoleNames,),MATCH('Role Assumptions'!$H$5,ExpenseNames,)),StaffDataMonths,)) * INDEX(RoleData,MATCH($H77,RoleNames,),MATCH($F77,ExpenseNames,)),0)</f>
        <v>4000</v>
      </c>
      <c r="W77" s="22">
        <f>INDEX(RoleData,MATCH($H77,RoleNames,),MATCH($F77,ExpenseNames,))*INDEX(StaffData, MATCH(CONCATENATE($C77,"New hires",$G77,$H77),StaffDataLookupName,), MATCH(W$6,StaffDataMonths,))  + IF(W$6&gt;INDEX(RoleData,MATCH($H77,RoleNames,),MATCH('Role Assumptions'!$H$5,ExpenseNames,)),INDEX(StaffData, MATCH(CONCATENATE($C77,"New hires",$G77,$H77),StaffDataLookupName,), MATCH(W$6-INDEX(RoleData,MATCH($H77,RoleNames,),MATCH('Role Assumptions'!$H$5,ExpenseNames,)),StaffDataMonths,)) * INDEX(RoleData,MATCH($H77,RoleNames,),MATCH($F77,ExpenseNames,)),0)</f>
        <v>0</v>
      </c>
      <c r="X77" s="22">
        <f>INDEX(RoleData,MATCH($H77,RoleNames,),MATCH($F77,ExpenseNames,))*INDEX(StaffData, MATCH(CONCATENATE($C77,"New hires",$G77,$H77),StaffDataLookupName,), MATCH(X$6,StaffDataMonths,))  + IF(X$6&gt;INDEX(RoleData,MATCH($H77,RoleNames,),MATCH('Role Assumptions'!$H$5,ExpenseNames,)),INDEX(StaffData, MATCH(CONCATENATE($C77,"New hires",$G77,$H77),StaffDataLookupName,), MATCH(X$6-INDEX(RoleData,MATCH($H77,RoleNames,),MATCH('Role Assumptions'!$H$5,ExpenseNames,)),StaffDataMonths,)) * INDEX(RoleData,MATCH($H77,RoleNames,),MATCH($F77,ExpenseNames,)),0)</f>
        <v>0</v>
      </c>
      <c r="Y77" s="22">
        <f>INDEX(RoleData,MATCH($H77,RoleNames,),MATCH($F77,ExpenseNames,))*INDEX(StaffData, MATCH(CONCATENATE($C77,"New hires",$G77,$H77),StaffDataLookupName,), MATCH(Y$6,StaffDataMonths,))  + IF(Y$6&gt;INDEX(RoleData,MATCH($H77,RoleNames,),MATCH('Role Assumptions'!$H$5,ExpenseNames,)),INDEX(StaffData, MATCH(CONCATENATE($C77,"New hires",$G77,$H77),StaffDataLookupName,), MATCH(Y$6-INDEX(RoleData,MATCH($H77,RoleNames,),MATCH('Role Assumptions'!$H$5,ExpenseNames,)),StaffDataMonths,)) * INDEX(RoleData,MATCH($H77,RoleNames,),MATCH($F77,ExpenseNames,)),0)</f>
        <v>0</v>
      </c>
      <c r="Z77" s="22">
        <f>INDEX(RoleData,MATCH($H77,RoleNames,),MATCH($F77,ExpenseNames,))*INDEX(StaffData, MATCH(CONCATENATE($C77,"New hires",$G77,$H77),StaffDataLookupName,), MATCH(Z$6,StaffDataMonths,))  + IF(Z$6&gt;INDEX(RoleData,MATCH($H77,RoleNames,),MATCH('Role Assumptions'!$H$5,ExpenseNames,)),INDEX(StaffData, MATCH(CONCATENATE($C77,"New hires",$G77,$H77),StaffDataLookupName,), MATCH(Z$6-INDEX(RoleData,MATCH($H77,RoleNames,),MATCH('Role Assumptions'!$H$5,ExpenseNames,)),StaffDataMonths,)) * INDEX(RoleData,MATCH($H77,RoleNames,),MATCH($F77,ExpenseNames,)),0)</f>
        <v>0</v>
      </c>
      <c r="AA77" s="22">
        <f>INDEX(RoleData,MATCH($H77,RoleNames,),MATCH($F77,ExpenseNames,))*INDEX(StaffData, MATCH(CONCATENATE($C77,"New hires",$G77,$H77),StaffDataLookupName,), MATCH(AA$6,StaffDataMonths,))  + IF(AA$6&gt;INDEX(RoleData,MATCH($H77,RoleNames,),MATCH('Role Assumptions'!$H$5,ExpenseNames,)),INDEX(StaffData, MATCH(CONCATENATE($C77,"New hires",$G77,$H77),StaffDataLookupName,), MATCH(AA$6-INDEX(RoleData,MATCH($H77,RoleNames,),MATCH('Role Assumptions'!$H$5,ExpenseNames,)),StaffDataMonths,)) * INDEX(RoleData,MATCH($H77,RoleNames,),MATCH($F77,ExpenseNames,)),0)</f>
        <v>0</v>
      </c>
      <c r="AB77" s="22">
        <f>INDEX(RoleData,MATCH($H77,RoleNames,),MATCH($F77,ExpenseNames,))*INDEX(StaffData, MATCH(CONCATENATE($C77,"New hires",$G77,$H77),StaffDataLookupName,), MATCH(AB$6,StaffDataMonths,))  + IF(AB$6&gt;INDEX(RoleData,MATCH($H77,RoleNames,),MATCH('Role Assumptions'!$H$5,ExpenseNames,)),INDEX(StaffData, MATCH(CONCATENATE($C77,"New hires",$G77,$H77),StaffDataLookupName,), MATCH(AB$6-INDEX(RoleData,MATCH($H77,RoleNames,),MATCH('Role Assumptions'!$H$5,ExpenseNames,)),StaffDataMonths,)) * INDEX(RoleData,MATCH($H77,RoleNames,),MATCH($F77,ExpenseNames,)),0)</f>
        <v>4000</v>
      </c>
      <c r="AC77" s="22">
        <f>INDEX(RoleData,MATCH($H77,RoleNames,),MATCH($F77,ExpenseNames,))*INDEX(StaffData, MATCH(CONCATENATE($C77,"New hires",$G77,$H77),StaffDataLookupName,), MATCH(AC$6,StaffDataMonths,))  + IF(AC$6&gt;INDEX(RoleData,MATCH($H77,RoleNames,),MATCH('Role Assumptions'!$H$5,ExpenseNames,)),INDEX(StaffData, MATCH(CONCATENATE($C77,"New hires",$G77,$H77),StaffDataLookupName,), MATCH(AC$6-INDEX(RoleData,MATCH($H77,RoleNames,),MATCH('Role Assumptions'!$H$5,ExpenseNames,)),StaffDataMonths,)) * INDEX(RoleData,MATCH($H77,RoleNames,),MATCH($F77,ExpenseNames,)),0)</f>
        <v>0</v>
      </c>
      <c r="AD77" s="22">
        <f>INDEX(RoleData,MATCH($H77,RoleNames,),MATCH($F77,ExpenseNames,))*INDEX(StaffData, MATCH(CONCATENATE($C77,"New hires",$G77,$H77),StaffDataLookupName,), MATCH(AD$6,StaffDataMonths,))  + IF(AD$6&gt;INDEX(RoleData,MATCH($H77,RoleNames,),MATCH('Role Assumptions'!$H$5,ExpenseNames,)),INDEX(StaffData, MATCH(CONCATENATE($C77,"New hires",$G77,$H77),StaffDataLookupName,), MATCH(AD$6-INDEX(RoleData,MATCH($H77,RoleNames,),MATCH('Role Assumptions'!$H$5,ExpenseNames,)),StaffDataMonths,)) * INDEX(RoleData,MATCH($H77,RoleNames,),MATCH($F77,ExpenseNames,)),0)</f>
        <v>0</v>
      </c>
      <c r="AE77" s="22">
        <f>INDEX(RoleData,MATCH($H77,RoleNames,),MATCH($F77,ExpenseNames,))*INDEX(StaffData, MATCH(CONCATENATE($C77,"New hires",$G77,$H77),StaffDataLookupName,), MATCH(AE$6,StaffDataMonths,))  + IF(AE$6&gt;INDEX(RoleData,MATCH($H77,RoleNames,),MATCH('Role Assumptions'!$H$5,ExpenseNames,)),INDEX(StaffData, MATCH(CONCATENATE($C77,"New hires",$G77,$H77),StaffDataLookupName,), MATCH(AE$6-INDEX(RoleData,MATCH($H77,RoleNames,),MATCH('Role Assumptions'!$H$5,ExpenseNames,)),StaffDataMonths,)) * INDEX(RoleData,MATCH($H77,RoleNames,),MATCH($F77,ExpenseNames,)),0)</f>
        <v>0</v>
      </c>
      <c r="AF77" s="22">
        <f>INDEX(RoleData,MATCH($H77,RoleNames,),MATCH($F77,ExpenseNames,))*INDEX(StaffData, MATCH(CONCATENATE($C77,"New hires",$G77,$H77),StaffDataLookupName,), MATCH(AF$6,StaffDataMonths,))  + IF(AF$6&gt;INDEX(RoleData,MATCH($H77,RoleNames,),MATCH('Role Assumptions'!$H$5,ExpenseNames,)),INDEX(StaffData, MATCH(CONCATENATE($C77,"New hires",$G77,$H77),StaffDataLookupName,), MATCH(AF$6-INDEX(RoleData,MATCH($H77,RoleNames,),MATCH('Role Assumptions'!$H$5,ExpenseNames,)),StaffDataMonths,)) * INDEX(RoleData,MATCH($H77,RoleNames,),MATCH($F77,ExpenseNames,)),0)</f>
        <v>0</v>
      </c>
      <c r="AG77" s="22">
        <f>INDEX(RoleData,MATCH($H77,RoleNames,),MATCH($F77,ExpenseNames,))*INDEX(StaffData, MATCH(CONCATENATE($C77,"New hires",$G77,$H77),StaffDataLookupName,), MATCH(AG$6,StaffDataMonths,))  + IF(AG$6&gt;INDEX(RoleData,MATCH($H77,RoleNames,),MATCH('Role Assumptions'!$H$5,ExpenseNames,)),INDEX(StaffData, MATCH(CONCATENATE($C77,"New hires",$G77,$H77),StaffDataLookupName,), MATCH(AG$6-INDEX(RoleData,MATCH($H77,RoleNames,),MATCH('Role Assumptions'!$H$5,ExpenseNames,)),StaffDataMonths,)) * INDEX(RoleData,MATCH($H77,RoleNames,),MATCH($F77,ExpenseNames,)),0)</f>
        <v>0</v>
      </c>
      <c r="AH77" s="22">
        <f>INDEX(RoleData,MATCH($H77,RoleNames,),MATCH($F77,ExpenseNames,))*INDEX(StaffData, MATCH(CONCATENATE($C77,"New hires",$G77,$H77),StaffDataLookupName,), MATCH(AH$6,StaffDataMonths,))  + IF(AH$6&gt;INDEX(RoleData,MATCH($H77,RoleNames,),MATCH('Role Assumptions'!$H$5,ExpenseNames,)),INDEX(StaffData, MATCH(CONCATENATE($C77,"New hires",$G77,$H77),StaffDataLookupName,), MATCH(AH$6-INDEX(RoleData,MATCH($H77,RoleNames,),MATCH('Role Assumptions'!$H$5,ExpenseNames,)),StaffDataMonths,)) * INDEX(RoleData,MATCH($H77,RoleNames,),MATCH($F77,ExpenseNames,)),0)</f>
        <v>0</v>
      </c>
      <c r="AI77" s="22">
        <f>INDEX(RoleData,MATCH($H77,RoleNames,),MATCH($F77,ExpenseNames,))*INDEX(StaffData, MATCH(CONCATENATE($C77,"New hires",$G77,$H77),StaffDataLookupName,), MATCH(AI$6,StaffDataMonths,))  + IF(AI$6&gt;INDEX(RoleData,MATCH($H77,RoleNames,),MATCH('Role Assumptions'!$H$5,ExpenseNames,)),INDEX(StaffData, MATCH(CONCATENATE($C77,"New hires",$G77,$H77),StaffDataLookupName,), MATCH(AI$6-INDEX(RoleData,MATCH($H77,RoleNames,),MATCH('Role Assumptions'!$H$5,ExpenseNames,)),StaffDataMonths,)) * INDEX(RoleData,MATCH($H77,RoleNames,),MATCH($F77,ExpenseNames,)),0)</f>
        <v>0</v>
      </c>
      <c r="AJ77" s="22">
        <f>INDEX(RoleData,MATCH($H77,RoleNames,),MATCH($F77,ExpenseNames,))*INDEX(StaffData, MATCH(CONCATENATE($C77,"New hires",$G77,$H77),StaffDataLookupName,), MATCH(AJ$6,StaffDataMonths,))  + IF(AJ$6&gt;INDEX(RoleData,MATCH($H77,RoleNames,),MATCH('Role Assumptions'!$H$5,ExpenseNames,)),INDEX(StaffData, MATCH(CONCATENATE($C77,"New hires",$G77,$H77),StaffDataLookupName,), MATCH(AJ$6-INDEX(RoleData,MATCH($H77,RoleNames,),MATCH('Role Assumptions'!$H$5,ExpenseNames,)),StaffDataMonths,)) * INDEX(RoleData,MATCH($H77,RoleNames,),MATCH($F77,ExpenseNames,)),0)</f>
        <v>0</v>
      </c>
      <c r="AK77" s="22">
        <f>INDEX(RoleData,MATCH($H77,RoleNames,),MATCH($F77,ExpenseNames,))*INDEX(StaffData, MATCH(CONCATENATE($C77,"New hires",$G77,$H77),StaffDataLookupName,), MATCH(AK$6,StaffDataMonths,))  + IF(AK$6&gt;INDEX(RoleData,MATCH($H77,RoleNames,),MATCH('Role Assumptions'!$H$5,ExpenseNames,)),INDEX(StaffData, MATCH(CONCATENATE($C77,"New hires",$G77,$H77),StaffDataLookupName,), MATCH(AK$6-INDEX(RoleData,MATCH($H77,RoleNames,),MATCH('Role Assumptions'!$H$5,ExpenseNames,)),StaffDataMonths,)) * INDEX(RoleData,MATCH($H77,RoleNames,),MATCH($F77,ExpenseNames,)),0)</f>
        <v>0</v>
      </c>
      <c r="AL77" s="22">
        <f>INDEX(RoleData,MATCH($H77,RoleNames,),MATCH($F77,ExpenseNames,))*INDEX(StaffData, MATCH(CONCATENATE($C77,"New hires",$G77,$H77),StaffDataLookupName,), MATCH(AL$6,StaffDataMonths,))  + IF(AL$6&gt;INDEX(RoleData,MATCH($H77,RoleNames,),MATCH('Role Assumptions'!$H$5,ExpenseNames,)),INDEX(StaffData, MATCH(CONCATENATE($C77,"New hires",$G77,$H77),StaffDataLookupName,), MATCH(AL$6-INDEX(RoleData,MATCH($H77,RoleNames,),MATCH('Role Assumptions'!$H$5,ExpenseNames,)),StaffDataMonths,)) * INDEX(RoleData,MATCH($H77,RoleNames,),MATCH($F77,ExpenseNames,)),0)</f>
        <v>0</v>
      </c>
      <c r="AM77" s="22">
        <f>INDEX(RoleData,MATCH($H77,RoleNames,),MATCH($F77,ExpenseNames,))*INDEX(StaffData, MATCH(CONCATENATE($C77,"New hires",$G77,$H77),StaffDataLookupName,), MATCH(AM$6,StaffDataMonths,))  + IF(AM$6&gt;INDEX(RoleData,MATCH($H77,RoleNames,),MATCH('Role Assumptions'!$H$5,ExpenseNames,)),INDEX(StaffData, MATCH(CONCATENATE($C77,"New hires",$G77,$H77),StaffDataLookupName,), MATCH(AM$6-INDEX(RoleData,MATCH($H77,RoleNames,),MATCH('Role Assumptions'!$H$5,ExpenseNames,)),StaffDataMonths,)) * INDEX(RoleData,MATCH($H77,RoleNames,),MATCH($F77,ExpenseNames,)),0)</f>
        <v>0</v>
      </c>
      <c r="AN77" s="22">
        <f>INDEX(RoleData,MATCH($H77,RoleNames,),MATCH($F77,ExpenseNames,))*INDEX(StaffData, MATCH(CONCATENATE($C77,"New hires",$G77,$H77),StaffDataLookupName,), MATCH(AN$6,StaffDataMonths,))  + IF(AN$6&gt;INDEX(RoleData,MATCH($H77,RoleNames,),MATCH('Role Assumptions'!$H$5,ExpenseNames,)),INDEX(StaffData, MATCH(CONCATENATE($C77,"New hires",$G77,$H77),StaffDataLookupName,), MATCH(AN$6-INDEX(RoleData,MATCH($H77,RoleNames,),MATCH('Role Assumptions'!$H$5,ExpenseNames,)),StaffDataMonths,)) * INDEX(RoleData,MATCH($H77,RoleNames,),MATCH($F77,ExpenseNames,)),0)</f>
        <v>4000</v>
      </c>
      <c r="AO77" s="22">
        <f>INDEX(RoleData,MATCH($H77,RoleNames,),MATCH($F77,ExpenseNames,))*INDEX(StaffData, MATCH(CONCATENATE($C77,"New hires",$G77,$H77),StaffDataLookupName,), MATCH(AO$6,StaffDataMonths,))  + IF(AO$6&gt;INDEX(RoleData,MATCH($H77,RoleNames,),MATCH('Role Assumptions'!$H$5,ExpenseNames,)),INDEX(StaffData, MATCH(CONCATENATE($C77,"New hires",$G77,$H77),StaffDataLookupName,), MATCH(AO$6-INDEX(RoleData,MATCH($H77,RoleNames,),MATCH('Role Assumptions'!$H$5,ExpenseNames,)),StaffDataMonths,)) * INDEX(RoleData,MATCH($H77,RoleNames,),MATCH($F77,ExpenseNames,)),0)</f>
        <v>0</v>
      </c>
      <c r="AP77" s="22">
        <f>INDEX(RoleData,MATCH($H77,RoleNames,),MATCH($F77,ExpenseNames,))*INDEX(StaffData, MATCH(CONCATENATE($C77,"New hires",$G77,$H77),StaffDataLookupName,), MATCH(AP$6,StaffDataMonths,))  + IF(AP$6&gt;INDEX(RoleData,MATCH($H77,RoleNames,),MATCH('Role Assumptions'!$H$5,ExpenseNames,)),INDEX(StaffData, MATCH(CONCATENATE($C77,"New hires",$G77,$H77),StaffDataLookupName,), MATCH(AP$6-INDEX(RoleData,MATCH($H77,RoleNames,),MATCH('Role Assumptions'!$H$5,ExpenseNames,)),StaffDataMonths,)) * INDEX(RoleData,MATCH($H77,RoleNames,),MATCH($F77,ExpenseNames,)),0)</f>
        <v>0</v>
      </c>
      <c r="AQ77" s="22">
        <f>INDEX(RoleData,MATCH($H77,RoleNames,),MATCH($F77,ExpenseNames,))*INDEX(StaffData, MATCH(CONCATENATE($C77,"New hires",$G77,$H77),StaffDataLookupName,), MATCH(AQ$6,StaffDataMonths,))  + IF(AQ$6&gt;INDEX(RoleData,MATCH($H77,RoleNames,),MATCH('Role Assumptions'!$H$5,ExpenseNames,)),INDEX(StaffData, MATCH(CONCATENATE($C77,"New hires",$G77,$H77),StaffDataLookupName,), MATCH(AQ$6-INDEX(RoleData,MATCH($H77,RoleNames,),MATCH('Role Assumptions'!$H$5,ExpenseNames,)),StaffDataMonths,)) * INDEX(RoleData,MATCH($H77,RoleNames,),MATCH($F77,ExpenseNames,)),0)</f>
        <v>0</v>
      </c>
      <c r="AR77" s="22">
        <f>INDEX(RoleData,MATCH($H77,RoleNames,),MATCH($F77,ExpenseNames,))*INDEX(StaffData, MATCH(CONCATENATE($C77,"New hires",$G77,$H77),StaffDataLookupName,), MATCH(AR$6,StaffDataMonths,))  + IF(AR$6&gt;INDEX(RoleData,MATCH($H77,RoleNames,),MATCH('Role Assumptions'!$H$5,ExpenseNames,)),INDEX(StaffData, MATCH(CONCATENATE($C77,"New hires",$G77,$H77),StaffDataLookupName,), MATCH(AR$6-INDEX(RoleData,MATCH($H77,RoleNames,),MATCH('Role Assumptions'!$H$5,ExpenseNames,)),StaffDataMonths,)) * INDEX(RoleData,MATCH($H77,RoleNames,),MATCH($F77,ExpenseNames,)),0)</f>
        <v>0</v>
      </c>
      <c r="AS77" s="22">
        <f>INDEX(RoleData,MATCH($H77,RoleNames,),MATCH($F77,ExpenseNames,))*INDEX(StaffData, MATCH(CONCATENATE($C77,"New hires",$G77,$H77),StaffDataLookupName,), MATCH(AS$6,StaffDataMonths,))  + IF(AS$6&gt;INDEX(RoleData,MATCH($H77,RoleNames,),MATCH('Role Assumptions'!$H$5,ExpenseNames,)),INDEX(StaffData, MATCH(CONCATENATE($C77,"New hires",$G77,$H77),StaffDataLookupName,), MATCH(AS$6-INDEX(RoleData,MATCH($H77,RoleNames,),MATCH('Role Assumptions'!$H$5,ExpenseNames,)),StaffDataMonths,)) * INDEX(RoleData,MATCH($H77,RoleNames,),MATCH($F77,ExpenseNames,)),0)</f>
        <v>0</v>
      </c>
      <c r="AT77" s="22">
        <f>INDEX(RoleData,MATCH($H77,RoleNames,),MATCH($F77,ExpenseNames,))*INDEX(StaffData, MATCH(CONCATENATE($C77,"New hires",$G77,$H77),StaffDataLookupName,), MATCH(AT$6,StaffDataMonths,))  + IF(AT$6&gt;INDEX(RoleData,MATCH($H77,RoleNames,),MATCH('Role Assumptions'!$H$5,ExpenseNames,)),INDEX(StaffData, MATCH(CONCATENATE($C77,"New hires",$G77,$H77),StaffDataLookupName,), MATCH(AT$6-INDEX(RoleData,MATCH($H77,RoleNames,),MATCH('Role Assumptions'!$H$5,ExpenseNames,)),StaffDataMonths,)) * INDEX(RoleData,MATCH($H77,RoleNames,),MATCH($F77,ExpenseNames,)),0)</f>
        <v>4000</v>
      </c>
      <c r="AU77" s="22">
        <f>INDEX(RoleData,MATCH($H77,RoleNames,),MATCH($F77,ExpenseNames,))*INDEX(StaffData, MATCH(CONCATENATE($C77,"New hires",$G77,$H77),StaffDataLookupName,), MATCH(AU$6,StaffDataMonths,))  + IF(AU$6&gt;INDEX(RoleData,MATCH($H77,RoleNames,),MATCH('Role Assumptions'!$H$5,ExpenseNames,)),INDEX(StaffData, MATCH(CONCATENATE($C77,"New hires",$G77,$H77),StaffDataLookupName,), MATCH(AU$6-INDEX(RoleData,MATCH($H77,RoleNames,),MATCH('Role Assumptions'!$H$5,ExpenseNames,)),StaffDataMonths,)) * INDEX(RoleData,MATCH($H77,RoleNames,),MATCH($F77,ExpenseNames,)),0)</f>
        <v>0</v>
      </c>
      <c r="AV77" s="22">
        <f>INDEX(RoleData,MATCH($H77,RoleNames,),MATCH($F77,ExpenseNames,))*INDEX(StaffData, MATCH(CONCATENATE($C77,"New hires",$G77,$H77),StaffDataLookupName,), MATCH(AV$6,StaffDataMonths,))  + IF(AV$6&gt;INDEX(RoleData,MATCH($H77,RoleNames,),MATCH('Role Assumptions'!$H$5,ExpenseNames,)),INDEX(StaffData, MATCH(CONCATENATE($C77,"New hires",$G77,$H77),StaffDataLookupName,), MATCH(AV$6-INDEX(RoleData,MATCH($H77,RoleNames,),MATCH('Role Assumptions'!$H$5,ExpenseNames,)),StaffDataMonths,)) * INDEX(RoleData,MATCH($H77,RoleNames,),MATCH($F77,ExpenseNames,)),0)</f>
        <v>0</v>
      </c>
      <c r="AW77" s="22">
        <f>INDEX(RoleData,MATCH($H77,RoleNames,),MATCH($F77,ExpenseNames,))*INDEX(StaffData, MATCH(CONCATENATE($C77,"New hires",$G77,$H77),StaffDataLookupName,), MATCH(AW$6,StaffDataMonths,))  + IF(AW$6&gt;INDEX(RoleData,MATCH($H77,RoleNames,),MATCH('Role Assumptions'!$H$5,ExpenseNames,)),INDEX(StaffData, MATCH(CONCATENATE($C77,"New hires",$G77,$H77),StaffDataLookupName,), MATCH(AW$6-INDEX(RoleData,MATCH($H77,RoleNames,),MATCH('Role Assumptions'!$H$5,ExpenseNames,)),StaffDataMonths,)) * INDEX(RoleData,MATCH($H77,RoleNames,),MATCH($F77,ExpenseNames,)),0)</f>
        <v>0</v>
      </c>
      <c r="AX77" s="22">
        <f>INDEX(RoleData,MATCH($H77,RoleNames,),MATCH($F77,ExpenseNames,))*INDEX(StaffData, MATCH(CONCATENATE($C77,"New hires",$G77,$H77),StaffDataLookupName,), MATCH(AX$6,StaffDataMonths,))  + IF(AX$6&gt;INDEX(RoleData,MATCH($H77,RoleNames,),MATCH('Role Assumptions'!$H$5,ExpenseNames,)),INDEX(StaffData, MATCH(CONCATENATE($C77,"New hires",$G77,$H77),StaffDataLookupName,), MATCH(AX$6-INDEX(RoleData,MATCH($H77,RoleNames,),MATCH('Role Assumptions'!$H$5,ExpenseNames,)),StaffDataMonths,)) * INDEX(RoleData,MATCH($H77,RoleNames,),MATCH($F77,ExpenseNames,)),0)</f>
        <v>0</v>
      </c>
      <c r="AY77" s="22">
        <f>INDEX(RoleData,MATCH($H77,RoleNames,),MATCH($F77,ExpenseNames,))*INDEX(StaffData, MATCH(CONCATENATE($C77,"New hires",$G77,$H77),StaffDataLookupName,), MATCH(AY$6,StaffDataMonths,))  + IF(AY$6&gt;INDEX(RoleData,MATCH($H77,RoleNames,),MATCH('Role Assumptions'!$H$5,ExpenseNames,)),INDEX(StaffData, MATCH(CONCATENATE($C77,"New hires",$G77,$H77),StaffDataLookupName,), MATCH(AY$6-INDEX(RoleData,MATCH($H77,RoleNames,),MATCH('Role Assumptions'!$H$5,ExpenseNames,)),StaffDataMonths,)) * INDEX(RoleData,MATCH($H77,RoleNames,),MATCH($F77,ExpenseNames,)),0)</f>
        <v>0</v>
      </c>
      <c r="AZ77" s="22">
        <f>INDEX(RoleData,MATCH($H77,RoleNames,),MATCH($F77,ExpenseNames,))*INDEX(StaffData, MATCH(CONCATENATE($C77,"New hires",$G77,$H77),StaffDataLookupName,), MATCH(AZ$6,StaffDataMonths,))  + IF(AZ$6&gt;INDEX(RoleData,MATCH($H77,RoleNames,),MATCH('Role Assumptions'!$H$5,ExpenseNames,)),INDEX(StaffData, MATCH(CONCATENATE($C77,"New hires",$G77,$H77),StaffDataLookupName,), MATCH(AZ$6-INDEX(RoleData,MATCH($H77,RoleNames,),MATCH('Role Assumptions'!$H$5,ExpenseNames,)),StaffDataMonths,)) * INDEX(RoleData,MATCH($H77,RoleNames,),MATCH($F77,ExpenseNames,)),0)</f>
        <v>0</v>
      </c>
      <c r="BA77" s="22">
        <f>INDEX(RoleData,MATCH($H77,RoleNames,),MATCH($F77,ExpenseNames,))*INDEX(StaffData, MATCH(CONCATENATE($C77,"New hires",$G77,$H77),StaffDataLookupName,), MATCH(BA$6,StaffDataMonths,))  + IF(BA$6&gt;INDEX(RoleData,MATCH($H77,RoleNames,),MATCH('Role Assumptions'!$H$5,ExpenseNames,)),INDEX(StaffData, MATCH(CONCATENATE($C77,"New hires",$G77,$H77),StaffDataLookupName,), MATCH(BA$6-INDEX(RoleData,MATCH($H77,RoleNames,),MATCH('Role Assumptions'!$H$5,ExpenseNames,)),StaffDataMonths,)) * INDEX(RoleData,MATCH($H77,RoleNames,),MATCH($F77,ExpenseNames,)),0)</f>
        <v>0</v>
      </c>
      <c r="BB77" s="22">
        <f>INDEX(RoleData,MATCH($H77,RoleNames,),MATCH($F77,ExpenseNames,))*INDEX(StaffData, MATCH(CONCATENATE($C77,"New hires",$G77,$H77),StaffDataLookupName,), MATCH(BB$6,StaffDataMonths,))  + IF(BB$6&gt;INDEX(RoleData,MATCH($H77,RoleNames,),MATCH('Role Assumptions'!$H$5,ExpenseNames,)),INDEX(StaffData, MATCH(CONCATENATE($C77,"New hires",$G77,$H77),StaffDataLookupName,), MATCH(BB$6-INDEX(RoleData,MATCH($H77,RoleNames,),MATCH('Role Assumptions'!$H$5,ExpenseNames,)),StaffDataMonths,)) * INDEX(RoleData,MATCH($H77,RoleNames,),MATCH($F77,ExpenseNames,)),0)</f>
        <v>0</v>
      </c>
      <c r="BC77" s="22">
        <f>INDEX(RoleData,MATCH($H77,RoleNames,),MATCH($F77,ExpenseNames,))*INDEX(StaffData, MATCH(CONCATENATE($C77,"New hires",$G77,$H77),StaffDataLookupName,), MATCH(BC$6,StaffDataMonths,))  + IF(BC$6&gt;INDEX(RoleData,MATCH($H77,RoleNames,),MATCH('Role Assumptions'!$H$5,ExpenseNames,)),INDEX(StaffData, MATCH(CONCATENATE($C77,"New hires",$G77,$H77),StaffDataLookupName,), MATCH(BC$6-INDEX(RoleData,MATCH($H77,RoleNames,),MATCH('Role Assumptions'!$H$5,ExpenseNames,)),StaffDataMonths,)) * INDEX(RoleData,MATCH($H77,RoleNames,),MATCH($F77,ExpenseNames,)),0)</f>
        <v>0</v>
      </c>
      <c r="BD77" s="22">
        <f>INDEX(RoleData,MATCH($H77,RoleNames,),MATCH($F77,ExpenseNames,))*INDEX(StaffData, MATCH(CONCATENATE($C77,"New hires",$G77,$H77),StaffDataLookupName,), MATCH(BD$6,StaffDataMonths,))  + IF(BD$6&gt;INDEX(RoleData,MATCH($H77,RoleNames,),MATCH('Role Assumptions'!$H$5,ExpenseNames,)),INDEX(StaffData, MATCH(CONCATENATE($C77,"New hires",$G77,$H77),StaffDataLookupName,), MATCH(BD$6-INDEX(RoleData,MATCH($H77,RoleNames,),MATCH('Role Assumptions'!$H$5,ExpenseNames,)),StaffDataMonths,)) * INDEX(RoleData,MATCH($H77,RoleNames,),MATCH($F77,ExpenseNames,)),0)</f>
        <v>0</v>
      </c>
      <c r="BE77" s="22">
        <f>INDEX(RoleData,MATCH($H77,RoleNames,),MATCH($F77,ExpenseNames,))*INDEX(StaffData, MATCH(CONCATENATE($C77,"New hires",$G77,$H77),StaffDataLookupName,), MATCH(BE$6,StaffDataMonths,))  + IF(BE$6&gt;INDEX(RoleData,MATCH($H77,RoleNames,),MATCH('Role Assumptions'!$H$5,ExpenseNames,)),INDEX(StaffData, MATCH(CONCATENATE($C77,"New hires",$G77,$H77),StaffDataLookupName,), MATCH(BE$6-INDEX(RoleData,MATCH($H77,RoleNames,),MATCH('Role Assumptions'!$H$5,ExpenseNames,)),StaffDataMonths,)) * INDEX(RoleData,MATCH($H77,RoleNames,),MATCH($F77,ExpenseNames,)),0)</f>
        <v>0</v>
      </c>
      <c r="BF77" s="22">
        <f>INDEX(RoleData,MATCH($H77,RoleNames,),MATCH($F77,ExpenseNames,))*INDEX(StaffData, MATCH(CONCATENATE($C77,"New hires",$G77,$H77),StaffDataLookupName,), MATCH(BF$6,StaffDataMonths,))  + IF(BF$6&gt;INDEX(RoleData,MATCH($H77,RoleNames,),MATCH('Role Assumptions'!$H$5,ExpenseNames,)),INDEX(StaffData, MATCH(CONCATENATE($C77,"New hires",$G77,$H77),StaffDataLookupName,), MATCH(BF$6-INDEX(RoleData,MATCH($H77,RoleNames,),MATCH('Role Assumptions'!$H$5,ExpenseNames,)),StaffDataMonths,)) * INDEX(RoleData,MATCH($H77,RoleNames,),MATCH($F77,ExpenseNames,)),0)</f>
        <v>4000</v>
      </c>
      <c r="BG77" s="22">
        <f>INDEX(RoleData,MATCH($H77,RoleNames,),MATCH($F77,ExpenseNames,))*INDEX(StaffData, MATCH(CONCATENATE($C77,"New hires",$G77,$H77),StaffDataLookupName,), MATCH(BG$6,StaffDataMonths,))  + IF(BG$6&gt;INDEX(RoleData,MATCH($H77,RoleNames,),MATCH('Role Assumptions'!$H$5,ExpenseNames,)),INDEX(StaffData, MATCH(CONCATENATE($C77,"New hires",$G77,$H77),StaffDataLookupName,), MATCH(BG$6-INDEX(RoleData,MATCH($H77,RoleNames,),MATCH('Role Assumptions'!$H$5,ExpenseNames,)),StaffDataMonths,)) * INDEX(RoleData,MATCH($H77,RoleNames,),MATCH($F77,ExpenseNames,)),0)</f>
        <v>0</v>
      </c>
      <c r="BH77" s="22">
        <f>INDEX(RoleData,MATCH($H77,RoleNames,),MATCH($F77,ExpenseNames,))*INDEX(StaffData, MATCH(CONCATENATE($C77,"New hires",$G77,$H77),StaffDataLookupName,), MATCH(BH$6,StaffDataMonths,))  + IF(BH$6&gt;INDEX(RoleData,MATCH($H77,RoleNames,),MATCH('Role Assumptions'!$H$5,ExpenseNames,)),INDEX(StaffData, MATCH(CONCATENATE($C77,"New hires",$G77,$H77),StaffDataLookupName,), MATCH(BH$6-INDEX(RoleData,MATCH($H77,RoleNames,),MATCH('Role Assumptions'!$H$5,ExpenseNames,)),StaffDataMonths,)) * INDEX(RoleData,MATCH($H77,RoleNames,),MATCH($F77,ExpenseNames,)),0)</f>
        <v>0</v>
      </c>
      <c r="BI77" s="22">
        <f>INDEX(RoleData,MATCH($H77,RoleNames,),MATCH($F77,ExpenseNames,))*INDEX(StaffData, MATCH(CONCATENATE($C77,"New hires",$G77,$H77),StaffDataLookupName,), MATCH(BI$6,StaffDataMonths,))  + IF(BI$6&gt;INDEX(RoleData,MATCH($H77,RoleNames,),MATCH('Role Assumptions'!$H$5,ExpenseNames,)),INDEX(StaffData, MATCH(CONCATENATE($C77,"New hires",$G77,$H77),StaffDataLookupName,), MATCH(BI$6-INDEX(RoleData,MATCH($H77,RoleNames,),MATCH('Role Assumptions'!$H$5,ExpenseNames,)),StaffDataMonths,)) * INDEX(RoleData,MATCH($H77,RoleNames,),MATCH($F77,ExpenseNames,)),0)</f>
        <v>0</v>
      </c>
      <c r="BJ77" s="22">
        <f>INDEX(RoleData,MATCH($H77,RoleNames,),MATCH($F77,ExpenseNames,))*INDEX(StaffData, MATCH(CONCATENATE($C77,"New hires",$G77,$H77),StaffDataLookupName,), MATCH(BJ$6,StaffDataMonths,))  + IF(BJ$6&gt;INDEX(RoleData,MATCH($H77,RoleNames,),MATCH('Role Assumptions'!$H$5,ExpenseNames,)),INDEX(StaffData, MATCH(CONCATENATE($C77,"New hires",$G77,$H77),StaffDataLookupName,), MATCH(BJ$6-INDEX(RoleData,MATCH($H77,RoleNames,),MATCH('Role Assumptions'!$H$5,ExpenseNames,)),StaffDataMonths,)) * INDEX(RoleData,MATCH($H77,RoleNames,),MATCH($F77,ExpenseNames,)),0)</f>
        <v>0</v>
      </c>
      <c r="BK77" s="22">
        <f>INDEX(RoleData,MATCH($H77,RoleNames,),MATCH($F77,ExpenseNames,))*INDEX(StaffData, MATCH(CONCATENATE($C77,"New hires",$G77,$H77),StaffDataLookupName,), MATCH(BK$6,StaffDataMonths,))  + IF(BK$6&gt;INDEX(RoleData,MATCH($H77,RoleNames,),MATCH('Role Assumptions'!$H$5,ExpenseNames,)),INDEX(StaffData, MATCH(CONCATENATE($C77,"New hires",$G77,$H77),StaffDataLookupName,), MATCH(BK$6-INDEX(RoleData,MATCH($H77,RoleNames,),MATCH('Role Assumptions'!$H$5,ExpenseNames,)),StaffDataMonths,)) * INDEX(RoleData,MATCH($H77,RoleNames,),MATCH($F77,ExpenseNames,)),0)</f>
        <v>0</v>
      </c>
      <c r="BL77" s="22">
        <f>INDEX(RoleData,MATCH($H77,RoleNames,),MATCH($F77,ExpenseNames,))*INDEX(StaffData, MATCH(CONCATENATE($C77,"New hires",$G77,$H77),StaffDataLookupName,), MATCH(BL$6,StaffDataMonths,))  + IF(BL$6&gt;INDEX(RoleData,MATCH($H77,RoleNames,),MATCH('Role Assumptions'!$H$5,ExpenseNames,)),INDEX(StaffData, MATCH(CONCATENATE($C77,"New hires",$G77,$H77),StaffDataLookupName,), MATCH(BL$6-INDEX(RoleData,MATCH($H77,RoleNames,),MATCH('Role Assumptions'!$H$5,ExpenseNames,)),StaffDataMonths,)) * INDEX(RoleData,MATCH($H77,RoleNames,),MATCH($F77,ExpenseNames,)),0)</f>
        <v>4000</v>
      </c>
      <c r="BM77" s="22">
        <f>INDEX(RoleData,MATCH($H77,RoleNames,),MATCH($F77,ExpenseNames,))*INDEX(StaffData, MATCH(CONCATENATE($C77,"New hires",$G77,$H77),StaffDataLookupName,), MATCH(BM$6,StaffDataMonths,))  + IF(BM$6&gt;INDEX(RoleData,MATCH($H77,RoleNames,),MATCH('Role Assumptions'!$H$5,ExpenseNames,)),INDEX(StaffData, MATCH(CONCATENATE($C77,"New hires",$G77,$H77),StaffDataLookupName,), MATCH(BM$6-INDEX(RoleData,MATCH($H77,RoleNames,),MATCH('Role Assumptions'!$H$5,ExpenseNames,)),StaffDataMonths,)) * INDEX(RoleData,MATCH($H77,RoleNames,),MATCH($F77,ExpenseNames,)),0)</f>
        <v>0</v>
      </c>
      <c r="BN77" s="22">
        <f>INDEX(RoleData,MATCH($H77,RoleNames,),MATCH($F77,ExpenseNames,))*INDEX(StaffData, MATCH(CONCATENATE($C77,"New hires",$G77,$H77),StaffDataLookupName,), MATCH(BN$6,StaffDataMonths,))  + IF(BN$6&gt;INDEX(RoleData,MATCH($H77,RoleNames,),MATCH('Role Assumptions'!$H$5,ExpenseNames,)),INDEX(StaffData, MATCH(CONCATENATE($C77,"New hires",$G77,$H77),StaffDataLookupName,), MATCH(BN$6-INDEX(RoleData,MATCH($H77,RoleNames,),MATCH('Role Assumptions'!$H$5,ExpenseNames,)),StaffDataMonths,)) * INDEX(RoleData,MATCH($H77,RoleNames,),MATCH($F77,ExpenseNames,)),0)</f>
        <v>0</v>
      </c>
      <c r="BO77" s="22">
        <f>INDEX(RoleData,MATCH($H77,RoleNames,),MATCH($F77,ExpenseNames,))*INDEX(StaffData, MATCH(CONCATENATE($C77,"New hires",$G77,$H77),StaffDataLookupName,), MATCH(BO$6,StaffDataMonths,))  + IF(BO$6&gt;INDEX(RoleData,MATCH($H77,RoleNames,),MATCH('Role Assumptions'!$H$5,ExpenseNames,)),INDEX(StaffData, MATCH(CONCATENATE($C77,"New hires",$G77,$H77),StaffDataLookupName,), MATCH(BO$6-INDEX(RoleData,MATCH($H77,RoleNames,),MATCH('Role Assumptions'!$H$5,ExpenseNames,)),StaffDataMonths,)) * INDEX(RoleData,MATCH($H77,RoleNames,),MATCH($F77,ExpenseNames,)),0)</f>
        <v>0</v>
      </c>
      <c r="BP77" s="22">
        <f>INDEX(RoleData,MATCH($H77,RoleNames,),MATCH($F77,ExpenseNames,))*INDEX(StaffData, MATCH(CONCATENATE($C77,"New hires",$G77,$H77),StaffDataLookupName,), MATCH(BP$6,StaffDataMonths,))  + IF(BP$6&gt;INDEX(RoleData,MATCH($H77,RoleNames,),MATCH('Role Assumptions'!$H$5,ExpenseNames,)),INDEX(StaffData, MATCH(CONCATENATE($C77,"New hires",$G77,$H77),StaffDataLookupName,), MATCH(BP$6-INDEX(RoleData,MATCH($H77,RoleNames,),MATCH('Role Assumptions'!$H$5,ExpenseNames,)),StaffDataMonths,)) * INDEX(RoleData,MATCH($H77,RoleNames,),MATCH($F77,ExpenseNames,)),0)</f>
        <v>0</v>
      </c>
      <c r="BQ77" s="22">
        <f>INDEX(RoleData,MATCH($H77,RoleNames,),MATCH($F77,ExpenseNames,))*INDEX(StaffData, MATCH(CONCATENATE($C77,"New hires",$G77,$H77),StaffDataLookupName,), MATCH(BQ$6,StaffDataMonths,))  + IF(BQ$6&gt;INDEX(RoleData,MATCH($H77,RoleNames,),MATCH('Role Assumptions'!$H$5,ExpenseNames,)),INDEX(StaffData, MATCH(CONCATENATE($C77,"New hires",$G77,$H77),StaffDataLookupName,), MATCH(BQ$6-INDEX(RoleData,MATCH($H77,RoleNames,),MATCH('Role Assumptions'!$H$5,ExpenseNames,)),StaffDataMonths,)) * INDEX(RoleData,MATCH($H77,RoleNames,),MATCH($F77,ExpenseNames,)),0)</f>
        <v>0</v>
      </c>
    </row>
    <row r="78" spans="1:69" s="21" customFormat="1" ht="16" customHeight="1">
      <c r="A78" s="212"/>
      <c r="B78" s="21" t="s">
        <v>132</v>
      </c>
      <c r="C78" s="212" t="s">
        <v>2</v>
      </c>
      <c r="D78" s="212" t="s">
        <v>118</v>
      </c>
      <c r="E78" s="212" t="s">
        <v>113</v>
      </c>
      <c r="F78" s="212" t="s">
        <v>89</v>
      </c>
      <c r="G78" s="212" t="s">
        <v>37</v>
      </c>
      <c r="H78" s="197" t="s">
        <v>53</v>
      </c>
      <c r="I78" s="197" t="str">
        <f t="shared" si="67"/>
        <v>ExpensesR&amp;DStaffTechnologyComputerMobile Platform TeamJunior Mobile Developer</v>
      </c>
      <c r="J78" s="22">
        <f>INDEX(RoleData,MATCH($H78,RoleNames,),MATCH($F78,ExpenseNames,))*INDEX(StaffData, MATCH(CONCATENATE($C78,"New hires",$G78,$H78),StaffDataLookupName,), MATCH(J$6,StaffDataMonths,))  + IF(J$6&gt;INDEX(RoleData,MATCH($H78,RoleNames,),MATCH('Role Assumptions'!$H$5,ExpenseNames,)),INDEX(StaffData, MATCH(CONCATENATE($C78,"New hires",$G78,$H78),StaffDataLookupName,), MATCH(J$6-INDEX(RoleData,MATCH($H78,RoleNames,),MATCH('Role Assumptions'!$H$5,ExpenseNames,)),StaffDataMonths,)) * INDEX(RoleData,MATCH($H78,RoleNames,),MATCH($F78,ExpenseNames,)),0)</f>
        <v>4000</v>
      </c>
      <c r="K78" s="22">
        <f>INDEX(RoleData,MATCH($H78,RoleNames,),MATCH($F78,ExpenseNames,))*INDEX(StaffData, MATCH(CONCATENATE($C78,"New hires",$G78,$H78),StaffDataLookupName,), MATCH(K$6,StaffDataMonths,))  + IF(K$6&gt;INDEX(RoleData,MATCH($H78,RoleNames,),MATCH('Role Assumptions'!$H$5,ExpenseNames,)),INDEX(StaffData, MATCH(CONCATENATE($C78,"New hires",$G78,$H78),StaffDataLookupName,), MATCH(K$6-INDEX(RoleData,MATCH($H78,RoleNames,),MATCH('Role Assumptions'!$H$5,ExpenseNames,)),StaffDataMonths,)) * INDEX(RoleData,MATCH($H78,RoleNames,),MATCH($F78,ExpenseNames,)),0)</f>
        <v>0</v>
      </c>
      <c r="L78" s="22">
        <f>INDEX(RoleData,MATCH($H78,RoleNames,),MATCH($F78,ExpenseNames,))*INDEX(StaffData, MATCH(CONCATENATE($C78,"New hires",$G78,$H78),StaffDataLookupName,), MATCH(L$6,StaffDataMonths,))  + IF(L$6&gt;INDEX(RoleData,MATCH($H78,RoleNames,),MATCH('Role Assumptions'!$H$5,ExpenseNames,)),INDEX(StaffData, MATCH(CONCATENATE($C78,"New hires",$G78,$H78),StaffDataLookupName,), MATCH(L$6-INDEX(RoleData,MATCH($H78,RoleNames,),MATCH('Role Assumptions'!$H$5,ExpenseNames,)),StaffDataMonths,)) * INDEX(RoleData,MATCH($H78,RoleNames,),MATCH($F78,ExpenseNames,)),0)</f>
        <v>0</v>
      </c>
      <c r="M78" s="22">
        <f>INDEX(RoleData,MATCH($H78,RoleNames,),MATCH($F78,ExpenseNames,))*INDEX(StaffData, MATCH(CONCATENATE($C78,"New hires",$G78,$H78),StaffDataLookupName,), MATCH(M$6,StaffDataMonths,))  + IF(M$6&gt;INDEX(RoleData,MATCH($H78,RoleNames,),MATCH('Role Assumptions'!$H$5,ExpenseNames,)),INDEX(StaffData, MATCH(CONCATENATE($C78,"New hires",$G78,$H78),StaffDataLookupName,), MATCH(M$6-INDEX(RoleData,MATCH($H78,RoleNames,),MATCH('Role Assumptions'!$H$5,ExpenseNames,)),StaffDataMonths,)) * INDEX(RoleData,MATCH($H78,RoleNames,),MATCH($F78,ExpenseNames,)),0)</f>
        <v>0</v>
      </c>
      <c r="N78" s="22">
        <f>INDEX(RoleData,MATCH($H78,RoleNames,),MATCH($F78,ExpenseNames,))*INDEX(StaffData, MATCH(CONCATENATE($C78,"New hires",$G78,$H78),StaffDataLookupName,), MATCH(N$6,StaffDataMonths,))  + IF(N$6&gt;INDEX(RoleData,MATCH($H78,RoleNames,),MATCH('Role Assumptions'!$H$5,ExpenseNames,)),INDEX(StaffData, MATCH(CONCATENATE($C78,"New hires",$G78,$H78),StaffDataLookupName,), MATCH(N$6-INDEX(RoleData,MATCH($H78,RoleNames,),MATCH('Role Assumptions'!$H$5,ExpenseNames,)),StaffDataMonths,)) * INDEX(RoleData,MATCH($H78,RoleNames,),MATCH($F78,ExpenseNames,)),0)</f>
        <v>0</v>
      </c>
      <c r="O78" s="22">
        <f>INDEX(RoleData,MATCH($H78,RoleNames,),MATCH($F78,ExpenseNames,))*INDEX(StaffData, MATCH(CONCATENATE($C78,"New hires",$G78,$H78),StaffDataLookupName,), MATCH(O$6,StaffDataMonths,))  + IF(O$6&gt;INDEX(RoleData,MATCH($H78,RoleNames,),MATCH('Role Assumptions'!$H$5,ExpenseNames,)),INDEX(StaffData, MATCH(CONCATENATE($C78,"New hires",$G78,$H78),StaffDataLookupName,), MATCH(O$6-INDEX(RoleData,MATCH($H78,RoleNames,),MATCH('Role Assumptions'!$H$5,ExpenseNames,)),StaffDataMonths,)) * INDEX(RoleData,MATCH($H78,RoleNames,),MATCH($F78,ExpenseNames,)),0)</f>
        <v>0</v>
      </c>
      <c r="P78" s="22">
        <f>INDEX(RoleData,MATCH($H78,RoleNames,),MATCH($F78,ExpenseNames,))*INDEX(StaffData, MATCH(CONCATENATE($C78,"New hires",$G78,$H78),StaffDataLookupName,), MATCH(P$6,StaffDataMonths,))  + IF(P$6&gt;INDEX(RoleData,MATCH($H78,RoleNames,),MATCH('Role Assumptions'!$H$5,ExpenseNames,)),INDEX(StaffData, MATCH(CONCATENATE($C78,"New hires",$G78,$H78),StaffDataLookupName,), MATCH(P$6-INDEX(RoleData,MATCH($H78,RoleNames,),MATCH('Role Assumptions'!$H$5,ExpenseNames,)),StaffDataMonths,)) * INDEX(RoleData,MATCH($H78,RoleNames,),MATCH($F78,ExpenseNames,)),0)</f>
        <v>0</v>
      </c>
      <c r="Q78" s="22">
        <f>INDEX(RoleData,MATCH($H78,RoleNames,),MATCH($F78,ExpenseNames,))*INDEX(StaffData, MATCH(CONCATENATE($C78,"New hires",$G78,$H78),StaffDataLookupName,), MATCH(Q$6,StaffDataMonths,))  + IF(Q$6&gt;INDEX(RoleData,MATCH($H78,RoleNames,),MATCH('Role Assumptions'!$H$5,ExpenseNames,)),INDEX(StaffData, MATCH(CONCATENATE($C78,"New hires",$G78,$H78),StaffDataLookupName,), MATCH(Q$6-INDEX(RoleData,MATCH($H78,RoleNames,),MATCH('Role Assumptions'!$H$5,ExpenseNames,)),StaffDataMonths,)) * INDEX(RoleData,MATCH($H78,RoleNames,),MATCH($F78,ExpenseNames,)),0)</f>
        <v>0</v>
      </c>
      <c r="R78" s="22">
        <f>INDEX(RoleData,MATCH($H78,RoleNames,),MATCH($F78,ExpenseNames,))*INDEX(StaffData, MATCH(CONCATENATE($C78,"New hires",$G78,$H78),StaffDataLookupName,), MATCH(R$6,StaffDataMonths,))  + IF(R$6&gt;INDEX(RoleData,MATCH($H78,RoleNames,),MATCH('Role Assumptions'!$H$5,ExpenseNames,)),INDEX(StaffData, MATCH(CONCATENATE($C78,"New hires",$G78,$H78),StaffDataLookupName,), MATCH(R$6-INDEX(RoleData,MATCH($H78,RoleNames,),MATCH('Role Assumptions'!$H$5,ExpenseNames,)),StaffDataMonths,)) * INDEX(RoleData,MATCH($H78,RoleNames,),MATCH($F78,ExpenseNames,)),0)</f>
        <v>0</v>
      </c>
      <c r="S78" s="22">
        <f>INDEX(RoleData,MATCH($H78,RoleNames,),MATCH($F78,ExpenseNames,))*INDEX(StaffData, MATCH(CONCATENATE($C78,"New hires",$G78,$H78),StaffDataLookupName,), MATCH(S$6,StaffDataMonths,))  + IF(S$6&gt;INDEX(RoleData,MATCH($H78,RoleNames,),MATCH('Role Assumptions'!$H$5,ExpenseNames,)),INDEX(StaffData, MATCH(CONCATENATE($C78,"New hires",$G78,$H78),StaffDataLookupName,), MATCH(S$6-INDEX(RoleData,MATCH($H78,RoleNames,),MATCH('Role Assumptions'!$H$5,ExpenseNames,)),StaffDataMonths,)) * INDEX(RoleData,MATCH($H78,RoleNames,),MATCH($F78,ExpenseNames,)),0)</f>
        <v>0</v>
      </c>
      <c r="T78" s="22">
        <f>INDEX(RoleData,MATCH($H78,RoleNames,),MATCH($F78,ExpenseNames,))*INDEX(StaffData, MATCH(CONCATENATE($C78,"New hires",$G78,$H78),StaffDataLookupName,), MATCH(T$6,StaffDataMonths,))  + IF(T$6&gt;INDEX(RoleData,MATCH($H78,RoleNames,),MATCH('Role Assumptions'!$H$5,ExpenseNames,)),INDEX(StaffData, MATCH(CONCATENATE($C78,"New hires",$G78,$H78),StaffDataLookupName,), MATCH(T$6-INDEX(RoleData,MATCH($H78,RoleNames,),MATCH('Role Assumptions'!$H$5,ExpenseNames,)),StaffDataMonths,)) * INDEX(RoleData,MATCH($H78,RoleNames,),MATCH($F78,ExpenseNames,)),0)</f>
        <v>0</v>
      </c>
      <c r="U78" s="22">
        <f>INDEX(RoleData,MATCH($H78,RoleNames,),MATCH($F78,ExpenseNames,))*INDEX(StaffData, MATCH(CONCATENATE($C78,"New hires",$G78,$H78),StaffDataLookupName,), MATCH(U$6,StaffDataMonths,))  + IF(U$6&gt;INDEX(RoleData,MATCH($H78,RoleNames,),MATCH('Role Assumptions'!$H$5,ExpenseNames,)),INDEX(StaffData, MATCH(CONCATENATE($C78,"New hires",$G78,$H78),StaffDataLookupName,), MATCH(U$6-INDEX(RoleData,MATCH($H78,RoleNames,),MATCH('Role Assumptions'!$H$5,ExpenseNames,)),StaffDataMonths,)) * INDEX(RoleData,MATCH($H78,RoleNames,),MATCH($F78,ExpenseNames,)),0)</f>
        <v>0</v>
      </c>
      <c r="V78" s="22">
        <f>INDEX(RoleData,MATCH($H78,RoleNames,),MATCH($F78,ExpenseNames,))*INDEX(StaffData, MATCH(CONCATENATE($C78,"New hires",$G78,$H78),StaffDataLookupName,), MATCH(V$6,StaffDataMonths,))  + IF(V$6&gt;INDEX(RoleData,MATCH($H78,RoleNames,),MATCH('Role Assumptions'!$H$5,ExpenseNames,)),INDEX(StaffData, MATCH(CONCATENATE($C78,"New hires",$G78,$H78),StaffDataLookupName,), MATCH(V$6-INDEX(RoleData,MATCH($H78,RoleNames,),MATCH('Role Assumptions'!$H$5,ExpenseNames,)),StaffDataMonths,)) * INDEX(RoleData,MATCH($H78,RoleNames,),MATCH($F78,ExpenseNames,)),0)</f>
        <v>4000</v>
      </c>
      <c r="W78" s="22">
        <f>INDEX(RoleData,MATCH($H78,RoleNames,),MATCH($F78,ExpenseNames,))*INDEX(StaffData, MATCH(CONCATENATE($C78,"New hires",$G78,$H78),StaffDataLookupName,), MATCH(W$6,StaffDataMonths,))  + IF(W$6&gt;INDEX(RoleData,MATCH($H78,RoleNames,),MATCH('Role Assumptions'!$H$5,ExpenseNames,)),INDEX(StaffData, MATCH(CONCATENATE($C78,"New hires",$G78,$H78),StaffDataLookupName,), MATCH(W$6-INDEX(RoleData,MATCH($H78,RoleNames,),MATCH('Role Assumptions'!$H$5,ExpenseNames,)),StaffDataMonths,)) * INDEX(RoleData,MATCH($H78,RoleNames,),MATCH($F78,ExpenseNames,)),0)</f>
        <v>0</v>
      </c>
      <c r="X78" s="22">
        <f>INDEX(RoleData,MATCH($H78,RoleNames,),MATCH($F78,ExpenseNames,))*INDEX(StaffData, MATCH(CONCATENATE($C78,"New hires",$G78,$H78),StaffDataLookupName,), MATCH(X$6,StaffDataMonths,))  + IF(X$6&gt;INDEX(RoleData,MATCH($H78,RoleNames,),MATCH('Role Assumptions'!$H$5,ExpenseNames,)),INDEX(StaffData, MATCH(CONCATENATE($C78,"New hires",$G78,$H78),StaffDataLookupName,), MATCH(X$6-INDEX(RoleData,MATCH($H78,RoleNames,),MATCH('Role Assumptions'!$H$5,ExpenseNames,)),StaffDataMonths,)) * INDEX(RoleData,MATCH($H78,RoleNames,),MATCH($F78,ExpenseNames,)),0)</f>
        <v>0</v>
      </c>
      <c r="Y78" s="22">
        <f>INDEX(RoleData,MATCH($H78,RoleNames,),MATCH($F78,ExpenseNames,))*INDEX(StaffData, MATCH(CONCATENATE($C78,"New hires",$G78,$H78),StaffDataLookupName,), MATCH(Y$6,StaffDataMonths,))  + IF(Y$6&gt;INDEX(RoleData,MATCH($H78,RoleNames,),MATCH('Role Assumptions'!$H$5,ExpenseNames,)),INDEX(StaffData, MATCH(CONCATENATE($C78,"New hires",$G78,$H78),StaffDataLookupName,), MATCH(Y$6-INDEX(RoleData,MATCH($H78,RoleNames,),MATCH('Role Assumptions'!$H$5,ExpenseNames,)),StaffDataMonths,)) * INDEX(RoleData,MATCH($H78,RoleNames,),MATCH($F78,ExpenseNames,)),0)</f>
        <v>0</v>
      </c>
      <c r="Z78" s="22">
        <f>INDEX(RoleData,MATCH($H78,RoleNames,),MATCH($F78,ExpenseNames,))*INDEX(StaffData, MATCH(CONCATENATE($C78,"New hires",$G78,$H78),StaffDataLookupName,), MATCH(Z$6,StaffDataMonths,))  + IF(Z$6&gt;INDEX(RoleData,MATCH($H78,RoleNames,),MATCH('Role Assumptions'!$H$5,ExpenseNames,)),INDEX(StaffData, MATCH(CONCATENATE($C78,"New hires",$G78,$H78),StaffDataLookupName,), MATCH(Z$6-INDEX(RoleData,MATCH($H78,RoleNames,),MATCH('Role Assumptions'!$H$5,ExpenseNames,)),StaffDataMonths,)) * INDEX(RoleData,MATCH($H78,RoleNames,),MATCH($F78,ExpenseNames,)),0)</f>
        <v>0</v>
      </c>
      <c r="AA78" s="22">
        <f>INDEX(RoleData,MATCH($H78,RoleNames,),MATCH($F78,ExpenseNames,))*INDEX(StaffData, MATCH(CONCATENATE($C78,"New hires",$G78,$H78),StaffDataLookupName,), MATCH(AA$6,StaffDataMonths,))  + IF(AA$6&gt;INDEX(RoleData,MATCH($H78,RoleNames,),MATCH('Role Assumptions'!$H$5,ExpenseNames,)),INDEX(StaffData, MATCH(CONCATENATE($C78,"New hires",$G78,$H78),StaffDataLookupName,), MATCH(AA$6-INDEX(RoleData,MATCH($H78,RoleNames,),MATCH('Role Assumptions'!$H$5,ExpenseNames,)),StaffDataMonths,)) * INDEX(RoleData,MATCH($H78,RoleNames,),MATCH($F78,ExpenseNames,)),0)</f>
        <v>0</v>
      </c>
      <c r="AB78" s="22">
        <f>INDEX(RoleData,MATCH($H78,RoleNames,),MATCH($F78,ExpenseNames,))*INDEX(StaffData, MATCH(CONCATENATE($C78,"New hires",$G78,$H78),StaffDataLookupName,), MATCH(AB$6,StaffDataMonths,))  + IF(AB$6&gt;INDEX(RoleData,MATCH($H78,RoleNames,),MATCH('Role Assumptions'!$H$5,ExpenseNames,)),INDEX(StaffData, MATCH(CONCATENATE($C78,"New hires",$G78,$H78),StaffDataLookupName,), MATCH(AB$6-INDEX(RoleData,MATCH($H78,RoleNames,),MATCH('Role Assumptions'!$H$5,ExpenseNames,)),StaffDataMonths,)) * INDEX(RoleData,MATCH($H78,RoleNames,),MATCH($F78,ExpenseNames,)),0)</f>
        <v>4000</v>
      </c>
      <c r="AC78" s="22">
        <f>INDEX(RoleData,MATCH($H78,RoleNames,),MATCH($F78,ExpenseNames,))*INDEX(StaffData, MATCH(CONCATENATE($C78,"New hires",$G78,$H78),StaffDataLookupName,), MATCH(AC$6,StaffDataMonths,))  + IF(AC$6&gt;INDEX(RoleData,MATCH($H78,RoleNames,),MATCH('Role Assumptions'!$H$5,ExpenseNames,)),INDEX(StaffData, MATCH(CONCATENATE($C78,"New hires",$G78,$H78),StaffDataLookupName,), MATCH(AC$6-INDEX(RoleData,MATCH($H78,RoleNames,),MATCH('Role Assumptions'!$H$5,ExpenseNames,)),StaffDataMonths,)) * INDEX(RoleData,MATCH($H78,RoleNames,),MATCH($F78,ExpenseNames,)),0)</f>
        <v>0</v>
      </c>
      <c r="AD78" s="22">
        <f>INDEX(RoleData,MATCH($H78,RoleNames,),MATCH($F78,ExpenseNames,))*INDEX(StaffData, MATCH(CONCATENATE($C78,"New hires",$G78,$H78),StaffDataLookupName,), MATCH(AD$6,StaffDataMonths,))  + IF(AD$6&gt;INDEX(RoleData,MATCH($H78,RoleNames,),MATCH('Role Assumptions'!$H$5,ExpenseNames,)),INDEX(StaffData, MATCH(CONCATENATE($C78,"New hires",$G78,$H78),StaffDataLookupName,), MATCH(AD$6-INDEX(RoleData,MATCH($H78,RoleNames,),MATCH('Role Assumptions'!$H$5,ExpenseNames,)),StaffDataMonths,)) * INDEX(RoleData,MATCH($H78,RoleNames,),MATCH($F78,ExpenseNames,)),0)</f>
        <v>0</v>
      </c>
      <c r="AE78" s="22">
        <f>INDEX(RoleData,MATCH($H78,RoleNames,),MATCH($F78,ExpenseNames,))*INDEX(StaffData, MATCH(CONCATENATE($C78,"New hires",$G78,$H78),StaffDataLookupName,), MATCH(AE$6,StaffDataMonths,))  + IF(AE$6&gt;INDEX(RoleData,MATCH($H78,RoleNames,),MATCH('Role Assumptions'!$H$5,ExpenseNames,)),INDEX(StaffData, MATCH(CONCATENATE($C78,"New hires",$G78,$H78),StaffDataLookupName,), MATCH(AE$6-INDEX(RoleData,MATCH($H78,RoleNames,),MATCH('Role Assumptions'!$H$5,ExpenseNames,)),StaffDataMonths,)) * INDEX(RoleData,MATCH($H78,RoleNames,),MATCH($F78,ExpenseNames,)),0)</f>
        <v>0</v>
      </c>
      <c r="AF78" s="22">
        <f>INDEX(RoleData,MATCH($H78,RoleNames,),MATCH($F78,ExpenseNames,))*INDEX(StaffData, MATCH(CONCATENATE($C78,"New hires",$G78,$H78),StaffDataLookupName,), MATCH(AF$6,StaffDataMonths,))  + IF(AF$6&gt;INDEX(RoleData,MATCH($H78,RoleNames,),MATCH('Role Assumptions'!$H$5,ExpenseNames,)),INDEX(StaffData, MATCH(CONCATENATE($C78,"New hires",$G78,$H78),StaffDataLookupName,), MATCH(AF$6-INDEX(RoleData,MATCH($H78,RoleNames,),MATCH('Role Assumptions'!$H$5,ExpenseNames,)),StaffDataMonths,)) * INDEX(RoleData,MATCH($H78,RoleNames,),MATCH($F78,ExpenseNames,)),0)</f>
        <v>0</v>
      </c>
      <c r="AG78" s="22">
        <f>INDEX(RoleData,MATCH($H78,RoleNames,),MATCH($F78,ExpenseNames,))*INDEX(StaffData, MATCH(CONCATENATE($C78,"New hires",$G78,$H78),StaffDataLookupName,), MATCH(AG$6,StaffDataMonths,))  + IF(AG$6&gt;INDEX(RoleData,MATCH($H78,RoleNames,),MATCH('Role Assumptions'!$H$5,ExpenseNames,)),INDEX(StaffData, MATCH(CONCATENATE($C78,"New hires",$G78,$H78),StaffDataLookupName,), MATCH(AG$6-INDEX(RoleData,MATCH($H78,RoleNames,),MATCH('Role Assumptions'!$H$5,ExpenseNames,)),StaffDataMonths,)) * INDEX(RoleData,MATCH($H78,RoleNames,),MATCH($F78,ExpenseNames,)),0)</f>
        <v>0</v>
      </c>
      <c r="AH78" s="22">
        <f>INDEX(RoleData,MATCH($H78,RoleNames,),MATCH($F78,ExpenseNames,))*INDEX(StaffData, MATCH(CONCATENATE($C78,"New hires",$G78,$H78),StaffDataLookupName,), MATCH(AH$6,StaffDataMonths,))  + IF(AH$6&gt;INDEX(RoleData,MATCH($H78,RoleNames,),MATCH('Role Assumptions'!$H$5,ExpenseNames,)),INDEX(StaffData, MATCH(CONCATENATE($C78,"New hires",$G78,$H78),StaffDataLookupName,), MATCH(AH$6-INDEX(RoleData,MATCH($H78,RoleNames,),MATCH('Role Assumptions'!$H$5,ExpenseNames,)),StaffDataMonths,)) * INDEX(RoleData,MATCH($H78,RoleNames,),MATCH($F78,ExpenseNames,)),0)</f>
        <v>0</v>
      </c>
      <c r="AI78" s="22">
        <f>INDEX(RoleData,MATCH($H78,RoleNames,),MATCH($F78,ExpenseNames,))*INDEX(StaffData, MATCH(CONCATENATE($C78,"New hires",$G78,$H78),StaffDataLookupName,), MATCH(AI$6,StaffDataMonths,))  + IF(AI$6&gt;INDEX(RoleData,MATCH($H78,RoleNames,),MATCH('Role Assumptions'!$H$5,ExpenseNames,)),INDEX(StaffData, MATCH(CONCATENATE($C78,"New hires",$G78,$H78),StaffDataLookupName,), MATCH(AI$6-INDEX(RoleData,MATCH($H78,RoleNames,),MATCH('Role Assumptions'!$H$5,ExpenseNames,)),StaffDataMonths,)) * INDEX(RoleData,MATCH($H78,RoleNames,),MATCH($F78,ExpenseNames,)),0)</f>
        <v>0</v>
      </c>
      <c r="AJ78" s="22">
        <f>INDEX(RoleData,MATCH($H78,RoleNames,),MATCH($F78,ExpenseNames,))*INDEX(StaffData, MATCH(CONCATENATE($C78,"New hires",$G78,$H78),StaffDataLookupName,), MATCH(AJ$6,StaffDataMonths,))  + IF(AJ$6&gt;INDEX(RoleData,MATCH($H78,RoleNames,),MATCH('Role Assumptions'!$H$5,ExpenseNames,)),INDEX(StaffData, MATCH(CONCATENATE($C78,"New hires",$G78,$H78),StaffDataLookupName,), MATCH(AJ$6-INDEX(RoleData,MATCH($H78,RoleNames,),MATCH('Role Assumptions'!$H$5,ExpenseNames,)),StaffDataMonths,)) * INDEX(RoleData,MATCH($H78,RoleNames,),MATCH($F78,ExpenseNames,)),0)</f>
        <v>0</v>
      </c>
      <c r="AK78" s="22">
        <f>INDEX(RoleData,MATCH($H78,RoleNames,),MATCH($F78,ExpenseNames,))*INDEX(StaffData, MATCH(CONCATENATE($C78,"New hires",$G78,$H78),StaffDataLookupName,), MATCH(AK$6,StaffDataMonths,))  + IF(AK$6&gt;INDEX(RoleData,MATCH($H78,RoleNames,),MATCH('Role Assumptions'!$H$5,ExpenseNames,)),INDEX(StaffData, MATCH(CONCATENATE($C78,"New hires",$G78,$H78),StaffDataLookupName,), MATCH(AK$6-INDEX(RoleData,MATCH($H78,RoleNames,),MATCH('Role Assumptions'!$H$5,ExpenseNames,)),StaffDataMonths,)) * INDEX(RoleData,MATCH($H78,RoleNames,),MATCH($F78,ExpenseNames,)),0)</f>
        <v>0</v>
      </c>
      <c r="AL78" s="22">
        <f>INDEX(RoleData,MATCH($H78,RoleNames,),MATCH($F78,ExpenseNames,))*INDEX(StaffData, MATCH(CONCATENATE($C78,"New hires",$G78,$H78),StaffDataLookupName,), MATCH(AL$6,StaffDataMonths,))  + IF(AL$6&gt;INDEX(RoleData,MATCH($H78,RoleNames,),MATCH('Role Assumptions'!$H$5,ExpenseNames,)),INDEX(StaffData, MATCH(CONCATENATE($C78,"New hires",$G78,$H78),StaffDataLookupName,), MATCH(AL$6-INDEX(RoleData,MATCH($H78,RoleNames,),MATCH('Role Assumptions'!$H$5,ExpenseNames,)),StaffDataMonths,)) * INDEX(RoleData,MATCH($H78,RoleNames,),MATCH($F78,ExpenseNames,)),0)</f>
        <v>0</v>
      </c>
      <c r="AM78" s="22">
        <f>INDEX(RoleData,MATCH($H78,RoleNames,),MATCH($F78,ExpenseNames,))*INDEX(StaffData, MATCH(CONCATENATE($C78,"New hires",$G78,$H78),StaffDataLookupName,), MATCH(AM$6,StaffDataMonths,))  + IF(AM$6&gt;INDEX(RoleData,MATCH($H78,RoleNames,),MATCH('Role Assumptions'!$H$5,ExpenseNames,)),INDEX(StaffData, MATCH(CONCATENATE($C78,"New hires",$G78,$H78),StaffDataLookupName,), MATCH(AM$6-INDEX(RoleData,MATCH($H78,RoleNames,),MATCH('Role Assumptions'!$H$5,ExpenseNames,)),StaffDataMonths,)) * INDEX(RoleData,MATCH($H78,RoleNames,),MATCH($F78,ExpenseNames,)),0)</f>
        <v>0</v>
      </c>
      <c r="AN78" s="22">
        <f>INDEX(RoleData,MATCH($H78,RoleNames,),MATCH($F78,ExpenseNames,))*INDEX(StaffData, MATCH(CONCATENATE($C78,"New hires",$G78,$H78),StaffDataLookupName,), MATCH(AN$6,StaffDataMonths,))  + IF(AN$6&gt;INDEX(RoleData,MATCH($H78,RoleNames,),MATCH('Role Assumptions'!$H$5,ExpenseNames,)),INDEX(StaffData, MATCH(CONCATENATE($C78,"New hires",$G78,$H78),StaffDataLookupName,), MATCH(AN$6-INDEX(RoleData,MATCH($H78,RoleNames,),MATCH('Role Assumptions'!$H$5,ExpenseNames,)),StaffDataMonths,)) * INDEX(RoleData,MATCH($H78,RoleNames,),MATCH($F78,ExpenseNames,)),0)</f>
        <v>4000</v>
      </c>
      <c r="AO78" s="22">
        <f>INDEX(RoleData,MATCH($H78,RoleNames,),MATCH($F78,ExpenseNames,))*INDEX(StaffData, MATCH(CONCATENATE($C78,"New hires",$G78,$H78),StaffDataLookupName,), MATCH(AO$6,StaffDataMonths,))  + IF(AO$6&gt;INDEX(RoleData,MATCH($H78,RoleNames,),MATCH('Role Assumptions'!$H$5,ExpenseNames,)),INDEX(StaffData, MATCH(CONCATENATE($C78,"New hires",$G78,$H78),StaffDataLookupName,), MATCH(AO$6-INDEX(RoleData,MATCH($H78,RoleNames,),MATCH('Role Assumptions'!$H$5,ExpenseNames,)),StaffDataMonths,)) * INDEX(RoleData,MATCH($H78,RoleNames,),MATCH($F78,ExpenseNames,)),0)</f>
        <v>0</v>
      </c>
      <c r="AP78" s="22">
        <f>INDEX(RoleData,MATCH($H78,RoleNames,),MATCH($F78,ExpenseNames,))*INDEX(StaffData, MATCH(CONCATENATE($C78,"New hires",$G78,$H78),StaffDataLookupName,), MATCH(AP$6,StaffDataMonths,))  + IF(AP$6&gt;INDEX(RoleData,MATCH($H78,RoleNames,),MATCH('Role Assumptions'!$H$5,ExpenseNames,)),INDEX(StaffData, MATCH(CONCATENATE($C78,"New hires",$G78,$H78),StaffDataLookupName,), MATCH(AP$6-INDEX(RoleData,MATCH($H78,RoleNames,),MATCH('Role Assumptions'!$H$5,ExpenseNames,)),StaffDataMonths,)) * INDEX(RoleData,MATCH($H78,RoleNames,),MATCH($F78,ExpenseNames,)),0)</f>
        <v>0</v>
      </c>
      <c r="AQ78" s="22">
        <f>INDEX(RoleData,MATCH($H78,RoleNames,),MATCH($F78,ExpenseNames,))*INDEX(StaffData, MATCH(CONCATENATE($C78,"New hires",$G78,$H78),StaffDataLookupName,), MATCH(AQ$6,StaffDataMonths,))  + IF(AQ$6&gt;INDEX(RoleData,MATCH($H78,RoleNames,),MATCH('Role Assumptions'!$H$5,ExpenseNames,)),INDEX(StaffData, MATCH(CONCATENATE($C78,"New hires",$G78,$H78),StaffDataLookupName,), MATCH(AQ$6-INDEX(RoleData,MATCH($H78,RoleNames,),MATCH('Role Assumptions'!$H$5,ExpenseNames,)),StaffDataMonths,)) * INDEX(RoleData,MATCH($H78,RoleNames,),MATCH($F78,ExpenseNames,)),0)</f>
        <v>0</v>
      </c>
      <c r="AR78" s="22">
        <f>INDEX(RoleData,MATCH($H78,RoleNames,),MATCH($F78,ExpenseNames,))*INDEX(StaffData, MATCH(CONCATENATE($C78,"New hires",$G78,$H78),StaffDataLookupName,), MATCH(AR$6,StaffDataMonths,))  + IF(AR$6&gt;INDEX(RoleData,MATCH($H78,RoleNames,),MATCH('Role Assumptions'!$H$5,ExpenseNames,)),INDEX(StaffData, MATCH(CONCATENATE($C78,"New hires",$G78,$H78),StaffDataLookupName,), MATCH(AR$6-INDEX(RoleData,MATCH($H78,RoleNames,),MATCH('Role Assumptions'!$H$5,ExpenseNames,)),StaffDataMonths,)) * INDEX(RoleData,MATCH($H78,RoleNames,),MATCH($F78,ExpenseNames,)),0)</f>
        <v>0</v>
      </c>
      <c r="AS78" s="22">
        <f>INDEX(RoleData,MATCH($H78,RoleNames,),MATCH($F78,ExpenseNames,))*INDEX(StaffData, MATCH(CONCATENATE($C78,"New hires",$G78,$H78),StaffDataLookupName,), MATCH(AS$6,StaffDataMonths,))  + IF(AS$6&gt;INDEX(RoleData,MATCH($H78,RoleNames,),MATCH('Role Assumptions'!$H$5,ExpenseNames,)),INDEX(StaffData, MATCH(CONCATENATE($C78,"New hires",$G78,$H78),StaffDataLookupName,), MATCH(AS$6-INDEX(RoleData,MATCH($H78,RoleNames,),MATCH('Role Assumptions'!$H$5,ExpenseNames,)),StaffDataMonths,)) * INDEX(RoleData,MATCH($H78,RoleNames,),MATCH($F78,ExpenseNames,)),0)</f>
        <v>0</v>
      </c>
      <c r="AT78" s="22">
        <f>INDEX(RoleData,MATCH($H78,RoleNames,),MATCH($F78,ExpenseNames,))*INDEX(StaffData, MATCH(CONCATENATE($C78,"New hires",$G78,$H78),StaffDataLookupName,), MATCH(AT$6,StaffDataMonths,))  + IF(AT$6&gt;INDEX(RoleData,MATCH($H78,RoleNames,),MATCH('Role Assumptions'!$H$5,ExpenseNames,)),INDEX(StaffData, MATCH(CONCATENATE($C78,"New hires",$G78,$H78),StaffDataLookupName,), MATCH(AT$6-INDEX(RoleData,MATCH($H78,RoleNames,),MATCH('Role Assumptions'!$H$5,ExpenseNames,)),StaffDataMonths,)) * INDEX(RoleData,MATCH($H78,RoleNames,),MATCH($F78,ExpenseNames,)),0)</f>
        <v>4000</v>
      </c>
      <c r="AU78" s="22">
        <f>INDEX(RoleData,MATCH($H78,RoleNames,),MATCH($F78,ExpenseNames,))*INDEX(StaffData, MATCH(CONCATENATE($C78,"New hires",$G78,$H78),StaffDataLookupName,), MATCH(AU$6,StaffDataMonths,))  + IF(AU$6&gt;INDEX(RoleData,MATCH($H78,RoleNames,),MATCH('Role Assumptions'!$H$5,ExpenseNames,)),INDEX(StaffData, MATCH(CONCATENATE($C78,"New hires",$G78,$H78),StaffDataLookupName,), MATCH(AU$6-INDEX(RoleData,MATCH($H78,RoleNames,),MATCH('Role Assumptions'!$H$5,ExpenseNames,)),StaffDataMonths,)) * INDEX(RoleData,MATCH($H78,RoleNames,),MATCH($F78,ExpenseNames,)),0)</f>
        <v>0</v>
      </c>
      <c r="AV78" s="22">
        <f>INDEX(RoleData,MATCH($H78,RoleNames,),MATCH($F78,ExpenseNames,))*INDEX(StaffData, MATCH(CONCATENATE($C78,"New hires",$G78,$H78),StaffDataLookupName,), MATCH(AV$6,StaffDataMonths,))  + IF(AV$6&gt;INDEX(RoleData,MATCH($H78,RoleNames,),MATCH('Role Assumptions'!$H$5,ExpenseNames,)),INDEX(StaffData, MATCH(CONCATENATE($C78,"New hires",$G78,$H78),StaffDataLookupName,), MATCH(AV$6-INDEX(RoleData,MATCH($H78,RoleNames,),MATCH('Role Assumptions'!$H$5,ExpenseNames,)),StaffDataMonths,)) * INDEX(RoleData,MATCH($H78,RoleNames,),MATCH($F78,ExpenseNames,)),0)</f>
        <v>0</v>
      </c>
      <c r="AW78" s="22">
        <f>INDEX(RoleData,MATCH($H78,RoleNames,),MATCH($F78,ExpenseNames,))*INDEX(StaffData, MATCH(CONCATENATE($C78,"New hires",$G78,$H78),StaffDataLookupName,), MATCH(AW$6,StaffDataMonths,))  + IF(AW$6&gt;INDEX(RoleData,MATCH($H78,RoleNames,),MATCH('Role Assumptions'!$H$5,ExpenseNames,)),INDEX(StaffData, MATCH(CONCATENATE($C78,"New hires",$G78,$H78),StaffDataLookupName,), MATCH(AW$6-INDEX(RoleData,MATCH($H78,RoleNames,),MATCH('Role Assumptions'!$H$5,ExpenseNames,)),StaffDataMonths,)) * INDEX(RoleData,MATCH($H78,RoleNames,),MATCH($F78,ExpenseNames,)),0)</f>
        <v>0</v>
      </c>
      <c r="AX78" s="22">
        <f>INDEX(RoleData,MATCH($H78,RoleNames,),MATCH($F78,ExpenseNames,))*INDEX(StaffData, MATCH(CONCATENATE($C78,"New hires",$G78,$H78),StaffDataLookupName,), MATCH(AX$6,StaffDataMonths,))  + IF(AX$6&gt;INDEX(RoleData,MATCH($H78,RoleNames,),MATCH('Role Assumptions'!$H$5,ExpenseNames,)),INDEX(StaffData, MATCH(CONCATENATE($C78,"New hires",$G78,$H78),StaffDataLookupName,), MATCH(AX$6-INDEX(RoleData,MATCH($H78,RoleNames,),MATCH('Role Assumptions'!$H$5,ExpenseNames,)),StaffDataMonths,)) * INDEX(RoleData,MATCH($H78,RoleNames,),MATCH($F78,ExpenseNames,)),0)</f>
        <v>0</v>
      </c>
      <c r="AY78" s="22">
        <f>INDEX(RoleData,MATCH($H78,RoleNames,),MATCH($F78,ExpenseNames,))*INDEX(StaffData, MATCH(CONCATENATE($C78,"New hires",$G78,$H78),StaffDataLookupName,), MATCH(AY$6,StaffDataMonths,))  + IF(AY$6&gt;INDEX(RoleData,MATCH($H78,RoleNames,),MATCH('Role Assumptions'!$H$5,ExpenseNames,)),INDEX(StaffData, MATCH(CONCATENATE($C78,"New hires",$G78,$H78),StaffDataLookupName,), MATCH(AY$6-INDEX(RoleData,MATCH($H78,RoleNames,),MATCH('Role Assumptions'!$H$5,ExpenseNames,)),StaffDataMonths,)) * INDEX(RoleData,MATCH($H78,RoleNames,),MATCH($F78,ExpenseNames,)),0)</f>
        <v>0</v>
      </c>
      <c r="AZ78" s="22">
        <f>INDEX(RoleData,MATCH($H78,RoleNames,),MATCH($F78,ExpenseNames,))*INDEX(StaffData, MATCH(CONCATENATE($C78,"New hires",$G78,$H78),StaffDataLookupName,), MATCH(AZ$6,StaffDataMonths,))  + IF(AZ$6&gt;INDEX(RoleData,MATCH($H78,RoleNames,),MATCH('Role Assumptions'!$H$5,ExpenseNames,)),INDEX(StaffData, MATCH(CONCATENATE($C78,"New hires",$G78,$H78),StaffDataLookupName,), MATCH(AZ$6-INDEX(RoleData,MATCH($H78,RoleNames,),MATCH('Role Assumptions'!$H$5,ExpenseNames,)),StaffDataMonths,)) * INDEX(RoleData,MATCH($H78,RoleNames,),MATCH($F78,ExpenseNames,)),0)</f>
        <v>0</v>
      </c>
      <c r="BA78" s="22">
        <f>INDEX(RoleData,MATCH($H78,RoleNames,),MATCH($F78,ExpenseNames,))*INDEX(StaffData, MATCH(CONCATENATE($C78,"New hires",$G78,$H78),StaffDataLookupName,), MATCH(BA$6,StaffDataMonths,))  + IF(BA$6&gt;INDEX(RoleData,MATCH($H78,RoleNames,),MATCH('Role Assumptions'!$H$5,ExpenseNames,)),INDEX(StaffData, MATCH(CONCATENATE($C78,"New hires",$G78,$H78),StaffDataLookupName,), MATCH(BA$6-INDEX(RoleData,MATCH($H78,RoleNames,),MATCH('Role Assumptions'!$H$5,ExpenseNames,)),StaffDataMonths,)) * INDEX(RoleData,MATCH($H78,RoleNames,),MATCH($F78,ExpenseNames,)),0)</f>
        <v>0</v>
      </c>
      <c r="BB78" s="22">
        <f>INDEX(RoleData,MATCH($H78,RoleNames,),MATCH($F78,ExpenseNames,))*INDEX(StaffData, MATCH(CONCATENATE($C78,"New hires",$G78,$H78),StaffDataLookupName,), MATCH(BB$6,StaffDataMonths,))  + IF(BB$6&gt;INDEX(RoleData,MATCH($H78,RoleNames,),MATCH('Role Assumptions'!$H$5,ExpenseNames,)),INDEX(StaffData, MATCH(CONCATENATE($C78,"New hires",$G78,$H78),StaffDataLookupName,), MATCH(BB$6-INDEX(RoleData,MATCH($H78,RoleNames,),MATCH('Role Assumptions'!$H$5,ExpenseNames,)),StaffDataMonths,)) * INDEX(RoleData,MATCH($H78,RoleNames,),MATCH($F78,ExpenseNames,)),0)</f>
        <v>0</v>
      </c>
      <c r="BC78" s="22">
        <f>INDEX(RoleData,MATCH($H78,RoleNames,),MATCH($F78,ExpenseNames,))*INDEX(StaffData, MATCH(CONCATENATE($C78,"New hires",$G78,$H78),StaffDataLookupName,), MATCH(BC$6,StaffDataMonths,))  + IF(BC$6&gt;INDEX(RoleData,MATCH($H78,RoleNames,),MATCH('Role Assumptions'!$H$5,ExpenseNames,)),INDEX(StaffData, MATCH(CONCATENATE($C78,"New hires",$G78,$H78),StaffDataLookupName,), MATCH(BC$6-INDEX(RoleData,MATCH($H78,RoleNames,),MATCH('Role Assumptions'!$H$5,ExpenseNames,)),StaffDataMonths,)) * INDEX(RoleData,MATCH($H78,RoleNames,),MATCH($F78,ExpenseNames,)),0)</f>
        <v>0</v>
      </c>
      <c r="BD78" s="22">
        <f>INDEX(RoleData,MATCH($H78,RoleNames,),MATCH($F78,ExpenseNames,))*INDEX(StaffData, MATCH(CONCATENATE($C78,"New hires",$G78,$H78),StaffDataLookupName,), MATCH(BD$6,StaffDataMonths,))  + IF(BD$6&gt;INDEX(RoleData,MATCH($H78,RoleNames,),MATCH('Role Assumptions'!$H$5,ExpenseNames,)),INDEX(StaffData, MATCH(CONCATENATE($C78,"New hires",$G78,$H78),StaffDataLookupName,), MATCH(BD$6-INDEX(RoleData,MATCH($H78,RoleNames,),MATCH('Role Assumptions'!$H$5,ExpenseNames,)),StaffDataMonths,)) * INDEX(RoleData,MATCH($H78,RoleNames,),MATCH($F78,ExpenseNames,)),0)</f>
        <v>0</v>
      </c>
      <c r="BE78" s="22">
        <f>INDEX(RoleData,MATCH($H78,RoleNames,),MATCH($F78,ExpenseNames,))*INDEX(StaffData, MATCH(CONCATENATE($C78,"New hires",$G78,$H78),StaffDataLookupName,), MATCH(BE$6,StaffDataMonths,))  + IF(BE$6&gt;INDEX(RoleData,MATCH($H78,RoleNames,),MATCH('Role Assumptions'!$H$5,ExpenseNames,)),INDEX(StaffData, MATCH(CONCATENATE($C78,"New hires",$G78,$H78),StaffDataLookupName,), MATCH(BE$6-INDEX(RoleData,MATCH($H78,RoleNames,),MATCH('Role Assumptions'!$H$5,ExpenseNames,)),StaffDataMonths,)) * INDEX(RoleData,MATCH($H78,RoleNames,),MATCH($F78,ExpenseNames,)),0)</f>
        <v>0</v>
      </c>
      <c r="BF78" s="22">
        <f>INDEX(RoleData,MATCH($H78,RoleNames,),MATCH($F78,ExpenseNames,))*INDEX(StaffData, MATCH(CONCATENATE($C78,"New hires",$G78,$H78),StaffDataLookupName,), MATCH(BF$6,StaffDataMonths,))  + IF(BF$6&gt;INDEX(RoleData,MATCH($H78,RoleNames,),MATCH('Role Assumptions'!$H$5,ExpenseNames,)),INDEX(StaffData, MATCH(CONCATENATE($C78,"New hires",$G78,$H78),StaffDataLookupName,), MATCH(BF$6-INDEX(RoleData,MATCH($H78,RoleNames,),MATCH('Role Assumptions'!$H$5,ExpenseNames,)),StaffDataMonths,)) * INDEX(RoleData,MATCH($H78,RoleNames,),MATCH($F78,ExpenseNames,)),0)</f>
        <v>4000</v>
      </c>
      <c r="BG78" s="22">
        <f>INDEX(RoleData,MATCH($H78,RoleNames,),MATCH($F78,ExpenseNames,))*INDEX(StaffData, MATCH(CONCATENATE($C78,"New hires",$G78,$H78),StaffDataLookupName,), MATCH(BG$6,StaffDataMonths,))  + IF(BG$6&gt;INDEX(RoleData,MATCH($H78,RoleNames,),MATCH('Role Assumptions'!$H$5,ExpenseNames,)),INDEX(StaffData, MATCH(CONCATENATE($C78,"New hires",$G78,$H78),StaffDataLookupName,), MATCH(BG$6-INDEX(RoleData,MATCH($H78,RoleNames,),MATCH('Role Assumptions'!$H$5,ExpenseNames,)),StaffDataMonths,)) * INDEX(RoleData,MATCH($H78,RoleNames,),MATCH($F78,ExpenseNames,)),0)</f>
        <v>0</v>
      </c>
      <c r="BH78" s="22">
        <f>INDEX(RoleData,MATCH($H78,RoleNames,),MATCH($F78,ExpenseNames,))*INDEX(StaffData, MATCH(CONCATENATE($C78,"New hires",$G78,$H78),StaffDataLookupName,), MATCH(BH$6,StaffDataMonths,))  + IF(BH$6&gt;INDEX(RoleData,MATCH($H78,RoleNames,),MATCH('Role Assumptions'!$H$5,ExpenseNames,)),INDEX(StaffData, MATCH(CONCATENATE($C78,"New hires",$G78,$H78),StaffDataLookupName,), MATCH(BH$6-INDEX(RoleData,MATCH($H78,RoleNames,),MATCH('Role Assumptions'!$H$5,ExpenseNames,)),StaffDataMonths,)) * INDEX(RoleData,MATCH($H78,RoleNames,),MATCH($F78,ExpenseNames,)),0)</f>
        <v>0</v>
      </c>
      <c r="BI78" s="22">
        <f>INDEX(RoleData,MATCH($H78,RoleNames,),MATCH($F78,ExpenseNames,))*INDEX(StaffData, MATCH(CONCATENATE($C78,"New hires",$G78,$H78),StaffDataLookupName,), MATCH(BI$6,StaffDataMonths,))  + IF(BI$6&gt;INDEX(RoleData,MATCH($H78,RoleNames,),MATCH('Role Assumptions'!$H$5,ExpenseNames,)),INDEX(StaffData, MATCH(CONCATENATE($C78,"New hires",$G78,$H78),StaffDataLookupName,), MATCH(BI$6-INDEX(RoleData,MATCH($H78,RoleNames,),MATCH('Role Assumptions'!$H$5,ExpenseNames,)),StaffDataMonths,)) * INDEX(RoleData,MATCH($H78,RoleNames,),MATCH($F78,ExpenseNames,)),0)</f>
        <v>0</v>
      </c>
      <c r="BJ78" s="22">
        <f>INDEX(RoleData,MATCH($H78,RoleNames,),MATCH($F78,ExpenseNames,))*INDEX(StaffData, MATCH(CONCATENATE($C78,"New hires",$G78,$H78),StaffDataLookupName,), MATCH(BJ$6,StaffDataMonths,))  + IF(BJ$6&gt;INDEX(RoleData,MATCH($H78,RoleNames,),MATCH('Role Assumptions'!$H$5,ExpenseNames,)),INDEX(StaffData, MATCH(CONCATENATE($C78,"New hires",$G78,$H78),StaffDataLookupName,), MATCH(BJ$6-INDEX(RoleData,MATCH($H78,RoleNames,),MATCH('Role Assumptions'!$H$5,ExpenseNames,)),StaffDataMonths,)) * INDEX(RoleData,MATCH($H78,RoleNames,),MATCH($F78,ExpenseNames,)),0)</f>
        <v>0</v>
      </c>
      <c r="BK78" s="22">
        <f>INDEX(RoleData,MATCH($H78,RoleNames,),MATCH($F78,ExpenseNames,))*INDEX(StaffData, MATCH(CONCATENATE($C78,"New hires",$G78,$H78),StaffDataLookupName,), MATCH(BK$6,StaffDataMonths,))  + IF(BK$6&gt;INDEX(RoleData,MATCH($H78,RoleNames,),MATCH('Role Assumptions'!$H$5,ExpenseNames,)),INDEX(StaffData, MATCH(CONCATENATE($C78,"New hires",$G78,$H78),StaffDataLookupName,), MATCH(BK$6-INDEX(RoleData,MATCH($H78,RoleNames,),MATCH('Role Assumptions'!$H$5,ExpenseNames,)),StaffDataMonths,)) * INDEX(RoleData,MATCH($H78,RoleNames,),MATCH($F78,ExpenseNames,)),0)</f>
        <v>0</v>
      </c>
      <c r="BL78" s="22">
        <f>INDEX(RoleData,MATCH($H78,RoleNames,),MATCH($F78,ExpenseNames,))*INDEX(StaffData, MATCH(CONCATENATE($C78,"New hires",$G78,$H78),StaffDataLookupName,), MATCH(BL$6,StaffDataMonths,))  + IF(BL$6&gt;INDEX(RoleData,MATCH($H78,RoleNames,),MATCH('Role Assumptions'!$H$5,ExpenseNames,)),INDEX(StaffData, MATCH(CONCATENATE($C78,"New hires",$G78,$H78),StaffDataLookupName,), MATCH(BL$6-INDEX(RoleData,MATCH($H78,RoleNames,),MATCH('Role Assumptions'!$H$5,ExpenseNames,)),StaffDataMonths,)) * INDEX(RoleData,MATCH($H78,RoleNames,),MATCH($F78,ExpenseNames,)),0)</f>
        <v>4000</v>
      </c>
      <c r="BM78" s="22">
        <f>INDEX(RoleData,MATCH($H78,RoleNames,),MATCH($F78,ExpenseNames,))*INDEX(StaffData, MATCH(CONCATENATE($C78,"New hires",$G78,$H78),StaffDataLookupName,), MATCH(BM$6,StaffDataMonths,))  + IF(BM$6&gt;INDEX(RoleData,MATCH($H78,RoleNames,),MATCH('Role Assumptions'!$H$5,ExpenseNames,)),INDEX(StaffData, MATCH(CONCATENATE($C78,"New hires",$G78,$H78),StaffDataLookupName,), MATCH(BM$6-INDEX(RoleData,MATCH($H78,RoleNames,),MATCH('Role Assumptions'!$H$5,ExpenseNames,)),StaffDataMonths,)) * INDEX(RoleData,MATCH($H78,RoleNames,),MATCH($F78,ExpenseNames,)),0)</f>
        <v>0</v>
      </c>
      <c r="BN78" s="22">
        <f>INDEX(RoleData,MATCH($H78,RoleNames,),MATCH($F78,ExpenseNames,))*INDEX(StaffData, MATCH(CONCATENATE($C78,"New hires",$G78,$H78),StaffDataLookupName,), MATCH(BN$6,StaffDataMonths,))  + IF(BN$6&gt;INDEX(RoleData,MATCH($H78,RoleNames,),MATCH('Role Assumptions'!$H$5,ExpenseNames,)),INDEX(StaffData, MATCH(CONCATENATE($C78,"New hires",$G78,$H78),StaffDataLookupName,), MATCH(BN$6-INDEX(RoleData,MATCH($H78,RoleNames,),MATCH('Role Assumptions'!$H$5,ExpenseNames,)),StaffDataMonths,)) * INDEX(RoleData,MATCH($H78,RoleNames,),MATCH($F78,ExpenseNames,)),0)</f>
        <v>0</v>
      </c>
      <c r="BO78" s="22">
        <f>INDEX(RoleData,MATCH($H78,RoleNames,),MATCH($F78,ExpenseNames,))*INDEX(StaffData, MATCH(CONCATENATE($C78,"New hires",$G78,$H78),StaffDataLookupName,), MATCH(BO$6,StaffDataMonths,))  + IF(BO$6&gt;INDEX(RoleData,MATCH($H78,RoleNames,),MATCH('Role Assumptions'!$H$5,ExpenseNames,)),INDEX(StaffData, MATCH(CONCATENATE($C78,"New hires",$G78,$H78),StaffDataLookupName,), MATCH(BO$6-INDEX(RoleData,MATCH($H78,RoleNames,),MATCH('Role Assumptions'!$H$5,ExpenseNames,)),StaffDataMonths,)) * INDEX(RoleData,MATCH($H78,RoleNames,),MATCH($F78,ExpenseNames,)),0)</f>
        <v>0</v>
      </c>
      <c r="BP78" s="22">
        <f>INDEX(RoleData,MATCH($H78,RoleNames,),MATCH($F78,ExpenseNames,))*INDEX(StaffData, MATCH(CONCATENATE($C78,"New hires",$G78,$H78),StaffDataLookupName,), MATCH(BP$6,StaffDataMonths,))  + IF(BP$6&gt;INDEX(RoleData,MATCH($H78,RoleNames,),MATCH('Role Assumptions'!$H$5,ExpenseNames,)),INDEX(StaffData, MATCH(CONCATENATE($C78,"New hires",$G78,$H78),StaffDataLookupName,), MATCH(BP$6-INDEX(RoleData,MATCH($H78,RoleNames,),MATCH('Role Assumptions'!$H$5,ExpenseNames,)),StaffDataMonths,)) * INDEX(RoleData,MATCH($H78,RoleNames,),MATCH($F78,ExpenseNames,)),0)</f>
        <v>0</v>
      </c>
      <c r="BQ78" s="22">
        <f>INDEX(RoleData,MATCH($H78,RoleNames,),MATCH($F78,ExpenseNames,))*INDEX(StaffData, MATCH(CONCATENATE($C78,"New hires",$G78,$H78),StaffDataLookupName,), MATCH(BQ$6,StaffDataMonths,))  + IF(BQ$6&gt;INDEX(RoleData,MATCH($H78,RoleNames,),MATCH('Role Assumptions'!$H$5,ExpenseNames,)),INDEX(StaffData, MATCH(CONCATENATE($C78,"New hires",$G78,$H78),StaffDataLookupName,), MATCH(BQ$6-INDEX(RoleData,MATCH($H78,RoleNames,),MATCH('Role Assumptions'!$H$5,ExpenseNames,)),StaffDataMonths,)) * INDEX(RoleData,MATCH($H78,RoleNames,),MATCH($F78,ExpenseNames,)),0)</f>
        <v>0</v>
      </c>
    </row>
    <row r="79" spans="1:69" s="21" customFormat="1" ht="16" customHeight="1">
      <c r="A79" s="212"/>
      <c r="B79" s="21" t="s">
        <v>132</v>
      </c>
      <c r="C79" s="212" t="s">
        <v>2</v>
      </c>
      <c r="D79" s="212" t="s">
        <v>118</v>
      </c>
      <c r="E79" s="212" t="s">
        <v>113</v>
      </c>
      <c r="F79" s="212" t="s">
        <v>89</v>
      </c>
      <c r="G79" s="212" t="s">
        <v>45</v>
      </c>
      <c r="H79" s="197" t="s">
        <v>38</v>
      </c>
      <c r="I79" s="197" t="str">
        <f t="shared" si="67"/>
        <v>ExpensesR&amp;DStaffTechnologyComputerServer DevelopmentArchitect</v>
      </c>
      <c r="J79" s="22">
        <f>INDEX(RoleData,MATCH($H79,RoleNames,),MATCH($F79,ExpenseNames,))*INDEX(StaffData, MATCH(CONCATENATE($C79,"New hires",$G79,$H79),StaffDataLookupName,), MATCH(J$6,StaffDataMonths,))  + IF(J$6&gt;INDEX(RoleData,MATCH($H79,RoleNames,),MATCH('Role Assumptions'!$H$5,ExpenseNames,)),INDEX(StaffData, MATCH(CONCATENATE($C79,"New hires",$G79,$H79),StaffDataLookupName,), MATCH(J$6-INDEX(RoleData,MATCH($H79,RoleNames,),MATCH('Role Assumptions'!$H$5,ExpenseNames,)),StaffDataMonths,)) * INDEX(RoleData,MATCH($H79,RoleNames,),MATCH($F79,ExpenseNames,)),0)</f>
        <v>0</v>
      </c>
      <c r="K79" s="22">
        <f>INDEX(RoleData,MATCH($H79,RoleNames,),MATCH($F79,ExpenseNames,))*INDEX(StaffData, MATCH(CONCATENATE($C79,"New hires",$G79,$H79),StaffDataLookupName,), MATCH(K$6,StaffDataMonths,))  + IF(K$6&gt;INDEX(RoleData,MATCH($H79,RoleNames,),MATCH('Role Assumptions'!$H$5,ExpenseNames,)),INDEX(StaffData, MATCH(CONCATENATE($C79,"New hires",$G79,$H79),StaffDataLookupName,), MATCH(K$6-INDEX(RoleData,MATCH($H79,RoleNames,),MATCH('Role Assumptions'!$H$5,ExpenseNames,)),StaffDataMonths,)) * INDEX(RoleData,MATCH($H79,RoleNames,),MATCH($F79,ExpenseNames,)),0)</f>
        <v>0</v>
      </c>
      <c r="L79" s="22">
        <f>INDEX(RoleData,MATCH($H79,RoleNames,),MATCH($F79,ExpenseNames,))*INDEX(StaffData, MATCH(CONCATENATE($C79,"New hires",$G79,$H79),StaffDataLookupName,), MATCH(L$6,StaffDataMonths,))  + IF(L$6&gt;INDEX(RoleData,MATCH($H79,RoleNames,),MATCH('Role Assumptions'!$H$5,ExpenseNames,)),INDEX(StaffData, MATCH(CONCATENATE($C79,"New hires",$G79,$H79),StaffDataLookupName,), MATCH(L$6-INDEX(RoleData,MATCH($H79,RoleNames,),MATCH('Role Assumptions'!$H$5,ExpenseNames,)),StaffDataMonths,)) * INDEX(RoleData,MATCH($H79,RoleNames,),MATCH($F79,ExpenseNames,)),0)</f>
        <v>0</v>
      </c>
      <c r="M79" s="22">
        <f>INDEX(RoleData,MATCH($H79,RoleNames,),MATCH($F79,ExpenseNames,))*INDEX(StaffData, MATCH(CONCATENATE($C79,"New hires",$G79,$H79),StaffDataLookupName,), MATCH(M$6,StaffDataMonths,))  + IF(M$6&gt;INDEX(RoleData,MATCH($H79,RoleNames,),MATCH('Role Assumptions'!$H$5,ExpenseNames,)),INDEX(StaffData, MATCH(CONCATENATE($C79,"New hires",$G79,$H79),StaffDataLookupName,), MATCH(M$6-INDEX(RoleData,MATCH($H79,RoleNames,),MATCH('Role Assumptions'!$H$5,ExpenseNames,)),StaffDataMonths,)) * INDEX(RoleData,MATCH($H79,RoleNames,),MATCH($F79,ExpenseNames,)),0)</f>
        <v>0</v>
      </c>
      <c r="N79" s="22">
        <f>INDEX(RoleData,MATCH($H79,RoleNames,),MATCH($F79,ExpenseNames,))*INDEX(StaffData, MATCH(CONCATENATE($C79,"New hires",$G79,$H79),StaffDataLookupName,), MATCH(N$6,StaffDataMonths,))  + IF(N$6&gt;INDEX(RoleData,MATCH($H79,RoleNames,),MATCH('Role Assumptions'!$H$5,ExpenseNames,)),INDEX(StaffData, MATCH(CONCATENATE($C79,"New hires",$G79,$H79),StaffDataLookupName,), MATCH(N$6-INDEX(RoleData,MATCH($H79,RoleNames,),MATCH('Role Assumptions'!$H$5,ExpenseNames,)),StaffDataMonths,)) * INDEX(RoleData,MATCH($H79,RoleNames,),MATCH($F79,ExpenseNames,)),0)</f>
        <v>0</v>
      </c>
      <c r="O79" s="22">
        <f>INDEX(RoleData,MATCH($H79,RoleNames,),MATCH($F79,ExpenseNames,))*INDEX(StaffData, MATCH(CONCATENATE($C79,"New hires",$G79,$H79),StaffDataLookupName,), MATCH(O$6,StaffDataMonths,))  + IF(O$6&gt;INDEX(RoleData,MATCH($H79,RoleNames,),MATCH('Role Assumptions'!$H$5,ExpenseNames,)),INDEX(StaffData, MATCH(CONCATENATE($C79,"New hires",$G79,$H79),StaffDataLookupName,), MATCH(O$6-INDEX(RoleData,MATCH($H79,RoleNames,),MATCH('Role Assumptions'!$H$5,ExpenseNames,)),StaffDataMonths,)) * INDEX(RoleData,MATCH($H79,RoleNames,),MATCH($F79,ExpenseNames,)),0)</f>
        <v>0</v>
      </c>
      <c r="P79" s="22">
        <f>INDEX(RoleData,MATCH($H79,RoleNames,),MATCH($F79,ExpenseNames,))*INDEX(StaffData, MATCH(CONCATENATE($C79,"New hires",$G79,$H79),StaffDataLookupName,), MATCH(P$6,StaffDataMonths,))  + IF(P$6&gt;INDEX(RoleData,MATCH($H79,RoleNames,),MATCH('Role Assumptions'!$H$5,ExpenseNames,)),INDEX(StaffData, MATCH(CONCATENATE($C79,"New hires",$G79,$H79),StaffDataLookupName,), MATCH(P$6-INDEX(RoleData,MATCH($H79,RoleNames,),MATCH('Role Assumptions'!$H$5,ExpenseNames,)),StaffDataMonths,)) * INDEX(RoleData,MATCH($H79,RoleNames,),MATCH($F79,ExpenseNames,)),0)</f>
        <v>0</v>
      </c>
      <c r="Q79" s="22">
        <f>INDEX(RoleData,MATCH($H79,RoleNames,),MATCH($F79,ExpenseNames,))*INDEX(StaffData, MATCH(CONCATENATE($C79,"New hires",$G79,$H79),StaffDataLookupName,), MATCH(Q$6,StaffDataMonths,))  + IF(Q$6&gt;INDEX(RoleData,MATCH($H79,RoleNames,),MATCH('Role Assumptions'!$H$5,ExpenseNames,)),INDEX(StaffData, MATCH(CONCATENATE($C79,"New hires",$G79,$H79),StaffDataLookupName,), MATCH(Q$6-INDEX(RoleData,MATCH($H79,RoleNames,),MATCH('Role Assumptions'!$H$5,ExpenseNames,)),StaffDataMonths,)) * INDEX(RoleData,MATCH($H79,RoleNames,),MATCH($F79,ExpenseNames,)),0)</f>
        <v>0</v>
      </c>
      <c r="R79" s="22">
        <f>INDEX(RoleData,MATCH($H79,RoleNames,),MATCH($F79,ExpenseNames,))*INDEX(StaffData, MATCH(CONCATENATE($C79,"New hires",$G79,$H79),StaffDataLookupName,), MATCH(R$6,StaffDataMonths,))  + IF(R$6&gt;INDEX(RoleData,MATCH($H79,RoleNames,),MATCH('Role Assumptions'!$H$5,ExpenseNames,)),INDEX(StaffData, MATCH(CONCATENATE($C79,"New hires",$G79,$H79),StaffDataLookupName,), MATCH(R$6-INDEX(RoleData,MATCH($H79,RoleNames,),MATCH('Role Assumptions'!$H$5,ExpenseNames,)),StaffDataMonths,)) * INDEX(RoleData,MATCH($H79,RoleNames,),MATCH($F79,ExpenseNames,)),0)</f>
        <v>0</v>
      </c>
      <c r="S79" s="22">
        <f>INDEX(RoleData,MATCH($H79,RoleNames,),MATCH($F79,ExpenseNames,))*INDEX(StaffData, MATCH(CONCATENATE($C79,"New hires",$G79,$H79),StaffDataLookupName,), MATCH(S$6,StaffDataMonths,))  + IF(S$6&gt;INDEX(RoleData,MATCH($H79,RoleNames,),MATCH('Role Assumptions'!$H$5,ExpenseNames,)),INDEX(StaffData, MATCH(CONCATENATE($C79,"New hires",$G79,$H79),StaffDataLookupName,), MATCH(S$6-INDEX(RoleData,MATCH($H79,RoleNames,),MATCH('Role Assumptions'!$H$5,ExpenseNames,)),StaffDataMonths,)) * INDEX(RoleData,MATCH($H79,RoleNames,),MATCH($F79,ExpenseNames,)),0)</f>
        <v>0</v>
      </c>
      <c r="T79" s="22">
        <f>INDEX(RoleData,MATCH($H79,RoleNames,),MATCH($F79,ExpenseNames,))*INDEX(StaffData, MATCH(CONCATENATE($C79,"New hires",$G79,$H79),StaffDataLookupName,), MATCH(T$6,StaffDataMonths,))  + IF(T$6&gt;INDEX(RoleData,MATCH($H79,RoleNames,),MATCH('Role Assumptions'!$H$5,ExpenseNames,)),INDEX(StaffData, MATCH(CONCATENATE($C79,"New hires",$G79,$H79),StaffDataLookupName,), MATCH(T$6-INDEX(RoleData,MATCH($H79,RoleNames,),MATCH('Role Assumptions'!$H$5,ExpenseNames,)),StaffDataMonths,)) * INDEX(RoleData,MATCH($H79,RoleNames,),MATCH($F79,ExpenseNames,)),0)</f>
        <v>0</v>
      </c>
      <c r="U79" s="22">
        <f>INDEX(RoleData,MATCH($H79,RoleNames,),MATCH($F79,ExpenseNames,))*INDEX(StaffData, MATCH(CONCATENATE($C79,"New hires",$G79,$H79),StaffDataLookupName,), MATCH(U$6,StaffDataMonths,))  + IF(U$6&gt;INDEX(RoleData,MATCH($H79,RoleNames,),MATCH('Role Assumptions'!$H$5,ExpenseNames,)),INDEX(StaffData, MATCH(CONCATENATE($C79,"New hires",$G79,$H79),StaffDataLookupName,), MATCH(U$6-INDEX(RoleData,MATCH($H79,RoleNames,),MATCH('Role Assumptions'!$H$5,ExpenseNames,)),StaffDataMonths,)) * INDEX(RoleData,MATCH($H79,RoleNames,),MATCH($F79,ExpenseNames,)),0)</f>
        <v>0</v>
      </c>
      <c r="V79" s="22">
        <f>INDEX(RoleData,MATCH($H79,RoleNames,),MATCH($F79,ExpenseNames,))*INDEX(StaffData, MATCH(CONCATENATE($C79,"New hires",$G79,$H79),StaffDataLookupName,), MATCH(V$6,StaffDataMonths,))  + IF(V$6&gt;INDEX(RoleData,MATCH($H79,RoleNames,),MATCH('Role Assumptions'!$H$5,ExpenseNames,)),INDEX(StaffData, MATCH(CONCATENATE($C79,"New hires",$G79,$H79),StaffDataLookupName,), MATCH(V$6-INDEX(RoleData,MATCH($H79,RoleNames,),MATCH('Role Assumptions'!$H$5,ExpenseNames,)),StaffDataMonths,)) * INDEX(RoleData,MATCH($H79,RoleNames,),MATCH($F79,ExpenseNames,)),0)</f>
        <v>0</v>
      </c>
      <c r="W79" s="22">
        <f>INDEX(RoleData,MATCH($H79,RoleNames,),MATCH($F79,ExpenseNames,))*INDEX(StaffData, MATCH(CONCATENATE($C79,"New hires",$G79,$H79),StaffDataLookupName,), MATCH(W$6,StaffDataMonths,))  + IF(W$6&gt;INDEX(RoleData,MATCH($H79,RoleNames,),MATCH('Role Assumptions'!$H$5,ExpenseNames,)),INDEX(StaffData, MATCH(CONCATENATE($C79,"New hires",$G79,$H79),StaffDataLookupName,), MATCH(W$6-INDEX(RoleData,MATCH($H79,RoleNames,),MATCH('Role Assumptions'!$H$5,ExpenseNames,)),StaffDataMonths,)) * INDEX(RoleData,MATCH($H79,RoleNames,),MATCH($F79,ExpenseNames,)),0)</f>
        <v>0</v>
      </c>
      <c r="X79" s="22">
        <f>INDEX(RoleData,MATCH($H79,RoleNames,),MATCH($F79,ExpenseNames,))*INDEX(StaffData, MATCH(CONCATENATE($C79,"New hires",$G79,$H79),StaffDataLookupName,), MATCH(X$6,StaffDataMonths,))  + IF(X$6&gt;INDEX(RoleData,MATCH($H79,RoleNames,),MATCH('Role Assumptions'!$H$5,ExpenseNames,)),INDEX(StaffData, MATCH(CONCATENATE($C79,"New hires",$G79,$H79),StaffDataLookupName,), MATCH(X$6-INDEX(RoleData,MATCH($H79,RoleNames,),MATCH('Role Assumptions'!$H$5,ExpenseNames,)),StaffDataMonths,)) * INDEX(RoleData,MATCH($H79,RoleNames,),MATCH($F79,ExpenseNames,)),0)</f>
        <v>0</v>
      </c>
      <c r="Y79" s="22">
        <f>INDEX(RoleData,MATCH($H79,RoleNames,),MATCH($F79,ExpenseNames,))*INDEX(StaffData, MATCH(CONCATENATE($C79,"New hires",$G79,$H79),StaffDataLookupName,), MATCH(Y$6,StaffDataMonths,))  + IF(Y$6&gt;INDEX(RoleData,MATCH($H79,RoleNames,),MATCH('Role Assumptions'!$H$5,ExpenseNames,)),INDEX(StaffData, MATCH(CONCATENATE($C79,"New hires",$G79,$H79),StaffDataLookupName,), MATCH(Y$6-INDEX(RoleData,MATCH($H79,RoleNames,),MATCH('Role Assumptions'!$H$5,ExpenseNames,)),StaffDataMonths,)) * INDEX(RoleData,MATCH($H79,RoleNames,),MATCH($F79,ExpenseNames,)),0)</f>
        <v>0</v>
      </c>
      <c r="Z79" s="22">
        <f>INDEX(RoleData,MATCH($H79,RoleNames,),MATCH($F79,ExpenseNames,))*INDEX(StaffData, MATCH(CONCATENATE($C79,"New hires",$G79,$H79),StaffDataLookupName,), MATCH(Z$6,StaffDataMonths,))  + IF(Z$6&gt;INDEX(RoleData,MATCH($H79,RoleNames,),MATCH('Role Assumptions'!$H$5,ExpenseNames,)),INDEX(StaffData, MATCH(CONCATENATE($C79,"New hires",$G79,$H79),StaffDataLookupName,), MATCH(Z$6-INDEX(RoleData,MATCH($H79,RoleNames,),MATCH('Role Assumptions'!$H$5,ExpenseNames,)),StaffDataMonths,)) * INDEX(RoleData,MATCH($H79,RoleNames,),MATCH($F79,ExpenseNames,)),0)</f>
        <v>0</v>
      </c>
      <c r="AA79" s="22">
        <f>INDEX(RoleData,MATCH($H79,RoleNames,),MATCH($F79,ExpenseNames,))*INDEX(StaffData, MATCH(CONCATENATE($C79,"New hires",$G79,$H79),StaffDataLookupName,), MATCH(AA$6,StaffDataMonths,))  + IF(AA$6&gt;INDEX(RoleData,MATCH($H79,RoleNames,),MATCH('Role Assumptions'!$H$5,ExpenseNames,)),INDEX(StaffData, MATCH(CONCATENATE($C79,"New hires",$G79,$H79),StaffDataLookupName,), MATCH(AA$6-INDEX(RoleData,MATCH($H79,RoleNames,),MATCH('Role Assumptions'!$H$5,ExpenseNames,)),StaffDataMonths,)) * INDEX(RoleData,MATCH($H79,RoleNames,),MATCH($F79,ExpenseNames,)),0)</f>
        <v>0</v>
      </c>
      <c r="AB79" s="22">
        <f>INDEX(RoleData,MATCH($H79,RoleNames,),MATCH($F79,ExpenseNames,))*INDEX(StaffData, MATCH(CONCATENATE($C79,"New hires",$G79,$H79),StaffDataLookupName,), MATCH(AB$6,StaffDataMonths,))  + IF(AB$6&gt;INDEX(RoleData,MATCH($H79,RoleNames,),MATCH('Role Assumptions'!$H$5,ExpenseNames,)),INDEX(StaffData, MATCH(CONCATENATE($C79,"New hires",$G79,$H79),StaffDataLookupName,), MATCH(AB$6-INDEX(RoleData,MATCH($H79,RoleNames,),MATCH('Role Assumptions'!$H$5,ExpenseNames,)),StaffDataMonths,)) * INDEX(RoleData,MATCH($H79,RoleNames,),MATCH($F79,ExpenseNames,)),0)</f>
        <v>0</v>
      </c>
      <c r="AC79" s="22">
        <f>INDEX(RoleData,MATCH($H79,RoleNames,),MATCH($F79,ExpenseNames,))*INDEX(StaffData, MATCH(CONCATENATE($C79,"New hires",$G79,$H79),StaffDataLookupName,), MATCH(AC$6,StaffDataMonths,))  + IF(AC$6&gt;INDEX(RoleData,MATCH($H79,RoleNames,),MATCH('Role Assumptions'!$H$5,ExpenseNames,)),INDEX(StaffData, MATCH(CONCATENATE($C79,"New hires",$G79,$H79),StaffDataLookupName,), MATCH(AC$6-INDEX(RoleData,MATCH($H79,RoleNames,),MATCH('Role Assumptions'!$H$5,ExpenseNames,)),StaffDataMonths,)) * INDEX(RoleData,MATCH($H79,RoleNames,),MATCH($F79,ExpenseNames,)),0)</f>
        <v>0</v>
      </c>
      <c r="AD79" s="22">
        <f>INDEX(RoleData,MATCH($H79,RoleNames,),MATCH($F79,ExpenseNames,))*INDEX(StaffData, MATCH(CONCATENATE($C79,"New hires",$G79,$H79),StaffDataLookupName,), MATCH(AD$6,StaffDataMonths,))  + IF(AD$6&gt;INDEX(RoleData,MATCH($H79,RoleNames,),MATCH('Role Assumptions'!$H$5,ExpenseNames,)),INDEX(StaffData, MATCH(CONCATENATE($C79,"New hires",$G79,$H79),StaffDataLookupName,), MATCH(AD$6-INDEX(RoleData,MATCH($H79,RoleNames,),MATCH('Role Assumptions'!$H$5,ExpenseNames,)),StaffDataMonths,)) * INDEX(RoleData,MATCH($H79,RoleNames,),MATCH($F79,ExpenseNames,)),0)</f>
        <v>0</v>
      </c>
      <c r="AE79" s="22">
        <f>INDEX(RoleData,MATCH($H79,RoleNames,),MATCH($F79,ExpenseNames,))*INDEX(StaffData, MATCH(CONCATENATE($C79,"New hires",$G79,$H79),StaffDataLookupName,), MATCH(AE$6,StaffDataMonths,))  + IF(AE$6&gt;INDEX(RoleData,MATCH($H79,RoleNames,),MATCH('Role Assumptions'!$H$5,ExpenseNames,)),INDEX(StaffData, MATCH(CONCATENATE($C79,"New hires",$G79,$H79),StaffDataLookupName,), MATCH(AE$6-INDEX(RoleData,MATCH($H79,RoleNames,),MATCH('Role Assumptions'!$H$5,ExpenseNames,)),StaffDataMonths,)) * INDEX(RoleData,MATCH($H79,RoleNames,),MATCH($F79,ExpenseNames,)),0)</f>
        <v>0</v>
      </c>
      <c r="AF79" s="22">
        <f>INDEX(RoleData,MATCH($H79,RoleNames,),MATCH($F79,ExpenseNames,))*INDEX(StaffData, MATCH(CONCATENATE($C79,"New hires",$G79,$H79),StaffDataLookupName,), MATCH(AF$6,StaffDataMonths,))  + IF(AF$6&gt;INDEX(RoleData,MATCH($H79,RoleNames,),MATCH('Role Assumptions'!$H$5,ExpenseNames,)),INDEX(StaffData, MATCH(CONCATENATE($C79,"New hires",$G79,$H79),StaffDataLookupName,), MATCH(AF$6-INDEX(RoleData,MATCH($H79,RoleNames,),MATCH('Role Assumptions'!$H$5,ExpenseNames,)),StaffDataMonths,)) * INDEX(RoleData,MATCH($H79,RoleNames,),MATCH($F79,ExpenseNames,)),0)</f>
        <v>4000</v>
      </c>
      <c r="AG79" s="22">
        <f>INDEX(RoleData,MATCH($H79,RoleNames,),MATCH($F79,ExpenseNames,))*INDEX(StaffData, MATCH(CONCATENATE($C79,"New hires",$G79,$H79),StaffDataLookupName,), MATCH(AG$6,StaffDataMonths,))  + IF(AG$6&gt;INDEX(RoleData,MATCH($H79,RoleNames,),MATCH('Role Assumptions'!$H$5,ExpenseNames,)),INDEX(StaffData, MATCH(CONCATENATE($C79,"New hires",$G79,$H79),StaffDataLookupName,), MATCH(AG$6-INDEX(RoleData,MATCH($H79,RoleNames,),MATCH('Role Assumptions'!$H$5,ExpenseNames,)),StaffDataMonths,)) * INDEX(RoleData,MATCH($H79,RoleNames,),MATCH($F79,ExpenseNames,)),0)</f>
        <v>0</v>
      </c>
      <c r="AH79" s="22">
        <f>INDEX(RoleData,MATCH($H79,RoleNames,),MATCH($F79,ExpenseNames,))*INDEX(StaffData, MATCH(CONCATENATE($C79,"New hires",$G79,$H79),StaffDataLookupName,), MATCH(AH$6,StaffDataMonths,))  + IF(AH$6&gt;INDEX(RoleData,MATCH($H79,RoleNames,),MATCH('Role Assumptions'!$H$5,ExpenseNames,)),INDEX(StaffData, MATCH(CONCATENATE($C79,"New hires",$G79,$H79),StaffDataLookupName,), MATCH(AH$6-INDEX(RoleData,MATCH($H79,RoleNames,),MATCH('Role Assumptions'!$H$5,ExpenseNames,)),StaffDataMonths,)) * INDEX(RoleData,MATCH($H79,RoleNames,),MATCH($F79,ExpenseNames,)),0)</f>
        <v>0</v>
      </c>
      <c r="AI79" s="22">
        <f>INDEX(RoleData,MATCH($H79,RoleNames,),MATCH($F79,ExpenseNames,))*INDEX(StaffData, MATCH(CONCATENATE($C79,"New hires",$G79,$H79),StaffDataLookupName,), MATCH(AI$6,StaffDataMonths,))  + IF(AI$6&gt;INDEX(RoleData,MATCH($H79,RoleNames,),MATCH('Role Assumptions'!$H$5,ExpenseNames,)),INDEX(StaffData, MATCH(CONCATENATE($C79,"New hires",$G79,$H79),StaffDataLookupName,), MATCH(AI$6-INDEX(RoleData,MATCH($H79,RoleNames,),MATCH('Role Assumptions'!$H$5,ExpenseNames,)),StaffDataMonths,)) * INDEX(RoleData,MATCH($H79,RoleNames,),MATCH($F79,ExpenseNames,)),0)</f>
        <v>0</v>
      </c>
      <c r="AJ79" s="22">
        <f>INDEX(RoleData,MATCH($H79,RoleNames,),MATCH($F79,ExpenseNames,))*INDEX(StaffData, MATCH(CONCATENATE($C79,"New hires",$G79,$H79),StaffDataLookupName,), MATCH(AJ$6,StaffDataMonths,))  + IF(AJ$6&gt;INDEX(RoleData,MATCH($H79,RoleNames,),MATCH('Role Assumptions'!$H$5,ExpenseNames,)),INDEX(StaffData, MATCH(CONCATENATE($C79,"New hires",$G79,$H79),StaffDataLookupName,), MATCH(AJ$6-INDEX(RoleData,MATCH($H79,RoleNames,),MATCH('Role Assumptions'!$H$5,ExpenseNames,)),StaffDataMonths,)) * INDEX(RoleData,MATCH($H79,RoleNames,),MATCH($F79,ExpenseNames,)),0)</f>
        <v>0</v>
      </c>
      <c r="AK79" s="22">
        <f>INDEX(RoleData,MATCH($H79,RoleNames,),MATCH($F79,ExpenseNames,))*INDEX(StaffData, MATCH(CONCATENATE($C79,"New hires",$G79,$H79),StaffDataLookupName,), MATCH(AK$6,StaffDataMonths,))  + IF(AK$6&gt;INDEX(RoleData,MATCH($H79,RoleNames,),MATCH('Role Assumptions'!$H$5,ExpenseNames,)),INDEX(StaffData, MATCH(CONCATENATE($C79,"New hires",$G79,$H79),StaffDataLookupName,), MATCH(AK$6-INDEX(RoleData,MATCH($H79,RoleNames,),MATCH('Role Assumptions'!$H$5,ExpenseNames,)),StaffDataMonths,)) * INDEX(RoleData,MATCH($H79,RoleNames,),MATCH($F79,ExpenseNames,)),0)</f>
        <v>0</v>
      </c>
      <c r="AL79" s="22">
        <f>INDEX(RoleData,MATCH($H79,RoleNames,),MATCH($F79,ExpenseNames,))*INDEX(StaffData, MATCH(CONCATENATE($C79,"New hires",$G79,$H79),StaffDataLookupName,), MATCH(AL$6,StaffDataMonths,))  + IF(AL$6&gt;INDEX(RoleData,MATCH($H79,RoleNames,),MATCH('Role Assumptions'!$H$5,ExpenseNames,)),INDEX(StaffData, MATCH(CONCATENATE($C79,"New hires",$G79,$H79),StaffDataLookupName,), MATCH(AL$6-INDEX(RoleData,MATCH($H79,RoleNames,),MATCH('Role Assumptions'!$H$5,ExpenseNames,)),StaffDataMonths,)) * INDEX(RoleData,MATCH($H79,RoleNames,),MATCH($F79,ExpenseNames,)),0)</f>
        <v>0</v>
      </c>
      <c r="AM79" s="22">
        <f>INDEX(RoleData,MATCH($H79,RoleNames,),MATCH($F79,ExpenseNames,))*INDEX(StaffData, MATCH(CONCATENATE($C79,"New hires",$G79,$H79),StaffDataLookupName,), MATCH(AM$6,StaffDataMonths,))  + IF(AM$6&gt;INDEX(RoleData,MATCH($H79,RoleNames,),MATCH('Role Assumptions'!$H$5,ExpenseNames,)),INDEX(StaffData, MATCH(CONCATENATE($C79,"New hires",$G79,$H79),StaffDataLookupName,), MATCH(AM$6-INDEX(RoleData,MATCH($H79,RoleNames,),MATCH('Role Assumptions'!$H$5,ExpenseNames,)),StaffDataMonths,)) * INDEX(RoleData,MATCH($H79,RoleNames,),MATCH($F79,ExpenseNames,)),0)</f>
        <v>0</v>
      </c>
      <c r="AN79" s="22">
        <f>INDEX(RoleData,MATCH($H79,RoleNames,),MATCH($F79,ExpenseNames,))*INDEX(StaffData, MATCH(CONCATENATE($C79,"New hires",$G79,$H79),StaffDataLookupName,), MATCH(AN$6,StaffDataMonths,))  + IF(AN$6&gt;INDEX(RoleData,MATCH($H79,RoleNames,),MATCH('Role Assumptions'!$H$5,ExpenseNames,)),INDEX(StaffData, MATCH(CONCATENATE($C79,"New hires",$G79,$H79),StaffDataLookupName,), MATCH(AN$6-INDEX(RoleData,MATCH($H79,RoleNames,),MATCH('Role Assumptions'!$H$5,ExpenseNames,)),StaffDataMonths,)) * INDEX(RoleData,MATCH($H79,RoleNames,),MATCH($F79,ExpenseNames,)),0)</f>
        <v>0</v>
      </c>
      <c r="AO79" s="22">
        <f>INDEX(RoleData,MATCH($H79,RoleNames,),MATCH($F79,ExpenseNames,))*INDEX(StaffData, MATCH(CONCATENATE($C79,"New hires",$G79,$H79),StaffDataLookupName,), MATCH(AO$6,StaffDataMonths,))  + IF(AO$6&gt;INDEX(RoleData,MATCH($H79,RoleNames,),MATCH('Role Assumptions'!$H$5,ExpenseNames,)),INDEX(StaffData, MATCH(CONCATENATE($C79,"New hires",$G79,$H79),StaffDataLookupName,), MATCH(AO$6-INDEX(RoleData,MATCH($H79,RoleNames,),MATCH('Role Assumptions'!$H$5,ExpenseNames,)),StaffDataMonths,)) * INDEX(RoleData,MATCH($H79,RoleNames,),MATCH($F79,ExpenseNames,)),0)</f>
        <v>0</v>
      </c>
      <c r="AP79" s="22">
        <f>INDEX(RoleData,MATCH($H79,RoleNames,),MATCH($F79,ExpenseNames,))*INDEX(StaffData, MATCH(CONCATENATE($C79,"New hires",$G79,$H79),StaffDataLookupName,), MATCH(AP$6,StaffDataMonths,))  + IF(AP$6&gt;INDEX(RoleData,MATCH($H79,RoleNames,),MATCH('Role Assumptions'!$H$5,ExpenseNames,)),INDEX(StaffData, MATCH(CONCATENATE($C79,"New hires",$G79,$H79),StaffDataLookupName,), MATCH(AP$6-INDEX(RoleData,MATCH($H79,RoleNames,),MATCH('Role Assumptions'!$H$5,ExpenseNames,)),StaffDataMonths,)) * INDEX(RoleData,MATCH($H79,RoleNames,),MATCH($F79,ExpenseNames,)),0)</f>
        <v>0</v>
      </c>
      <c r="AQ79" s="22">
        <f>INDEX(RoleData,MATCH($H79,RoleNames,),MATCH($F79,ExpenseNames,))*INDEX(StaffData, MATCH(CONCATENATE($C79,"New hires",$G79,$H79),StaffDataLookupName,), MATCH(AQ$6,StaffDataMonths,))  + IF(AQ$6&gt;INDEX(RoleData,MATCH($H79,RoleNames,),MATCH('Role Assumptions'!$H$5,ExpenseNames,)),INDEX(StaffData, MATCH(CONCATENATE($C79,"New hires",$G79,$H79),StaffDataLookupName,), MATCH(AQ$6-INDEX(RoleData,MATCH($H79,RoleNames,),MATCH('Role Assumptions'!$H$5,ExpenseNames,)),StaffDataMonths,)) * INDEX(RoleData,MATCH($H79,RoleNames,),MATCH($F79,ExpenseNames,)),0)</f>
        <v>0</v>
      </c>
      <c r="AR79" s="22">
        <f>INDEX(RoleData,MATCH($H79,RoleNames,),MATCH($F79,ExpenseNames,))*INDEX(StaffData, MATCH(CONCATENATE($C79,"New hires",$G79,$H79),StaffDataLookupName,), MATCH(AR$6,StaffDataMonths,))  + IF(AR$6&gt;INDEX(RoleData,MATCH($H79,RoleNames,),MATCH('Role Assumptions'!$H$5,ExpenseNames,)),INDEX(StaffData, MATCH(CONCATENATE($C79,"New hires",$G79,$H79),StaffDataLookupName,), MATCH(AR$6-INDEX(RoleData,MATCH($H79,RoleNames,),MATCH('Role Assumptions'!$H$5,ExpenseNames,)),StaffDataMonths,)) * INDEX(RoleData,MATCH($H79,RoleNames,),MATCH($F79,ExpenseNames,)),0)</f>
        <v>0</v>
      </c>
      <c r="AS79" s="22">
        <f>INDEX(RoleData,MATCH($H79,RoleNames,),MATCH($F79,ExpenseNames,))*INDEX(StaffData, MATCH(CONCATENATE($C79,"New hires",$G79,$H79),StaffDataLookupName,), MATCH(AS$6,StaffDataMonths,))  + IF(AS$6&gt;INDEX(RoleData,MATCH($H79,RoleNames,),MATCH('Role Assumptions'!$H$5,ExpenseNames,)),INDEX(StaffData, MATCH(CONCATENATE($C79,"New hires",$G79,$H79),StaffDataLookupName,), MATCH(AS$6-INDEX(RoleData,MATCH($H79,RoleNames,),MATCH('Role Assumptions'!$H$5,ExpenseNames,)),StaffDataMonths,)) * INDEX(RoleData,MATCH($H79,RoleNames,),MATCH($F79,ExpenseNames,)),0)</f>
        <v>0</v>
      </c>
      <c r="AT79" s="22">
        <f>INDEX(RoleData,MATCH($H79,RoleNames,),MATCH($F79,ExpenseNames,))*INDEX(StaffData, MATCH(CONCATENATE($C79,"New hires",$G79,$H79),StaffDataLookupName,), MATCH(AT$6,StaffDataMonths,))  + IF(AT$6&gt;INDEX(RoleData,MATCH($H79,RoleNames,),MATCH('Role Assumptions'!$H$5,ExpenseNames,)),INDEX(StaffData, MATCH(CONCATENATE($C79,"New hires",$G79,$H79),StaffDataLookupName,), MATCH(AT$6-INDEX(RoleData,MATCH($H79,RoleNames,),MATCH('Role Assumptions'!$H$5,ExpenseNames,)),StaffDataMonths,)) * INDEX(RoleData,MATCH($H79,RoleNames,),MATCH($F79,ExpenseNames,)),0)</f>
        <v>0</v>
      </c>
      <c r="AU79" s="22">
        <f>INDEX(RoleData,MATCH($H79,RoleNames,),MATCH($F79,ExpenseNames,))*INDEX(StaffData, MATCH(CONCATENATE($C79,"New hires",$G79,$H79),StaffDataLookupName,), MATCH(AU$6,StaffDataMonths,))  + IF(AU$6&gt;INDEX(RoleData,MATCH($H79,RoleNames,),MATCH('Role Assumptions'!$H$5,ExpenseNames,)),INDEX(StaffData, MATCH(CONCATENATE($C79,"New hires",$G79,$H79),StaffDataLookupName,), MATCH(AU$6-INDEX(RoleData,MATCH($H79,RoleNames,),MATCH('Role Assumptions'!$H$5,ExpenseNames,)),StaffDataMonths,)) * INDEX(RoleData,MATCH($H79,RoleNames,),MATCH($F79,ExpenseNames,)),0)</f>
        <v>0</v>
      </c>
      <c r="AV79" s="22">
        <f>INDEX(RoleData,MATCH($H79,RoleNames,),MATCH($F79,ExpenseNames,))*INDEX(StaffData, MATCH(CONCATENATE($C79,"New hires",$G79,$H79),StaffDataLookupName,), MATCH(AV$6,StaffDataMonths,))  + IF(AV$6&gt;INDEX(RoleData,MATCH($H79,RoleNames,),MATCH('Role Assumptions'!$H$5,ExpenseNames,)),INDEX(StaffData, MATCH(CONCATENATE($C79,"New hires",$G79,$H79),StaffDataLookupName,), MATCH(AV$6-INDEX(RoleData,MATCH($H79,RoleNames,),MATCH('Role Assumptions'!$H$5,ExpenseNames,)),StaffDataMonths,)) * INDEX(RoleData,MATCH($H79,RoleNames,),MATCH($F79,ExpenseNames,)),0)</f>
        <v>0</v>
      </c>
      <c r="AW79" s="22">
        <f>INDEX(RoleData,MATCH($H79,RoleNames,),MATCH($F79,ExpenseNames,))*INDEX(StaffData, MATCH(CONCATENATE($C79,"New hires",$G79,$H79),StaffDataLookupName,), MATCH(AW$6,StaffDataMonths,))  + IF(AW$6&gt;INDEX(RoleData,MATCH($H79,RoleNames,),MATCH('Role Assumptions'!$H$5,ExpenseNames,)),INDEX(StaffData, MATCH(CONCATENATE($C79,"New hires",$G79,$H79),StaffDataLookupName,), MATCH(AW$6-INDEX(RoleData,MATCH($H79,RoleNames,),MATCH('Role Assumptions'!$H$5,ExpenseNames,)),StaffDataMonths,)) * INDEX(RoleData,MATCH($H79,RoleNames,),MATCH($F79,ExpenseNames,)),0)</f>
        <v>0</v>
      </c>
      <c r="AX79" s="22">
        <f>INDEX(RoleData,MATCH($H79,RoleNames,),MATCH($F79,ExpenseNames,))*INDEX(StaffData, MATCH(CONCATENATE($C79,"New hires",$G79,$H79),StaffDataLookupName,), MATCH(AX$6,StaffDataMonths,))  + IF(AX$6&gt;INDEX(RoleData,MATCH($H79,RoleNames,),MATCH('Role Assumptions'!$H$5,ExpenseNames,)),INDEX(StaffData, MATCH(CONCATENATE($C79,"New hires",$G79,$H79),StaffDataLookupName,), MATCH(AX$6-INDEX(RoleData,MATCH($H79,RoleNames,),MATCH('Role Assumptions'!$H$5,ExpenseNames,)),StaffDataMonths,)) * INDEX(RoleData,MATCH($H79,RoleNames,),MATCH($F79,ExpenseNames,)),0)</f>
        <v>4000</v>
      </c>
      <c r="AY79" s="22">
        <f>INDEX(RoleData,MATCH($H79,RoleNames,),MATCH($F79,ExpenseNames,))*INDEX(StaffData, MATCH(CONCATENATE($C79,"New hires",$G79,$H79),StaffDataLookupName,), MATCH(AY$6,StaffDataMonths,))  + IF(AY$6&gt;INDEX(RoleData,MATCH($H79,RoleNames,),MATCH('Role Assumptions'!$H$5,ExpenseNames,)),INDEX(StaffData, MATCH(CONCATENATE($C79,"New hires",$G79,$H79),StaffDataLookupName,), MATCH(AY$6-INDEX(RoleData,MATCH($H79,RoleNames,),MATCH('Role Assumptions'!$H$5,ExpenseNames,)),StaffDataMonths,)) * INDEX(RoleData,MATCH($H79,RoleNames,),MATCH($F79,ExpenseNames,)),0)</f>
        <v>0</v>
      </c>
      <c r="AZ79" s="22">
        <f>INDEX(RoleData,MATCH($H79,RoleNames,),MATCH($F79,ExpenseNames,))*INDEX(StaffData, MATCH(CONCATENATE($C79,"New hires",$G79,$H79),StaffDataLookupName,), MATCH(AZ$6,StaffDataMonths,))  + IF(AZ$6&gt;INDEX(RoleData,MATCH($H79,RoleNames,),MATCH('Role Assumptions'!$H$5,ExpenseNames,)),INDEX(StaffData, MATCH(CONCATENATE($C79,"New hires",$G79,$H79),StaffDataLookupName,), MATCH(AZ$6-INDEX(RoleData,MATCH($H79,RoleNames,),MATCH('Role Assumptions'!$H$5,ExpenseNames,)),StaffDataMonths,)) * INDEX(RoleData,MATCH($H79,RoleNames,),MATCH($F79,ExpenseNames,)),0)</f>
        <v>0</v>
      </c>
      <c r="BA79" s="22">
        <f>INDEX(RoleData,MATCH($H79,RoleNames,),MATCH($F79,ExpenseNames,))*INDEX(StaffData, MATCH(CONCATENATE($C79,"New hires",$G79,$H79),StaffDataLookupName,), MATCH(BA$6,StaffDataMonths,))  + IF(BA$6&gt;INDEX(RoleData,MATCH($H79,RoleNames,),MATCH('Role Assumptions'!$H$5,ExpenseNames,)),INDEX(StaffData, MATCH(CONCATENATE($C79,"New hires",$G79,$H79),StaffDataLookupName,), MATCH(BA$6-INDEX(RoleData,MATCH($H79,RoleNames,),MATCH('Role Assumptions'!$H$5,ExpenseNames,)),StaffDataMonths,)) * INDEX(RoleData,MATCH($H79,RoleNames,),MATCH($F79,ExpenseNames,)),0)</f>
        <v>0</v>
      </c>
      <c r="BB79" s="22">
        <f>INDEX(RoleData,MATCH($H79,RoleNames,),MATCH($F79,ExpenseNames,))*INDEX(StaffData, MATCH(CONCATENATE($C79,"New hires",$G79,$H79),StaffDataLookupName,), MATCH(BB$6,StaffDataMonths,))  + IF(BB$6&gt;INDEX(RoleData,MATCH($H79,RoleNames,),MATCH('Role Assumptions'!$H$5,ExpenseNames,)),INDEX(StaffData, MATCH(CONCATENATE($C79,"New hires",$G79,$H79),StaffDataLookupName,), MATCH(BB$6-INDEX(RoleData,MATCH($H79,RoleNames,),MATCH('Role Assumptions'!$H$5,ExpenseNames,)),StaffDataMonths,)) * INDEX(RoleData,MATCH($H79,RoleNames,),MATCH($F79,ExpenseNames,)),0)</f>
        <v>0</v>
      </c>
      <c r="BC79" s="22">
        <f>INDEX(RoleData,MATCH($H79,RoleNames,),MATCH($F79,ExpenseNames,))*INDEX(StaffData, MATCH(CONCATENATE($C79,"New hires",$G79,$H79),StaffDataLookupName,), MATCH(BC$6,StaffDataMonths,))  + IF(BC$6&gt;INDEX(RoleData,MATCH($H79,RoleNames,),MATCH('Role Assumptions'!$H$5,ExpenseNames,)),INDEX(StaffData, MATCH(CONCATENATE($C79,"New hires",$G79,$H79),StaffDataLookupName,), MATCH(BC$6-INDEX(RoleData,MATCH($H79,RoleNames,),MATCH('Role Assumptions'!$H$5,ExpenseNames,)),StaffDataMonths,)) * INDEX(RoleData,MATCH($H79,RoleNames,),MATCH($F79,ExpenseNames,)),0)</f>
        <v>0</v>
      </c>
      <c r="BD79" s="22">
        <f>INDEX(RoleData,MATCH($H79,RoleNames,),MATCH($F79,ExpenseNames,))*INDEX(StaffData, MATCH(CONCATENATE($C79,"New hires",$G79,$H79),StaffDataLookupName,), MATCH(BD$6,StaffDataMonths,))  + IF(BD$6&gt;INDEX(RoleData,MATCH($H79,RoleNames,),MATCH('Role Assumptions'!$H$5,ExpenseNames,)),INDEX(StaffData, MATCH(CONCATENATE($C79,"New hires",$G79,$H79),StaffDataLookupName,), MATCH(BD$6-INDEX(RoleData,MATCH($H79,RoleNames,),MATCH('Role Assumptions'!$H$5,ExpenseNames,)),StaffDataMonths,)) * INDEX(RoleData,MATCH($H79,RoleNames,),MATCH($F79,ExpenseNames,)),0)</f>
        <v>0</v>
      </c>
      <c r="BE79" s="22">
        <f>INDEX(RoleData,MATCH($H79,RoleNames,),MATCH($F79,ExpenseNames,))*INDEX(StaffData, MATCH(CONCATENATE($C79,"New hires",$G79,$H79),StaffDataLookupName,), MATCH(BE$6,StaffDataMonths,))  + IF(BE$6&gt;INDEX(RoleData,MATCH($H79,RoleNames,),MATCH('Role Assumptions'!$H$5,ExpenseNames,)),INDEX(StaffData, MATCH(CONCATENATE($C79,"New hires",$G79,$H79),StaffDataLookupName,), MATCH(BE$6-INDEX(RoleData,MATCH($H79,RoleNames,),MATCH('Role Assumptions'!$H$5,ExpenseNames,)),StaffDataMonths,)) * INDEX(RoleData,MATCH($H79,RoleNames,),MATCH($F79,ExpenseNames,)),0)</f>
        <v>0</v>
      </c>
      <c r="BF79" s="22">
        <f>INDEX(RoleData,MATCH($H79,RoleNames,),MATCH($F79,ExpenseNames,))*INDEX(StaffData, MATCH(CONCATENATE($C79,"New hires",$G79,$H79),StaffDataLookupName,), MATCH(BF$6,StaffDataMonths,))  + IF(BF$6&gt;INDEX(RoleData,MATCH($H79,RoleNames,),MATCH('Role Assumptions'!$H$5,ExpenseNames,)),INDEX(StaffData, MATCH(CONCATENATE($C79,"New hires",$G79,$H79),StaffDataLookupName,), MATCH(BF$6-INDEX(RoleData,MATCH($H79,RoleNames,),MATCH('Role Assumptions'!$H$5,ExpenseNames,)),StaffDataMonths,)) * INDEX(RoleData,MATCH($H79,RoleNames,),MATCH($F79,ExpenseNames,)),0)</f>
        <v>0</v>
      </c>
      <c r="BG79" s="22">
        <f>INDEX(RoleData,MATCH($H79,RoleNames,),MATCH($F79,ExpenseNames,))*INDEX(StaffData, MATCH(CONCATENATE($C79,"New hires",$G79,$H79),StaffDataLookupName,), MATCH(BG$6,StaffDataMonths,))  + IF(BG$6&gt;INDEX(RoleData,MATCH($H79,RoleNames,),MATCH('Role Assumptions'!$H$5,ExpenseNames,)),INDEX(StaffData, MATCH(CONCATENATE($C79,"New hires",$G79,$H79),StaffDataLookupName,), MATCH(BG$6-INDEX(RoleData,MATCH($H79,RoleNames,),MATCH('Role Assumptions'!$H$5,ExpenseNames,)),StaffDataMonths,)) * INDEX(RoleData,MATCH($H79,RoleNames,),MATCH($F79,ExpenseNames,)),0)</f>
        <v>0</v>
      </c>
      <c r="BH79" s="22">
        <f>INDEX(RoleData,MATCH($H79,RoleNames,),MATCH($F79,ExpenseNames,))*INDEX(StaffData, MATCH(CONCATENATE($C79,"New hires",$G79,$H79),StaffDataLookupName,), MATCH(BH$6,StaffDataMonths,))  + IF(BH$6&gt;INDEX(RoleData,MATCH($H79,RoleNames,),MATCH('Role Assumptions'!$H$5,ExpenseNames,)),INDEX(StaffData, MATCH(CONCATENATE($C79,"New hires",$G79,$H79),StaffDataLookupName,), MATCH(BH$6-INDEX(RoleData,MATCH($H79,RoleNames,),MATCH('Role Assumptions'!$H$5,ExpenseNames,)),StaffDataMonths,)) * INDEX(RoleData,MATCH($H79,RoleNames,),MATCH($F79,ExpenseNames,)),0)</f>
        <v>0</v>
      </c>
      <c r="BI79" s="22">
        <f>INDEX(RoleData,MATCH($H79,RoleNames,),MATCH($F79,ExpenseNames,))*INDEX(StaffData, MATCH(CONCATENATE($C79,"New hires",$G79,$H79),StaffDataLookupName,), MATCH(BI$6,StaffDataMonths,))  + IF(BI$6&gt;INDEX(RoleData,MATCH($H79,RoleNames,),MATCH('Role Assumptions'!$H$5,ExpenseNames,)),INDEX(StaffData, MATCH(CONCATENATE($C79,"New hires",$G79,$H79),StaffDataLookupName,), MATCH(BI$6-INDEX(RoleData,MATCH($H79,RoleNames,),MATCH('Role Assumptions'!$H$5,ExpenseNames,)),StaffDataMonths,)) * INDEX(RoleData,MATCH($H79,RoleNames,),MATCH($F79,ExpenseNames,)),0)</f>
        <v>0</v>
      </c>
      <c r="BJ79" s="22">
        <f>INDEX(RoleData,MATCH($H79,RoleNames,),MATCH($F79,ExpenseNames,))*INDEX(StaffData, MATCH(CONCATENATE($C79,"New hires",$G79,$H79),StaffDataLookupName,), MATCH(BJ$6,StaffDataMonths,))  + IF(BJ$6&gt;INDEX(RoleData,MATCH($H79,RoleNames,),MATCH('Role Assumptions'!$H$5,ExpenseNames,)),INDEX(StaffData, MATCH(CONCATENATE($C79,"New hires",$G79,$H79),StaffDataLookupName,), MATCH(BJ$6-INDEX(RoleData,MATCH($H79,RoleNames,),MATCH('Role Assumptions'!$H$5,ExpenseNames,)),StaffDataMonths,)) * INDEX(RoleData,MATCH($H79,RoleNames,),MATCH($F79,ExpenseNames,)),0)</f>
        <v>0</v>
      </c>
      <c r="BK79" s="22">
        <f>INDEX(RoleData,MATCH($H79,RoleNames,),MATCH($F79,ExpenseNames,))*INDEX(StaffData, MATCH(CONCATENATE($C79,"New hires",$G79,$H79),StaffDataLookupName,), MATCH(BK$6,StaffDataMonths,))  + IF(BK$6&gt;INDEX(RoleData,MATCH($H79,RoleNames,),MATCH('Role Assumptions'!$H$5,ExpenseNames,)),INDEX(StaffData, MATCH(CONCATENATE($C79,"New hires",$G79,$H79),StaffDataLookupName,), MATCH(BK$6-INDEX(RoleData,MATCH($H79,RoleNames,),MATCH('Role Assumptions'!$H$5,ExpenseNames,)),StaffDataMonths,)) * INDEX(RoleData,MATCH($H79,RoleNames,),MATCH($F79,ExpenseNames,)),0)</f>
        <v>0</v>
      </c>
      <c r="BL79" s="22">
        <f>INDEX(RoleData,MATCH($H79,RoleNames,),MATCH($F79,ExpenseNames,))*INDEX(StaffData, MATCH(CONCATENATE($C79,"New hires",$G79,$H79),StaffDataLookupName,), MATCH(BL$6,StaffDataMonths,))  + IF(BL$6&gt;INDEX(RoleData,MATCH($H79,RoleNames,),MATCH('Role Assumptions'!$H$5,ExpenseNames,)),INDEX(StaffData, MATCH(CONCATENATE($C79,"New hires",$G79,$H79),StaffDataLookupName,), MATCH(BL$6-INDEX(RoleData,MATCH($H79,RoleNames,),MATCH('Role Assumptions'!$H$5,ExpenseNames,)),StaffDataMonths,)) * INDEX(RoleData,MATCH($H79,RoleNames,),MATCH($F79,ExpenseNames,)),0)</f>
        <v>0</v>
      </c>
      <c r="BM79" s="22">
        <f>INDEX(RoleData,MATCH($H79,RoleNames,),MATCH($F79,ExpenseNames,))*INDEX(StaffData, MATCH(CONCATENATE($C79,"New hires",$G79,$H79),StaffDataLookupName,), MATCH(BM$6,StaffDataMonths,))  + IF(BM$6&gt;INDEX(RoleData,MATCH($H79,RoleNames,),MATCH('Role Assumptions'!$H$5,ExpenseNames,)),INDEX(StaffData, MATCH(CONCATENATE($C79,"New hires",$G79,$H79),StaffDataLookupName,), MATCH(BM$6-INDEX(RoleData,MATCH($H79,RoleNames,),MATCH('Role Assumptions'!$H$5,ExpenseNames,)),StaffDataMonths,)) * INDEX(RoleData,MATCH($H79,RoleNames,),MATCH($F79,ExpenseNames,)),0)</f>
        <v>0</v>
      </c>
      <c r="BN79" s="22">
        <f>INDEX(RoleData,MATCH($H79,RoleNames,),MATCH($F79,ExpenseNames,))*INDEX(StaffData, MATCH(CONCATENATE($C79,"New hires",$G79,$H79),StaffDataLookupName,), MATCH(BN$6,StaffDataMonths,))  + IF(BN$6&gt;INDEX(RoleData,MATCH($H79,RoleNames,),MATCH('Role Assumptions'!$H$5,ExpenseNames,)),INDEX(StaffData, MATCH(CONCATENATE($C79,"New hires",$G79,$H79),StaffDataLookupName,), MATCH(BN$6-INDEX(RoleData,MATCH($H79,RoleNames,),MATCH('Role Assumptions'!$H$5,ExpenseNames,)),StaffDataMonths,)) * INDEX(RoleData,MATCH($H79,RoleNames,),MATCH($F79,ExpenseNames,)),0)</f>
        <v>0</v>
      </c>
      <c r="BO79" s="22">
        <f>INDEX(RoleData,MATCH($H79,RoleNames,),MATCH($F79,ExpenseNames,))*INDEX(StaffData, MATCH(CONCATENATE($C79,"New hires",$G79,$H79),StaffDataLookupName,), MATCH(BO$6,StaffDataMonths,))  + IF(BO$6&gt;INDEX(RoleData,MATCH($H79,RoleNames,),MATCH('Role Assumptions'!$H$5,ExpenseNames,)),INDEX(StaffData, MATCH(CONCATENATE($C79,"New hires",$G79,$H79),StaffDataLookupName,), MATCH(BO$6-INDEX(RoleData,MATCH($H79,RoleNames,),MATCH('Role Assumptions'!$H$5,ExpenseNames,)),StaffDataMonths,)) * INDEX(RoleData,MATCH($H79,RoleNames,),MATCH($F79,ExpenseNames,)),0)</f>
        <v>0</v>
      </c>
      <c r="BP79" s="22">
        <f>INDEX(RoleData,MATCH($H79,RoleNames,),MATCH($F79,ExpenseNames,))*INDEX(StaffData, MATCH(CONCATENATE($C79,"New hires",$G79,$H79),StaffDataLookupName,), MATCH(BP$6,StaffDataMonths,))  + IF(BP$6&gt;INDEX(RoleData,MATCH($H79,RoleNames,),MATCH('Role Assumptions'!$H$5,ExpenseNames,)),INDEX(StaffData, MATCH(CONCATENATE($C79,"New hires",$G79,$H79),StaffDataLookupName,), MATCH(BP$6-INDEX(RoleData,MATCH($H79,RoleNames,),MATCH('Role Assumptions'!$H$5,ExpenseNames,)),StaffDataMonths,)) * INDEX(RoleData,MATCH($H79,RoleNames,),MATCH($F79,ExpenseNames,)),0)</f>
        <v>0</v>
      </c>
      <c r="BQ79" s="22">
        <f>INDEX(RoleData,MATCH($H79,RoleNames,),MATCH($F79,ExpenseNames,))*INDEX(StaffData, MATCH(CONCATENATE($C79,"New hires",$G79,$H79),StaffDataLookupName,), MATCH(BQ$6,StaffDataMonths,))  + IF(BQ$6&gt;INDEX(RoleData,MATCH($H79,RoleNames,),MATCH('Role Assumptions'!$H$5,ExpenseNames,)),INDEX(StaffData, MATCH(CONCATENATE($C79,"New hires",$G79,$H79),StaffDataLookupName,), MATCH(BQ$6-INDEX(RoleData,MATCH($H79,RoleNames,),MATCH('Role Assumptions'!$H$5,ExpenseNames,)),StaffDataMonths,)) * INDEX(RoleData,MATCH($H79,RoleNames,),MATCH($F79,ExpenseNames,)),0)</f>
        <v>0</v>
      </c>
    </row>
    <row r="80" spans="1:69" s="21" customFormat="1" ht="16" customHeight="1">
      <c r="A80" s="212"/>
      <c r="B80" s="21" t="s">
        <v>132</v>
      </c>
      <c r="C80" s="212" t="s">
        <v>2</v>
      </c>
      <c r="D80" s="212" t="s">
        <v>118</v>
      </c>
      <c r="E80" s="212" t="s">
        <v>113</v>
      </c>
      <c r="F80" s="212" t="s">
        <v>89</v>
      </c>
      <c r="G80" s="212" t="s">
        <v>45</v>
      </c>
      <c r="H80" s="197" t="s">
        <v>46</v>
      </c>
      <c r="I80" s="197" t="str">
        <f t="shared" si="67"/>
        <v>ExpensesR&amp;DStaffTechnologyComputerServer DevelopmentSenior Developer</v>
      </c>
      <c r="J80" s="22">
        <f>INDEX(RoleData,MATCH($H80,RoleNames,),MATCH($F80,ExpenseNames,))*INDEX(StaffData, MATCH(CONCATENATE($C80,"New hires",$G80,$H80),StaffDataLookupName,), MATCH(J$6,StaffDataMonths,))  + IF(J$6&gt;INDEX(RoleData,MATCH($H80,RoleNames,),MATCH('Role Assumptions'!$H$5,ExpenseNames,)),INDEX(StaffData, MATCH(CONCATENATE($C80,"New hires",$G80,$H80),StaffDataLookupName,), MATCH(J$6-INDEX(RoleData,MATCH($H80,RoleNames,),MATCH('Role Assumptions'!$H$5,ExpenseNames,)),StaffDataMonths,)) * INDEX(RoleData,MATCH($H80,RoleNames,),MATCH($F80,ExpenseNames,)),0)</f>
        <v>0</v>
      </c>
      <c r="K80" s="22">
        <f>INDEX(RoleData,MATCH($H80,RoleNames,),MATCH($F80,ExpenseNames,))*INDEX(StaffData, MATCH(CONCATENATE($C80,"New hires",$G80,$H80),StaffDataLookupName,), MATCH(K$6,StaffDataMonths,))  + IF(K$6&gt;INDEX(RoleData,MATCH($H80,RoleNames,),MATCH('Role Assumptions'!$H$5,ExpenseNames,)),INDEX(StaffData, MATCH(CONCATENATE($C80,"New hires",$G80,$H80),StaffDataLookupName,), MATCH(K$6-INDEX(RoleData,MATCH($H80,RoleNames,),MATCH('Role Assumptions'!$H$5,ExpenseNames,)),StaffDataMonths,)) * INDEX(RoleData,MATCH($H80,RoleNames,),MATCH($F80,ExpenseNames,)),0)</f>
        <v>0</v>
      </c>
      <c r="L80" s="22">
        <f>INDEX(RoleData,MATCH($H80,RoleNames,),MATCH($F80,ExpenseNames,))*INDEX(StaffData, MATCH(CONCATENATE($C80,"New hires",$G80,$H80),StaffDataLookupName,), MATCH(L$6,StaffDataMonths,))  + IF(L$6&gt;INDEX(RoleData,MATCH($H80,RoleNames,),MATCH('Role Assumptions'!$H$5,ExpenseNames,)),INDEX(StaffData, MATCH(CONCATENATE($C80,"New hires",$G80,$H80),StaffDataLookupName,), MATCH(L$6-INDEX(RoleData,MATCH($H80,RoleNames,),MATCH('Role Assumptions'!$H$5,ExpenseNames,)),StaffDataMonths,)) * INDEX(RoleData,MATCH($H80,RoleNames,),MATCH($F80,ExpenseNames,)),0)</f>
        <v>0</v>
      </c>
      <c r="M80" s="22">
        <f>INDEX(RoleData,MATCH($H80,RoleNames,),MATCH($F80,ExpenseNames,))*INDEX(StaffData, MATCH(CONCATENATE($C80,"New hires",$G80,$H80),StaffDataLookupName,), MATCH(M$6,StaffDataMonths,))  + IF(M$6&gt;INDEX(RoleData,MATCH($H80,RoleNames,),MATCH('Role Assumptions'!$H$5,ExpenseNames,)),INDEX(StaffData, MATCH(CONCATENATE($C80,"New hires",$G80,$H80),StaffDataLookupName,), MATCH(M$6-INDEX(RoleData,MATCH($H80,RoleNames,),MATCH('Role Assumptions'!$H$5,ExpenseNames,)),StaffDataMonths,)) * INDEX(RoleData,MATCH($H80,RoleNames,),MATCH($F80,ExpenseNames,)),0)</f>
        <v>0</v>
      </c>
      <c r="N80" s="22">
        <f>INDEX(RoleData,MATCH($H80,RoleNames,),MATCH($F80,ExpenseNames,))*INDEX(StaffData, MATCH(CONCATENATE($C80,"New hires",$G80,$H80),StaffDataLookupName,), MATCH(N$6,StaffDataMonths,))  + IF(N$6&gt;INDEX(RoleData,MATCH($H80,RoleNames,),MATCH('Role Assumptions'!$H$5,ExpenseNames,)),INDEX(StaffData, MATCH(CONCATENATE($C80,"New hires",$G80,$H80),StaffDataLookupName,), MATCH(N$6-INDEX(RoleData,MATCH($H80,RoleNames,),MATCH('Role Assumptions'!$H$5,ExpenseNames,)),StaffDataMonths,)) * INDEX(RoleData,MATCH($H80,RoleNames,),MATCH($F80,ExpenseNames,)),0)</f>
        <v>0</v>
      </c>
      <c r="O80" s="22">
        <f>INDEX(RoleData,MATCH($H80,RoleNames,),MATCH($F80,ExpenseNames,))*INDEX(StaffData, MATCH(CONCATENATE($C80,"New hires",$G80,$H80),StaffDataLookupName,), MATCH(O$6,StaffDataMonths,))  + IF(O$6&gt;INDEX(RoleData,MATCH($H80,RoleNames,),MATCH('Role Assumptions'!$H$5,ExpenseNames,)),INDEX(StaffData, MATCH(CONCATENATE($C80,"New hires",$G80,$H80),StaffDataLookupName,), MATCH(O$6-INDEX(RoleData,MATCH($H80,RoleNames,),MATCH('Role Assumptions'!$H$5,ExpenseNames,)),StaffDataMonths,)) * INDEX(RoleData,MATCH($H80,RoleNames,),MATCH($F80,ExpenseNames,)),0)</f>
        <v>4000</v>
      </c>
      <c r="P80" s="22">
        <f>INDEX(RoleData,MATCH($H80,RoleNames,),MATCH($F80,ExpenseNames,))*INDEX(StaffData, MATCH(CONCATENATE($C80,"New hires",$G80,$H80),StaffDataLookupName,), MATCH(P$6,StaffDataMonths,))  + IF(P$6&gt;INDEX(RoleData,MATCH($H80,RoleNames,),MATCH('Role Assumptions'!$H$5,ExpenseNames,)),INDEX(StaffData, MATCH(CONCATENATE($C80,"New hires",$G80,$H80),StaffDataLookupName,), MATCH(P$6-INDEX(RoleData,MATCH($H80,RoleNames,),MATCH('Role Assumptions'!$H$5,ExpenseNames,)),StaffDataMonths,)) * INDEX(RoleData,MATCH($H80,RoleNames,),MATCH($F80,ExpenseNames,)),0)</f>
        <v>0</v>
      </c>
      <c r="Q80" s="22">
        <f>INDEX(RoleData,MATCH($H80,RoleNames,),MATCH($F80,ExpenseNames,))*INDEX(StaffData, MATCH(CONCATENATE($C80,"New hires",$G80,$H80),StaffDataLookupName,), MATCH(Q$6,StaffDataMonths,))  + IF(Q$6&gt;INDEX(RoleData,MATCH($H80,RoleNames,),MATCH('Role Assumptions'!$H$5,ExpenseNames,)),INDEX(StaffData, MATCH(CONCATENATE($C80,"New hires",$G80,$H80),StaffDataLookupName,), MATCH(Q$6-INDEX(RoleData,MATCH($H80,RoleNames,),MATCH('Role Assumptions'!$H$5,ExpenseNames,)),StaffDataMonths,)) * INDEX(RoleData,MATCH($H80,RoleNames,),MATCH($F80,ExpenseNames,)),0)</f>
        <v>0</v>
      </c>
      <c r="R80" s="22">
        <f>INDEX(RoleData,MATCH($H80,RoleNames,),MATCH($F80,ExpenseNames,))*INDEX(StaffData, MATCH(CONCATENATE($C80,"New hires",$G80,$H80),StaffDataLookupName,), MATCH(R$6,StaffDataMonths,))  + IF(R$6&gt;INDEX(RoleData,MATCH($H80,RoleNames,),MATCH('Role Assumptions'!$H$5,ExpenseNames,)),INDEX(StaffData, MATCH(CONCATENATE($C80,"New hires",$G80,$H80),StaffDataLookupName,), MATCH(R$6-INDEX(RoleData,MATCH($H80,RoleNames,),MATCH('Role Assumptions'!$H$5,ExpenseNames,)),StaffDataMonths,)) * INDEX(RoleData,MATCH($H80,RoleNames,),MATCH($F80,ExpenseNames,)),0)</f>
        <v>0</v>
      </c>
      <c r="S80" s="22">
        <f>INDEX(RoleData,MATCH($H80,RoleNames,),MATCH($F80,ExpenseNames,))*INDEX(StaffData, MATCH(CONCATENATE($C80,"New hires",$G80,$H80),StaffDataLookupName,), MATCH(S$6,StaffDataMonths,))  + IF(S$6&gt;INDEX(RoleData,MATCH($H80,RoleNames,),MATCH('Role Assumptions'!$H$5,ExpenseNames,)),INDEX(StaffData, MATCH(CONCATENATE($C80,"New hires",$G80,$H80),StaffDataLookupName,), MATCH(S$6-INDEX(RoleData,MATCH($H80,RoleNames,),MATCH('Role Assumptions'!$H$5,ExpenseNames,)),StaffDataMonths,)) * INDEX(RoleData,MATCH($H80,RoleNames,),MATCH($F80,ExpenseNames,)),0)</f>
        <v>0</v>
      </c>
      <c r="T80" s="22">
        <f>INDEX(RoleData,MATCH($H80,RoleNames,),MATCH($F80,ExpenseNames,))*INDEX(StaffData, MATCH(CONCATENATE($C80,"New hires",$G80,$H80),StaffDataLookupName,), MATCH(T$6,StaffDataMonths,))  + IF(T$6&gt;INDEX(RoleData,MATCH($H80,RoleNames,),MATCH('Role Assumptions'!$H$5,ExpenseNames,)),INDEX(StaffData, MATCH(CONCATENATE($C80,"New hires",$G80,$H80),StaffDataLookupName,), MATCH(T$6-INDEX(RoleData,MATCH($H80,RoleNames,),MATCH('Role Assumptions'!$H$5,ExpenseNames,)),StaffDataMonths,)) * INDEX(RoleData,MATCH($H80,RoleNames,),MATCH($F80,ExpenseNames,)),0)</f>
        <v>0</v>
      </c>
      <c r="U80" s="22">
        <f>INDEX(RoleData,MATCH($H80,RoleNames,),MATCH($F80,ExpenseNames,))*INDEX(StaffData, MATCH(CONCATENATE($C80,"New hires",$G80,$H80),StaffDataLookupName,), MATCH(U$6,StaffDataMonths,))  + IF(U$6&gt;INDEX(RoleData,MATCH($H80,RoleNames,),MATCH('Role Assumptions'!$H$5,ExpenseNames,)),INDEX(StaffData, MATCH(CONCATENATE($C80,"New hires",$G80,$H80),StaffDataLookupName,), MATCH(U$6-INDEX(RoleData,MATCH($H80,RoleNames,),MATCH('Role Assumptions'!$H$5,ExpenseNames,)),StaffDataMonths,)) * INDEX(RoleData,MATCH($H80,RoleNames,),MATCH($F80,ExpenseNames,)),0)</f>
        <v>0</v>
      </c>
      <c r="V80" s="22">
        <f>INDEX(RoleData,MATCH($H80,RoleNames,),MATCH($F80,ExpenseNames,))*INDEX(StaffData, MATCH(CONCATENATE($C80,"New hires",$G80,$H80),StaffDataLookupName,), MATCH(V$6,StaffDataMonths,))  + IF(V$6&gt;INDEX(RoleData,MATCH($H80,RoleNames,),MATCH('Role Assumptions'!$H$5,ExpenseNames,)),INDEX(StaffData, MATCH(CONCATENATE($C80,"New hires",$G80,$H80),StaffDataLookupName,), MATCH(V$6-INDEX(RoleData,MATCH($H80,RoleNames,),MATCH('Role Assumptions'!$H$5,ExpenseNames,)),StaffDataMonths,)) * INDEX(RoleData,MATCH($H80,RoleNames,),MATCH($F80,ExpenseNames,)),0)</f>
        <v>0</v>
      </c>
      <c r="W80" s="22">
        <f>INDEX(RoleData,MATCH($H80,RoleNames,),MATCH($F80,ExpenseNames,))*INDEX(StaffData, MATCH(CONCATENATE($C80,"New hires",$G80,$H80),StaffDataLookupName,), MATCH(W$6,StaffDataMonths,))  + IF(W$6&gt;INDEX(RoleData,MATCH($H80,RoleNames,),MATCH('Role Assumptions'!$H$5,ExpenseNames,)),INDEX(StaffData, MATCH(CONCATENATE($C80,"New hires",$G80,$H80),StaffDataLookupName,), MATCH(W$6-INDEX(RoleData,MATCH($H80,RoleNames,),MATCH('Role Assumptions'!$H$5,ExpenseNames,)),StaffDataMonths,)) * INDEX(RoleData,MATCH($H80,RoleNames,),MATCH($F80,ExpenseNames,)),0)</f>
        <v>0</v>
      </c>
      <c r="X80" s="22">
        <f>INDEX(RoleData,MATCH($H80,RoleNames,),MATCH($F80,ExpenseNames,))*INDEX(StaffData, MATCH(CONCATENATE($C80,"New hires",$G80,$H80),StaffDataLookupName,), MATCH(X$6,StaffDataMonths,))  + IF(X$6&gt;INDEX(RoleData,MATCH($H80,RoleNames,),MATCH('Role Assumptions'!$H$5,ExpenseNames,)),INDEX(StaffData, MATCH(CONCATENATE($C80,"New hires",$G80,$H80),StaffDataLookupName,), MATCH(X$6-INDEX(RoleData,MATCH($H80,RoleNames,),MATCH('Role Assumptions'!$H$5,ExpenseNames,)),StaffDataMonths,)) * INDEX(RoleData,MATCH($H80,RoleNames,),MATCH($F80,ExpenseNames,)),0)</f>
        <v>0</v>
      </c>
      <c r="Y80" s="22">
        <f>INDEX(RoleData,MATCH($H80,RoleNames,),MATCH($F80,ExpenseNames,))*INDEX(StaffData, MATCH(CONCATENATE($C80,"New hires",$G80,$H80),StaffDataLookupName,), MATCH(Y$6,StaffDataMonths,))  + IF(Y$6&gt;INDEX(RoleData,MATCH($H80,RoleNames,),MATCH('Role Assumptions'!$H$5,ExpenseNames,)),INDEX(StaffData, MATCH(CONCATENATE($C80,"New hires",$G80,$H80),StaffDataLookupName,), MATCH(Y$6-INDEX(RoleData,MATCH($H80,RoleNames,),MATCH('Role Assumptions'!$H$5,ExpenseNames,)),StaffDataMonths,)) * INDEX(RoleData,MATCH($H80,RoleNames,),MATCH($F80,ExpenseNames,)),0)</f>
        <v>0</v>
      </c>
      <c r="Z80" s="22">
        <f>INDEX(RoleData,MATCH($H80,RoleNames,),MATCH($F80,ExpenseNames,))*INDEX(StaffData, MATCH(CONCATENATE($C80,"New hires",$G80,$H80),StaffDataLookupName,), MATCH(Z$6,StaffDataMonths,))  + IF(Z$6&gt;INDEX(RoleData,MATCH($H80,RoleNames,),MATCH('Role Assumptions'!$H$5,ExpenseNames,)),INDEX(StaffData, MATCH(CONCATENATE($C80,"New hires",$G80,$H80),StaffDataLookupName,), MATCH(Z$6-INDEX(RoleData,MATCH($H80,RoleNames,),MATCH('Role Assumptions'!$H$5,ExpenseNames,)),StaffDataMonths,)) * INDEX(RoleData,MATCH($H80,RoleNames,),MATCH($F80,ExpenseNames,)),0)</f>
        <v>0</v>
      </c>
      <c r="AA80" s="22">
        <f>INDEX(RoleData,MATCH($H80,RoleNames,),MATCH($F80,ExpenseNames,))*INDEX(StaffData, MATCH(CONCATENATE($C80,"New hires",$G80,$H80),StaffDataLookupName,), MATCH(AA$6,StaffDataMonths,))  + IF(AA$6&gt;INDEX(RoleData,MATCH($H80,RoleNames,),MATCH('Role Assumptions'!$H$5,ExpenseNames,)),INDEX(StaffData, MATCH(CONCATENATE($C80,"New hires",$G80,$H80),StaffDataLookupName,), MATCH(AA$6-INDEX(RoleData,MATCH($H80,RoleNames,),MATCH('Role Assumptions'!$H$5,ExpenseNames,)),StaffDataMonths,)) * INDEX(RoleData,MATCH($H80,RoleNames,),MATCH($F80,ExpenseNames,)),0)</f>
        <v>0</v>
      </c>
      <c r="AB80" s="22">
        <f>INDEX(RoleData,MATCH($H80,RoleNames,),MATCH($F80,ExpenseNames,))*INDEX(StaffData, MATCH(CONCATENATE($C80,"New hires",$G80,$H80),StaffDataLookupName,), MATCH(AB$6,StaffDataMonths,))  + IF(AB$6&gt;INDEX(RoleData,MATCH($H80,RoleNames,),MATCH('Role Assumptions'!$H$5,ExpenseNames,)),INDEX(StaffData, MATCH(CONCATENATE($C80,"New hires",$G80,$H80),StaffDataLookupName,), MATCH(AB$6-INDEX(RoleData,MATCH($H80,RoleNames,),MATCH('Role Assumptions'!$H$5,ExpenseNames,)),StaffDataMonths,)) * INDEX(RoleData,MATCH($H80,RoleNames,),MATCH($F80,ExpenseNames,)),0)</f>
        <v>0</v>
      </c>
      <c r="AC80" s="22">
        <f>INDEX(RoleData,MATCH($H80,RoleNames,),MATCH($F80,ExpenseNames,))*INDEX(StaffData, MATCH(CONCATENATE($C80,"New hires",$G80,$H80),StaffDataLookupName,), MATCH(AC$6,StaffDataMonths,))  + IF(AC$6&gt;INDEX(RoleData,MATCH($H80,RoleNames,),MATCH('Role Assumptions'!$H$5,ExpenseNames,)),INDEX(StaffData, MATCH(CONCATENATE($C80,"New hires",$G80,$H80),StaffDataLookupName,), MATCH(AC$6-INDEX(RoleData,MATCH($H80,RoleNames,),MATCH('Role Assumptions'!$H$5,ExpenseNames,)),StaffDataMonths,)) * INDEX(RoleData,MATCH($H80,RoleNames,),MATCH($F80,ExpenseNames,)),0)</f>
        <v>0</v>
      </c>
      <c r="AD80" s="22">
        <f>INDEX(RoleData,MATCH($H80,RoleNames,),MATCH($F80,ExpenseNames,))*INDEX(StaffData, MATCH(CONCATENATE($C80,"New hires",$G80,$H80),StaffDataLookupName,), MATCH(AD$6,StaffDataMonths,))  + IF(AD$6&gt;INDEX(RoleData,MATCH($H80,RoleNames,),MATCH('Role Assumptions'!$H$5,ExpenseNames,)),INDEX(StaffData, MATCH(CONCATENATE($C80,"New hires",$G80,$H80),StaffDataLookupName,), MATCH(AD$6-INDEX(RoleData,MATCH($H80,RoleNames,),MATCH('Role Assumptions'!$H$5,ExpenseNames,)),StaffDataMonths,)) * INDEX(RoleData,MATCH($H80,RoleNames,),MATCH($F80,ExpenseNames,)),0)</f>
        <v>0</v>
      </c>
      <c r="AE80" s="22">
        <f>INDEX(RoleData,MATCH($H80,RoleNames,),MATCH($F80,ExpenseNames,))*INDEX(StaffData, MATCH(CONCATENATE($C80,"New hires",$G80,$H80),StaffDataLookupName,), MATCH(AE$6,StaffDataMonths,))  + IF(AE$6&gt;INDEX(RoleData,MATCH($H80,RoleNames,),MATCH('Role Assumptions'!$H$5,ExpenseNames,)),INDEX(StaffData, MATCH(CONCATENATE($C80,"New hires",$G80,$H80),StaffDataLookupName,), MATCH(AE$6-INDEX(RoleData,MATCH($H80,RoleNames,),MATCH('Role Assumptions'!$H$5,ExpenseNames,)),StaffDataMonths,)) * INDEX(RoleData,MATCH($H80,RoleNames,),MATCH($F80,ExpenseNames,)),0)</f>
        <v>0</v>
      </c>
      <c r="AF80" s="22">
        <f>INDEX(RoleData,MATCH($H80,RoleNames,),MATCH($F80,ExpenseNames,))*INDEX(StaffData, MATCH(CONCATENATE($C80,"New hires",$G80,$H80),StaffDataLookupName,), MATCH(AF$6,StaffDataMonths,))  + IF(AF$6&gt;INDEX(RoleData,MATCH($H80,RoleNames,),MATCH('Role Assumptions'!$H$5,ExpenseNames,)),INDEX(StaffData, MATCH(CONCATENATE($C80,"New hires",$G80,$H80),StaffDataLookupName,), MATCH(AF$6-INDEX(RoleData,MATCH($H80,RoleNames,),MATCH('Role Assumptions'!$H$5,ExpenseNames,)),StaffDataMonths,)) * INDEX(RoleData,MATCH($H80,RoleNames,),MATCH($F80,ExpenseNames,)),0)</f>
        <v>0</v>
      </c>
      <c r="AG80" s="22">
        <f>INDEX(RoleData,MATCH($H80,RoleNames,),MATCH($F80,ExpenseNames,))*INDEX(StaffData, MATCH(CONCATENATE($C80,"New hires",$G80,$H80),StaffDataLookupName,), MATCH(AG$6,StaffDataMonths,))  + IF(AG$6&gt;INDEX(RoleData,MATCH($H80,RoleNames,),MATCH('Role Assumptions'!$H$5,ExpenseNames,)),INDEX(StaffData, MATCH(CONCATENATE($C80,"New hires",$G80,$H80),StaffDataLookupName,), MATCH(AG$6-INDEX(RoleData,MATCH($H80,RoleNames,),MATCH('Role Assumptions'!$H$5,ExpenseNames,)),StaffDataMonths,)) * INDEX(RoleData,MATCH($H80,RoleNames,),MATCH($F80,ExpenseNames,)),0)</f>
        <v>4000</v>
      </c>
      <c r="AH80" s="22">
        <f>INDEX(RoleData,MATCH($H80,RoleNames,),MATCH($F80,ExpenseNames,))*INDEX(StaffData, MATCH(CONCATENATE($C80,"New hires",$G80,$H80),StaffDataLookupName,), MATCH(AH$6,StaffDataMonths,))  + IF(AH$6&gt;INDEX(RoleData,MATCH($H80,RoleNames,),MATCH('Role Assumptions'!$H$5,ExpenseNames,)),INDEX(StaffData, MATCH(CONCATENATE($C80,"New hires",$G80,$H80),StaffDataLookupName,), MATCH(AH$6-INDEX(RoleData,MATCH($H80,RoleNames,),MATCH('Role Assumptions'!$H$5,ExpenseNames,)),StaffDataMonths,)) * INDEX(RoleData,MATCH($H80,RoleNames,),MATCH($F80,ExpenseNames,)),0)</f>
        <v>0</v>
      </c>
      <c r="AI80" s="22">
        <f>INDEX(RoleData,MATCH($H80,RoleNames,),MATCH($F80,ExpenseNames,))*INDEX(StaffData, MATCH(CONCATENATE($C80,"New hires",$G80,$H80),StaffDataLookupName,), MATCH(AI$6,StaffDataMonths,))  + IF(AI$6&gt;INDEX(RoleData,MATCH($H80,RoleNames,),MATCH('Role Assumptions'!$H$5,ExpenseNames,)),INDEX(StaffData, MATCH(CONCATENATE($C80,"New hires",$G80,$H80),StaffDataLookupName,), MATCH(AI$6-INDEX(RoleData,MATCH($H80,RoleNames,),MATCH('Role Assumptions'!$H$5,ExpenseNames,)),StaffDataMonths,)) * INDEX(RoleData,MATCH($H80,RoleNames,),MATCH($F80,ExpenseNames,)),0)</f>
        <v>0</v>
      </c>
      <c r="AJ80" s="22">
        <f>INDEX(RoleData,MATCH($H80,RoleNames,),MATCH($F80,ExpenseNames,))*INDEX(StaffData, MATCH(CONCATENATE($C80,"New hires",$G80,$H80),StaffDataLookupName,), MATCH(AJ$6,StaffDataMonths,))  + IF(AJ$6&gt;INDEX(RoleData,MATCH($H80,RoleNames,),MATCH('Role Assumptions'!$H$5,ExpenseNames,)),INDEX(StaffData, MATCH(CONCATENATE($C80,"New hires",$G80,$H80),StaffDataLookupName,), MATCH(AJ$6-INDEX(RoleData,MATCH($H80,RoleNames,),MATCH('Role Assumptions'!$H$5,ExpenseNames,)),StaffDataMonths,)) * INDEX(RoleData,MATCH($H80,RoleNames,),MATCH($F80,ExpenseNames,)),0)</f>
        <v>0</v>
      </c>
      <c r="AK80" s="22">
        <f>INDEX(RoleData,MATCH($H80,RoleNames,),MATCH($F80,ExpenseNames,))*INDEX(StaffData, MATCH(CONCATENATE($C80,"New hires",$G80,$H80),StaffDataLookupName,), MATCH(AK$6,StaffDataMonths,))  + IF(AK$6&gt;INDEX(RoleData,MATCH($H80,RoleNames,),MATCH('Role Assumptions'!$H$5,ExpenseNames,)),INDEX(StaffData, MATCH(CONCATENATE($C80,"New hires",$G80,$H80),StaffDataLookupName,), MATCH(AK$6-INDEX(RoleData,MATCH($H80,RoleNames,),MATCH('Role Assumptions'!$H$5,ExpenseNames,)),StaffDataMonths,)) * INDEX(RoleData,MATCH($H80,RoleNames,),MATCH($F80,ExpenseNames,)),0)</f>
        <v>0</v>
      </c>
      <c r="AL80" s="22">
        <f>INDEX(RoleData,MATCH($H80,RoleNames,),MATCH($F80,ExpenseNames,))*INDEX(StaffData, MATCH(CONCATENATE($C80,"New hires",$G80,$H80),StaffDataLookupName,), MATCH(AL$6,StaffDataMonths,))  + IF(AL$6&gt;INDEX(RoleData,MATCH($H80,RoleNames,),MATCH('Role Assumptions'!$H$5,ExpenseNames,)),INDEX(StaffData, MATCH(CONCATENATE($C80,"New hires",$G80,$H80),StaffDataLookupName,), MATCH(AL$6-INDEX(RoleData,MATCH($H80,RoleNames,),MATCH('Role Assumptions'!$H$5,ExpenseNames,)),StaffDataMonths,)) * INDEX(RoleData,MATCH($H80,RoleNames,),MATCH($F80,ExpenseNames,)),0)</f>
        <v>0</v>
      </c>
      <c r="AM80" s="22">
        <f>INDEX(RoleData,MATCH($H80,RoleNames,),MATCH($F80,ExpenseNames,))*INDEX(StaffData, MATCH(CONCATENATE($C80,"New hires",$G80,$H80),StaffDataLookupName,), MATCH(AM$6,StaffDataMonths,))  + IF(AM$6&gt;INDEX(RoleData,MATCH($H80,RoleNames,),MATCH('Role Assumptions'!$H$5,ExpenseNames,)),INDEX(StaffData, MATCH(CONCATENATE($C80,"New hires",$G80,$H80),StaffDataLookupName,), MATCH(AM$6-INDEX(RoleData,MATCH($H80,RoleNames,),MATCH('Role Assumptions'!$H$5,ExpenseNames,)),StaffDataMonths,)) * INDEX(RoleData,MATCH($H80,RoleNames,),MATCH($F80,ExpenseNames,)),0)</f>
        <v>0</v>
      </c>
      <c r="AN80" s="22">
        <f>INDEX(RoleData,MATCH($H80,RoleNames,),MATCH($F80,ExpenseNames,))*INDEX(StaffData, MATCH(CONCATENATE($C80,"New hires",$G80,$H80),StaffDataLookupName,), MATCH(AN$6,StaffDataMonths,))  + IF(AN$6&gt;INDEX(RoleData,MATCH($H80,RoleNames,),MATCH('Role Assumptions'!$H$5,ExpenseNames,)),INDEX(StaffData, MATCH(CONCATENATE($C80,"New hires",$G80,$H80),StaffDataLookupName,), MATCH(AN$6-INDEX(RoleData,MATCH($H80,RoleNames,),MATCH('Role Assumptions'!$H$5,ExpenseNames,)),StaffDataMonths,)) * INDEX(RoleData,MATCH($H80,RoleNames,),MATCH($F80,ExpenseNames,)),0)</f>
        <v>0</v>
      </c>
      <c r="AO80" s="22">
        <f>INDEX(RoleData,MATCH($H80,RoleNames,),MATCH($F80,ExpenseNames,))*INDEX(StaffData, MATCH(CONCATENATE($C80,"New hires",$G80,$H80),StaffDataLookupName,), MATCH(AO$6,StaffDataMonths,))  + IF(AO$6&gt;INDEX(RoleData,MATCH($H80,RoleNames,),MATCH('Role Assumptions'!$H$5,ExpenseNames,)),INDEX(StaffData, MATCH(CONCATENATE($C80,"New hires",$G80,$H80),StaffDataLookupName,), MATCH(AO$6-INDEX(RoleData,MATCH($H80,RoleNames,),MATCH('Role Assumptions'!$H$5,ExpenseNames,)),StaffDataMonths,)) * INDEX(RoleData,MATCH($H80,RoleNames,),MATCH($F80,ExpenseNames,)),0)</f>
        <v>0</v>
      </c>
      <c r="AP80" s="22">
        <f>INDEX(RoleData,MATCH($H80,RoleNames,),MATCH($F80,ExpenseNames,))*INDEX(StaffData, MATCH(CONCATENATE($C80,"New hires",$G80,$H80),StaffDataLookupName,), MATCH(AP$6,StaffDataMonths,))  + IF(AP$6&gt;INDEX(RoleData,MATCH($H80,RoleNames,),MATCH('Role Assumptions'!$H$5,ExpenseNames,)),INDEX(StaffData, MATCH(CONCATENATE($C80,"New hires",$G80,$H80),StaffDataLookupName,), MATCH(AP$6-INDEX(RoleData,MATCH($H80,RoleNames,),MATCH('Role Assumptions'!$H$5,ExpenseNames,)),StaffDataMonths,)) * INDEX(RoleData,MATCH($H80,RoleNames,),MATCH($F80,ExpenseNames,)),0)</f>
        <v>4000</v>
      </c>
      <c r="AQ80" s="22">
        <f>INDEX(RoleData,MATCH($H80,RoleNames,),MATCH($F80,ExpenseNames,))*INDEX(StaffData, MATCH(CONCATENATE($C80,"New hires",$G80,$H80),StaffDataLookupName,), MATCH(AQ$6,StaffDataMonths,))  + IF(AQ$6&gt;INDEX(RoleData,MATCH($H80,RoleNames,),MATCH('Role Assumptions'!$H$5,ExpenseNames,)),INDEX(StaffData, MATCH(CONCATENATE($C80,"New hires",$G80,$H80),StaffDataLookupName,), MATCH(AQ$6-INDEX(RoleData,MATCH($H80,RoleNames,),MATCH('Role Assumptions'!$H$5,ExpenseNames,)),StaffDataMonths,)) * INDEX(RoleData,MATCH($H80,RoleNames,),MATCH($F80,ExpenseNames,)),0)</f>
        <v>0</v>
      </c>
      <c r="AR80" s="22">
        <f>INDEX(RoleData,MATCH($H80,RoleNames,),MATCH($F80,ExpenseNames,))*INDEX(StaffData, MATCH(CONCATENATE($C80,"New hires",$G80,$H80),StaffDataLookupName,), MATCH(AR$6,StaffDataMonths,))  + IF(AR$6&gt;INDEX(RoleData,MATCH($H80,RoleNames,),MATCH('Role Assumptions'!$H$5,ExpenseNames,)),INDEX(StaffData, MATCH(CONCATENATE($C80,"New hires",$G80,$H80),StaffDataLookupName,), MATCH(AR$6-INDEX(RoleData,MATCH($H80,RoleNames,),MATCH('Role Assumptions'!$H$5,ExpenseNames,)),StaffDataMonths,)) * INDEX(RoleData,MATCH($H80,RoleNames,),MATCH($F80,ExpenseNames,)),0)</f>
        <v>0</v>
      </c>
      <c r="AS80" s="22">
        <f>INDEX(RoleData,MATCH($H80,RoleNames,),MATCH($F80,ExpenseNames,))*INDEX(StaffData, MATCH(CONCATENATE($C80,"New hires",$G80,$H80),StaffDataLookupName,), MATCH(AS$6,StaffDataMonths,))  + IF(AS$6&gt;INDEX(RoleData,MATCH($H80,RoleNames,),MATCH('Role Assumptions'!$H$5,ExpenseNames,)),INDEX(StaffData, MATCH(CONCATENATE($C80,"New hires",$G80,$H80),StaffDataLookupName,), MATCH(AS$6-INDEX(RoleData,MATCH($H80,RoleNames,),MATCH('Role Assumptions'!$H$5,ExpenseNames,)),StaffDataMonths,)) * INDEX(RoleData,MATCH($H80,RoleNames,),MATCH($F80,ExpenseNames,)),0)</f>
        <v>0</v>
      </c>
      <c r="AT80" s="22">
        <f>INDEX(RoleData,MATCH($H80,RoleNames,),MATCH($F80,ExpenseNames,))*INDEX(StaffData, MATCH(CONCATENATE($C80,"New hires",$G80,$H80),StaffDataLookupName,), MATCH(AT$6,StaffDataMonths,))  + IF(AT$6&gt;INDEX(RoleData,MATCH($H80,RoleNames,),MATCH('Role Assumptions'!$H$5,ExpenseNames,)),INDEX(StaffData, MATCH(CONCATENATE($C80,"New hires",$G80,$H80),StaffDataLookupName,), MATCH(AT$6-INDEX(RoleData,MATCH($H80,RoleNames,),MATCH('Role Assumptions'!$H$5,ExpenseNames,)),StaffDataMonths,)) * INDEX(RoleData,MATCH($H80,RoleNames,),MATCH($F80,ExpenseNames,)),0)</f>
        <v>0</v>
      </c>
      <c r="AU80" s="22">
        <f>INDEX(RoleData,MATCH($H80,RoleNames,),MATCH($F80,ExpenseNames,))*INDEX(StaffData, MATCH(CONCATENATE($C80,"New hires",$G80,$H80),StaffDataLookupName,), MATCH(AU$6,StaffDataMonths,))  + IF(AU$6&gt;INDEX(RoleData,MATCH($H80,RoleNames,),MATCH('Role Assumptions'!$H$5,ExpenseNames,)),INDEX(StaffData, MATCH(CONCATENATE($C80,"New hires",$G80,$H80),StaffDataLookupName,), MATCH(AU$6-INDEX(RoleData,MATCH($H80,RoleNames,),MATCH('Role Assumptions'!$H$5,ExpenseNames,)),StaffDataMonths,)) * INDEX(RoleData,MATCH($H80,RoleNames,),MATCH($F80,ExpenseNames,)),0)</f>
        <v>0</v>
      </c>
      <c r="AV80" s="22">
        <f>INDEX(RoleData,MATCH($H80,RoleNames,),MATCH($F80,ExpenseNames,))*INDEX(StaffData, MATCH(CONCATENATE($C80,"New hires",$G80,$H80),StaffDataLookupName,), MATCH(AV$6,StaffDataMonths,))  + IF(AV$6&gt;INDEX(RoleData,MATCH($H80,RoleNames,),MATCH('Role Assumptions'!$H$5,ExpenseNames,)),INDEX(StaffData, MATCH(CONCATENATE($C80,"New hires",$G80,$H80),StaffDataLookupName,), MATCH(AV$6-INDEX(RoleData,MATCH($H80,RoleNames,),MATCH('Role Assumptions'!$H$5,ExpenseNames,)),StaffDataMonths,)) * INDEX(RoleData,MATCH($H80,RoleNames,),MATCH($F80,ExpenseNames,)),0)</f>
        <v>4000</v>
      </c>
      <c r="AW80" s="22">
        <f>INDEX(RoleData,MATCH($H80,RoleNames,),MATCH($F80,ExpenseNames,))*INDEX(StaffData, MATCH(CONCATENATE($C80,"New hires",$G80,$H80),StaffDataLookupName,), MATCH(AW$6,StaffDataMonths,))  + IF(AW$6&gt;INDEX(RoleData,MATCH($H80,RoleNames,),MATCH('Role Assumptions'!$H$5,ExpenseNames,)),INDEX(StaffData, MATCH(CONCATENATE($C80,"New hires",$G80,$H80),StaffDataLookupName,), MATCH(AW$6-INDEX(RoleData,MATCH($H80,RoleNames,),MATCH('Role Assumptions'!$H$5,ExpenseNames,)),StaffDataMonths,)) * INDEX(RoleData,MATCH($H80,RoleNames,),MATCH($F80,ExpenseNames,)),0)</f>
        <v>0</v>
      </c>
      <c r="AX80" s="22">
        <f>INDEX(RoleData,MATCH($H80,RoleNames,),MATCH($F80,ExpenseNames,))*INDEX(StaffData, MATCH(CONCATENATE($C80,"New hires",$G80,$H80),StaffDataLookupName,), MATCH(AX$6,StaffDataMonths,))  + IF(AX$6&gt;INDEX(RoleData,MATCH($H80,RoleNames,),MATCH('Role Assumptions'!$H$5,ExpenseNames,)),INDEX(StaffData, MATCH(CONCATENATE($C80,"New hires",$G80,$H80),StaffDataLookupName,), MATCH(AX$6-INDEX(RoleData,MATCH($H80,RoleNames,),MATCH('Role Assumptions'!$H$5,ExpenseNames,)),StaffDataMonths,)) * INDEX(RoleData,MATCH($H80,RoleNames,),MATCH($F80,ExpenseNames,)),0)</f>
        <v>0</v>
      </c>
      <c r="AY80" s="22">
        <f>INDEX(RoleData,MATCH($H80,RoleNames,),MATCH($F80,ExpenseNames,))*INDEX(StaffData, MATCH(CONCATENATE($C80,"New hires",$G80,$H80),StaffDataLookupName,), MATCH(AY$6,StaffDataMonths,))  + IF(AY$6&gt;INDEX(RoleData,MATCH($H80,RoleNames,),MATCH('Role Assumptions'!$H$5,ExpenseNames,)),INDEX(StaffData, MATCH(CONCATENATE($C80,"New hires",$G80,$H80),StaffDataLookupName,), MATCH(AY$6-INDEX(RoleData,MATCH($H80,RoleNames,),MATCH('Role Assumptions'!$H$5,ExpenseNames,)),StaffDataMonths,)) * INDEX(RoleData,MATCH($H80,RoleNames,),MATCH($F80,ExpenseNames,)),0)</f>
        <v>0</v>
      </c>
      <c r="AZ80" s="22">
        <f>INDEX(RoleData,MATCH($H80,RoleNames,),MATCH($F80,ExpenseNames,))*INDEX(StaffData, MATCH(CONCATENATE($C80,"New hires",$G80,$H80),StaffDataLookupName,), MATCH(AZ$6,StaffDataMonths,))  + IF(AZ$6&gt;INDEX(RoleData,MATCH($H80,RoleNames,),MATCH('Role Assumptions'!$H$5,ExpenseNames,)),INDEX(StaffData, MATCH(CONCATENATE($C80,"New hires",$G80,$H80),StaffDataLookupName,), MATCH(AZ$6-INDEX(RoleData,MATCH($H80,RoleNames,),MATCH('Role Assumptions'!$H$5,ExpenseNames,)),StaffDataMonths,)) * INDEX(RoleData,MATCH($H80,RoleNames,),MATCH($F80,ExpenseNames,)),0)</f>
        <v>0</v>
      </c>
      <c r="BA80" s="22">
        <f>INDEX(RoleData,MATCH($H80,RoleNames,),MATCH($F80,ExpenseNames,))*INDEX(StaffData, MATCH(CONCATENATE($C80,"New hires",$G80,$H80),StaffDataLookupName,), MATCH(BA$6,StaffDataMonths,))  + IF(BA$6&gt;INDEX(RoleData,MATCH($H80,RoleNames,),MATCH('Role Assumptions'!$H$5,ExpenseNames,)),INDEX(StaffData, MATCH(CONCATENATE($C80,"New hires",$G80,$H80),StaffDataLookupName,), MATCH(BA$6-INDEX(RoleData,MATCH($H80,RoleNames,),MATCH('Role Assumptions'!$H$5,ExpenseNames,)),StaffDataMonths,)) * INDEX(RoleData,MATCH($H80,RoleNames,),MATCH($F80,ExpenseNames,)),0)</f>
        <v>0</v>
      </c>
      <c r="BB80" s="22">
        <f>INDEX(RoleData,MATCH($H80,RoleNames,),MATCH($F80,ExpenseNames,))*INDEX(StaffData, MATCH(CONCATENATE($C80,"New hires",$G80,$H80),StaffDataLookupName,), MATCH(BB$6,StaffDataMonths,))  + IF(BB$6&gt;INDEX(RoleData,MATCH($H80,RoleNames,),MATCH('Role Assumptions'!$H$5,ExpenseNames,)),INDEX(StaffData, MATCH(CONCATENATE($C80,"New hires",$G80,$H80),StaffDataLookupName,), MATCH(BB$6-INDEX(RoleData,MATCH($H80,RoleNames,),MATCH('Role Assumptions'!$H$5,ExpenseNames,)),StaffDataMonths,)) * INDEX(RoleData,MATCH($H80,RoleNames,),MATCH($F80,ExpenseNames,)),0)</f>
        <v>4000</v>
      </c>
      <c r="BC80" s="22">
        <f>INDEX(RoleData,MATCH($H80,RoleNames,),MATCH($F80,ExpenseNames,))*INDEX(StaffData, MATCH(CONCATENATE($C80,"New hires",$G80,$H80),StaffDataLookupName,), MATCH(BC$6,StaffDataMonths,))  + IF(BC$6&gt;INDEX(RoleData,MATCH($H80,RoleNames,),MATCH('Role Assumptions'!$H$5,ExpenseNames,)),INDEX(StaffData, MATCH(CONCATENATE($C80,"New hires",$G80,$H80),StaffDataLookupName,), MATCH(BC$6-INDEX(RoleData,MATCH($H80,RoleNames,),MATCH('Role Assumptions'!$H$5,ExpenseNames,)),StaffDataMonths,)) * INDEX(RoleData,MATCH($H80,RoleNames,),MATCH($F80,ExpenseNames,)),0)</f>
        <v>0</v>
      </c>
      <c r="BD80" s="22">
        <f>INDEX(RoleData,MATCH($H80,RoleNames,),MATCH($F80,ExpenseNames,))*INDEX(StaffData, MATCH(CONCATENATE($C80,"New hires",$G80,$H80),StaffDataLookupName,), MATCH(BD$6,StaffDataMonths,))  + IF(BD$6&gt;INDEX(RoleData,MATCH($H80,RoleNames,),MATCH('Role Assumptions'!$H$5,ExpenseNames,)),INDEX(StaffData, MATCH(CONCATENATE($C80,"New hires",$G80,$H80),StaffDataLookupName,), MATCH(BD$6-INDEX(RoleData,MATCH($H80,RoleNames,),MATCH('Role Assumptions'!$H$5,ExpenseNames,)),StaffDataMonths,)) * INDEX(RoleData,MATCH($H80,RoleNames,),MATCH($F80,ExpenseNames,)),0)</f>
        <v>0</v>
      </c>
      <c r="BE80" s="22">
        <f>INDEX(RoleData,MATCH($H80,RoleNames,),MATCH($F80,ExpenseNames,))*INDEX(StaffData, MATCH(CONCATENATE($C80,"New hires",$G80,$H80),StaffDataLookupName,), MATCH(BE$6,StaffDataMonths,))  + IF(BE$6&gt;INDEX(RoleData,MATCH($H80,RoleNames,),MATCH('Role Assumptions'!$H$5,ExpenseNames,)),INDEX(StaffData, MATCH(CONCATENATE($C80,"New hires",$G80,$H80),StaffDataLookupName,), MATCH(BE$6-INDEX(RoleData,MATCH($H80,RoleNames,),MATCH('Role Assumptions'!$H$5,ExpenseNames,)),StaffDataMonths,)) * INDEX(RoleData,MATCH($H80,RoleNames,),MATCH($F80,ExpenseNames,)),0)</f>
        <v>0</v>
      </c>
      <c r="BF80" s="22">
        <f>INDEX(RoleData,MATCH($H80,RoleNames,),MATCH($F80,ExpenseNames,))*INDEX(StaffData, MATCH(CONCATENATE($C80,"New hires",$G80,$H80),StaffDataLookupName,), MATCH(BF$6,StaffDataMonths,))  + IF(BF$6&gt;INDEX(RoleData,MATCH($H80,RoleNames,),MATCH('Role Assumptions'!$H$5,ExpenseNames,)),INDEX(StaffData, MATCH(CONCATENATE($C80,"New hires",$G80,$H80),StaffDataLookupName,), MATCH(BF$6-INDEX(RoleData,MATCH($H80,RoleNames,),MATCH('Role Assumptions'!$H$5,ExpenseNames,)),StaffDataMonths,)) * INDEX(RoleData,MATCH($H80,RoleNames,),MATCH($F80,ExpenseNames,)),0)</f>
        <v>0</v>
      </c>
      <c r="BG80" s="22">
        <f>INDEX(RoleData,MATCH($H80,RoleNames,),MATCH($F80,ExpenseNames,))*INDEX(StaffData, MATCH(CONCATENATE($C80,"New hires",$G80,$H80),StaffDataLookupName,), MATCH(BG$6,StaffDataMonths,))  + IF(BG$6&gt;INDEX(RoleData,MATCH($H80,RoleNames,),MATCH('Role Assumptions'!$H$5,ExpenseNames,)),INDEX(StaffData, MATCH(CONCATENATE($C80,"New hires",$G80,$H80),StaffDataLookupName,), MATCH(BG$6-INDEX(RoleData,MATCH($H80,RoleNames,),MATCH('Role Assumptions'!$H$5,ExpenseNames,)),StaffDataMonths,)) * INDEX(RoleData,MATCH($H80,RoleNames,),MATCH($F80,ExpenseNames,)),0)</f>
        <v>0</v>
      </c>
      <c r="BH80" s="22">
        <f>INDEX(RoleData,MATCH($H80,RoleNames,),MATCH($F80,ExpenseNames,))*INDEX(StaffData, MATCH(CONCATENATE($C80,"New hires",$G80,$H80),StaffDataLookupName,), MATCH(BH$6,StaffDataMonths,))  + IF(BH$6&gt;INDEX(RoleData,MATCH($H80,RoleNames,),MATCH('Role Assumptions'!$H$5,ExpenseNames,)),INDEX(StaffData, MATCH(CONCATENATE($C80,"New hires",$G80,$H80),StaffDataLookupName,), MATCH(BH$6-INDEX(RoleData,MATCH($H80,RoleNames,),MATCH('Role Assumptions'!$H$5,ExpenseNames,)),StaffDataMonths,)) * INDEX(RoleData,MATCH($H80,RoleNames,),MATCH($F80,ExpenseNames,)),0)</f>
        <v>8000</v>
      </c>
      <c r="BI80" s="22">
        <f>INDEX(RoleData,MATCH($H80,RoleNames,),MATCH($F80,ExpenseNames,))*INDEX(StaffData, MATCH(CONCATENATE($C80,"New hires",$G80,$H80),StaffDataLookupName,), MATCH(BI$6,StaffDataMonths,))  + IF(BI$6&gt;INDEX(RoleData,MATCH($H80,RoleNames,),MATCH('Role Assumptions'!$H$5,ExpenseNames,)),INDEX(StaffData, MATCH(CONCATENATE($C80,"New hires",$G80,$H80),StaffDataLookupName,), MATCH(BI$6-INDEX(RoleData,MATCH($H80,RoleNames,),MATCH('Role Assumptions'!$H$5,ExpenseNames,)),StaffDataMonths,)) * INDEX(RoleData,MATCH($H80,RoleNames,),MATCH($F80,ExpenseNames,)),0)</f>
        <v>0</v>
      </c>
      <c r="BJ80" s="22">
        <f>INDEX(RoleData,MATCH($H80,RoleNames,),MATCH($F80,ExpenseNames,))*INDEX(StaffData, MATCH(CONCATENATE($C80,"New hires",$G80,$H80),StaffDataLookupName,), MATCH(BJ$6,StaffDataMonths,))  + IF(BJ$6&gt;INDEX(RoleData,MATCH($H80,RoleNames,),MATCH('Role Assumptions'!$H$5,ExpenseNames,)),INDEX(StaffData, MATCH(CONCATENATE($C80,"New hires",$G80,$H80),StaffDataLookupName,), MATCH(BJ$6-INDEX(RoleData,MATCH($H80,RoleNames,),MATCH('Role Assumptions'!$H$5,ExpenseNames,)),StaffDataMonths,)) * INDEX(RoleData,MATCH($H80,RoleNames,),MATCH($F80,ExpenseNames,)),0)</f>
        <v>0</v>
      </c>
      <c r="BK80" s="22">
        <f>INDEX(RoleData,MATCH($H80,RoleNames,),MATCH($F80,ExpenseNames,))*INDEX(StaffData, MATCH(CONCATENATE($C80,"New hires",$G80,$H80),StaffDataLookupName,), MATCH(BK$6,StaffDataMonths,))  + IF(BK$6&gt;INDEX(RoleData,MATCH($H80,RoleNames,),MATCH('Role Assumptions'!$H$5,ExpenseNames,)),INDEX(StaffData, MATCH(CONCATENATE($C80,"New hires",$G80,$H80),StaffDataLookupName,), MATCH(BK$6-INDEX(RoleData,MATCH($H80,RoleNames,),MATCH('Role Assumptions'!$H$5,ExpenseNames,)),StaffDataMonths,)) * INDEX(RoleData,MATCH($H80,RoleNames,),MATCH($F80,ExpenseNames,)),0)</f>
        <v>0</v>
      </c>
      <c r="BL80" s="22">
        <f>INDEX(RoleData,MATCH($H80,RoleNames,),MATCH($F80,ExpenseNames,))*INDEX(StaffData, MATCH(CONCATENATE($C80,"New hires",$G80,$H80),StaffDataLookupName,), MATCH(BL$6,StaffDataMonths,))  + IF(BL$6&gt;INDEX(RoleData,MATCH($H80,RoleNames,),MATCH('Role Assumptions'!$H$5,ExpenseNames,)),INDEX(StaffData, MATCH(CONCATENATE($C80,"New hires",$G80,$H80),StaffDataLookupName,), MATCH(BL$6-INDEX(RoleData,MATCH($H80,RoleNames,),MATCH('Role Assumptions'!$H$5,ExpenseNames,)),StaffDataMonths,)) * INDEX(RoleData,MATCH($H80,RoleNames,),MATCH($F80,ExpenseNames,)),0)</f>
        <v>0</v>
      </c>
      <c r="BM80" s="22">
        <f>INDEX(RoleData,MATCH($H80,RoleNames,),MATCH($F80,ExpenseNames,))*INDEX(StaffData, MATCH(CONCATENATE($C80,"New hires",$G80,$H80),StaffDataLookupName,), MATCH(BM$6,StaffDataMonths,))  + IF(BM$6&gt;INDEX(RoleData,MATCH($H80,RoleNames,),MATCH('Role Assumptions'!$H$5,ExpenseNames,)),INDEX(StaffData, MATCH(CONCATENATE($C80,"New hires",$G80,$H80),StaffDataLookupName,), MATCH(BM$6-INDEX(RoleData,MATCH($H80,RoleNames,),MATCH('Role Assumptions'!$H$5,ExpenseNames,)),StaffDataMonths,)) * INDEX(RoleData,MATCH($H80,RoleNames,),MATCH($F80,ExpenseNames,)),0)</f>
        <v>0</v>
      </c>
      <c r="BN80" s="22">
        <f>INDEX(RoleData,MATCH($H80,RoleNames,),MATCH($F80,ExpenseNames,))*INDEX(StaffData, MATCH(CONCATENATE($C80,"New hires",$G80,$H80),StaffDataLookupName,), MATCH(BN$6,StaffDataMonths,))  + IF(BN$6&gt;INDEX(RoleData,MATCH($H80,RoleNames,),MATCH('Role Assumptions'!$H$5,ExpenseNames,)),INDEX(StaffData, MATCH(CONCATENATE($C80,"New hires",$G80,$H80),StaffDataLookupName,), MATCH(BN$6-INDEX(RoleData,MATCH($H80,RoleNames,),MATCH('Role Assumptions'!$H$5,ExpenseNames,)),StaffDataMonths,)) * INDEX(RoleData,MATCH($H80,RoleNames,),MATCH($F80,ExpenseNames,)),0)</f>
        <v>4000</v>
      </c>
      <c r="BO80" s="22">
        <f>INDEX(RoleData,MATCH($H80,RoleNames,),MATCH($F80,ExpenseNames,))*INDEX(StaffData, MATCH(CONCATENATE($C80,"New hires",$G80,$H80),StaffDataLookupName,), MATCH(BO$6,StaffDataMonths,))  + IF(BO$6&gt;INDEX(RoleData,MATCH($H80,RoleNames,),MATCH('Role Assumptions'!$H$5,ExpenseNames,)),INDEX(StaffData, MATCH(CONCATENATE($C80,"New hires",$G80,$H80),StaffDataLookupName,), MATCH(BO$6-INDEX(RoleData,MATCH($H80,RoleNames,),MATCH('Role Assumptions'!$H$5,ExpenseNames,)),StaffDataMonths,)) * INDEX(RoleData,MATCH($H80,RoleNames,),MATCH($F80,ExpenseNames,)),0)</f>
        <v>0</v>
      </c>
      <c r="BP80" s="22">
        <f>INDEX(RoleData,MATCH($H80,RoleNames,),MATCH($F80,ExpenseNames,))*INDEX(StaffData, MATCH(CONCATENATE($C80,"New hires",$G80,$H80),StaffDataLookupName,), MATCH(BP$6,StaffDataMonths,))  + IF(BP$6&gt;INDEX(RoleData,MATCH($H80,RoleNames,),MATCH('Role Assumptions'!$H$5,ExpenseNames,)),INDEX(StaffData, MATCH(CONCATENATE($C80,"New hires",$G80,$H80),StaffDataLookupName,), MATCH(BP$6-INDEX(RoleData,MATCH($H80,RoleNames,),MATCH('Role Assumptions'!$H$5,ExpenseNames,)),StaffDataMonths,)) * INDEX(RoleData,MATCH($H80,RoleNames,),MATCH($F80,ExpenseNames,)),0)</f>
        <v>0</v>
      </c>
      <c r="BQ80" s="22">
        <f>INDEX(RoleData,MATCH($H80,RoleNames,),MATCH($F80,ExpenseNames,))*INDEX(StaffData, MATCH(CONCATENATE($C80,"New hires",$G80,$H80),StaffDataLookupName,), MATCH(BQ$6,StaffDataMonths,))  + IF(BQ$6&gt;INDEX(RoleData,MATCH($H80,RoleNames,),MATCH('Role Assumptions'!$H$5,ExpenseNames,)),INDEX(StaffData, MATCH(CONCATENATE($C80,"New hires",$G80,$H80),StaffDataLookupName,), MATCH(BQ$6-INDEX(RoleData,MATCH($H80,RoleNames,),MATCH('Role Assumptions'!$H$5,ExpenseNames,)),StaffDataMonths,)) * INDEX(RoleData,MATCH($H80,RoleNames,),MATCH($F80,ExpenseNames,)),0)</f>
        <v>0</v>
      </c>
    </row>
    <row r="81" spans="1:69" s="21" customFormat="1" ht="16" customHeight="1">
      <c r="A81" s="212"/>
      <c r="B81" s="21" t="s">
        <v>132</v>
      </c>
      <c r="C81" s="212" t="s">
        <v>2</v>
      </c>
      <c r="D81" s="212" t="s">
        <v>118</v>
      </c>
      <c r="E81" s="212" t="s">
        <v>113</v>
      </c>
      <c r="F81" s="212" t="s">
        <v>89</v>
      </c>
      <c r="G81" s="212" t="s">
        <v>45</v>
      </c>
      <c r="H81" s="197" t="s">
        <v>47</v>
      </c>
      <c r="I81" s="197" t="str">
        <f t="shared" si="67"/>
        <v>ExpensesR&amp;DStaffTechnologyComputerServer DevelopmentJunior Developer</v>
      </c>
      <c r="J81" s="22">
        <f>INDEX(RoleData,MATCH($H81,RoleNames,),MATCH($F81,ExpenseNames,))*INDEX(StaffData, MATCH(CONCATENATE($C81,"New hires",$G81,$H81),StaffDataLookupName,), MATCH(J$6,StaffDataMonths,))  + IF(J$6&gt;INDEX(RoleData,MATCH($H81,RoleNames,),MATCH('Role Assumptions'!$H$5,ExpenseNames,)),INDEX(StaffData, MATCH(CONCATENATE($C81,"New hires",$G81,$H81),StaffDataLookupName,), MATCH(J$6-INDEX(RoleData,MATCH($H81,RoleNames,),MATCH('Role Assumptions'!$H$5,ExpenseNames,)),StaffDataMonths,)) * INDEX(RoleData,MATCH($H81,RoleNames,),MATCH($F81,ExpenseNames,)),0)</f>
        <v>0</v>
      </c>
      <c r="K81" s="22">
        <f>INDEX(RoleData,MATCH($H81,RoleNames,),MATCH($F81,ExpenseNames,))*INDEX(StaffData, MATCH(CONCATENATE($C81,"New hires",$G81,$H81),StaffDataLookupName,), MATCH(K$6,StaffDataMonths,))  + IF(K$6&gt;INDEX(RoleData,MATCH($H81,RoleNames,),MATCH('Role Assumptions'!$H$5,ExpenseNames,)),INDEX(StaffData, MATCH(CONCATENATE($C81,"New hires",$G81,$H81),StaffDataLookupName,), MATCH(K$6-INDEX(RoleData,MATCH($H81,RoleNames,),MATCH('Role Assumptions'!$H$5,ExpenseNames,)),StaffDataMonths,)) * INDEX(RoleData,MATCH($H81,RoleNames,),MATCH($F81,ExpenseNames,)),0)</f>
        <v>0</v>
      </c>
      <c r="L81" s="22">
        <f>INDEX(RoleData,MATCH($H81,RoleNames,),MATCH($F81,ExpenseNames,))*INDEX(StaffData, MATCH(CONCATENATE($C81,"New hires",$G81,$H81),StaffDataLookupName,), MATCH(L$6,StaffDataMonths,))  + IF(L$6&gt;INDEX(RoleData,MATCH($H81,RoleNames,),MATCH('Role Assumptions'!$H$5,ExpenseNames,)),INDEX(StaffData, MATCH(CONCATENATE($C81,"New hires",$G81,$H81),StaffDataLookupName,), MATCH(L$6-INDEX(RoleData,MATCH($H81,RoleNames,),MATCH('Role Assumptions'!$H$5,ExpenseNames,)),StaffDataMonths,)) * INDEX(RoleData,MATCH($H81,RoleNames,),MATCH($F81,ExpenseNames,)),0)</f>
        <v>0</v>
      </c>
      <c r="M81" s="22">
        <f>INDEX(RoleData,MATCH($H81,RoleNames,),MATCH($F81,ExpenseNames,))*INDEX(StaffData, MATCH(CONCATENATE($C81,"New hires",$G81,$H81),StaffDataLookupName,), MATCH(M$6,StaffDataMonths,))  + IF(M$6&gt;INDEX(RoleData,MATCH($H81,RoleNames,),MATCH('Role Assumptions'!$H$5,ExpenseNames,)),INDEX(StaffData, MATCH(CONCATENATE($C81,"New hires",$G81,$H81),StaffDataLookupName,), MATCH(M$6-INDEX(RoleData,MATCH($H81,RoleNames,),MATCH('Role Assumptions'!$H$5,ExpenseNames,)),StaffDataMonths,)) * INDEX(RoleData,MATCH($H81,RoleNames,),MATCH($F81,ExpenseNames,)),0)</f>
        <v>0</v>
      </c>
      <c r="N81" s="22">
        <f>INDEX(RoleData,MATCH($H81,RoleNames,),MATCH($F81,ExpenseNames,))*INDEX(StaffData, MATCH(CONCATENATE($C81,"New hires",$G81,$H81),StaffDataLookupName,), MATCH(N$6,StaffDataMonths,))  + IF(N$6&gt;INDEX(RoleData,MATCH($H81,RoleNames,),MATCH('Role Assumptions'!$H$5,ExpenseNames,)),INDEX(StaffData, MATCH(CONCATENATE($C81,"New hires",$G81,$H81),StaffDataLookupName,), MATCH(N$6-INDEX(RoleData,MATCH($H81,RoleNames,),MATCH('Role Assumptions'!$H$5,ExpenseNames,)),StaffDataMonths,)) * INDEX(RoleData,MATCH($H81,RoleNames,),MATCH($F81,ExpenseNames,)),0)</f>
        <v>0</v>
      </c>
      <c r="O81" s="22">
        <f>INDEX(RoleData,MATCH($H81,RoleNames,),MATCH($F81,ExpenseNames,))*INDEX(StaffData, MATCH(CONCATENATE($C81,"New hires",$G81,$H81),StaffDataLookupName,), MATCH(O$6,StaffDataMonths,))  + IF(O$6&gt;INDEX(RoleData,MATCH($H81,RoleNames,),MATCH('Role Assumptions'!$H$5,ExpenseNames,)),INDEX(StaffData, MATCH(CONCATENATE($C81,"New hires",$G81,$H81),StaffDataLookupName,), MATCH(O$6-INDEX(RoleData,MATCH($H81,RoleNames,),MATCH('Role Assumptions'!$H$5,ExpenseNames,)),StaffDataMonths,)) * INDEX(RoleData,MATCH($H81,RoleNames,),MATCH($F81,ExpenseNames,)),0)</f>
        <v>0</v>
      </c>
      <c r="P81" s="22">
        <f>INDEX(RoleData,MATCH($H81,RoleNames,),MATCH($F81,ExpenseNames,))*INDEX(StaffData, MATCH(CONCATENATE($C81,"New hires",$G81,$H81),StaffDataLookupName,), MATCH(P$6,StaffDataMonths,))  + IF(P$6&gt;INDEX(RoleData,MATCH($H81,RoleNames,),MATCH('Role Assumptions'!$H$5,ExpenseNames,)),INDEX(StaffData, MATCH(CONCATENATE($C81,"New hires",$G81,$H81),StaffDataLookupName,), MATCH(P$6-INDEX(RoleData,MATCH($H81,RoleNames,),MATCH('Role Assumptions'!$H$5,ExpenseNames,)),StaffDataMonths,)) * INDEX(RoleData,MATCH($H81,RoleNames,),MATCH($F81,ExpenseNames,)),0)</f>
        <v>0</v>
      </c>
      <c r="Q81" s="22">
        <f>INDEX(RoleData,MATCH($H81,RoleNames,),MATCH($F81,ExpenseNames,))*INDEX(StaffData, MATCH(CONCATENATE($C81,"New hires",$G81,$H81),StaffDataLookupName,), MATCH(Q$6,StaffDataMonths,))  + IF(Q$6&gt;INDEX(RoleData,MATCH($H81,RoleNames,),MATCH('Role Assumptions'!$H$5,ExpenseNames,)),INDEX(StaffData, MATCH(CONCATENATE($C81,"New hires",$G81,$H81),StaffDataLookupName,), MATCH(Q$6-INDEX(RoleData,MATCH($H81,RoleNames,),MATCH('Role Assumptions'!$H$5,ExpenseNames,)),StaffDataMonths,)) * INDEX(RoleData,MATCH($H81,RoleNames,),MATCH($F81,ExpenseNames,)),0)</f>
        <v>0</v>
      </c>
      <c r="R81" s="22">
        <f>INDEX(RoleData,MATCH($H81,RoleNames,),MATCH($F81,ExpenseNames,))*INDEX(StaffData, MATCH(CONCATENATE($C81,"New hires",$G81,$H81),StaffDataLookupName,), MATCH(R$6,StaffDataMonths,))  + IF(R$6&gt;INDEX(RoleData,MATCH($H81,RoleNames,),MATCH('Role Assumptions'!$H$5,ExpenseNames,)),INDEX(StaffData, MATCH(CONCATENATE($C81,"New hires",$G81,$H81),StaffDataLookupName,), MATCH(R$6-INDEX(RoleData,MATCH($H81,RoleNames,),MATCH('Role Assumptions'!$H$5,ExpenseNames,)),StaffDataMonths,)) * INDEX(RoleData,MATCH($H81,RoleNames,),MATCH($F81,ExpenseNames,)),0)</f>
        <v>0</v>
      </c>
      <c r="S81" s="22">
        <f>INDEX(RoleData,MATCH($H81,RoleNames,),MATCH($F81,ExpenseNames,))*INDEX(StaffData, MATCH(CONCATENATE($C81,"New hires",$G81,$H81),StaffDataLookupName,), MATCH(S$6,StaffDataMonths,))  + IF(S$6&gt;INDEX(RoleData,MATCH($H81,RoleNames,),MATCH('Role Assumptions'!$H$5,ExpenseNames,)),INDEX(StaffData, MATCH(CONCATENATE($C81,"New hires",$G81,$H81),StaffDataLookupName,), MATCH(S$6-INDEX(RoleData,MATCH($H81,RoleNames,),MATCH('Role Assumptions'!$H$5,ExpenseNames,)),StaffDataMonths,)) * INDEX(RoleData,MATCH($H81,RoleNames,),MATCH($F81,ExpenseNames,)),0)</f>
        <v>0</v>
      </c>
      <c r="T81" s="22">
        <f>INDEX(RoleData,MATCH($H81,RoleNames,),MATCH($F81,ExpenseNames,))*INDEX(StaffData, MATCH(CONCATENATE($C81,"New hires",$G81,$H81),StaffDataLookupName,), MATCH(T$6,StaffDataMonths,))  + IF(T$6&gt;INDEX(RoleData,MATCH($H81,RoleNames,),MATCH('Role Assumptions'!$H$5,ExpenseNames,)),INDEX(StaffData, MATCH(CONCATENATE($C81,"New hires",$G81,$H81),StaffDataLookupName,), MATCH(T$6-INDEX(RoleData,MATCH($H81,RoleNames,),MATCH('Role Assumptions'!$H$5,ExpenseNames,)),StaffDataMonths,)) * INDEX(RoleData,MATCH($H81,RoleNames,),MATCH($F81,ExpenseNames,)),0)</f>
        <v>0</v>
      </c>
      <c r="U81" s="22">
        <f>INDEX(RoleData,MATCH($H81,RoleNames,),MATCH($F81,ExpenseNames,))*INDEX(StaffData, MATCH(CONCATENATE($C81,"New hires",$G81,$H81),StaffDataLookupName,), MATCH(U$6,StaffDataMonths,))  + IF(U$6&gt;INDEX(RoleData,MATCH($H81,RoleNames,),MATCH('Role Assumptions'!$H$5,ExpenseNames,)),INDEX(StaffData, MATCH(CONCATENATE($C81,"New hires",$G81,$H81),StaffDataLookupName,), MATCH(U$6-INDEX(RoleData,MATCH($H81,RoleNames,),MATCH('Role Assumptions'!$H$5,ExpenseNames,)),StaffDataMonths,)) * INDEX(RoleData,MATCH($H81,RoleNames,),MATCH($F81,ExpenseNames,)),0)</f>
        <v>0</v>
      </c>
      <c r="V81" s="22">
        <f>INDEX(RoleData,MATCH($H81,RoleNames,),MATCH($F81,ExpenseNames,))*INDEX(StaffData, MATCH(CONCATENATE($C81,"New hires",$G81,$H81),StaffDataLookupName,), MATCH(V$6,StaffDataMonths,))  + IF(V$6&gt;INDEX(RoleData,MATCH($H81,RoleNames,),MATCH('Role Assumptions'!$H$5,ExpenseNames,)),INDEX(StaffData, MATCH(CONCATENATE($C81,"New hires",$G81,$H81),StaffDataLookupName,), MATCH(V$6-INDEX(RoleData,MATCH($H81,RoleNames,),MATCH('Role Assumptions'!$H$5,ExpenseNames,)),StaffDataMonths,)) * INDEX(RoleData,MATCH($H81,RoleNames,),MATCH($F81,ExpenseNames,)),0)</f>
        <v>0</v>
      </c>
      <c r="W81" s="22">
        <f>INDEX(RoleData,MATCH($H81,RoleNames,),MATCH($F81,ExpenseNames,))*INDEX(StaffData, MATCH(CONCATENATE($C81,"New hires",$G81,$H81),StaffDataLookupName,), MATCH(W$6,StaffDataMonths,))  + IF(W$6&gt;INDEX(RoleData,MATCH($H81,RoleNames,),MATCH('Role Assumptions'!$H$5,ExpenseNames,)),INDEX(StaffData, MATCH(CONCATENATE($C81,"New hires",$G81,$H81),StaffDataLookupName,), MATCH(W$6-INDEX(RoleData,MATCH($H81,RoleNames,),MATCH('Role Assumptions'!$H$5,ExpenseNames,)),StaffDataMonths,)) * INDEX(RoleData,MATCH($H81,RoleNames,),MATCH($F81,ExpenseNames,)),0)</f>
        <v>0</v>
      </c>
      <c r="X81" s="22">
        <f>INDEX(RoleData,MATCH($H81,RoleNames,),MATCH($F81,ExpenseNames,))*INDEX(StaffData, MATCH(CONCATENATE($C81,"New hires",$G81,$H81),StaffDataLookupName,), MATCH(X$6,StaffDataMonths,))  + IF(X$6&gt;INDEX(RoleData,MATCH($H81,RoleNames,),MATCH('Role Assumptions'!$H$5,ExpenseNames,)),INDEX(StaffData, MATCH(CONCATENATE($C81,"New hires",$G81,$H81),StaffDataLookupName,), MATCH(X$6-INDEX(RoleData,MATCH($H81,RoleNames,),MATCH('Role Assumptions'!$H$5,ExpenseNames,)),StaffDataMonths,)) * INDEX(RoleData,MATCH($H81,RoleNames,),MATCH($F81,ExpenseNames,)),0)</f>
        <v>4000</v>
      </c>
      <c r="Y81" s="22">
        <f>INDEX(RoleData,MATCH($H81,RoleNames,),MATCH($F81,ExpenseNames,))*INDEX(StaffData, MATCH(CONCATENATE($C81,"New hires",$G81,$H81),StaffDataLookupName,), MATCH(Y$6,StaffDataMonths,))  + IF(Y$6&gt;INDEX(RoleData,MATCH($H81,RoleNames,),MATCH('Role Assumptions'!$H$5,ExpenseNames,)),INDEX(StaffData, MATCH(CONCATENATE($C81,"New hires",$G81,$H81),StaffDataLookupName,), MATCH(Y$6-INDEX(RoleData,MATCH($H81,RoleNames,),MATCH('Role Assumptions'!$H$5,ExpenseNames,)),StaffDataMonths,)) * INDEX(RoleData,MATCH($H81,RoleNames,),MATCH($F81,ExpenseNames,)),0)</f>
        <v>0</v>
      </c>
      <c r="Z81" s="22">
        <f>INDEX(RoleData,MATCH($H81,RoleNames,),MATCH($F81,ExpenseNames,))*INDEX(StaffData, MATCH(CONCATENATE($C81,"New hires",$G81,$H81),StaffDataLookupName,), MATCH(Z$6,StaffDataMonths,))  + IF(Z$6&gt;INDEX(RoleData,MATCH($H81,RoleNames,),MATCH('Role Assumptions'!$H$5,ExpenseNames,)),INDEX(StaffData, MATCH(CONCATENATE($C81,"New hires",$G81,$H81),StaffDataLookupName,), MATCH(Z$6-INDEX(RoleData,MATCH($H81,RoleNames,),MATCH('Role Assumptions'!$H$5,ExpenseNames,)),StaffDataMonths,)) * INDEX(RoleData,MATCH($H81,RoleNames,),MATCH($F81,ExpenseNames,)),0)</f>
        <v>0</v>
      </c>
      <c r="AA81" s="22">
        <f>INDEX(RoleData,MATCH($H81,RoleNames,),MATCH($F81,ExpenseNames,))*INDEX(StaffData, MATCH(CONCATENATE($C81,"New hires",$G81,$H81),StaffDataLookupName,), MATCH(AA$6,StaffDataMonths,))  + IF(AA$6&gt;INDEX(RoleData,MATCH($H81,RoleNames,),MATCH('Role Assumptions'!$H$5,ExpenseNames,)),INDEX(StaffData, MATCH(CONCATENATE($C81,"New hires",$G81,$H81),StaffDataLookupName,), MATCH(AA$6-INDEX(RoleData,MATCH($H81,RoleNames,),MATCH('Role Assumptions'!$H$5,ExpenseNames,)),StaffDataMonths,)) * INDEX(RoleData,MATCH($H81,RoleNames,),MATCH($F81,ExpenseNames,)),0)</f>
        <v>0</v>
      </c>
      <c r="AB81" s="22">
        <f>INDEX(RoleData,MATCH($H81,RoleNames,),MATCH($F81,ExpenseNames,))*INDEX(StaffData, MATCH(CONCATENATE($C81,"New hires",$G81,$H81),StaffDataLookupName,), MATCH(AB$6,StaffDataMonths,))  + IF(AB$6&gt;INDEX(RoleData,MATCH($H81,RoleNames,),MATCH('Role Assumptions'!$H$5,ExpenseNames,)),INDEX(StaffData, MATCH(CONCATENATE($C81,"New hires",$G81,$H81),StaffDataLookupName,), MATCH(AB$6-INDEX(RoleData,MATCH($H81,RoleNames,),MATCH('Role Assumptions'!$H$5,ExpenseNames,)),StaffDataMonths,)) * INDEX(RoleData,MATCH($H81,RoleNames,),MATCH($F81,ExpenseNames,)),0)</f>
        <v>0</v>
      </c>
      <c r="AC81" s="22">
        <f>INDEX(RoleData,MATCH($H81,RoleNames,),MATCH($F81,ExpenseNames,))*INDEX(StaffData, MATCH(CONCATENATE($C81,"New hires",$G81,$H81),StaffDataLookupName,), MATCH(AC$6,StaffDataMonths,))  + IF(AC$6&gt;INDEX(RoleData,MATCH($H81,RoleNames,),MATCH('Role Assumptions'!$H$5,ExpenseNames,)),INDEX(StaffData, MATCH(CONCATENATE($C81,"New hires",$G81,$H81),StaffDataLookupName,), MATCH(AC$6-INDEX(RoleData,MATCH($H81,RoleNames,),MATCH('Role Assumptions'!$H$5,ExpenseNames,)),StaffDataMonths,)) * INDEX(RoleData,MATCH($H81,RoleNames,),MATCH($F81,ExpenseNames,)),0)</f>
        <v>0</v>
      </c>
      <c r="AD81" s="22">
        <f>INDEX(RoleData,MATCH($H81,RoleNames,),MATCH($F81,ExpenseNames,))*INDEX(StaffData, MATCH(CONCATENATE($C81,"New hires",$G81,$H81),StaffDataLookupName,), MATCH(AD$6,StaffDataMonths,))  + IF(AD$6&gt;INDEX(RoleData,MATCH($H81,RoleNames,),MATCH('Role Assumptions'!$H$5,ExpenseNames,)),INDEX(StaffData, MATCH(CONCATENATE($C81,"New hires",$G81,$H81),StaffDataLookupName,), MATCH(AD$6-INDEX(RoleData,MATCH($H81,RoleNames,),MATCH('Role Assumptions'!$H$5,ExpenseNames,)),StaffDataMonths,)) * INDEX(RoleData,MATCH($H81,RoleNames,),MATCH($F81,ExpenseNames,)),0)</f>
        <v>0</v>
      </c>
      <c r="AE81" s="22">
        <f>INDEX(RoleData,MATCH($H81,RoleNames,),MATCH($F81,ExpenseNames,))*INDEX(StaffData, MATCH(CONCATENATE($C81,"New hires",$G81,$H81),StaffDataLookupName,), MATCH(AE$6,StaffDataMonths,))  + IF(AE$6&gt;INDEX(RoleData,MATCH($H81,RoleNames,),MATCH('Role Assumptions'!$H$5,ExpenseNames,)),INDEX(StaffData, MATCH(CONCATENATE($C81,"New hires",$G81,$H81),StaffDataLookupName,), MATCH(AE$6-INDEX(RoleData,MATCH($H81,RoleNames,),MATCH('Role Assumptions'!$H$5,ExpenseNames,)),StaffDataMonths,)) * INDEX(RoleData,MATCH($H81,RoleNames,),MATCH($F81,ExpenseNames,)),0)</f>
        <v>0</v>
      </c>
      <c r="AF81" s="22">
        <f>INDEX(RoleData,MATCH($H81,RoleNames,),MATCH($F81,ExpenseNames,))*INDEX(StaffData, MATCH(CONCATENATE($C81,"New hires",$G81,$H81),StaffDataLookupName,), MATCH(AF$6,StaffDataMonths,))  + IF(AF$6&gt;INDEX(RoleData,MATCH($H81,RoleNames,),MATCH('Role Assumptions'!$H$5,ExpenseNames,)),INDEX(StaffData, MATCH(CONCATENATE($C81,"New hires",$G81,$H81),StaffDataLookupName,), MATCH(AF$6-INDEX(RoleData,MATCH($H81,RoleNames,),MATCH('Role Assumptions'!$H$5,ExpenseNames,)),StaffDataMonths,)) * INDEX(RoleData,MATCH($H81,RoleNames,),MATCH($F81,ExpenseNames,)),0)</f>
        <v>0</v>
      </c>
      <c r="AG81" s="22">
        <f>INDEX(RoleData,MATCH($H81,RoleNames,),MATCH($F81,ExpenseNames,))*INDEX(StaffData, MATCH(CONCATENATE($C81,"New hires",$G81,$H81),StaffDataLookupName,), MATCH(AG$6,StaffDataMonths,))  + IF(AG$6&gt;INDEX(RoleData,MATCH($H81,RoleNames,),MATCH('Role Assumptions'!$H$5,ExpenseNames,)),INDEX(StaffData, MATCH(CONCATENATE($C81,"New hires",$G81,$H81),StaffDataLookupName,), MATCH(AG$6-INDEX(RoleData,MATCH($H81,RoleNames,),MATCH('Role Assumptions'!$H$5,ExpenseNames,)),StaffDataMonths,)) * INDEX(RoleData,MATCH($H81,RoleNames,),MATCH($F81,ExpenseNames,)),0)</f>
        <v>0</v>
      </c>
      <c r="AH81" s="22">
        <f>INDEX(RoleData,MATCH($H81,RoleNames,),MATCH($F81,ExpenseNames,))*INDEX(StaffData, MATCH(CONCATENATE($C81,"New hires",$G81,$H81),StaffDataLookupName,), MATCH(AH$6,StaffDataMonths,))  + IF(AH$6&gt;INDEX(RoleData,MATCH($H81,RoleNames,),MATCH('Role Assumptions'!$H$5,ExpenseNames,)),INDEX(StaffData, MATCH(CONCATENATE($C81,"New hires",$G81,$H81),StaffDataLookupName,), MATCH(AH$6-INDEX(RoleData,MATCH($H81,RoleNames,),MATCH('Role Assumptions'!$H$5,ExpenseNames,)),StaffDataMonths,)) * INDEX(RoleData,MATCH($H81,RoleNames,),MATCH($F81,ExpenseNames,)),0)</f>
        <v>0</v>
      </c>
      <c r="AI81" s="22">
        <f>INDEX(RoleData,MATCH($H81,RoleNames,),MATCH($F81,ExpenseNames,))*INDEX(StaffData, MATCH(CONCATENATE($C81,"New hires",$G81,$H81),StaffDataLookupName,), MATCH(AI$6,StaffDataMonths,))  + IF(AI$6&gt;INDEX(RoleData,MATCH($H81,RoleNames,),MATCH('Role Assumptions'!$H$5,ExpenseNames,)),INDEX(StaffData, MATCH(CONCATENATE($C81,"New hires",$G81,$H81),StaffDataLookupName,), MATCH(AI$6-INDEX(RoleData,MATCH($H81,RoleNames,),MATCH('Role Assumptions'!$H$5,ExpenseNames,)),StaffDataMonths,)) * INDEX(RoleData,MATCH($H81,RoleNames,),MATCH($F81,ExpenseNames,)),0)</f>
        <v>0</v>
      </c>
      <c r="AJ81" s="22">
        <f>INDEX(RoleData,MATCH($H81,RoleNames,),MATCH($F81,ExpenseNames,))*INDEX(StaffData, MATCH(CONCATENATE($C81,"New hires",$G81,$H81),StaffDataLookupName,), MATCH(AJ$6,StaffDataMonths,))  + IF(AJ$6&gt;INDEX(RoleData,MATCH($H81,RoleNames,),MATCH('Role Assumptions'!$H$5,ExpenseNames,)),INDEX(StaffData, MATCH(CONCATENATE($C81,"New hires",$G81,$H81),StaffDataLookupName,), MATCH(AJ$6-INDEX(RoleData,MATCH($H81,RoleNames,),MATCH('Role Assumptions'!$H$5,ExpenseNames,)),StaffDataMonths,)) * INDEX(RoleData,MATCH($H81,RoleNames,),MATCH($F81,ExpenseNames,)),0)</f>
        <v>0</v>
      </c>
      <c r="AK81" s="22">
        <f>INDEX(RoleData,MATCH($H81,RoleNames,),MATCH($F81,ExpenseNames,))*INDEX(StaffData, MATCH(CONCATENATE($C81,"New hires",$G81,$H81),StaffDataLookupName,), MATCH(AK$6,StaffDataMonths,))  + IF(AK$6&gt;INDEX(RoleData,MATCH($H81,RoleNames,),MATCH('Role Assumptions'!$H$5,ExpenseNames,)),INDEX(StaffData, MATCH(CONCATENATE($C81,"New hires",$G81,$H81),StaffDataLookupName,), MATCH(AK$6-INDEX(RoleData,MATCH($H81,RoleNames,),MATCH('Role Assumptions'!$H$5,ExpenseNames,)),StaffDataMonths,)) * INDEX(RoleData,MATCH($H81,RoleNames,),MATCH($F81,ExpenseNames,)),0)</f>
        <v>0</v>
      </c>
      <c r="AL81" s="22">
        <f>INDEX(RoleData,MATCH($H81,RoleNames,),MATCH($F81,ExpenseNames,))*INDEX(StaffData, MATCH(CONCATENATE($C81,"New hires",$G81,$H81),StaffDataLookupName,), MATCH(AL$6,StaffDataMonths,))  + IF(AL$6&gt;INDEX(RoleData,MATCH($H81,RoleNames,),MATCH('Role Assumptions'!$H$5,ExpenseNames,)),INDEX(StaffData, MATCH(CONCATENATE($C81,"New hires",$G81,$H81),StaffDataLookupName,), MATCH(AL$6-INDEX(RoleData,MATCH($H81,RoleNames,),MATCH('Role Assumptions'!$H$5,ExpenseNames,)),StaffDataMonths,)) * INDEX(RoleData,MATCH($H81,RoleNames,),MATCH($F81,ExpenseNames,)),0)</f>
        <v>4000</v>
      </c>
      <c r="AM81" s="22">
        <f>INDEX(RoleData,MATCH($H81,RoleNames,),MATCH($F81,ExpenseNames,))*INDEX(StaffData, MATCH(CONCATENATE($C81,"New hires",$G81,$H81),StaffDataLookupName,), MATCH(AM$6,StaffDataMonths,))  + IF(AM$6&gt;INDEX(RoleData,MATCH($H81,RoleNames,),MATCH('Role Assumptions'!$H$5,ExpenseNames,)),INDEX(StaffData, MATCH(CONCATENATE($C81,"New hires",$G81,$H81),StaffDataLookupName,), MATCH(AM$6-INDEX(RoleData,MATCH($H81,RoleNames,),MATCH('Role Assumptions'!$H$5,ExpenseNames,)),StaffDataMonths,)) * INDEX(RoleData,MATCH($H81,RoleNames,),MATCH($F81,ExpenseNames,)),0)</f>
        <v>0</v>
      </c>
      <c r="AN81" s="22">
        <f>INDEX(RoleData,MATCH($H81,RoleNames,),MATCH($F81,ExpenseNames,))*INDEX(StaffData, MATCH(CONCATENATE($C81,"New hires",$G81,$H81),StaffDataLookupName,), MATCH(AN$6,StaffDataMonths,))  + IF(AN$6&gt;INDEX(RoleData,MATCH($H81,RoleNames,),MATCH('Role Assumptions'!$H$5,ExpenseNames,)),INDEX(StaffData, MATCH(CONCATENATE($C81,"New hires",$G81,$H81),StaffDataLookupName,), MATCH(AN$6-INDEX(RoleData,MATCH($H81,RoleNames,),MATCH('Role Assumptions'!$H$5,ExpenseNames,)),StaffDataMonths,)) * INDEX(RoleData,MATCH($H81,RoleNames,),MATCH($F81,ExpenseNames,)),0)</f>
        <v>0</v>
      </c>
      <c r="AO81" s="22">
        <f>INDEX(RoleData,MATCH($H81,RoleNames,),MATCH($F81,ExpenseNames,))*INDEX(StaffData, MATCH(CONCATENATE($C81,"New hires",$G81,$H81),StaffDataLookupName,), MATCH(AO$6,StaffDataMonths,))  + IF(AO$6&gt;INDEX(RoleData,MATCH($H81,RoleNames,),MATCH('Role Assumptions'!$H$5,ExpenseNames,)),INDEX(StaffData, MATCH(CONCATENATE($C81,"New hires",$G81,$H81),StaffDataLookupName,), MATCH(AO$6-INDEX(RoleData,MATCH($H81,RoleNames,),MATCH('Role Assumptions'!$H$5,ExpenseNames,)),StaffDataMonths,)) * INDEX(RoleData,MATCH($H81,RoleNames,),MATCH($F81,ExpenseNames,)),0)</f>
        <v>0</v>
      </c>
      <c r="AP81" s="22">
        <f>INDEX(RoleData,MATCH($H81,RoleNames,),MATCH($F81,ExpenseNames,))*INDEX(StaffData, MATCH(CONCATENATE($C81,"New hires",$G81,$H81),StaffDataLookupName,), MATCH(AP$6,StaffDataMonths,))  + IF(AP$6&gt;INDEX(RoleData,MATCH($H81,RoleNames,),MATCH('Role Assumptions'!$H$5,ExpenseNames,)),INDEX(StaffData, MATCH(CONCATENATE($C81,"New hires",$G81,$H81),StaffDataLookupName,), MATCH(AP$6-INDEX(RoleData,MATCH($H81,RoleNames,),MATCH('Role Assumptions'!$H$5,ExpenseNames,)),StaffDataMonths,)) * INDEX(RoleData,MATCH($H81,RoleNames,),MATCH($F81,ExpenseNames,)),0)</f>
        <v>4000</v>
      </c>
      <c r="AQ81" s="22">
        <f>INDEX(RoleData,MATCH($H81,RoleNames,),MATCH($F81,ExpenseNames,))*INDEX(StaffData, MATCH(CONCATENATE($C81,"New hires",$G81,$H81),StaffDataLookupName,), MATCH(AQ$6,StaffDataMonths,))  + IF(AQ$6&gt;INDEX(RoleData,MATCH($H81,RoleNames,),MATCH('Role Assumptions'!$H$5,ExpenseNames,)),INDEX(StaffData, MATCH(CONCATENATE($C81,"New hires",$G81,$H81),StaffDataLookupName,), MATCH(AQ$6-INDEX(RoleData,MATCH($H81,RoleNames,),MATCH('Role Assumptions'!$H$5,ExpenseNames,)),StaffDataMonths,)) * INDEX(RoleData,MATCH($H81,RoleNames,),MATCH($F81,ExpenseNames,)),0)</f>
        <v>0</v>
      </c>
      <c r="AR81" s="22">
        <f>INDEX(RoleData,MATCH($H81,RoleNames,),MATCH($F81,ExpenseNames,))*INDEX(StaffData, MATCH(CONCATENATE($C81,"New hires",$G81,$H81),StaffDataLookupName,), MATCH(AR$6,StaffDataMonths,))  + IF(AR$6&gt;INDEX(RoleData,MATCH($H81,RoleNames,),MATCH('Role Assumptions'!$H$5,ExpenseNames,)),INDEX(StaffData, MATCH(CONCATENATE($C81,"New hires",$G81,$H81),StaffDataLookupName,), MATCH(AR$6-INDEX(RoleData,MATCH($H81,RoleNames,),MATCH('Role Assumptions'!$H$5,ExpenseNames,)),StaffDataMonths,)) * INDEX(RoleData,MATCH($H81,RoleNames,),MATCH($F81,ExpenseNames,)),0)</f>
        <v>0</v>
      </c>
      <c r="AS81" s="22">
        <f>INDEX(RoleData,MATCH($H81,RoleNames,),MATCH($F81,ExpenseNames,))*INDEX(StaffData, MATCH(CONCATENATE($C81,"New hires",$G81,$H81),StaffDataLookupName,), MATCH(AS$6,StaffDataMonths,))  + IF(AS$6&gt;INDEX(RoleData,MATCH($H81,RoleNames,),MATCH('Role Assumptions'!$H$5,ExpenseNames,)),INDEX(StaffData, MATCH(CONCATENATE($C81,"New hires",$G81,$H81),StaffDataLookupName,), MATCH(AS$6-INDEX(RoleData,MATCH($H81,RoleNames,),MATCH('Role Assumptions'!$H$5,ExpenseNames,)),StaffDataMonths,)) * INDEX(RoleData,MATCH($H81,RoleNames,),MATCH($F81,ExpenseNames,)),0)</f>
        <v>0</v>
      </c>
      <c r="AT81" s="22">
        <f>INDEX(RoleData,MATCH($H81,RoleNames,),MATCH($F81,ExpenseNames,))*INDEX(StaffData, MATCH(CONCATENATE($C81,"New hires",$G81,$H81),StaffDataLookupName,), MATCH(AT$6,StaffDataMonths,))  + IF(AT$6&gt;INDEX(RoleData,MATCH($H81,RoleNames,),MATCH('Role Assumptions'!$H$5,ExpenseNames,)),INDEX(StaffData, MATCH(CONCATENATE($C81,"New hires",$G81,$H81),StaffDataLookupName,), MATCH(AT$6-INDEX(RoleData,MATCH($H81,RoleNames,),MATCH('Role Assumptions'!$H$5,ExpenseNames,)),StaffDataMonths,)) * INDEX(RoleData,MATCH($H81,RoleNames,),MATCH($F81,ExpenseNames,)),0)</f>
        <v>4000</v>
      </c>
      <c r="AU81" s="22">
        <f>INDEX(RoleData,MATCH($H81,RoleNames,),MATCH($F81,ExpenseNames,))*INDEX(StaffData, MATCH(CONCATENATE($C81,"New hires",$G81,$H81),StaffDataLookupName,), MATCH(AU$6,StaffDataMonths,))  + IF(AU$6&gt;INDEX(RoleData,MATCH($H81,RoleNames,),MATCH('Role Assumptions'!$H$5,ExpenseNames,)),INDEX(StaffData, MATCH(CONCATENATE($C81,"New hires",$G81,$H81),StaffDataLookupName,), MATCH(AU$6-INDEX(RoleData,MATCH($H81,RoleNames,),MATCH('Role Assumptions'!$H$5,ExpenseNames,)),StaffDataMonths,)) * INDEX(RoleData,MATCH($H81,RoleNames,),MATCH($F81,ExpenseNames,)),0)</f>
        <v>0</v>
      </c>
      <c r="AV81" s="22">
        <f>INDEX(RoleData,MATCH($H81,RoleNames,),MATCH($F81,ExpenseNames,))*INDEX(StaffData, MATCH(CONCATENATE($C81,"New hires",$G81,$H81),StaffDataLookupName,), MATCH(AV$6,StaffDataMonths,))  + IF(AV$6&gt;INDEX(RoleData,MATCH($H81,RoleNames,),MATCH('Role Assumptions'!$H$5,ExpenseNames,)),INDEX(StaffData, MATCH(CONCATENATE($C81,"New hires",$G81,$H81),StaffDataLookupName,), MATCH(AV$6-INDEX(RoleData,MATCH($H81,RoleNames,),MATCH('Role Assumptions'!$H$5,ExpenseNames,)),StaffDataMonths,)) * INDEX(RoleData,MATCH($H81,RoleNames,),MATCH($F81,ExpenseNames,)),0)</f>
        <v>0</v>
      </c>
      <c r="AW81" s="22">
        <f>INDEX(RoleData,MATCH($H81,RoleNames,),MATCH($F81,ExpenseNames,))*INDEX(StaffData, MATCH(CONCATENATE($C81,"New hires",$G81,$H81),StaffDataLookupName,), MATCH(AW$6,StaffDataMonths,))  + IF(AW$6&gt;INDEX(RoleData,MATCH($H81,RoleNames,),MATCH('Role Assumptions'!$H$5,ExpenseNames,)),INDEX(StaffData, MATCH(CONCATENATE($C81,"New hires",$G81,$H81),StaffDataLookupName,), MATCH(AW$6-INDEX(RoleData,MATCH($H81,RoleNames,),MATCH('Role Assumptions'!$H$5,ExpenseNames,)),StaffDataMonths,)) * INDEX(RoleData,MATCH($H81,RoleNames,),MATCH($F81,ExpenseNames,)),0)</f>
        <v>0</v>
      </c>
      <c r="AX81" s="22">
        <f>INDEX(RoleData,MATCH($H81,RoleNames,),MATCH($F81,ExpenseNames,))*INDEX(StaffData, MATCH(CONCATENATE($C81,"New hires",$G81,$H81),StaffDataLookupName,), MATCH(AX$6,StaffDataMonths,))  + IF(AX$6&gt;INDEX(RoleData,MATCH($H81,RoleNames,),MATCH('Role Assumptions'!$H$5,ExpenseNames,)),INDEX(StaffData, MATCH(CONCATENATE($C81,"New hires",$G81,$H81),StaffDataLookupName,), MATCH(AX$6-INDEX(RoleData,MATCH($H81,RoleNames,),MATCH('Role Assumptions'!$H$5,ExpenseNames,)),StaffDataMonths,)) * INDEX(RoleData,MATCH($H81,RoleNames,),MATCH($F81,ExpenseNames,)),0)</f>
        <v>0</v>
      </c>
      <c r="AY81" s="22">
        <f>INDEX(RoleData,MATCH($H81,RoleNames,),MATCH($F81,ExpenseNames,))*INDEX(StaffData, MATCH(CONCATENATE($C81,"New hires",$G81,$H81),StaffDataLookupName,), MATCH(AY$6,StaffDataMonths,))  + IF(AY$6&gt;INDEX(RoleData,MATCH($H81,RoleNames,),MATCH('Role Assumptions'!$H$5,ExpenseNames,)),INDEX(StaffData, MATCH(CONCATENATE($C81,"New hires",$G81,$H81),StaffDataLookupName,), MATCH(AY$6-INDEX(RoleData,MATCH($H81,RoleNames,),MATCH('Role Assumptions'!$H$5,ExpenseNames,)),StaffDataMonths,)) * INDEX(RoleData,MATCH($H81,RoleNames,),MATCH($F81,ExpenseNames,)),0)</f>
        <v>0</v>
      </c>
      <c r="AZ81" s="22">
        <f>INDEX(RoleData,MATCH($H81,RoleNames,),MATCH($F81,ExpenseNames,))*INDEX(StaffData, MATCH(CONCATENATE($C81,"New hires",$G81,$H81),StaffDataLookupName,), MATCH(AZ$6,StaffDataMonths,))  + IF(AZ$6&gt;INDEX(RoleData,MATCH($H81,RoleNames,),MATCH('Role Assumptions'!$H$5,ExpenseNames,)),INDEX(StaffData, MATCH(CONCATENATE($C81,"New hires",$G81,$H81),StaffDataLookupName,), MATCH(AZ$6-INDEX(RoleData,MATCH($H81,RoleNames,),MATCH('Role Assumptions'!$H$5,ExpenseNames,)),StaffDataMonths,)) * INDEX(RoleData,MATCH($H81,RoleNames,),MATCH($F81,ExpenseNames,)),0)</f>
        <v>0</v>
      </c>
      <c r="BA81" s="22">
        <f>INDEX(RoleData,MATCH($H81,RoleNames,),MATCH($F81,ExpenseNames,))*INDEX(StaffData, MATCH(CONCATENATE($C81,"New hires",$G81,$H81),StaffDataLookupName,), MATCH(BA$6,StaffDataMonths,))  + IF(BA$6&gt;INDEX(RoleData,MATCH($H81,RoleNames,),MATCH('Role Assumptions'!$H$5,ExpenseNames,)),INDEX(StaffData, MATCH(CONCATENATE($C81,"New hires",$G81,$H81),StaffDataLookupName,), MATCH(BA$6-INDEX(RoleData,MATCH($H81,RoleNames,),MATCH('Role Assumptions'!$H$5,ExpenseNames,)),StaffDataMonths,)) * INDEX(RoleData,MATCH($H81,RoleNames,),MATCH($F81,ExpenseNames,)),0)</f>
        <v>0</v>
      </c>
      <c r="BB81" s="22">
        <f>INDEX(RoleData,MATCH($H81,RoleNames,),MATCH($F81,ExpenseNames,))*INDEX(StaffData, MATCH(CONCATENATE($C81,"New hires",$G81,$H81),StaffDataLookupName,), MATCH(BB$6,StaffDataMonths,))  + IF(BB$6&gt;INDEX(RoleData,MATCH($H81,RoleNames,),MATCH('Role Assumptions'!$H$5,ExpenseNames,)),INDEX(StaffData, MATCH(CONCATENATE($C81,"New hires",$G81,$H81),StaffDataLookupName,), MATCH(BB$6-INDEX(RoleData,MATCH($H81,RoleNames,),MATCH('Role Assumptions'!$H$5,ExpenseNames,)),StaffDataMonths,)) * INDEX(RoleData,MATCH($H81,RoleNames,),MATCH($F81,ExpenseNames,)),0)</f>
        <v>0</v>
      </c>
      <c r="BC81" s="22">
        <f>INDEX(RoleData,MATCH($H81,RoleNames,),MATCH($F81,ExpenseNames,))*INDEX(StaffData, MATCH(CONCATENATE($C81,"New hires",$G81,$H81),StaffDataLookupName,), MATCH(BC$6,StaffDataMonths,))  + IF(BC$6&gt;INDEX(RoleData,MATCH($H81,RoleNames,),MATCH('Role Assumptions'!$H$5,ExpenseNames,)),INDEX(StaffData, MATCH(CONCATENATE($C81,"New hires",$G81,$H81),StaffDataLookupName,), MATCH(BC$6-INDEX(RoleData,MATCH($H81,RoleNames,),MATCH('Role Assumptions'!$H$5,ExpenseNames,)),StaffDataMonths,)) * INDEX(RoleData,MATCH($H81,RoleNames,),MATCH($F81,ExpenseNames,)),0)</f>
        <v>0</v>
      </c>
      <c r="BD81" s="22">
        <f>INDEX(RoleData,MATCH($H81,RoleNames,),MATCH($F81,ExpenseNames,))*INDEX(StaffData, MATCH(CONCATENATE($C81,"New hires",$G81,$H81),StaffDataLookupName,), MATCH(BD$6,StaffDataMonths,))  + IF(BD$6&gt;INDEX(RoleData,MATCH($H81,RoleNames,),MATCH('Role Assumptions'!$H$5,ExpenseNames,)),INDEX(StaffData, MATCH(CONCATENATE($C81,"New hires",$G81,$H81),StaffDataLookupName,), MATCH(BD$6-INDEX(RoleData,MATCH($H81,RoleNames,),MATCH('Role Assumptions'!$H$5,ExpenseNames,)),StaffDataMonths,)) * INDEX(RoleData,MATCH($H81,RoleNames,),MATCH($F81,ExpenseNames,)),0)</f>
        <v>8000</v>
      </c>
      <c r="BE81" s="22">
        <f>INDEX(RoleData,MATCH($H81,RoleNames,),MATCH($F81,ExpenseNames,))*INDEX(StaffData, MATCH(CONCATENATE($C81,"New hires",$G81,$H81),StaffDataLookupName,), MATCH(BE$6,StaffDataMonths,))  + IF(BE$6&gt;INDEX(RoleData,MATCH($H81,RoleNames,),MATCH('Role Assumptions'!$H$5,ExpenseNames,)),INDEX(StaffData, MATCH(CONCATENATE($C81,"New hires",$G81,$H81),StaffDataLookupName,), MATCH(BE$6-INDEX(RoleData,MATCH($H81,RoleNames,),MATCH('Role Assumptions'!$H$5,ExpenseNames,)),StaffDataMonths,)) * INDEX(RoleData,MATCH($H81,RoleNames,),MATCH($F81,ExpenseNames,)),0)</f>
        <v>0</v>
      </c>
      <c r="BF81" s="22">
        <f>INDEX(RoleData,MATCH($H81,RoleNames,),MATCH($F81,ExpenseNames,))*INDEX(StaffData, MATCH(CONCATENATE($C81,"New hires",$G81,$H81),StaffDataLookupName,), MATCH(BF$6,StaffDataMonths,))  + IF(BF$6&gt;INDEX(RoleData,MATCH($H81,RoleNames,),MATCH('Role Assumptions'!$H$5,ExpenseNames,)),INDEX(StaffData, MATCH(CONCATENATE($C81,"New hires",$G81,$H81),StaffDataLookupName,), MATCH(BF$6-INDEX(RoleData,MATCH($H81,RoleNames,),MATCH('Role Assumptions'!$H$5,ExpenseNames,)),StaffDataMonths,)) * INDEX(RoleData,MATCH($H81,RoleNames,),MATCH($F81,ExpenseNames,)),0)</f>
        <v>4000</v>
      </c>
      <c r="BG81" s="22">
        <f>INDEX(RoleData,MATCH($H81,RoleNames,),MATCH($F81,ExpenseNames,))*INDEX(StaffData, MATCH(CONCATENATE($C81,"New hires",$G81,$H81),StaffDataLookupName,), MATCH(BG$6,StaffDataMonths,))  + IF(BG$6&gt;INDEX(RoleData,MATCH($H81,RoleNames,),MATCH('Role Assumptions'!$H$5,ExpenseNames,)),INDEX(StaffData, MATCH(CONCATENATE($C81,"New hires",$G81,$H81),StaffDataLookupName,), MATCH(BG$6-INDEX(RoleData,MATCH($H81,RoleNames,),MATCH('Role Assumptions'!$H$5,ExpenseNames,)),StaffDataMonths,)) * INDEX(RoleData,MATCH($H81,RoleNames,),MATCH($F81,ExpenseNames,)),0)</f>
        <v>0</v>
      </c>
      <c r="BH81" s="22">
        <f>INDEX(RoleData,MATCH($H81,RoleNames,),MATCH($F81,ExpenseNames,))*INDEX(StaffData, MATCH(CONCATENATE($C81,"New hires",$G81,$H81),StaffDataLookupName,), MATCH(BH$6,StaffDataMonths,))  + IF(BH$6&gt;INDEX(RoleData,MATCH($H81,RoleNames,),MATCH('Role Assumptions'!$H$5,ExpenseNames,)),INDEX(StaffData, MATCH(CONCATENATE($C81,"New hires",$G81,$H81),StaffDataLookupName,), MATCH(BH$6-INDEX(RoleData,MATCH($H81,RoleNames,),MATCH('Role Assumptions'!$H$5,ExpenseNames,)),StaffDataMonths,)) * INDEX(RoleData,MATCH($H81,RoleNames,),MATCH($F81,ExpenseNames,)),0)</f>
        <v>0</v>
      </c>
      <c r="BI81" s="22">
        <f>INDEX(RoleData,MATCH($H81,RoleNames,),MATCH($F81,ExpenseNames,))*INDEX(StaffData, MATCH(CONCATENATE($C81,"New hires",$G81,$H81),StaffDataLookupName,), MATCH(BI$6,StaffDataMonths,))  + IF(BI$6&gt;INDEX(RoleData,MATCH($H81,RoleNames,),MATCH('Role Assumptions'!$H$5,ExpenseNames,)),INDEX(StaffData, MATCH(CONCATENATE($C81,"New hires",$G81,$H81),StaffDataLookupName,), MATCH(BI$6-INDEX(RoleData,MATCH($H81,RoleNames,),MATCH('Role Assumptions'!$H$5,ExpenseNames,)),StaffDataMonths,)) * INDEX(RoleData,MATCH($H81,RoleNames,),MATCH($F81,ExpenseNames,)),0)</f>
        <v>0</v>
      </c>
      <c r="BJ81" s="22">
        <f>INDEX(RoleData,MATCH($H81,RoleNames,),MATCH($F81,ExpenseNames,))*INDEX(StaffData, MATCH(CONCATENATE($C81,"New hires",$G81,$H81),StaffDataLookupName,), MATCH(BJ$6,StaffDataMonths,))  + IF(BJ$6&gt;INDEX(RoleData,MATCH($H81,RoleNames,),MATCH('Role Assumptions'!$H$5,ExpenseNames,)),INDEX(StaffData, MATCH(CONCATENATE($C81,"New hires",$G81,$H81),StaffDataLookupName,), MATCH(BJ$6-INDEX(RoleData,MATCH($H81,RoleNames,),MATCH('Role Assumptions'!$H$5,ExpenseNames,)),StaffDataMonths,)) * INDEX(RoleData,MATCH($H81,RoleNames,),MATCH($F81,ExpenseNames,)),0)</f>
        <v>0</v>
      </c>
      <c r="BK81" s="22">
        <f>INDEX(RoleData,MATCH($H81,RoleNames,),MATCH($F81,ExpenseNames,))*INDEX(StaffData, MATCH(CONCATENATE($C81,"New hires",$G81,$H81),StaffDataLookupName,), MATCH(BK$6,StaffDataMonths,))  + IF(BK$6&gt;INDEX(RoleData,MATCH($H81,RoleNames,),MATCH('Role Assumptions'!$H$5,ExpenseNames,)),INDEX(StaffData, MATCH(CONCATENATE($C81,"New hires",$G81,$H81),StaffDataLookupName,), MATCH(BK$6-INDEX(RoleData,MATCH($H81,RoleNames,),MATCH('Role Assumptions'!$H$5,ExpenseNames,)),StaffDataMonths,)) * INDEX(RoleData,MATCH($H81,RoleNames,),MATCH($F81,ExpenseNames,)),0)</f>
        <v>0</v>
      </c>
      <c r="BL81" s="22">
        <f>INDEX(RoleData,MATCH($H81,RoleNames,),MATCH($F81,ExpenseNames,))*INDEX(StaffData, MATCH(CONCATENATE($C81,"New hires",$G81,$H81),StaffDataLookupName,), MATCH(BL$6,StaffDataMonths,))  + IF(BL$6&gt;INDEX(RoleData,MATCH($H81,RoleNames,),MATCH('Role Assumptions'!$H$5,ExpenseNames,)),INDEX(StaffData, MATCH(CONCATENATE($C81,"New hires",$G81,$H81),StaffDataLookupName,), MATCH(BL$6-INDEX(RoleData,MATCH($H81,RoleNames,),MATCH('Role Assumptions'!$H$5,ExpenseNames,)),StaffDataMonths,)) * INDEX(RoleData,MATCH($H81,RoleNames,),MATCH($F81,ExpenseNames,)),0)</f>
        <v>4000</v>
      </c>
      <c r="BM81" s="22">
        <f>INDEX(RoleData,MATCH($H81,RoleNames,),MATCH($F81,ExpenseNames,))*INDEX(StaffData, MATCH(CONCATENATE($C81,"New hires",$G81,$H81),StaffDataLookupName,), MATCH(BM$6,StaffDataMonths,))  + IF(BM$6&gt;INDEX(RoleData,MATCH($H81,RoleNames,),MATCH('Role Assumptions'!$H$5,ExpenseNames,)),INDEX(StaffData, MATCH(CONCATENATE($C81,"New hires",$G81,$H81),StaffDataLookupName,), MATCH(BM$6-INDEX(RoleData,MATCH($H81,RoleNames,),MATCH('Role Assumptions'!$H$5,ExpenseNames,)),StaffDataMonths,)) * INDEX(RoleData,MATCH($H81,RoleNames,),MATCH($F81,ExpenseNames,)),0)</f>
        <v>0</v>
      </c>
      <c r="BN81" s="22">
        <f>INDEX(RoleData,MATCH($H81,RoleNames,),MATCH($F81,ExpenseNames,))*INDEX(StaffData, MATCH(CONCATENATE($C81,"New hires",$G81,$H81),StaffDataLookupName,), MATCH(BN$6,StaffDataMonths,))  + IF(BN$6&gt;INDEX(RoleData,MATCH($H81,RoleNames,),MATCH('Role Assumptions'!$H$5,ExpenseNames,)),INDEX(StaffData, MATCH(CONCATENATE($C81,"New hires",$G81,$H81),StaffDataLookupName,), MATCH(BN$6-INDEX(RoleData,MATCH($H81,RoleNames,),MATCH('Role Assumptions'!$H$5,ExpenseNames,)),StaffDataMonths,)) * INDEX(RoleData,MATCH($H81,RoleNames,),MATCH($F81,ExpenseNames,)),0)</f>
        <v>0</v>
      </c>
      <c r="BO81" s="22">
        <f>INDEX(RoleData,MATCH($H81,RoleNames,),MATCH($F81,ExpenseNames,))*INDEX(StaffData, MATCH(CONCATENATE($C81,"New hires",$G81,$H81),StaffDataLookupName,), MATCH(BO$6,StaffDataMonths,))  + IF(BO$6&gt;INDEX(RoleData,MATCH($H81,RoleNames,),MATCH('Role Assumptions'!$H$5,ExpenseNames,)),INDEX(StaffData, MATCH(CONCATENATE($C81,"New hires",$G81,$H81),StaffDataLookupName,), MATCH(BO$6-INDEX(RoleData,MATCH($H81,RoleNames,),MATCH('Role Assumptions'!$H$5,ExpenseNames,)),StaffDataMonths,)) * INDEX(RoleData,MATCH($H81,RoleNames,),MATCH($F81,ExpenseNames,)),0)</f>
        <v>0</v>
      </c>
      <c r="BP81" s="22">
        <f>INDEX(RoleData,MATCH($H81,RoleNames,),MATCH($F81,ExpenseNames,))*INDEX(StaffData, MATCH(CONCATENATE($C81,"New hires",$G81,$H81),StaffDataLookupName,), MATCH(BP$6,StaffDataMonths,))  + IF(BP$6&gt;INDEX(RoleData,MATCH($H81,RoleNames,),MATCH('Role Assumptions'!$H$5,ExpenseNames,)),INDEX(StaffData, MATCH(CONCATENATE($C81,"New hires",$G81,$H81),StaffDataLookupName,), MATCH(BP$6-INDEX(RoleData,MATCH($H81,RoleNames,),MATCH('Role Assumptions'!$H$5,ExpenseNames,)),StaffDataMonths,)) * INDEX(RoleData,MATCH($H81,RoleNames,),MATCH($F81,ExpenseNames,)),0)</f>
        <v>4000</v>
      </c>
      <c r="BQ81" s="22">
        <f>INDEX(RoleData,MATCH($H81,RoleNames,),MATCH($F81,ExpenseNames,))*INDEX(StaffData, MATCH(CONCATENATE($C81,"New hires",$G81,$H81),StaffDataLookupName,), MATCH(BQ$6,StaffDataMonths,))  + IF(BQ$6&gt;INDEX(RoleData,MATCH($H81,RoleNames,),MATCH('Role Assumptions'!$H$5,ExpenseNames,)),INDEX(StaffData, MATCH(CONCATENATE($C81,"New hires",$G81,$H81),StaffDataLookupName,), MATCH(BQ$6-INDEX(RoleData,MATCH($H81,RoleNames,),MATCH('Role Assumptions'!$H$5,ExpenseNames,)),StaffDataMonths,)) * INDEX(RoleData,MATCH($H81,RoleNames,),MATCH($F81,ExpenseNames,)),0)</f>
        <v>0</v>
      </c>
    </row>
    <row r="82" spans="1:69" s="21" customFormat="1" ht="16" customHeight="1">
      <c r="A82" s="212"/>
      <c r="B82" s="21" t="s">
        <v>132</v>
      </c>
      <c r="C82" s="212" t="s">
        <v>2</v>
      </c>
      <c r="D82" s="212" t="s">
        <v>118</v>
      </c>
      <c r="E82" s="212" t="s">
        <v>113</v>
      </c>
      <c r="F82" s="212" t="s">
        <v>89</v>
      </c>
      <c r="G82" s="212" t="s">
        <v>45</v>
      </c>
      <c r="H82" s="197" t="s">
        <v>48</v>
      </c>
      <c r="I82" s="197" t="str">
        <f t="shared" si="67"/>
        <v>ExpensesR&amp;DStaffTechnologyComputerServer DevelopmentDBA</v>
      </c>
      <c r="J82" s="22">
        <f>INDEX(RoleData,MATCH($H82,RoleNames,),MATCH($F82,ExpenseNames,))*INDEX(StaffData, MATCH(CONCATENATE($C82,"New hires",$G82,$H82),StaffDataLookupName,), MATCH(J$6,StaffDataMonths,))  + IF(J$6&gt;INDEX(RoleData,MATCH($H82,RoleNames,),MATCH('Role Assumptions'!$H$5,ExpenseNames,)),INDEX(StaffData, MATCH(CONCATENATE($C82,"New hires",$G82,$H82),StaffDataLookupName,), MATCH(J$6-INDEX(RoleData,MATCH($H82,RoleNames,),MATCH('Role Assumptions'!$H$5,ExpenseNames,)),StaffDataMonths,)) * INDEX(RoleData,MATCH($H82,RoleNames,),MATCH($F82,ExpenseNames,)),0)</f>
        <v>0</v>
      </c>
      <c r="K82" s="22">
        <f>INDEX(RoleData,MATCH($H82,RoleNames,),MATCH($F82,ExpenseNames,))*INDEX(StaffData, MATCH(CONCATENATE($C82,"New hires",$G82,$H82),StaffDataLookupName,), MATCH(K$6,StaffDataMonths,))  + IF(K$6&gt;INDEX(RoleData,MATCH($H82,RoleNames,),MATCH('Role Assumptions'!$H$5,ExpenseNames,)),INDEX(StaffData, MATCH(CONCATENATE($C82,"New hires",$G82,$H82),StaffDataLookupName,), MATCH(K$6-INDEX(RoleData,MATCH($H82,RoleNames,),MATCH('Role Assumptions'!$H$5,ExpenseNames,)),StaffDataMonths,)) * INDEX(RoleData,MATCH($H82,RoleNames,),MATCH($F82,ExpenseNames,)),0)</f>
        <v>0</v>
      </c>
      <c r="L82" s="22">
        <f>INDEX(RoleData,MATCH($H82,RoleNames,),MATCH($F82,ExpenseNames,))*INDEX(StaffData, MATCH(CONCATENATE($C82,"New hires",$G82,$H82),StaffDataLookupName,), MATCH(L$6,StaffDataMonths,))  + IF(L$6&gt;INDEX(RoleData,MATCH($H82,RoleNames,),MATCH('Role Assumptions'!$H$5,ExpenseNames,)),INDEX(StaffData, MATCH(CONCATENATE($C82,"New hires",$G82,$H82),StaffDataLookupName,), MATCH(L$6-INDEX(RoleData,MATCH($H82,RoleNames,),MATCH('Role Assumptions'!$H$5,ExpenseNames,)),StaffDataMonths,)) * INDEX(RoleData,MATCH($H82,RoleNames,),MATCH($F82,ExpenseNames,)),0)</f>
        <v>0</v>
      </c>
      <c r="M82" s="22">
        <f>INDEX(RoleData,MATCH($H82,RoleNames,),MATCH($F82,ExpenseNames,))*INDEX(StaffData, MATCH(CONCATENATE($C82,"New hires",$G82,$H82),StaffDataLookupName,), MATCH(M$6,StaffDataMonths,))  + IF(M$6&gt;INDEX(RoleData,MATCH($H82,RoleNames,),MATCH('Role Assumptions'!$H$5,ExpenseNames,)),INDEX(StaffData, MATCH(CONCATENATE($C82,"New hires",$G82,$H82),StaffDataLookupName,), MATCH(M$6-INDEX(RoleData,MATCH($H82,RoleNames,),MATCH('Role Assumptions'!$H$5,ExpenseNames,)),StaffDataMonths,)) * INDEX(RoleData,MATCH($H82,RoleNames,),MATCH($F82,ExpenseNames,)),0)</f>
        <v>0</v>
      </c>
      <c r="N82" s="22">
        <f>INDEX(RoleData,MATCH($H82,RoleNames,),MATCH($F82,ExpenseNames,))*INDEX(StaffData, MATCH(CONCATENATE($C82,"New hires",$G82,$H82),StaffDataLookupName,), MATCH(N$6,StaffDataMonths,))  + IF(N$6&gt;INDEX(RoleData,MATCH($H82,RoleNames,),MATCH('Role Assumptions'!$H$5,ExpenseNames,)),INDEX(StaffData, MATCH(CONCATENATE($C82,"New hires",$G82,$H82),StaffDataLookupName,), MATCH(N$6-INDEX(RoleData,MATCH($H82,RoleNames,),MATCH('Role Assumptions'!$H$5,ExpenseNames,)),StaffDataMonths,)) * INDEX(RoleData,MATCH($H82,RoleNames,),MATCH($F82,ExpenseNames,)),0)</f>
        <v>0</v>
      </c>
      <c r="O82" s="22">
        <f>INDEX(RoleData,MATCH($H82,RoleNames,),MATCH($F82,ExpenseNames,))*INDEX(StaffData, MATCH(CONCATENATE($C82,"New hires",$G82,$H82),StaffDataLookupName,), MATCH(O$6,StaffDataMonths,))  + IF(O$6&gt;INDEX(RoleData,MATCH($H82,RoleNames,),MATCH('Role Assumptions'!$H$5,ExpenseNames,)),INDEX(StaffData, MATCH(CONCATENATE($C82,"New hires",$G82,$H82),StaffDataLookupName,), MATCH(O$6-INDEX(RoleData,MATCH($H82,RoleNames,),MATCH('Role Assumptions'!$H$5,ExpenseNames,)),StaffDataMonths,)) * INDEX(RoleData,MATCH($H82,RoleNames,),MATCH($F82,ExpenseNames,)),0)</f>
        <v>0</v>
      </c>
      <c r="P82" s="22">
        <f>INDEX(RoleData,MATCH($H82,RoleNames,),MATCH($F82,ExpenseNames,))*INDEX(StaffData, MATCH(CONCATENATE($C82,"New hires",$G82,$H82),StaffDataLookupName,), MATCH(P$6,StaffDataMonths,))  + IF(P$6&gt;INDEX(RoleData,MATCH($H82,RoleNames,),MATCH('Role Assumptions'!$H$5,ExpenseNames,)),INDEX(StaffData, MATCH(CONCATENATE($C82,"New hires",$G82,$H82),StaffDataLookupName,), MATCH(P$6-INDEX(RoleData,MATCH($H82,RoleNames,),MATCH('Role Assumptions'!$H$5,ExpenseNames,)),StaffDataMonths,)) * INDEX(RoleData,MATCH($H82,RoleNames,),MATCH($F82,ExpenseNames,)),0)</f>
        <v>0</v>
      </c>
      <c r="Q82" s="22">
        <f>INDEX(RoleData,MATCH($H82,RoleNames,),MATCH($F82,ExpenseNames,))*INDEX(StaffData, MATCH(CONCATENATE($C82,"New hires",$G82,$H82),StaffDataLookupName,), MATCH(Q$6,StaffDataMonths,))  + IF(Q$6&gt;INDEX(RoleData,MATCH($H82,RoleNames,),MATCH('Role Assumptions'!$H$5,ExpenseNames,)),INDEX(StaffData, MATCH(CONCATENATE($C82,"New hires",$G82,$H82),StaffDataLookupName,), MATCH(Q$6-INDEX(RoleData,MATCH($H82,RoleNames,),MATCH('Role Assumptions'!$H$5,ExpenseNames,)),StaffDataMonths,)) * INDEX(RoleData,MATCH($H82,RoleNames,),MATCH($F82,ExpenseNames,)),0)</f>
        <v>0</v>
      </c>
      <c r="R82" s="22">
        <f>INDEX(RoleData,MATCH($H82,RoleNames,),MATCH($F82,ExpenseNames,))*INDEX(StaffData, MATCH(CONCATENATE($C82,"New hires",$G82,$H82),StaffDataLookupName,), MATCH(R$6,StaffDataMonths,))  + IF(R$6&gt;INDEX(RoleData,MATCH($H82,RoleNames,),MATCH('Role Assumptions'!$H$5,ExpenseNames,)),INDEX(StaffData, MATCH(CONCATENATE($C82,"New hires",$G82,$H82),StaffDataLookupName,), MATCH(R$6-INDEX(RoleData,MATCH($H82,RoleNames,),MATCH('Role Assumptions'!$H$5,ExpenseNames,)),StaffDataMonths,)) * INDEX(RoleData,MATCH($H82,RoleNames,),MATCH($F82,ExpenseNames,)),0)</f>
        <v>0</v>
      </c>
      <c r="S82" s="22">
        <f>INDEX(RoleData,MATCH($H82,RoleNames,),MATCH($F82,ExpenseNames,))*INDEX(StaffData, MATCH(CONCATENATE($C82,"New hires",$G82,$H82),StaffDataLookupName,), MATCH(S$6,StaffDataMonths,))  + IF(S$6&gt;INDEX(RoleData,MATCH($H82,RoleNames,),MATCH('Role Assumptions'!$H$5,ExpenseNames,)),INDEX(StaffData, MATCH(CONCATENATE($C82,"New hires",$G82,$H82),StaffDataLookupName,), MATCH(S$6-INDEX(RoleData,MATCH($H82,RoleNames,),MATCH('Role Assumptions'!$H$5,ExpenseNames,)),StaffDataMonths,)) * INDEX(RoleData,MATCH($H82,RoleNames,),MATCH($F82,ExpenseNames,)),0)</f>
        <v>0</v>
      </c>
      <c r="T82" s="22">
        <f>INDEX(RoleData,MATCH($H82,RoleNames,),MATCH($F82,ExpenseNames,))*INDEX(StaffData, MATCH(CONCATENATE($C82,"New hires",$G82,$H82),StaffDataLookupName,), MATCH(T$6,StaffDataMonths,))  + IF(T$6&gt;INDEX(RoleData,MATCH($H82,RoleNames,),MATCH('Role Assumptions'!$H$5,ExpenseNames,)),INDEX(StaffData, MATCH(CONCATENATE($C82,"New hires",$G82,$H82),StaffDataLookupName,), MATCH(T$6-INDEX(RoleData,MATCH($H82,RoleNames,),MATCH('Role Assumptions'!$H$5,ExpenseNames,)),StaffDataMonths,)) * INDEX(RoleData,MATCH($H82,RoleNames,),MATCH($F82,ExpenseNames,)),0)</f>
        <v>0</v>
      </c>
      <c r="U82" s="22">
        <f>INDEX(RoleData,MATCH($H82,RoleNames,),MATCH($F82,ExpenseNames,))*INDEX(StaffData, MATCH(CONCATENATE($C82,"New hires",$G82,$H82),StaffDataLookupName,), MATCH(U$6,StaffDataMonths,))  + IF(U$6&gt;INDEX(RoleData,MATCH($H82,RoleNames,),MATCH('Role Assumptions'!$H$5,ExpenseNames,)),INDEX(StaffData, MATCH(CONCATENATE($C82,"New hires",$G82,$H82),StaffDataLookupName,), MATCH(U$6-INDEX(RoleData,MATCH($H82,RoleNames,),MATCH('Role Assumptions'!$H$5,ExpenseNames,)),StaffDataMonths,)) * INDEX(RoleData,MATCH($H82,RoleNames,),MATCH($F82,ExpenseNames,)),0)</f>
        <v>0</v>
      </c>
      <c r="V82" s="22">
        <f>INDEX(RoleData,MATCH($H82,RoleNames,),MATCH($F82,ExpenseNames,))*INDEX(StaffData, MATCH(CONCATENATE($C82,"New hires",$G82,$H82),StaffDataLookupName,), MATCH(V$6,StaffDataMonths,))  + IF(V$6&gt;INDEX(RoleData,MATCH($H82,RoleNames,),MATCH('Role Assumptions'!$H$5,ExpenseNames,)),INDEX(StaffData, MATCH(CONCATENATE($C82,"New hires",$G82,$H82),StaffDataLookupName,), MATCH(V$6-INDEX(RoleData,MATCH($H82,RoleNames,),MATCH('Role Assumptions'!$H$5,ExpenseNames,)),StaffDataMonths,)) * INDEX(RoleData,MATCH($H82,RoleNames,),MATCH($F82,ExpenseNames,)),0)</f>
        <v>0</v>
      </c>
      <c r="W82" s="22">
        <f>INDEX(RoleData,MATCH($H82,RoleNames,),MATCH($F82,ExpenseNames,))*INDEX(StaffData, MATCH(CONCATENATE($C82,"New hires",$G82,$H82),StaffDataLookupName,), MATCH(W$6,StaffDataMonths,))  + IF(W$6&gt;INDEX(RoleData,MATCH($H82,RoleNames,),MATCH('Role Assumptions'!$H$5,ExpenseNames,)),INDEX(StaffData, MATCH(CONCATENATE($C82,"New hires",$G82,$H82),StaffDataLookupName,), MATCH(W$6-INDEX(RoleData,MATCH($H82,RoleNames,),MATCH('Role Assumptions'!$H$5,ExpenseNames,)),StaffDataMonths,)) * INDEX(RoleData,MATCH($H82,RoleNames,),MATCH($F82,ExpenseNames,)),0)</f>
        <v>0</v>
      </c>
      <c r="X82" s="22">
        <f>INDEX(RoleData,MATCH($H82,RoleNames,),MATCH($F82,ExpenseNames,))*INDEX(StaffData, MATCH(CONCATENATE($C82,"New hires",$G82,$H82),StaffDataLookupName,), MATCH(X$6,StaffDataMonths,))  + IF(X$6&gt;INDEX(RoleData,MATCH($H82,RoleNames,),MATCH('Role Assumptions'!$H$5,ExpenseNames,)),INDEX(StaffData, MATCH(CONCATENATE($C82,"New hires",$G82,$H82),StaffDataLookupName,), MATCH(X$6-INDEX(RoleData,MATCH($H82,RoleNames,),MATCH('Role Assumptions'!$H$5,ExpenseNames,)),StaffDataMonths,)) * INDEX(RoleData,MATCH($H82,RoleNames,),MATCH($F82,ExpenseNames,)),0)</f>
        <v>0</v>
      </c>
      <c r="Y82" s="22">
        <f>INDEX(RoleData,MATCH($H82,RoleNames,),MATCH($F82,ExpenseNames,))*INDEX(StaffData, MATCH(CONCATENATE($C82,"New hires",$G82,$H82),StaffDataLookupName,), MATCH(Y$6,StaffDataMonths,))  + IF(Y$6&gt;INDEX(RoleData,MATCH($H82,RoleNames,),MATCH('Role Assumptions'!$H$5,ExpenseNames,)),INDEX(StaffData, MATCH(CONCATENATE($C82,"New hires",$G82,$H82),StaffDataLookupName,), MATCH(Y$6-INDEX(RoleData,MATCH($H82,RoleNames,),MATCH('Role Assumptions'!$H$5,ExpenseNames,)),StaffDataMonths,)) * INDEX(RoleData,MATCH($H82,RoleNames,),MATCH($F82,ExpenseNames,)),0)</f>
        <v>0</v>
      </c>
      <c r="Z82" s="22">
        <f>INDEX(RoleData,MATCH($H82,RoleNames,),MATCH($F82,ExpenseNames,))*INDEX(StaffData, MATCH(CONCATENATE($C82,"New hires",$G82,$H82),StaffDataLookupName,), MATCH(Z$6,StaffDataMonths,))  + IF(Z$6&gt;INDEX(RoleData,MATCH($H82,RoleNames,),MATCH('Role Assumptions'!$H$5,ExpenseNames,)),INDEX(StaffData, MATCH(CONCATENATE($C82,"New hires",$G82,$H82),StaffDataLookupName,), MATCH(Z$6-INDEX(RoleData,MATCH($H82,RoleNames,),MATCH('Role Assumptions'!$H$5,ExpenseNames,)),StaffDataMonths,)) * INDEX(RoleData,MATCH($H82,RoleNames,),MATCH($F82,ExpenseNames,)),0)</f>
        <v>0</v>
      </c>
      <c r="AA82" s="22">
        <f>INDEX(RoleData,MATCH($H82,RoleNames,),MATCH($F82,ExpenseNames,))*INDEX(StaffData, MATCH(CONCATENATE($C82,"New hires",$G82,$H82),StaffDataLookupName,), MATCH(AA$6,StaffDataMonths,))  + IF(AA$6&gt;INDEX(RoleData,MATCH($H82,RoleNames,),MATCH('Role Assumptions'!$H$5,ExpenseNames,)),INDEX(StaffData, MATCH(CONCATENATE($C82,"New hires",$G82,$H82),StaffDataLookupName,), MATCH(AA$6-INDEX(RoleData,MATCH($H82,RoleNames,),MATCH('Role Assumptions'!$H$5,ExpenseNames,)),StaffDataMonths,)) * INDEX(RoleData,MATCH($H82,RoleNames,),MATCH($F82,ExpenseNames,)),0)</f>
        <v>0</v>
      </c>
      <c r="AB82" s="22">
        <f>INDEX(RoleData,MATCH($H82,RoleNames,),MATCH($F82,ExpenseNames,))*INDEX(StaffData, MATCH(CONCATENATE($C82,"New hires",$G82,$H82),StaffDataLookupName,), MATCH(AB$6,StaffDataMonths,))  + IF(AB$6&gt;INDEX(RoleData,MATCH($H82,RoleNames,),MATCH('Role Assumptions'!$H$5,ExpenseNames,)),INDEX(StaffData, MATCH(CONCATENATE($C82,"New hires",$G82,$H82),StaffDataLookupName,), MATCH(AB$6-INDEX(RoleData,MATCH($H82,RoleNames,),MATCH('Role Assumptions'!$H$5,ExpenseNames,)),StaffDataMonths,)) * INDEX(RoleData,MATCH($H82,RoleNames,),MATCH($F82,ExpenseNames,)),0)</f>
        <v>0</v>
      </c>
      <c r="AC82" s="22">
        <f>INDEX(RoleData,MATCH($H82,RoleNames,),MATCH($F82,ExpenseNames,))*INDEX(StaffData, MATCH(CONCATENATE($C82,"New hires",$G82,$H82),StaffDataLookupName,), MATCH(AC$6,StaffDataMonths,))  + IF(AC$6&gt;INDEX(RoleData,MATCH($H82,RoleNames,),MATCH('Role Assumptions'!$H$5,ExpenseNames,)),INDEX(StaffData, MATCH(CONCATENATE($C82,"New hires",$G82,$H82),StaffDataLookupName,), MATCH(AC$6-INDEX(RoleData,MATCH($H82,RoleNames,),MATCH('Role Assumptions'!$H$5,ExpenseNames,)),StaffDataMonths,)) * INDEX(RoleData,MATCH($H82,RoleNames,),MATCH($F82,ExpenseNames,)),0)</f>
        <v>4000</v>
      </c>
      <c r="AD82" s="22">
        <f>INDEX(RoleData,MATCH($H82,RoleNames,),MATCH($F82,ExpenseNames,))*INDEX(StaffData, MATCH(CONCATENATE($C82,"New hires",$G82,$H82),StaffDataLookupName,), MATCH(AD$6,StaffDataMonths,))  + IF(AD$6&gt;INDEX(RoleData,MATCH($H82,RoleNames,),MATCH('Role Assumptions'!$H$5,ExpenseNames,)),INDEX(StaffData, MATCH(CONCATENATE($C82,"New hires",$G82,$H82),StaffDataLookupName,), MATCH(AD$6-INDEX(RoleData,MATCH($H82,RoleNames,),MATCH('Role Assumptions'!$H$5,ExpenseNames,)),StaffDataMonths,)) * INDEX(RoleData,MATCH($H82,RoleNames,),MATCH($F82,ExpenseNames,)),0)</f>
        <v>0</v>
      </c>
      <c r="AE82" s="22">
        <f>INDEX(RoleData,MATCH($H82,RoleNames,),MATCH($F82,ExpenseNames,))*INDEX(StaffData, MATCH(CONCATENATE($C82,"New hires",$G82,$H82),StaffDataLookupName,), MATCH(AE$6,StaffDataMonths,))  + IF(AE$6&gt;INDEX(RoleData,MATCH($H82,RoleNames,),MATCH('Role Assumptions'!$H$5,ExpenseNames,)),INDEX(StaffData, MATCH(CONCATENATE($C82,"New hires",$G82,$H82),StaffDataLookupName,), MATCH(AE$6-INDEX(RoleData,MATCH($H82,RoleNames,),MATCH('Role Assumptions'!$H$5,ExpenseNames,)),StaffDataMonths,)) * INDEX(RoleData,MATCH($H82,RoleNames,),MATCH($F82,ExpenseNames,)),0)</f>
        <v>0</v>
      </c>
      <c r="AF82" s="22">
        <f>INDEX(RoleData,MATCH($H82,RoleNames,),MATCH($F82,ExpenseNames,))*INDEX(StaffData, MATCH(CONCATENATE($C82,"New hires",$G82,$H82),StaffDataLookupName,), MATCH(AF$6,StaffDataMonths,))  + IF(AF$6&gt;INDEX(RoleData,MATCH($H82,RoleNames,),MATCH('Role Assumptions'!$H$5,ExpenseNames,)),INDEX(StaffData, MATCH(CONCATENATE($C82,"New hires",$G82,$H82),StaffDataLookupName,), MATCH(AF$6-INDEX(RoleData,MATCH($H82,RoleNames,),MATCH('Role Assumptions'!$H$5,ExpenseNames,)),StaffDataMonths,)) * INDEX(RoleData,MATCH($H82,RoleNames,),MATCH($F82,ExpenseNames,)),0)</f>
        <v>0</v>
      </c>
      <c r="AG82" s="22">
        <f>INDEX(RoleData,MATCH($H82,RoleNames,),MATCH($F82,ExpenseNames,))*INDEX(StaffData, MATCH(CONCATENATE($C82,"New hires",$G82,$H82),StaffDataLookupName,), MATCH(AG$6,StaffDataMonths,))  + IF(AG$6&gt;INDEX(RoleData,MATCH($H82,RoleNames,),MATCH('Role Assumptions'!$H$5,ExpenseNames,)),INDEX(StaffData, MATCH(CONCATENATE($C82,"New hires",$G82,$H82),StaffDataLookupName,), MATCH(AG$6-INDEX(RoleData,MATCH($H82,RoleNames,),MATCH('Role Assumptions'!$H$5,ExpenseNames,)),StaffDataMonths,)) * INDEX(RoleData,MATCH($H82,RoleNames,),MATCH($F82,ExpenseNames,)),0)</f>
        <v>0</v>
      </c>
      <c r="AH82" s="22">
        <f>INDEX(RoleData,MATCH($H82,RoleNames,),MATCH($F82,ExpenseNames,))*INDEX(StaffData, MATCH(CONCATENATE($C82,"New hires",$G82,$H82),StaffDataLookupName,), MATCH(AH$6,StaffDataMonths,))  + IF(AH$6&gt;INDEX(RoleData,MATCH($H82,RoleNames,),MATCH('Role Assumptions'!$H$5,ExpenseNames,)),INDEX(StaffData, MATCH(CONCATENATE($C82,"New hires",$G82,$H82),StaffDataLookupName,), MATCH(AH$6-INDEX(RoleData,MATCH($H82,RoleNames,),MATCH('Role Assumptions'!$H$5,ExpenseNames,)),StaffDataMonths,)) * INDEX(RoleData,MATCH($H82,RoleNames,),MATCH($F82,ExpenseNames,)),0)</f>
        <v>0</v>
      </c>
      <c r="AI82" s="22">
        <f>INDEX(RoleData,MATCH($H82,RoleNames,),MATCH($F82,ExpenseNames,))*INDEX(StaffData, MATCH(CONCATENATE($C82,"New hires",$G82,$H82),StaffDataLookupName,), MATCH(AI$6,StaffDataMonths,))  + IF(AI$6&gt;INDEX(RoleData,MATCH($H82,RoleNames,),MATCH('Role Assumptions'!$H$5,ExpenseNames,)),INDEX(StaffData, MATCH(CONCATENATE($C82,"New hires",$G82,$H82),StaffDataLookupName,), MATCH(AI$6-INDEX(RoleData,MATCH($H82,RoleNames,),MATCH('Role Assumptions'!$H$5,ExpenseNames,)),StaffDataMonths,)) * INDEX(RoleData,MATCH($H82,RoleNames,),MATCH($F82,ExpenseNames,)),0)</f>
        <v>0</v>
      </c>
      <c r="AJ82" s="22">
        <f>INDEX(RoleData,MATCH($H82,RoleNames,),MATCH($F82,ExpenseNames,))*INDEX(StaffData, MATCH(CONCATENATE($C82,"New hires",$G82,$H82),StaffDataLookupName,), MATCH(AJ$6,StaffDataMonths,))  + IF(AJ$6&gt;INDEX(RoleData,MATCH($H82,RoleNames,),MATCH('Role Assumptions'!$H$5,ExpenseNames,)),INDEX(StaffData, MATCH(CONCATENATE($C82,"New hires",$G82,$H82),StaffDataLookupName,), MATCH(AJ$6-INDEX(RoleData,MATCH($H82,RoleNames,),MATCH('Role Assumptions'!$H$5,ExpenseNames,)),StaffDataMonths,)) * INDEX(RoleData,MATCH($H82,RoleNames,),MATCH($F82,ExpenseNames,)),0)</f>
        <v>0</v>
      </c>
      <c r="AK82" s="22">
        <f>INDEX(RoleData,MATCH($H82,RoleNames,),MATCH($F82,ExpenseNames,))*INDEX(StaffData, MATCH(CONCATENATE($C82,"New hires",$G82,$H82),StaffDataLookupName,), MATCH(AK$6,StaffDataMonths,))  + IF(AK$6&gt;INDEX(RoleData,MATCH($H82,RoleNames,),MATCH('Role Assumptions'!$H$5,ExpenseNames,)),INDEX(StaffData, MATCH(CONCATENATE($C82,"New hires",$G82,$H82),StaffDataLookupName,), MATCH(AK$6-INDEX(RoleData,MATCH($H82,RoleNames,),MATCH('Role Assumptions'!$H$5,ExpenseNames,)),StaffDataMonths,)) * INDEX(RoleData,MATCH($H82,RoleNames,),MATCH($F82,ExpenseNames,)),0)</f>
        <v>0</v>
      </c>
      <c r="AL82" s="22">
        <f>INDEX(RoleData,MATCH($H82,RoleNames,),MATCH($F82,ExpenseNames,))*INDEX(StaffData, MATCH(CONCATENATE($C82,"New hires",$G82,$H82),StaffDataLookupName,), MATCH(AL$6,StaffDataMonths,))  + IF(AL$6&gt;INDEX(RoleData,MATCH($H82,RoleNames,),MATCH('Role Assumptions'!$H$5,ExpenseNames,)),INDEX(StaffData, MATCH(CONCATENATE($C82,"New hires",$G82,$H82),StaffDataLookupName,), MATCH(AL$6-INDEX(RoleData,MATCH($H82,RoleNames,),MATCH('Role Assumptions'!$H$5,ExpenseNames,)),StaffDataMonths,)) * INDEX(RoleData,MATCH($H82,RoleNames,),MATCH($F82,ExpenseNames,)),0)</f>
        <v>0</v>
      </c>
      <c r="AM82" s="22">
        <f>INDEX(RoleData,MATCH($H82,RoleNames,),MATCH($F82,ExpenseNames,))*INDEX(StaffData, MATCH(CONCATENATE($C82,"New hires",$G82,$H82),StaffDataLookupName,), MATCH(AM$6,StaffDataMonths,))  + IF(AM$6&gt;INDEX(RoleData,MATCH($H82,RoleNames,),MATCH('Role Assumptions'!$H$5,ExpenseNames,)),INDEX(StaffData, MATCH(CONCATENATE($C82,"New hires",$G82,$H82),StaffDataLookupName,), MATCH(AM$6-INDEX(RoleData,MATCH($H82,RoleNames,),MATCH('Role Assumptions'!$H$5,ExpenseNames,)),StaffDataMonths,)) * INDEX(RoleData,MATCH($H82,RoleNames,),MATCH($F82,ExpenseNames,)),0)</f>
        <v>0</v>
      </c>
      <c r="AN82" s="22">
        <f>INDEX(RoleData,MATCH($H82,RoleNames,),MATCH($F82,ExpenseNames,))*INDEX(StaffData, MATCH(CONCATENATE($C82,"New hires",$G82,$H82),StaffDataLookupName,), MATCH(AN$6,StaffDataMonths,))  + IF(AN$6&gt;INDEX(RoleData,MATCH($H82,RoleNames,),MATCH('Role Assumptions'!$H$5,ExpenseNames,)),INDEX(StaffData, MATCH(CONCATENATE($C82,"New hires",$G82,$H82),StaffDataLookupName,), MATCH(AN$6-INDEX(RoleData,MATCH($H82,RoleNames,),MATCH('Role Assumptions'!$H$5,ExpenseNames,)),StaffDataMonths,)) * INDEX(RoleData,MATCH($H82,RoleNames,),MATCH($F82,ExpenseNames,)),0)</f>
        <v>0</v>
      </c>
      <c r="AO82" s="22">
        <f>INDEX(RoleData,MATCH($H82,RoleNames,),MATCH($F82,ExpenseNames,))*INDEX(StaffData, MATCH(CONCATENATE($C82,"New hires",$G82,$H82),StaffDataLookupName,), MATCH(AO$6,StaffDataMonths,))  + IF(AO$6&gt;INDEX(RoleData,MATCH($H82,RoleNames,),MATCH('Role Assumptions'!$H$5,ExpenseNames,)),INDEX(StaffData, MATCH(CONCATENATE($C82,"New hires",$G82,$H82),StaffDataLookupName,), MATCH(AO$6-INDEX(RoleData,MATCH($H82,RoleNames,),MATCH('Role Assumptions'!$H$5,ExpenseNames,)),StaffDataMonths,)) * INDEX(RoleData,MATCH($H82,RoleNames,),MATCH($F82,ExpenseNames,)),0)</f>
        <v>0</v>
      </c>
      <c r="AP82" s="22">
        <f>INDEX(RoleData,MATCH($H82,RoleNames,),MATCH($F82,ExpenseNames,))*INDEX(StaffData, MATCH(CONCATENATE($C82,"New hires",$G82,$H82),StaffDataLookupName,), MATCH(AP$6,StaffDataMonths,))  + IF(AP$6&gt;INDEX(RoleData,MATCH($H82,RoleNames,),MATCH('Role Assumptions'!$H$5,ExpenseNames,)),INDEX(StaffData, MATCH(CONCATENATE($C82,"New hires",$G82,$H82),StaffDataLookupName,), MATCH(AP$6-INDEX(RoleData,MATCH($H82,RoleNames,),MATCH('Role Assumptions'!$H$5,ExpenseNames,)),StaffDataMonths,)) * INDEX(RoleData,MATCH($H82,RoleNames,),MATCH($F82,ExpenseNames,)),0)</f>
        <v>0</v>
      </c>
      <c r="AQ82" s="22">
        <f>INDEX(RoleData,MATCH($H82,RoleNames,),MATCH($F82,ExpenseNames,))*INDEX(StaffData, MATCH(CONCATENATE($C82,"New hires",$G82,$H82),StaffDataLookupName,), MATCH(AQ$6,StaffDataMonths,))  + IF(AQ$6&gt;INDEX(RoleData,MATCH($H82,RoleNames,),MATCH('Role Assumptions'!$H$5,ExpenseNames,)),INDEX(StaffData, MATCH(CONCATENATE($C82,"New hires",$G82,$H82),StaffDataLookupName,), MATCH(AQ$6-INDEX(RoleData,MATCH($H82,RoleNames,),MATCH('Role Assumptions'!$H$5,ExpenseNames,)),StaffDataMonths,)) * INDEX(RoleData,MATCH($H82,RoleNames,),MATCH($F82,ExpenseNames,)),0)</f>
        <v>0</v>
      </c>
      <c r="AR82" s="22">
        <f>INDEX(RoleData,MATCH($H82,RoleNames,),MATCH($F82,ExpenseNames,))*INDEX(StaffData, MATCH(CONCATENATE($C82,"New hires",$G82,$H82),StaffDataLookupName,), MATCH(AR$6,StaffDataMonths,))  + IF(AR$6&gt;INDEX(RoleData,MATCH($H82,RoleNames,),MATCH('Role Assumptions'!$H$5,ExpenseNames,)),INDEX(StaffData, MATCH(CONCATENATE($C82,"New hires",$G82,$H82),StaffDataLookupName,), MATCH(AR$6-INDEX(RoleData,MATCH($H82,RoleNames,),MATCH('Role Assumptions'!$H$5,ExpenseNames,)),StaffDataMonths,)) * INDEX(RoleData,MATCH($H82,RoleNames,),MATCH($F82,ExpenseNames,)),0)</f>
        <v>0</v>
      </c>
      <c r="AS82" s="22">
        <f>INDEX(RoleData,MATCH($H82,RoleNames,),MATCH($F82,ExpenseNames,))*INDEX(StaffData, MATCH(CONCATENATE($C82,"New hires",$G82,$H82),StaffDataLookupName,), MATCH(AS$6,StaffDataMonths,))  + IF(AS$6&gt;INDEX(RoleData,MATCH($H82,RoleNames,),MATCH('Role Assumptions'!$H$5,ExpenseNames,)),INDEX(StaffData, MATCH(CONCATENATE($C82,"New hires",$G82,$H82),StaffDataLookupName,), MATCH(AS$6-INDEX(RoleData,MATCH($H82,RoleNames,),MATCH('Role Assumptions'!$H$5,ExpenseNames,)),StaffDataMonths,)) * INDEX(RoleData,MATCH($H82,RoleNames,),MATCH($F82,ExpenseNames,)),0)</f>
        <v>0</v>
      </c>
      <c r="AT82" s="22">
        <f>INDEX(RoleData,MATCH($H82,RoleNames,),MATCH($F82,ExpenseNames,))*INDEX(StaffData, MATCH(CONCATENATE($C82,"New hires",$G82,$H82),StaffDataLookupName,), MATCH(AT$6,StaffDataMonths,))  + IF(AT$6&gt;INDEX(RoleData,MATCH($H82,RoleNames,),MATCH('Role Assumptions'!$H$5,ExpenseNames,)),INDEX(StaffData, MATCH(CONCATENATE($C82,"New hires",$G82,$H82),StaffDataLookupName,), MATCH(AT$6-INDEX(RoleData,MATCH($H82,RoleNames,),MATCH('Role Assumptions'!$H$5,ExpenseNames,)),StaffDataMonths,)) * INDEX(RoleData,MATCH($H82,RoleNames,),MATCH($F82,ExpenseNames,)),0)</f>
        <v>0</v>
      </c>
      <c r="AU82" s="22">
        <f>INDEX(RoleData,MATCH($H82,RoleNames,),MATCH($F82,ExpenseNames,))*INDEX(StaffData, MATCH(CONCATENATE($C82,"New hires",$G82,$H82),StaffDataLookupName,), MATCH(AU$6,StaffDataMonths,))  + IF(AU$6&gt;INDEX(RoleData,MATCH($H82,RoleNames,),MATCH('Role Assumptions'!$H$5,ExpenseNames,)),INDEX(StaffData, MATCH(CONCATENATE($C82,"New hires",$G82,$H82),StaffDataLookupName,), MATCH(AU$6-INDEX(RoleData,MATCH($H82,RoleNames,),MATCH('Role Assumptions'!$H$5,ExpenseNames,)),StaffDataMonths,)) * INDEX(RoleData,MATCH($H82,RoleNames,),MATCH($F82,ExpenseNames,)),0)</f>
        <v>4000</v>
      </c>
      <c r="AV82" s="22">
        <f>INDEX(RoleData,MATCH($H82,RoleNames,),MATCH($F82,ExpenseNames,))*INDEX(StaffData, MATCH(CONCATENATE($C82,"New hires",$G82,$H82),StaffDataLookupName,), MATCH(AV$6,StaffDataMonths,))  + IF(AV$6&gt;INDEX(RoleData,MATCH($H82,RoleNames,),MATCH('Role Assumptions'!$H$5,ExpenseNames,)),INDEX(StaffData, MATCH(CONCATENATE($C82,"New hires",$G82,$H82),StaffDataLookupName,), MATCH(AV$6-INDEX(RoleData,MATCH($H82,RoleNames,),MATCH('Role Assumptions'!$H$5,ExpenseNames,)),StaffDataMonths,)) * INDEX(RoleData,MATCH($H82,RoleNames,),MATCH($F82,ExpenseNames,)),0)</f>
        <v>0</v>
      </c>
      <c r="AW82" s="22">
        <f>INDEX(RoleData,MATCH($H82,RoleNames,),MATCH($F82,ExpenseNames,))*INDEX(StaffData, MATCH(CONCATENATE($C82,"New hires",$G82,$H82),StaffDataLookupName,), MATCH(AW$6,StaffDataMonths,))  + IF(AW$6&gt;INDEX(RoleData,MATCH($H82,RoleNames,),MATCH('Role Assumptions'!$H$5,ExpenseNames,)),INDEX(StaffData, MATCH(CONCATENATE($C82,"New hires",$G82,$H82),StaffDataLookupName,), MATCH(AW$6-INDEX(RoleData,MATCH($H82,RoleNames,),MATCH('Role Assumptions'!$H$5,ExpenseNames,)),StaffDataMonths,)) * INDEX(RoleData,MATCH($H82,RoleNames,),MATCH($F82,ExpenseNames,)),0)</f>
        <v>0</v>
      </c>
      <c r="AX82" s="22">
        <f>INDEX(RoleData,MATCH($H82,RoleNames,),MATCH($F82,ExpenseNames,))*INDEX(StaffData, MATCH(CONCATENATE($C82,"New hires",$G82,$H82),StaffDataLookupName,), MATCH(AX$6,StaffDataMonths,))  + IF(AX$6&gt;INDEX(RoleData,MATCH($H82,RoleNames,),MATCH('Role Assumptions'!$H$5,ExpenseNames,)),INDEX(StaffData, MATCH(CONCATENATE($C82,"New hires",$G82,$H82),StaffDataLookupName,), MATCH(AX$6-INDEX(RoleData,MATCH($H82,RoleNames,),MATCH('Role Assumptions'!$H$5,ExpenseNames,)),StaffDataMonths,)) * INDEX(RoleData,MATCH($H82,RoleNames,),MATCH($F82,ExpenseNames,)),0)</f>
        <v>0</v>
      </c>
      <c r="AY82" s="22">
        <f>INDEX(RoleData,MATCH($H82,RoleNames,),MATCH($F82,ExpenseNames,))*INDEX(StaffData, MATCH(CONCATENATE($C82,"New hires",$G82,$H82),StaffDataLookupName,), MATCH(AY$6,StaffDataMonths,))  + IF(AY$6&gt;INDEX(RoleData,MATCH($H82,RoleNames,),MATCH('Role Assumptions'!$H$5,ExpenseNames,)),INDEX(StaffData, MATCH(CONCATENATE($C82,"New hires",$G82,$H82),StaffDataLookupName,), MATCH(AY$6-INDEX(RoleData,MATCH($H82,RoleNames,),MATCH('Role Assumptions'!$H$5,ExpenseNames,)),StaffDataMonths,)) * INDEX(RoleData,MATCH($H82,RoleNames,),MATCH($F82,ExpenseNames,)),0)</f>
        <v>0</v>
      </c>
      <c r="AZ82" s="22">
        <f>INDEX(RoleData,MATCH($H82,RoleNames,),MATCH($F82,ExpenseNames,))*INDEX(StaffData, MATCH(CONCATENATE($C82,"New hires",$G82,$H82),StaffDataLookupName,), MATCH(AZ$6,StaffDataMonths,))  + IF(AZ$6&gt;INDEX(RoleData,MATCH($H82,RoleNames,),MATCH('Role Assumptions'!$H$5,ExpenseNames,)),INDEX(StaffData, MATCH(CONCATENATE($C82,"New hires",$G82,$H82),StaffDataLookupName,), MATCH(AZ$6-INDEX(RoleData,MATCH($H82,RoleNames,),MATCH('Role Assumptions'!$H$5,ExpenseNames,)),StaffDataMonths,)) * INDEX(RoleData,MATCH($H82,RoleNames,),MATCH($F82,ExpenseNames,)),0)</f>
        <v>0</v>
      </c>
      <c r="BA82" s="22">
        <f>INDEX(RoleData,MATCH($H82,RoleNames,),MATCH($F82,ExpenseNames,))*INDEX(StaffData, MATCH(CONCATENATE($C82,"New hires",$G82,$H82),StaffDataLookupName,), MATCH(BA$6,StaffDataMonths,))  + IF(BA$6&gt;INDEX(RoleData,MATCH($H82,RoleNames,),MATCH('Role Assumptions'!$H$5,ExpenseNames,)),INDEX(StaffData, MATCH(CONCATENATE($C82,"New hires",$G82,$H82),StaffDataLookupName,), MATCH(BA$6-INDEX(RoleData,MATCH($H82,RoleNames,),MATCH('Role Assumptions'!$H$5,ExpenseNames,)),StaffDataMonths,)) * INDEX(RoleData,MATCH($H82,RoleNames,),MATCH($F82,ExpenseNames,)),0)</f>
        <v>0</v>
      </c>
      <c r="BB82" s="22">
        <f>INDEX(RoleData,MATCH($H82,RoleNames,),MATCH($F82,ExpenseNames,))*INDEX(StaffData, MATCH(CONCATENATE($C82,"New hires",$G82,$H82),StaffDataLookupName,), MATCH(BB$6,StaffDataMonths,))  + IF(BB$6&gt;INDEX(RoleData,MATCH($H82,RoleNames,),MATCH('Role Assumptions'!$H$5,ExpenseNames,)),INDEX(StaffData, MATCH(CONCATENATE($C82,"New hires",$G82,$H82),StaffDataLookupName,), MATCH(BB$6-INDEX(RoleData,MATCH($H82,RoleNames,),MATCH('Role Assumptions'!$H$5,ExpenseNames,)),StaffDataMonths,)) * INDEX(RoleData,MATCH($H82,RoleNames,),MATCH($F82,ExpenseNames,)),0)</f>
        <v>0</v>
      </c>
      <c r="BC82" s="22">
        <f>INDEX(RoleData,MATCH($H82,RoleNames,),MATCH($F82,ExpenseNames,))*INDEX(StaffData, MATCH(CONCATENATE($C82,"New hires",$G82,$H82),StaffDataLookupName,), MATCH(BC$6,StaffDataMonths,))  + IF(BC$6&gt;INDEX(RoleData,MATCH($H82,RoleNames,),MATCH('Role Assumptions'!$H$5,ExpenseNames,)),INDEX(StaffData, MATCH(CONCATENATE($C82,"New hires",$G82,$H82),StaffDataLookupName,), MATCH(BC$6-INDEX(RoleData,MATCH($H82,RoleNames,),MATCH('Role Assumptions'!$H$5,ExpenseNames,)),StaffDataMonths,)) * INDEX(RoleData,MATCH($H82,RoleNames,),MATCH($F82,ExpenseNames,)),0)</f>
        <v>0</v>
      </c>
      <c r="BD82" s="22">
        <f>INDEX(RoleData,MATCH($H82,RoleNames,),MATCH($F82,ExpenseNames,))*INDEX(StaffData, MATCH(CONCATENATE($C82,"New hires",$G82,$H82),StaffDataLookupName,), MATCH(BD$6,StaffDataMonths,))  + IF(BD$6&gt;INDEX(RoleData,MATCH($H82,RoleNames,),MATCH('Role Assumptions'!$H$5,ExpenseNames,)),INDEX(StaffData, MATCH(CONCATENATE($C82,"New hires",$G82,$H82),StaffDataLookupName,), MATCH(BD$6-INDEX(RoleData,MATCH($H82,RoleNames,),MATCH('Role Assumptions'!$H$5,ExpenseNames,)),StaffDataMonths,)) * INDEX(RoleData,MATCH($H82,RoleNames,),MATCH($F82,ExpenseNames,)),0)</f>
        <v>0</v>
      </c>
      <c r="BE82" s="22">
        <f>INDEX(RoleData,MATCH($H82,RoleNames,),MATCH($F82,ExpenseNames,))*INDEX(StaffData, MATCH(CONCATENATE($C82,"New hires",$G82,$H82),StaffDataLookupName,), MATCH(BE$6,StaffDataMonths,))  + IF(BE$6&gt;INDEX(RoleData,MATCH($H82,RoleNames,),MATCH('Role Assumptions'!$H$5,ExpenseNames,)),INDEX(StaffData, MATCH(CONCATENATE($C82,"New hires",$G82,$H82),StaffDataLookupName,), MATCH(BE$6-INDEX(RoleData,MATCH($H82,RoleNames,),MATCH('Role Assumptions'!$H$5,ExpenseNames,)),StaffDataMonths,)) * INDEX(RoleData,MATCH($H82,RoleNames,),MATCH($F82,ExpenseNames,)),0)</f>
        <v>0</v>
      </c>
      <c r="BF82" s="22">
        <f>INDEX(RoleData,MATCH($H82,RoleNames,),MATCH($F82,ExpenseNames,))*INDEX(StaffData, MATCH(CONCATENATE($C82,"New hires",$G82,$H82),StaffDataLookupName,), MATCH(BF$6,StaffDataMonths,))  + IF(BF$6&gt;INDEX(RoleData,MATCH($H82,RoleNames,),MATCH('Role Assumptions'!$H$5,ExpenseNames,)),INDEX(StaffData, MATCH(CONCATENATE($C82,"New hires",$G82,$H82),StaffDataLookupName,), MATCH(BF$6-INDEX(RoleData,MATCH($H82,RoleNames,),MATCH('Role Assumptions'!$H$5,ExpenseNames,)),StaffDataMonths,)) * INDEX(RoleData,MATCH($H82,RoleNames,),MATCH($F82,ExpenseNames,)),0)</f>
        <v>0</v>
      </c>
      <c r="BG82" s="22">
        <f>INDEX(RoleData,MATCH($H82,RoleNames,),MATCH($F82,ExpenseNames,))*INDEX(StaffData, MATCH(CONCATENATE($C82,"New hires",$G82,$H82),StaffDataLookupName,), MATCH(BG$6,StaffDataMonths,))  + IF(BG$6&gt;INDEX(RoleData,MATCH($H82,RoleNames,),MATCH('Role Assumptions'!$H$5,ExpenseNames,)),INDEX(StaffData, MATCH(CONCATENATE($C82,"New hires",$G82,$H82),StaffDataLookupName,), MATCH(BG$6-INDEX(RoleData,MATCH($H82,RoleNames,),MATCH('Role Assumptions'!$H$5,ExpenseNames,)),StaffDataMonths,)) * INDEX(RoleData,MATCH($H82,RoleNames,),MATCH($F82,ExpenseNames,)),0)</f>
        <v>0</v>
      </c>
      <c r="BH82" s="22">
        <f>INDEX(RoleData,MATCH($H82,RoleNames,),MATCH($F82,ExpenseNames,))*INDEX(StaffData, MATCH(CONCATENATE($C82,"New hires",$G82,$H82),StaffDataLookupName,), MATCH(BH$6,StaffDataMonths,))  + IF(BH$6&gt;INDEX(RoleData,MATCH($H82,RoleNames,),MATCH('Role Assumptions'!$H$5,ExpenseNames,)),INDEX(StaffData, MATCH(CONCATENATE($C82,"New hires",$G82,$H82),StaffDataLookupName,), MATCH(BH$6-INDEX(RoleData,MATCH($H82,RoleNames,),MATCH('Role Assumptions'!$H$5,ExpenseNames,)),StaffDataMonths,)) * INDEX(RoleData,MATCH($H82,RoleNames,),MATCH($F82,ExpenseNames,)),0)</f>
        <v>0</v>
      </c>
      <c r="BI82" s="22">
        <f>INDEX(RoleData,MATCH($H82,RoleNames,),MATCH($F82,ExpenseNames,))*INDEX(StaffData, MATCH(CONCATENATE($C82,"New hires",$G82,$H82),StaffDataLookupName,), MATCH(BI$6,StaffDataMonths,))  + IF(BI$6&gt;INDEX(RoleData,MATCH($H82,RoleNames,),MATCH('Role Assumptions'!$H$5,ExpenseNames,)),INDEX(StaffData, MATCH(CONCATENATE($C82,"New hires",$G82,$H82),StaffDataLookupName,), MATCH(BI$6-INDEX(RoleData,MATCH($H82,RoleNames,),MATCH('Role Assumptions'!$H$5,ExpenseNames,)),StaffDataMonths,)) * INDEX(RoleData,MATCH($H82,RoleNames,),MATCH($F82,ExpenseNames,)),0)</f>
        <v>0</v>
      </c>
      <c r="BJ82" s="22">
        <f>INDEX(RoleData,MATCH($H82,RoleNames,),MATCH($F82,ExpenseNames,))*INDEX(StaffData, MATCH(CONCATENATE($C82,"New hires",$G82,$H82),StaffDataLookupName,), MATCH(BJ$6,StaffDataMonths,))  + IF(BJ$6&gt;INDEX(RoleData,MATCH($H82,RoleNames,),MATCH('Role Assumptions'!$H$5,ExpenseNames,)),INDEX(StaffData, MATCH(CONCATENATE($C82,"New hires",$G82,$H82),StaffDataLookupName,), MATCH(BJ$6-INDEX(RoleData,MATCH($H82,RoleNames,),MATCH('Role Assumptions'!$H$5,ExpenseNames,)),StaffDataMonths,)) * INDEX(RoleData,MATCH($H82,RoleNames,),MATCH($F82,ExpenseNames,)),0)</f>
        <v>4000</v>
      </c>
      <c r="BK82" s="22">
        <f>INDEX(RoleData,MATCH($H82,RoleNames,),MATCH($F82,ExpenseNames,))*INDEX(StaffData, MATCH(CONCATENATE($C82,"New hires",$G82,$H82),StaffDataLookupName,), MATCH(BK$6,StaffDataMonths,))  + IF(BK$6&gt;INDEX(RoleData,MATCH($H82,RoleNames,),MATCH('Role Assumptions'!$H$5,ExpenseNames,)),INDEX(StaffData, MATCH(CONCATENATE($C82,"New hires",$G82,$H82),StaffDataLookupName,), MATCH(BK$6-INDEX(RoleData,MATCH($H82,RoleNames,),MATCH('Role Assumptions'!$H$5,ExpenseNames,)),StaffDataMonths,)) * INDEX(RoleData,MATCH($H82,RoleNames,),MATCH($F82,ExpenseNames,)),0)</f>
        <v>0</v>
      </c>
      <c r="BL82" s="22">
        <f>INDEX(RoleData,MATCH($H82,RoleNames,),MATCH($F82,ExpenseNames,))*INDEX(StaffData, MATCH(CONCATENATE($C82,"New hires",$G82,$H82),StaffDataLookupName,), MATCH(BL$6,StaffDataMonths,))  + IF(BL$6&gt;INDEX(RoleData,MATCH($H82,RoleNames,),MATCH('Role Assumptions'!$H$5,ExpenseNames,)),INDEX(StaffData, MATCH(CONCATENATE($C82,"New hires",$G82,$H82),StaffDataLookupName,), MATCH(BL$6-INDEX(RoleData,MATCH($H82,RoleNames,),MATCH('Role Assumptions'!$H$5,ExpenseNames,)),StaffDataMonths,)) * INDEX(RoleData,MATCH($H82,RoleNames,),MATCH($F82,ExpenseNames,)),0)</f>
        <v>0</v>
      </c>
      <c r="BM82" s="22">
        <f>INDEX(RoleData,MATCH($H82,RoleNames,),MATCH($F82,ExpenseNames,))*INDEX(StaffData, MATCH(CONCATENATE($C82,"New hires",$G82,$H82),StaffDataLookupName,), MATCH(BM$6,StaffDataMonths,))  + IF(BM$6&gt;INDEX(RoleData,MATCH($H82,RoleNames,),MATCH('Role Assumptions'!$H$5,ExpenseNames,)),INDEX(StaffData, MATCH(CONCATENATE($C82,"New hires",$G82,$H82),StaffDataLookupName,), MATCH(BM$6-INDEX(RoleData,MATCH($H82,RoleNames,),MATCH('Role Assumptions'!$H$5,ExpenseNames,)),StaffDataMonths,)) * INDEX(RoleData,MATCH($H82,RoleNames,),MATCH($F82,ExpenseNames,)),0)</f>
        <v>4000</v>
      </c>
      <c r="BN82" s="22">
        <f>INDEX(RoleData,MATCH($H82,RoleNames,),MATCH($F82,ExpenseNames,))*INDEX(StaffData, MATCH(CONCATENATE($C82,"New hires",$G82,$H82),StaffDataLookupName,), MATCH(BN$6,StaffDataMonths,))  + IF(BN$6&gt;INDEX(RoleData,MATCH($H82,RoleNames,),MATCH('Role Assumptions'!$H$5,ExpenseNames,)),INDEX(StaffData, MATCH(CONCATENATE($C82,"New hires",$G82,$H82),StaffDataLookupName,), MATCH(BN$6-INDEX(RoleData,MATCH($H82,RoleNames,),MATCH('Role Assumptions'!$H$5,ExpenseNames,)),StaffDataMonths,)) * INDEX(RoleData,MATCH($H82,RoleNames,),MATCH($F82,ExpenseNames,)),0)</f>
        <v>0</v>
      </c>
      <c r="BO82" s="22">
        <f>INDEX(RoleData,MATCH($H82,RoleNames,),MATCH($F82,ExpenseNames,))*INDEX(StaffData, MATCH(CONCATENATE($C82,"New hires",$G82,$H82),StaffDataLookupName,), MATCH(BO$6,StaffDataMonths,))  + IF(BO$6&gt;INDEX(RoleData,MATCH($H82,RoleNames,),MATCH('Role Assumptions'!$H$5,ExpenseNames,)),INDEX(StaffData, MATCH(CONCATENATE($C82,"New hires",$G82,$H82),StaffDataLookupName,), MATCH(BO$6-INDEX(RoleData,MATCH($H82,RoleNames,),MATCH('Role Assumptions'!$H$5,ExpenseNames,)),StaffDataMonths,)) * INDEX(RoleData,MATCH($H82,RoleNames,),MATCH($F82,ExpenseNames,)),0)</f>
        <v>0</v>
      </c>
      <c r="BP82" s="22">
        <f>INDEX(RoleData,MATCH($H82,RoleNames,),MATCH($F82,ExpenseNames,))*INDEX(StaffData, MATCH(CONCATENATE($C82,"New hires",$G82,$H82),StaffDataLookupName,), MATCH(BP$6,StaffDataMonths,))  + IF(BP$6&gt;INDEX(RoleData,MATCH($H82,RoleNames,),MATCH('Role Assumptions'!$H$5,ExpenseNames,)),INDEX(StaffData, MATCH(CONCATENATE($C82,"New hires",$G82,$H82),StaffDataLookupName,), MATCH(BP$6-INDEX(RoleData,MATCH($H82,RoleNames,),MATCH('Role Assumptions'!$H$5,ExpenseNames,)),StaffDataMonths,)) * INDEX(RoleData,MATCH($H82,RoleNames,),MATCH($F82,ExpenseNames,)),0)</f>
        <v>0</v>
      </c>
      <c r="BQ82" s="22">
        <f>INDEX(RoleData,MATCH($H82,RoleNames,),MATCH($F82,ExpenseNames,))*INDEX(StaffData, MATCH(CONCATENATE($C82,"New hires",$G82,$H82),StaffDataLookupName,), MATCH(BQ$6,StaffDataMonths,))  + IF(BQ$6&gt;INDEX(RoleData,MATCH($H82,RoleNames,),MATCH('Role Assumptions'!$H$5,ExpenseNames,)),INDEX(StaffData, MATCH(CONCATENATE($C82,"New hires",$G82,$H82),StaffDataLookupName,), MATCH(BQ$6-INDEX(RoleData,MATCH($H82,RoleNames,),MATCH('Role Assumptions'!$H$5,ExpenseNames,)),StaffDataMonths,)) * INDEX(RoleData,MATCH($H82,RoleNames,),MATCH($F82,ExpenseNames,)),0)</f>
        <v>0</v>
      </c>
    </row>
    <row r="83" spans="1:69" s="21" customFormat="1" ht="16" customHeight="1">
      <c r="A83" s="212"/>
      <c r="B83" s="21" t="s">
        <v>132</v>
      </c>
      <c r="C83" s="212" t="s">
        <v>2</v>
      </c>
      <c r="D83" s="212" t="s">
        <v>118</v>
      </c>
      <c r="E83" s="212" t="s">
        <v>113</v>
      </c>
      <c r="F83" s="212" t="s">
        <v>89</v>
      </c>
      <c r="G83" s="212" t="s">
        <v>45</v>
      </c>
      <c r="H83" s="197" t="s">
        <v>49</v>
      </c>
      <c r="I83" s="197" t="str">
        <f t="shared" si="67"/>
        <v>ExpensesR&amp;DStaffTechnologyComputerServer DevelopmentWeb Designer</v>
      </c>
      <c r="J83" s="22">
        <f>INDEX(RoleData,MATCH($H83,RoleNames,),MATCH($F83,ExpenseNames,))*INDEX(StaffData, MATCH(CONCATENATE($C83,"New hires",$G83,$H83),StaffDataLookupName,), MATCH(J$6,StaffDataMonths,))  + IF(J$6&gt;INDEX(RoleData,MATCH($H83,RoleNames,),MATCH('Role Assumptions'!$H$5,ExpenseNames,)),INDEX(StaffData, MATCH(CONCATENATE($C83,"New hires",$G83,$H83),StaffDataLookupName,), MATCH(J$6-INDEX(RoleData,MATCH($H83,RoleNames,),MATCH('Role Assumptions'!$H$5,ExpenseNames,)),StaffDataMonths,)) * INDEX(RoleData,MATCH($H83,RoleNames,),MATCH($F83,ExpenseNames,)),0)</f>
        <v>0</v>
      </c>
      <c r="K83" s="22">
        <f>INDEX(RoleData,MATCH($H83,RoleNames,),MATCH($F83,ExpenseNames,))*INDEX(StaffData, MATCH(CONCATENATE($C83,"New hires",$G83,$H83),StaffDataLookupName,), MATCH(K$6,StaffDataMonths,))  + IF(K$6&gt;INDEX(RoleData,MATCH($H83,RoleNames,),MATCH('Role Assumptions'!$H$5,ExpenseNames,)),INDEX(StaffData, MATCH(CONCATENATE($C83,"New hires",$G83,$H83),StaffDataLookupName,), MATCH(K$6-INDEX(RoleData,MATCH($H83,RoleNames,),MATCH('Role Assumptions'!$H$5,ExpenseNames,)),StaffDataMonths,)) * INDEX(RoleData,MATCH($H83,RoleNames,),MATCH($F83,ExpenseNames,)),0)</f>
        <v>0</v>
      </c>
      <c r="L83" s="22">
        <f>INDEX(RoleData,MATCH($H83,RoleNames,),MATCH($F83,ExpenseNames,))*INDEX(StaffData, MATCH(CONCATENATE($C83,"New hires",$G83,$H83),StaffDataLookupName,), MATCH(L$6,StaffDataMonths,))  + IF(L$6&gt;INDEX(RoleData,MATCH($H83,RoleNames,),MATCH('Role Assumptions'!$H$5,ExpenseNames,)),INDEX(StaffData, MATCH(CONCATENATE($C83,"New hires",$G83,$H83),StaffDataLookupName,), MATCH(L$6-INDEX(RoleData,MATCH($H83,RoleNames,),MATCH('Role Assumptions'!$H$5,ExpenseNames,)),StaffDataMonths,)) * INDEX(RoleData,MATCH($H83,RoleNames,),MATCH($F83,ExpenseNames,)),0)</f>
        <v>0</v>
      </c>
      <c r="M83" s="22">
        <f>INDEX(RoleData,MATCH($H83,RoleNames,),MATCH($F83,ExpenseNames,))*INDEX(StaffData, MATCH(CONCATENATE($C83,"New hires",$G83,$H83),StaffDataLookupName,), MATCH(M$6,StaffDataMonths,))  + IF(M$6&gt;INDEX(RoleData,MATCH($H83,RoleNames,),MATCH('Role Assumptions'!$H$5,ExpenseNames,)),INDEX(StaffData, MATCH(CONCATENATE($C83,"New hires",$G83,$H83),StaffDataLookupName,), MATCH(M$6-INDEX(RoleData,MATCH($H83,RoleNames,),MATCH('Role Assumptions'!$H$5,ExpenseNames,)),StaffDataMonths,)) * INDEX(RoleData,MATCH($H83,RoleNames,),MATCH($F83,ExpenseNames,)),0)</f>
        <v>0</v>
      </c>
      <c r="N83" s="22">
        <f>INDEX(RoleData,MATCH($H83,RoleNames,),MATCH($F83,ExpenseNames,))*INDEX(StaffData, MATCH(CONCATENATE($C83,"New hires",$G83,$H83),StaffDataLookupName,), MATCH(N$6,StaffDataMonths,))  + IF(N$6&gt;INDEX(RoleData,MATCH($H83,RoleNames,),MATCH('Role Assumptions'!$H$5,ExpenseNames,)),INDEX(StaffData, MATCH(CONCATENATE($C83,"New hires",$G83,$H83),StaffDataLookupName,), MATCH(N$6-INDEX(RoleData,MATCH($H83,RoleNames,),MATCH('Role Assumptions'!$H$5,ExpenseNames,)),StaffDataMonths,)) * INDEX(RoleData,MATCH($H83,RoleNames,),MATCH($F83,ExpenseNames,)),0)</f>
        <v>0</v>
      </c>
      <c r="O83" s="22">
        <f>INDEX(RoleData,MATCH($H83,RoleNames,),MATCH($F83,ExpenseNames,))*INDEX(StaffData, MATCH(CONCATENATE($C83,"New hires",$G83,$H83),StaffDataLookupName,), MATCH(O$6,StaffDataMonths,))  + IF(O$6&gt;INDEX(RoleData,MATCH($H83,RoleNames,),MATCH('Role Assumptions'!$H$5,ExpenseNames,)),INDEX(StaffData, MATCH(CONCATENATE($C83,"New hires",$G83,$H83),StaffDataLookupName,), MATCH(O$6-INDEX(RoleData,MATCH($H83,RoleNames,),MATCH('Role Assumptions'!$H$5,ExpenseNames,)),StaffDataMonths,)) * INDEX(RoleData,MATCH($H83,RoleNames,),MATCH($F83,ExpenseNames,)),0)</f>
        <v>0</v>
      </c>
      <c r="P83" s="22">
        <f>INDEX(RoleData,MATCH($H83,RoleNames,),MATCH($F83,ExpenseNames,))*INDEX(StaffData, MATCH(CONCATENATE($C83,"New hires",$G83,$H83),StaffDataLookupName,), MATCH(P$6,StaffDataMonths,))  + IF(P$6&gt;INDEX(RoleData,MATCH($H83,RoleNames,),MATCH('Role Assumptions'!$H$5,ExpenseNames,)),INDEX(StaffData, MATCH(CONCATENATE($C83,"New hires",$G83,$H83),StaffDataLookupName,), MATCH(P$6-INDEX(RoleData,MATCH($H83,RoleNames,),MATCH('Role Assumptions'!$H$5,ExpenseNames,)),StaffDataMonths,)) * INDEX(RoleData,MATCH($H83,RoleNames,),MATCH($F83,ExpenseNames,)),0)</f>
        <v>0</v>
      </c>
      <c r="Q83" s="22">
        <f>INDEX(RoleData,MATCH($H83,RoleNames,),MATCH($F83,ExpenseNames,))*INDEX(StaffData, MATCH(CONCATENATE($C83,"New hires",$G83,$H83),StaffDataLookupName,), MATCH(Q$6,StaffDataMonths,))  + IF(Q$6&gt;INDEX(RoleData,MATCH($H83,RoleNames,),MATCH('Role Assumptions'!$H$5,ExpenseNames,)),INDEX(StaffData, MATCH(CONCATENATE($C83,"New hires",$G83,$H83),StaffDataLookupName,), MATCH(Q$6-INDEX(RoleData,MATCH($H83,RoleNames,),MATCH('Role Assumptions'!$H$5,ExpenseNames,)),StaffDataMonths,)) * INDEX(RoleData,MATCH($H83,RoleNames,),MATCH($F83,ExpenseNames,)),0)</f>
        <v>0</v>
      </c>
      <c r="R83" s="22">
        <f>INDEX(RoleData,MATCH($H83,RoleNames,),MATCH($F83,ExpenseNames,))*INDEX(StaffData, MATCH(CONCATENATE($C83,"New hires",$G83,$H83),StaffDataLookupName,), MATCH(R$6,StaffDataMonths,))  + IF(R$6&gt;INDEX(RoleData,MATCH($H83,RoleNames,),MATCH('Role Assumptions'!$H$5,ExpenseNames,)),INDEX(StaffData, MATCH(CONCATENATE($C83,"New hires",$G83,$H83),StaffDataLookupName,), MATCH(R$6-INDEX(RoleData,MATCH($H83,RoleNames,),MATCH('Role Assumptions'!$H$5,ExpenseNames,)),StaffDataMonths,)) * INDEX(RoleData,MATCH($H83,RoleNames,),MATCH($F83,ExpenseNames,)),0)</f>
        <v>0</v>
      </c>
      <c r="S83" s="22">
        <f>INDEX(RoleData,MATCH($H83,RoleNames,),MATCH($F83,ExpenseNames,))*INDEX(StaffData, MATCH(CONCATENATE($C83,"New hires",$G83,$H83),StaffDataLookupName,), MATCH(S$6,StaffDataMonths,))  + IF(S$6&gt;INDEX(RoleData,MATCH($H83,RoleNames,),MATCH('Role Assumptions'!$H$5,ExpenseNames,)),INDEX(StaffData, MATCH(CONCATENATE($C83,"New hires",$G83,$H83),StaffDataLookupName,), MATCH(S$6-INDEX(RoleData,MATCH($H83,RoleNames,),MATCH('Role Assumptions'!$H$5,ExpenseNames,)),StaffDataMonths,)) * INDEX(RoleData,MATCH($H83,RoleNames,),MATCH($F83,ExpenseNames,)),0)</f>
        <v>0</v>
      </c>
      <c r="T83" s="22">
        <f>INDEX(RoleData,MATCH($H83,RoleNames,),MATCH($F83,ExpenseNames,))*INDEX(StaffData, MATCH(CONCATENATE($C83,"New hires",$G83,$H83),StaffDataLookupName,), MATCH(T$6,StaffDataMonths,))  + IF(T$6&gt;INDEX(RoleData,MATCH($H83,RoleNames,),MATCH('Role Assumptions'!$H$5,ExpenseNames,)),INDEX(StaffData, MATCH(CONCATENATE($C83,"New hires",$G83,$H83),StaffDataLookupName,), MATCH(T$6-INDEX(RoleData,MATCH($H83,RoleNames,),MATCH('Role Assumptions'!$H$5,ExpenseNames,)),StaffDataMonths,)) * INDEX(RoleData,MATCH($H83,RoleNames,),MATCH($F83,ExpenseNames,)),0)</f>
        <v>0</v>
      </c>
      <c r="U83" s="22">
        <f>INDEX(RoleData,MATCH($H83,RoleNames,),MATCH($F83,ExpenseNames,))*INDEX(StaffData, MATCH(CONCATENATE($C83,"New hires",$G83,$H83),StaffDataLookupName,), MATCH(U$6,StaffDataMonths,))  + IF(U$6&gt;INDEX(RoleData,MATCH($H83,RoleNames,),MATCH('Role Assumptions'!$H$5,ExpenseNames,)),INDEX(StaffData, MATCH(CONCATENATE($C83,"New hires",$G83,$H83),StaffDataLookupName,), MATCH(U$6-INDEX(RoleData,MATCH($H83,RoleNames,),MATCH('Role Assumptions'!$H$5,ExpenseNames,)),StaffDataMonths,)) * INDEX(RoleData,MATCH($H83,RoleNames,),MATCH($F83,ExpenseNames,)),0)</f>
        <v>0</v>
      </c>
      <c r="V83" s="22">
        <f>INDEX(RoleData,MATCH($H83,RoleNames,),MATCH($F83,ExpenseNames,))*INDEX(StaffData, MATCH(CONCATENATE($C83,"New hires",$G83,$H83),StaffDataLookupName,), MATCH(V$6,StaffDataMonths,))  + IF(V$6&gt;INDEX(RoleData,MATCH($H83,RoleNames,),MATCH('Role Assumptions'!$H$5,ExpenseNames,)),INDEX(StaffData, MATCH(CONCATENATE($C83,"New hires",$G83,$H83),StaffDataLookupName,), MATCH(V$6-INDEX(RoleData,MATCH($H83,RoleNames,),MATCH('Role Assumptions'!$H$5,ExpenseNames,)),StaffDataMonths,)) * INDEX(RoleData,MATCH($H83,RoleNames,),MATCH($F83,ExpenseNames,)),0)</f>
        <v>0</v>
      </c>
      <c r="W83" s="22">
        <f>INDEX(RoleData,MATCH($H83,RoleNames,),MATCH($F83,ExpenseNames,))*INDEX(StaffData, MATCH(CONCATENATE($C83,"New hires",$G83,$H83),StaffDataLookupName,), MATCH(W$6,StaffDataMonths,))  + IF(W$6&gt;INDEX(RoleData,MATCH($H83,RoleNames,),MATCH('Role Assumptions'!$H$5,ExpenseNames,)),INDEX(StaffData, MATCH(CONCATENATE($C83,"New hires",$G83,$H83),StaffDataLookupName,), MATCH(W$6-INDEX(RoleData,MATCH($H83,RoleNames,),MATCH('Role Assumptions'!$H$5,ExpenseNames,)),StaffDataMonths,)) * INDEX(RoleData,MATCH($H83,RoleNames,),MATCH($F83,ExpenseNames,)),0)</f>
        <v>0</v>
      </c>
      <c r="X83" s="22">
        <f>INDEX(RoleData,MATCH($H83,RoleNames,),MATCH($F83,ExpenseNames,))*INDEX(StaffData, MATCH(CONCATENATE($C83,"New hires",$G83,$H83),StaffDataLookupName,), MATCH(X$6,StaffDataMonths,))  + IF(X$6&gt;INDEX(RoleData,MATCH($H83,RoleNames,),MATCH('Role Assumptions'!$H$5,ExpenseNames,)),INDEX(StaffData, MATCH(CONCATENATE($C83,"New hires",$G83,$H83),StaffDataLookupName,), MATCH(X$6-INDEX(RoleData,MATCH($H83,RoleNames,),MATCH('Role Assumptions'!$H$5,ExpenseNames,)),StaffDataMonths,)) * INDEX(RoleData,MATCH($H83,RoleNames,),MATCH($F83,ExpenseNames,)),0)</f>
        <v>0</v>
      </c>
      <c r="Y83" s="22">
        <f>INDEX(RoleData,MATCH($H83,RoleNames,),MATCH($F83,ExpenseNames,))*INDEX(StaffData, MATCH(CONCATENATE($C83,"New hires",$G83,$H83),StaffDataLookupName,), MATCH(Y$6,StaffDataMonths,))  + IF(Y$6&gt;INDEX(RoleData,MATCH($H83,RoleNames,),MATCH('Role Assumptions'!$H$5,ExpenseNames,)),INDEX(StaffData, MATCH(CONCATENATE($C83,"New hires",$G83,$H83),StaffDataLookupName,), MATCH(Y$6-INDEX(RoleData,MATCH($H83,RoleNames,),MATCH('Role Assumptions'!$H$5,ExpenseNames,)),StaffDataMonths,)) * INDEX(RoleData,MATCH($H83,RoleNames,),MATCH($F83,ExpenseNames,)),0)</f>
        <v>0</v>
      </c>
      <c r="Z83" s="22">
        <f>INDEX(RoleData,MATCH($H83,RoleNames,),MATCH($F83,ExpenseNames,))*INDEX(StaffData, MATCH(CONCATENATE($C83,"New hires",$G83,$H83),StaffDataLookupName,), MATCH(Z$6,StaffDataMonths,))  + IF(Z$6&gt;INDEX(RoleData,MATCH($H83,RoleNames,),MATCH('Role Assumptions'!$H$5,ExpenseNames,)),INDEX(StaffData, MATCH(CONCATENATE($C83,"New hires",$G83,$H83),StaffDataLookupName,), MATCH(Z$6-INDEX(RoleData,MATCH($H83,RoleNames,),MATCH('Role Assumptions'!$H$5,ExpenseNames,)),StaffDataMonths,)) * INDEX(RoleData,MATCH($H83,RoleNames,),MATCH($F83,ExpenseNames,)),0)</f>
        <v>0</v>
      </c>
      <c r="AA83" s="22">
        <f>INDEX(RoleData,MATCH($H83,RoleNames,),MATCH($F83,ExpenseNames,))*INDEX(StaffData, MATCH(CONCATENATE($C83,"New hires",$G83,$H83),StaffDataLookupName,), MATCH(AA$6,StaffDataMonths,))  + IF(AA$6&gt;INDEX(RoleData,MATCH($H83,RoleNames,),MATCH('Role Assumptions'!$H$5,ExpenseNames,)),INDEX(StaffData, MATCH(CONCATENATE($C83,"New hires",$G83,$H83),StaffDataLookupName,), MATCH(AA$6-INDEX(RoleData,MATCH($H83,RoleNames,),MATCH('Role Assumptions'!$H$5,ExpenseNames,)),StaffDataMonths,)) * INDEX(RoleData,MATCH($H83,RoleNames,),MATCH($F83,ExpenseNames,)),0)</f>
        <v>0</v>
      </c>
      <c r="AB83" s="22">
        <f>INDEX(RoleData,MATCH($H83,RoleNames,),MATCH($F83,ExpenseNames,))*INDEX(StaffData, MATCH(CONCATENATE($C83,"New hires",$G83,$H83),StaffDataLookupName,), MATCH(AB$6,StaffDataMonths,))  + IF(AB$6&gt;INDEX(RoleData,MATCH($H83,RoleNames,),MATCH('Role Assumptions'!$H$5,ExpenseNames,)),INDEX(StaffData, MATCH(CONCATENATE($C83,"New hires",$G83,$H83),StaffDataLookupName,), MATCH(AB$6-INDEX(RoleData,MATCH($H83,RoleNames,),MATCH('Role Assumptions'!$H$5,ExpenseNames,)),StaffDataMonths,)) * INDEX(RoleData,MATCH($H83,RoleNames,),MATCH($F83,ExpenseNames,)),0)</f>
        <v>0</v>
      </c>
      <c r="AC83" s="22">
        <f>INDEX(RoleData,MATCH($H83,RoleNames,),MATCH($F83,ExpenseNames,))*INDEX(StaffData, MATCH(CONCATENATE($C83,"New hires",$G83,$H83),StaffDataLookupName,), MATCH(AC$6,StaffDataMonths,))  + IF(AC$6&gt;INDEX(RoleData,MATCH($H83,RoleNames,),MATCH('Role Assumptions'!$H$5,ExpenseNames,)),INDEX(StaffData, MATCH(CONCATENATE($C83,"New hires",$G83,$H83),StaffDataLookupName,), MATCH(AC$6-INDEX(RoleData,MATCH($H83,RoleNames,),MATCH('Role Assumptions'!$H$5,ExpenseNames,)),StaffDataMonths,)) * INDEX(RoleData,MATCH($H83,RoleNames,),MATCH($F83,ExpenseNames,)),0)</f>
        <v>0</v>
      </c>
      <c r="AD83" s="22">
        <f>INDEX(RoleData,MATCH($H83,RoleNames,),MATCH($F83,ExpenseNames,))*INDEX(StaffData, MATCH(CONCATENATE($C83,"New hires",$G83,$H83),StaffDataLookupName,), MATCH(AD$6,StaffDataMonths,))  + IF(AD$6&gt;INDEX(RoleData,MATCH($H83,RoleNames,),MATCH('Role Assumptions'!$H$5,ExpenseNames,)),INDEX(StaffData, MATCH(CONCATENATE($C83,"New hires",$G83,$H83),StaffDataLookupName,), MATCH(AD$6-INDEX(RoleData,MATCH($H83,RoleNames,),MATCH('Role Assumptions'!$H$5,ExpenseNames,)),StaffDataMonths,)) * INDEX(RoleData,MATCH($H83,RoleNames,),MATCH($F83,ExpenseNames,)),0)</f>
        <v>0</v>
      </c>
      <c r="AE83" s="22">
        <f>INDEX(RoleData,MATCH($H83,RoleNames,),MATCH($F83,ExpenseNames,))*INDEX(StaffData, MATCH(CONCATENATE($C83,"New hires",$G83,$H83),StaffDataLookupName,), MATCH(AE$6,StaffDataMonths,))  + IF(AE$6&gt;INDEX(RoleData,MATCH($H83,RoleNames,),MATCH('Role Assumptions'!$H$5,ExpenseNames,)),INDEX(StaffData, MATCH(CONCATENATE($C83,"New hires",$G83,$H83),StaffDataLookupName,), MATCH(AE$6-INDEX(RoleData,MATCH($H83,RoleNames,),MATCH('Role Assumptions'!$H$5,ExpenseNames,)),StaffDataMonths,)) * INDEX(RoleData,MATCH($H83,RoleNames,),MATCH($F83,ExpenseNames,)),0)</f>
        <v>0</v>
      </c>
      <c r="AF83" s="22">
        <f>INDEX(RoleData,MATCH($H83,RoleNames,),MATCH($F83,ExpenseNames,))*INDEX(StaffData, MATCH(CONCATENATE($C83,"New hires",$G83,$H83),StaffDataLookupName,), MATCH(AF$6,StaffDataMonths,))  + IF(AF$6&gt;INDEX(RoleData,MATCH($H83,RoleNames,),MATCH('Role Assumptions'!$H$5,ExpenseNames,)),INDEX(StaffData, MATCH(CONCATENATE($C83,"New hires",$G83,$H83),StaffDataLookupName,), MATCH(AF$6-INDEX(RoleData,MATCH($H83,RoleNames,),MATCH('Role Assumptions'!$H$5,ExpenseNames,)),StaffDataMonths,)) * INDEX(RoleData,MATCH($H83,RoleNames,),MATCH($F83,ExpenseNames,)),0)</f>
        <v>0</v>
      </c>
      <c r="AG83" s="22">
        <f>INDEX(RoleData,MATCH($H83,RoleNames,),MATCH($F83,ExpenseNames,))*INDEX(StaffData, MATCH(CONCATENATE($C83,"New hires",$G83,$H83),StaffDataLookupName,), MATCH(AG$6,StaffDataMonths,))  + IF(AG$6&gt;INDEX(RoleData,MATCH($H83,RoleNames,),MATCH('Role Assumptions'!$H$5,ExpenseNames,)),INDEX(StaffData, MATCH(CONCATENATE($C83,"New hires",$G83,$H83),StaffDataLookupName,), MATCH(AG$6-INDEX(RoleData,MATCH($H83,RoleNames,),MATCH('Role Assumptions'!$H$5,ExpenseNames,)),StaffDataMonths,)) * INDEX(RoleData,MATCH($H83,RoleNames,),MATCH($F83,ExpenseNames,)),0)</f>
        <v>0</v>
      </c>
      <c r="AH83" s="22">
        <f>INDEX(RoleData,MATCH($H83,RoleNames,),MATCH($F83,ExpenseNames,))*INDEX(StaffData, MATCH(CONCATENATE($C83,"New hires",$G83,$H83),StaffDataLookupName,), MATCH(AH$6,StaffDataMonths,))  + IF(AH$6&gt;INDEX(RoleData,MATCH($H83,RoleNames,),MATCH('Role Assumptions'!$H$5,ExpenseNames,)),INDEX(StaffData, MATCH(CONCATENATE($C83,"New hires",$G83,$H83),StaffDataLookupName,), MATCH(AH$6-INDEX(RoleData,MATCH($H83,RoleNames,),MATCH('Role Assumptions'!$H$5,ExpenseNames,)),StaffDataMonths,)) * INDEX(RoleData,MATCH($H83,RoleNames,),MATCH($F83,ExpenseNames,)),0)</f>
        <v>0</v>
      </c>
      <c r="AI83" s="22">
        <f>INDEX(RoleData,MATCH($H83,RoleNames,),MATCH($F83,ExpenseNames,))*INDEX(StaffData, MATCH(CONCATENATE($C83,"New hires",$G83,$H83),StaffDataLookupName,), MATCH(AI$6,StaffDataMonths,))  + IF(AI$6&gt;INDEX(RoleData,MATCH($H83,RoleNames,),MATCH('Role Assumptions'!$H$5,ExpenseNames,)),INDEX(StaffData, MATCH(CONCATENATE($C83,"New hires",$G83,$H83),StaffDataLookupName,), MATCH(AI$6-INDEX(RoleData,MATCH($H83,RoleNames,),MATCH('Role Assumptions'!$H$5,ExpenseNames,)),StaffDataMonths,)) * INDEX(RoleData,MATCH($H83,RoleNames,),MATCH($F83,ExpenseNames,)),0)</f>
        <v>0</v>
      </c>
      <c r="AJ83" s="22">
        <f>INDEX(RoleData,MATCH($H83,RoleNames,),MATCH($F83,ExpenseNames,))*INDEX(StaffData, MATCH(CONCATENATE($C83,"New hires",$G83,$H83),StaffDataLookupName,), MATCH(AJ$6,StaffDataMonths,))  + IF(AJ$6&gt;INDEX(RoleData,MATCH($H83,RoleNames,),MATCH('Role Assumptions'!$H$5,ExpenseNames,)),INDEX(StaffData, MATCH(CONCATENATE($C83,"New hires",$G83,$H83),StaffDataLookupName,), MATCH(AJ$6-INDEX(RoleData,MATCH($H83,RoleNames,),MATCH('Role Assumptions'!$H$5,ExpenseNames,)),StaffDataMonths,)) * INDEX(RoleData,MATCH($H83,RoleNames,),MATCH($F83,ExpenseNames,)),0)</f>
        <v>0</v>
      </c>
      <c r="AK83" s="22">
        <f>INDEX(RoleData,MATCH($H83,RoleNames,),MATCH($F83,ExpenseNames,))*INDEX(StaffData, MATCH(CONCATENATE($C83,"New hires",$G83,$H83),StaffDataLookupName,), MATCH(AK$6,StaffDataMonths,))  + IF(AK$6&gt;INDEX(RoleData,MATCH($H83,RoleNames,),MATCH('Role Assumptions'!$H$5,ExpenseNames,)),INDEX(StaffData, MATCH(CONCATENATE($C83,"New hires",$G83,$H83),StaffDataLookupName,), MATCH(AK$6-INDEX(RoleData,MATCH($H83,RoleNames,),MATCH('Role Assumptions'!$H$5,ExpenseNames,)),StaffDataMonths,)) * INDEX(RoleData,MATCH($H83,RoleNames,),MATCH($F83,ExpenseNames,)),0)</f>
        <v>0</v>
      </c>
      <c r="AL83" s="22">
        <f>INDEX(RoleData,MATCH($H83,RoleNames,),MATCH($F83,ExpenseNames,))*INDEX(StaffData, MATCH(CONCATENATE($C83,"New hires",$G83,$H83),StaffDataLookupName,), MATCH(AL$6,StaffDataMonths,))  + IF(AL$6&gt;INDEX(RoleData,MATCH($H83,RoleNames,),MATCH('Role Assumptions'!$H$5,ExpenseNames,)),INDEX(StaffData, MATCH(CONCATENATE($C83,"New hires",$G83,$H83),StaffDataLookupName,), MATCH(AL$6-INDEX(RoleData,MATCH($H83,RoleNames,),MATCH('Role Assumptions'!$H$5,ExpenseNames,)),StaffDataMonths,)) * INDEX(RoleData,MATCH($H83,RoleNames,),MATCH($F83,ExpenseNames,)),0)</f>
        <v>0</v>
      </c>
      <c r="AM83" s="22">
        <f>INDEX(RoleData,MATCH($H83,RoleNames,),MATCH($F83,ExpenseNames,))*INDEX(StaffData, MATCH(CONCATENATE($C83,"New hires",$G83,$H83),StaffDataLookupName,), MATCH(AM$6,StaffDataMonths,))  + IF(AM$6&gt;INDEX(RoleData,MATCH($H83,RoleNames,),MATCH('Role Assumptions'!$H$5,ExpenseNames,)),INDEX(StaffData, MATCH(CONCATENATE($C83,"New hires",$G83,$H83),StaffDataLookupName,), MATCH(AM$6-INDEX(RoleData,MATCH($H83,RoleNames,),MATCH('Role Assumptions'!$H$5,ExpenseNames,)),StaffDataMonths,)) * INDEX(RoleData,MATCH($H83,RoleNames,),MATCH($F83,ExpenseNames,)),0)</f>
        <v>0</v>
      </c>
      <c r="AN83" s="22">
        <f>INDEX(RoleData,MATCH($H83,RoleNames,),MATCH($F83,ExpenseNames,))*INDEX(StaffData, MATCH(CONCATENATE($C83,"New hires",$G83,$H83),StaffDataLookupName,), MATCH(AN$6,StaffDataMonths,))  + IF(AN$6&gt;INDEX(RoleData,MATCH($H83,RoleNames,),MATCH('Role Assumptions'!$H$5,ExpenseNames,)),INDEX(StaffData, MATCH(CONCATENATE($C83,"New hires",$G83,$H83),StaffDataLookupName,), MATCH(AN$6-INDEX(RoleData,MATCH($H83,RoleNames,),MATCH('Role Assumptions'!$H$5,ExpenseNames,)),StaffDataMonths,)) * INDEX(RoleData,MATCH($H83,RoleNames,),MATCH($F83,ExpenseNames,)),0)</f>
        <v>0</v>
      </c>
      <c r="AO83" s="22">
        <f>INDEX(RoleData,MATCH($H83,RoleNames,),MATCH($F83,ExpenseNames,))*INDEX(StaffData, MATCH(CONCATENATE($C83,"New hires",$G83,$H83),StaffDataLookupName,), MATCH(AO$6,StaffDataMonths,))  + IF(AO$6&gt;INDEX(RoleData,MATCH($H83,RoleNames,),MATCH('Role Assumptions'!$H$5,ExpenseNames,)),INDEX(StaffData, MATCH(CONCATENATE($C83,"New hires",$G83,$H83),StaffDataLookupName,), MATCH(AO$6-INDEX(RoleData,MATCH($H83,RoleNames,),MATCH('Role Assumptions'!$H$5,ExpenseNames,)),StaffDataMonths,)) * INDEX(RoleData,MATCH($H83,RoleNames,),MATCH($F83,ExpenseNames,)),0)</f>
        <v>0</v>
      </c>
      <c r="AP83" s="22">
        <f>INDEX(RoleData,MATCH($H83,RoleNames,),MATCH($F83,ExpenseNames,))*INDEX(StaffData, MATCH(CONCATENATE($C83,"New hires",$G83,$H83),StaffDataLookupName,), MATCH(AP$6,StaffDataMonths,))  + IF(AP$6&gt;INDEX(RoleData,MATCH($H83,RoleNames,),MATCH('Role Assumptions'!$H$5,ExpenseNames,)),INDEX(StaffData, MATCH(CONCATENATE($C83,"New hires",$G83,$H83),StaffDataLookupName,), MATCH(AP$6-INDEX(RoleData,MATCH($H83,RoleNames,),MATCH('Role Assumptions'!$H$5,ExpenseNames,)),StaffDataMonths,)) * INDEX(RoleData,MATCH($H83,RoleNames,),MATCH($F83,ExpenseNames,)),0)</f>
        <v>4000</v>
      </c>
      <c r="AQ83" s="22">
        <f>INDEX(RoleData,MATCH($H83,RoleNames,),MATCH($F83,ExpenseNames,))*INDEX(StaffData, MATCH(CONCATENATE($C83,"New hires",$G83,$H83),StaffDataLookupName,), MATCH(AQ$6,StaffDataMonths,))  + IF(AQ$6&gt;INDEX(RoleData,MATCH($H83,RoleNames,),MATCH('Role Assumptions'!$H$5,ExpenseNames,)),INDEX(StaffData, MATCH(CONCATENATE($C83,"New hires",$G83,$H83),StaffDataLookupName,), MATCH(AQ$6-INDEX(RoleData,MATCH($H83,RoleNames,),MATCH('Role Assumptions'!$H$5,ExpenseNames,)),StaffDataMonths,)) * INDEX(RoleData,MATCH($H83,RoleNames,),MATCH($F83,ExpenseNames,)),0)</f>
        <v>0</v>
      </c>
      <c r="AR83" s="22">
        <f>INDEX(RoleData,MATCH($H83,RoleNames,),MATCH($F83,ExpenseNames,))*INDEX(StaffData, MATCH(CONCATENATE($C83,"New hires",$G83,$H83),StaffDataLookupName,), MATCH(AR$6,StaffDataMonths,))  + IF(AR$6&gt;INDEX(RoleData,MATCH($H83,RoleNames,),MATCH('Role Assumptions'!$H$5,ExpenseNames,)),INDEX(StaffData, MATCH(CONCATENATE($C83,"New hires",$G83,$H83),StaffDataLookupName,), MATCH(AR$6-INDEX(RoleData,MATCH($H83,RoleNames,),MATCH('Role Assumptions'!$H$5,ExpenseNames,)),StaffDataMonths,)) * INDEX(RoleData,MATCH($H83,RoleNames,),MATCH($F83,ExpenseNames,)),0)</f>
        <v>0</v>
      </c>
      <c r="AS83" s="22">
        <f>INDEX(RoleData,MATCH($H83,RoleNames,),MATCH($F83,ExpenseNames,))*INDEX(StaffData, MATCH(CONCATENATE($C83,"New hires",$G83,$H83),StaffDataLookupName,), MATCH(AS$6,StaffDataMonths,))  + IF(AS$6&gt;INDEX(RoleData,MATCH($H83,RoleNames,),MATCH('Role Assumptions'!$H$5,ExpenseNames,)),INDEX(StaffData, MATCH(CONCATENATE($C83,"New hires",$G83,$H83),StaffDataLookupName,), MATCH(AS$6-INDEX(RoleData,MATCH($H83,RoleNames,),MATCH('Role Assumptions'!$H$5,ExpenseNames,)),StaffDataMonths,)) * INDEX(RoleData,MATCH($H83,RoleNames,),MATCH($F83,ExpenseNames,)),0)</f>
        <v>0</v>
      </c>
      <c r="AT83" s="22">
        <f>INDEX(RoleData,MATCH($H83,RoleNames,),MATCH($F83,ExpenseNames,))*INDEX(StaffData, MATCH(CONCATENATE($C83,"New hires",$G83,$H83),StaffDataLookupName,), MATCH(AT$6,StaffDataMonths,))  + IF(AT$6&gt;INDEX(RoleData,MATCH($H83,RoleNames,),MATCH('Role Assumptions'!$H$5,ExpenseNames,)),INDEX(StaffData, MATCH(CONCATENATE($C83,"New hires",$G83,$H83),StaffDataLookupName,), MATCH(AT$6-INDEX(RoleData,MATCH($H83,RoleNames,),MATCH('Role Assumptions'!$H$5,ExpenseNames,)),StaffDataMonths,)) * INDEX(RoleData,MATCH($H83,RoleNames,),MATCH($F83,ExpenseNames,)),0)</f>
        <v>0</v>
      </c>
      <c r="AU83" s="22">
        <f>INDEX(RoleData,MATCH($H83,RoleNames,),MATCH($F83,ExpenseNames,))*INDEX(StaffData, MATCH(CONCATENATE($C83,"New hires",$G83,$H83),StaffDataLookupName,), MATCH(AU$6,StaffDataMonths,))  + IF(AU$6&gt;INDEX(RoleData,MATCH($H83,RoleNames,),MATCH('Role Assumptions'!$H$5,ExpenseNames,)),INDEX(StaffData, MATCH(CONCATENATE($C83,"New hires",$G83,$H83),StaffDataLookupName,), MATCH(AU$6-INDEX(RoleData,MATCH($H83,RoleNames,),MATCH('Role Assumptions'!$H$5,ExpenseNames,)),StaffDataMonths,)) * INDEX(RoleData,MATCH($H83,RoleNames,),MATCH($F83,ExpenseNames,)),0)</f>
        <v>0</v>
      </c>
      <c r="AV83" s="22">
        <f>INDEX(RoleData,MATCH($H83,RoleNames,),MATCH($F83,ExpenseNames,))*INDEX(StaffData, MATCH(CONCATENATE($C83,"New hires",$G83,$H83),StaffDataLookupName,), MATCH(AV$6,StaffDataMonths,))  + IF(AV$6&gt;INDEX(RoleData,MATCH($H83,RoleNames,),MATCH('Role Assumptions'!$H$5,ExpenseNames,)),INDEX(StaffData, MATCH(CONCATENATE($C83,"New hires",$G83,$H83),StaffDataLookupName,), MATCH(AV$6-INDEX(RoleData,MATCH($H83,RoleNames,),MATCH('Role Assumptions'!$H$5,ExpenseNames,)),StaffDataMonths,)) * INDEX(RoleData,MATCH($H83,RoleNames,),MATCH($F83,ExpenseNames,)),0)</f>
        <v>0</v>
      </c>
      <c r="AW83" s="22">
        <f>INDEX(RoleData,MATCH($H83,RoleNames,),MATCH($F83,ExpenseNames,))*INDEX(StaffData, MATCH(CONCATENATE($C83,"New hires",$G83,$H83),StaffDataLookupName,), MATCH(AW$6,StaffDataMonths,))  + IF(AW$6&gt;INDEX(RoleData,MATCH($H83,RoleNames,),MATCH('Role Assumptions'!$H$5,ExpenseNames,)),INDEX(StaffData, MATCH(CONCATENATE($C83,"New hires",$G83,$H83),StaffDataLookupName,), MATCH(AW$6-INDEX(RoleData,MATCH($H83,RoleNames,),MATCH('Role Assumptions'!$H$5,ExpenseNames,)),StaffDataMonths,)) * INDEX(RoleData,MATCH($H83,RoleNames,),MATCH($F83,ExpenseNames,)),0)</f>
        <v>0</v>
      </c>
      <c r="AX83" s="22">
        <f>INDEX(RoleData,MATCH($H83,RoleNames,),MATCH($F83,ExpenseNames,))*INDEX(StaffData, MATCH(CONCATENATE($C83,"New hires",$G83,$H83),StaffDataLookupName,), MATCH(AX$6,StaffDataMonths,))  + IF(AX$6&gt;INDEX(RoleData,MATCH($H83,RoleNames,),MATCH('Role Assumptions'!$H$5,ExpenseNames,)),INDEX(StaffData, MATCH(CONCATENATE($C83,"New hires",$G83,$H83),StaffDataLookupName,), MATCH(AX$6-INDEX(RoleData,MATCH($H83,RoleNames,),MATCH('Role Assumptions'!$H$5,ExpenseNames,)),StaffDataMonths,)) * INDEX(RoleData,MATCH($H83,RoleNames,),MATCH($F83,ExpenseNames,)),0)</f>
        <v>0</v>
      </c>
      <c r="AY83" s="22">
        <f>INDEX(RoleData,MATCH($H83,RoleNames,),MATCH($F83,ExpenseNames,))*INDEX(StaffData, MATCH(CONCATENATE($C83,"New hires",$G83,$H83),StaffDataLookupName,), MATCH(AY$6,StaffDataMonths,))  + IF(AY$6&gt;INDEX(RoleData,MATCH($H83,RoleNames,),MATCH('Role Assumptions'!$H$5,ExpenseNames,)),INDEX(StaffData, MATCH(CONCATENATE($C83,"New hires",$G83,$H83),StaffDataLookupName,), MATCH(AY$6-INDEX(RoleData,MATCH($H83,RoleNames,),MATCH('Role Assumptions'!$H$5,ExpenseNames,)),StaffDataMonths,)) * INDEX(RoleData,MATCH($H83,RoleNames,),MATCH($F83,ExpenseNames,)),0)</f>
        <v>0</v>
      </c>
      <c r="AZ83" s="22">
        <f>INDEX(RoleData,MATCH($H83,RoleNames,),MATCH($F83,ExpenseNames,))*INDEX(StaffData, MATCH(CONCATENATE($C83,"New hires",$G83,$H83),StaffDataLookupName,), MATCH(AZ$6,StaffDataMonths,))  + IF(AZ$6&gt;INDEX(RoleData,MATCH($H83,RoleNames,),MATCH('Role Assumptions'!$H$5,ExpenseNames,)),INDEX(StaffData, MATCH(CONCATENATE($C83,"New hires",$G83,$H83),StaffDataLookupName,), MATCH(AZ$6-INDEX(RoleData,MATCH($H83,RoleNames,),MATCH('Role Assumptions'!$H$5,ExpenseNames,)),StaffDataMonths,)) * INDEX(RoleData,MATCH($H83,RoleNames,),MATCH($F83,ExpenseNames,)),0)</f>
        <v>0</v>
      </c>
      <c r="BA83" s="22">
        <f>INDEX(RoleData,MATCH($H83,RoleNames,),MATCH($F83,ExpenseNames,))*INDEX(StaffData, MATCH(CONCATENATE($C83,"New hires",$G83,$H83),StaffDataLookupName,), MATCH(BA$6,StaffDataMonths,))  + IF(BA$6&gt;INDEX(RoleData,MATCH($H83,RoleNames,),MATCH('Role Assumptions'!$H$5,ExpenseNames,)),INDEX(StaffData, MATCH(CONCATENATE($C83,"New hires",$G83,$H83),StaffDataLookupName,), MATCH(BA$6-INDEX(RoleData,MATCH($H83,RoleNames,),MATCH('Role Assumptions'!$H$5,ExpenseNames,)),StaffDataMonths,)) * INDEX(RoleData,MATCH($H83,RoleNames,),MATCH($F83,ExpenseNames,)),0)</f>
        <v>0</v>
      </c>
      <c r="BB83" s="22">
        <f>INDEX(RoleData,MATCH($H83,RoleNames,),MATCH($F83,ExpenseNames,))*INDEX(StaffData, MATCH(CONCATENATE($C83,"New hires",$G83,$H83),StaffDataLookupName,), MATCH(BB$6,StaffDataMonths,))  + IF(BB$6&gt;INDEX(RoleData,MATCH($H83,RoleNames,),MATCH('Role Assumptions'!$H$5,ExpenseNames,)),INDEX(StaffData, MATCH(CONCATENATE($C83,"New hires",$G83,$H83),StaffDataLookupName,), MATCH(BB$6-INDEX(RoleData,MATCH($H83,RoleNames,),MATCH('Role Assumptions'!$H$5,ExpenseNames,)),StaffDataMonths,)) * INDEX(RoleData,MATCH($H83,RoleNames,),MATCH($F83,ExpenseNames,)),0)</f>
        <v>0</v>
      </c>
      <c r="BC83" s="22">
        <f>INDEX(RoleData,MATCH($H83,RoleNames,),MATCH($F83,ExpenseNames,))*INDEX(StaffData, MATCH(CONCATENATE($C83,"New hires",$G83,$H83),StaffDataLookupName,), MATCH(BC$6,StaffDataMonths,))  + IF(BC$6&gt;INDEX(RoleData,MATCH($H83,RoleNames,),MATCH('Role Assumptions'!$H$5,ExpenseNames,)),INDEX(StaffData, MATCH(CONCATENATE($C83,"New hires",$G83,$H83),StaffDataLookupName,), MATCH(BC$6-INDEX(RoleData,MATCH($H83,RoleNames,),MATCH('Role Assumptions'!$H$5,ExpenseNames,)),StaffDataMonths,)) * INDEX(RoleData,MATCH($H83,RoleNames,),MATCH($F83,ExpenseNames,)),0)</f>
        <v>0</v>
      </c>
      <c r="BD83" s="22">
        <f>INDEX(RoleData,MATCH($H83,RoleNames,),MATCH($F83,ExpenseNames,))*INDEX(StaffData, MATCH(CONCATENATE($C83,"New hires",$G83,$H83),StaffDataLookupName,), MATCH(BD$6,StaffDataMonths,))  + IF(BD$6&gt;INDEX(RoleData,MATCH($H83,RoleNames,),MATCH('Role Assumptions'!$H$5,ExpenseNames,)),INDEX(StaffData, MATCH(CONCATENATE($C83,"New hires",$G83,$H83),StaffDataLookupName,), MATCH(BD$6-INDEX(RoleData,MATCH($H83,RoleNames,),MATCH('Role Assumptions'!$H$5,ExpenseNames,)),StaffDataMonths,)) * INDEX(RoleData,MATCH($H83,RoleNames,),MATCH($F83,ExpenseNames,)),0)</f>
        <v>0</v>
      </c>
      <c r="BE83" s="22">
        <f>INDEX(RoleData,MATCH($H83,RoleNames,),MATCH($F83,ExpenseNames,))*INDEX(StaffData, MATCH(CONCATENATE($C83,"New hires",$G83,$H83),StaffDataLookupName,), MATCH(BE$6,StaffDataMonths,))  + IF(BE$6&gt;INDEX(RoleData,MATCH($H83,RoleNames,),MATCH('Role Assumptions'!$H$5,ExpenseNames,)),INDEX(StaffData, MATCH(CONCATENATE($C83,"New hires",$G83,$H83),StaffDataLookupName,), MATCH(BE$6-INDEX(RoleData,MATCH($H83,RoleNames,),MATCH('Role Assumptions'!$H$5,ExpenseNames,)),StaffDataMonths,)) * INDEX(RoleData,MATCH($H83,RoleNames,),MATCH($F83,ExpenseNames,)),0)</f>
        <v>0</v>
      </c>
      <c r="BF83" s="22">
        <f>INDEX(RoleData,MATCH($H83,RoleNames,),MATCH($F83,ExpenseNames,))*INDEX(StaffData, MATCH(CONCATENATE($C83,"New hires",$G83,$H83),StaffDataLookupName,), MATCH(BF$6,StaffDataMonths,))  + IF(BF$6&gt;INDEX(RoleData,MATCH($H83,RoleNames,),MATCH('Role Assumptions'!$H$5,ExpenseNames,)),INDEX(StaffData, MATCH(CONCATENATE($C83,"New hires",$G83,$H83),StaffDataLookupName,), MATCH(BF$6-INDEX(RoleData,MATCH($H83,RoleNames,),MATCH('Role Assumptions'!$H$5,ExpenseNames,)),StaffDataMonths,)) * INDEX(RoleData,MATCH($H83,RoleNames,),MATCH($F83,ExpenseNames,)),0)</f>
        <v>0</v>
      </c>
      <c r="BG83" s="22">
        <f>INDEX(RoleData,MATCH($H83,RoleNames,),MATCH($F83,ExpenseNames,))*INDEX(StaffData, MATCH(CONCATENATE($C83,"New hires",$G83,$H83),StaffDataLookupName,), MATCH(BG$6,StaffDataMonths,))  + IF(BG$6&gt;INDEX(RoleData,MATCH($H83,RoleNames,),MATCH('Role Assumptions'!$H$5,ExpenseNames,)),INDEX(StaffData, MATCH(CONCATENATE($C83,"New hires",$G83,$H83),StaffDataLookupName,), MATCH(BG$6-INDEX(RoleData,MATCH($H83,RoleNames,),MATCH('Role Assumptions'!$H$5,ExpenseNames,)),StaffDataMonths,)) * INDEX(RoleData,MATCH($H83,RoleNames,),MATCH($F83,ExpenseNames,)),0)</f>
        <v>0</v>
      </c>
      <c r="BH83" s="22">
        <f>INDEX(RoleData,MATCH($H83,RoleNames,),MATCH($F83,ExpenseNames,))*INDEX(StaffData, MATCH(CONCATENATE($C83,"New hires",$G83,$H83),StaffDataLookupName,), MATCH(BH$6,StaffDataMonths,))  + IF(BH$6&gt;INDEX(RoleData,MATCH($H83,RoleNames,),MATCH('Role Assumptions'!$H$5,ExpenseNames,)),INDEX(StaffData, MATCH(CONCATENATE($C83,"New hires",$G83,$H83),StaffDataLookupName,), MATCH(BH$6-INDEX(RoleData,MATCH($H83,RoleNames,),MATCH('Role Assumptions'!$H$5,ExpenseNames,)),StaffDataMonths,)) * INDEX(RoleData,MATCH($H83,RoleNames,),MATCH($F83,ExpenseNames,)),0)</f>
        <v>4000</v>
      </c>
      <c r="BI83" s="22">
        <f>INDEX(RoleData,MATCH($H83,RoleNames,),MATCH($F83,ExpenseNames,))*INDEX(StaffData, MATCH(CONCATENATE($C83,"New hires",$G83,$H83),StaffDataLookupName,), MATCH(BI$6,StaffDataMonths,))  + IF(BI$6&gt;INDEX(RoleData,MATCH($H83,RoleNames,),MATCH('Role Assumptions'!$H$5,ExpenseNames,)),INDEX(StaffData, MATCH(CONCATENATE($C83,"New hires",$G83,$H83),StaffDataLookupName,), MATCH(BI$6-INDEX(RoleData,MATCH($H83,RoleNames,),MATCH('Role Assumptions'!$H$5,ExpenseNames,)),StaffDataMonths,)) * INDEX(RoleData,MATCH($H83,RoleNames,),MATCH($F83,ExpenseNames,)),0)</f>
        <v>0</v>
      </c>
      <c r="BJ83" s="22">
        <f>INDEX(RoleData,MATCH($H83,RoleNames,),MATCH($F83,ExpenseNames,))*INDEX(StaffData, MATCH(CONCATENATE($C83,"New hires",$G83,$H83),StaffDataLookupName,), MATCH(BJ$6,StaffDataMonths,))  + IF(BJ$6&gt;INDEX(RoleData,MATCH($H83,RoleNames,),MATCH('Role Assumptions'!$H$5,ExpenseNames,)),INDEX(StaffData, MATCH(CONCATENATE($C83,"New hires",$G83,$H83),StaffDataLookupName,), MATCH(BJ$6-INDEX(RoleData,MATCH($H83,RoleNames,),MATCH('Role Assumptions'!$H$5,ExpenseNames,)),StaffDataMonths,)) * INDEX(RoleData,MATCH($H83,RoleNames,),MATCH($F83,ExpenseNames,)),0)</f>
        <v>0</v>
      </c>
      <c r="BK83" s="22">
        <f>INDEX(RoleData,MATCH($H83,RoleNames,),MATCH($F83,ExpenseNames,))*INDEX(StaffData, MATCH(CONCATENATE($C83,"New hires",$G83,$H83),StaffDataLookupName,), MATCH(BK$6,StaffDataMonths,))  + IF(BK$6&gt;INDEX(RoleData,MATCH($H83,RoleNames,),MATCH('Role Assumptions'!$H$5,ExpenseNames,)),INDEX(StaffData, MATCH(CONCATENATE($C83,"New hires",$G83,$H83),StaffDataLookupName,), MATCH(BK$6-INDEX(RoleData,MATCH($H83,RoleNames,),MATCH('Role Assumptions'!$H$5,ExpenseNames,)),StaffDataMonths,)) * INDEX(RoleData,MATCH($H83,RoleNames,),MATCH($F83,ExpenseNames,)),0)</f>
        <v>0</v>
      </c>
      <c r="BL83" s="22">
        <f>INDEX(RoleData,MATCH($H83,RoleNames,),MATCH($F83,ExpenseNames,))*INDEX(StaffData, MATCH(CONCATENATE($C83,"New hires",$G83,$H83),StaffDataLookupName,), MATCH(BL$6,StaffDataMonths,))  + IF(BL$6&gt;INDEX(RoleData,MATCH($H83,RoleNames,),MATCH('Role Assumptions'!$H$5,ExpenseNames,)),INDEX(StaffData, MATCH(CONCATENATE($C83,"New hires",$G83,$H83),StaffDataLookupName,), MATCH(BL$6-INDEX(RoleData,MATCH($H83,RoleNames,),MATCH('Role Assumptions'!$H$5,ExpenseNames,)),StaffDataMonths,)) * INDEX(RoleData,MATCH($H83,RoleNames,),MATCH($F83,ExpenseNames,)),0)</f>
        <v>0</v>
      </c>
      <c r="BM83" s="22">
        <f>INDEX(RoleData,MATCH($H83,RoleNames,),MATCH($F83,ExpenseNames,))*INDEX(StaffData, MATCH(CONCATENATE($C83,"New hires",$G83,$H83),StaffDataLookupName,), MATCH(BM$6,StaffDataMonths,))  + IF(BM$6&gt;INDEX(RoleData,MATCH($H83,RoleNames,),MATCH('Role Assumptions'!$H$5,ExpenseNames,)),INDEX(StaffData, MATCH(CONCATENATE($C83,"New hires",$G83,$H83),StaffDataLookupName,), MATCH(BM$6-INDEX(RoleData,MATCH($H83,RoleNames,),MATCH('Role Assumptions'!$H$5,ExpenseNames,)),StaffDataMonths,)) * INDEX(RoleData,MATCH($H83,RoleNames,),MATCH($F83,ExpenseNames,)),0)</f>
        <v>0</v>
      </c>
      <c r="BN83" s="22">
        <f>INDEX(RoleData,MATCH($H83,RoleNames,),MATCH($F83,ExpenseNames,))*INDEX(StaffData, MATCH(CONCATENATE($C83,"New hires",$G83,$H83),StaffDataLookupName,), MATCH(BN$6,StaffDataMonths,))  + IF(BN$6&gt;INDEX(RoleData,MATCH($H83,RoleNames,),MATCH('Role Assumptions'!$H$5,ExpenseNames,)),INDEX(StaffData, MATCH(CONCATENATE($C83,"New hires",$G83,$H83),StaffDataLookupName,), MATCH(BN$6-INDEX(RoleData,MATCH($H83,RoleNames,),MATCH('Role Assumptions'!$H$5,ExpenseNames,)),StaffDataMonths,)) * INDEX(RoleData,MATCH($H83,RoleNames,),MATCH($F83,ExpenseNames,)),0)</f>
        <v>0</v>
      </c>
      <c r="BO83" s="22">
        <f>INDEX(RoleData,MATCH($H83,RoleNames,),MATCH($F83,ExpenseNames,))*INDEX(StaffData, MATCH(CONCATENATE($C83,"New hires",$G83,$H83),StaffDataLookupName,), MATCH(BO$6,StaffDataMonths,))  + IF(BO$6&gt;INDEX(RoleData,MATCH($H83,RoleNames,),MATCH('Role Assumptions'!$H$5,ExpenseNames,)),INDEX(StaffData, MATCH(CONCATENATE($C83,"New hires",$G83,$H83),StaffDataLookupName,), MATCH(BO$6-INDEX(RoleData,MATCH($H83,RoleNames,),MATCH('Role Assumptions'!$H$5,ExpenseNames,)),StaffDataMonths,)) * INDEX(RoleData,MATCH($H83,RoleNames,),MATCH($F83,ExpenseNames,)),0)</f>
        <v>0</v>
      </c>
      <c r="BP83" s="22">
        <f>INDEX(RoleData,MATCH($H83,RoleNames,),MATCH($F83,ExpenseNames,))*INDEX(StaffData, MATCH(CONCATENATE($C83,"New hires",$G83,$H83),StaffDataLookupName,), MATCH(BP$6,StaffDataMonths,))  + IF(BP$6&gt;INDEX(RoleData,MATCH($H83,RoleNames,),MATCH('Role Assumptions'!$H$5,ExpenseNames,)),INDEX(StaffData, MATCH(CONCATENATE($C83,"New hires",$G83,$H83),StaffDataLookupName,), MATCH(BP$6-INDEX(RoleData,MATCH($H83,RoleNames,),MATCH('Role Assumptions'!$H$5,ExpenseNames,)),StaffDataMonths,)) * INDEX(RoleData,MATCH($H83,RoleNames,),MATCH($F83,ExpenseNames,)),0)</f>
        <v>0</v>
      </c>
      <c r="BQ83" s="22">
        <f>INDEX(RoleData,MATCH($H83,RoleNames,),MATCH($F83,ExpenseNames,))*INDEX(StaffData, MATCH(CONCATENATE($C83,"New hires",$G83,$H83),StaffDataLookupName,), MATCH(BQ$6,StaffDataMonths,))  + IF(BQ$6&gt;INDEX(RoleData,MATCH($H83,RoleNames,),MATCH('Role Assumptions'!$H$5,ExpenseNames,)),INDEX(StaffData, MATCH(CONCATENATE($C83,"New hires",$G83,$H83),StaffDataLookupName,), MATCH(BQ$6-INDEX(RoleData,MATCH($H83,RoleNames,),MATCH('Role Assumptions'!$H$5,ExpenseNames,)),StaffDataMonths,)) * INDEX(RoleData,MATCH($H83,RoleNames,),MATCH($F83,ExpenseNames,)),0)</f>
        <v>0</v>
      </c>
    </row>
    <row r="84" spans="1:69" s="21" customFormat="1" ht="16" customHeight="1">
      <c r="A84" s="212"/>
      <c r="B84" s="21" t="s">
        <v>132</v>
      </c>
      <c r="C84" s="212" t="s">
        <v>2</v>
      </c>
      <c r="D84" s="212" t="s">
        <v>118</v>
      </c>
      <c r="E84" s="212" t="s">
        <v>113</v>
      </c>
      <c r="F84" s="212" t="s">
        <v>90</v>
      </c>
      <c r="G84" s="212" t="s">
        <v>0</v>
      </c>
      <c r="H84" s="197" t="s">
        <v>103</v>
      </c>
      <c r="I84" s="197" t="str">
        <f t="shared" si="67"/>
        <v>ExpensesR&amp;DStaffTechnologyToolsManagementCTO</v>
      </c>
      <c r="J84" s="22">
        <f t="shared" ref="J84:S89" si="68">INDEX(RoleData,MATCH($H84,RoleNames,),MATCH($F84,ExpenseNames,))*INDEX(StaffData, MATCH(CONCATENATE($C84,"New hires",$G84,$H84),StaffDataLookupName,), MATCH(J$6,StaffDataMonths,))</f>
        <v>2500</v>
      </c>
      <c r="K84" s="22">
        <f t="shared" si="68"/>
        <v>0</v>
      </c>
      <c r="L84" s="22">
        <f t="shared" si="68"/>
        <v>0</v>
      </c>
      <c r="M84" s="22">
        <f t="shared" si="68"/>
        <v>0</v>
      </c>
      <c r="N84" s="22">
        <f t="shared" si="68"/>
        <v>0</v>
      </c>
      <c r="O84" s="22">
        <f t="shared" si="68"/>
        <v>0</v>
      </c>
      <c r="P84" s="22">
        <f t="shared" si="68"/>
        <v>0</v>
      </c>
      <c r="Q84" s="22">
        <f t="shared" si="68"/>
        <v>0</v>
      </c>
      <c r="R84" s="22">
        <f t="shared" si="68"/>
        <v>0</v>
      </c>
      <c r="S84" s="22">
        <f t="shared" si="68"/>
        <v>0</v>
      </c>
      <c r="T84" s="22">
        <f t="shared" ref="T84:AC89" si="69">INDEX(RoleData,MATCH($H84,RoleNames,),MATCH($F84,ExpenseNames,))*INDEX(StaffData, MATCH(CONCATENATE($C84,"New hires",$G84,$H84),StaffDataLookupName,), MATCH(T$6,StaffDataMonths,))</f>
        <v>0</v>
      </c>
      <c r="U84" s="22">
        <f t="shared" si="69"/>
        <v>0</v>
      </c>
      <c r="V84" s="22">
        <f t="shared" si="69"/>
        <v>0</v>
      </c>
      <c r="W84" s="22">
        <f t="shared" si="69"/>
        <v>0</v>
      </c>
      <c r="X84" s="22">
        <f t="shared" si="69"/>
        <v>0</v>
      </c>
      <c r="Y84" s="22">
        <f t="shared" si="69"/>
        <v>0</v>
      </c>
      <c r="Z84" s="22">
        <f t="shared" si="69"/>
        <v>0</v>
      </c>
      <c r="AA84" s="22">
        <f t="shared" si="69"/>
        <v>0</v>
      </c>
      <c r="AB84" s="22">
        <f t="shared" si="69"/>
        <v>0</v>
      </c>
      <c r="AC84" s="22">
        <f t="shared" si="69"/>
        <v>0</v>
      </c>
      <c r="AD84" s="22">
        <f t="shared" ref="AD84:AM89" si="70">INDEX(RoleData,MATCH($H84,RoleNames,),MATCH($F84,ExpenseNames,))*INDEX(StaffData, MATCH(CONCATENATE($C84,"New hires",$G84,$H84),StaffDataLookupName,), MATCH(AD$6,StaffDataMonths,))</f>
        <v>0</v>
      </c>
      <c r="AE84" s="22">
        <f t="shared" si="70"/>
        <v>0</v>
      </c>
      <c r="AF84" s="22">
        <f t="shared" si="70"/>
        <v>0</v>
      </c>
      <c r="AG84" s="22">
        <f t="shared" si="70"/>
        <v>0</v>
      </c>
      <c r="AH84" s="22">
        <f t="shared" si="70"/>
        <v>0</v>
      </c>
      <c r="AI84" s="22">
        <f t="shared" si="70"/>
        <v>0</v>
      </c>
      <c r="AJ84" s="22">
        <f t="shared" si="70"/>
        <v>0</v>
      </c>
      <c r="AK84" s="22">
        <f t="shared" si="70"/>
        <v>0</v>
      </c>
      <c r="AL84" s="22">
        <f t="shared" si="70"/>
        <v>0</v>
      </c>
      <c r="AM84" s="22">
        <f t="shared" si="70"/>
        <v>0</v>
      </c>
      <c r="AN84" s="22">
        <f t="shared" ref="AN84:AW89" si="71">INDEX(RoleData,MATCH($H84,RoleNames,),MATCH($F84,ExpenseNames,))*INDEX(StaffData, MATCH(CONCATENATE($C84,"New hires",$G84,$H84),StaffDataLookupName,), MATCH(AN$6,StaffDataMonths,))</f>
        <v>0</v>
      </c>
      <c r="AO84" s="22">
        <f t="shared" si="71"/>
        <v>0</v>
      </c>
      <c r="AP84" s="22">
        <f t="shared" si="71"/>
        <v>0</v>
      </c>
      <c r="AQ84" s="22">
        <f t="shared" si="71"/>
        <v>0</v>
      </c>
      <c r="AR84" s="22">
        <f t="shared" si="71"/>
        <v>0</v>
      </c>
      <c r="AS84" s="22">
        <f t="shared" si="71"/>
        <v>0</v>
      </c>
      <c r="AT84" s="22">
        <f t="shared" si="71"/>
        <v>0</v>
      </c>
      <c r="AU84" s="22">
        <f t="shared" si="71"/>
        <v>0</v>
      </c>
      <c r="AV84" s="22">
        <f t="shared" si="71"/>
        <v>0</v>
      </c>
      <c r="AW84" s="22">
        <f t="shared" si="71"/>
        <v>0</v>
      </c>
      <c r="AX84" s="22">
        <f t="shared" ref="AX84:BG89" si="72">INDEX(RoleData,MATCH($H84,RoleNames,),MATCH($F84,ExpenseNames,))*INDEX(StaffData, MATCH(CONCATENATE($C84,"New hires",$G84,$H84),StaffDataLookupName,), MATCH(AX$6,StaffDataMonths,))</f>
        <v>0</v>
      </c>
      <c r="AY84" s="22">
        <f t="shared" si="72"/>
        <v>0</v>
      </c>
      <c r="AZ84" s="22">
        <f t="shared" si="72"/>
        <v>0</v>
      </c>
      <c r="BA84" s="22">
        <f t="shared" si="72"/>
        <v>0</v>
      </c>
      <c r="BB84" s="22">
        <f t="shared" si="72"/>
        <v>0</v>
      </c>
      <c r="BC84" s="22">
        <f t="shared" si="72"/>
        <v>0</v>
      </c>
      <c r="BD84" s="22">
        <f t="shared" si="72"/>
        <v>0</v>
      </c>
      <c r="BE84" s="22">
        <f t="shared" si="72"/>
        <v>0</v>
      </c>
      <c r="BF84" s="22">
        <f t="shared" si="72"/>
        <v>0</v>
      </c>
      <c r="BG84" s="22">
        <f t="shared" si="72"/>
        <v>0</v>
      </c>
      <c r="BH84" s="22">
        <f t="shared" ref="BH84:BQ89" si="73">INDEX(RoleData,MATCH($H84,RoleNames,),MATCH($F84,ExpenseNames,))*INDEX(StaffData, MATCH(CONCATENATE($C84,"New hires",$G84,$H84),StaffDataLookupName,), MATCH(BH$6,StaffDataMonths,))</f>
        <v>0</v>
      </c>
      <c r="BI84" s="22">
        <f t="shared" si="73"/>
        <v>0</v>
      </c>
      <c r="BJ84" s="22">
        <f t="shared" si="73"/>
        <v>0</v>
      </c>
      <c r="BK84" s="22">
        <f t="shared" si="73"/>
        <v>0</v>
      </c>
      <c r="BL84" s="22">
        <f t="shared" si="73"/>
        <v>0</v>
      </c>
      <c r="BM84" s="22">
        <f t="shared" si="73"/>
        <v>0</v>
      </c>
      <c r="BN84" s="22">
        <f t="shared" si="73"/>
        <v>0</v>
      </c>
      <c r="BO84" s="22">
        <f t="shared" si="73"/>
        <v>0</v>
      </c>
      <c r="BP84" s="22">
        <f t="shared" si="73"/>
        <v>0</v>
      </c>
      <c r="BQ84" s="22">
        <f t="shared" si="73"/>
        <v>0</v>
      </c>
    </row>
    <row r="85" spans="1:69" s="21" customFormat="1" ht="16" customHeight="1">
      <c r="A85" s="212"/>
      <c r="B85" s="21" t="s">
        <v>132</v>
      </c>
      <c r="C85" s="212" t="s">
        <v>2</v>
      </c>
      <c r="D85" s="212" t="s">
        <v>118</v>
      </c>
      <c r="E85" s="212" t="s">
        <v>113</v>
      </c>
      <c r="F85" s="212" t="s">
        <v>90</v>
      </c>
      <c r="G85" s="212" t="s">
        <v>36</v>
      </c>
      <c r="H85" s="197" t="s">
        <v>39</v>
      </c>
      <c r="I85" s="197" t="str">
        <f t="shared" si="67"/>
        <v>ExpensesR&amp;DStaffTechnologyToolsMobile ProductsDevelopment Manager</v>
      </c>
      <c r="J85" s="22">
        <f t="shared" si="68"/>
        <v>0</v>
      </c>
      <c r="K85" s="22">
        <f t="shared" si="68"/>
        <v>0</v>
      </c>
      <c r="L85" s="22">
        <f t="shared" si="68"/>
        <v>0</v>
      </c>
      <c r="M85" s="22">
        <f t="shared" si="68"/>
        <v>0</v>
      </c>
      <c r="N85" s="22">
        <f t="shared" si="68"/>
        <v>0</v>
      </c>
      <c r="O85" s="22">
        <f t="shared" si="68"/>
        <v>0</v>
      </c>
      <c r="P85" s="22">
        <f t="shared" si="68"/>
        <v>0</v>
      </c>
      <c r="Q85" s="22">
        <f t="shared" si="68"/>
        <v>0</v>
      </c>
      <c r="R85" s="22">
        <f t="shared" si="68"/>
        <v>0</v>
      </c>
      <c r="S85" s="22">
        <f t="shared" si="68"/>
        <v>0</v>
      </c>
      <c r="T85" s="22">
        <f t="shared" si="69"/>
        <v>0</v>
      </c>
      <c r="U85" s="22">
        <f t="shared" si="69"/>
        <v>0</v>
      </c>
      <c r="V85" s="22">
        <f t="shared" si="69"/>
        <v>0</v>
      </c>
      <c r="W85" s="22">
        <f t="shared" si="69"/>
        <v>0</v>
      </c>
      <c r="X85" s="22">
        <f t="shared" si="69"/>
        <v>0</v>
      </c>
      <c r="Y85" s="22">
        <f t="shared" si="69"/>
        <v>0</v>
      </c>
      <c r="Z85" s="22">
        <f t="shared" si="69"/>
        <v>0</v>
      </c>
      <c r="AA85" s="22">
        <f t="shared" si="69"/>
        <v>0</v>
      </c>
      <c r="AB85" s="22">
        <f t="shared" si="69"/>
        <v>0</v>
      </c>
      <c r="AC85" s="22">
        <f t="shared" si="69"/>
        <v>0</v>
      </c>
      <c r="AD85" s="22">
        <f t="shared" si="70"/>
        <v>0</v>
      </c>
      <c r="AE85" s="22">
        <f t="shared" si="70"/>
        <v>0</v>
      </c>
      <c r="AF85" s="22">
        <f t="shared" si="70"/>
        <v>0</v>
      </c>
      <c r="AG85" s="22">
        <f t="shared" si="70"/>
        <v>0</v>
      </c>
      <c r="AH85" s="22">
        <f t="shared" si="70"/>
        <v>0</v>
      </c>
      <c r="AI85" s="22">
        <f t="shared" si="70"/>
        <v>2500</v>
      </c>
      <c r="AJ85" s="22">
        <f t="shared" si="70"/>
        <v>0</v>
      </c>
      <c r="AK85" s="22">
        <f t="shared" si="70"/>
        <v>0</v>
      </c>
      <c r="AL85" s="22">
        <f t="shared" si="70"/>
        <v>0</v>
      </c>
      <c r="AM85" s="22">
        <f t="shared" si="70"/>
        <v>0</v>
      </c>
      <c r="AN85" s="22">
        <f t="shared" si="71"/>
        <v>0</v>
      </c>
      <c r="AO85" s="22">
        <f t="shared" si="71"/>
        <v>0</v>
      </c>
      <c r="AP85" s="22">
        <f t="shared" si="71"/>
        <v>0</v>
      </c>
      <c r="AQ85" s="22">
        <f t="shared" si="71"/>
        <v>0</v>
      </c>
      <c r="AR85" s="22">
        <f t="shared" si="71"/>
        <v>0</v>
      </c>
      <c r="AS85" s="22">
        <f t="shared" si="71"/>
        <v>0</v>
      </c>
      <c r="AT85" s="22">
        <f t="shared" si="71"/>
        <v>0</v>
      </c>
      <c r="AU85" s="22">
        <f t="shared" si="71"/>
        <v>0</v>
      </c>
      <c r="AV85" s="22">
        <f t="shared" si="71"/>
        <v>0</v>
      </c>
      <c r="AW85" s="22">
        <f t="shared" si="71"/>
        <v>0</v>
      </c>
      <c r="AX85" s="22">
        <f t="shared" si="72"/>
        <v>0</v>
      </c>
      <c r="AY85" s="22">
        <f t="shared" si="72"/>
        <v>0</v>
      </c>
      <c r="AZ85" s="22">
        <f t="shared" si="72"/>
        <v>0</v>
      </c>
      <c r="BA85" s="22">
        <f t="shared" si="72"/>
        <v>0</v>
      </c>
      <c r="BB85" s="22">
        <f t="shared" si="72"/>
        <v>0</v>
      </c>
      <c r="BC85" s="22">
        <f t="shared" si="72"/>
        <v>0</v>
      </c>
      <c r="BD85" s="22">
        <f t="shared" si="72"/>
        <v>0</v>
      </c>
      <c r="BE85" s="22">
        <f t="shared" si="72"/>
        <v>0</v>
      </c>
      <c r="BF85" s="22">
        <f t="shared" si="72"/>
        <v>2500</v>
      </c>
      <c r="BG85" s="22">
        <f t="shared" si="72"/>
        <v>0</v>
      </c>
      <c r="BH85" s="22">
        <f t="shared" si="73"/>
        <v>0</v>
      </c>
      <c r="BI85" s="22">
        <f t="shared" si="73"/>
        <v>0</v>
      </c>
      <c r="BJ85" s="22">
        <f t="shared" si="73"/>
        <v>0</v>
      </c>
      <c r="BK85" s="22">
        <f t="shared" si="73"/>
        <v>0</v>
      </c>
      <c r="BL85" s="22">
        <f t="shared" si="73"/>
        <v>0</v>
      </c>
      <c r="BM85" s="22">
        <f t="shared" si="73"/>
        <v>0</v>
      </c>
      <c r="BN85" s="22">
        <f t="shared" si="73"/>
        <v>0</v>
      </c>
      <c r="BO85" s="22">
        <f t="shared" si="73"/>
        <v>0</v>
      </c>
      <c r="BP85" s="22">
        <f t="shared" si="73"/>
        <v>0</v>
      </c>
      <c r="BQ85" s="22">
        <f t="shared" si="73"/>
        <v>0</v>
      </c>
    </row>
    <row r="86" spans="1:69" s="21" customFormat="1" ht="16" customHeight="1">
      <c r="A86" s="212"/>
      <c r="B86" s="21" t="s">
        <v>132</v>
      </c>
      <c r="C86" s="212" t="s">
        <v>2</v>
      </c>
      <c r="D86" s="212" t="s">
        <v>118</v>
      </c>
      <c r="E86" s="212" t="s">
        <v>113</v>
      </c>
      <c r="F86" s="212" t="s">
        <v>90</v>
      </c>
      <c r="G86" s="212" t="s">
        <v>36</v>
      </c>
      <c r="H86" s="197" t="s">
        <v>51</v>
      </c>
      <c r="I86" s="197" t="str">
        <f t="shared" si="67"/>
        <v>ExpensesR&amp;DStaffTechnologyToolsMobile ProductsMobile Architect</v>
      </c>
      <c r="J86" s="22">
        <f t="shared" si="68"/>
        <v>0</v>
      </c>
      <c r="K86" s="22">
        <f t="shared" si="68"/>
        <v>0</v>
      </c>
      <c r="L86" s="22">
        <f t="shared" si="68"/>
        <v>0</v>
      </c>
      <c r="M86" s="22">
        <f t="shared" si="68"/>
        <v>0</v>
      </c>
      <c r="N86" s="22">
        <f t="shared" si="68"/>
        <v>0</v>
      </c>
      <c r="O86" s="22">
        <f t="shared" si="68"/>
        <v>0</v>
      </c>
      <c r="P86" s="22">
        <f t="shared" si="68"/>
        <v>0</v>
      </c>
      <c r="Q86" s="22">
        <f t="shared" si="68"/>
        <v>0</v>
      </c>
      <c r="R86" s="22">
        <f t="shared" si="68"/>
        <v>0</v>
      </c>
      <c r="S86" s="22">
        <f t="shared" si="68"/>
        <v>0</v>
      </c>
      <c r="T86" s="22">
        <f t="shared" si="69"/>
        <v>0</v>
      </c>
      <c r="U86" s="22">
        <f t="shared" si="69"/>
        <v>0</v>
      </c>
      <c r="V86" s="22">
        <f t="shared" si="69"/>
        <v>0</v>
      </c>
      <c r="W86" s="22">
        <f t="shared" si="69"/>
        <v>0</v>
      </c>
      <c r="X86" s="22">
        <f t="shared" si="69"/>
        <v>0</v>
      </c>
      <c r="Y86" s="22">
        <f t="shared" si="69"/>
        <v>0</v>
      </c>
      <c r="Z86" s="22">
        <f t="shared" si="69"/>
        <v>2500</v>
      </c>
      <c r="AA86" s="22">
        <f t="shared" si="69"/>
        <v>0</v>
      </c>
      <c r="AB86" s="22">
        <f t="shared" si="69"/>
        <v>0</v>
      </c>
      <c r="AC86" s="22">
        <f t="shared" si="69"/>
        <v>0</v>
      </c>
      <c r="AD86" s="22">
        <f t="shared" si="70"/>
        <v>0</v>
      </c>
      <c r="AE86" s="22">
        <f t="shared" si="70"/>
        <v>0</v>
      </c>
      <c r="AF86" s="22">
        <f t="shared" si="70"/>
        <v>0</v>
      </c>
      <c r="AG86" s="22">
        <f t="shared" si="70"/>
        <v>0</v>
      </c>
      <c r="AH86" s="22">
        <f t="shared" si="70"/>
        <v>0</v>
      </c>
      <c r="AI86" s="22">
        <f t="shared" si="70"/>
        <v>0</v>
      </c>
      <c r="AJ86" s="22">
        <f t="shared" si="70"/>
        <v>0</v>
      </c>
      <c r="AK86" s="22">
        <f t="shared" si="70"/>
        <v>0</v>
      </c>
      <c r="AL86" s="22">
        <f t="shared" si="70"/>
        <v>0</v>
      </c>
      <c r="AM86" s="22">
        <f t="shared" si="70"/>
        <v>0</v>
      </c>
      <c r="AN86" s="22">
        <f t="shared" si="71"/>
        <v>0</v>
      </c>
      <c r="AO86" s="22">
        <f t="shared" si="71"/>
        <v>0</v>
      </c>
      <c r="AP86" s="22">
        <f t="shared" si="71"/>
        <v>0</v>
      </c>
      <c r="AQ86" s="22">
        <f t="shared" si="71"/>
        <v>0</v>
      </c>
      <c r="AR86" s="22">
        <f t="shared" si="71"/>
        <v>0</v>
      </c>
      <c r="AS86" s="22">
        <f t="shared" si="71"/>
        <v>0</v>
      </c>
      <c r="AT86" s="22">
        <f t="shared" si="71"/>
        <v>0</v>
      </c>
      <c r="AU86" s="22">
        <f t="shared" si="71"/>
        <v>0</v>
      </c>
      <c r="AV86" s="22">
        <f t="shared" si="71"/>
        <v>0</v>
      </c>
      <c r="AW86" s="22">
        <f t="shared" si="71"/>
        <v>0</v>
      </c>
      <c r="AX86" s="22">
        <f t="shared" si="72"/>
        <v>0</v>
      </c>
      <c r="AY86" s="22">
        <f t="shared" si="72"/>
        <v>0</v>
      </c>
      <c r="AZ86" s="22">
        <f t="shared" si="72"/>
        <v>0</v>
      </c>
      <c r="BA86" s="22">
        <f t="shared" si="72"/>
        <v>0</v>
      </c>
      <c r="BB86" s="22">
        <f t="shared" si="72"/>
        <v>0</v>
      </c>
      <c r="BC86" s="22">
        <f t="shared" si="72"/>
        <v>0</v>
      </c>
      <c r="BD86" s="22">
        <f t="shared" si="72"/>
        <v>0</v>
      </c>
      <c r="BE86" s="22">
        <f t="shared" si="72"/>
        <v>0</v>
      </c>
      <c r="BF86" s="22">
        <f t="shared" si="72"/>
        <v>2500</v>
      </c>
      <c r="BG86" s="22">
        <f t="shared" si="72"/>
        <v>0</v>
      </c>
      <c r="BH86" s="22">
        <f t="shared" si="73"/>
        <v>0</v>
      </c>
      <c r="BI86" s="22">
        <f t="shared" si="73"/>
        <v>0</v>
      </c>
      <c r="BJ86" s="22">
        <f t="shared" si="73"/>
        <v>0</v>
      </c>
      <c r="BK86" s="22">
        <f t="shared" si="73"/>
        <v>0</v>
      </c>
      <c r="BL86" s="22">
        <f t="shared" si="73"/>
        <v>0</v>
      </c>
      <c r="BM86" s="22">
        <f t="shared" si="73"/>
        <v>0</v>
      </c>
      <c r="BN86" s="22">
        <f t="shared" si="73"/>
        <v>0</v>
      </c>
      <c r="BO86" s="22">
        <f t="shared" si="73"/>
        <v>0</v>
      </c>
      <c r="BP86" s="22">
        <f t="shared" si="73"/>
        <v>0</v>
      </c>
      <c r="BQ86" s="22">
        <f t="shared" si="73"/>
        <v>0</v>
      </c>
    </row>
    <row r="87" spans="1:69" s="21" customFormat="1" ht="16" customHeight="1">
      <c r="A87" s="212"/>
      <c r="B87" s="21" t="s">
        <v>132</v>
      </c>
      <c r="C87" s="212" t="s">
        <v>2</v>
      </c>
      <c r="D87" s="212" t="s">
        <v>118</v>
      </c>
      <c r="E87" s="212" t="s">
        <v>113</v>
      </c>
      <c r="F87" s="212" t="s">
        <v>90</v>
      </c>
      <c r="G87" s="212" t="s">
        <v>36</v>
      </c>
      <c r="H87" s="197" t="s">
        <v>52</v>
      </c>
      <c r="I87" s="197" t="str">
        <f t="shared" si="67"/>
        <v>ExpensesR&amp;DStaffTechnologyToolsMobile ProductsSenior Mobile Developer</v>
      </c>
      <c r="J87" s="22">
        <f t="shared" si="68"/>
        <v>0</v>
      </c>
      <c r="K87" s="22">
        <f t="shared" si="68"/>
        <v>2500</v>
      </c>
      <c r="L87" s="22">
        <f t="shared" si="68"/>
        <v>0</v>
      </c>
      <c r="M87" s="22">
        <f t="shared" si="68"/>
        <v>0</v>
      </c>
      <c r="N87" s="22">
        <f t="shared" si="68"/>
        <v>0</v>
      </c>
      <c r="O87" s="22">
        <f t="shared" si="68"/>
        <v>0</v>
      </c>
      <c r="P87" s="22">
        <f t="shared" si="68"/>
        <v>0</v>
      </c>
      <c r="Q87" s="22">
        <f t="shared" si="68"/>
        <v>0</v>
      </c>
      <c r="R87" s="22">
        <f t="shared" si="68"/>
        <v>0</v>
      </c>
      <c r="S87" s="22">
        <f t="shared" si="68"/>
        <v>0</v>
      </c>
      <c r="T87" s="22">
        <f t="shared" si="69"/>
        <v>0</v>
      </c>
      <c r="U87" s="22">
        <f t="shared" si="69"/>
        <v>0</v>
      </c>
      <c r="V87" s="22">
        <f t="shared" si="69"/>
        <v>0</v>
      </c>
      <c r="W87" s="22">
        <f t="shared" si="69"/>
        <v>0</v>
      </c>
      <c r="X87" s="22">
        <f t="shared" si="69"/>
        <v>0</v>
      </c>
      <c r="Y87" s="22">
        <f t="shared" si="69"/>
        <v>0</v>
      </c>
      <c r="Z87" s="22">
        <f t="shared" si="69"/>
        <v>0</v>
      </c>
      <c r="AA87" s="22">
        <f t="shared" si="69"/>
        <v>0</v>
      </c>
      <c r="AB87" s="22">
        <f t="shared" si="69"/>
        <v>0</v>
      </c>
      <c r="AC87" s="22">
        <f t="shared" si="69"/>
        <v>0</v>
      </c>
      <c r="AD87" s="22">
        <f t="shared" si="70"/>
        <v>0</v>
      </c>
      <c r="AE87" s="22">
        <f t="shared" si="70"/>
        <v>0</v>
      </c>
      <c r="AF87" s="22">
        <f t="shared" si="70"/>
        <v>0</v>
      </c>
      <c r="AG87" s="22">
        <f t="shared" si="70"/>
        <v>0</v>
      </c>
      <c r="AH87" s="22">
        <f t="shared" si="70"/>
        <v>0</v>
      </c>
      <c r="AI87" s="22">
        <f t="shared" si="70"/>
        <v>0</v>
      </c>
      <c r="AJ87" s="22">
        <f t="shared" si="70"/>
        <v>0</v>
      </c>
      <c r="AK87" s="22">
        <f t="shared" si="70"/>
        <v>0</v>
      </c>
      <c r="AL87" s="22">
        <f t="shared" si="70"/>
        <v>0</v>
      </c>
      <c r="AM87" s="22">
        <f t="shared" si="70"/>
        <v>0</v>
      </c>
      <c r="AN87" s="22">
        <f t="shared" si="71"/>
        <v>0</v>
      </c>
      <c r="AO87" s="22">
        <f t="shared" si="71"/>
        <v>0</v>
      </c>
      <c r="AP87" s="22">
        <f t="shared" si="71"/>
        <v>0</v>
      </c>
      <c r="AQ87" s="22">
        <f t="shared" si="71"/>
        <v>0</v>
      </c>
      <c r="AR87" s="22">
        <f t="shared" si="71"/>
        <v>0</v>
      </c>
      <c r="AS87" s="22">
        <f t="shared" si="71"/>
        <v>0</v>
      </c>
      <c r="AT87" s="22">
        <f t="shared" si="71"/>
        <v>2500</v>
      </c>
      <c r="AU87" s="22">
        <f t="shared" si="71"/>
        <v>0</v>
      </c>
      <c r="AV87" s="22">
        <f t="shared" si="71"/>
        <v>0</v>
      </c>
      <c r="AW87" s="22">
        <f t="shared" si="71"/>
        <v>0</v>
      </c>
      <c r="AX87" s="22">
        <f t="shared" si="72"/>
        <v>0</v>
      </c>
      <c r="AY87" s="22">
        <f t="shared" si="72"/>
        <v>0</v>
      </c>
      <c r="AZ87" s="22">
        <f t="shared" si="72"/>
        <v>2500</v>
      </c>
      <c r="BA87" s="22">
        <f t="shared" si="72"/>
        <v>0</v>
      </c>
      <c r="BB87" s="22">
        <f t="shared" si="72"/>
        <v>2500</v>
      </c>
      <c r="BC87" s="22">
        <f t="shared" si="72"/>
        <v>0</v>
      </c>
      <c r="BD87" s="22">
        <f t="shared" si="72"/>
        <v>0</v>
      </c>
      <c r="BE87" s="22">
        <f t="shared" si="72"/>
        <v>0</v>
      </c>
      <c r="BF87" s="22">
        <f t="shared" si="72"/>
        <v>5000</v>
      </c>
      <c r="BG87" s="22">
        <f t="shared" si="72"/>
        <v>0</v>
      </c>
      <c r="BH87" s="22">
        <f t="shared" si="73"/>
        <v>0</v>
      </c>
      <c r="BI87" s="22">
        <f t="shared" si="73"/>
        <v>5000</v>
      </c>
      <c r="BJ87" s="22">
        <f t="shared" si="73"/>
        <v>0</v>
      </c>
      <c r="BK87" s="22">
        <f t="shared" si="73"/>
        <v>0</v>
      </c>
      <c r="BL87" s="22">
        <f t="shared" si="73"/>
        <v>5000</v>
      </c>
      <c r="BM87" s="22">
        <f t="shared" si="73"/>
        <v>0</v>
      </c>
      <c r="BN87" s="22">
        <f t="shared" si="73"/>
        <v>0</v>
      </c>
      <c r="BO87" s="22">
        <f t="shared" si="73"/>
        <v>5000</v>
      </c>
      <c r="BP87" s="22">
        <f t="shared" si="73"/>
        <v>0</v>
      </c>
      <c r="BQ87" s="22">
        <f t="shared" si="73"/>
        <v>0</v>
      </c>
    </row>
    <row r="88" spans="1:69" s="21" customFormat="1" ht="16" customHeight="1">
      <c r="A88" s="212"/>
      <c r="B88" s="21" t="s">
        <v>132</v>
      </c>
      <c r="C88" s="212" t="s">
        <v>2</v>
      </c>
      <c r="D88" s="212" t="s">
        <v>118</v>
      </c>
      <c r="E88" s="212" t="s">
        <v>113</v>
      </c>
      <c r="F88" s="212" t="s">
        <v>90</v>
      </c>
      <c r="G88" s="212" t="s">
        <v>36</v>
      </c>
      <c r="H88" s="197" t="s">
        <v>53</v>
      </c>
      <c r="I88" s="197" t="str">
        <f t="shared" si="67"/>
        <v>ExpensesR&amp;DStaffTechnologyToolsMobile ProductsJunior Mobile Developer</v>
      </c>
      <c r="J88" s="22">
        <f t="shared" si="68"/>
        <v>0</v>
      </c>
      <c r="K88" s="22">
        <f t="shared" si="68"/>
        <v>0</v>
      </c>
      <c r="L88" s="22">
        <f t="shared" si="68"/>
        <v>0</v>
      </c>
      <c r="M88" s="22">
        <f t="shared" si="68"/>
        <v>0</v>
      </c>
      <c r="N88" s="22">
        <f t="shared" si="68"/>
        <v>0</v>
      </c>
      <c r="O88" s="22">
        <f t="shared" si="68"/>
        <v>0</v>
      </c>
      <c r="P88" s="22">
        <f t="shared" si="68"/>
        <v>0</v>
      </c>
      <c r="Q88" s="22">
        <f t="shared" si="68"/>
        <v>0</v>
      </c>
      <c r="R88" s="22">
        <f t="shared" si="68"/>
        <v>0</v>
      </c>
      <c r="S88" s="22">
        <f t="shared" si="68"/>
        <v>0</v>
      </c>
      <c r="T88" s="22">
        <f t="shared" si="69"/>
        <v>2500</v>
      </c>
      <c r="U88" s="22">
        <f t="shared" si="69"/>
        <v>0</v>
      </c>
      <c r="V88" s="22">
        <f t="shared" si="69"/>
        <v>0</v>
      </c>
      <c r="W88" s="22">
        <f t="shared" si="69"/>
        <v>0</v>
      </c>
      <c r="X88" s="22">
        <f t="shared" si="69"/>
        <v>0</v>
      </c>
      <c r="Y88" s="22">
        <f t="shared" si="69"/>
        <v>0</v>
      </c>
      <c r="Z88" s="22">
        <f t="shared" si="69"/>
        <v>0</v>
      </c>
      <c r="AA88" s="22">
        <f t="shared" si="69"/>
        <v>0</v>
      </c>
      <c r="AB88" s="22">
        <f t="shared" si="69"/>
        <v>0</v>
      </c>
      <c r="AC88" s="22">
        <f t="shared" si="69"/>
        <v>0</v>
      </c>
      <c r="AD88" s="22">
        <f t="shared" si="70"/>
        <v>2500</v>
      </c>
      <c r="AE88" s="22">
        <f t="shared" si="70"/>
        <v>0</v>
      </c>
      <c r="AF88" s="22">
        <f t="shared" si="70"/>
        <v>0</v>
      </c>
      <c r="AG88" s="22">
        <f t="shared" si="70"/>
        <v>0</v>
      </c>
      <c r="AH88" s="22">
        <f t="shared" si="70"/>
        <v>0</v>
      </c>
      <c r="AI88" s="22">
        <f t="shared" si="70"/>
        <v>0</v>
      </c>
      <c r="AJ88" s="22">
        <f t="shared" si="70"/>
        <v>0</v>
      </c>
      <c r="AK88" s="22">
        <f t="shared" si="70"/>
        <v>0</v>
      </c>
      <c r="AL88" s="22">
        <f t="shared" si="70"/>
        <v>0</v>
      </c>
      <c r="AM88" s="22">
        <f t="shared" si="70"/>
        <v>2500</v>
      </c>
      <c r="AN88" s="22">
        <f t="shared" si="71"/>
        <v>0</v>
      </c>
      <c r="AO88" s="22">
        <f t="shared" si="71"/>
        <v>0</v>
      </c>
      <c r="AP88" s="22">
        <f t="shared" si="71"/>
        <v>0</v>
      </c>
      <c r="AQ88" s="22">
        <f t="shared" si="71"/>
        <v>0</v>
      </c>
      <c r="AR88" s="22">
        <f t="shared" si="71"/>
        <v>0</v>
      </c>
      <c r="AS88" s="22">
        <f t="shared" si="71"/>
        <v>0</v>
      </c>
      <c r="AT88" s="22">
        <f t="shared" si="71"/>
        <v>0</v>
      </c>
      <c r="AU88" s="22">
        <f t="shared" si="71"/>
        <v>2500</v>
      </c>
      <c r="AV88" s="22">
        <f t="shared" si="71"/>
        <v>0</v>
      </c>
      <c r="AW88" s="22">
        <f t="shared" si="71"/>
        <v>0</v>
      </c>
      <c r="AX88" s="22">
        <f t="shared" si="72"/>
        <v>0</v>
      </c>
      <c r="AY88" s="22">
        <f t="shared" si="72"/>
        <v>0</v>
      </c>
      <c r="AZ88" s="22">
        <f t="shared" si="72"/>
        <v>0</v>
      </c>
      <c r="BA88" s="22">
        <f t="shared" si="72"/>
        <v>2500</v>
      </c>
      <c r="BB88" s="22">
        <f t="shared" si="72"/>
        <v>0</v>
      </c>
      <c r="BC88" s="22">
        <f t="shared" si="72"/>
        <v>0</v>
      </c>
      <c r="BD88" s="22">
        <f t="shared" si="72"/>
        <v>0</v>
      </c>
      <c r="BE88" s="22">
        <f t="shared" si="72"/>
        <v>2500</v>
      </c>
      <c r="BF88" s="22">
        <f t="shared" si="72"/>
        <v>0</v>
      </c>
      <c r="BG88" s="22">
        <f t="shared" si="72"/>
        <v>5000</v>
      </c>
      <c r="BH88" s="22">
        <f t="shared" si="73"/>
        <v>0</v>
      </c>
      <c r="BI88" s="22">
        <f t="shared" si="73"/>
        <v>0</v>
      </c>
      <c r="BJ88" s="22">
        <f t="shared" si="73"/>
        <v>5000</v>
      </c>
      <c r="BK88" s="22">
        <f t="shared" si="73"/>
        <v>0</v>
      </c>
      <c r="BL88" s="22">
        <f t="shared" si="73"/>
        <v>0</v>
      </c>
      <c r="BM88" s="22">
        <f t="shared" si="73"/>
        <v>5000</v>
      </c>
      <c r="BN88" s="22">
        <f t="shared" si="73"/>
        <v>0</v>
      </c>
      <c r="BO88" s="22">
        <f t="shared" si="73"/>
        <v>0</v>
      </c>
      <c r="BP88" s="22">
        <f t="shared" si="73"/>
        <v>5000</v>
      </c>
      <c r="BQ88" s="22">
        <f t="shared" si="73"/>
        <v>0</v>
      </c>
    </row>
    <row r="89" spans="1:69" s="21" customFormat="1" ht="16" customHeight="1">
      <c r="A89" s="212"/>
      <c r="B89" s="21" t="s">
        <v>132</v>
      </c>
      <c r="C89" s="212" t="s">
        <v>2</v>
      </c>
      <c r="D89" s="212" t="s">
        <v>118</v>
      </c>
      <c r="E89" s="212" t="s">
        <v>113</v>
      </c>
      <c r="F89" s="212" t="s">
        <v>90</v>
      </c>
      <c r="G89" s="212" t="s">
        <v>36</v>
      </c>
      <c r="H89" s="197" t="s">
        <v>54</v>
      </c>
      <c r="I89" s="197" t="str">
        <f t="shared" si="67"/>
        <v>ExpensesR&amp;DStaffTechnologyToolsMobile ProductsMobile Designer</v>
      </c>
      <c r="J89" s="22">
        <f t="shared" si="68"/>
        <v>0</v>
      </c>
      <c r="K89" s="22">
        <f t="shared" si="68"/>
        <v>0</v>
      </c>
      <c r="L89" s="22">
        <f t="shared" si="68"/>
        <v>0</v>
      </c>
      <c r="M89" s="22">
        <f t="shared" si="68"/>
        <v>0</v>
      </c>
      <c r="N89" s="22">
        <f t="shared" si="68"/>
        <v>0</v>
      </c>
      <c r="O89" s="22">
        <f t="shared" si="68"/>
        <v>0</v>
      </c>
      <c r="P89" s="22">
        <f t="shared" si="68"/>
        <v>0</v>
      </c>
      <c r="Q89" s="22">
        <f t="shared" si="68"/>
        <v>0</v>
      </c>
      <c r="R89" s="22">
        <f t="shared" si="68"/>
        <v>0</v>
      </c>
      <c r="S89" s="22">
        <f t="shared" si="68"/>
        <v>0</v>
      </c>
      <c r="T89" s="22">
        <f t="shared" si="69"/>
        <v>0</v>
      </c>
      <c r="U89" s="22">
        <f t="shared" si="69"/>
        <v>0</v>
      </c>
      <c r="V89" s="22">
        <f t="shared" si="69"/>
        <v>0</v>
      </c>
      <c r="W89" s="22">
        <f t="shared" si="69"/>
        <v>0</v>
      </c>
      <c r="X89" s="22">
        <f t="shared" si="69"/>
        <v>0</v>
      </c>
      <c r="Y89" s="22">
        <f t="shared" si="69"/>
        <v>0</v>
      </c>
      <c r="Z89" s="22">
        <f t="shared" si="69"/>
        <v>0</v>
      </c>
      <c r="AA89" s="22">
        <f t="shared" si="69"/>
        <v>2500</v>
      </c>
      <c r="AB89" s="22">
        <f t="shared" si="69"/>
        <v>0</v>
      </c>
      <c r="AC89" s="22">
        <f t="shared" si="69"/>
        <v>0</v>
      </c>
      <c r="AD89" s="22">
        <f t="shared" si="70"/>
        <v>0</v>
      </c>
      <c r="AE89" s="22">
        <f t="shared" si="70"/>
        <v>0</v>
      </c>
      <c r="AF89" s="22">
        <f t="shared" si="70"/>
        <v>0</v>
      </c>
      <c r="AG89" s="22">
        <f t="shared" si="70"/>
        <v>0</v>
      </c>
      <c r="AH89" s="22">
        <f t="shared" si="70"/>
        <v>0</v>
      </c>
      <c r="AI89" s="22">
        <f t="shared" si="70"/>
        <v>0</v>
      </c>
      <c r="AJ89" s="22">
        <f t="shared" si="70"/>
        <v>0</v>
      </c>
      <c r="AK89" s="22">
        <f t="shared" si="70"/>
        <v>0</v>
      </c>
      <c r="AL89" s="22">
        <f t="shared" si="70"/>
        <v>0</v>
      </c>
      <c r="AM89" s="22">
        <f t="shared" si="70"/>
        <v>0</v>
      </c>
      <c r="AN89" s="22">
        <f t="shared" si="71"/>
        <v>0</v>
      </c>
      <c r="AO89" s="22">
        <f t="shared" si="71"/>
        <v>0</v>
      </c>
      <c r="AP89" s="22">
        <f t="shared" si="71"/>
        <v>0</v>
      </c>
      <c r="AQ89" s="22">
        <f t="shared" si="71"/>
        <v>0</v>
      </c>
      <c r="AR89" s="22">
        <f t="shared" si="71"/>
        <v>0</v>
      </c>
      <c r="AS89" s="22">
        <f t="shared" si="71"/>
        <v>0</v>
      </c>
      <c r="AT89" s="22">
        <f t="shared" si="71"/>
        <v>0</v>
      </c>
      <c r="AU89" s="22">
        <f t="shared" si="71"/>
        <v>0</v>
      </c>
      <c r="AV89" s="22">
        <f t="shared" si="71"/>
        <v>0</v>
      </c>
      <c r="AW89" s="22">
        <f t="shared" si="71"/>
        <v>0</v>
      </c>
      <c r="AX89" s="22">
        <f t="shared" si="72"/>
        <v>0</v>
      </c>
      <c r="AY89" s="22">
        <f t="shared" si="72"/>
        <v>0</v>
      </c>
      <c r="AZ89" s="22">
        <f t="shared" si="72"/>
        <v>0</v>
      </c>
      <c r="BA89" s="22">
        <f t="shared" si="72"/>
        <v>0</v>
      </c>
      <c r="BB89" s="22">
        <f t="shared" si="72"/>
        <v>0</v>
      </c>
      <c r="BC89" s="22">
        <f t="shared" si="72"/>
        <v>0</v>
      </c>
      <c r="BD89" s="22">
        <f t="shared" si="72"/>
        <v>0</v>
      </c>
      <c r="BE89" s="22">
        <f t="shared" si="72"/>
        <v>0</v>
      </c>
      <c r="BF89" s="22">
        <f t="shared" si="72"/>
        <v>0</v>
      </c>
      <c r="BG89" s="22">
        <f t="shared" si="72"/>
        <v>0</v>
      </c>
      <c r="BH89" s="22">
        <f t="shared" si="73"/>
        <v>0</v>
      </c>
      <c r="BI89" s="22">
        <f t="shared" si="73"/>
        <v>0</v>
      </c>
      <c r="BJ89" s="22">
        <f t="shared" si="73"/>
        <v>0</v>
      </c>
      <c r="BK89" s="22">
        <f t="shared" si="73"/>
        <v>0</v>
      </c>
      <c r="BL89" s="22">
        <f t="shared" si="73"/>
        <v>0</v>
      </c>
      <c r="BM89" s="22">
        <f t="shared" si="73"/>
        <v>0</v>
      </c>
      <c r="BN89" s="22">
        <f t="shared" si="73"/>
        <v>0</v>
      </c>
      <c r="BO89" s="22">
        <f t="shared" si="73"/>
        <v>0</v>
      </c>
      <c r="BP89" s="22">
        <f t="shared" si="73"/>
        <v>0</v>
      </c>
      <c r="BQ89" s="22">
        <f t="shared" si="73"/>
        <v>0</v>
      </c>
    </row>
    <row r="90" spans="1:69" s="21" customFormat="1" ht="16" customHeight="1">
      <c r="A90" s="212"/>
      <c r="B90" s="21" t="s">
        <v>132</v>
      </c>
      <c r="C90" s="212" t="s">
        <v>2</v>
      </c>
      <c r="D90" s="212" t="s">
        <v>118</v>
      </c>
      <c r="E90" s="212" t="s">
        <v>113</v>
      </c>
      <c r="F90" s="212" t="s">
        <v>90</v>
      </c>
      <c r="G90" s="212" t="s">
        <v>37</v>
      </c>
      <c r="H90" s="197" t="s">
        <v>39</v>
      </c>
      <c r="I90" s="197" t="str">
        <f t="shared" si="67"/>
        <v>ExpensesR&amp;DStaffTechnologyToolsMobile Platform TeamDevelopment Manager</v>
      </c>
      <c r="J90" s="22">
        <f t="shared" ref="J90:S97" si="74">INDEX(RoleData,MATCH($H90,RoleNames,),MATCH($F90,ExpenseNames,))*INDEX(StaffData, MATCH(CONCATENATE($C90,"New hires",$G90,$H90),StaffDataLookupName,), MATCH(J$6,StaffDataMonths,))</f>
        <v>0</v>
      </c>
      <c r="K90" s="22">
        <f t="shared" si="74"/>
        <v>0</v>
      </c>
      <c r="L90" s="22">
        <f t="shared" si="74"/>
        <v>0</v>
      </c>
      <c r="M90" s="22">
        <f t="shared" si="74"/>
        <v>0</v>
      </c>
      <c r="N90" s="22">
        <f t="shared" si="74"/>
        <v>0</v>
      </c>
      <c r="O90" s="22">
        <f t="shared" si="74"/>
        <v>0</v>
      </c>
      <c r="P90" s="22">
        <f t="shared" si="74"/>
        <v>0</v>
      </c>
      <c r="Q90" s="22">
        <f t="shared" si="74"/>
        <v>0</v>
      </c>
      <c r="R90" s="22">
        <f t="shared" si="74"/>
        <v>0</v>
      </c>
      <c r="S90" s="22">
        <f t="shared" si="74"/>
        <v>0</v>
      </c>
      <c r="T90" s="22">
        <f t="shared" ref="T90:AC97" si="75">INDEX(RoleData,MATCH($H90,RoleNames,),MATCH($F90,ExpenseNames,))*INDEX(StaffData, MATCH(CONCATENATE($C90,"New hires",$G90,$H90),StaffDataLookupName,), MATCH(T$6,StaffDataMonths,))</f>
        <v>0</v>
      </c>
      <c r="U90" s="22">
        <f t="shared" si="75"/>
        <v>0</v>
      </c>
      <c r="V90" s="22">
        <f t="shared" si="75"/>
        <v>0</v>
      </c>
      <c r="W90" s="22">
        <f t="shared" si="75"/>
        <v>0</v>
      </c>
      <c r="X90" s="22">
        <f t="shared" si="75"/>
        <v>0</v>
      </c>
      <c r="Y90" s="22">
        <f t="shared" si="75"/>
        <v>0</v>
      </c>
      <c r="Z90" s="22">
        <f t="shared" si="75"/>
        <v>0</v>
      </c>
      <c r="AA90" s="22">
        <f t="shared" si="75"/>
        <v>0</v>
      </c>
      <c r="AB90" s="22">
        <f t="shared" si="75"/>
        <v>0</v>
      </c>
      <c r="AC90" s="22">
        <f t="shared" si="75"/>
        <v>0</v>
      </c>
      <c r="AD90" s="22">
        <f t="shared" ref="AD90:AM97" si="76">INDEX(RoleData,MATCH($H90,RoleNames,),MATCH($F90,ExpenseNames,))*INDEX(StaffData, MATCH(CONCATENATE($C90,"New hires",$G90,$H90),StaffDataLookupName,), MATCH(AD$6,StaffDataMonths,))</f>
        <v>0</v>
      </c>
      <c r="AE90" s="22">
        <f t="shared" si="76"/>
        <v>0</v>
      </c>
      <c r="AF90" s="22">
        <f t="shared" si="76"/>
        <v>0</v>
      </c>
      <c r="AG90" s="22">
        <f t="shared" si="76"/>
        <v>0</v>
      </c>
      <c r="AH90" s="22">
        <f t="shared" si="76"/>
        <v>0</v>
      </c>
      <c r="AI90" s="22">
        <f t="shared" si="76"/>
        <v>0</v>
      </c>
      <c r="AJ90" s="22">
        <f t="shared" si="76"/>
        <v>0</v>
      </c>
      <c r="AK90" s="22">
        <f t="shared" si="76"/>
        <v>0</v>
      </c>
      <c r="AL90" s="22">
        <f t="shared" si="76"/>
        <v>0</v>
      </c>
      <c r="AM90" s="22">
        <f t="shared" si="76"/>
        <v>0</v>
      </c>
      <c r="AN90" s="22">
        <f t="shared" ref="AN90:AW97" si="77">INDEX(RoleData,MATCH($H90,RoleNames,),MATCH($F90,ExpenseNames,))*INDEX(StaffData, MATCH(CONCATENATE($C90,"New hires",$G90,$H90),StaffDataLookupName,), MATCH(AN$6,StaffDataMonths,))</f>
        <v>0</v>
      </c>
      <c r="AO90" s="22">
        <f t="shared" si="77"/>
        <v>0</v>
      </c>
      <c r="AP90" s="22">
        <f t="shared" si="77"/>
        <v>0</v>
      </c>
      <c r="AQ90" s="22">
        <f t="shared" si="77"/>
        <v>0</v>
      </c>
      <c r="AR90" s="22">
        <f t="shared" si="77"/>
        <v>0</v>
      </c>
      <c r="AS90" s="22">
        <f t="shared" si="77"/>
        <v>0</v>
      </c>
      <c r="AT90" s="22">
        <f t="shared" si="77"/>
        <v>0</v>
      </c>
      <c r="AU90" s="22">
        <f t="shared" si="77"/>
        <v>0</v>
      </c>
      <c r="AV90" s="22">
        <f t="shared" si="77"/>
        <v>0</v>
      </c>
      <c r="AW90" s="22">
        <f t="shared" si="77"/>
        <v>0</v>
      </c>
      <c r="AX90" s="22">
        <f t="shared" ref="AX90:BG97" si="78">INDEX(RoleData,MATCH($H90,RoleNames,),MATCH($F90,ExpenseNames,))*INDEX(StaffData, MATCH(CONCATENATE($C90,"New hires",$G90,$H90),StaffDataLookupName,), MATCH(AX$6,StaffDataMonths,))</f>
        <v>0</v>
      </c>
      <c r="AY90" s="22">
        <f t="shared" si="78"/>
        <v>0</v>
      </c>
      <c r="AZ90" s="22">
        <f t="shared" si="78"/>
        <v>0</v>
      </c>
      <c r="BA90" s="22">
        <f t="shared" si="78"/>
        <v>0</v>
      </c>
      <c r="BB90" s="22">
        <f t="shared" si="78"/>
        <v>0</v>
      </c>
      <c r="BC90" s="22">
        <f t="shared" si="78"/>
        <v>0</v>
      </c>
      <c r="BD90" s="22">
        <f t="shared" si="78"/>
        <v>0</v>
      </c>
      <c r="BE90" s="22">
        <f t="shared" si="78"/>
        <v>0</v>
      </c>
      <c r="BF90" s="22">
        <f t="shared" si="78"/>
        <v>2500</v>
      </c>
      <c r="BG90" s="22">
        <f t="shared" si="78"/>
        <v>0</v>
      </c>
      <c r="BH90" s="22">
        <f t="shared" ref="BH90:BQ97" si="79">INDEX(RoleData,MATCH($H90,RoleNames,),MATCH($F90,ExpenseNames,))*INDEX(StaffData, MATCH(CONCATENATE($C90,"New hires",$G90,$H90),StaffDataLookupName,), MATCH(BH$6,StaffDataMonths,))</f>
        <v>0</v>
      </c>
      <c r="BI90" s="22">
        <f t="shared" si="79"/>
        <v>0</v>
      </c>
      <c r="BJ90" s="22">
        <f t="shared" si="79"/>
        <v>0</v>
      </c>
      <c r="BK90" s="22">
        <f t="shared" si="79"/>
        <v>0</v>
      </c>
      <c r="BL90" s="22">
        <f t="shared" si="79"/>
        <v>0</v>
      </c>
      <c r="BM90" s="22">
        <f t="shared" si="79"/>
        <v>0</v>
      </c>
      <c r="BN90" s="22">
        <f t="shared" si="79"/>
        <v>0</v>
      </c>
      <c r="BO90" s="22">
        <f t="shared" si="79"/>
        <v>0</v>
      </c>
      <c r="BP90" s="22">
        <f t="shared" si="79"/>
        <v>0</v>
      </c>
      <c r="BQ90" s="22">
        <f t="shared" si="79"/>
        <v>0</v>
      </c>
    </row>
    <row r="91" spans="1:69" s="21" customFormat="1" ht="16" customHeight="1">
      <c r="A91" s="212"/>
      <c r="B91" s="21" t="s">
        <v>132</v>
      </c>
      <c r="C91" s="212" t="s">
        <v>2</v>
      </c>
      <c r="D91" s="212" t="s">
        <v>118</v>
      </c>
      <c r="E91" s="212" t="s">
        <v>113</v>
      </c>
      <c r="F91" s="212" t="s">
        <v>90</v>
      </c>
      <c r="G91" s="212" t="s">
        <v>37</v>
      </c>
      <c r="H91" s="197" t="s">
        <v>52</v>
      </c>
      <c r="I91" s="197" t="str">
        <f t="shared" si="67"/>
        <v>ExpensesR&amp;DStaffTechnologyToolsMobile Platform TeamSenior Mobile Developer</v>
      </c>
      <c r="J91" s="22">
        <f t="shared" si="74"/>
        <v>2500</v>
      </c>
      <c r="K91" s="22">
        <f t="shared" si="74"/>
        <v>0</v>
      </c>
      <c r="L91" s="22">
        <f t="shared" si="74"/>
        <v>0</v>
      </c>
      <c r="M91" s="22">
        <f t="shared" si="74"/>
        <v>0</v>
      </c>
      <c r="N91" s="22">
        <f t="shared" si="74"/>
        <v>0</v>
      </c>
      <c r="O91" s="22">
        <f t="shared" si="74"/>
        <v>0</v>
      </c>
      <c r="P91" s="22">
        <f t="shared" si="74"/>
        <v>0</v>
      </c>
      <c r="Q91" s="22">
        <f t="shared" si="74"/>
        <v>0</v>
      </c>
      <c r="R91" s="22">
        <f t="shared" si="74"/>
        <v>0</v>
      </c>
      <c r="S91" s="22">
        <f t="shared" si="74"/>
        <v>0</v>
      </c>
      <c r="T91" s="22">
        <f t="shared" si="75"/>
        <v>0</v>
      </c>
      <c r="U91" s="22">
        <f t="shared" si="75"/>
        <v>0</v>
      </c>
      <c r="V91" s="22">
        <f t="shared" si="75"/>
        <v>2500</v>
      </c>
      <c r="W91" s="22">
        <f t="shared" si="75"/>
        <v>0</v>
      </c>
      <c r="X91" s="22">
        <f t="shared" si="75"/>
        <v>0</v>
      </c>
      <c r="Y91" s="22">
        <f t="shared" si="75"/>
        <v>0</v>
      </c>
      <c r="Z91" s="22">
        <f t="shared" si="75"/>
        <v>0</v>
      </c>
      <c r="AA91" s="22">
        <f t="shared" si="75"/>
        <v>0</v>
      </c>
      <c r="AB91" s="22">
        <f t="shared" si="75"/>
        <v>0</v>
      </c>
      <c r="AC91" s="22">
        <f t="shared" si="75"/>
        <v>0</v>
      </c>
      <c r="AD91" s="22">
        <f t="shared" si="76"/>
        <v>0</v>
      </c>
      <c r="AE91" s="22">
        <f t="shared" si="76"/>
        <v>0</v>
      </c>
      <c r="AF91" s="22">
        <f t="shared" si="76"/>
        <v>0</v>
      </c>
      <c r="AG91" s="22">
        <f t="shared" si="76"/>
        <v>0</v>
      </c>
      <c r="AH91" s="22">
        <f t="shared" si="76"/>
        <v>0</v>
      </c>
      <c r="AI91" s="22">
        <f t="shared" si="76"/>
        <v>0</v>
      </c>
      <c r="AJ91" s="22">
        <f t="shared" si="76"/>
        <v>0</v>
      </c>
      <c r="AK91" s="22">
        <f t="shared" si="76"/>
        <v>0</v>
      </c>
      <c r="AL91" s="22">
        <f t="shared" si="76"/>
        <v>0</v>
      </c>
      <c r="AM91" s="22">
        <f t="shared" si="76"/>
        <v>0</v>
      </c>
      <c r="AN91" s="22">
        <f t="shared" si="77"/>
        <v>0</v>
      </c>
      <c r="AO91" s="22">
        <f t="shared" si="77"/>
        <v>0</v>
      </c>
      <c r="AP91" s="22">
        <f t="shared" si="77"/>
        <v>0</v>
      </c>
      <c r="AQ91" s="22">
        <f t="shared" si="77"/>
        <v>0</v>
      </c>
      <c r="AR91" s="22">
        <f t="shared" si="77"/>
        <v>0</v>
      </c>
      <c r="AS91" s="22">
        <f t="shared" si="77"/>
        <v>0</v>
      </c>
      <c r="AT91" s="22">
        <f t="shared" si="77"/>
        <v>2500</v>
      </c>
      <c r="AU91" s="22">
        <f t="shared" si="77"/>
        <v>0</v>
      </c>
      <c r="AV91" s="22">
        <f t="shared" si="77"/>
        <v>0</v>
      </c>
      <c r="AW91" s="22">
        <f t="shared" si="77"/>
        <v>0</v>
      </c>
      <c r="AX91" s="22">
        <f t="shared" si="78"/>
        <v>0</v>
      </c>
      <c r="AY91" s="22">
        <f t="shared" si="78"/>
        <v>0</v>
      </c>
      <c r="AZ91" s="22">
        <f t="shared" si="78"/>
        <v>0</v>
      </c>
      <c r="BA91" s="22">
        <f t="shared" si="78"/>
        <v>0</v>
      </c>
      <c r="BB91" s="22">
        <f t="shared" si="78"/>
        <v>0</v>
      </c>
      <c r="BC91" s="22">
        <f t="shared" si="78"/>
        <v>0</v>
      </c>
      <c r="BD91" s="22">
        <f t="shared" si="78"/>
        <v>0</v>
      </c>
      <c r="BE91" s="22">
        <f t="shared" si="78"/>
        <v>0</v>
      </c>
      <c r="BF91" s="22">
        <f t="shared" si="78"/>
        <v>2500</v>
      </c>
      <c r="BG91" s="22">
        <f t="shared" si="78"/>
        <v>0</v>
      </c>
      <c r="BH91" s="22">
        <f t="shared" si="79"/>
        <v>0</v>
      </c>
      <c r="BI91" s="22">
        <f t="shared" si="79"/>
        <v>0</v>
      </c>
      <c r="BJ91" s="22">
        <f t="shared" si="79"/>
        <v>0</v>
      </c>
      <c r="BK91" s="22">
        <f t="shared" si="79"/>
        <v>0</v>
      </c>
      <c r="BL91" s="22">
        <f t="shared" si="79"/>
        <v>0</v>
      </c>
      <c r="BM91" s="22">
        <f t="shared" si="79"/>
        <v>0</v>
      </c>
      <c r="BN91" s="22">
        <f t="shared" si="79"/>
        <v>0</v>
      </c>
      <c r="BO91" s="22">
        <f t="shared" si="79"/>
        <v>0</v>
      </c>
      <c r="BP91" s="22">
        <f t="shared" si="79"/>
        <v>0</v>
      </c>
      <c r="BQ91" s="22">
        <f t="shared" si="79"/>
        <v>0</v>
      </c>
    </row>
    <row r="92" spans="1:69" s="21" customFormat="1" ht="16" customHeight="1">
      <c r="A92" s="212"/>
      <c r="B92" s="21" t="s">
        <v>132</v>
      </c>
      <c r="C92" s="212" t="s">
        <v>2</v>
      </c>
      <c r="D92" s="212" t="s">
        <v>118</v>
      </c>
      <c r="E92" s="212" t="s">
        <v>113</v>
      </c>
      <c r="F92" s="212" t="s">
        <v>90</v>
      </c>
      <c r="G92" s="212" t="s">
        <v>37</v>
      </c>
      <c r="H92" s="197" t="s">
        <v>53</v>
      </c>
      <c r="I92" s="197" t="str">
        <f t="shared" si="67"/>
        <v>ExpensesR&amp;DStaffTechnologyToolsMobile Platform TeamJunior Mobile Developer</v>
      </c>
      <c r="J92" s="22">
        <f t="shared" si="74"/>
        <v>2500</v>
      </c>
      <c r="K92" s="22">
        <f t="shared" si="74"/>
        <v>0</v>
      </c>
      <c r="L92" s="22">
        <f t="shared" si="74"/>
        <v>0</v>
      </c>
      <c r="M92" s="22">
        <f t="shared" si="74"/>
        <v>0</v>
      </c>
      <c r="N92" s="22">
        <f t="shared" si="74"/>
        <v>0</v>
      </c>
      <c r="O92" s="22">
        <f t="shared" si="74"/>
        <v>0</v>
      </c>
      <c r="P92" s="22">
        <f t="shared" si="74"/>
        <v>0</v>
      </c>
      <c r="Q92" s="22">
        <f t="shared" si="74"/>
        <v>0</v>
      </c>
      <c r="R92" s="22">
        <f t="shared" si="74"/>
        <v>0</v>
      </c>
      <c r="S92" s="22">
        <f t="shared" si="74"/>
        <v>0</v>
      </c>
      <c r="T92" s="22">
        <f t="shared" si="75"/>
        <v>0</v>
      </c>
      <c r="U92" s="22">
        <f t="shared" si="75"/>
        <v>0</v>
      </c>
      <c r="V92" s="22">
        <f t="shared" si="75"/>
        <v>2500</v>
      </c>
      <c r="W92" s="22">
        <f t="shared" si="75"/>
        <v>0</v>
      </c>
      <c r="X92" s="22">
        <f t="shared" si="75"/>
        <v>0</v>
      </c>
      <c r="Y92" s="22">
        <f t="shared" si="75"/>
        <v>0</v>
      </c>
      <c r="Z92" s="22">
        <f t="shared" si="75"/>
        <v>0</v>
      </c>
      <c r="AA92" s="22">
        <f t="shared" si="75"/>
        <v>0</v>
      </c>
      <c r="AB92" s="22">
        <f t="shared" si="75"/>
        <v>0</v>
      </c>
      <c r="AC92" s="22">
        <f t="shared" si="75"/>
        <v>0</v>
      </c>
      <c r="AD92" s="22">
        <f t="shared" si="76"/>
        <v>0</v>
      </c>
      <c r="AE92" s="22">
        <f t="shared" si="76"/>
        <v>0</v>
      </c>
      <c r="AF92" s="22">
        <f t="shared" si="76"/>
        <v>0</v>
      </c>
      <c r="AG92" s="22">
        <f t="shared" si="76"/>
        <v>0</v>
      </c>
      <c r="AH92" s="22">
        <f t="shared" si="76"/>
        <v>0</v>
      </c>
      <c r="AI92" s="22">
        <f t="shared" si="76"/>
        <v>0</v>
      </c>
      <c r="AJ92" s="22">
        <f t="shared" si="76"/>
        <v>0</v>
      </c>
      <c r="AK92" s="22">
        <f t="shared" si="76"/>
        <v>0</v>
      </c>
      <c r="AL92" s="22">
        <f t="shared" si="76"/>
        <v>0</v>
      </c>
      <c r="AM92" s="22">
        <f t="shared" si="76"/>
        <v>0</v>
      </c>
      <c r="AN92" s="22">
        <f t="shared" si="77"/>
        <v>0</v>
      </c>
      <c r="AO92" s="22">
        <f t="shared" si="77"/>
        <v>0</v>
      </c>
      <c r="AP92" s="22">
        <f t="shared" si="77"/>
        <v>0</v>
      </c>
      <c r="AQ92" s="22">
        <f t="shared" si="77"/>
        <v>0</v>
      </c>
      <c r="AR92" s="22">
        <f t="shared" si="77"/>
        <v>0</v>
      </c>
      <c r="AS92" s="22">
        <f t="shared" si="77"/>
        <v>0</v>
      </c>
      <c r="AT92" s="22">
        <f t="shared" si="77"/>
        <v>2500</v>
      </c>
      <c r="AU92" s="22">
        <f t="shared" si="77"/>
        <v>0</v>
      </c>
      <c r="AV92" s="22">
        <f t="shared" si="77"/>
        <v>0</v>
      </c>
      <c r="AW92" s="22">
        <f t="shared" si="77"/>
        <v>0</v>
      </c>
      <c r="AX92" s="22">
        <f t="shared" si="78"/>
        <v>0</v>
      </c>
      <c r="AY92" s="22">
        <f t="shared" si="78"/>
        <v>0</v>
      </c>
      <c r="AZ92" s="22">
        <f t="shared" si="78"/>
        <v>0</v>
      </c>
      <c r="BA92" s="22">
        <f t="shared" si="78"/>
        <v>0</v>
      </c>
      <c r="BB92" s="22">
        <f t="shared" si="78"/>
        <v>0</v>
      </c>
      <c r="BC92" s="22">
        <f t="shared" si="78"/>
        <v>0</v>
      </c>
      <c r="BD92" s="22">
        <f t="shared" si="78"/>
        <v>0</v>
      </c>
      <c r="BE92" s="22">
        <f t="shared" si="78"/>
        <v>0</v>
      </c>
      <c r="BF92" s="22">
        <f t="shared" si="78"/>
        <v>2500</v>
      </c>
      <c r="BG92" s="22">
        <f t="shared" si="78"/>
        <v>0</v>
      </c>
      <c r="BH92" s="22">
        <f t="shared" si="79"/>
        <v>0</v>
      </c>
      <c r="BI92" s="22">
        <f t="shared" si="79"/>
        <v>0</v>
      </c>
      <c r="BJ92" s="22">
        <f t="shared" si="79"/>
        <v>0</v>
      </c>
      <c r="BK92" s="22">
        <f t="shared" si="79"/>
        <v>0</v>
      </c>
      <c r="BL92" s="22">
        <f t="shared" si="79"/>
        <v>0</v>
      </c>
      <c r="BM92" s="22">
        <f t="shared" si="79"/>
        <v>0</v>
      </c>
      <c r="BN92" s="22">
        <f t="shared" si="79"/>
        <v>0</v>
      </c>
      <c r="BO92" s="22">
        <f t="shared" si="79"/>
        <v>0</v>
      </c>
      <c r="BP92" s="22">
        <f t="shared" si="79"/>
        <v>0</v>
      </c>
      <c r="BQ92" s="22">
        <f t="shared" si="79"/>
        <v>0</v>
      </c>
    </row>
    <row r="93" spans="1:69" s="21" customFormat="1" ht="16" customHeight="1">
      <c r="A93" s="212"/>
      <c r="B93" s="21" t="s">
        <v>132</v>
      </c>
      <c r="C93" s="212" t="s">
        <v>2</v>
      </c>
      <c r="D93" s="212" t="s">
        <v>118</v>
      </c>
      <c r="E93" s="212" t="s">
        <v>113</v>
      </c>
      <c r="F93" s="212" t="s">
        <v>90</v>
      </c>
      <c r="G93" s="212" t="s">
        <v>45</v>
      </c>
      <c r="H93" s="197" t="s">
        <v>38</v>
      </c>
      <c r="I93" s="197" t="str">
        <f t="shared" si="67"/>
        <v>ExpensesR&amp;DStaffTechnologyToolsServer DevelopmentArchitect</v>
      </c>
      <c r="J93" s="22">
        <f t="shared" si="74"/>
        <v>0</v>
      </c>
      <c r="K93" s="22">
        <f t="shared" si="74"/>
        <v>0</v>
      </c>
      <c r="L93" s="22">
        <f t="shared" si="74"/>
        <v>0</v>
      </c>
      <c r="M93" s="22">
        <f t="shared" si="74"/>
        <v>0</v>
      </c>
      <c r="N93" s="22">
        <f t="shared" si="74"/>
        <v>0</v>
      </c>
      <c r="O93" s="22">
        <f t="shared" si="74"/>
        <v>0</v>
      </c>
      <c r="P93" s="22">
        <f t="shared" si="74"/>
        <v>0</v>
      </c>
      <c r="Q93" s="22">
        <f t="shared" si="74"/>
        <v>0</v>
      </c>
      <c r="R93" s="22">
        <f t="shared" si="74"/>
        <v>0</v>
      </c>
      <c r="S93" s="22">
        <f t="shared" si="74"/>
        <v>0</v>
      </c>
      <c r="T93" s="22">
        <f t="shared" si="75"/>
        <v>0</v>
      </c>
      <c r="U93" s="22">
        <f t="shared" si="75"/>
        <v>0</v>
      </c>
      <c r="V93" s="22">
        <f t="shared" si="75"/>
        <v>0</v>
      </c>
      <c r="W93" s="22">
        <f t="shared" si="75"/>
        <v>0</v>
      </c>
      <c r="X93" s="22">
        <f t="shared" si="75"/>
        <v>0</v>
      </c>
      <c r="Y93" s="22">
        <f t="shared" si="75"/>
        <v>0</v>
      </c>
      <c r="Z93" s="22">
        <f t="shared" si="75"/>
        <v>0</v>
      </c>
      <c r="AA93" s="22">
        <f t="shared" si="75"/>
        <v>0</v>
      </c>
      <c r="AB93" s="22">
        <f t="shared" si="75"/>
        <v>0</v>
      </c>
      <c r="AC93" s="22">
        <f t="shared" si="75"/>
        <v>0</v>
      </c>
      <c r="AD93" s="22">
        <f t="shared" si="76"/>
        <v>0</v>
      </c>
      <c r="AE93" s="22">
        <f t="shared" si="76"/>
        <v>0</v>
      </c>
      <c r="AF93" s="22">
        <f t="shared" si="76"/>
        <v>2500</v>
      </c>
      <c r="AG93" s="22">
        <f t="shared" si="76"/>
        <v>0</v>
      </c>
      <c r="AH93" s="22">
        <f t="shared" si="76"/>
        <v>0</v>
      </c>
      <c r="AI93" s="22">
        <f t="shared" si="76"/>
        <v>0</v>
      </c>
      <c r="AJ93" s="22">
        <f t="shared" si="76"/>
        <v>0</v>
      </c>
      <c r="AK93" s="22">
        <f t="shared" si="76"/>
        <v>0</v>
      </c>
      <c r="AL93" s="22">
        <f t="shared" si="76"/>
        <v>0</v>
      </c>
      <c r="AM93" s="22">
        <f t="shared" si="76"/>
        <v>0</v>
      </c>
      <c r="AN93" s="22">
        <f t="shared" si="77"/>
        <v>0</v>
      </c>
      <c r="AO93" s="22">
        <f t="shared" si="77"/>
        <v>0</v>
      </c>
      <c r="AP93" s="22">
        <f t="shared" si="77"/>
        <v>0</v>
      </c>
      <c r="AQ93" s="22">
        <f t="shared" si="77"/>
        <v>0</v>
      </c>
      <c r="AR93" s="22">
        <f t="shared" si="77"/>
        <v>0</v>
      </c>
      <c r="AS93" s="22">
        <f t="shared" si="77"/>
        <v>0</v>
      </c>
      <c r="AT93" s="22">
        <f t="shared" si="77"/>
        <v>0</v>
      </c>
      <c r="AU93" s="22">
        <f t="shared" si="77"/>
        <v>0</v>
      </c>
      <c r="AV93" s="22">
        <f t="shared" si="77"/>
        <v>0</v>
      </c>
      <c r="AW93" s="22">
        <f t="shared" si="77"/>
        <v>0</v>
      </c>
      <c r="AX93" s="22">
        <f t="shared" si="78"/>
        <v>0</v>
      </c>
      <c r="AY93" s="22">
        <f t="shared" si="78"/>
        <v>0</v>
      </c>
      <c r="AZ93" s="22">
        <f t="shared" si="78"/>
        <v>0</v>
      </c>
      <c r="BA93" s="22">
        <f t="shared" si="78"/>
        <v>0</v>
      </c>
      <c r="BB93" s="22">
        <f t="shared" si="78"/>
        <v>0</v>
      </c>
      <c r="BC93" s="22">
        <f t="shared" si="78"/>
        <v>0</v>
      </c>
      <c r="BD93" s="22">
        <f t="shared" si="78"/>
        <v>0</v>
      </c>
      <c r="BE93" s="22">
        <f t="shared" si="78"/>
        <v>0</v>
      </c>
      <c r="BF93" s="22">
        <f t="shared" si="78"/>
        <v>0</v>
      </c>
      <c r="BG93" s="22">
        <f t="shared" si="78"/>
        <v>0</v>
      </c>
      <c r="BH93" s="22">
        <f t="shared" si="79"/>
        <v>0</v>
      </c>
      <c r="BI93" s="22">
        <f t="shared" si="79"/>
        <v>0</v>
      </c>
      <c r="BJ93" s="22">
        <f t="shared" si="79"/>
        <v>0</v>
      </c>
      <c r="BK93" s="22">
        <f t="shared" si="79"/>
        <v>0</v>
      </c>
      <c r="BL93" s="22">
        <f t="shared" si="79"/>
        <v>0</v>
      </c>
      <c r="BM93" s="22">
        <f t="shared" si="79"/>
        <v>0</v>
      </c>
      <c r="BN93" s="22">
        <f t="shared" si="79"/>
        <v>0</v>
      </c>
      <c r="BO93" s="22">
        <f t="shared" si="79"/>
        <v>0</v>
      </c>
      <c r="BP93" s="22">
        <f t="shared" si="79"/>
        <v>0</v>
      </c>
      <c r="BQ93" s="22">
        <f t="shared" si="79"/>
        <v>0</v>
      </c>
    </row>
    <row r="94" spans="1:69" s="21" customFormat="1" ht="16" customHeight="1">
      <c r="A94" s="212"/>
      <c r="B94" s="21" t="s">
        <v>132</v>
      </c>
      <c r="C94" s="212" t="s">
        <v>2</v>
      </c>
      <c r="D94" s="212" t="s">
        <v>118</v>
      </c>
      <c r="E94" s="212" t="s">
        <v>113</v>
      </c>
      <c r="F94" s="212" t="s">
        <v>90</v>
      </c>
      <c r="G94" s="212" t="s">
        <v>45</v>
      </c>
      <c r="H94" s="197" t="s">
        <v>46</v>
      </c>
      <c r="I94" s="197" t="str">
        <f t="shared" si="67"/>
        <v>ExpensesR&amp;DStaffTechnologyToolsServer DevelopmentSenior Developer</v>
      </c>
      <c r="J94" s="22">
        <f t="shared" si="74"/>
        <v>0</v>
      </c>
      <c r="K94" s="22">
        <f t="shared" si="74"/>
        <v>0</v>
      </c>
      <c r="L94" s="22">
        <f t="shared" si="74"/>
        <v>0</v>
      </c>
      <c r="M94" s="22">
        <f t="shared" si="74"/>
        <v>0</v>
      </c>
      <c r="N94" s="22">
        <f t="shared" si="74"/>
        <v>0</v>
      </c>
      <c r="O94" s="22">
        <f t="shared" si="74"/>
        <v>2500</v>
      </c>
      <c r="P94" s="22">
        <f t="shared" si="74"/>
        <v>0</v>
      </c>
      <c r="Q94" s="22">
        <f t="shared" si="74"/>
        <v>0</v>
      </c>
      <c r="R94" s="22">
        <f t="shared" si="74"/>
        <v>0</v>
      </c>
      <c r="S94" s="22">
        <f t="shared" si="74"/>
        <v>0</v>
      </c>
      <c r="T94" s="22">
        <f t="shared" si="75"/>
        <v>0</v>
      </c>
      <c r="U94" s="22">
        <f t="shared" si="75"/>
        <v>0</v>
      </c>
      <c r="V94" s="22">
        <f t="shared" si="75"/>
        <v>0</v>
      </c>
      <c r="W94" s="22">
        <f t="shared" si="75"/>
        <v>0</v>
      </c>
      <c r="X94" s="22">
        <f t="shared" si="75"/>
        <v>0</v>
      </c>
      <c r="Y94" s="22">
        <f t="shared" si="75"/>
        <v>0</v>
      </c>
      <c r="Z94" s="22">
        <f t="shared" si="75"/>
        <v>0</v>
      </c>
      <c r="AA94" s="22">
        <f t="shared" si="75"/>
        <v>0</v>
      </c>
      <c r="AB94" s="22">
        <f t="shared" si="75"/>
        <v>0</v>
      </c>
      <c r="AC94" s="22">
        <f t="shared" si="75"/>
        <v>0</v>
      </c>
      <c r="AD94" s="22">
        <f t="shared" si="76"/>
        <v>0</v>
      </c>
      <c r="AE94" s="22">
        <f t="shared" si="76"/>
        <v>0</v>
      </c>
      <c r="AF94" s="22">
        <f t="shared" si="76"/>
        <v>0</v>
      </c>
      <c r="AG94" s="22">
        <f t="shared" si="76"/>
        <v>0</v>
      </c>
      <c r="AH94" s="22">
        <f t="shared" si="76"/>
        <v>0</v>
      </c>
      <c r="AI94" s="22">
        <f t="shared" si="76"/>
        <v>0</v>
      </c>
      <c r="AJ94" s="22">
        <f t="shared" si="76"/>
        <v>0</v>
      </c>
      <c r="AK94" s="22">
        <f t="shared" si="76"/>
        <v>0</v>
      </c>
      <c r="AL94" s="22">
        <f t="shared" si="76"/>
        <v>0</v>
      </c>
      <c r="AM94" s="22">
        <f t="shared" si="76"/>
        <v>0</v>
      </c>
      <c r="AN94" s="22">
        <f t="shared" si="77"/>
        <v>0</v>
      </c>
      <c r="AO94" s="22">
        <f t="shared" si="77"/>
        <v>0</v>
      </c>
      <c r="AP94" s="22">
        <f t="shared" si="77"/>
        <v>2500</v>
      </c>
      <c r="AQ94" s="22">
        <f t="shared" si="77"/>
        <v>0</v>
      </c>
      <c r="AR94" s="22">
        <f t="shared" si="77"/>
        <v>0</v>
      </c>
      <c r="AS94" s="22">
        <f t="shared" si="77"/>
        <v>0</v>
      </c>
      <c r="AT94" s="22">
        <f t="shared" si="77"/>
        <v>0</v>
      </c>
      <c r="AU94" s="22">
        <f t="shared" si="77"/>
        <v>0</v>
      </c>
      <c r="AV94" s="22">
        <f t="shared" si="77"/>
        <v>2500</v>
      </c>
      <c r="AW94" s="22">
        <f t="shared" si="77"/>
        <v>0</v>
      </c>
      <c r="AX94" s="22">
        <f t="shared" si="78"/>
        <v>0</v>
      </c>
      <c r="AY94" s="22">
        <f t="shared" si="78"/>
        <v>0</v>
      </c>
      <c r="AZ94" s="22">
        <f t="shared" si="78"/>
        <v>0</v>
      </c>
      <c r="BA94" s="22">
        <f t="shared" si="78"/>
        <v>0</v>
      </c>
      <c r="BB94" s="22">
        <f t="shared" si="78"/>
        <v>2500</v>
      </c>
      <c r="BC94" s="22">
        <f t="shared" si="78"/>
        <v>0</v>
      </c>
      <c r="BD94" s="22">
        <f t="shared" si="78"/>
        <v>0</v>
      </c>
      <c r="BE94" s="22">
        <f t="shared" si="78"/>
        <v>0</v>
      </c>
      <c r="BF94" s="22">
        <f t="shared" si="78"/>
        <v>0</v>
      </c>
      <c r="BG94" s="22">
        <f t="shared" si="78"/>
        <v>0</v>
      </c>
      <c r="BH94" s="22">
        <f t="shared" si="79"/>
        <v>2500</v>
      </c>
      <c r="BI94" s="22">
        <f t="shared" si="79"/>
        <v>0</v>
      </c>
      <c r="BJ94" s="22">
        <f t="shared" si="79"/>
        <v>0</v>
      </c>
      <c r="BK94" s="22">
        <f t="shared" si="79"/>
        <v>0</v>
      </c>
      <c r="BL94" s="22">
        <f t="shared" si="79"/>
        <v>0</v>
      </c>
      <c r="BM94" s="22">
        <f t="shared" si="79"/>
        <v>0</v>
      </c>
      <c r="BN94" s="22">
        <f t="shared" si="79"/>
        <v>0</v>
      </c>
      <c r="BO94" s="22">
        <f t="shared" si="79"/>
        <v>0</v>
      </c>
      <c r="BP94" s="22">
        <f t="shared" si="79"/>
        <v>0</v>
      </c>
      <c r="BQ94" s="22">
        <f t="shared" si="79"/>
        <v>0</v>
      </c>
    </row>
    <row r="95" spans="1:69" s="21" customFormat="1" ht="16" customHeight="1">
      <c r="A95" s="212"/>
      <c r="B95" s="21" t="s">
        <v>132</v>
      </c>
      <c r="C95" s="212" t="s">
        <v>2</v>
      </c>
      <c r="D95" s="212" t="s">
        <v>118</v>
      </c>
      <c r="E95" s="212" t="s">
        <v>113</v>
      </c>
      <c r="F95" s="212" t="s">
        <v>90</v>
      </c>
      <c r="G95" s="212" t="s">
        <v>45</v>
      </c>
      <c r="H95" s="197" t="s">
        <v>47</v>
      </c>
      <c r="I95" s="197" t="str">
        <f t="shared" si="67"/>
        <v>ExpensesR&amp;DStaffTechnologyToolsServer DevelopmentJunior Developer</v>
      </c>
      <c r="J95" s="22">
        <f t="shared" si="74"/>
        <v>0</v>
      </c>
      <c r="K95" s="22">
        <f t="shared" si="74"/>
        <v>0</v>
      </c>
      <c r="L95" s="22">
        <f t="shared" si="74"/>
        <v>0</v>
      </c>
      <c r="M95" s="22">
        <f t="shared" si="74"/>
        <v>0</v>
      </c>
      <c r="N95" s="22">
        <f t="shared" si="74"/>
        <v>0</v>
      </c>
      <c r="O95" s="22">
        <f t="shared" si="74"/>
        <v>0</v>
      </c>
      <c r="P95" s="22">
        <f t="shared" si="74"/>
        <v>0</v>
      </c>
      <c r="Q95" s="22">
        <f t="shared" si="74"/>
        <v>0</v>
      </c>
      <c r="R95" s="22">
        <f t="shared" si="74"/>
        <v>0</v>
      </c>
      <c r="S95" s="22">
        <f t="shared" si="74"/>
        <v>0</v>
      </c>
      <c r="T95" s="22">
        <f t="shared" si="75"/>
        <v>0</v>
      </c>
      <c r="U95" s="22">
        <f t="shared" si="75"/>
        <v>0</v>
      </c>
      <c r="V95" s="22">
        <f t="shared" si="75"/>
        <v>0</v>
      </c>
      <c r="W95" s="22">
        <f t="shared" si="75"/>
        <v>0</v>
      </c>
      <c r="X95" s="22">
        <f t="shared" si="75"/>
        <v>2500</v>
      </c>
      <c r="Y95" s="22">
        <f t="shared" si="75"/>
        <v>0</v>
      </c>
      <c r="Z95" s="22">
        <f t="shared" si="75"/>
        <v>0</v>
      </c>
      <c r="AA95" s="22">
        <f t="shared" si="75"/>
        <v>0</v>
      </c>
      <c r="AB95" s="22">
        <f t="shared" si="75"/>
        <v>0</v>
      </c>
      <c r="AC95" s="22">
        <f t="shared" si="75"/>
        <v>0</v>
      </c>
      <c r="AD95" s="22">
        <f t="shared" si="76"/>
        <v>0</v>
      </c>
      <c r="AE95" s="22">
        <f t="shared" si="76"/>
        <v>0</v>
      </c>
      <c r="AF95" s="22">
        <f t="shared" si="76"/>
        <v>0</v>
      </c>
      <c r="AG95" s="22">
        <f t="shared" si="76"/>
        <v>0</v>
      </c>
      <c r="AH95" s="22">
        <f t="shared" si="76"/>
        <v>0</v>
      </c>
      <c r="AI95" s="22">
        <f t="shared" si="76"/>
        <v>0</v>
      </c>
      <c r="AJ95" s="22">
        <f t="shared" si="76"/>
        <v>0</v>
      </c>
      <c r="AK95" s="22">
        <f t="shared" si="76"/>
        <v>0</v>
      </c>
      <c r="AL95" s="22">
        <f t="shared" si="76"/>
        <v>2500</v>
      </c>
      <c r="AM95" s="22">
        <f t="shared" si="76"/>
        <v>0</v>
      </c>
      <c r="AN95" s="22">
        <f t="shared" si="77"/>
        <v>0</v>
      </c>
      <c r="AO95" s="22">
        <f t="shared" si="77"/>
        <v>0</v>
      </c>
      <c r="AP95" s="22">
        <f t="shared" si="77"/>
        <v>0</v>
      </c>
      <c r="AQ95" s="22">
        <f t="shared" si="77"/>
        <v>0</v>
      </c>
      <c r="AR95" s="22">
        <f t="shared" si="77"/>
        <v>0</v>
      </c>
      <c r="AS95" s="22">
        <f t="shared" si="77"/>
        <v>0</v>
      </c>
      <c r="AT95" s="22">
        <f t="shared" si="77"/>
        <v>2500</v>
      </c>
      <c r="AU95" s="22">
        <f t="shared" si="77"/>
        <v>0</v>
      </c>
      <c r="AV95" s="22">
        <f t="shared" si="77"/>
        <v>0</v>
      </c>
      <c r="AW95" s="22">
        <f t="shared" si="77"/>
        <v>0</v>
      </c>
      <c r="AX95" s="22">
        <f t="shared" si="78"/>
        <v>0</v>
      </c>
      <c r="AY95" s="22">
        <f t="shared" si="78"/>
        <v>0</v>
      </c>
      <c r="AZ95" s="22">
        <f t="shared" si="78"/>
        <v>0</v>
      </c>
      <c r="BA95" s="22">
        <f t="shared" si="78"/>
        <v>0</v>
      </c>
      <c r="BB95" s="22">
        <f t="shared" si="78"/>
        <v>0</v>
      </c>
      <c r="BC95" s="22">
        <f t="shared" si="78"/>
        <v>0</v>
      </c>
      <c r="BD95" s="22">
        <f t="shared" si="78"/>
        <v>2500</v>
      </c>
      <c r="BE95" s="22">
        <f t="shared" si="78"/>
        <v>0</v>
      </c>
      <c r="BF95" s="22">
        <f t="shared" si="78"/>
        <v>2500</v>
      </c>
      <c r="BG95" s="22">
        <f t="shared" si="78"/>
        <v>0</v>
      </c>
      <c r="BH95" s="22">
        <f t="shared" si="79"/>
        <v>0</v>
      </c>
      <c r="BI95" s="22">
        <f t="shared" si="79"/>
        <v>0</v>
      </c>
      <c r="BJ95" s="22">
        <f t="shared" si="79"/>
        <v>0</v>
      </c>
      <c r="BK95" s="22">
        <f t="shared" si="79"/>
        <v>0</v>
      </c>
      <c r="BL95" s="22">
        <f t="shared" si="79"/>
        <v>0</v>
      </c>
      <c r="BM95" s="22">
        <f t="shared" si="79"/>
        <v>0</v>
      </c>
      <c r="BN95" s="22">
        <f t="shared" si="79"/>
        <v>0</v>
      </c>
      <c r="BO95" s="22">
        <f t="shared" si="79"/>
        <v>0</v>
      </c>
      <c r="BP95" s="22">
        <f t="shared" si="79"/>
        <v>2500</v>
      </c>
      <c r="BQ95" s="22">
        <f t="shared" si="79"/>
        <v>0</v>
      </c>
    </row>
    <row r="96" spans="1:69" s="21" customFormat="1" ht="16" customHeight="1">
      <c r="A96" s="212"/>
      <c r="B96" s="21" t="s">
        <v>132</v>
      </c>
      <c r="C96" s="212" t="s">
        <v>2</v>
      </c>
      <c r="D96" s="212" t="s">
        <v>118</v>
      </c>
      <c r="E96" s="212" t="s">
        <v>113</v>
      </c>
      <c r="F96" s="212" t="s">
        <v>90</v>
      </c>
      <c r="G96" s="212" t="s">
        <v>45</v>
      </c>
      <c r="H96" s="197" t="s">
        <v>48</v>
      </c>
      <c r="I96" s="197" t="str">
        <f t="shared" si="67"/>
        <v>ExpensesR&amp;DStaffTechnologyToolsServer DevelopmentDBA</v>
      </c>
      <c r="J96" s="22">
        <f t="shared" si="74"/>
        <v>0</v>
      </c>
      <c r="K96" s="22">
        <f t="shared" si="74"/>
        <v>0</v>
      </c>
      <c r="L96" s="22">
        <f t="shared" si="74"/>
        <v>0</v>
      </c>
      <c r="M96" s="22">
        <f t="shared" si="74"/>
        <v>0</v>
      </c>
      <c r="N96" s="22">
        <f t="shared" si="74"/>
        <v>0</v>
      </c>
      <c r="O96" s="22">
        <f t="shared" si="74"/>
        <v>0</v>
      </c>
      <c r="P96" s="22">
        <f t="shared" si="74"/>
        <v>0</v>
      </c>
      <c r="Q96" s="22">
        <f t="shared" si="74"/>
        <v>0</v>
      </c>
      <c r="R96" s="22">
        <f t="shared" si="74"/>
        <v>0</v>
      </c>
      <c r="S96" s="22">
        <f t="shared" si="74"/>
        <v>0</v>
      </c>
      <c r="T96" s="22">
        <f t="shared" si="75"/>
        <v>0</v>
      </c>
      <c r="U96" s="22">
        <f t="shared" si="75"/>
        <v>0</v>
      </c>
      <c r="V96" s="22">
        <f t="shared" si="75"/>
        <v>0</v>
      </c>
      <c r="W96" s="22">
        <f t="shared" si="75"/>
        <v>0</v>
      </c>
      <c r="X96" s="22">
        <f t="shared" si="75"/>
        <v>0</v>
      </c>
      <c r="Y96" s="22">
        <f t="shared" si="75"/>
        <v>0</v>
      </c>
      <c r="Z96" s="22">
        <f t="shared" si="75"/>
        <v>0</v>
      </c>
      <c r="AA96" s="22">
        <f t="shared" si="75"/>
        <v>0</v>
      </c>
      <c r="AB96" s="22">
        <f t="shared" si="75"/>
        <v>0</v>
      </c>
      <c r="AC96" s="22">
        <f t="shared" si="75"/>
        <v>2500</v>
      </c>
      <c r="AD96" s="22">
        <f t="shared" si="76"/>
        <v>0</v>
      </c>
      <c r="AE96" s="22">
        <f t="shared" si="76"/>
        <v>0</v>
      </c>
      <c r="AF96" s="22">
        <f t="shared" si="76"/>
        <v>0</v>
      </c>
      <c r="AG96" s="22">
        <f t="shared" si="76"/>
        <v>0</v>
      </c>
      <c r="AH96" s="22">
        <f t="shared" si="76"/>
        <v>0</v>
      </c>
      <c r="AI96" s="22">
        <f t="shared" si="76"/>
        <v>0</v>
      </c>
      <c r="AJ96" s="22">
        <f t="shared" si="76"/>
        <v>0</v>
      </c>
      <c r="AK96" s="22">
        <f t="shared" si="76"/>
        <v>0</v>
      </c>
      <c r="AL96" s="22">
        <f t="shared" si="76"/>
        <v>0</v>
      </c>
      <c r="AM96" s="22">
        <f t="shared" si="76"/>
        <v>0</v>
      </c>
      <c r="AN96" s="22">
        <f t="shared" si="77"/>
        <v>0</v>
      </c>
      <c r="AO96" s="22">
        <f t="shared" si="77"/>
        <v>0</v>
      </c>
      <c r="AP96" s="22">
        <f t="shared" si="77"/>
        <v>0</v>
      </c>
      <c r="AQ96" s="22">
        <f t="shared" si="77"/>
        <v>0</v>
      </c>
      <c r="AR96" s="22">
        <f t="shared" si="77"/>
        <v>0</v>
      </c>
      <c r="AS96" s="22">
        <f t="shared" si="77"/>
        <v>0</v>
      </c>
      <c r="AT96" s="22">
        <f t="shared" si="77"/>
        <v>0</v>
      </c>
      <c r="AU96" s="22">
        <f t="shared" si="77"/>
        <v>0</v>
      </c>
      <c r="AV96" s="22">
        <f t="shared" si="77"/>
        <v>0</v>
      </c>
      <c r="AW96" s="22">
        <f t="shared" si="77"/>
        <v>0</v>
      </c>
      <c r="AX96" s="22">
        <f t="shared" si="78"/>
        <v>0</v>
      </c>
      <c r="AY96" s="22">
        <f t="shared" si="78"/>
        <v>0</v>
      </c>
      <c r="AZ96" s="22">
        <f t="shared" si="78"/>
        <v>0</v>
      </c>
      <c r="BA96" s="22">
        <f t="shared" si="78"/>
        <v>0</v>
      </c>
      <c r="BB96" s="22">
        <f t="shared" si="78"/>
        <v>0</v>
      </c>
      <c r="BC96" s="22">
        <f t="shared" si="78"/>
        <v>0</v>
      </c>
      <c r="BD96" s="22">
        <f t="shared" si="78"/>
        <v>0</v>
      </c>
      <c r="BE96" s="22">
        <f t="shared" si="78"/>
        <v>0</v>
      </c>
      <c r="BF96" s="22">
        <f t="shared" si="78"/>
        <v>0</v>
      </c>
      <c r="BG96" s="22">
        <f t="shared" si="78"/>
        <v>0</v>
      </c>
      <c r="BH96" s="22">
        <f t="shared" si="79"/>
        <v>0</v>
      </c>
      <c r="BI96" s="22">
        <f t="shared" si="79"/>
        <v>0</v>
      </c>
      <c r="BJ96" s="22">
        <f t="shared" si="79"/>
        <v>2500</v>
      </c>
      <c r="BK96" s="22">
        <f t="shared" si="79"/>
        <v>0</v>
      </c>
      <c r="BL96" s="22">
        <f t="shared" si="79"/>
        <v>0</v>
      </c>
      <c r="BM96" s="22">
        <f t="shared" si="79"/>
        <v>2500</v>
      </c>
      <c r="BN96" s="22">
        <f t="shared" si="79"/>
        <v>0</v>
      </c>
      <c r="BO96" s="22">
        <f t="shared" si="79"/>
        <v>0</v>
      </c>
      <c r="BP96" s="22">
        <f t="shared" si="79"/>
        <v>0</v>
      </c>
      <c r="BQ96" s="22">
        <f t="shared" si="79"/>
        <v>0</v>
      </c>
    </row>
    <row r="97" spans="1:69" s="21" customFormat="1" ht="16" customHeight="1">
      <c r="A97" s="212"/>
      <c r="B97" s="21" t="s">
        <v>132</v>
      </c>
      <c r="C97" s="212" t="s">
        <v>2</v>
      </c>
      <c r="D97" s="212" t="s">
        <v>118</v>
      </c>
      <c r="E97" s="212" t="s">
        <v>113</v>
      </c>
      <c r="F97" s="212" t="s">
        <v>90</v>
      </c>
      <c r="G97" s="212" t="s">
        <v>45</v>
      </c>
      <c r="H97" s="197" t="s">
        <v>49</v>
      </c>
      <c r="I97" s="197" t="str">
        <f t="shared" si="67"/>
        <v>ExpensesR&amp;DStaffTechnologyToolsServer DevelopmentWeb Designer</v>
      </c>
      <c r="J97" s="22">
        <f t="shared" si="74"/>
        <v>0</v>
      </c>
      <c r="K97" s="22">
        <f t="shared" si="74"/>
        <v>0</v>
      </c>
      <c r="L97" s="22">
        <f t="shared" si="74"/>
        <v>0</v>
      </c>
      <c r="M97" s="22">
        <f t="shared" si="74"/>
        <v>0</v>
      </c>
      <c r="N97" s="22">
        <f t="shared" si="74"/>
        <v>0</v>
      </c>
      <c r="O97" s="22">
        <f t="shared" si="74"/>
        <v>0</v>
      </c>
      <c r="P97" s="22">
        <f t="shared" si="74"/>
        <v>0</v>
      </c>
      <c r="Q97" s="22">
        <f t="shared" si="74"/>
        <v>0</v>
      </c>
      <c r="R97" s="22">
        <f t="shared" si="74"/>
        <v>0</v>
      </c>
      <c r="S97" s="22">
        <f t="shared" si="74"/>
        <v>0</v>
      </c>
      <c r="T97" s="22">
        <f t="shared" si="75"/>
        <v>0</v>
      </c>
      <c r="U97" s="22">
        <f t="shared" si="75"/>
        <v>0</v>
      </c>
      <c r="V97" s="22">
        <f t="shared" si="75"/>
        <v>0</v>
      </c>
      <c r="W97" s="22">
        <f t="shared" si="75"/>
        <v>0</v>
      </c>
      <c r="X97" s="22">
        <f t="shared" si="75"/>
        <v>0</v>
      </c>
      <c r="Y97" s="22">
        <f t="shared" si="75"/>
        <v>0</v>
      </c>
      <c r="Z97" s="22">
        <f t="shared" si="75"/>
        <v>0</v>
      </c>
      <c r="AA97" s="22">
        <f t="shared" si="75"/>
        <v>0</v>
      </c>
      <c r="AB97" s="22">
        <f t="shared" si="75"/>
        <v>0</v>
      </c>
      <c r="AC97" s="22">
        <f t="shared" si="75"/>
        <v>0</v>
      </c>
      <c r="AD97" s="22">
        <f t="shared" si="76"/>
        <v>0</v>
      </c>
      <c r="AE97" s="22">
        <f t="shared" si="76"/>
        <v>0</v>
      </c>
      <c r="AF97" s="22">
        <f t="shared" si="76"/>
        <v>0</v>
      </c>
      <c r="AG97" s="22">
        <f t="shared" si="76"/>
        <v>0</v>
      </c>
      <c r="AH97" s="22">
        <f t="shared" si="76"/>
        <v>0</v>
      </c>
      <c r="AI97" s="22">
        <f t="shared" si="76"/>
        <v>0</v>
      </c>
      <c r="AJ97" s="22">
        <f t="shared" si="76"/>
        <v>0</v>
      </c>
      <c r="AK97" s="22">
        <f t="shared" si="76"/>
        <v>0</v>
      </c>
      <c r="AL97" s="22">
        <f t="shared" si="76"/>
        <v>0</v>
      </c>
      <c r="AM97" s="22">
        <f t="shared" si="76"/>
        <v>0</v>
      </c>
      <c r="AN97" s="22">
        <f t="shared" si="77"/>
        <v>0</v>
      </c>
      <c r="AO97" s="22">
        <f t="shared" si="77"/>
        <v>0</v>
      </c>
      <c r="AP97" s="22">
        <f t="shared" si="77"/>
        <v>2500</v>
      </c>
      <c r="AQ97" s="22">
        <f t="shared" si="77"/>
        <v>0</v>
      </c>
      <c r="AR97" s="22">
        <f t="shared" si="77"/>
        <v>0</v>
      </c>
      <c r="AS97" s="22">
        <f t="shared" si="77"/>
        <v>0</v>
      </c>
      <c r="AT97" s="22">
        <f t="shared" si="77"/>
        <v>0</v>
      </c>
      <c r="AU97" s="22">
        <f t="shared" si="77"/>
        <v>0</v>
      </c>
      <c r="AV97" s="22">
        <f t="shared" si="77"/>
        <v>0</v>
      </c>
      <c r="AW97" s="22">
        <f t="shared" si="77"/>
        <v>0</v>
      </c>
      <c r="AX97" s="22">
        <f t="shared" si="78"/>
        <v>0</v>
      </c>
      <c r="AY97" s="22">
        <f t="shared" si="78"/>
        <v>0</v>
      </c>
      <c r="AZ97" s="22">
        <f t="shared" si="78"/>
        <v>0</v>
      </c>
      <c r="BA97" s="22">
        <f t="shared" si="78"/>
        <v>0</v>
      </c>
      <c r="BB97" s="22">
        <f t="shared" si="78"/>
        <v>0</v>
      </c>
      <c r="BC97" s="22">
        <f t="shared" si="78"/>
        <v>0</v>
      </c>
      <c r="BD97" s="22">
        <f t="shared" si="78"/>
        <v>0</v>
      </c>
      <c r="BE97" s="22">
        <f t="shared" si="78"/>
        <v>0</v>
      </c>
      <c r="BF97" s="22">
        <f t="shared" si="78"/>
        <v>0</v>
      </c>
      <c r="BG97" s="22">
        <f t="shared" si="78"/>
        <v>0</v>
      </c>
      <c r="BH97" s="22">
        <f t="shared" si="79"/>
        <v>0</v>
      </c>
      <c r="BI97" s="22">
        <f t="shared" si="79"/>
        <v>0</v>
      </c>
      <c r="BJ97" s="22">
        <f t="shared" si="79"/>
        <v>0</v>
      </c>
      <c r="BK97" s="22">
        <f t="shared" si="79"/>
        <v>0</v>
      </c>
      <c r="BL97" s="22">
        <f t="shared" si="79"/>
        <v>0</v>
      </c>
      <c r="BM97" s="22">
        <f t="shared" si="79"/>
        <v>0</v>
      </c>
      <c r="BN97" s="22">
        <f t="shared" si="79"/>
        <v>0</v>
      </c>
      <c r="BO97" s="22">
        <f t="shared" si="79"/>
        <v>0</v>
      </c>
      <c r="BP97" s="22">
        <f t="shared" si="79"/>
        <v>0</v>
      </c>
      <c r="BQ97" s="22">
        <f t="shared" si="79"/>
        <v>0</v>
      </c>
    </row>
    <row r="98" spans="1:69" s="21" customFormat="1" ht="16" customHeight="1">
      <c r="A98" s="212"/>
      <c r="B98" s="21" t="s">
        <v>132</v>
      </c>
      <c r="C98" s="212" t="s">
        <v>2</v>
      </c>
      <c r="D98" s="212" t="s">
        <v>118</v>
      </c>
      <c r="E98" s="212" t="s">
        <v>91</v>
      </c>
      <c r="F98" s="212" t="s">
        <v>91</v>
      </c>
      <c r="G98" s="212" t="s">
        <v>0</v>
      </c>
      <c r="H98" s="197" t="s">
        <v>103</v>
      </c>
      <c r="I98" s="197" t="str">
        <f t="shared" si="67"/>
        <v>ExpensesR&amp;DStaffT&amp;ET&amp;EManagementCTO</v>
      </c>
      <c r="J98" s="22">
        <f t="shared" ref="J98:S107" si="80">INDEX(RoleData,MATCH($H98,RoleNames,),MATCH($E98,ExpenseNames,))*INDEX(StaffData,MATCH(CONCATENATE($C98,"Staff",$G98,$H98),StaffDataLookupName,),MATCH(J$6,StaffDataMonths,))/INDEX(RoleData,3,MATCH($F98,ExpenseNames,))</f>
        <v>416.66666666666669</v>
      </c>
      <c r="K98" s="22">
        <f t="shared" si="80"/>
        <v>416.66666666666669</v>
      </c>
      <c r="L98" s="22">
        <f t="shared" si="80"/>
        <v>416.66666666666669</v>
      </c>
      <c r="M98" s="22">
        <f t="shared" si="80"/>
        <v>416.66666666666669</v>
      </c>
      <c r="N98" s="22">
        <f t="shared" si="80"/>
        <v>416.66666666666669</v>
      </c>
      <c r="O98" s="22">
        <f t="shared" si="80"/>
        <v>416.66666666666669</v>
      </c>
      <c r="P98" s="22">
        <f t="shared" si="80"/>
        <v>416.66666666666669</v>
      </c>
      <c r="Q98" s="22">
        <f t="shared" si="80"/>
        <v>416.66666666666669</v>
      </c>
      <c r="R98" s="22">
        <f t="shared" si="80"/>
        <v>416.66666666666669</v>
      </c>
      <c r="S98" s="22">
        <f t="shared" si="80"/>
        <v>416.66666666666669</v>
      </c>
      <c r="T98" s="22">
        <f t="shared" ref="T98:AC107" si="81">INDEX(RoleData,MATCH($H98,RoleNames,),MATCH($E98,ExpenseNames,))*INDEX(StaffData,MATCH(CONCATENATE($C98,"Staff",$G98,$H98),StaffDataLookupName,),MATCH(T$6,StaffDataMonths,))/INDEX(RoleData,3,MATCH($F98,ExpenseNames,))</f>
        <v>416.66666666666669</v>
      </c>
      <c r="U98" s="22">
        <f t="shared" si="81"/>
        <v>416.66666666666669</v>
      </c>
      <c r="V98" s="22">
        <f t="shared" si="81"/>
        <v>416.66666666666669</v>
      </c>
      <c r="W98" s="22">
        <f t="shared" si="81"/>
        <v>416.66666666666669</v>
      </c>
      <c r="X98" s="22">
        <f t="shared" si="81"/>
        <v>416.66666666666669</v>
      </c>
      <c r="Y98" s="22">
        <f t="shared" si="81"/>
        <v>416.66666666666669</v>
      </c>
      <c r="Z98" s="22">
        <f t="shared" si="81"/>
        <v>416.66666666666669</v>
      </c>
      <c r="AA98" s="22">
        <f t="shared" si="81"/>
        <v>416.66666666666669</v>
      </c>
      <c r="AB98" s="22">
        <f t="shared" si="81"/>
        <v>416.66666666666669</v>
      </c>
      <c r="AC98" s="22">
        <f t="shared" si="81"/>
        <v>416.66666666666669</v>
      </c>
      <c r="AD98" s="22">
        <f t="shared" ref="AD98:AM107" si="82">INDEX(RoleData,MATCH($H98,RoleNames,),MATCH($E98,ExpenseNames,))*INDEX(StaffData,MATCH(CONCATENATE($C98,"Staff",$G98,$H98),StaffDataLookupName,),MATCH(AD$6,StaffDataMonths,))/INDEX(RoleData,3,MATCH($F98,ExpenseNames,))</f>
        <v>416.66666666666669</v>
      </c>
      <c r="AE98" s="22">
        <f t="shared" si="82"/>
        <v>416.66666666666669</v>
      </c>
      <c r="AF98" s="22">
        <f t="shared" si="82"/>
        <v>416.66666666666669</v>
      </c>
      <c r="AG98" s="22">
        <f t="shared" si="82"/>
        <v>416.66666666666669</v>
      </c>
      <c r="AH98" s="22">
        <f t="shared" si="82"/>
        <v>416.66666666666669</v>
      </c>
      <c r="AI98" s="22">
        <f t="shared" si="82"/>
        <v>416.66666666666669</v>
      </c>
      <c r="AJ98" s="22">
        <f t="shared" si="82"/>
        <v>416.66666666666669</v>
      </c>
      <c r="AK98" s="22">
        <f t="shared" si="82"/>
        <v>416.66666666666669</v>
      </c>
      <c r="AL98" s="22">
        <f t="shared" si="82"/>
        <v>416.66666666666669</v>
      </c>
      <c r="AM98" s="22">
        <f t="shared" si="82"/>
        <v>416.66666666666669</v>
      </c>
      <c r="AN98" s="22">
        <f t="shared" ref="AN98:AW107" si="83">INDEX(RoleData,MATCH($H98,RoleNames,),MATCH($E98,ExpenseNames,))*INDEX(StaffData,MATCH(CONCATENATE($C98,"Staff",$G98,$H98),StaffDataLookupName,),MATCH(AN$6,StaffDataMonths,))/INDEX(RoleData,3,MATCH($F98,ExpenseNames,))</f>
        <v>416.66666666666669</v>
      </c>
      <c r="AO98" s="22">
        <f t="shared" si="83"/>
        <v>416.66666666666669</v>
      </c>
      <c r="AP98" s="22">
        <f t="shared" si="83"/>
        <v>416.66666666666669</v>
      </c>
      <c r="AQ98" s="22">
        <f t="shared" si="83"/>
        <v>416.66666666666669</v>
      </c>
      <c r="AR98" s="22">
        <f t="shared" si="83"/>
        <v>416.66666666666669</v>
      </c>
      <c r="AS98" s="22">
        <f t="shared" si="83"/>
        <v>416.66666666666669</v>
      </c>
      <c r="AT98" s="22">
        <f t="shared" si="83"/>
        <v>416.66666666666669</v>
      </c>
      <c r="AU98" s="22">
        <f t="shared" si="83"/>
        <v>416.66666666666669</v>
      </c>
      <c r="AV98" s="22">
        <f t="shared" si="83"/>
        <v>416.66666666666669</v>
      </c>
      <c r="AW98" s="22">
        <f t="shared" si="83"/>
        <v>416.66666666666669</v>
      </c>
      <c r="AX98" s="22">
        <f t="shared" ref="AX98:BG107" si="84">INDEX(RoleData,MATCH($H98,RoleNames,),MATCH($E98,ExpenseNames,))*INDEX(StaffData,MATCH(CONCATENATE($C98,"Staff",$G98,$H98),StaffDataLookupName,),MATCH(AX$6,StaffDataMonths,))/INDEX(RoleData,3,MATCH($F98,ExpenseNames,))</f>
        <v>416.66666666666669</v>
      </c>
      <c r="AY98" s="22">
        <f t="shared" si="84"/>
        <v>416.66666666666669</v>
      </c>
      <c r="AZ98" s="22">
        <f t="shared" si="84"/>
        <v>416.66666666666669</v>
      </c>
      <c r="BA98" s="22">
        <f t="shared" si="84"/>
        <v>416.66666666666669</v>
      </c>
      <c r="BB98" s="22">
        <f t="shared" si="84"/>
        <v>416.66666666666669</v>
      </c>
      <c r="BC98" s="22">
        <f t="shared" si="84"/>
        <v>416.66666666666669</v>
      </c>
      <c r="BD98" s="22">
        <f t="shared" si="84"/>
        <v>416.66666666666669</v>
      </c>
      <c r="BE98" s="22">
        <f t="shared" si="84"/>
        <v>416.66666666666669</v>
      </c>
      <c r="BF98" s="22">
        <f t="shared" si="84"/>
        <v>416.66666666666669</v>
      </c>
      <c r="BG98" s="22">
        <f t="shared" si="84"/>
        <v>416.66666666666669</v>
      </c>
      <c r="BH98" s="22">
        <f t="shared" ref="BH98:BQ107" si="85">INDEX(RoleData,MATCH($H98,RoleNames,),MATCH($E98,ExpenseNames,))*INDEX(StaffData,MATCH(CONCATENATE($C98,"Staff",$G98,$H98),StaffDataLookupName,),MATCH(BH$6,StaffDataMonths,))/INDEX(RoleData,3,MATCH($F98,ExpenseNames,))</f>
        <v>416.66666666666669</v>
      </c>
      <c r="BI98" s="22">
        <f t="shared" si="85"/>
        <v>416.66666666666669</v>
      </c>
      <c r="BJ98" s="22">
        <f t="shared" si="85"/>
        <v>416.66666666666669</v>
      </c>
      <c r="BK98" s="22">
        <f t="shared" si="85"/>
        <v>416.66666666666669</v>
      </c>
      <c r="BL98" s="22">
        <f t="shared" si="85"/>
        <v>416.66666666666669</v>
      </c>
      <c r="BM98" s="22">
        <f t="shared" si="85"/>
        <v>416.66666666666669</v>
      </c>
      <c r="BN98" s="22">
        <f t="shared" si="85"/>
        <v>416.66666666666669</v>
      </c>
      <c r="BO98" s="22">
        <f t="shared" si="85"/>
        <v>416.66666666666669</v>
      </c>
      <c r="BP98" s="22">
        <f t="shared" si="85"/>
        <v>416.66666666666669</v>
      </c>
      <c r="BQ98" s="22">
        <f t="shared" si="85"/>
        <v>416.66666666666669</v>
      </c>
    </row>
    <row r="99" spans="1:69" s="21" customFormat="1" ht="16" customHeight="1">
      <c r="A99" s="212"/>
      <c r="B99" s="21" t="s">
        <v>132</v>
      </c>
      <c r="C99" s="212" t="s">
        <v>2</v>
      </c>
      <c r="D99" s="212" t="s">
        <v>118</v>
      </c>
      <c r="E99" s="212" t="s">
        <v>91</v>
      </c>
      <c r="F99" s="212" t="s">
        <v>91</v>
      </c>
      <c r="G99" s="212" t="s">
        <v>36</v>
      </c>
      <c r="H99" s="197" t="s">
        <v>39</v>
      </c>
      <c r="I99" s="197" t="str">
        <f t="shared" si="67"/>
        <v>ExpensesR&amp;DStaffT&amp;ET&amp;EMobile ProductsDevelopment Manager</v>
      </c>
      <c r="J99" s="22">
        <f t="shared" si="80"/>
        <v>0</v>
      </c>
      <c r="K99" s="22">
        <f t="shared" si="80"/>
        <v>0</v>
      </c>
      <c r="L99" s="22">
        <f t="shared" si="80"/>
        <v>0</v>
      </c>
      <c r="M99" s="22">
        <f t="shared" si="80"/>
        <v>0</v>
      </c>
      <c r="N99" s="22">
        <f t="shared" si="80"/>
        <v>0</v>
      </c>
      <c r="O99" s="22">
        <f t="shared" si="80"/>
        <v>0</v>
      </c>
      <c r="P99" s="22">
        <f t="shared" si="80"/>
        <v>0</v>
      </c>
      <c r="Q99" s="22">
        <f t="shared" si="80"/>
        <v>0</v>
      </c>
      <c r="R99" s="22">
        <f t="shared" si="80"/>
        <v>0</v>
      </c>
      <c r="S99" s="22">
        <f t="shared" si="80"/>
        <v>0</v>
      </c>
      <c r="T99" s="22">
        <f t="shared" si="81"/>
        <v>0</v>
      </c>
      <c r="U99" s="22">
        <f t="shared" si="81"/>
        <v>0</v>
      </c>
      <c r="V99" s="22">
        <f t="shared" si="81"/>
        <v>0</v>
      </c>
      <c r="W99" s="22">
        <f t="shared" si="81"/>
        <v>0</v>
      </c>
      <c r="X99" s="22">
        <f t="shared" si="81"/>
        <v>0</v>
      </c>
      <c r="Y99" s="22">
        <f t="shared" si="81"/>
        <v>0</v>
      </c>
      <c r="Z99" s="22">
        <f t="shared" si="81"/>
        <v>0</v>
      </c>
      <c r="AA99" s="22">
        <f t="shared" si="81"/>
        <v>0</v>
      </c>
      <c r="AB99" s="22">
        <f t="shared" si="81"/>
        <v>0</v>
      </c>
      <c r="AC99" s="22">
        <f t="shared" si="81"/>
        <v>0</v>
      </c>
      <c r="AD99" s="22">
        <f t="shared" si="82"/>
        <v>0</v>
      </c>
      <c r="AE99" s="22">
        <f t="shared" si="82"/>
        <v>0</v>
      </c>
      <c r="AF99" s="22">
        <f t="shared" si="82"/>
        <v>0</v>
      </c>
      <c r="AG99" s="22">
        <f t="shared" si="82"/>
        <v>0</v>
      </c>
      <c r="AH99" s="22">
        <f t="shared" si="82"/>
        <v>0</v>
      </c>
      <c r="AI99" s="22">
        <f t="shared" si="82"/>
        <v>166.66666666666666</v>
      </c>
      <c r="AJ99" s="22">
        <f t="shared" si="82"/>
        <v>166.66666666666666</v>
      </c>
      <c r="AK99" s="22">
        <f t="shared" si="82"/>
        <v>166.66666666666666</v>
      </c>
      <c r="AL99" s="22">
        <f t="shared" si="82"/>
        <v>166.66666666666666</v>
      </c>
      <c r="AM99" s="22">
        <f t="shared" si="82"/>
        <v>166.66666666666666</v>
      </c>
      <c r="AN99" s="22">
        <f t="shared" si="83"/>
        <v>166.66666666666666</v>
      </c>
      <c r="AO99" s="22">
        <f t="shared" si="83"/>
        <v>166.66666666666666</v>
      </c>
      <c r="AP99" s="22">
        <f t="shared" si="83"/>
        <v>166.66666666666666</v>
      </c>
      <c r="AQ99" s="22">
        <f t="shared" si="83"/>
        <v>166.66666666666666</v>
      </c>
      <c r="AR99" s="22">
        <f t="shared" si="83"/>
        <v>166.66666666666666</v>
      </c>
      <c r="AS99" s="22">
        <f t="shared" si="83"/>
        <v>166.66666666666666</v>
      </c>
      <c r="AT99" s="22">
        <f t="shared" si="83"/>
        <v>166.66666666666666</v>
      </c>
      <c r="AU99" s="22">
        <f t="shared" si="83"/>
        <v>166.66666666666666</v>
      </c>
      <c r="AV99" s="22">
        <f t="shared" si="83"/>
        <v>166.66666666666666</v>
      </c>
      <c r="AW99" s="22">
        <f t="shared" si="83"/>
        <v>166.66666666666666</v>
      </c>
      <c r="AX99" s="22">
        <f t="shared" si="84"/>
        <v>166.66666666666666</v>
      </c>
      <c r="AY99" s="22">
        <f t="shared" si="84"/>
        <v>166.66666666666666</v>
      </c>
      <c r="AZ99" s="22">
        <f t="shared" si="84"/>
        <v>166.66666666666666</v>
      </c>
      <c r="BA99" s="22">
        <f t="shared" si="84"/>
        <v>166.66666666666666</v>
      </c>
      <c r="BB99" s="22">
        <f t="shared" si="84"/>
        <v>166.66666666666666</v>
      </c>
      <c r="BC99" s="22">
        <f t="shared" si="84"/>
        <v>166.66666666666666</v>
      </c>
      <c r="BD99" s="22">
        <f t="shared" si="84"/>
        <v>166.66666666666666</v>
      </c>
      <c r="BE99" s="22">
        <f t="shared" si="84"/>
        <v>166.66666666666666</v>
      </c>
      <c r="BF99" s="22">
        <f t="shared" si="84"/>
        <v>333.33333333333331</v>
      </c>
      <c r="BG99" s="22">
        <f t="shared" si="84"/>
        <v>333.33333333333331</v>
      </c>
      <c r="BH99" s="22">
        <f t="shared" si="85"/>
        <v>333.33333333333331</v>
      </c>
      <c r="BI99" s="22">
        <f t="shared" si="85"/>
        <v>333.33333333333331</v>
      </c>
      <c r="BJ99" s="22">
        <f t="shared" si="85"/>
        <v>333.33333333333331</v>
      </c>
      <c r="BK99" s="22">
        <f t="shared" si="85"/>
        <v>333.33333333333331</v>
      </c>
      <c r="BL99" s="22">
        <f t="shared" si="85"/>
        <v>333.33333333333331</v>
      </c>
      <c r="BM99" s="22">
        <f t="shared" si="85"/>
        <v>333.33333333333331</v>
      </c>
      <c r="BN99" s="22">
        <f t="shared" si="85"/>
        <v>333.33333333333331</v>
      </c>
      <c r="BO99" s="22">
        <f t="shared" si="85"/>
        <v>333.33333333333331</v>
      </c>
      <c r="BP99" s="22">
        <f t="shared" si="85"/>
        <v>333.33333333333331</v>
      </c>
      <c r="BQ99" s="22">
        <f t="shared" si="85"/>
        <v>333.33333333333331</v>
      </c>
    </row>
    <row r="100" spans="1:69" s="21" customFormat="1" ht="16" customHeight="1">
      <c r="A100" s="212"/>
      <c r="B100" s="21" t="s">
        <v>132</v>
      </c>
      <c r="C100" s="212" t="s">
        <v>2</v>
      </c>
      <c r="D100" s="212" t="s">
        <v>118</v>
      </c>
      <c r="E100" s="212" t="s">
        <v>91</v>
      </c>
      <c r="F100" s="212" t="s">
        <v>91</v>
      </c>
      <c r="G100" s="212" t="s">
        <v>36</v>
      </c>
      <c r="H100" s="197" t="s">
        <v>51</v>
      </c>
      <c r="I100" s="197" t="str">
        <f t="shared" si="67"/>
        <v>ExpensesR&amp;DStaffT&amp;ET&amp;EMobile ProductsMobile Architect</v>
      </c>
      <c r="J100" s="22">
        <f t="shared" si="80"/>
        <v>0</v>
      </c>
      <c r="K100" s="22">
        <f t="shared" si="80"/>
        <v>0</v>
      </c>
      <c r="L100" s="22">
        <f t="shared" si="80"/>
        <v>0</v>
      </c>
      <c r="M100" s="22">
        <f t="shared" si="80"/>
        <v>0</v>
      </c>
      <c r="N100" s="22">
        <f t="shared" si="80"/>
        <v>0</v>
      </c>
      <c r="O100" s="22">
        <f t="shared" si="80"/>
        <v>0</v>
      </c>
      <c r="P100" s="22">
        <f t="shared" si="80"/>
        <v>0</v>
      </c>
      <c r="Q100" s="22">
        <f t="shared" si="80"/>
        <v>0</v>
      </c>
      <c r="R100" s="22">
        <f t="shared" si="80"/>
        <v>0</v>
      </c>
      <c r="S100" s="22">
        <f t="shared" si="80"/>
        <v>0</v>
      </c>
      <c r="T100" s="22">
        <f t="shared" si="81"/>
        <v>0</v>
      </c>
      <c r="U100" s="22">
        <f t="shared" si="81"/>
        <v>0</v>
      </c>
      <c r="V100" s="22">
        <f t="shared" si="81"/>
        <v>0</v>
      </c>
      <c r="W100" s="22">
        <f t="shared" si="81"/>
        <v>0</v>
      </c>
      <c r="X100" s="22">
        <f t="shared" si="81"/>
        <v>0</v>
      </c>
      <c r="Y100" s="22">
        <f t="shared" si="81"/>
        <v>0</v>
      </c>
      <c r="Z100" s="22">
        <f t="shared" si="81"/>
        <v>250</v>
      </c>
      <c r="AA100" s="22">
        <f t="shared" si="81"/>
        <v>250</v>
      </c>
      <c r="AB100" s="22">
        <f t="shared" si="81"/>
        <v>250</v>
      </c>
      <c r="AC100" s="22">
        <f t="shared" si="81"/>
        <v>250</v>
      </c>
      <c r="AD100" s="22">
        <f t="shared" si="82"/>
        <v>250</v>
      </c>
      <c r="AE100" s="22">
        <f t="shared" si="82"/>
        <v>250</v>
      </c>
      <c r="AF100" s="22">
        <f t="shared" si="82"/>
        <v>250</v>
      </c>
      <c r="AG100" s="22">
        <f t="shared" si="82"/>
        <v>250</v>
      </c>
      <c r="AH100" s="22">
        <f t="shared" si="82"/>
        <v>250</v>
      </c>
      <c r="AI100" s="22">
        <f t="shared" si="82"/>
        <v>250</v>
      </c>
      <c r="AJ100" s="22">
        <f t="shared" si="82"/>
        <v>250</v>
      </c>
      <c r="AK100" s="22">
        <f t="shared" si="82"/>
        <v>250</v>
      </c>
      <c r="AL100" s="22">
        <f t="shared" si="82"/>
        <v>250</v>
      </c>
      <c r="AM100" s="22">
        <f t="shared" si="82"/>
        <v>250</v>
      </c>
      <c r="AN100" s="22">
        <f t="shared" si="83"/>
        <v>250</v>
      </c>
      <c r="AO100" s="22">
        <f t="shared" si="83"/>
        <v>250</v>
      </c>
      <c r="AP100" s="22">
        <f t="shared" si="83"/>
        <v>250</v>
      </c>
      <c r="AQ100" s="22">
        <f t="shared" si="83"/>
        <v>250</v>
      </c>
      <c r="AR100" s="22">
        <f t="shared" si="83"/>
        <v>250</v>
      </c>
      <c r="AS100" s="22">
        <f t="shared" si="83"/>
        <v>250</v>
      </c>
      <c r="AT100" s="22">
        <f t="shared" si="83"/>
        <v>250</v>
      </c>
      <c r="AU100" s="22">
        <f t="shared" si="83"/>
        <v>250</v>
      </c>
      <c r="AV100" s="22">
        <f t="shared" si="83"/>
        <v>250</v>
      </c>
      <c r="AW100" s="22">
        <f t="shared" si="83"/>
        <v>250</v>
      </c>
      <c r="AX100" s="22">
        <f t="shared" si="84"/>
        <v>250</v>
      </c>
      <c r="AY100" s="22">
        <f t="shared" si="84"/>
        <v>250</v>
      </c>
      <c r="AZ100" s="22">
        <f t="shared" si="84"/>
        <v>250</v>
      </c>
      <c r="BA100" s="22">
        <f t="shared" si="84"/>
        <v>250</v>
      </c>
      <c r="BB100" s="22">
        <f t="shared" si="84"/>
        <v>250</v>
      </c>
      <c r="BC100" s="22">
        <f t="shared" si="84"/>
        <v>250</v>
      </c>
      <c r="BD100" s="22">
        <f t="shared" si="84"/>
        <v>250</v>
      </c>
      <c r="BE100" s="22">
        <f t="shared" si="84"/>
        <v>250</v>
      </c>
      <c r="BF100" s="22">
        <f t="shared" si="84"/>
        <v>500</v>
      </c>
      <c r="BG100" s="22">
        <f t="shared" si="84"/>
        <v>500</v>
      </c>
      <c r="BH100" s="22">
        <f t="shared" si="85"/>
        <v>500</v>
      </c>
      <c r="BI100" s="22">
        <f t="shared" si="85"/>
        <v>500</v>
      </c>
      <c r="BJ100" s="22">
        <f t="shared" si="85"/>
        <v>500</v>
      </c>
      <c r="BK100" s="22">
        <f t="shared" si="85"/>
        <v>500</v>
      </c>
      <c r="BL100" s="22">
        <f t="shared" si="85"/>
        <v>500</v>
      </c>
      <c r="BM100" s="22">
        <f t="shared" si="85"/>
        <v>500</v>
      </c>
      <c r="BN100" s="22">
        <f t="shared" si="85"/>
        <v>500</v>
      </c>
      <c r="BO100" s="22">
        <f t="shared" si="85"/>
        <v>500</v>
      </c>
      <c r="BP100" s="22">
        <f t="shared" si="85"/>
        <v>500</v>
      </c>
      <c r="BQ100" s="22">
        <f t="shared" si="85"/>
        <v>500</v>
      </c>
    </row>
    <row r="101" spans="1:69" s="21" customFormat="1" ht="16" customHeight="1">
      <c r="A101" s="212"/>
      <c r="B101" s="21" t="s">
        <v>132</v>
      </c>
      <c r="C101" s="212" t="s">
        <v>2</v>
      </c>
      <c r="D101" s="212" t="s">
        <v>118</v>
      </c>
      <c r="E101" s="212" t="s">
        <v>91</v>
      </c>
      <c r="F101" s="212" t="s">
        <v>91</v>
      </c>
      <c r="G101" s="212" t="s">
        <v>36</v>
      </c>
      <c r="H101" s="197" t="s">
        <v>52</v>
      </c>
      <c r="I101" s="197" t="str">
        <f t="shared" si="67"/>
        <v>ExpensesR&amp;DStaffT&amp;ET&amp;EMobile ProductsSenior Mobile Developer</v>
      </c>
      <c r="J101" s="22">
        <f t="shared" si="80"/>
        <v>0</v>
      </c>
      <c r="K101" s="22">
        <f t="shared" si="80"/>
        <v>166.66666666666666</v>
      </c>
      <c r="L101" s="22">
        <f t="shared" si="80"/>
        <v>166.66666666666666</v>
      </c>
      <c r="M101" s="22">
        <f t="shared" si="80"/>
        <v>166.66666666666666</v>
      </c>
      <c r="N101" s="22">
        <f t="shared" si="80"/>
        <v>166.66666666666666</v>
      </c>
      <c r="O101" s="22">
        <f t="shared" si="80"/>
        <v>166.66666666666666</v>
      </c>
      <c r="P101" s="22">
        <f t="shared" si="80"/>
        <v>166.66666666666666</v>
      </c>
      <c r="Q101" s="22">
        <f t="shared" si="80"/>
        <v>166.66666666666666</v>
      </c>
      <c r="R101" s="22">
        <f t="shared" si="80"/>
        <v>166.66666666666666</v>
      </c>
      <c r="S101" s="22">
        <f t="shared" si="80"/>
        <v>166.66666666666666</v>
      </c>
      <c r="T101" s="22">
        <f t="shared" si="81"/>
        <v>166.66666666666666</v>
      </c>
      <c r="U101" s="22">
        <f t="shared" si="81"/>
        <v>166.66666666666666</v>
      </c>
      <c r="V101" s="22">
        <f t="shared" si="81"/>
        <v>166.66666666666666</v>
      </c>
      <c r="W101" s="22">
        <f t="shared" si="81"/>
        <v>166.66666666666666</v>
      </c>
      <c r="X101" s="22">
        <f t="shared" si="81"/>
        <v>166.66666666666666</v>
      </c>
      <c r="Y101" s="22">
        <f t="shared" si="81"/>
        <v>166.66666666666666</v>
      </c>
      <c r="Z101" s="22">
        <f t="shared" si="81"/>
        <v>166.66666666666666</v>
      </c>
      <c r="AA101" s="22">
        <f t="shared" si="81"/>
        <v>166.66666666666666</v>
      </c>
      <c r="AB101" s="22">
        <f t="shared" si="81"/>
        <v>166.66666666666666</v>
      </c>
      <c r="AC101" s="22">
        <f t="shared" si="81"/>
        <v>166.66666666666666</v>
      </c>
      <c r="AD101" s="22">
        <f t="shared" si="82"/>
        <v>166.66666666666666</v>
      </c>
      <c r="AE101" s="22">
        <f t="shared" si="82"/>
        <v>166.66666666666666</v>
      </c>
      <c r="AF101" s="22">
        <f t="shared" si="82"/>
        <v>166.66666666666666</v>
      </c>
      <c r="AG101" s="22">
        <f t="shared" si="82"/>
        <v>166.66666666666666</v>
      </c>
      <c r="AH101" s="22">
        <f t="shared" si="82"/>
        <v>166.66666666666666</v>
      </c>
      <c r="AI101" s="22">
        <f t="shared" si="82"/>
        <v>166.66666666666666</v>
      </c>
      <c r="AJ101" s="22">
        <f t="shared" si="82"/>
        <v>166.66666666666666</v>
      </c>
      <c r="AK101" s="22">
        <f t="shared" si="82"/>
        <v>166.66666666666666</v>
      </c>
      <c r="AL101" s="22">
        <f t="shared" si="82"/>
        <v>166.66666666666666</v>
      </c>
      <c r="AM101" s="22">
        <f t="shared" si="82"/>
        <v>166.66666666666666</v>
      </c>
      <c r="AN101" s="22">
        <f t="shared" si="83"/>
        <v>166.66666666666666</v>
      </c>
      <c r="AO101" s="22">
        <f t="shared" si="83"/>
        <v>166.66666666666666</v>
      </c>
      <c r="AP101" s="22">
        <f t="shared" si="83"/>
        <v>166.66666666666666</v>
      </c>
      <c r="AQ101" s="22">
        <f t="shared" si="83"/>
        <v>166.66666666666666</v>
      </c>
      <c r="AR101" s="22">
        <f t="shared" si="83"/>
        <v>166.66666666666666</v>
      </c>
      <c r="AS101" s="22">
        <f t="shared" si="83"/>
        <v>166.66666666666666</v>
      </c>
      <c r="AT101" s="22">
        <f t="shared" si="83"/>
        <v>333.33333333333331</v>
      </c>
      <c r="AU101" s="22">
        <f t="shared" si="83"/>
        <v>333.33333333333331</v>
      </c>
      <c r="AV101" s="22">
        <f t="shared" si="83"/>
        <v>333.33333333333331</v>
      </c>
      <c r="AW101" s="22">
        <f t="shared" si="83"/>
        <v>333.33333333333331</v>
      </c>
      <c r="AX101" s="22">
        <f t="shared" si="84"/>
        <v>333.33333333333331</v>
      </c>
      <c r="AY101" s="22">
        <f t="shared" si="84"/>
        <v>333.33333333333331</v>
      </c>
      <c r="AZ101" s="22">
        <f t="shared" si="84"/>
        <v>500</v>
      </c>
      <c r="BA101" s="22">
        <f t="shared" si="84"/>
        <v>500</v>
      </c>
      <c r="BB101" s="22">
        <f t="shared" si="84"/>
        <v>666.66666666666663</v>
      </c>
      <c r="BC101" s="22">
        <f t="shared" si="84"/>
        <v>666.66666666666663</v>
      </c>
      <c r="BD101" s="22">
        <f t="shared" si="84"/>
        <v>666.66666666666663</v>
      </c>
      <c r="BE101" s="22">
        <f t="shared" si="84"/>
        <v>666.66666666666663</v>
      </c>
      <c r="BF101" s="22">
        <f t="shared" si="84"/>
        <v>1000</v>
      </c>
      <c r="BG101" s="22">
        <f t="shared" si="84"/>
        <v>1000</v>
      </c>
      <c r="BH101" s="22">
        <f t="shared" si="85"/>
        <v>1000</v>
      </c>
      <c r="BI101" s="22">
        <f t="shared" si="85"/>
        <v>1333.3333333333333</v>
      </c>
      <c r="BJ101" s="22">
        <f t="shared" si="85"/>
        <v>1333.3333333333333</v>
      </c>
      <c r="BK101" s="22">
        <f t="shared" si="85"/>
        <v>1333.3333333333333</v>
      </c>
      <c r="BL101" s="22">
        <f t="shared" si="85"/>
        <v>1666.6666666666667</v>
      </c>
      <c r="BM101" s="22">
        <f t="shared" si="85"/>
        <v>1666.6666666666667</v>
      </c>
      <c r="BN101" s="22">
        <f t="shared" si="85"/>
        <v>1666.6666666666667</v>
      </c>
      <c r="BO101" s="22">
        <f t="shared" si="85"/>
        <v>2000</v>
      </c>
      <c r="BP101" s="22">
        <f t="shared" si="85"/>
        <v>2000</v>
      </c>
      <c r="BQ101" s="22">
        <f t="shared" si="85"/>
        <v>2000</v>
      </c>
    </row>
    <row r="102" spans="1:69" s="21" customFormat="1" ht="16" customHeight="1">
      <c r="A102" s="212"/>
      <c r="B102" s="21" t="s">
        <v>132</v>
      </c>
      <c r="C102" s="212" t="s">
        <v>2</v>
      </c>
      <c r="D102" s="212" t="s">
        <v>118</v>
      </c>
      <c r="E102" s="212" t="s">
        <v>91</v>
      </c>
      <c r="F102" s="212" t="s">
        <v>91</v>
      </c>
      <c r="G102" s="212" t="s">
        <v>36</v>
      </c>
      <c r="H102" s="197" t="s">
        <v>53</v>
      </c>
      <c r="I102" s="197" t="str">
        <f t="shared" si="67"/>
        <v>ExpensesR&amp;DStaffT&amp;ET&amp;EMobile ProductsJunior Mobile Developer</v>
      </c>
      <c r="J102" s="22">
        <f t="shared" si="80"/>
        <v>0</v>
      </c>
      <c r="K102" s="22">
        <f t="shared" si="80"/>
        <v>0</v>
      </c>
      <c r="L102" s="22">
        <f t="shared" si="80"/>
        <v>0</v>
      </c>
      <c r="M102" s="22">
        <f t="shared" si="80"/>
        <v>0</v>
      </c>
      <c r="N102" s="22">
        <f t="shared" si="80"/>
        <v>0</v>
      </c>
      <c r="O102" s="22">
        <f t="shared" si="80"/>
        <v>0</v>
      </c>
      <c r="P102" s="22">
        <f t="shared" si="80"/>
        <v>0</v>
      </c>
      <c r="Q102" s="22">
        <f t="shared" si="80"/>
        <v>0</v>
      </c>
      <c r="R102" s="22">
        <f t="shared" si="80"/>
        <v>0</v>
      </c>
      <c r="S102" s="22">
        <f t="shared" si="80"/>
        <v>0</v>
      </c>
      <c r="T102" s="22">
        <f t="shared" si="81"/>
        <v>166.66666666666666</v>
      </c>
      <c r="U102" s="22">
        <f t="shared" si="81"/>
        <v>166.66666666666666</v>
      </c>
      <c r="V102" s="22">
        <f t="shared" si="81"/>
        <v>166.66666666666666</v>
      </c>
      <c r="W102" s="22">
        <f t="shared" si="81"/>
        <v>166.66666666666666</v>
      </c>
      <c r="X102" s="22">
        <f t="shared" si="81"/>
        <v>166.66666666666666</v>
      </c>
      <c r="Y102" s="22">
        <f t="shared" si="81"/>
        <v>166.66666666666666</v>
      </c>
      <c r="Z102" s="22">
        <f t="shared" si="81"/>
        <v>166.66666666666666</v>
      </c>
      <c r="AA102" s="22">
        <f t="shared" si="81"/>
        <v>166.66666666666666</v>
      </c>
      <c r="AB102" s="22">
        <f t="shared" si="81"/>
        <v>166.66666666666666</v>
      </c>
      <c r="AC102" s="22">
        <f t="shared" si="81"/>
        <v>166.66666666666666</v>
      </c>
      <c r="AD102" s="22">
        <f t="shared" si="82"/>
        <v>333.33333333333331</v>
      </c>
      <c r="AE102" s="22">
        <f t="shared" si="82"/>
        <v>333.33333333333331</v>
      </c>
      <c r="AF102" s="22">
        <f t="shared" si="82"/>
        <v>333.33333333333331</v>
      </c>
      <c r="AG102" s="22">
        <f t="shared" si="82"/>
        <v>333.33333333333331</v>
      </c>
      <c r="AH102" s="22">
        <f t="shared" si="82"/>
        <v>333.33333333333331</v>
      </c>
      <c r="AI102" s="22">
        <f t="shared" si="82"/>
        <v>333.33333333333331</v>
      </c>
      <c r="AJ102" s="22">
        <f t="shared" si="82"/>
        <v>333.33333333333331</v>
      </c>
      <c r="AK102" s="22">
        <f t="shared" si="82"/>
        <v>333.33333333333331</v>
      </c>
      <c r="AL102" s="22">
        <f t="shared" si="82"/>
        <v>333.33333333333331</v>
      </c>
      <c r="AM102" s="22">
        <f t="shared" si="82"/>
        <v>500</v>
      </c>
      <c r="AN102" s="22">
        <f t="shared" si="83"/>
        <v>500</v>
      </c>
      <c r="AO102" s="22">
        <f t="shared" si="83"/>
        <v>500</v>
      </c>
      <c r="AP102" s="22">
        <f t="shared" si="83"/>
        <v>500</v>
      </c>
      <c r="AQ102" s="22">
        <f t="shared" si="83"/>
        <v>500</v>
      </c>
      <c r="AR102" s="22">
        <f t="shared" si="83"/>
        <v>500</v>
      </c>
      <c r="AS102" s="22">
        <f t="shared" si="83"/>
        <v>500</v>
      </c>
      <c r="AT102" s="22">
        <f t="shared" si="83"/>
        <v>500</v>
      </c>
      <c r="AU102" s="22">
        <f t="shared" si="83"/>
        <v>666.66666666666663</v>
      </c>
      <c r="AV102" s="22">
        <f t="shared" si="83"/>
        <v>666.66666666666663</v>
      </c>
      <c r="AW102" s="22">
        <f t="shared" si="83"/>
        <v>666.66666666666663</v>
      </c>
      <c r="AX102" s="22">
        <f t="shared" si="84"/>
        <v>666.66666666666663</v>
      </c>
      <c r="AY102" s="22">
        <f t="shared" si="84"/>
        <v>666.66666666666663</v>
      </c>
      <c r="AZ102" s="22">
        <f t="shared" si="84"/>
        <v>666.66666666666663</v>
      </c>
      <c r="BA102" s="22">
        <f t="shared" si="84"/>
        <v>833.33333333333337</v>
      </c>
      <c r="BB102" s="22">
        <f t="shared" si="84"/>
        <v>833.33333333333337</v>
      </c>
      <c r="BC102" s="22">
        <f t="shared" si="84"/>
        <v>833.33333333333337</v>
      </c>
      <c r="BD102" s="22">
        <f t="shared" si="84"/>
        <v>833.33333333333337</v>
      </c>
      <c r="BE102" s="22">
        <f t="shared" si="84"/>
        <v>1000</v>
      </c>
      <c r="BF102" s="22">
        <f t="shared" si="84"/>
        <v>1000</v>
      </c>
      <c r="BG102" s="22">
        <f t="shared" si="84"/>
        <v>1333.3333333333333</v>
      </c>
      <c r="BH102" s="22">
        <f t="shared" si="85"/>
        <v>1333.3333333333333</v>
      </c>
      <c r="BI102" s="22">
        <f t="shared" si="85"/>
        <v>1333.3333333333333</v>
      </c>
      <c r="BJ102" s="22">
        <f t="shared" si="85"/>
        <v>1666.6666666666667</v>
      </c>
      <c r="BK102" s="22">
        <f t="shared" si="85"/>
        <v>1666.6666666666667</v>
      </c>
      <c r="BL102" s="22">
        <f t="shared" si="85"/>
        <v>1666.6666666666667</v>
      </c>
      <c r="BM102" s="22">
        <f t="shared" si="85"/>
        <v>2000</v>
      </c>
      <c r="BN102" s="22">
        <f t="shared" si="85"/>
        <v>2000</v>
      </c>
      <c r="BO102" s="22">
        <f t="shared" si="85"/>
        <v>2000</v>
      </c>
      <c r="BP102" s="22">
        <f t="shared" si="85"/>
        <v>2333.3333333333335</v>
      </c>
      <c r="BQ102" s="22">
        <f t="shared" si="85"/>
        <v>2333.3333333333335</v>
      </c>
    </row>
    <row r="103" spans="1:69" s="21" customFormat="1" ht="16" customHeight="1">
      <c r="A103" s="212"/>
      <c r="B103" s="21" t="s">
        <v>132</v>
      </c>
      <c r="C103" s="212" t="s">
        <v>2</v>
      </c>
      <c r="D103" s="212" t="s">
        <v>118</v>
      </c>
      <c r="E103" s="212" t="s">
        <v>91</v>
      </c>
      <c r="F103" s="212" t="s">
        <v>91</v>
      </c>
      <c r="G103" s="212" t="s">
        <v>36</v>
      </c>
      <c r="H103" s="197" t="s">
        <v>54</v>
      </c>
      <c r="I103" s="197" t="str">
        <f t="shared" si="67"/>
        <v>ExpensesR&amp;DStaffT&amp;ET&amp;EMobile ProductsMobile Designer</v>
      </c>
      <c r="J103" s="22">
        <f t="shared" si="80"/>
        <v>0</v>
      </c>
      <c r="K103" s="22">
        <f t="shared" si="80"/>
        <v>0</v>
      </c>
      <c r="L103" s="22">
        <f t="shared" si="80"/>
        <v>0</v>
      </c>
      <c r="M103" s="22">
        <f t="shared" si="80"/>
        <v>0</v>
      </c>
      <c r="N103" s="22">
        <f t="shared" si="80"/>
        <v>0</v>
      </c>
      <c r="O103" s="22">
        <f t="shared" si="80"/>
        <v>0</v>
      </c>
      <c r="P103" s="22">
        <f t="shared" si="80"/>
        <v>0</v>
      </c>
      <c r="Q103" s="22">
        <f t="shared" si="80"/>
        <v>0</v>
      </c>
      <c r="R103" s="22">
        <f t="shared" si="80"/>
        <v>0</v>
      </c>
      <c r="S103" s="22">
        <f t="shared" si="80"/>
        <v>0</v>
      </c>
      <c r="T103" s="22">
        <f t="shared" si="81"/>
        <v>0</v>
      </c>
      <c r="U103" s="22">
        <f t="shared" si="81"/>
        <v>0</v>
      </c>
      <c r="V103" s="22">
        <f t="shared" si="81"/>
        <v>0</v>
      </c>
      <c r="W103" s="22">
        <f t="shared" si="81"/>
        <v>0</v>
      </c>
      <c r="X103" s="22">
        <f t="shared" si="81"/>
        <v>0</v>
      </c>
      <c r="Y103" s="22">
        <f t="shared" si="81"/>
        <v>0</v>
      </c>
      <c r="Z103" s="22">
        <f t="shared" si="81"/>
        <v>0</v>
      </c>
      <c r="AA103" s="22">
        <f t="shared" si="81"/>
        <v>166.66666666666666</v>
      </c>
      <c r="AB103" s="22">
        <f t="shared" si="81"/>
        <v>166.66666666666666</v>
      </c>
      <c r="AC103" s="22">
        <f t="shared" si="81"/>
        <v>166.66666666666666</v>
      </c>
      <c r="AD103" s="22">
        <f t="shared" si="82"/>
        <v>166.66666666666666</v>
      </c>
      <c r="AE103" s="22">
        <f t="shared" si="82"/>
        <v>166.66666666666666</v>
      </c>
      <c r="AF103" s="22">
        <f t="shared" si="82"/>
        <v>166.66666666666666</v>
      </c>
      <c r="AG103" s="22">
        <f t="shared" si="82"/>
        <v>166.66666666666666</v>
      </c>
      <c r="AH103" s="22">
        <f t="shared" si="82"/>
        <v>166.66666666666666</v>
      </c>
      <c r="AI103" s="22">
        <f t="shared" si="82"/>
        <v>166.66666666666666</v>
      </c>
      <c r="AJ103" s="22">
        <f t="shared" si="82"/>
        <v>166.66666666666666</v>
      </c>
      <c r="AK103" s="22">
        <f t="shared" si="82"/>
        <v>166.66666666666666</v>
      </c>
      <c r="AL103" s="22">
        <f t="shared" si="82"/>
        <v>166.66666666666666</v>
      </c>
      <c r="AM103" s="22">
        <f t="shared" si="82"/>
        <v>166.66666666666666</v>
      </c>
      <c r="AN103" s="22">
        <f t="shared" si="83"/>
        <v>166.66666666666666</v>
      </c>
      <c r="AO103" s="22">
        <f t="shared" si="83"/>
        <v>166.66666666666666</v>
      </c>
      <c r="AP103" s="22">
        <f t="shared" si="83"/>
        <v>166.66666666666666</v>
      </c>
      <c r="AQ103" s="22">
        <f t="shared" si="83"/>
        <v>166.66666666666666</v>
      </c>
      <c r="AR103" s="22">
        <f t="shared" si="83"/>
        <v>166.66666666666666</v>
      </c>
      <c r="AS103" s="22">
        <f t="shared" si="83"/>
        <v>166.66666666666666</v>
      </c>
      <c r="AT103" s="22">
        <f t="shared" si="83"/>
        <v>166.66666666666666</v>
      </c>
      <c r="AU103" s="22">
        <f t="shared" si="83"/>
        <v>166.66666666666666</v>
      </c>
      <c r="AV103" s="22">
        <f t="shared" si="83"/>
        <v>166.66666666666666</v>
      </c>
      <c r="AW103" s="22">
        <f t="shared" si="83"/>
        <v>166.66666666666666</v>
      </c>
      <c r="AX103" s="22">
        <f t="shared" si="84"/>
        <v>166.66666666666666</v>
      </c>
      <c r="AY103" s="22">
        <f t="shared" si="84"/>
        <v>166.66666666666666</v>
      </c>
      <c r="AZ103" s="22">
        <f t="shared" si="84"/>
        <v>166.66666666666666</v>
      </c>
      <c r="BA103" s="22">
        <f t="shared" si="84"/>
        <v>166.66666666666666</v>
      </c>
      <c r="BB103" s="22">
        <f t="shared" si="84"/>
        <v>166.66666666666666</v>
      </c>
      <c r="BC103" s="22">
        <f t="shared" si="84"/>
        <v>166.66666666666666</v>
      </c>
      <c r="BD103" s="22">
        <f t="shared" si="84"/>
        <v>166.66666666666666</v>
      </c>
      <c r="BE103" s="22">
        <f t="shared" si="84"/>
        <v>166.66666666666666</v>
      </c>
      <c r="BF103" s="22">
        <f t="shared" si="84"/>
        <v>166.66666666666666</v>
      </c>
      <c r="BG103" s="22">
        <f t="shared" si="84"/>
        <v>166.66666666666666</v>
      </c>
      <c r="BH103" s="22">
        <f t="shared" si="85"/>
        <v>166.66666666666666</v>
      </c>
      <c r="BI103" s="22">
        <f t="shared" si="85"/>
        <v>166.66666666666666</v>
      </c>
      <c r="BJ103" s="22">
        <f t="shared" si="85"/>
        <v>166.66666666666666</v>
      </c>
      <c r="BK103" s="22">
        <f t="shared" si="85"/>
        <v>166.66666666666666</v>
      </c>
      <c r="BL103" s="22">
        <f t="shared" si="85"/>
        <v>166.66666666666666</v>
      </c>
      <c r="BM103" s="22">
        <f t="shared" si="85"/>
        <v>166.66666666666666</v>
      </c>
      <c r="BN103" s="22">
        <f t="shared" si="85"/>
        <v>166.66666666666666</v>
      </c>
      <c r="BO103" s="22">
        <f t="shared" si="85"/>
        <v>166.66666666666666</v>
      </c>
      <c r="BP103" s="22">
        <f t="shared" si="85"/>
        <v>166.66666666666666</v>
      </c>
      <c r="BQ103" s="22">
        <f t="shared" si="85"/>
        <v>166.66666666666666</v>
      </c>
    </row>
    <row r="104" spans="1:69" s="21" customFormat="1" ht="16" customHeight="1">
      <c r="A104" s="212"/>
      <c r="B104" s="21" t="s">
        <v>132</v>
      </c>
      <c r="C104" s="212" t="s">
        <v>2</v>
      </c>
      <c r="D104" s="212" t="s">
        <v>118</v>
      </c>
      <c r="E104" s="212" t="s">
        <v>91</v>
      </c>
      <c r="F104" s="212" t="s">
        <v>91</v>
      </c>
      <c r="G104" s="212" t="s">
        <v>37</v>
      </c>
      <c r="H104" s="197" t="s">
        <v>39</v>
      </c>
      <c r="I104" s="197" t="str">
        <f t="shared" si="67"/>
        <v>ExpensesR&amp;DStaffT&amp;ET&amp;EMobile Platform TeamDevelopment Manager</v>
      </c>
      <c r="J104" s="22">
        <f t="shared" si="80"/>
        <v>0</v>
      </c>
      <c r="K104" s="22">
        <f t="shared" si="80"/>
        <v>0</v>
      </c>
      <c r="L104" s="22">
        <f t="shared" si="80"/>
        <v>0</v>
      </c>
      <c r="M104" s="22">
        <f t="shared" si="80"/>
        <v>0</v>
      </c>
      <c r="N104" s="22">
        <f t="shared" si="80"/>
        <v>0</v>
      </c>
      <c r="O104" s="22">
        <f t="shared" si="80"/>
        <v>0</v>
      </c>
      <c r="P104" s="22">
        <f t="shared" si="80"/>
        <v>0</v>
      </c>
      <c r="Q104" s="22">
        <f t="shared" si="80"/>
        <v>0</v>
      </c>
      <c r="R104" s="22">
        <f t="shared" si="80"/>
        <v>0</v>
      </c>
      <c r="S104" s="22">
        <f t="shared" si="80"/>
        <v>0</v>
      </c>
      <c r="T104" s="22">
        <f t="shared" si="81"/>
        <v>0</v>
      </c>
      <c r="U104" s="22">
        <f t="shared" si="81"/>
        <v>0</v>
      </c>
      <c r="V104" s="22">
        <f t="shared" si="81"/>
        <v>0</v>
      </c>
      <c r="W104" s="22">
        <f t="shared" si="81"/>
        <v>0</v>
      </c>
      <c r="X104" s="22">
        <f t="shared" si="81"/>
        <v>0</v>
      </c>
      <c r="Y104" s="22">
        <f t="shared" si="81"/>
        <v>0</v>
      </c>
      <c r="Z104" s="22">
        <f t="shared" si="81"/>
        <v>0</v>
      </c>
      <c r="AA104" s="22">
        <f t="shared" si="81"/>
        <v>0</v>
      </c>
      <c r="AB104" s="22">
        <f t="shared" si="81"/>
        <v>0</v>
      </c>
      <c r="AC104" s="22">
        <f t="shared" si="81"/>
        <v>0</v>
      </c>
      <c r="AD104" s="22">
        <f t="shared" si="82"/>
        <v>0</v>
      </c>
      <c r="AE104" s="22">
        <f t="shared" si="82"/>
        <v>0</v>
      </c>
      <c r="AF104" s="22">
        <f t="shared" si="82"/>
        <v>0</v>
      </c>
      <c r="AG104" s="22">
        <f t="shared" si="82"/>
        <v>0</v>
      </c>
      <c r="AH104" s="22">
        <f t="shared" si="82"/>
        <v>0</v>
      </c>
      <c r="AI104" s="22">
        <f t="shared" si="82"/>
        <v>0</v>
      </c>
      <c r="AJ104" s="22">
        <f t="shared" si="82"/>
        <v>0</v>
      </c>
      <c r="AK104" s="22">
        <f t="shared" si="82"/>
        <v>0</v>
      </c>
      <c r="AL104" s="22">
        <f t="shared" si="82"/>
        <v>0</v>
      </c>
      <c r="AM104" s="22">
        <f t="shared" si="82"/>
        <v>0</v>
      </c>
      <c r="AN104" s="22">
        <f t="shared" si="83"/>
        <v>0</v>
      </c>
      <c r="AO104" s="22">
        <f t="shared" si="83"/>
        <v>0</v>
      </c>
      <c r="AP104" s="22">
        <f t="shared" si="83"/>
        <v>0</v>
      </c>
      <c r="AQ104" s="22">
        <f t="shared" si="83"/>
        <v>0</v>
      </c>
      <c r="AR104" s="22">
        <f t="shared" si="83"/>
        <v>0</v>
      </c>
      <c r="AS104" s="22">
        <f t="shared" si="83"/>
        <v>0</v>
      </c>
      <c r="AT104" s="22">
        <f t="shared" si="83"/>
        <v>0</v>
      </c>
      <c r="AU104" s="22">
        <f t="shared" si="83"/>
        <v>0</v>
      </c>
      <c r="AV104" s="22">
        <f t="shared" si="83"/>
        <v>0</v>
      </c>
      <c r="AW104" s="22">
        <f t="shared" si="83"/>
        <v>0</v>
      </c>
      <c r="AX104" s="22">
        <f t="shared" si="84"/>
        <v>0</v>
      </c>
      <c r="AY104" s="22">
        <f t="shared" si="84"/>
        <v>0</v>
      </c>
      <c r="AZ104" s="22">
        <f t="shared" si="84"/>
        <v>0</v>
      </c>
      <c r="BA104" s="22">
        <f t="shared" si="84"/>
        <v>0</v>
      </c>
      <c r="BB104" s="22">
        <f t="shared" si="84"/>
        <v>0</v>
      </c>
      <c r="BC104" s="22">
        <f t="shared" si="84"/>
        <v>0</v>
      </c>
      <c r="BD104" s="22">
        <f t="shared" si="84"/>
        <v>0</v>
      </c>
      <c r="BE104" s="22">
        <f t="shared" si="84"/>
        <v>0</v>
      </c>
      <c r="BF104" s="22">
        <f t="shared" si="84"/>
        <v>166.66666666666666</v>
      </c>
      <c r="BG104" s="22">
        <f t="shared" si="84"/>
        <v>166.66666666666666</v>
      </c>
      <c r="BH104" s="22">
        <f t="shared" si="85"/>
        <v>166.66666666666666</v>
      </c>
      <c r="BI104" s="22">
        <f t="shared" si="85"/>
        <v>166.66666666666666</v>
      </c>
      <c r="BJ104" s="22">
        <f t="shared" si="85"/>
        <v>166.66666666666666</v>
      </c>
      <c r="BK104" s="22">
        <f t="shared" si="85"/>
        <v>166.66666666666666</v>
      </c>
      <c r="BL104" s="22">
        <f t="shared" si="85"/>
        <v>166.66666666666666</v>
      </c>
      <c r="BM104" s="22">
        <f t="shared" si="85"/>
        <v>166.66666666666666</v>
      </c>
      <c r="BN104" s="22">
        <f t="shared" si="85"/>
        <v>166.66666666666666</v>
      </c>
      <c r="BO104" s="22">
        <f t="shared" si="85"/>
        <v>166.66666666666666</v>
      </c>
      <c r="BP104" s="22">
        <f t="shared" si="85"/>
        <v>166.66666666666666</v>
      </c>
      <c r="BQ104" s="22">
        <f t="shared" si="85"/>
        <v>166.66666666666666</v>
      </c>
    </row>
    <row r="105" spans="1:69" s="21" customFormat="1" ht="16" customHeight="1">
      <c r="A105" s="212"/>
      <c r="B105" s="21" t="s">
        <v>132</v>
      </c>
      <c r="C105" s="212" t="s">
        <v>2</v>
      </c>
      <c r="D105" s="212" t="s">
        <v>118</v>
      </c>
      <c r="E105" s="212" t="s">
        <v>91</v>
      </c>
      <c r="F105" s="212" t="s">
        <v>91</v>
      </c>
      <c r="G105" s="212" t="s">
        <v>37</v>
      </c>
      <c r="H105" s="197" t="s">
        <v>52</v>
      </c>
      <c r="I105" s="197" t="str">
        <f t="shared" si="67"/>
        <v>ExpensesR&amp;DStaffT&amp;ET&amp;EMobile Platform TeamSenior Mobile Developer</v>
      </c>
      <c r="J105" s="22">
        <f t="shared" si="80"/>
        <v>166.66666666666666</v>
      </c>
      <c r="K105" s="22">
        <f t="shared" si="80"/>
        <v>166.66666666666666</v>
      </c>
      <c r="L105" s="22">
        <f t="shared" si="80"/>
        <v>166.66666666666666</v>
      </c>
      <c r="M105" s="22">
        <f t="shared" si="80"/>
        <v>166.66666666666666</v>
      </c>
      <c r="N105" s="22">
        <f t="shared" si="80"/>
        <v>166.66666666666666</v>
      </c>
      <c r="O105" s="22">
        <f t="shared" si="80"/>
        <v>166.66666666666666</v>
      </c>
      <c r="P105" s="22">
        <f t="shared" si="80"/>
        <v>166.66666666666666</v>
      </c>
      <c r="Q105" s="22">
        <f t="shared" si="80"/>
        <v>166.66666666666666</v>
      </c>
      <c r="R105" s="22">
        <f t="shared" si="80"/>
        <v>166.66666666666666</v>
      </c>
      <c r="S105" s="22">
        <f t="shared" si="80"/>
        <v>166.66666666666666</v>
      </c>
      <c r="T105" s="22">
        <f t="shared" si="81"/>
        <v>166.66666666666666</v>
      </c>
      <c r="U105" s="22">
        <f t="shared" si="81"/>
        <v>166.66666666666666</v>
      </c>
      <c r="V105" s="22">
        <f t="shared" si="81"/>
        <v>333.33333333333331</v>
      </c>
      <c r="W105" s="22">
        <f t="shared" si="81"/>
        <v>333.33333333333331</v>
      </c>
      <c r="X105" s="22">
        <f t="shared" si="81"/>
        <v>333.33333333333331</v>
      </c>
      <c r="Y105" s="22">
        <f t="shared" si="81"/>
        <v>333.33333333333331</v>
      </c>
      <c r="Z105" s="22">
        <f t="shared" si="81"/>
        <v>333.33333333333331</v>
      </c>
      <c r="AA105" s="22">
        <f t="shared" si="81"/>
        <v>333.33333333333331</v>
      </c>
      <c r="AB105" s="22">
        <f t="shared" si="81"/>
        <v>333.33333333333331</v>
      </c>
      <c r="AC105" s="22">
        <f t="shared" si="81"/>
        <v>333.33333333333331</v>
      </c>
      <c r="AD105" s="22">
        <f t="shared" si="82"/>
        <v>333.33333333333331</v>
      </c>
      <c r="AE105" s="22">
        <f t="shared" si="82"/>
        <v>333.33333333333331</v>
      </c>
      <c r="AF105" s="22">
        <f t="shared" si="82"/>
        <v>333.33333333333331</v>
      </c>
      <c r="AG105" s="22">
        <f t="shared" si="82"/>
        <v>333.33333333333331</v>
      </c>
      <c r="AH105" s="22">
        <f t="shared" si="82"/>
        <v>333.33333333333331</v>
      </c>
      <c r="AI105" s="22">
        <f t="shared" si="82"/>
        <v>333.33333333333331</v>
      </c>
      <c r="AJ105" s="22">
        <f t="shared" si="82"/>
        <v>333.33333333333331</v>
      </c>
      <c r="AK105" s="22">
        <f t="shared" si="82"/>
        <v>333.33333333333331</v>
      </c>
      <c r="AL105" s="22">
        <f t="shared" si="82"/>
        <v>333.33333333333331</v>
      </c>
      <c r="AM105" s="22">
        <f t="shared" si="82"/>
        <v>333.33333333333331</v>
      </c>
      <c r="AN105" s="22">
        <f t="shared" si="83"/>
        <v>333.33333333333331</v>
      </c>
      <c r="AO105" s="22">
        <f t="shared" si="83"/>
        <v>333.33333333333331</v>
      </c>
      <c r="AP105" s="22">
        <f t="shared" si="83"/>
        <v>333.33333333333331</v>
      </c>
      <c r="AQ105" s="22">
        <f t="shared" si="83"/>
        <v>333.33333333333331</v>
      </c>
      <c r="AR105" s="22">
        <f t="shared" si="83"/>
        <v>333.33333333333331</v>
      </c>
      <c r="AS105" s="22">
        <f t="shared" si="83"/>
        <v>333.33333333333331</v>
      </c>
      <c r="AT105" s="22">
        <f t="shared" si="83"/>
        <v>500</v>
      </c>
      <c r="AU105" s="22">
        <f t="shared" si="83"/>
        <v>500</v>
      </c>
      <c r="AV105" s="22">
        <f t="shared" si="83"/>
        <v>500</v>
      </c>
      <c r="AW105" s="22">
        <f t="shared" si="83"/>
        <v>500</v>
      </c>
      <c r="AX105" s="22">
        <f t="shared" si="84"/>
        <v>500</v>
      </c>
      <c r="AY105" s="22">
        <f t="shared" si="84"/>
        <v>500</v>
      </c>
      <c r="AZ105" s="22">
        <f t="shared" si="84"/>
        <v>500</v>
      </c>
      <c r="BA105" s="22">
        <f t="shared" si="84"/>
        <v>500</v>
      </c>
      <c r="BB105" s="22">
        <f t="shared" si="84"/>
        <v>500</v>
      </c>
      <c r="BC105" s="22">
        <f t="shared" si="84"/>
        <v>500</v>
      </c>
      <c r="BD105" s="22">
        <f t="shared" si="84"/>
        <v>500</v>
      </c>
      <c r="BE105" s="22">
        <f t="shared" si="84"/>
        <v>500</v>
      </c>
      <c r="BF105" s="22">
        <f t="shared" si="84"/>
        <v>666.66666666666663</v>
      </c>
      <c r="BG105" s="22">
        <f t="shared" si="84"/>
        <v>666.66666666666663</v>
      </c>
      <c r="BH105" s="22">
        <f t="shared" si="85"/>
        <v>666.66666666666663</v>
      </c>
      <c r="BI105" s="22">
        <f t="shared" si="85"/>
        <v>666.66666666666663</v>
      </c>
      <c r="BJ105" s="22">
        <f t="shared" si="85"/>
        <v>666.66666666666663</v>
      </c>
      <c r="BK105" s="22">
        <f t="shared" si="85"/>
        <v>666.66666666666663</v>
      </c>
      <c r="BL105" s="22">
        <f t="shared" si="85"/>
        <v>666.66666666666663</v>
      </c>
      <c r="BM105" s="22">
        <f t="shared" si="85"/>
        <v>666.66666666666663</v>
      </c>
      <c r="BN105" s="22">
        <f t="shared" si="85"/>
        <v>666.66666666666663</v>
      </c>
      <c r="BO105" s="22">
        <f t="shared" si="85"/>
        <v>666.66666666666663</v>
      </c>
      <c r="BP105" s="22">
        <f t="shared" si="85"/>
        <v>666.66666666666663</v>
      </c>
      <c r="BQ105" s="22">
        <f t="shared" si="85"/>
        <v>666.66666666666663</v>
      </c>
    </row>
    <row r="106" spans="1:69" s="21" customFormat="1" ht="16" customHeight="1">
      <c r="A106" s="212"/>
      <c r="B106" s="21" t="s">
        <v>132</v>
      </c>
      <c r="C106" s="212" t="s">
        <v>2</v>
      </c>
      <c r="D106" s="212" t="s">
        <v>118</v>
      </c>
      <c r="E106" s="212" t="s">
        <v>91</v>
      </c>
      <c r="F106" s="212" t="s">
        <v>91</v>
      </c>
      <c r="G106" s="212" t="s">
        <v>37</v>
      </c>
      <c r="H106" s="197" t="s">
        <v>53</v>
      </c>
      <c r="I106" s="197" t="str">
        <f t="shared" si="67"/>
        <v>ExpensesR&amp;DStaffT&amp;ET&amp;EMobile Platform TeamJunior Mobile Developer</v>
      </c>
      <c r="J106" s="22">
        <f t="shared" si="80"/>
        <v>166.66666666666666</v>
      </c>
      <c r="K106" s="22">
        <f t="shared" si="80"/>
        <v>166.66666666666666</v>
      </c>
      <c r="L106" s="22">
        <f t="shared" si="80"/>
        <v>166.66666666666666</v>
      </c>
      <c r="M106" s="22">
        <f t="shared" si="80"/>
        <v>166.66666666666666</v>
      </c>
      <c r="N106" s="22">
        <f t="shared" si="80"/>
        <v>166.66666666666666</v>
      </c>
      <c r="O106" s="22">
        <f t="shared" si="80"/>
        <v>166.66666666666666</v>
      </c>
      <c r="P106" s="22">
        <f t="shared" si="80"/>
        <v>166.66666666666666</v>
      </c>
      <c r="Q106" s="22">
        <f t="shared" si="80"/>
        <v>166.66666666666666</v>
      </c>
      <c r="R106" s="22">
        <f t="shared" si="80"/>
        <v>166.66666666666666</v>
      </c>
      <c r="S106" s="22">
        <f t="shared" si="80"/>
        <v>166.66666666666666</v>
      </c>
      <c r="T106" s="22">
        <f t="shared" si="81"/>
        <v>166.66666666666666</v>
      </c>
      <c r="U106" s="22">
        <f t="shared" si="81"/>
        <v>166.66666666666666</v>
      </c>
      <c r="V106" s="22">
        <f t="shared" si="81"/>
        <v>333.33333333333331</v>
      </c>
      <c r="W106" s="22">
        <f t="shared" si="81"/>
        <v>333.33333333333331</v>
      </c>
      <c r="X106" s="22">
        <f t="shared" si="81"/>
        <v>333.33333333333331</v>
      </c>
      <c r="Y106" s="22">
        <f t="shared" si="81"/>
        <v>333.33333333333331</v>
      </c>
      <c r="Z106" s="22">
        <f t="shared" si="81"/>
        <v>333.33333333333331</v>
      </c>
      <c r="AA106" s="22">
        <f t="shared" si="81"/>
        <v>333.33333333333331</v>
      </c>
      <c r="AB106" s="22">
        <f t="shared" si="81"/>
        <v>333.33333333333331</v>
      </c>
      <c r="AC106" s="22">
        <f t="shared" si="81"/>
        <v>333.33333333333331</v>
      </c>
      <c r="AD106" s="22">
        <f t="shared" si="82"/>
        <v>333.33333333333331</v>
      </c>
      <c r="AE106" s="22">
        <f t="shared" si="82"/>
        <v>333.33333333333331</v>
      </c>
      <c r="AF106" s="22">
        <f t="shared" si="82"/>
        <v>333.33333333333331</v>
      </c>
      <c r="AG106" s="22">
        <f t="shared" si="82"/>
        <v>333.33333333333331</v>
      </c>
      <c r="AH106" s="22">
        <f t="shared" si="82"/>
        <v>333.33333333333331</v>
      </c>
      <c r="AI106" s="22">
        <f t="shared" si="82"/>
        <v>333.33333333333331</v>
      </c>
      <c r="AJ106" s="22">
        <f t="shared" si="82"/>
        <v>333.33333333333331</v>
      </c>
      <c r="AK106" s="22">
        <f t="shared" si="82"/>
        <v>333.33333333333331</v>
      </c>
      <c r="AL106" s="22">
        <f t="shared" si="82"/>
        <v>333.33333333333331</v>
      </c>
      <c r="AM106" s="22">
        <f t="shared" si="82"/>
        <v>333.33333333333331</v>
      </c>
      <c r="AN106" s="22">
        <f t="shared" si="83"/>
        <v>333.33333333333331</v>
      </c>
      <c r="AO106" s="22">
        <f t="shared" si="83"/>
        <v>333.33333333333331</v>
      </c>
      <c r="AP106" s="22">
        <f t="shared" si="83"/>
        <v>333.33333333333331</v>
      </c>
      <c r="AQ106" s="22">
        <f t="shared" si="83"/>
        <v>333.33333333333331</v>
      </c>
      <c r="AR106" s="22">
        <f t="shared" si="83"/>
        <v>333.33333333333331</v>
      </c>
      <c r="AS106" s="22">
        <f t="shared" si="83"/>
        <v>333.33333333333331</v>
      </c>
      <c r="AT106" s="22">
        <f t="shared" si="83"/>
        <v>500</v>
      </c>
      <c r="AU106" s="22">
        <f t="shared" si="83"/>
        <v>500</v>
      </c>
      <c r="AV106" s="22">
        <f t="shared" si="83"/>
        <v>500</v>
      </c>
      <c r="AW106" s="22">
        <f t="shared" si="83"/>
        <v>500</v>
      </c>
      <c r="AX106" s="22">
        <f t="shared" si="84"/>
        <v>500</v>
      </c>
      <c r="AY106" s="22">
        <f t="shared" si="84"/>
        <v>500</v>
      </c>
      <c r="AZ106" s="22">
        <f t="shared" si="84"/>
        <v>500</v>
      </c>
      <c r="BA106" s="22">
        <f t="shared" si="84"/>
        <v>500</v>
      </c>
      <c r="BB106" s="22">
        <f t="shared" si="84"/>
        <v>500</v>
      </c>
      <c r="BC106" s="22">
        <f t="shared" si="84"/>
        <v>500</v>
      </c>
      <c r="BD106" s="22">
        <f t="shared" si="84"/>
        <v>500</v>
      </c>
      <c r="BE106" s="22">
        <f t="shared" si="84"/>
        <v>500</v>
      </c>
      <c r="BF106" s="22">
        <f t="shared" si="84"/>
        <v>666.66666666666663</v>
      </c>
      <c r="BG106" s="22">
        <f t="shared" si="84"/>
        <v>666.66666666666663</v>
      </c>
      <c r="BH106" s="22">
        <f t="shared" si="85"/>
        <v>666.66666666666663</v>
      </c>
      <c r="BI106" s="22">
        <f t="shared" si="85"/>
        <v>666.66666666666663</v>
      </c>
      <c r="BJ106" s="22">
        <f t="shared" si="85"/>
        <v>666.66666666666663</v>
      </c>
      <c r="BK106" s="22">
        <f t="shared" si="85"/>
        <v>666.66666666666663</v>
      </c>
      <c r="BL106" s="22">
        <f t="shared" si="85"/>
        <v>666.66666666666663</v>
      </c>
      <c r="BM106" s="22">
        <f t="shared" si="85"/>
        <v>666.66666666666663</v>
      </c>
      <c r="BN106" s="22">
        <f t="shared" si="85"/>
        <v>666.66666666666663</v>
      </c>
      <c r="BO106" s="22">
        <f t="shared" si="85"/>
        <v>666.66666666666663</v>
      </c>
      <c r="BP106" s="22">
        <f t="shared" si="85"/>
        <v>666.66666666666663</v>
      </c>
      <c r="BQ106" s="22">
        <f t="shared" si="85"/>
        <v>666.66666666666663</v>
      </c>
    </row>
    <row r="107" spans="1:69" s="21" customFormat="1" ht="16" customHeight="1">
      <c r="A107" s="212"/>
      <c r="B107" s="21" t="s">
        <v>132</v>
      </c>
      <c r="C107" s="212" t="s">
        <v>2</v>
      </c>
      <c r="D107" s="212" t="s">
        <v>118</v>
      </c>
      <c r="E107" s="212" t="s">
        <v>91</v>
      </c>
      <c r="F107" s="212" t="s">
        <v>91</v>
      </c>
      <c r="G107" s="212" t="s">
        <v>45</v>
      </c>
      <c r="H107" s="197" t="s">
        <v>38</v>
      </c>
      <c r="I107" s="197" t="str">
        <f t="shared" si="67"/>
        <v>ExpensesR&amp;DStaffT&amp;ET&amp;EServer DevelopmentArchitect</v>
      </c>
      <c r="J107" s="22">
        <f t="shared" si="80"/>
        <v>0</v>
      </c>
      <c r="K107" s="22">
        <f t="shared" si="80"/>
        <v>0</v>
      </c>
      <c r="L107" s="22">
        <f t="shared" si="80"/>
        <v>0</v>
      </c>
      <c r="M107" s="22">
        <f t="shared" si="80"/>
        <v>0</v>
      </c>
      <c r="N107" s="22">
        <f t="shared" si="80"/>
        <v>0</v>
      </c>
      <c r="O107" s="22">
        <f t="shared" si="80"/>
        <v>0</v>
      </c>
      <c r="P107" s="22">
        <f t="shared" si="80"/>
        <v>0</v>
      </c>
      <c r="Q107" s="22">
        <f t="shared" si="80"/>
        <v>0</v>
      </c>
      <c r="R107" s="22">
        <f t="shared" si="80"/>
        <v>0</v>
      </c>
      <c r="S107" s="22">
        <f t="shared" si="80"/>
        <v>0</v>
      </c>
      <c r="T107" s="22">
        <f t="shared" si="81"/>
        <v>0</v>
      </c>
      <c r="U107" s="22">
        <f t="shared" si="81"/>
        <v>0</v>
      </c>
      <c r="V107" s="22">
        <f t="shared" si="81"/>
        <v>0</v>
      </c>
      <c r="W107" s="22">
        <f t="shared" si="81"/>
        <v>0</v>
      </c>
      <c r="X107" s="22">
        <f t="shared" si="81"/>
        <v>0</v>
      </c>
      <c r="Y107" s="22">
        <f t="shared" si="81"/>
        <v>0</v>
      </c>
      <c r="Z107" s="22">
        <f t="shared" si="81"/>
        <v>0</v>
      </c>
      <c r="AA107" s="22">
        <f t="shared" si="81"/>
        <v>0</v>
      </c>
      <c r="AB107" s="22">
        <f t="shared" si="81"/>
        <v>0</v>
      </c>
      <c r="AC107" s="22">
        <f t="shared" si="81"/>
        <v>0</v>
      </c>
      <c r="AD107" s="22">
        <f t="shared" si="82"/>
        <v>0</v>
      </c>
      <c r="AE107" s="22">
        <f t="shared" si="82"/>
        <v>0</v>
      </c>
      <c r="AF107" s="22">
        <f t="shared" si="82"/>
        <v>250</v>
      </c>
      <c r="AG107" s="22">
        <f t="shared" si="82"/>
        <v>250</v>
      </c>
      <c r="AH107" s="22">
        <f t="shared" si="82"/>
        <v>250</v>
      </c>
      <c r="AI107" s="22">
        <f t="shared" si="82"/>
        <v>250</v>
      </c>
      <c r="AJ107" s="22">
        <f t="shared" si="82"/>
        <v>250</v>
      </c>
      <c r="AK107" s="22">
        <f t="shared" si="82"/>
        <v>250</v>
      </c>
      <c r="AL107" s="22">
        <f t="shared" si="82"/>
        <v>250</v>
      </c>
      <c r="AM107" s="22">
        <f t="shared" si="82"/>
        <v>250</v>
      </c>
      <c r="AN107" s="22">
        <f t="shared" si="83"/>
        <v>250</v>
      </c>
      <c r="AO107" s="22">
        <f t="shared" si="83"/>
        <v>250</v>
      </c>
      <c r="AP107" s="22">
        <f t="shared" si="83"/>
        <v>250</v>
      </c>
      <c r="AQ107" s="22">
        <f t="shared" si="83"/>
        <v>250</v>
      </c>
      <c r="AR107" s="22">
        <f t="shared" si="83"/>
        <v>250</v>
      </c>
      <c r="AS107" s="22">
        <f t="shared" si="83"/>
        <v>250</v>
      </c>
      <c r="AT107" s="22">
        <f t="shared" si="83"/>
        <v>250</v>
      </c>
      <c r="AU107" s="22">
        <f t="shared" si="83"/>
        <v>250</v>
      </c>
      <c r="AV107" s="22">
        <f t="shared" si="83"/>
        <v>250</v>
      </c>
      <c r="AW107" s="22">
        <f t="shared" si="83"/>
        <v>250</v>
      </c>
      <c r="AX107" s="22">
        <f t="shared" si="84"/>
        <v>250</v>
      </c>
      <c r="AY107" s="22">
        <f t="shared" si="84"/>
        <v>250</v>
      </c>
      <c r="AZ107" s="22">
        <f t="shared" si="84"/>
        <v>250</v>
      </c>
      <c r="BA107" s="22">
        <f t="shared" si="84"/>
        <v>250</v>
      </c>
      <c r="BB107" s="22">
        <f t="shared" si="84"/>
        <v>250</v>
      </c>
      <c r="BC107" s="22">
        <f t="shared" si="84"/>
        <v>250</v>
      </c>
      <c r="BD107" s="22">
        <f t="shared" si="84"/>
        <v>250</v>
      </c>
      <c r="BE107" s="22">
        <f t="shared" si="84"/>
        <v>250</v>
      </c>
      <c r="BF107" s="22">
        <f t="shared" si="84"/>
        <v>250</v>
      </c>
      <c r="BG107" s="22">
        <f t="shared" si="84"/>
        <v>250</v>
      </c>
      <c r="BH107" s="22">
        <f t="shared" si="85"/>
        <v>250</v>
      </c>
      <c r="BI107" s="22">
        <f t="shared" si="85"/>
        <v>250</v>
      </c>
      <c r="BJ107" s="22">
        <f t="shared" si="85"/>
        <v>250</v>
      </c>
      <c r="BK107" s="22">
        <f t="shared" si="85"/>
        <v>250</v>
      </c>
      <c r="BL107" s="22">
        <f t="shared" si="85"/>
        <v>250</v>
      </c>
      <c r="BM107" s="22">
        <f t="shared" si="85"/>
        <v>250</v>
      </c>
      <c r="BN107" s="22">
        <f t="shared" si="85"/>
        <v>250</v>
      </c>
      <c r="BO107" s="22">
        <f t="shared" si="85"/>
        <v>250</v>
      </c>
      <c r="BP107" s="22">
        <f t="shared" si="85"/>
        <v>250</v>
      </c>
      <c r="BQ107" s="22">
        <f t="shared" si="85"/>
        <v>250</v>
      </c>
    </row>
    <row r="108" spans="1:69" s="21" customFormat="1" ht="16" customHeight="1">
      <c r="A108" s="212"/>
      <c r="B108" s="21" t="s">
        <v>132</v>
      </c>
      <c r="C108" s="212" t="s">
        <v>2</v>
      </c>
      <c r="D108" s="212" t="s">
        <v>118</v>
      </c>
      <c r="E108" s="212" t="s">
        <v>91</v>
      </c>
      <c r="F108" s="212" t="s">
        <v>91</v>
      </c>
      <c r="G108" s="212" t="s">
        <v>45</v>
      </c>
      <c r="H108" s="197" t="s">
        <v>46</v>
      </c>
      <c r="I108" s="197" t="str">
        <f t="shared" si="67"/>
        <v>ExpensesR&amp;DStaffT&amp;ET&amp;EServer DevelopmentSenior Developer</v>
      </c>
      <c r="J108" s="22">
        <f t="shared" ref="J108:S117" si="86">INDEX(RoleData,MATCH($H108,RoleNames,),MATCH($E108,ExpenseNames,))*INDEX(StaffData,MATCH(CONCATENATE($C108,"Staff",$G108,$H108),StaffDataLookupName,),MATCH(J$6,StaffDataMonths,))/INDEX(RoleData,3,MATCH($F108,ExpenseNames,))</f>
        <v>0</v>
      </c>
      <c r="K108" s="22">
        <f t="shared" si="86"/>
        <v>0</v>
      </c>
      <c r="L108" s="22">
        <f t="shared" si="86"/>
        <v>0</v>
      </c>
      <c r="M108" s="22">
        <f t="shared" si="86"/>
        <v>0</v>
      </c>
      <c r="N108" s="22">
        <f t="shared" si="86"/>
        <v>0</v>
      </c>
      <c r="O108" s="22">
        <f t="shared" si="86"/>
        <v>166.66666666666666</v>
      </c>
      <c r="P108" s="22">
        <f t="shared" si="86"/>
        <v>166.66666666666666</v>
      </c>
      <c r="Q108" s="22">
        <f t="shared" si="86"/>
        <v>166.66666666666666</v>
      </c>
      <c r="R108" s="22">
        <f t="shared" si="86"/>
        <v>166.66666666666666</v>
      </c>
      <c r="S108" s="22">
        <f t="shared" si="86"/>
        <v>166.66666666666666</v>
      </c>
      <c r="T108" s="22">
        <f t="shared" ref="T108:AC117" si="87">INDEX(RoleData,MATCH($H108,RoleNames,),MATCH($E108,ExpenseNames,))*INDEX(StaffData,MATCH(CONCATENATE($C108,"Staff",$G108,$H108),StaffDataLookupName,),MATCH(T$6,StaffDataMonths,))/INDEX(RoleData,3,MATCH($F108,ExpenseNames,))</f>
        <v>166.66666666666666</v>
      </c>
      <c r="U108" s="22">
        <f t="shared" si="87"/>
        <v>166.66666666666666</v>
      </c>
      <c r="V108" s="22">
        <f t="shared" si="87"/>
        <v>166.66666666666666</v>
      </c>
      <c r="W108" s="22">
        <f t="shared" si="87"/>
        <v>166.66666666666666</v>
      </c>
      <c r="X108" s="22">
        <f t="shared" si="87"/>
        <v>166.66666666666666</v>
      </c>
      <c r="Y108" s="22">
        <f t="shared" si="87"/>
        <v>166.66666666666666</v>
      </c>
      <c r="Z108" s="22">
        <f t="shared" si="87"/>
        <v>166.66666666666666</v>
      </c>
      <c r="AA108" s="22">
        <f t="shared" si="87"/>
        <v>166.66666666666666</v>
      </c>
      <c r="AB108" s="22">
        <f t="shared" si="87"/>
        <v>166.66666666666666</v>
      </c>
      <c r="AC108" s="22">
        <f t="shared" si="87"/>
        <v>166.66666666666666</v>
      </c>
      <c r="AD108" s="22">
        <f t="shared" ref="AD108:AM117" si="88">INDEX(RoleData,MATCH($H108,RoleNames,),MATCH($E108,ExpenseNames,))*INDEX(StaffData,MATCH(CONCATENATE($C108,"Staff",$G108,$H108),StaffDataLookupName,),MATCH(AD$6,StaffDataMonths,))/INDEX(RoleData,3,MATCH($F108,ExpenseNames,))</f>
        <v>166.66666666666666</v>
      </c>
      <c r="AE108" s="22">
        <f t="shared" si="88"/>
        <v>166.66666666666666</v>
      </c>
      <c r="AF108" s="22">
        <f t="shared" si="88"/>
        <v>166.66666666666666</v>
      </c>
      <c r="AG108" s="22">
        <f t="shared" si="88"/>
        <v>166.66666666666666</v>
      </c>
      <c r="AH108" s="22">
        <f t="shared" si="88"/>
        <v>166.66666666666666</v>
      </c>
      <c r="AI108" s="22">
        <f t="shared" si="88"/>
        <v>166.66666666666666</v>
      </c>
      <c r="AJ108" s="22">
        <f t="shared" si="88"/>
        <v>166.66666666666666</v>
      </c>
      <c r="AK108" s="22">
        <f t="shared" si="88"/>
        <v>166.66666666666666</v>
      </c>
      <c r="AL108" s="22">
        <f t="shared" si="88"/>
        <v>166.66666666666666</v>
      </c>
      <c r="AM108" s="22">
        <f t="shared" si="88"/>
        <v>166.66666666666666</v>
      </c>
      <c r="AN108" s="22">
        <f t="shared" ref="AN108:AW117" si="89">INDEX(RoleData,MATCH($H108,RoleNames,),MATCH($E108,ExpenseNames,))*INDEX(StaffData,MATCH(CONCATENATE($C108,"Staff",$G108,$H108),StaffDataLookupName,),MATCH(AN$6,StaffDataMonths,))/INDEX(RoleData,3,MATCH($F108,ExpenseNames,))</f>
        <v>166.66666666666666</v>
      </c>
      <c r="AO108" s="22">
        <f t="shared" si="89"/>
        <v>166.66666666666666</v>
      </c>
      <c r="AP108" s="22">
        <f t="shared" si="89"/>
        <v>333.33333333333331</v>
      </c>
      <c r="AQ108" s="22">
        <f t="shared" si="89"/>
        <v>333.33333333333331</v>
      </c>
      <c r="AR108" s="22">
        <f t="shared" si="89"/>
        <v>333.33333333333331</v>
      </c>
      <c r="AS108" s="22">
        <f t="shared" si="89"/>
        <v>333.33333333333331</v>
      </c>
      <c r="AT108" s="22">
        <f t="shared" si="89"/>
        <v>333.33333333333331</v>
      </c>
      <c r="AU108" s="22">
        <f t="shared" si="89"/>
        <v>333.33333333333331</v>
      </c>
      <c r="AV108" s="22">
        <f t="shared" si="89"/>
        <v>500</v>
      </c>
      <c r="AW108" s="22">
        <f t="shared" si="89"/>
        <v>500</v>
      </c>
      <c r="AX108" s="22">
        <f t="shared" ref="AX108:BG117" si="90">INDEX(RoleData,MATCH($H108,RoleNames,),MATCH($E108,ExpenseNames,))*INDEX(StaffData,MATCH(CONCATENATE($C108,"Staff",$G108,$H108),StaffDataLookupName,),MATCH(AX$6,StaffDataMonths,))/INDEX(RoleData,3,MATCH($F108,ExpenseNames,))</f>
        <v>500</v>
      </c>
      <c r="AY108" s="22">
        <f t="shared" si="90"/>
        <v>500</v>
      </c>
      <c r="AZ108" s="22">
        <f t="shared" si="90"/>
        <v>500</v>
      </c>
      <c r="BA108" s="22">
        <f t="shared" si="90"/>
        <v>500</v>
      </c>
      <c r="BB108" s="22">
        <f t="shared" si="90"/>
        <v>666.66666666666663</v>
      </c>
      <c r="BC108" s="22">
        <f t="shared" si="90"/>
        <v>666.66666666666663</v>
      </c>
      <c r="BD108" s="22">
        <f t="shared" si="90"/>
        <v>666.66666666666663</v>
      </c>
      <c r="BE108" s="22">
        <f t="shared" si="90"/>
        <v>666.66666666666663</v>
      </c>
      <c r="BF108" s="22">
        <f t="shared" si="90"/>
        <v>666.66666666666663</v>
      </c>
      <c r="BG108" s="22">
        <f t="shared" si="90"/>
        <v>666.66666666666663</v>
      </c>
      <c r="BH108" s="22">
        <f t="shared" ref="BH108:BQ117" si="91">INDEX(RoleData,MATCH($H108,RoleNames,),MATCH($E108,ExpenseNames,))*INDEX(StaffData,MATCH(CONCATENATE($C108,"Staff",$G108,$H108),StaffDataLookupName,),MATCH(BH$6,StaffDataMonths,))/INDEX(RoleData,3,MATCH($F108,ExpenseNames,))</f>
        <v>833.33333333333337</v>
      </c>
      <c r="BI108" s="22">
        <f t="shared" si="91"/>
        <v>833.33333333333337</v>
      </c>
      <c r="BJ108" s="22">
        <f t="shared" si="91"/>
        <v>833.33333333333337</v>
      </c>
      <c r="BK108" s="22">
        <f t="shared" si="91"/>
        <v>833.33333333333337</v>
      </c>
      <c r="BL108" s="22">
        <f t="shared" si="91"/>
        <v>833.33333333333337</v>
      </c>
      <c r="BM108" s="22">
        <f t="shared" si="91"/>
        <v>833.33333333333337</v>
      </c>
      <c r="BN108" s="22">
        <f t="shared" si="91"/>
        <v>833.33333333333337</v>
      </c>
      <c r="BO108" s="22">
        <f t="shared" si="91"/>
        <v>833.33333333333337</v>
      </c>
      <c r="BP108" s="22">
        <f t="shared" si="91"/>
        <v>833.33333333333337</v>
      </c>
      <c r="BQ108" s="22">
        <f t="shared" si="91"/>
        <v>833.33333333333337</v>
      </c>
    </row>
    <row r="109" spans="1:69" s="21" customFormat="1" ht="16" customHeight="1">
      <c r="A109" s="212"/>
      <c r="B109" s="21" t="s">
        <v>132</v>
      </c>
      <c r="C109" s="212" t="s">
        <v>2</v>
      </c>
      <c r="D109" s="212" t="s">
        <v>118</v>
      </c>
      <c r="E109" s="212" t="s">
        <v>91</v>
      </c>
      <c r="F109" s="212" t="s">
        <v>91</v>
      </c>
      <c r="G109" s="212" t="s">
        <v>45</v>
      </c>
      <c r="H109" s="197" t="s">
        <v>47</v>
      </c>
      <c r="I109" s="197" t="str">
        <f t="shared" si="67"/>
        <v>ExpensesR&amp;DStaffT&amp;ET&amp;EServer DevelopmentJunior Developer</v>
      </c>
      <c r="J109" s="22">
        <f t="shared" si="86"/>
        <v>0</v>
      </c>
      <c r="K109" s="22">
        <f t="shared" si="86"/>
        <v>0</v>
      </c>
      <c r="L109" s="22">
        <f t="shared" si="86"/>
        <v>0</v>
      </c>
      <c r="M109" s="22">
        <f t="shared" si="86"/>
        <v>0</v>
      </c>
      <c r="N109" s="22">
        <f t="shared" si="86"/>
        <v>0</v>
      </c>
      <c r="O109" s="22">
        <f t="shared" si="86"/>
        <v>0</v>
      </c>
      <c r="P109" s="22">
        <f t="shared" si="86"/>
        <v>0</v>
      </c>
      <c r="Q109" s="22">
        <f t="shared" si="86"/>
        <v>0</v>
      </c>
      <c r="R109" s="22">
        <f t="shared" si="86"/>
        <v>0</v>
      </c>
      <c r="S109" s="22">
        <f t="shared" si="86"/>
        <v>0</v>
      </c>
      <c r="T109" s="22">
        <f t="shared" si="87"/>
        <v>0</v>
      </c>
      <c r="U109" s="22">
        <f t="shared" si="87"/>
        <v>0</v>
      </c>
      <c r="V109" s="22">
        <f t="shared" si="87"/>
        <v>0</v>
      </c>
      <c r="W109" s="22">
        <f t="shared" si="87"/>
        <v>0</v>
      </c>
      <c r="X109" s="22">
        <f t="shared" si="87"/>
        <v>166.66666666666666</v>
      </c>
      <c r="Y109" s="22">
        <f t="shared" si="87"/>
        <v>166.66666666666666</v>
      </c>
      <c r="Z109" s="22">
        <f t="shared" si="87"/>
        <v>166.66666666666666</v>
      </c>
      <c r="AA109" s="22">
        <f t="shared" si="87"/>
        <v>166.66666666666666</v>
      </c>
      <c r="AB109" s="22">
        <f t="shared" si="87"/>
        <v>166.66666666666666</v>
      </c>
      <c r="AC109" s="22">
        <f t="shared" si="87"/>
        <v>166.66666666666666</v>
      </c>
      <c r="AD109" s="22">
        <f t="shared" si="88"/>
        <v>166.66666666666666</v>
      </c>
      <c r="AE109" s="22">
        <f t="shared" si="88"/>
        <v>166.66666666666666</v>
      </c>
      <c r="AF109" s="22">
        <f t="shared" si="88"/>
        <v>166.66666666666666</v>
      </c>
      <c r="AG109" s="22">
        <f t="shared" si="88"/>
        <v>166.66666666666666</v>
      </c>
      <c r="AH109" s="22">
        <f t="shared" si="88"/>
        <v>166.66666666666666</v>
      </c>
      <c r="AI109" s="22">
        <f t="shared" si="88"/>
        <v>166.66666666666666</v>
      </c>
      <c r="AJ109" s="22">
        <f t="shared" si="88"/>
        <v>166.66666666666666</v>
      </c>
      <c r="AK109" s="22">
        <f t="shared" si="88"/>
        <v>166.66666666666666</v>
      </c>
      <c r="AL109" s="22">
        <f t="shared" si="88"/>
        <v>333.33333333333331</v>
      </c>
      <c r="AM109" s="22">
        <f t="shared" si="88"/>
        <v>333.33333333333331</v>
      </c>
      <c r="AN109" s="22">
        <f t="shared" si="89"/>
        <v>333.33333333333331</v>
      </c>
      <c r="AO109" s="22">
        <f t="shared" si="89"/>
        <v>333.33333333333331</v>
      </c>
      <c r="AP109" s="22">
        <f t="shared" si="89"/>
        <v>333.33333333333331</v>
      </c>
      <c r="AQ109" s="22">
        <f t="shared" si="89"/>
        <v>333.33333333333331</v>
      </c>
      <c r="AR109" s="22">
        <f t="shared" si="89"/>
        <v>333.33333333333331</v>
      </c>
      <c r="AS109" s="22">
        <f t="shared" si="89"/>
        <v>333.33333333333331</v>
      </c>
      <c r="AT109" s="22">
        <f t="shared" si="89"/>
        <v>500</v>
      </c>
      <c r="AU109" s="22">
        <f t="shared" si="89"/>
        <v>500</v>
      </c>
      <c r="AV109" s="22">
        <f t="shared" si="89"/>
        <v>500</v>
      </c>
      <c r="AW109" s="22">
        <f t="shared" si="89"/>
        <v>500</v>
      </c>
      <c r="AX109" s="22">
        <f t="shared" si="90"/>
        <v>500</v>
      </c>
      <c r="AY109" s="22">
        <f t="shared" si="90"/>
        <v>500</v>
      </c>
      <c r="AZ109" s="22">
        <f t="shared" si="90"/>
        <v>500</v>
      </c>
      <c r="BA109" s="22">
        <f t="shared" si="90"/>
        <v>500</v>
      </c>
      <c r="BB109" s="22">
        <f t="shared" si="90"/>
        <v>500</v>
      </c>
      <c r="BC109" s="22">
        <f t="shared" si="90"/>
        <v>500</v>
      </c>
      <c r="BD109" s="22">
        <f t="shared" si="90"/>
        <v>666.66666666666663</v>
      </c>
      <c r="BE109" s="22">
        <f t="shared" si="90"/>
        <v>666.66666666666663</v>
      </c>
      <c r="BF109" s="22">
        <f t="shared" si="90"/>
        <v>833.33333333333337</v>
      </c>
      <c r="BG109" s="22">
        <f t="shared" si="90"/>
        <v>833.33333333333337</v>
      </c>
      <c r="BH109" s="22">
        <f t="shared" si="91"/>
        <v>833.33333333333337</v>
      </c>
      <c r="BI109" s="22">
        <f t="shared" si="91"/>
        <v>833.33333333333337</v>
      </c>
      <c r="BJ109" s="22">
        <f t="shared" si="91"/>
        <v>833.33333333333337</v>
      </c>
      <c r="BK109" s="22">
        <f t="shared" si="91"/>
        <v>833.33333333333337</v>
      </c>
      <c r="BL109" s="22">
        <f t="shared" si="91"/>
        <v>833.33333333333337</v>
      </c>
      <c r="BM109" s="22">
        <f t="shared" si="91"/>
        <v>833.33333333333337</v>
      </c>
      <c r="BN109" s="22">
        <f t="shared" si="91"/>
        <v>833.33333333333337</v>
      </c>
      <c r="BO109" s="22">
        <f t="shared" si="91"/>
        <v>833.33333333333337</v>
      </c>
      <c r="BP109" s="22">
        <f t="shared" si="91"/>
        <v>1000</v>
      </c>
      <c r="BQ109" s="22">
        <f t="shared" si="91"/>
        <v>1000</v>
      </c>
    </row>
    <row r="110" spans="1:69" s="21" customFormat="1" ht="16" customHeight="1">
      <c r="A110" s="212"/>
      <c r="B110" s="21" t="s">
        <v>132</v>
      </c>
      <c r="C110" s="212" t="s">
        <v>2</v>
      </c>
      <c r="D110" s="212" t="s">
        <v>118</v>
      </c>
      <c r="E110" s="212" t="s">
        <v>91</v>
      </c>
      <c r="F110" s="212" t="s">
        <v>91</v>
      </c>
      <c r="G110" s="212" t="s">
        <v>45</v>
      </c>
      <c r="H110" s="197" t="s">
        <v>48</v>
      </c>
      <c r="I110" s="197" t="str">
        <f t="shared" si="67"/>
        <v>ExpensesR&amp;DStaffT&amp;ET&amp;EServer DevelopmentDBA</v>
      </c>
      <c r="J110" s="22">
        <f t="shared" si="86"/>
        <v>0</v>
      </c>
      <c r="K110" s="22">
        <f t="shared" si="86"/>
        <v>0</v>
      </c>
      <c r="L110" s="22">
        <f t="shared" si="86"/>
        <v>0</v>
      </c>
      <c r="M110" s="22">
        <f t="shared" si="86"/>
        <v>0</v>
      </c>
      <c r="N110" s="22">
        <f t="shared" si="86"/>
        <v>0</v>
      </c>
      <c r="O110" s="22">
        <f t="shared" si="86"/>
        <v>0</v>
      </c>
      <c r="P110" s="22">
        <f t="shared" si="86"/>
        <v>0</v>
      </c>
      <c r="Q110" s="22">
        <f t="shared" si="86"/>
        <v>0</v>
      </c>
      <c r="R110" s="22">
        <f t="shared" si="86"/>
        <v>0</v>
      </c>
      <c r="S110" s="22">
        <f t="shared" si="86"/>
        <v>0</v>
      </c>
      <c r="T110" s="22">
        <f t="shared" si="87"/>
        <v>0</v>
      </c>
      <c r="U110" s="22">
        <f t="shared" si="87"/>
        <v>0</v>
      </c>
      <c r="V110" s="22">
        <f t="shared" si="87"/>
        <v>0</v>
      </c>
      <c r="W110" s="22">
        <f t="shared" si="87"/>
        <v>0</v>
      </c>
      <c r="X110" s="22">
        <f t="shared" si="87"/>
        <v>0</v>
      </c>
      <c r="Y110" s="22">
        <f t="shared" si="87"/>
        <v>0</v>
      </c>
      <c r="Z110" s="22">
        <f t="shared" si="87"/>
        <v>0</v>
      </c>
      <c r="AA110" s="22">
        <f t="shared" si="87"/>
        <v>0</v>
      </c>
      <c r="AB110" s="22">
        <f t="shared" si="87"/>
        <v>0</v>
      </c>
      <c r="AC110" s="22">
        <f t="shared" si="87"/>
        <v>166.66666666666666</v>
      </c>
      <c r="AD110" s="22">
        <f t="shared" si="88"/>
        <v>166.66666666666666</v>
      </c>
      <c r="AE110" s="22">
        <f t="shared" si="88"/>
        <v>166.66666666666666</v>
      </c>
      <c r="AF110" s="22">
        <f t="shared" si="88"/>
        <v>166.66666666666666</v>
      </c>
      <c r="AG110" s="22">
        <f t="shared" si="88"/>
        <v>166.66666666666666</v>
      </c>
      <c r="AH110" s="22">
        <f t="shared" si="88"/>
        <v>166.66666666666666</v>
      </c>
      <c r="AI110" s="22">
        <f t="shared" si="88"/>
        <v>166.66666666666666</v>
      </c>
      <c r="AJ110" s="22">
        <f t="shared" si="88"/>
        <v>166.66666666666666</v>
      </c>
      <c r="AK110" s="22">
        <f t="shared" si="88"/>
        <v>166.66666666666666</v>
      </c>
      <c r="AL110" s="22">
        <f t="shared" si="88"/>
        <v>166.66666666666666</v>
      </c>
      <c r="AM110" s="22">
        <f t="shared" si="88"/>
        <v>166.66666666666666</v>
      </c>
      <c r="AN110" s="22">
        <f t="shared" si="89"/>
        <v>166.66666666666666</v>
      </c>
      <c r="AO110" s="22">
        <f t="shared" si="89"/>
        <v>166.66666666666666</v>
      </c>
      <c r="AP110" s="22">
        <f t="shared" si="89"/>
        <v>166.66666666666666</v>
      </c>
      <c r="AQ110" s="22">
        <f t="shared" si="89"/>
        <v>166.66666666666666</v>
      </c>
      <c r="AR110" s="22">
        <f t="shared" si="89"/>
        <v>166.66666666666666</v>
      </c>
      <c r="AS110" s="22">
        <f t="shared" si="89"/>
        <v>166.66666666666666</v>
      </c>
      <c r="AT110" s="22">
        <f t="shared" si="89"/>
        <v>166.66666666666666</v>
      </c>
      <c r="AU110" s="22">
        <f t="shared" si="89"/>
        <v>166.66666666666666</v>
      </c>
      <c r="AV110" s="22">
        <f t="shared" si="89"/>
        <v>166.66666666666666</v>
      </c>
      <c r="AW110" s="22">
        <f t="shared" si="89"/>
        <v>166.66666666666666</v>
      </c>
      <c r="AX110" s="22">
        <f t="shared" si="90"/>
        <v>166.66666666666666</v>
      </c>
      <c r="AY110" s="22">
        <f t="shared" si="90"/>
        <v>166.66666666666666</v>
      </c>
      <c r="AZ110" s="22">
        <f t="shared" si="90"/>
        <v>166.66666666666666</v>
      </c>
      <c r="BA110" s="22">
        <f t="shared" si="90"/>
        <v>166.66666666666666</v>
      </c>
      <c r="BB110" s="22">
        <f t="shared" si="90"/>
        <v>166.66666666666666</v>
      </c>
      <c r="BC110" s="22">
        <f t="shared" si="90"/>
        <v>166.66666666666666</v>
      </c>
      <c r="BD110" s="22">
        <f t="shared" si="90"/>
        <v>166.66666666666666</v>
      </c>
      <c r="BE110" s="22">
        <f t="shared" si="90"/>
        <v>166.66666666666666</v>
      </c>
      <c r="BF110" s="22">
        <f t="shared" si="90"/>
        <v>166.66666666666666</v>
      </c>
      <c r="BG110" s="22">
        <f t="shared" si="90"/>
        <v>166.66666666666666</v>
      </c>
      <c r="BH110" s="22">
        <f t="shared" si="91"/>
        <v>166.66666666666666</v>
      </c>
      <c r="BI110" s="22">
        <f t="shared" si="91"/>
        <v>166.66666666666666</v>
      </c>
      <c r="BJ110" s="22">
        <f t="shared" si="91"/>
        <v>333.33333333333331</v>
      </c>
      <c r="BK110" s="22">
        <f t="shared" si="91"/>
        <v>333.33333333333331</v>
      </c>
      <c r="BL110" s="22">
        <f t="shared" si="91"/>
        <v>333.33333333333331</v>
      </c>
      <c r="BM110" s="22">
        <f t="shared" si="91"/>
        <v>500</v>
      </c>
      <c r="BN110" s="22">
        <f t="shared" si="91"/>
        <v>500</v>
      </c>
      <c r="BO110" s="22">
        <f t="shared" si="91"/>
        <v>500</v>
      </c>
      <c r="BP110" s="22">
        <f t="shared" si="91"/>
        <v>500</v>
      </c>
      <c r="BQ110" s="22">
        <f t="shared" si="91"/>
        <v>500</v>
      </c>
    </row>
    <row r="111" spans="1:69" s="21" customFormat="1" ht="16" customHeight="1">
      <c r="A111" s="212"/>
      <c r="B111" s="21" t="s">
        <v>132</v>
      </c>
      <c r="C111" s="212" t="s">
        <v>2</v>
      </c>
      <c r="D111" s="212" t="s">
        <v>118</v>
      </c>
      <c r="E111" s="212" t="s">
        <v>91</v>
      </c>
      <c r="F111" s="212" t="s">
        <v>91</v>
      </c>
      <c r="G111" s="212" t="s">
        <v>45</v>
      </c>
      <c r="H111" s="197" t="s">
        <v>49</v>
      </c>
      <c r="I111" s="197" t="str">
        <f t="shared" si="67"/>
        <v>ExpensesR&amp;DStaffT&amp;ET&amp;EServer DevelopmentWeb Designer</v>
      </c>
      <c r="J111" s="22">
        <f t="shared" si="86"/>
        <v>0</v>
      </c>
      <c r="K111" s="22">
        <f t="shared" si="86"/>
        <v>0</v>
      </c>
      <c r="L111" s="22">
        <f t="shared" si="86"/>
        <v>0</v>
      </c>
      <c r="M111" s="22">
        <f t="shared" si="86"/>
        <v>0</v>
      </c>
      <c r="N111" s="22">
        <f t="shared" si="86"/>
        <v>0</v>
      </c>
      <c r="O111" s="22">
        <f t="shared" si="86"/>
        <v>0</v>
      </c>
      <c r="P111" s="22">
        <f t="shared" si="86"/>
        <v>0</v>
      </c>
      <c r="Q111" s="22">
        <f t="shared" si="86"/>
        <v>0</v>
      </c>
      <c r="R111" s="22">
        <f t="shared" si="86"/>
        <v>0</v>
      </c>
      <c r="S111" s="22">
        <f t="shared" si="86"/>
        <v>0</v>
      </c>
      <c r="T111" s="22">
        <f t="shared" si="87"/>
        <v>0</v>
      </c>
      <c r="U111" s="22">
        <f t="shared" si="87"/>
        <v>0</v>
      </c>
      <c r="V111" s="22">
        <f t="shared" si="87"/>
        <v>0</v>
      </c>
      <c r="W111" s="22">
        <f t="shared" si="87"/>
        <v>0</v>
      </c>
      <c r="X111" s="22">
        <f t="shared" si="87"/>
        <v>0</v>
      </c>
      <c r="Y111" s="22">
        <f t="shared" si="87"/>
        <v>0</v>
      </c>
      <c r="Z111" s="22">
        <f t="shared" si="87"/>
        <v>0</v>
      </c>
      <c r="AA111" s="22">
        <f t="shared" si="87"/>
        <v>0</v>
      </c>
      <c r="AB111" s="22">
        <f t="shared" si="87"/>
        <v>0</v>
      </c>
      <c r="AC111" s="22">
        <f t="shared" si="87"/>
        <v>0</v>
      </c>
      <c r="AD111" s="22">
        <f t="shared" si="88"/>
        <v>0</v>
      </c>
      <c r="AE111" s="22">
        <f t="shared" si="88"/>
        <v>0</v>
      </c>
      <c r="AF111" s="22">
        <f t="shared" si="88"/>
        <v>0</v>
      </c>
      <c r="AG111" s="22">
        <f t="shared" si="88"/>
        <v>0</v>
      </c>
      <c r="AH111" s="22">
        <f t="shared" si="88"/>
        <v>0</v>
      </c>
      <c r="AI111" s="22">
        <f t="shared" si="88"/>
        <v>0</v>
      </c>
      <c r="AJ111" s="22">
        <f t="shared" si="88"/>
        <v>0</v>
      </c>
      <c r="AK111" s="22">
        <f t="shared" si="88"/>
        <v>0</v>
      </c>
      <c r="AL111" s="22">
        <f t="shared" si="88"/>
        <v>0</v>
      </c>
      <c r="AM111" s="22">
        <f t="shared" si="88"/>
        <v>0</v>
      </c>
      <c r="AN111" s="22">
        <f t="shared" si="89"/>
        <v>0</v>
      </c>
      <c r="AO111" s="22">
        <f t="shared" si="89"/>
        <v>0</v>
      </c>
      <c r="AP111" s="22">
        <f t="shared" si="89"/>
        <v>166.66666666666666</v>
      </c>
      <c r="AQ111" s="22">
        <f t="shared" si="89"/>
        <v>166.66666666666666</v>
      </c>
      <c r="AR111" s="22">
        <f t="shared" si="89"/>
        <v>166.66666666666666</v>
      </c>
      <c r="AS111" s="22">
        <f t="shared" si="89"/>
        <v>166.66666666666666</v>
      </c>
      <c r="AT111" s="22">
        <f t="shared" si="89"/>
        <v>166.66666666666666</v>
      </c>
      <c r="AU111" s="22">
        <f t="shared" si="89"/>
        <v>166.66666666666666</v>
      </c>
      <c r="AV111" s="22">
        <f t="shared" si="89"/>
        <v>166.66666666666666</v>
      </c>
      <c r="AW111" s="22">
        <f t="shared" si="89"/>
        <v>166.66666666666666</v>
      </c>
      <c r="AX111" s="22">
        <f t="shared" si="90"/>
        <v>166.66666666666666</v>
      </c>
      <c r="AY111" s="22">
        <f t="shared" si="90"/>
        <v>166.66666666666666</v>
      </c>
      <c r="AZ111" s="22">
        <f t="shared" si="90"/>
        <v>166.66666666666666</v>
      </c>
      <c r="BA111" s="22">
        <f t="shared" si="90"/>
        <v>166.66666666666666</v>
      </c>
      <c r="BB111" s="22">
        <f t="shared" si="90"/>
        <v>166.66666666666666</v>
      </c>
      <c r="BC111" s="22">
        <f t="shared" si="90"/>
        <v>166.66666666666666</v>
      </c>
      <c r="BD111" s="22">
        <f t="shared" si="90"/>
        <v>166.66666666666666</v>
      </c>
      <c r="BE111" s="22">
        <f t="shared" si="90"/>
        <v>166.66666666666666</v>
      </c>
      <c r="BF111" s="22">
        <f t="shared" si="90"/>
        <v>166.66666666666666</v>
      </c>
      <c r="BG111" s="22">
        <f t="shared" si="90"/>
        <v>166.66666666666666</v>
      </c>
      <c r="BH111" s="22">
        <f t="shared" si="91"/>
        <v>166.66666666666666</v>
      </c>
      <c r="BI111" s="22">
        <f t="shared" si="91"/>
        <v>166.66666666666666</v>
      </c>
      <c r="BJ111" s="22">
        <f t="shared" si="91"/>
        <v>166.66666666666666</v>
      </c>
      <c r="BK111" s="22">
        <f t="shared" si="91"/>
        <v>166.66666666666666</v>
      </c>
      <c r="BL111" s="22">
        <f t="shared" si="91"/>
        <v>166.66666666666666</v>
      </c>
      <c r="BM111" s="22">
        <f t="shared" si="91"/>
        <v>166.66666666666666</v>
      </c>
      <c r="BN111" s="22">
        <f t="shared" si="91"/>
        <v>166.66666666666666</v>
      </c>
      <c r="BO111" s="22">
        <f t="shared" si="91"/>
        <v>166.66666666666666</v>
      </c>
      <c r="BP111" s="22">
        <f t="shared" si="91"/>
        <v>166.66666666666666</v>
      </c>
      <c r="BQ111" s="22">
        <f t="shared" si="91"/>
        <v>166.66666666666666</v>
      </c>
    </row>
    <row r="112" spans="1:69" s="21" customFormat="1" ht="16" customHeight="1">
      <c r="A112" s="212"/>
      <c r="B112" s="21" t="s">
        <v>132</v>
      </c>
      <c r="C112" s="212" t="s">
        <v>2</v>
      </c>
      <c r="D112" s="212" t="s">
        <v>118</v>
      </c>
      <c r="E112" s="212" t="s">
        <v>92</v>
      </c>
      <c r="F112" s="212" t="s">
        <v>92</v>
      </c>
      <c r="G112" s="212" t="s">
        <v>0</v>
      </c>
      <c r="H112" s="197" t="s">
        <v>103</v>
      </c>
      <c r="I112" s="197" t="str">
        <f t="shared" si="67"/>
        <v>ExpensesR&amp;DStaffRentRentManagementCTO</v>
      </c>
      <c r="J112" s="22">
        <f t="shared" si="86"/>
        <v>1200</v>
      </c>
      <c r="K112" s="22">
        <f t="shared" si="86"/>
        <v>1200</v>
      </c>
      <c r="L112" s="22">
        <f t="shared" si="86"/>
        <v>1200</v>
      </c>
      <c r="M112" s="22">
        <f t="shared" si="86"/>
        <v>1200</v>
      </c>
      <c r="N112" s="22">
        <f t="shared" si="86"/>
        <v>1200</v>
      </c>
      <c r="O112" s="22">
        <f t="shared" si="86"/>
        <v>1200</v>
      </c>
      <c r="P112" s="22">
        <f t="shared" si="86"/>
        <v>1200</v>
      </c>
      <c r="Q112" s="22">
        <f t="shared" si="86"/>
        <v>1200</v>
      </c>
      <c r="R112" s="22">
        <f t="shared" si="86"/>
        <v>1200</v>
      </c>
      <c r="S112" s="22">
        <f t="shared" si="86"/>
        <v>1200</v>
      </c>
      <c r="T112" s="22">
        <f t="shared" si="87"/>
        <v>1200</v>
      </c>
      <c r="U112" s="22">
        <f t="shared" si="87"/>
        <v>1200</v>
      </c>
      <c r="V112" s="22">
        <f t="shared" si="87"/>
        <v>1200</v>
      </c>
      <c r="W112" s="22">
        <f t="shared" si="87"/>
        <v>1200</v>
      </c>
      <c r="X112" s="22">
        <f t="shared" si="87"/>
        <v>1200</v>
      </c>
      <c r="Y112" s="22">
        <f t="shared" si="87"/>
        <v>1200</v>
      </c>
      <c r="Z112" s="22">
        <f t="shared" si="87"/>
        <v>1200</v>
      </c>
      <c r="AA112" s="22">
        <f t="shared" si="87"/>
        <v>1200</v>
      </c>
      <c r="AB112" s="22">
        <f t="shared" si="87"/>
        <v>1200</v>
      </c>
      <c r="AC112" s="22">
        <f t="shared" si="87"/>
        <v>1200</v>
      </c>
      <c r="AD112" s="22">
        <f t="shared" si="88"/>
        <v>1200</v>
      </c>
      <c r="AE112" s="22">
        <f t="shared" si="88"/>
        <v>1200</v>
      </c>
      <c r="AF112" s="22">
        <f t="shared" si="88"/>
        <v>1200</v>
      </c>
      <c r="AG112" s="22">
        <f t="shared" si="88"/>
        <v>1200</v>
      </c>
      <c r="AH112" s="22">
        <f t="shared" si="88"/>
        <v>1200</v>
      </c>
      <c r="AI112" s="22">
        <f t="shared" si="88"/>
        <v>1200</v>
      </c>
      <c r="AJ112" s="22">
        <f t="shared" si="88"/>
        <v>1200</v>
      </c>
      <c r="AK112" s="22">
        <f t="shared" si="88"/>
        <v>1200</v>
      </c>
      <c r="AL112" s="22">
        <f t="shared" si="88"/>
        <v>1200</v>
      </c>
      <c r="AM112" s="22">
        <f t="shared" si="88"/>
        <v>1200</v>
      </c>
      <c r="AN112" s="22">
        <f t="shared" si="89"/>
        <v>1200</v>
      </c>
      <c r="AO112" s="22">
        <f t="shared" si="89"/>
        <v>1200</v>
      </c>
      <c r="AP112" s="22">
        <f t="shared" si="89"/>
        <v>1200</v>
      </c>
      <c r="AQ112" s="22">
        <f t="shared" si="89"/>
        <v>1200</v>
      </c>
      <c r="AR112" s="22">
        <f t="shared" si="89"/>
        <v>1200</v>
      </c>
      <c r="AS112" s="22">
        <f t="shared" si="89"/>
        <v>1200</v>
      </c>
      <c r="AT112" s="22">
        <f t="shared" si="89"/>
        <v>1200</v>
      </c>
      <c r="AU112" s="22">
        <f t="shared" si="89"/>
        <v>1200</v>
      </c>
      <c r="AV112" s="22">
        <f t="shared" si="89"/>
        <v>1200</v>
      </c>
      <c r="AW112" s="22">
        <f t="shared" si="89"/>
        <v>1200</v>
      </c>
      <c r="AX112" s="22">
        <f t="shared" si="90"/>
        <v>1200</v>
      </c>
      <c r="AY112" s="22">
        <f t="shared" si="90"/>
        <v>1200</v>
      </c>
      <c r="AZ112" s="22">
        <f t="shared" si="90"/>
        <v>1200</v>
      </c>
      <c r="BA112" s="22">
        <f t="shared" si="90"/>
        <v>1200</v>
      </c>
      <c r="BB112" s="22">
        <f t="shared" si="90"/>
        <v>1200</v>
      </c>
      <c r="BC112" s="22">
        <f t="shared" si="90"/>
        <v>1200</v>
      </c>
      <c r="BD112" s="22">
        <f t="shared" si="90"/>
        <v>1200</v>
      </c>
      <c r="BE112" s="22">
        <f t="shared" si="90"/>
        <v>1200</v>
      </c>
      <c r="BF112" s="22">
        <f t="shared" si="90"/>
        <v>1200</v>
      </c>
      <c r="BG112" s="22">
        <f t="shared" si="90"/>
        <v>1200</v>
      </c>
      <c r="BH112" s="22">
        <f t="shared" si="91"/>
        <v>1200</v>
      </c>
      <c r="BI112" s="22">
        <f t="shared" si="91"/>
        <v>1200</v>
      </c>
      <c r="BJ112" s="22">
        <f t="shared" si="91"/>
        <v>1200</v>
      </c>
      <c r="BK112" s="22">
        <f t="shared" si="91"/>
        <v>1200</v>
      </c>
      <c r="BL112" s="22">
        <f t="shared" si="91"/>
        <v>1200</v>
      </c>
      <c r="BM112" s="22">
        <f t="shared" si="91"/>
        <v>1200</v>
      </c>
      <c r="BN112" s="22">
        <f t="shared" si="91"/>
        <v>1200</v>
      </c>
      <c r="BO112" s="22">
        <f t="shared" si="91"/>
        <v>1200</v>
      </c>
      <c r="BP112" s="22">
        <f t="shared" si="91"/>
        <v>1200</v>
      </c>
      <c r="BQ112" s="22">
        <f t="shared" si="91"/>
        <v>1200</v>
      </c>
    </row>
    <row r="113" spans="1:69" s="21" customFormat="1" ht="16" customHeight="1">
      <c r="A113" s="212"/>
      <c r="B113" s="21" t="s">
        <v>132</v>
      </c>
      <c r="C113" s="212" t="s">
        <v>2</v>
      </c>
      <c r="D113" s="212" t="s">
        <v>118</v>
      </c>
      <c r="E113" s="212" t="s">
        <v>92</v>
      </c>
      <c r="F113" s="212" t="s">
        <v>92</v>
      </c>
      <c r="G113" s="212" t="s">
        <v>36</v>
      </c>
      <c r="H113" s="197" t="s">
        <v>39</v>
      </c>
      <c r="I113" s="197" t="str">
        <f t="shared" si="67"/>
        <v>ExpensesR&amp;DStaffRentRentMobile ProductsDevelopment Manager</v>
      </c>
      <c r="J113" s="22">
        <f t="shared" si="86"/>
        <v>0</v>
      </c>
      <c r="K113" s="22">
        <f t="shared" si="86"/>
        <v>0</v>
      </c>
      <c r="L113" s="22">
        <f t="shared" si="86"/>
        <v>0</v>
      </c>
      <c r="M113" s="22">
        <f t="shared" si="86"/>
        <v>0</v>
      </c>
      <c r="N113" s="22">
        <f t="shared" si="86"/>
        <v>0</v>
      </c>
      <c r="O113" s="22">
        <f t="shared" si="86"/>
        <v>0</v>
      </c>
      <c r="P113" s="22">
        <f t="shared" si="86"/>
        <v>0</v>
      </c>
      <c r="Q113" s="22">
        <f t="shared" si="86"/>
        <v>0</v>
      </c>
      <c r="R113" s="22">
        <f t="shared" si="86"/>
        <v>0</v>
      </c>
      <c r="S113" s="22">
        <f t="shared" si="86"/>
        <v>0</v>
      </c>
      <c r="T113" s="22">
        <f t="shared" si="87"/>
        <v>0</v>
      </c>
      <c r="U113" s="22">
        <f t="shared" si="87"/>
        <v>0</v>
      </c>
      <c r="V113" s="22">
        <f t="shared" si="87"/>
        <v>0</v>
      </c>
      <c r="W113" s="22">
        <f t="shared" si="87"/>
        <v>0</v>
      </c>
      <c r="X113" s="22">
        <f t="shared" si="87"/>
        <v>0</v>
      </c>
      <c r="Y113" s="22">
        <f t="shared" si="87"/>
        <v>0</v>
      </c>
      <c r="Z113" s="22">
        <f t="shared" si="87"/>
        <v>0</v>
      </c>
      <c r="AA113" s="22">
        <f t="shared" si="87"/>
        <v>0</v>
      </c>
      <c r="AB113" s="22">
        <f t="shared" si="87"/>
        <v>0</v>
      </c>
      <c r="AC113" s="22">
        <f t="shared" si="87"/>
        <v>0</v>
      </c>
      <c r="AD113" s="22">
        <f t="shared" si="88"/>
        <v>0</v>
      </c>
      <c r="AE113" s="22">
        <f t="shared" si="88"/>
        <v>0</v>
      </c>
      <c r="AF113" s="22">
        <f t="shared" si="88"/>
        <v>0</v>
      </c>
      <c r="AG113" s="22">
        <f t="shared" si="88"/>
        <v>0</v>
      </c>
      <c r="AH113" s="22">
        <f t="shared" si="88"/>
        <v>0</v>
      </c>
      <c r="AI113" s="22">
        <f t="shared" si="88"/>
        <v>1200</v>
      </c>
      <c r="AJ113" s="22">
        <f t="shared" si="88"/>
        <v>1200</v>
      </c>
      <c r="AK113" s="22">
        <f t="shared" si="88"/>
        <v>1200</v>
      </c>
      <c r="AL113" s="22">
        <f t="shared" si="88"/>
        <v>1200</v>
      </c>
      <c r="AM113" s="22">
        <f t="shared" si="88"/>
        <v>1200</v>
      </c>
      <c r="AN113" s="22">
        <f t="shared" si="89"/>
        <v>1200</v>
      </c>
      <c r="AO113" s="22">
        <f t="shared" si="89"/>
        <v>1200</v>
      </c>
      <c r="AP113" s="22">
        <f t="shared" si="89"/>
        <v>1200</v>
      </c>
      <c r="AQ113" s="22">
        <f t="shared" si="89"/>
        <v>1200</v>
      </c>
      <c r="AR113" s="22">
        <f t="shared" si="89"/>
        <v>1200</v>
      </c>
      <c r="AS113" s="22">
        <f t="shared" si="89"/>
        <v>1200</v>
      </c>
      <c r="AT113" s="22">
        <f t="shared" si="89"/>
        <v>1200</v>
      </c>
      <c r="AU113" s="22">
        <f t="shared" si="89"/>
        <v>1200</v>
      </c>
      <c r="AV113" s="22">
        <f t="shared" si="89"/>
        <v>1200</v>
      </c>
      <c r="AW113" s="22">
        <f t="shared" si="89"/>
        <v>1200</v>
      </c>
      <c r="AX113" s="22">
        <f t="shared" si="90"/>
        <v>1200</v>
      </c>
      <c r="AY113" s="22">
        <f t="shared" si="90"/>
        <v>1200</v>
      </c>
      <c r="AZ113" s="22">
        <f t="shared" si="90"/>
        <v>1200</v>
      </c>
      <c r="BA113" s="22">
        <f t="shared" si="90"/>
        <v>1200</v>
      </c>
      <c r="BB113" s="22">
        <f t="shared" si="90"/>
        <v>1200</v>
      </c>
      <c r="BC113" s="22">
        <f t="shared" si="90"/>
        <v>1200</v>
      </c>
      <c r="BD113" s="22">
        <f t="shared" si="90"/>
        <v>1200</v>
      </c>
      <c r="BE113" s="22">
        <f t="shared" si="90"/>
        <v>1200</v>
      </c>
      <c r="BF113" s="22">
        <f t="shared" si="90"/>
        <v>2400</v>
      </c>
      <c r="BG113" s="22">
        <f t="shared" si="90"/>
        <v>2400</v>
      </c>
      <c r="BH113" s="22">
        <f t="shared" si="91"/>
        <v>2400</v>
      </c>
      <c r="BI113" s="22">
        <f t="shared" si="91"/>
        <v>2400</v>
      </c>
      <c r="BJ113" s="22">
        <f t="shared" si="91"/>
        <v>2400</v>
      </c>
      <c r="BK113" s="22">
        <f t="shared" si="91"/>
        <v>2400</v>
      </c>
      <c r="BL113" s="22">
        <f t="shared" si="91"/>
        <v>2400</v>
      </c>
      <c r="BM113" s="22">
        <f t="shared" si="91"/>
        <v>2400</v>
      </c>
      <c r="BN113" s="22">
        <f t="shared" si="91"/>
        <v>2400</v>
      </c>
      <c r="BO113" s="22">
        <f t="shared" si="91"/>
        <v>2400</v>
      </c>
      <c r="BP113" s="22">
        <f t="shared" si="91"/>
        <v>2400</v>
      </c>
      <c r="BQ113" s="22">
        <f t="shared" si="91"/>
        <v>2400</v>
      </c>
    </row>
    <row r="114" spans="1:69" s="21" customFormat="1" ht="16" customHeight="1">
      <c r="A114" s="212"/>
      <c r="B114" s="21" t="s">
        <v>132</v>
      </c>
      <c r="C114" s="212" t="s">
        <v>2</v>
      </c>
      <c r="D114" s="212" t="s">
        <v>118</v>
      </c>
      <c r="E114" s="212" t="s">
        <v>92</v>
      </c>
      <c r="F114" s="212" t="s">
        <v>92</v>
      </c>
      <c r="G114" s="212" t="s">
        <v>36</v>
      </c>
      <c r="H114" s="197" t="s">
        <v>51</v>
      </c>
      <c r="I114" s="197" t="str">
        <f t="shared" si="67"/>
        <v>ExpensesR&amp;DStaffRentRentMobile ProductsMobile Architect</v>
      </c>
      <c r="J114" s="22">
        <f t="shared" si="86"/>
        <v>0</v>
      </c>
      <c r="K114" s="22">
        <f t="shared" si="86"/>
        <v>0</v>
      </c>
      <c r="L114" s="22">
        <f t="shared" si="86"/>
        <v>0</v>
      </c>
      <c r="M114" s="22">
        <f t="shared" si="86"/>
        <v>0</v>
      </c>
      <c r="N114" s="22">
        <f t="shared" si="86"/>
        <v>0</v>
      </c>
      <c r="O114" s="22">
        <f t="shared" si="86"/>
        <v>0</v>
      </c>
      <c r="P114" s="22">
        <f t="shared" si="86"/>
        <v>0</v>
      </c>
      <c r="Q114" s="22">
        <f t="shared" si="86"/>
        <v>0</v>
      </c>
      <c r="R114" s="22">
        <f t="shared" si="86"/>
        <v>0</v>
      </c>
      <c r="S114" s="22">
        <f t="shared" si="86"/>
        <v>0</v>
      </c>
      <c r="T114" s="22">
        <f t="shared" si="87"/>
        <v>0</v>
      </c>
      <c r="U114" s="22">
        <f t="shared" si="87"/>
        <v>0</v>
      </c>
      <c r="V114" s="22">
        <f t="shared" si="87"/>
        <v>0</v>
      </c>
      <c r="W114" s="22">
        <f t="shared" si="87"/>
        <v>0</v>
      </c>
      <c r="X114" s="22">
        <f t="shared" si="87"/>
        <v>0</v>
      </c>
      <c r="Y114" s="22">
        <f t="shared" si="87"/>
        <v>0</v>
      </c>
      <c r="Z114" s="22">
        <f t="shared" si="87"/>
        <v>1200</v>
      </c>
      <c r="AA114" s="22">
        <f t="shared" si="87"/>
        <v>1200</v>
      </c>
      <c r="AB114" s="22">
        <f t="shared" si="87"/>
        <v>1200</v>
      </c>
      <c r="AC114" s="22">
        <f t="shared" si="87"/>
        <v>1200</v>
      </c>
      <c r="AD114" s="22">
        <f t="shared" si="88"/>
        <v>1200</v>
      </c>
      <c r="AE114" s="22">
        <f t="shared" si="88"/>
        <v>1200</v>
      </c>
      <c r="AF114" s="22">
        <f t="shared" si="88"/>
        <v>1200</v>
      </c>
      <c r="AG114" s="22">
        <f t="shared" si="88"/>
        <v>1200</v>
      </c>
      <c r="AH114" s="22">
        <f t="shared" si="88"/>
        <v>1200</v>
      </c>
      <c r="AI114" s="22">
        <f t="shared" si="88"/>
        <v>1200</v>
      </c>
      <c r="AJ114" s="22">
        <f t="shared" si="88"/>
        <v>1200</v>
      </c>
      <c r="AK114" s="22">
        <f t="shared" si="88"/>
        <v>1200</v>
      </c>
      <c r="AL114" s="22">
        <f t="shared" si="88"/>
        <v>1200</v>
      </c>
      <c r="AM114" s="22">
        <f t="shared" si="88"/>
        <v>1200</v>
      </c>
      <c r="AN114" s="22">
        <f t="shared" si="89"/>
        <v>1200</v>
      </c>
      <c r="AO114" s="22">
        <f t="shared" si="89"/>
        <v>1200</v>
      </c>
      <c r="AP114" s="22">
        <f t="shared" si="89"/>
        <v>1200</v>
      </c>
      <c r="AQ114" s="22">
        <f t="shared" si="89"/>
        <v>1200</v>
      </c>
      <c r="AR114" s="22">
        <f t="shared" si="89"/>
        <v>1200</v>
      </c>
      <c r="AS114" s="22">
        <f t="shared" si="89"/>
        <v>1200</v>
      </c>
      <c r="AT114" s="22">
        <f t="shared" si="89"/>
        <v>1200</v>
      </c>
      <c r="AU114" s="22">
        <f t="shared" si="89"/>
        <v>1200</v>
      </c>
      <c r="AV114" s="22">
        <f t="shared" si="89"/>
        <v>1200</v>
      </c>
      <c r="AW114" s="22">
        <f t="shared" si="89"/>
        <v>1200</v>
      </c>
      <c r="AX114" s="22">
        <f t="shared" si="90"/>
        <v>1200</v>
      </c>
      <c r="AY114" s="22">
        <f t="shared" si="90"/>
        <v>1200</v>
      </c>
      <c r="AZ114" s="22">
        <f t="shared" si="90"/>
        <v>1200</v>
      </c>
      <c r="BA114" s="22">
        <f t="shared" si="90"/>
        <v>1200</v>
      </c>
      <c r="BB114" s="22">
        <f t="shared" si="90"/>
        <v>1200</v>
      </c>
      <c r="BC114" s="22">
        <f t="shared" si="90"/>
        <v>1200</v>
      </c>
      <c r="BD114" s="22">
        <f t="shared" si="90"/>
        <v>1200</v>
      </c>
      <c r="BE114" s="22">
        <f t="shared" si="90"/>
        <v>1200</v>
      </c>
      <c r="BF114" s="22">
        <f t="shared" si="90"/>
        <v>2400</v>
      </c>
      <c r="BG114" s="22">
        <f t="shared" si="90"/>
        <v>2400</v>
      </c>
      <c r="BH114" s="22">
        <f t="shared" si="91"/>
        <v>2400</v>
      </c>
      <c r="BI114" s="22">
        <f t="shared" si="91"/>
        <v>2400</v>
      </c>
      <c r="BJ114" s="22">
        <f t="shared" si="91"/>
        <v>2400</v>
      </c>
      <c r="BK114" s="22">
        <f t="shared" si="91"/>
        <v>2400</v>
      </c>
      <c r="BL114" s="22">
        <f t="shared" si="91"/>
        <v>2400</v>
      </c>
      <c r="BM114" s="22">
        <f t="shared" si="91"/>
        <v>2400</v>
      </c>
      <c r="BN114" s="22">
        <f t="shared" si="91"/>
        <v>2400</v>
      </c>
      <c r="BO114" s="22">
        <f t="shared" si="91"/>
        <v>2400</v>
      </c>
      <c r="BP114" s="22">
        <f t="shared" si="91"/>
        <v>2400</v>
      </c>
      <c r="BQ114" s="22">
        <f t="shared" si="91"/>
        <v>2400</v>
      </c>
    </row>
    <row r="115" spans="1:69" s="21" customFormat="1" ht="16" customHeight="1">
      <c r="A115" s="212"/>
      <c r="B115" s="21" t="s">
        <v>132</v>
      </c>
      <c r="C115" s="212" t="s">
        <v>2</v>
      </c>
      <c r="D115" s="212" t="s">
        <v>118</v>
      </c>
      <c r="E115" s="212" t="s">
        <v>92</v>
      </c>
      <c r="F115" s="212" t="s">
        <v>92</v>
      </c>
      <c r="G115" s="212" t="s">
        <v>36</v>
      </c>
      <c r="H115" s="197" t="s">
        <v>52</v>
      </c>
      <c r="I115" s="197" t="str">
        <f t="shared" si="67"/>
        <v>ExpensesR&amp;DStaffRentRentMobile ProductsSenior Mobile Developer</v>
      </c>
      <c r="J115" s="22">
        <f t="shared" si="86"/>
        <v>0</v>
      </c>
      <c r="K115" s="22">
        <f t="shared" si="86"/>
        <v>1200</v>
      </c>
      <c r="L115" s="22">
        <f t="shared" si="86"/>
        <v>1200</v>
      </c>
      <c r="M115" s="22">
        <f t="shared" si="86"/>
        <v>1200</v>
      </c>
      <c r="N115" s="22">
        <f t="shared" si="86"/>
        <v>1200</v>
      </c>
      <c r="O115" s="22">
        <f t="shared" si="86"/>
        <v>1200</v>
      </c>
      <c r="P115" s="22">
        <f t="shared" si="86"/>
        <v>1200</v>
      </c>
      <c r="Q115" s="22">
        <f t="shared" si="86"/>
        <v>1200</v>
      </c>
      <c r="R115" s="22">
        <f t="shared" si="86"/>
        <v>1200</v>
      </c>
      <c r="S115" s="22">
        <f t="shared" si="86"/>
        <v>1200</v>
      </c>
      <c r="T115" s="22">
        <f t="shared" si="87"/>
        <v>1200</v>
      </c>
      <c r="U115" s="22">
        <f t="shared" si="87"/>
        <v>1200</v>
      </c>
      <c r="V115" s="22">
        <f t="shared" si="87"/>
        <v>1200</v>
      </c>
      <c r="W115" s="22">
        <f t="shared" si="87"/>
        <v>1200</v>
      </c>
      <c r="X115" s="22">
        <f t="shared" si="87"/>
        <v>1200</v>
      </c>
      <c r="Y115" s="22">
        <f t="shared" si="87"/>
        <v>1200</v>
      </c>
      <c r="Z115" s="22">
        <f t="shared" si="87"/>
        <v>1200</v>
      </c>
      <c r="AA115" s="22">
        <f t="shared" si="87"/>
        <v>1200</v>
      </c>
      <c r="AB115" s="22">
        <f t="shared" si="87"/>
        <v>1200</v>
      </c>
      <c r="AC115" s="22">
        <f t="shared" si="87"/>
        <v>1200</v>
      </c>
      <c r="AD115" s="22">
        <f t="shared" si="88"/>
        <v>1200</v>
      </c>
      <c r="AE115" s="22">
        <f t="shared" si="88"/>
        <v>1200</v>
      </c>
      <c r="AF115" s="22">
        <f t="shared" si="88"/>
        <v>1200</v>
      </c>
      <c r="AG115" s="22">
        <f t="shared" si="88"/>
        <v>1200</v>
      </c>
      <c r="AH115" s="22">
        <f t="shared" si="88"/>
        <v>1200</v>
      </c>
      <c r="AI115" s="22">
        <f t="shared" si="88"/>
        <v>1200</v>
      </c>
      <c r="AJ115" s="22">
        <f t="shared" si="88"/>
        <v>1200</v>
      </c>
      <c r="AK115" s="22">
        <f t="shared" si="88"/>
        <v>1200</v>
      </c>
      <c r="AL115" s="22">
        <f t="shared" si="88"/>
        <v>1200</v>
      </c>
      <c r="AM115" s="22">
        <f t="shared" si="88"/>
        <v>1200</v>
      </c>
      <c r="AN115" s="22">
        <f t="shared" si="89"/>
        <v>1200</v>
      </c>
      <c r="AO115" s="22">
        <f t="shared" si="89"/>
        <v>1200</v>
      </c>
      <c r="AP115" s="22">
        <f t="shared" si="89"/>
        <v>1200</v>
      </c>
      <c r="AQ115" s="22">
        <f t="shared" si="89"/>
        <v>1200</v>
      </c>
      <c r="AR115" s="22">
        <f t="shared" si="89"/>
        <v>1200</v>
      </c>
      <c r="AS115" s="22">
        <f t="shared" si="89"/>
        <v>1200</v>
      </c>
      <c r="AT115" s="22">
        <f t="shared" si="89"/>
        <v>2400</v>
      </c>
      <c r="AU115" s="22">
        <f t="shared" si="89"/>
        <v>2400</v>
      </c>
      <c r="AV115" s="22">
        <f t="shared" si="89"/>
        <v>2400</v>
      </c>
      <c r="AW115" s="22">
        <f t="shared" si="89"/>
        <v>2400</v>
      </c>
      <c r="AX115" s="22">
        <f t="shared" si="90"/>
        <v>2400</v>
      </c>
      <c r="AY115" s="22">
        <f t="shared" si="90"/>
        <v>2400</v>
      </c>
      <c r="AZ115" s="22">
        <f t="shared" si="90"/>
        <v>3600</v>
      </c>
      <c r="BA115" s="22">
        <f t="shared" si="90"/>
        <v>3600</v>
      </c>
      <c r="BB115" s="22">
        <f t="shared" si="90"/>
        <v>4800</v>
      </c>
      <c r="BC115" s="22">
        <f t="shared" si="90"/>
        <v>4800</v>
      </c>
      <c r="BD115" s="22">
        <f t="shared" si="90"/>
        <v>4800</v>
      </c>
      <c r="BE115" s="22">
        <f t="shared" si="90"/>
        <v>4800</v>
      </c>
      <c r="BF115" s="22">
        <f t="shared" si="90"/>
        <v>7200</v>
      </c>
      <c r="BG115" s="22">
        <f t="shared" si="90"/>
        <v>7200</v>
      </c>
      <c r="BH115" s="22">
        <f t="shared" si="91"/>
        <v>7200</v>
      </c>
      <c r="BI115" s="22">
        <f t="shared" si="91"/>
        <v>9600</v>
      </c>
      <c r="BJ115" s="22">
        <f t="shared" si="91"/>
        <v>9600</v>
      </c>
      <c r="BK115" s="22">
        <f t="shared" si="91"/>
        <v>9600</v>
      </c>
      <c r="BL115" s="22">
        <f t="shared" si="91"/>
        <v>12000</v>
      </c>
      <c r="BM115" s="22">
        <f t="shared" si="91"/>
        <v>12000</v>
      </c>
      <c r="BN115" s="22">
        <f t="shared" si="91"/>
        <v>12000</v>
      </c>
      <c r="BO115" s="22">
        <f t="shared" si="91"/>
        <v>14400</v>
      </c>
      <c r="BP115" s="22">
        <f t="shared" si="91"/>
        <v>14400</v>
      </c>
      <c r="BQ115" s="22">
        <f t="shared" si="91"/>
        <v>14400</v>
      </c>
    </row>
    <row r="116" spans="1:69" s="21" customFormat="1" ht="16" customHeight="1">
      <c r="A116" s="212"/>
      <c r="B116" s="21" t="s">
        <v>132</v>
      </c>
      <c r="C116" s="212" t="s">
        <v>2</v>
      </c>
      <c r="D116" s="212" t="s">
        <v>118</v>
      </c>
      <c r="E116" s="212" t="s">
        <v>92</v>
      </c>
      <c r="F116" s="212" t="s">
        <v>92</v>
      </c>
      <c r="G116" s="212" t="s">
        <v>36</v>
      </c>
      <c r="H116" s="197" t="s">
        <v>53</v>
      </c>
      <c r="I116" s="197" t="str">
        <f t="shared" si="67"/>
        <v>ExpensesR&amp;DStaffRentRentMobile ProductsJunior Mobile Developer</v>
      </c>
      <c r="J116" s="22">
        <f t="shared" si="86"/>
        <v>0</v>
      </c>
      <c r="K116" s="22">
        <f t="shared" si="86"/>
        <v>0</v>
      </c>
      <c r="L116" s="22">
        <f t="shared" si="86"/>
        <v>0</v>
      </c>
      <c r="M116" s="22">
        <f t="shared" si="86"/>
        <v>0</v>
      </c>
      <c r="N116" s="22">
        <f t="shared" si="86"/>
        <v>0</v>
      </c>
      <c r="O116" s="22">
        <f t="shared" si="86"/>
        <v>0</v>
      </c>
      <c r="P116" s="22">
        <f t="shared" si="86"/>
        <v>0</v>
      </c>
      <c r="Q116" s="22">
        <f t="shared" si="86"/>
        <v>0</v>
      </c>
      <c r="R116" s="22">
        <f t="shared" si="86"/>
        <v>0</v>
      </c>
      <c r="S116" s="22">
        <f t="shared" si="86"/>
        <v>0</v>
      </c>
      <c r="T116" s="22">
        <f t="shared" si="87"/>
        <v>1200</v>
      </c>
      <c r="U116" s="22">
        <f t="shared" si="87"/>
        <v>1200</v>
      </c>
      <c r="V116" s="22">
        <f t="shared" si="87"/>
        <v>1200</v>
      </c>
      <c r="W116" s="22">
        <f t="shared" si="87"/>
        <v>1200</v>
      </c>
      <c r="X116" s="22">
        <f t="shared" si="87"/>
        <v>1200</v>
      </c>
      <c r="Y116" s="22">
        <f t="shared" si="87"/>
        <v>1200</v>
      </c>
      <c r="Z116" s="22">
        <f t="shared" si="87"/>
        <v>1200</v>
      </c>
      <c r="AA116" s="22">
        <f t="shared" si="87"/>
        <v>1200</v>
      </c>
      <c r="AB116" s="22">
        <f t="shared" si="87"/>
        <v>1200</v>
      </c>
      <c r="AC116" s="22">
        <f t="shared" si="87"/>
        <v>1200</v>
      </c>
      <c r="AD116" s="22">
        <f t="shared" si="88"/>
        <v>2400</v>
      </c>
      <c r="AE116" s="22">
        <f t="shared" si="88"/>
        <v>2400</v>
      </c>
      <c r="AF116" s="22">
        <f t="shared" si="88"/>
        <v>2400</v>
      </c>
      <c r="AG116" s="22">
        <f t="shared" si="88"/>
        <v>2400</v>
      </c>
      <c r="AH116" s="22">
        <f t="shared" si="88"/>
        <v>2400</v>
      </c>
      <c r="AI116" s="22">
        <f t="shared" si="88"/>
        <v>2400</v>
      </c>
      <c r="AJ116" s="22">
        <f t="shared" si="88"/>
        <v>2400</v>
      </c>
      <c r="AK116" s="22">
        <f t="shared" si="88"/>
        <v>2400</v>
      </c>
      <c r="AL116" s="22">
        <f t="shared" si="88"/>
        <v>2400</v>
      </c>
      <c r="AM116" s="22">
        <f t="shared" si="88"/>
        <v>3600</v>
      </c>
      <c r="AN116" s="22">
        <f t="shared" si="89"/>
        <v>3600</v>
      </c>
      <c r="AO116" s="22">
        <f t="shared" si="89"/>
        <v>3600</v>
      </c>
      <c r="AP116" s="22">
        <f t="shared" si="89"/>
        <v>3600</v>
      </c>
      <c r="AQ116" s="22">
        <f t="shared" si="89"/>
        <v>3600</v>
      </c>
      <c r="AR116" s="22">
        <f t="shared" si="89"/>
        <v>3600</v>
      </c>
      <c r="AS116" s="22">
        <f t="shared" si="89"/>
        <v>3600</v>
      </c>
      <c r="AT116" s="22">
        <f t="shared" si="89"/>
        <v>3600</v>
      </c>
      <c r="AU116" s="22">
        <f t="shared" si="89"/>
        <v>4800</v>
      </c>
      <c r="AV116" s="22">
        <f t="shared" si="89"/>
        <v>4800</v>
      </c>
      <c r="AW116" s="22">
        <f t="shared" si="89"/>
        <v>4800</v>
      </c>
      <c r="AX116" s="22">
        <f t="shared" si="90"/>
        <v>4800</v>
      </c>
      <c r="AY116" s="22">
        <f t="shared" si="90"/>
        <v>4800</v>
      </c>
      <c r="AZ116" s="22">
        <f t="shared" si="90"/>
        <v>4800</v>
      </c>
      <c r="BA116" s="22">
        <f t="shared" si="90"/>
        <v>6000</v>
      </c>
      <c r="BB116" s="22">
        <f t="shared" si="90"/>
        <v>6000</v>
      </c>
      <c r="BC116" s="22">
        <f t="shared" si="90"/>
        <v>6000</v>
      </c>
      <c r="BD116" s="22">
        <f t="shared" si="90"/>
        <v>6000</v>
      </c>
      <c r="BE116" s="22">
        <f t="shared" si="90"/>
        <v>7200</v>
      </c>
      <c r="BF116" s="22">
        <f t="shared" si="90"/>
        <v>7200</v>
      </c>
      <c r="BG116" s="22">
        <f t="shared" si="90"/>
        <v>9600</v>
      </c>
      <c r="BH116" s="22">
        <f t="shared" si="91"/>
        <v>9600</v>
      </c>
      <c r="BI116" s="22">
        <f t="shared" si="91"/>
        <v>9600</v>
      </c>
      <c r="BJ116" s="22">
        <f t="shared" si="91"/>
        <v>12000</v>
      </c>
      <c r="BK116" s="22">
        <f t="shared" si="91"/>
        <v>12000</v>
      </c>
      <c r="BL116" s="22">
        <f t="shared" si="91"/>
        <v>12000</v>
      </c>
      <c r="BM116" s="22">
        <f t="shared" si="91"/>
        <v>14400</v>
      </c>
      <c r="BN116" s="22">
        <f t="shared" si="91"/>
        <v>14400</v>
      </c>
      <c r="BO116" s="22">
        <f t="shared" si="91"/>
        <v>14400</v>
      </c>
      <c r="BP116" s="22">
        <f t="shared" si="91"/>
        <v>16800</v>
      </c>
      <c r="BQ116" s="22">
        <f t="shared" si="91"/>
        <v>16800</v>
      </c>
    </row>
    <row r="117" spans="1:69" s="21" customFormat="1" ht="16" customHeight="1">
      <c r="A117" s="212"/>
      <c r="B117" s="21" t="s">
        <v>132</v>
      </c>
      <c r="C117" s="212" t="s">
        <v>2</v>
      </c>
      <c r="D117" s="212" t="s">
        <v>118</v>
      </c>
      <c r="E117" s="212" t="s">
        <v>92</v>
      </c>
      <c r="F117" s="212" t="s">
        <v>92</v>
      </c>
      <c r="G117" s="212" t="s">
        <v>36</v>
      </c>
      <c r="H117" s="197" t="s">
        <v>54</v>
      </c>
      <c r="I117" s="197" t="str">
        <f t="shared" si="67"/>
        <v>ExpensesR&amp;DStaffRentRentMobile ProductsMobile Designer</v>
      </c>
      <c r="J117" s="22">
        <f t="shared" si="86"/>
        <v>0</v>
      </c>
      <c r="K117" s="22">
        <f t="shared" si="86"/>
        <v>0</v>
      </c>
      <c r="L117" s="22">
        <f t="shared" si="86"/>
        <v>0</v>
      </c>
      <c r="M117" s="22">
        <f t="shared" si="86"/>
        <v>0</v>
      </c>
      <c r="N117" s="22">
        <f t="shared" si="86"/>
        <v>0</v>
      </c>
      <c r="O117" s="22">
        <f t="shared" si="86"/>
        <v>0</v>
      </c>
      <c r="P117" s="22">
        <f t="shared" si="86"/>
        <v>0</v>
      </c>
      <c r="Q117" s="22">
        <f t="shared" si="86"/>
        <v>0</v>
      </c>
      <c r="R117" s="22">
        <f t="shared" si="86"/>
        <v>0</v>
      </c>
      <c r="S117" s="22">
        <f t="shared" si="86"/>
        <v>0</v>
      </c>
      <c r="T117" s="22">
        <f t="shared" si="87"/>
        <v>0</v>
      </c>
      <c r="U117" s="22">
        <f t="shared" si="87"/>
        <v>0</v>
      </c>
      <c r="V117" s="22">
        <f t="shared" si="87"/>
        <v>0</v>
      </c>
      <c r="W117" s="22">
        <f t="shared" si="87"/>
        <v>0</v>
      </c>
      <c r="X117" s="22">
        <f t="shared" si="87"/>
        <v>0</v>
      </c>
      <c r="Y117" s="22">
        <f t="shared" si="87"/>
        <v>0</v>
      </c>
      <c r="Z117" s="22">
        <f t="shared" si="87"/>
        <v>0</v>
      </c>
      <c r="AA117" s="22">
        <f t="shared" si="87"/>
        <v>1200</v>
      </c>
      <c r="AB117" s="22">
        <f t="shared" si="87"/>
        <v>1200</v>
      </c>
      <c r="AC117" s="22">
        <f t="shared" si="87"/>
        <v>1200</v>
      </c>
      <c r="AD117" s="22">
        <f t="shared" si="88"/>
        <v>1200</v>
      </c>
      <c r="AE117" s="22">
        <f t="shared" si="88"/>
        <v>1200</v>
      </c>
      <c r="AF117" s="22">
        <f t="shared" si="88"/>
        <v>1200</v>
      </c>
      <c r="AG117" s="22">
        <f t="shared" si="88"/>
        <v>1200</v>
      </c>
      <c r="AH117" s="22">
        <f t="shared" si="88"/>
        <v>1200</v>
      </c>
      <c r="AI117" s="22">
        <f t="shared" si="88"/>
        <v>1200</v>
      </c>
      <c r="AJ117" s="22">
        <f t="shared" si="88"/>
        <v>1200</v>
      </c>
      <c r="AK117" s="22">
        <f t="shared" si="88"/>
        <v>1200</v>
      </c>
      <c r="AL117" s="22">
        <f t="shared" si="88"/>
        <v>1200</v>
      </c>
      <c r="AM117" s="22">
        <f t="shared" si="88"/>
        <v>1200</v>
      </c>
      <c r="AN117" s="22">
        <f t="shared" si="89"/>
        <v>1200</v>
      </c>
      <c r="AO117" s="22">
        <f t="shared" si="89"/>
        <v>1200</v>
      </c>
      <c r="AP117" s="22">
        <f t="shared" si="89"/>
        <v>1200</v>
      </c>
      <c r="AQ117" s="22">
        <f t="shared" si="89"/>
        <v>1200</v>
      </c>
      <c r="AR117" s="22">
        <f t="shared" si="89"/>
        <v>1200</v>
      </c>
      <c r="AS117" s="22">
        <f t="shared" si="89"/>
        <v>1200</v>
      </c>
      <c r="AT117" s="22">
        <f t="shared" si="89"/>
        <v>1200</v>
      </c>
      <c r="AU117" s="22">
        <f t="shared" si="89"/>
        <v>1200</v>
      </c>
      <c r="AV117" s="22">
        <f t="shared" si="89"/>
        <v>1200</v>
      </c>
      <c r="AW117" s="22">
        <f t="shared" si="89"/>
        <v>1200</v>
      </c>
      <c r="AX117" s="22">
        <f t="shared" si="90"/>
        <v>1200</v>
      </c>
      <c r="AY117" s="22">
        <f t="shared" si="90"/>
        <v>1200</v>
      </c>
      <c r="AZ117" s="22">
        <f t="shared" si="90"/>
        <v>1200</v>
      </c>
      <c r="BA117" s="22">
        <f t="shared" si="90"/>
        <v>1200</v>
      </c>
      <c r="BB117" s="22">
        <f t="shared" si="90"/>
        <v>1200</v>
      </c>
      <c r="BC117" s="22">
        <f t="shared" si="90"/>
        <v>1200</v>
      </c>
      <c r="BD117" s="22">
        <f t="shared" si="90"/>
        <v>1200</v>
      </c>
      <c r="BE117" s="22">
        <f t="shared" si="90"/>
        <v>1200</v>
      </c>
      <c r="BF117" s="22">
        <f t="shared" si="90"/>
        <v>1200</v>
      </c>
      <c r="BG117" s="22">
        <f t="shared" si="90"/>
        <v>1200</v>
      </c>
      <c r="BH117" s="22">
        <f t="shared" si="91"/>
        <v>1200</v>
      </c>
      <c r="BI117" s="22">
        <f t="shared" si="91"/>
        <v>1200</v>
      </c>
      <c r="BJ117" s="22">
        <f t="shared" si="91"/>
        <v>1200</v>
      </c>
      <c r="BK117" s="22">
        <f t="shared" si="91"/>
        <v>1200</v>
      </c>
      <c r="BL117" s="22">
        <f t="shared" si="91"/>
        <v>1200</v>
      </c>
      <c r="BM117" s="22">
        <f t="shared" si="91"/>
        <v>1200</v>
      </c>
      <c r="BN117" s="22">
        <f t="shared" si="91"/>
        <v>1200</v>
      </c>
      <c r="BO117" s="22">
        <f t="shared" si="91"/>
        <v>1200</v>
      </c>
      <c r="BP117" s="22">
        <f t="shared" si="91"/>
        <v>1200</v>
      </c>
      <c r="BQ117" s="22">
        <f t="shared" si="91"/>
        <v>1200</v>
      </c>
    </row>
    <row r="118" spans="1:69" s="21" customFormat="1" ht="16" customHeight="1">
      <c r="A118" s="212"/>
      <c r="B118" s="21" t="s">
        <v>132</v>
      </c>
      <c r="C118" s="212" t="s">
        <v>2</v>
      </c>
      <c r="D118" s="212" t="s">
        <v>118</v>
      </c>
      <c r="E118" s="212" t="s">
        <v>92</v>
      </c>
      <c r="F118" s="212" t="s">
        <v>92</v>
      </c>
      <c r="G118" s="212" t="s">
        <v>37</v>
      </c>
      <c r="H118" s="197" t="s">
        <v>39</v>
      </c>
      <c r="I118" s="197" t="str">
        <f t="shared" si="67"/>
        <v>ExpensesR&amp;DStaffRentRentMobile Platform TeamDevelopment Manager</v>
      </c>
      <c r="J118" s="22">
        <f t="shared" ref="J118:S127" si="92">INDEX(RoleData,MATCH($H118,RoleNames,),MATCH($E118,ExpenseNames,))*INDEX(StaffData,MATCH(CONCATENATE($C118,"Staff",$G118,$H118),StaffDataLookupName,),MATCH(J$6,StaffDataMonths,))/INDEX(RoleData,3,MATCH($F118,ExpenseNames,))</f>
        <v>0</v>
      </c>
      <c r="K118" s="22">
        <f t="shared" si="92"/>
        <v>0</v>
      </c>
      <c r="L118" s="22">
        <f t="shared" si="92"/>
        <v>0</v>
      </c>
      <c r="M118" s="22">
        <f t="shared" si="92"/>
        <v>0</v>
      </c>
      <c r="N118" s="22">
        <f t="shared" si="92"/>
        <v>0</v>
      </c>
      <c r="O118" s="22">
        <f t="shared" si="92"/>
        <v>0</v>
      </c>
      <c r="P118" s="22">
        <f t="shared" si="92"/>
        <v>0</v>
      </c>
      <c r="Q118" s="22">
        <f t="shared" si="92"/>
        <v>0</v>
      </c>
      <c r="R118" s="22">
        <f t="shared" si="92"/>
        <v>0</v>
      </c>
      <c r="S118" s="22">
        <f t="shared" si="92"/>
        <v>0</v>
      </c>
      <c r="T118" s="22">
        <f t="shared" ref="T118:AC127" si="93">INDEX(RoleData,MATCH($H118,RoleNames,),MATCH($E118,ExpenseNames,))*INDEX(StaffData,MATCH(CONCATENATE($C118,"Staff",$G118,$H118),StaffDataLookupName,),MATCH(T$6,StaffDataMonths,))/INDEX(RoleData,3,MATCH($F118,ExpenseNames,))</f>
        <v>0</v>
      </c>
      <c r="U118" s="22">
        <f t="shared" si="93"/>
        <v>0</v>
      </c>
      <c r="V118" s="22">
        <f t="shared" si="93"/>
        <v>0</v>
      </c>
      <c r="W118" s="22">
        <f t="shared" si="93"/>
        <v>0</v>
      </c>
      <c r="X118" s="22">
        <f t="shared" si="93"/>
        <v>0</v>
      </c>
      <c r="Y118" s="22">
        <f t="shared" si="93"/>
        <v>0</v>
      </c>
      <c r="Z118" s="22">
        <f t="shared" si="93"/>
        <v>0</v>
      </c>
      <c r="AA118" s="22">
        <f t="shared" si="93"/>
        <v>0</v>
      </c>
      <c r="AB118" s="22">
        <f t="shared" si="93"/>
        <v>0</v>
      </c>
      <c r="AC118" s="22">
        <f t="shared" si="93"/>
        <v>0</v>
      </c>
      <c r="AD118" s="22">
        <f t="shared" ref="AD118:AM127" si="94">INDEX(RoleData,MATCH($H118,RoleNames,),MATCH($E118,ExpenseNames,))*INDEX(StaffData,MATCH(CONCATENATE($C118,"Staff",$G118,$H118),StaffDataLookupName,),MATCH(AD$6,StaffDataMonths,))/INDEX(RoleData,3,MATCH($F118,ExpenseNames,))</f>
        <v>0</v>
      </c>
      <c r="AE118" s="22">
        <f t="shared" si="94"/>
        <v>0</v>
      </c>
      <c r="AF118" s="22">
        <f t="shared" si="94"/>
        <v>0</v>
      </c>
      <c r="AG118" s="22">
        <f t="shared" si="94"/>
        <v>0</v>
      </c>
      <c r="AH118" s="22">
        <f t="shared" si="94"/>
        <v>0</v>
      </c>
      <c r="AI118" s="22">
        <f t="shared" si="94"/>
        <v>0</v>
      </c>
      <c r="AJ118" s="22">
        <f t="shared" si="94"/>
        <v>0</v>
      </c>
      <c r="AK118" s="22">
        <f t="shared" si="94"/>
        <v>0</v>
      </c>
      <c r="AL118" s="22">
        <f t="shared" si="94"/>
        <v>0</v>
      </c>
      <c r="AM118" s="22">
        <f t="shared" si="94"/>
        <v>0</v>
      </c>
      <c r="AN118" s="22">
        <f t="shared" ref="AN118:AW127" si="95">INDEX(RoleData,MATCH($H118,RoleNames,),MATCH($E118,ExpenseNames,))*INDEX(StaffData,MATCH(CONCATENATE($C118,"Staff",$G118,$H118),StaffDataLookupName,),MATCH(AN$6,StaffDataMonths,))/INDEX(RoleData,3,MATCH($F118,ExpenseNames,))</f>
        <v>0</v>
      </c>
      <c r="AO118" s="22">
        <f t="shared" si="95"/>
        <v>0</v>
      </c>
      <c r="AP118" s="22">
        <f t="shared" si="95"/>
        <v>0</v>
      </c>
      <c r="AQ118" s="22">
        <f t="shared" si="95"/>
        <v>0</v>
      </c>
      <c r="AR118" s="22">
        <f t="shared" si="95"/>
        <v>0</v>
      </c>
      <c r="AS118" s="22">
        <f t="shared" si="95"/>
        <v>0</v>
      </c>
      <c r="AT118" s="22">
        <f t="shared" si="95"/>
        <v>0</v>
      </c>
      <c r="AU118" s="22">
        <f t="shared" si="95"/>
        <v>0</v>
      </c>
      <c r="AV118" s="22">
        <f t="shared" si="95"/>
        <v>0</v>
      </c>
      <c r="AW118" s="22">
        <f t="shared" si="95"/>
        <v>0</v>
      </c>
      <c r="AX118" s="22">
        <f t="shared" ref="AX118:BG127" si="96">INDEX(RoleData,MATCH($H118,RoleNames,),MATCH($E118,ExpenseNames,))*INDEX(StaffData,MATCH(CONCATENATE($C118,"Staff",$G118,$H118),StaffDataLookupName,),MATCH(AX$6,StaffDataMonths,))/INDEX(RoleData,3,MATCH($F118,ExpenseNames,))</f>
        <v>0</v>
      </c>
      <c r="AY118" s="22">
        <f t="shared" si="96"/>
        <v>0</v>
      </c>
      <c r="AZ118" s="22">
        <f t="shared" si="96"/>
        <v>0</v>
      </c>
      <c r="BA118" s="22">
        <f t="shared" si="96"/>
        <v>0</v>
      </c>
      <c r="BB118" s="22">
        <f t="shared" si="96"/>
        <v>0</v>
      </c>
      <c r="BC118" s="22">
        <f t="shared" si="96"/>
        <v>0</v>
      </c>
      <c r="BD118" s="22">
        <f t="shared" si="96"/>
        <v>0</v>
      </c>
      <c r="BE118" s="22">
        <f t="shared" si="96"/>
        <v>0</v>
      </c>
      <c r="BF118" s="22">
        <f t="shared" si="96"/>
        <v>1200</v>
      </c>
      <c r="BG118" s="22">
        <f t="shared" si="96"/>
        <v>1200</v>
      </c>
      <c r="BH118" s="22">
        <f t="shared" ref="BH118:BQ127" si="97">INDEX(RoleData,MATCH($H118,RoleNames,),MATCH($E118,ExpenseNames,))*INDEX(StaffData,MATCH(CONCATENATE($C118,"Staff",$G118,$H118),StaffDataLookupName,),MATCH(BH$6,StaffDataMonths,))/INDEX(RoleData,3,MATCH($F118,ExpenseNames,))</f>
        <v>1200</v>
      </c>
      <c r="BI118" s="22">
        <f t="shared" si="97"/>
        <v>1200</v>
      </c>
      <c r="BJ118" s="22">
        <f t="shared" si="97"/>
        <v>1200</v>
      </c>
      <c r="BK118" s="22">
        <f t="shared" si="97"/>
        <v>1200</v>
      </c>
      <c r="BL118" s="22">
        <f t="shared" si="97"/>
        <v>1200</v>
      </c>
      <c r="BM118" s="22">
        <f t="shared" si="97"/>
        <v>1200</v>
      </c>
      <c r="BN118" s="22">
        <f t="shared" si="97"/>
        <v>1200</v>
      </c>
      <c r="BO118" s="22">
        <f t="shared" si="97"/>
        <v>1200</v>
      </c>
      <c r="BP118" s="22">
        <f t="shared" si="97"/>
        <v>1200</v>
      </c>
      <c r="BQ118" s="22">
        <f t="shared" si="97"/>
        <v>1200</v>
      </c>
    </row>
    <row r="119" spans="1:69" s="21" customFormat="1" ht="16" customHeight="1">
      <c r="A119" s="212"/>
      <c r="B119" s="21" t="s">
        <v>132</v>
      </c>
      <c r="C119" s="212" t="s">
        <v>2</v>
      </c>
      <c r="D119" s="212" t="s">
        <v>118</v>
      </c>
      <c r="E119" s="212" t="s">
        <v>92</v>
      </c>
      <c r="F119" s="212" t="s">
        <v>92</v>
      </c>
      <c r="G119" s="212" t="s">
        <v>37</v>
      </c>
      <c r="H119" s="197" t="s">
        <v>52</v>
      </c>
      <c r="I119" s="197" t="str">
        <f t="shared" si="67"/>
        <v>ExpensesR&amp;DStaffRentRentMobile Platform TeamSenior Mobile Developer</v>
      </c>
      <c r="J119" s="22">
        <f t="shared" si="92"/>
        <v>1200</v>
      </c>
      <c r="K119" s="22">
        <f t="shared" si="92"/>
        <v>1200</v>
      </c>
      <c r="L119" s="22">
        <f t="shared" si="92"/>
        <v>1200</v>
      </c>
      <c r="M119" s="22">
        <f t="shared" si="92"/>
        <v>1200</v>
      </c>
      <c r="N119" s="22">
        <f t="shared" si="92"/>
        <v>1200</v>
      </c>
      <c r="O119" s="22">
        <f t="shared" si="92"/>
        <v>1200</v>
      </c>
      <c r="P119" s="22">
        <f t="shared" si="92"/>
        <v>1200</v>
      </c>
      <c r="Q119" s="22">
        <f t="shared" si="92"/>
        <v>1200</v>
      </c>
      <c r="R119" s="22">
        <f t="shared" si="92"/>
        <v>1200</v>
      </c>
      <c r="S119" s="22">
        <f t="shared" si="92"/>
        <v>1200</v>
      </c>
      <c r="T119" s="22">
        <f t="shared" si="93"/>
        <v>1200</v>
      </c>
      <c r="U119" s="22">
        <f t="shared" si="93"/>
        <v>1200</v>
      </c>
      <c r="V119" s="22">
        <f t="shared" si="93"/>
        <v>2400</v>
      </c>
      <c r="W119" s="22">
        <f t="shared" si="93"/>
        <v>2400</v>
      </c>
      <c r="X119" s="22">
        <f t="shared" si="93"/>
        <v>2400</v>
      </c>
      <c r="Y119" s="22">
        <f t="shared" si="93"/>
        <v>2400</v>
      </c>
      <c r="Z119" s="22">
        <f t="shared" si="93"/>
        <v>2400</v>
      </c>
      <c r="AA119" s="22">
        <f t="shared" si="93"/>
        <v>2400</v>
      </c>
      <c r="AB119" s="22">
        <f t="shared" si="93"/>
        <v>2400</v>
      </c>
      <c r="AC119" s="22">
        <f t="shared" si="93"/>
        <v>2400</v>
      </c>
      <c r="AD119" s="22">
        <f t="shared" si="94"/>
        <v>2400</v>
      </c>
      <c r="AE119" s="22">
        <f t="shared" si="94"/>
        <v>2400</v>
      </c>
      <c r="AF119" s="22">
        <f t="shared" si="94"/>
        <v>2400</v>
      </c>
      <c r="AG119" s="22">
        <f t="shared" si="94"/>
        <v>2400</v>
      </c>
      <c r="AH119" s="22">
        <f t="shared" si="94"/>
        <v>2400</v>
      </c>
      <c r="AI119" s="22">
        <f t="shared" si="94"/>
        <v>2400</v>
      </c>
      <c r="AJ119" s="22">
        <f t="shared" si="94"/>
        <v>2400</v>
      </c>
      <c r="AK119" s="22">
        <f t="shared" si="94"/>
        <v>2400</v>
      </c>
      <c r="AL119" s="22">
        <f t="shared" si="94"/>
        <v>2400</v>
      </c>
      <c r="AM119" s="22">
        <f t="shared" si="94"/>
        <v>2400</v>
      </c>
      <c r="AN119" s="22">
        <f t="shared" si="95"/>
        <v>2400</v>
      </c>
      <c r="AO119" s="22">
        <f t="shared" si="95"/>
        <v>2400</v>
      </c>
      <c r="AP119" s="22">
        <f t="shared" si="95"/>
        <v>2400</v>
      </c>
      <c r="AQ119" s="22">
        <f t="shared" si="95"/>
        <v>2400</v>
      </c>
      <c r="AR119" s="22">
        <f t="shared" si="95"/>
        <v>2400</v>
      </c>
      <c r="AS119" s="22">
        <f t="shared" si="95"/>
        <v>2400</v>
      </c>
      <c r="AT119" s="22">
        <f t="shared" si="95"/>
        <v>3600</v>
      </c>
      <c r="AU119" s="22">
        <f t="shared" si="95"/>
        <v>3600</v>
      </c>
      <c r="AV119" s="22">
        <f t="shared" si="95"/>
        <v>3600</v>
      </c>
      <c r="AW119" s="22">
        <f t="shared" si="95"/>
        <v>3600</v>
      </c>
      <c r="AX119" s="22">
        <f t="shared" si="96"/>
        <v>3600</v>
      </c>
      <c r="AY119" s="22">
        <f t="shared" si="96"/>
        <v>3600</v>
      </c>
      <c r="AZ119" s="22">
        <f t="shared" si="96"/>
        <v>3600</v>
      </c>
      <c r="BA119" s="22">
        <f t="shared" si="96"/>
        <v>3600</v>
      </c>
      <c r="BB119" s="22">
        <f t="shared" si="96"/>
        <v>3600</v>
      </c>
      <c r="BC119" s="22">
        <f t="shared" si="96"/>
        <v>3600</v>
      </c>
      <c r="BD119" s="22">
        <f t="shared" si="96"/>
        <v>3600</v>
      </c>
      <c r="BE119" s="22">
        <f t="shared" si="96"/>
        <v>3600</v>
      </c>
      <c r="BF119" s="22">
        <f t="shared" si="96"/>
        <v>4800</v>
      </c>
      <c r="BG119" s="22">
        <f t="shared" si="96"/>
        <v>4800</v>
      </c>
      <c r="BH119" s="22">
        <f t="shared" si="97"/>
        <v>4800</v>
      </c>
      <c r="BI119" s="22">
        <f t="shared" si="97"/>
        <v>4800</v>
      </c>
      <c r="BJ119" s="22">
        <f t="shared" si="97"/>
        <v>4800</v>
      </c>
      <c r="BK119" s="22">
        <f t="shared" si="97"/>
        <v>4800</v>
      </c>
      <c r="BL119" s="22">
        <f t="shared" si="97"/>
        <v>4800</v>
      </c>
      <c r="BM119" s="22">
        <f t="shared" si="97"/>
        <v>4800</v>
      </c>
      <c r="BN119" s="22">
        <f t="shared" si="97"/>
        <v>4800</v>
      </c>
      <c r="BO119" s="22">
        <f t="shared" si="97"/>
        <v>4800</v>
      </c>
      <c r="BP119" s="22">
        <f t="shared" si="97"/>
        <v>4800</v>
      </c>
      <c r="BQ119" s="22">
        <f t="shared" si="97"/>
        <v>4800</v>
      </c>
    </row>
    <row r="120" spans="1:69" s="21" customFormat="1" ht="16" customHeight="1">
      <c r="A120" s="212"/>
      <c r="B120" s="21" t="s">
        <v>132</v>
      </c>
      <c r="C120" s="212" t="s">
        <v>2</v>
      </c>
      <c r="D120" s="212" t="s">
        <v>118</v>
      </c>
      <c r="E120" s="212" t="s">
        <v>92</v>
      </c>
      <c r="F120" s="212" t="s">
        <v>92</v>
      </c>
      <c r="G120" s="212" t="s">
        <v>37</v>
      </c>
      <c r="H120" s="197" t="s">
        <v>53</v>
      </c>
      <c r="I120" s="197" t="str">
        <f t="shared" si="67"/>
        <v>ExpensesR&amp;DStaffRentRentMobile Platform TeamJunior Mobile Developer</v>
      </c>
      <c r="J120" s="22">
        <f t="shared" si="92"/>
        <v>1200</v>
      </c>
      <c r="K120" s="22">
        <f t="shared" si="92"/>
        <v>1200</v>
      </c>
      <c r="L120" s="22">
        <f t="shared" si="92"/>
        <v>1200</v>
      </c>
      <c r="M120" s="22">
        <f t="shared" si="92"/>
        <v>1200</v>
      </c>
      <c r="N120" s="22">
        <f t="shared" si="92"/>
        <v>1200</v>
      </c>
      <c r="O120" s="22">
        <f t="shared" si="92"/>
        <v>1200</v>
      </c>
      <c r="P120" s="22">
        <f t="shared" si="92"/>
        <v>1200</v>
      </c>
      <c r="Q120" s="22">
        <f t="shared" si="92"/>
        <v>1200</v>
      </c>
      <c r="R120" s="22">
        <f t="shared" si="92"/>
        <v>1200</v>
      </c>
      <c r="S120" s="22">
        <f t="shared" si="92"/>
        <v>1200</v>
      </c>
      <c r="T120" s="22">
        <f t="shared" si="93"/>
        <v>1200</v>
      </c>
      <c r="U120" s="22">
        <f t="shared" si="93"/>
        <v>1200</v>
      </c>
      <c r="V120" s="22">
        <f t="shared" si="93"/>
        <v>2400</v>
      </c>
      <c r="W120" s="22">
        <f t="shared" si="93"/>
        <v>2400</v>
      </c>
      <c r="X120" s="22">
        <f t="shared" si="93"/>
        <v>2400</v>
      </c>
      <c r="Y120" s="22">
        <f t="shared" si="93"/>
        <v>2400</v>
      </c>
      <c r="Z120" s="22">
        <f t="shared" si="93"/>
        <v>2400</v>
      </c>
      <c r="AA120" s="22">
        <f t="shared" si="93"/>
        <v>2400</v>
      </c>
      <c r="AB120" s="22">
        <f t="shared" si="93"/>
        <v>2400</v>
      </c>
      <c r="AC120" s="22">
        <f t="shared" si="93"/>
        <v>2400</v>
      </c>
      <c r="AD120" s="22">
        <f t="shared" si="94"/>
        <v>2400</v>
      </c>
      <c r="AE120" s="22">
        <f t="shared" si="94"/>
        <v>2400</v>
      </c>
      <c r="AF120" s="22">
        <f t="shared" si="94"/>
        <v>2400</v>
      </c>
      <c r="AG120" s="22">
        <f t="shared" si="94"/>
        <v>2400</v>
      </c>
      <c r="AH120" s="22">
        <f t="shared" si="94"/>
        <v>2400</v>
      </c>
      <c r="AI120" s="22">
        <f t="shared" si="94"/>
        <v>2400</v>
      </c>
      <c r="AJ120" s="22">
        <f t="shared" si="94"/>
        <v>2400</v>
      </c>
      <c r="AK120" s="22">
        <f t="shared" si="94"/>
        <v>2400</v>
      </c>
      <c r="AL120" s="22">
        <f t="shared" si="94"/>
        <v>2400</v>
      </c>
      <c r="AM120" s="22">
        <f t="shared" si="94"/>
        <v>2400</v>
      </c>
      <c r="AN120" s="22">
        <f t="shared" si="95"/>
        <v>2400</v>
      </c>
      <c r="AO120" s="22">
        <f t="shared" si="95"/>
        <v>2400</v>
      </c>
      <c r="AP120" s="22">
        <f t="shared" si="95"/>
        <v>2400</v>
      </c>
      <c r="AQ120" s="22">
        <f t="shared" si="95"/>
        <v>2400</v>
      </c>
      <c r="AR120" s="22">
        <f t="shared" si="95"/>
        <v>2400</v>
      </c>
      <c r="AS120" s="22">
        <f t="shared" si="95"/>
        <v>2400</v>
      </c>
      <c r="AT120" s="22">
        <f t="shared" si="95"/>
        <v>3600</v>
      </c>
      <c r="AU120" s="22">
        <f t="shared" si="95"/>
        <v>3600</v>
      </c>
      <c r="AV120" s="22">
        <f t="shared" si="95"/>
        <v>3600</v>
      </c>
      <c r="AW120" s="22">
        <f t="shared" si="95"/>
        <v>3600</v>
      </c>
      <c r="AX120" s="22">
        <f t="shared" si="96"/>
        <v>3600</v>
      </c>
      <c r="AY120" s="22">
        <f t="shared" si="96"/>
        <v>3600</v>
      </c>
      <c r="AZ120" s="22">
        <f t="shared" si="96"/>
        <v>3600</v>
      </c>
      <c r="BA120" s="22">
        <f t="shared" si="96"/>
        <v>3600</v>
      </c>
      <c r="BB120" s="22">
        <f t="shared" si="96"/>
        <v>3600</v>
      </c>
      <c r="BC120" s="22">
        <f t="shared" si="96"/>
        <v>3600</v>
      </c>
      <c r="BD120" s="22">
        <f t="shared" si="96"/>
        <v>3600</v>
      </c>
      <c r="BE120" s="22">
        <f t="shared" si="96"/>
        <v>3600</v>
      </c>
      <c r="BF120" s="22">
        <f t="shared" si="96"/>
        <v>4800</v>
      </c>
      <c r="BG120" s="22">
        <f t="shared" si="96"/>
        <v>4800</v>
      </c>
      <c r="BH120" s="22">
        <f t="shared" si="97"/>
        <v>4800</v>
      </c>
      <c r="BI120" s="22">
        <f t="shared" si="97"/>
        <v>4800</v>
      </c>
      <c r="BJ120" s="22">
        <f t="shared" si="97"/>
        <v>4800</v>
      </c>
      <c r="BK120" s="22">
        <f t="shared" si="97"/>
        <v>4800</v>
      </c>
      <c r="BL120" s="22">
        <f t="shared" si="97"/>
        <v>4800</v>
      </c>
      <c r="BM120" s="22">
        <f t="shared" si="97"/>
        <v>4800</v>
      </c>
      <c r="BN120" s="22">
        <f t="shared" si="97"/>
        <v>4800</v>
      </c>
      <c r="BO120" s="22">
        <f t="shared" si="97"/>
        <v>4800</v>
      </c>
      <c r="BP120" s="22">
        <f t="shared" si="97"/>
        <v>4800</v>
      </c>
      <c r="BQ120" s="22">
        <f t="shared" si="97"/>
        <v>4800</v>
      </c>
    </row>
    <row r="121" spans="1:69" s="21" customFormat="1" ht="16" customHeight="1">
      <c r="A121" s="212"/>
      <c r="B121" s="21" t="s">
        <v>132</v>
      </c>
      <c r="C121" s="212" t="s">
        <v>2</v>
      </c>
      <c r="D121" s="212" t="s">
        <v>118</v>
      </c>
      <c r="E121" s="212" t="s">
        <v>92</v>
      </c>
      <c r="F121" s="212" t="s">
        <v>92</v>
      </c>
      <c r="G121" s="212" t="s">
        <v>45</v>
      </c>
      <c r="H121" s="197" t="s">
        <v>38</v>
      </c>
      <c r="I121" s="197" t="str">
        <f t="shared" si="67"/>
        <v>ExpensesR&amp;DStaffRentRentServer DevelopmentArchitect</v>
      </c>
      <c r="J121" s="22">
        <f t="shared" si="92"/>
        <v>0</v>
      </c>
      <c r="K121" s="22">
        <f t="shared" si="92"/>
        <v>0</v>
      </c>
      <c r="L121" s="22">
        <f t="shared" si="92"/>
        <v>0</v>
      </c>
      <c r="M121" s="22">
        <f t="shared" si="92"/>
        <v>0</v>
      </c>
      <c r="N121" s="22">
        <f t="shared" si="92"/>
        <v>0</v>
      </c>
      <c r="O121" s="22">
        <f t="shared" si="92"/>
        <v>0</v>
      </c>
      <c r="P121" s="22">
        <f t="shared" si="92"/>
        <v>0</v>
      </c>
      <c r="Q121" s="22">
        <f t="shared" si="92"/>
        <v>0</v>
      </c>
      <c r="R121" s="22">
        <f t="shared" si="92"/>
        <v>0</v>
      </c>
      <c r="S121" s="22">
        <f t="shared" si="92"/>
        <v>0</v>
      </c>
      <c r="T121" s="22">
        <f t="shared" si="93"/>
        <v>0</v>
      </c>
      <c r="U121" s="22">
        <f t="shared" si="93"/>
        <v>0</v>
      </c>
      <c r="V121" s="22">
        <f t="shared" si="93"/>
        <v>0</v>
      </c>
      <c r="W121" s="22">
        <f t="shared" si="93"/>
        <v>0</v>
      </c>
      <c r="X121" s="22">
        <f t="shared" si="93"/>
        <v>0</v>
      </c>
      <c r="Y121" s="22">
        <f t="shared" si="93"/>
        <v>0</v>
      </c>
      <c r="Z121" s="22">
        <f t="shared" si="93"/>
        <v>0</v>
      </c>
      <c r="AA121" s="22">
        <f t="shared" si="93"/>
        <v>0</v>
      </c>
      <c r="AB121" s="22">
        <f t="shared" si="93"/>
        <v>0</v>
      </c>
      <c r="AC121" s="22">
        <f t="shared" si="93"/>
        <v>0</v>
      </c>
      <c r="AD121" s="22">
        <f t="shared" si="94"/>
        <v>0</v>
      </c>
      <c r="AE121" s="22">
        <f t="shared" si="94"/>
        <v>0</v>
      </c>
      <c r="AF121" s="22">
        <f t="shared" si="94"/>
        <v>1200</v>
      </c>
      <c r="AG121" s="22">
        <f t="shared" si="94"/>
        <v>1200</v>
      </c>
      <c r="AH121" s="22">
        <f t="shared" si="94"/>
        <v>1200</v>
      </c>
      <c r="AI121" s="22">
        <f t="shared" si="94"/>
        <v>1200</v>
      </c>
      <c r="AJ121" s="22">
        <f t="shared" si="94"/>
        <v>1200</v>
      </c>
      <c r="AK121" s="22">
        <f t="shared" si="94"/>
        <v>1200</v>
      </c>
      <c r="AL121" s="22">
        <f t="shared" si="94"/>
        <v>1200</v>
      </c>
      <c r="AM121" s="22">
        <f t="shared" si="94"/>
        <v>1200</v>
      </c>
      <c r="AN121" s="22">
        <f t="shared" si="95"/>
        <v>1200</v>
      </c>
      <c r="AO121" s="22">
        <f t="shared" si="95"/>
        <v>1200</v>
      </c>
      <c r="AP121" s="22">
        <f t="shared" si="95"/>
        <v>1200</v>
      </c>
      <c r="AQ121" s="22">
        <f t="shared" si="95"/>
        <v>1200</v>
      </c>
      <c r="AR121" s="22">
        <f t="shared" si="95"/>
        <v>1200</v>
      </c>
      <c r="AS121" s="22">
        <f t="shared" si="95"/>
        <v>1200</v>
      </c>
      <c r="AT121" s="22">
        <f t="shared" si="95"/>
        <v>1200</v>
      </c>
      <c r="AU121" s="22">
        <f t="shared" si="95"/>
        <v>1200</v>
      </c>
      <c r="AV121" s="22">
        <f t="shared" si="95"/>
        <v>1200</v>
      </c>
      <c r="AW121" s="22">
        <f t="shared" si="95"/>
        <v>1200</v>
      </c>
      <c r="AX121" s="22">
        <f t="shared" si="96"/>
        <v>1200</v>
      </c>
      <c r="AY121" s="22">
        <f t="shared" si="96"/>
        <v>1200</v>
      </c>
      <c r="AZ121" s="22">
        <f t="shared" si="96"/>
        <v>1200</v>
      </c>
      <c r="BA121" s="22">
        <f t="shared" si="96"/>
        <v>1200</v>
      </c>
      <c r="BB121" s="22">
        <f t="shared" si="96"/>
        <v>1200</v>
      </c>
      <c r="BC121" s="22">
        <f t="shared" si="96"/>
        <v>1200</v>
      </c>
      <c r="BD121" s="22">
        <f t="shared" si="96"/>
        <v>1200</v>
      </c>
      <c r="BE121" s="22">
        <f t="shared" si="96"/>
        <v>1200</v>
      </c>
      <c r="BF121" s="22">
        <f t="shared" si="96"/>
        <v>1200</v>
      </c>
      <c r="BG121" s="22">
        <f t="shared" si="96"/>
        <v>1200</v>
      </c>
      <c r="BH121" s="22">
        <f t="shared" si="97"/>
        <v>1200</v>
      </c>
      <c r="BI121" s="22">
        <f t="shared" si="97"/>
        <v>1200</v>
      </c>
      <c r="BJ121" s="22">
        <f t="shared" si="97"/>
        <v>1200</v>
      </c>
      <c r="BK121" s="22">
        <f t="shared" si="97"/>
        <v>1200</v>
      </c>
      <c r="BL121" s="22">
        <f t="shared" si="97"/>
        <v>1200</v>
      </c>
      <c r="BM121" s="22">
        <f t="shared" si="97"/>
        <v>1200</v>
      </c>
      <c r="BN121" s="22">
        <f t="shared" si="97"/>
        <v>1200</v>
      </c>
      <c r="BO121" s="22">
        <f t="shared" si="97"/>
        <v>1200</v>
      </c>
      <c r="BP121" s="22">
        <f t="shared" si="97"/>
        <v>1200</v>
      </c>
      <c r="BQ121" s="22">
        <f t="shared" si="97"/>
        <v>1200</v>
      </c>
    </row>
    <row r="122" spans="1:69" s="21" customFormat="1" ht="16" customHeight="1">
      <c r="A122" s="212"/>
      <c r="B122" s="21" t="s">
        <v>132</v>
      </c>
      <c r="C122" s="212" t="s">
        <v>2</v>
      </c>
      <c r="D122" s="212" t="s">
        <v>118</v>
      </c>
      <c r="E122" s="212" t="s">
        <v>92</v>
      </c>
      <c r="F122" s="212" t="s">
        <v>92</v>
      </c>
      <c r="G122" s="212" t="s">
        <v>45</v>
      </c>
      <c r="H122" s="197" t="s">
        <v>46</v>
      </c>
      <c r="I122" s="197" t="str">
        <f t="shared" si="67"/>
        <v>ExpensesR&amp;DStaffRentRentServer DevelopmentSenior Developer</v>
      </c>
      <c r="J122" s="22">
        <f t="shared" si="92"/>
        <v>0</v>
      </c>
      <c r="K122" s="22">
        <f t="shared" si="92"/>
        <v>0</v>
      </c>
      <c r="L122" s="22">
        <f t="shared" si="92"/>
        <v>0</v>
      </c>
      <c r="M122" s="22">
        <f t="shared" si="92"/>
        <v>0</v>
      </c>
      <c r="N122" s="22">
        <f t="shared" si="92"/>
        <v>0</v>
      </c>
      <c r="O122" s="22">
        <f t="shared" si="92"/>
        <v>1200</v>
      </c>
      <c r="P122" s="22">
        <f t="shared" si="92"/>
        <v>1200</v>
      </c>
      <c r="Q122" s="22">
        <f t="shared" si="92"/>
        <v>1200</v>
      </c>
      <c r="R122" s="22">
        <f t="shared" si="92"/>
        <v>1200</v>
      </c>
      <c r="S122" s="22">
        <f t="shared" si="92"/>
        <v>1200</v>
      </c>
      <c r="T122" s="22">
        <f t="shared" si="93"/>
        <v>1200</v>
      </c>
      <c r="U122" s="22">
        <f t="shared" si="93"/>
        <v>1200</v>
      </c>
      <c r="V122" s="22">
        <f t="shared" si="93"/>
        <v>1200</v>
      </c>
      <c r="W122" s="22">
        <f t="shared" si="93"/>
        <v>1200</v>
      </c>
      <c r="X122" s="22">
        <f t="shared" si="93"/>
        <v>1200</v>
      </c>
      <c r="Y122" s="22">
        <f t="shared" si="93"/>
        <v>1200</v>
      </c>
      <c r="Z122" s="22">
        <f t="shared" si="93"/>
        <v>1200</v>
      </c>
      <c r="AA122" s="22">
        <f t="shared" si="93"/>
        <v>1200</v>
      </c>
      <c r="AB122" s="22">
        <f t="shared" si="93"/>
        <v>1200</v>
      </c>
      <c r="AC122" s="22">
        <f t="shared" si="93"/>
        <v>1200</v>
      </c>
      <c r="AD122" s="22">
        <f t="shared" si="94"/>
        <v>1200</v>
      </c>
      <c r="AE122" s="22">
        <f t="shared" si="94"/>
        <v>1200</v>
      </c>
      <c r="AF122" s="22">
        <f t="shared" si="94"/>
        <v>1200</v>
      </c>
      <c r="AG122" s="22">
        <f t="shared" si="94"/>
        <v>1200</v>
      </c>
      <c r="AH122" s="22">
        <f t="shared" si="94"/>
        <v>1200</v>
      </c>
      <c r="AI122" s="22">
        <f t="shared" si="94"/>
        <v>1200</v>
      </c>
      <c r="AJ122" s="22">
        <f t="shared" si="94"/>
        <v>1200</v>
      </c>
      <c r="AK122" s="22">
        <f t="shared" si="94"/>
        <v>1200</v>
      </c>
      <c r="AL122" s="22">
        <f t="shared" si="94"/>
        <v>1200</v>
      </c>
      <c r="AM122" s="22">
        <f t="shared" si="94"/>
        <v>1200</v>
      </c>
      <c r="AN122" s="22">
        <f t="shared" si="95"/>
        <v>1200</v>
      </c>
      <c r="AO122" s="22">
        <f t="shared" si="95"/>
        <v>1200</v>
      </c>
      <c r="AP122" s="22">
        <f t="shared" si="95"/>
        <v>2400</v>
      </c>
      <c r="AQ122" s="22">
        <f t="shared" si="95"/>
        <v>2400</v>
      </c>
      <c r="AR122" s="22">
        <f t="shared" si="95"/>
        <v>2400</v>
      </c>
      <c r="AS122" s="22">
        <f t="shared" si="95"/>
        <v>2400</v>
      </c>
      <c r="AT122" s="22">
        <f t="shared" si="95"/>
        <v>2400</v>
      </c>
      <c r="AU122" s="22">
        <f t="shared" si="95"/>
        <v>2400</v>
      </c>
      <c r="AV122" s="22">
        <f t="shared" si="95"/>
        <v>3600</v>
      </c>
      <c r="AW122" s="22">
        <f t="shared" si="95"/>
        <v>3600</v>
      </c>
      <c r="AX122" s="22">
        <f t="shared" si="96"/>
        <v>3600</v>
      </c>
      <c r="AY122" s="22">
        <f t="shared" si="96"/>
        <v>3600</v>
      </c>
      <c r="AZ122" s="22">
        <f t="shared" si="96"/>
        <v>3600</v>
      </c>
      <c r="BA122" s="22">
        <f t="shared" si="96"/>
        <v>3600</v>
      </c>
      <c r="BB122" s="22">
        <f t="shared" si="96"/>
        <v>4800</v>
      </c>
      <c r="BC122" s="22">
        <f t="shared" si="96"/>
        <v>4800</v>
      </c>
      <c r="BD122" s="22">
        <f t="shared" si="96"/>
        <v>4800</v>
      </c>
      <c r="BE122" s="22">
        <f t="shared" si="96"/>
        <v>4800</v>
      </c>
      <c r="BF122" s="22">
        <f t="shared" si="96"/>
        <v>4800</v>
      </c>
      <c r="BG122" s="22">
        <f t="shared" si="96"/>
        <v>4800</v>
      </c>
      <c r="BH122" s="22">
        <f t="shared" si="97"/>
        <v>6000</v>
      </c>
      <c r="BI122" s="22">
        <f t="shared" si="97"/>
        <v>6000</v>
      </c>
      <c r="BJ122" s="22">
        <f t="shared" si="97"/>
        <v>6000</v>
      </c>
      <c r="BK122" s="22">
        <f t="shared" si="97"/>
        <v>6000</v>
      </c>
      <c r="BL122" s="22">
        <f t="shared" si="97"/>
        <v>6000</v>
      </c>
      <c r="BM122" s="22">
        <f t="shared" si="97"/>
        <v>6000</v>
      </c>
      <c r="BN122" s="22">
        <f t="shared" si="97"/>
        <v>6000</v>
      </c>
      <c r="BO122" s="22">
        <f t="shared" si="97"/>
        <v>6000</v>
      </c>
      <c r="BP122" s="22">
        <f t="shared" si="97"/>
        <v>6000</v>
      </c>
      <c r="BQ122" s="22">
        <f t="shared" si="97"/>
        <v>6000</v>
      </c>
    </row>
    <row r="123" spans="1:69" s="21" customFormat="1" ht="16" customHeight="1">
      <c r="A123" s="212"/>
      <c r="B123" s="21" t="s">
        <v>132</v>
      </c>
      <c r="C123" s="212" t="s">
        <v>2</v>
      </c>
      <c r="D123" s="212" t="s">
        <v>118</v>
      </c>
      <c r="E123" s="212" t="s">
        <v>92</v>
      </c>
      <c r="F123" s="212" t="s">
        <v>92</v>
      </c>
      <c r="G123" s="212" t="s">
        <v>45</v>
      </c>
      <c r="H123" s="197" t="s">
        <v>47</v>
      </c>
      <c r="I123" s="197" t="str">
        <f t="shared" si="67"/>
        <v>ExpensesR&amp;DStaffRentRentServer DevelopmentJunior Developer</v>
      </c>
      <c r="J123" s="22">
        <f t="shared" si="92"/>
        <v>0</v>
      </c>
      <c r="K123" s="22">
        <f t="shared" si="92"/>
        <v>0</v>
      </c>
      <c r="L123" s="22">
        <f t="shared" si="92"/>
        <v>0</v>
      </c>
      <c r="M123" s="22">
        <f t="shared" si="92"/>
        <v>0</v>
      </c>
      <c r="N123" s="22">
        <f t="shared" si="92"/>
        <v>0</v>
      </c>
      <c r="O123" s="22">
        <f t="shared" si="92"/>
        <v>0</v>
      </c>
      <c r="P123" s="22">
        <f t="shared" si="92"/>
        <v>0</v>
      </c>
      <c r="Q123" s="22">
        <f t="shared" si="92"/>
        <v>0</v>
      </c>
      <c r="R123" s="22">
        <f t="shared" si="92"/>
        <v>0</v>
      </c>
      <c r="S123" s="22">
        <f t="shared" si="92"/>
        <v>0</v>
      </c>
      <c r="T123" s="22">
        <f t="shared" si="93"/>
        <v>0</v>
      </c>
      <c r="U123" s="22">
        <f t="shared" si="93"/>
        <v>0</v>
      </c>
      <c r="V123" s="22">
        <f t="shared" si="93"/>
        <v>0</v>
      </c>
      <c r="W123" s="22">
        <f t="shared" si="93"/>
        <v>0</v>
      </c>
      <c r="X123" s="22">
        <f t="shared" si="93"/>
        <v>1200</v>
      </c>
      <c r="Y123" s="22">
        <f t="shared" si="93"/>
        <v>1200</v>
      </c>
      <c r="Z123" s="22">
        <f t="shared" si="93"/>
        <v>1200</v>
      </c>
      <c r="AA123" s="22">
        <f t="shared" si="93"/>
        <v>1200</v>
      </c>
      <c r="AB123" s="22">
        <f t="shared" si="93"/>
        <v>1200</v>
      </c>
      <c r="AC123" s="22">
        <f t="shared" si="93"/>
        <v>1200</v>
      </c>
      <c r="AD123" s="22">
        <f t="shared" si="94"/>
        <v>1200</v>
      </c>
      <c r="AE123" s="22">
        <f t="shared" si="94"/>
        <v>1200</v>
      </c>
      <c r="AF123" s="22">
        <f t="shared" si="94"/>
        <v>1200</v>
      </c>
      <c r="AG123" s="22">
        <f t="shared" si="94"/>
        <v>1200</v>
      </c>
      <c r="AH123" s="22">
        <f t="shared" si="94"/>
        <v>1200</v>
      </c>
      <c r="AI123" s="22">
        <f t="shared" si="94"/>
        <v>1200</v>
      </c>
      <c r="AJ123" s="22">
        <f t="shared" si="94"/>
        <v>1200</v>
      </c>
      <c r="AK123" s="22">
        <f t="shared" si="94"/>
        <v>1200</v>
      </c>
      <c r="AL123" s="22">
        <f t="shared" si="94"/>
        <v>2400</v>
      </c>
      <c r="AM123" s="22">
        <f t="shared" si="94"/>
        <v>2400</v>
      </c>
      <c r="AN123" s="22">
        <f t="shared" si="95"/>
        <v>2400</v>
      </c>
      <c r="AO123" s="22">
        <f t="shared" si="95"/>
        <v>2400</v>
      </c>
      <c r="AP123" s="22">
        <f t="shared" si="95"/>
        <v>2400</v>
      </c>
      <c r="AQ123" s="22">
        <f t="shared" si="95"/>
        <v>2400</v>
      </c>
      <c r="AR123" s="22">
        <f t="shared" si="95"/>
        <v>2400</v>
      </c>
      <c r="AS123" s="22">
        <f t="shared" si="95"/>
        <v>2400</v>
      </c>
      <c r="AT123" s="22">
        <f t="shared" si="95"/>
        <v>3600</v>
      </c>
      <c r="AU123" s="22">
        <f t="shared" si="95"/>
        <v>3600</v>
      </c>
      <c r="AV123" s="22">
        <f t="shared" si="95"/>
        <v>3600</v>
      </c>
      <c r="AW123" s="22">
        <f t="shared" si="95"/>
        <v>3600</v>
      </c>
      <c r="AX123" s="22">
        <f t="shared" si="96"/>
        <v>3600</v>
      </c>
      <c r="AY123" s="22">
        <f t="shared" si="96"/>
        <v>3600</v>
      </c>
      <c r="AZ123" s="22">
        <f t="shared" si="96"/>
        <v>3600</v>
      </c>
      <c r="BA123" s="22">
        <f t="shared" si="96"/>
        <v>3600</v>
      </c>
      <c r="BB123" s="22">
        <f t="shared" si="96"/>
        <v>3600</v>
      </c>
      <c r="BC123" s="22">
        <f t="shared" si="96"/>
        <v>3600</v>
      </c>
      <c r="BD123" s="22">
        <f t="shared" si="96"/>
        <v>4800</v>
      </c>
      <c r="BE123" s="22">
        <f t="shared" si="96"/>
        <v>4800</v>
      </c>
      <c r="BF123" s="22">
        <f t="shared" si="96"/>
        <v>6000</v>
      </c>
      <c r="BG123" s="22">
        <f t="shared" si="96"/>
        <v>6000</v>
      </c>
      <c r="BH123" s="22">
        <f t="shared" si="97"/>
        <v>6000</v>
      </c>
      <c r="BI123" s="22">
        <f t="shared" si="97"/>
        <v>6000</v>
      </c>
      <c r="BJ123" s="22">
        <f t="shared" si="97"/>
        <v>6000</v>
      </c>
      <c r="BK123" s="22">
        <f t="shared" si="97"/>
        <v>6000</v>
      </c>
      <c r="BL123" s="22">
        <f t="shared" si="97"/>
        <v>6000</v>
      </c>
      <c r="BM123" s="22">
        <f t="shared" si="97"/>
        <v>6000</v>
      </c>
      <c r="BN123" s="22">
        <f t="shared" si="97"/>
        <v>6000</v>
      </c>
      <c r="BO123" s="22">
        <f t="shared" si="97"/>
        <v>6000</v>
      </c>
      <c r="BP123" s="22">
        <f t="shared" si="97"/>
        <v>7200</v>
      </c>
      <c r="BQ123" s="22">
        <f t="shared" si="97"/>
        <v>7200</v>
      </c>
    </row>
    <row r="124" spans="1:69" s="21" customFormat="1" ht="16" customHeight="1">
      <c r="A124" s="212"/>
      <c r="B124" s="21" t="s">
        <v>132</v>
      </c>
      <c r="C124" s="212" t="s">
        <v>2</v>
      </c>
      <c r="D124" s="212" t="s">
        <v>118</v>
      </c>
      <c r="E124" s="212" t="s">
        <v>92</v>
      </c>
      <c r="F124" s="212" t="s">
        <v>92</v>
      </c>
      <c r="G124" s="212" t="s">
        <v>45</v>
      </c>
      <c r="H124" s="197" t="s">
        <v>48</v>
      </c>
      <c r="I124" s="197" t="str">
        <f t="shared" si="67"/>
        <v>ExpensesR&amp;DStaffRentRentServer DevelopmentDBA</v>
      </c>
      <c r="J124" s="22">
        <f t="shared" si="92"/>
        <v>0</v>
      </c>
      <c r="K124" s="22">
        <f t="shared" si="92"/>
        <v>0</v>
      </c>
      <c r="L124" s="22">
        <f t="shared" si="92"/>
        <v>0</v>
      </c>
      <c r="M124" s="22">
        <f t="shared" si="92"/>
        <v>0</v>
      </c>
      <c r="N124" s="22">
        <f t="shared" si="92"/>
        <v>0</v>
      </c>
      <c r="O124" s="22">
        <f t="shared" si="92"/>
        <v>0</v>
      </c>
      <c r="P124" s="22">
        <f t="shared" si="92"/>
        <v>0</v>
      </c>
      <c r="Q124" s="22">
        <f t="shared" si="92"/>
        <v>0</v>
      </c>
      <c r="R124" s="22">
        <f t="shared" si="92"/>
        <v>0</v>
      </c>
      <c r="S124" s="22">
        <f t="shared" si="92"/>
        <v>0</v>
      </c>
      <c r="T124" s="22">
        <f t="shared" si="93"/>
        <v>0</v>
      </c>
      <c r="U124" s="22">
        <f t="shared" si="93"/>
        <v>0</v>
      </c>
      <c r="V124" s="22">
        <f t="shared" si="93"/>
        <v>0</v>
      </c>
      <c r="W124" s="22">
        <f t="shared" si="93"/>
        <v>0</v>
      </c>
      <c r="X124" s="22">
        <f t="shared" si="93"/>
        <v>0</v>
      </c>
      <c r="Y124" s="22">
        <f t="shared" si="93"/>
        <v>0</v>
      </c>
      <c r="Z124" s="22">
        <f t="shared" si="93"/>
        <v>0</v>
      </c>
      <c r="AA124" s="22">
        <f t="shared" si="93"/>
        <v>0</v>
      </c>
      <c r="AB124" s="22">
        <f t="shared" si="93"/>
        <v>0</v>
      </c>
      <c r="AC124" s="22">
        <f t="shared" si="93"/>
        <v>1200</v>
      </c>
      <c r="AD124" s="22">
        <f t="shared" si="94"/>
        <v>1200</v>
      </c>
      <c r="AE124" s="22">
        <f t="shared" si="94"/>
        <v>1200</v>
      </c>
      <c r="AF124" s="22">
        <f t="shared" si="94"/>
        <v>1200</v>
      </c>
      <c r="AG124" s="22">
        <f t="shared" si="94"/>
        <v>1200</v>
      </c>
      <c r="AH124" s="22">
        <f t="shared" si="94"/>
        <v>1200</v>
      </c>
      <c r="AI124" s="22">
        <f t="shared" si="94"/>
        <v>1200</v>
      </c>
      <c r="AJ124" s="22">
        <f t="shared" si="94"/>
        <v>1200</v>
      </c>
      <c r="AK124" s="22">
        <f t="shared" si="94"/>
        <v>1200</v>
      </c>
      <c r="AL124" s="22">
        <f t="shared" si="94"/>
        <v>1200</v>
      </c>
      <c r="AM124" s="22">
        <f t="shared" si="94"/>
        <v>1200</v>
      </c>
      <c r="AN124" s="22">
        <f t="shared" si="95"/>
        <v>1200</v>
      </c>
      <c r="AO124" s="22">
        <f t="shared" si="95"/>
        <v>1200</v>
      </c>
      <c r="AP124" s="22">
        <f t="shared" si="95"/>
        <v>1200</v>
      </c>
      <c r="AQ124" s="22">
        <f t="shared" si="95"/>
        <v>1200</v>
      </c>
      <c r="AR124" s="22">
        <f t="shared" si="95"/>
        <v>1200</v>
      </c>
      <c r="AS124" s="22">
        <f t="shared" si="95"/>
        <v>1200</v>
      </c>
      <c r="AT124" s="22">
        <f t="shared" si="95"/>
        <v>1200</v>
      </c>
      <c r="AU124" s="22">
        <f t="shared" si="95"/>
        <v>1200</v>
      </c>
      <c r="AV124" s="22">
        <f t="shared" si="95"/>
        <v>1200</v>
      </c>
      <c r="AW124" s="22">
        <f t="shared" si="95"/>
        <v>1200</v>
      </c>
      <c r="AX124" s="22">
        <f t="shared" si="96"/>
        <v>1200</v>
      </c>
      <c r="AY124" s="22">
        <f t="shared" si="96"/>
        <v>1200</v>
      </c>
      <c r="AZ124" s="22">
        <f t="shared" si="96"/>
        <v>1200</v>
      </c>
      <c r="BA124" s="22">
        <f t="shared" si="96"/>
        <v>1200</v>
      </c>
      <c r="BB124" s="22">
        <f t="shared" si="96"/>
        <v>1200</v>
      </c>
      <c r="BC124" s="22">
        <f t="shared" si="96"/>
        <v>1200</v>
      </c>
      <c r="BD124" s="22">
        <f t="shared" si="96"/>
        <v>1200</v>
      </c>
      <c r="BE124" s="22">
        <f t="shared" si="96"/>
        <v>1200</v>
      </c>
      <c r="BF124" s="22">
        <f t="shared" si="96"/>
        <v>1200</v>
      </c>
      <c r="BG124" s="22">
        <f t="shared" si="96"/>
        <v>1200</v>
      </c>
      <c r="BH124" s="22">
        <f t="shared" si="97"/>
        <v>1200</v>
      </c>
      <c r="BI124" s="22">
        <f t="shared" si="97"/>
        <v>1200</v>
      </c>
      <c r="BJ124" s="22">
        <f t="shared" si="97"/>
        <v>2400</v>
      </c>
      <c r="BK124" s="22">
        <f t="shared" si="97"/>
        <v>2400</v>
      </c>
      <c r="BL124" s="22">
        <f t="shared" si="97"/>
        <v>2400</v>
      </c>
      <c r="BM124" s="22">
        <f t="shared" si="97"/>
        <v>3600</v>
      </c>
      <c r="BN124" s="22">
        <f t="shared" si="97"/>
        <v>3600</v>
      </c>
      <c r="BO124" s="22">
        <f t="shared" si="97"/>
        <v>3600</v>
      </c>
      <c r="BP124" s="22">
        <f t="shared" si="97"/>
        <v>3600</v>
      </c>
      <c r="BQ124" s="22">
        <f t="shared" si="97"/>
        <v>3600</v>
      </c>
    </row>
    <row r="125" spans="1:69" s="21" customFormat="1" ht="16" customHeight="1">
      <c r="A125" s="212"/>
      <c r="B125" s="21" t="s">
        <v>132</v>
      </c>
      <c r="C125" s="212" t="s">
        <v>2</v>
      </c>
      <c r="D125" s="212" t="s">
        <v>118</v>
      </c>
      <c r="E125" s="212" t="s">
        <v>92</v>
      </c>
      <c r="F125" s="212" t="s">
        <v>92</v>
      </c>
      <c r="G125" s="212" t="s">
        <v>45</v>
      </c>
      <c r="H125" s="197" t="s">
        <v>49</v>
      </c>
      <c r="I125" s="197" t="str">
        <f t="shared" si="67"/>
        <v>ExpensesR&amp;DStaffRentRentServer DevelopmentWeb Designer</v>
      </c>
      <c r="J125" s="22">
        <f t="shared" si="92"/>
        <v>0</v>
      </c>
      <c r="K125" s="22">
        <f t="shared" si="92"/>
        <v>0</v>
      </c>
      <c r="L125" s="22">
        <f t="shared" si="92"/>
        <v>0</v>
      </c>
      <c r="M125" s="22">
        <f t="shared" si="92"/>
        <v>0</v>
      </c>
      <c r="N125" s="22">
        <f t="shared" si="92"/>
        <v>0</v>
      </c>
      <c r="O125" s="22">
        <f t="shared" si="92"/>
        <v>0</v>
      </c>
      <c r="P125" s="22">
        <f t="shared" si="92"/>
        <v>0</v>
      </c>
      <c r="Q125" s="22">
        <f t="shared" si="92"/>
        <v>0</v>
      </c>
      <c r="R125" s="22">
        <f t="shared" si="92"/>
        <v>0</v>
      </c>
      <c r="S125" s="22">
        <f t="shared" si="92"/>
        <v>0</v>
      </c>
      <c r="T125" s="22">
        <f t="shared" si="93"/>
        <v>0</v>
      </c>
      <c r="U125" s="22">
        <f t="shared" si="93"/>
        <v>0</v>
      </c>
      <c r="V125" s="22">
        <f t="shared" si="93"/>
        <v>0</v>
      </c>
      <c r="W125" s="22">
        <f t="shared" si="93"/>
        <v>0</v>
      </c>
      <c r="X125" s="22">
        <f t="shared" si="93"/>
        <v>0</v>
      </c>
      <c r="Y125" s="22">
        <f t="shared" si="93"/>
        <v>0</v>
      </c>
      <c r="Z125" s="22">
        <f t="shared" si="93"/>
        <v>0</v>
      </c>
      <c r="AA125" s="22">
        <f t="shared" si="93"/>
        <v>0</v>
      </c>
      <c r="AB125" s="22">
        <f t="shared" si="93"/>
        <v>0</v>
      </c>
      <c r="AC125" s="22">
        <f t="shared" si="93"/>
        <v>0</v>
      </c>
      <c r="AD125" s="22">
        <f t="shared" si="94"/>
        <v>0</v>
      </c>
      <c r="AE125" s="22">
        <f t="shared" si="94"/>
        <v>0</v>
      </c>
      <c r="AF125" s="22">
        <f t="shared" si="94"/>
        <v>0</v>
      </c>
      <c r="AG125" s="22">
        <f t="shared" si="94"/>
        <v>0</v>
      </c>
      <c r="AH125" s="22">
        <f t="shared" si="94"/>
        <v>0</v>
      </c>
      <c r="AI125" s="22">
        <f t="shared" si="94"/>
        <v>0</v>
      </c>
      <c r="AJ125" s="22">
        <f t="shared" si="94"/>
        <v>0</v>
      </c>
      <c r="AK125" s="22">
        <f t="shared" si="94"/>
        <v>0</v>
      </c>
      <c r="AL125" s="22">
        <f t="shared" si="94"/>
        <v>0</v>
      </c>
      <c r="AM125" s="22">
        <f t="shared" si="94"/>
        <v>0</v>
      </c>
      <c r="AN125" s="22">
        <f t="shared" si="95"/>
        <v>0</v>
      </c>
      <c r="AO125" s="22">
        <f t="shared" si="95"/>
        <v>0</v>
      </c>
      <c r="AP125" s="22">
        <f t="shared" si="95"/>
        <v>1200</v>
      </c>
      <c r="AQ125" s="22">
        <f t="shared" si="95"/>
        <v>1200</v>
      </c>
      <c r="AR125" s="22">
        <f t="shared" si="95"/>
        <v>1200</v>
      </c>
      <c r="AS125" s="22">
        <f t="shared" si="95"/>
        <v>1200</v>
      </c>
      <c r="AT125" s="22">
        <f t="shared" si="95"/>
        <v>1200</v>
      </c>
      <c r="AU125" s="22">
        <f t="shared" si="95"/>
        <v>1200</v>
      </c>
      <c r="AV125" s="22">
        <f t="shared" si="95"/>
        <v>1200</v>
      </c>
      <c r="AW125" s="22">
        <f t="shared" si="95"/>
        <v>1200</v>
      </c>
      <c r="AX125" s="22">
        <f t="shared" si="96"/>
        <v>1200</v>
      </c>
      <c r="AY125" s="22">
        <f t="shared" si="96"/>
        <v>1200</v>
      </c>
      <c r="AZ125" s="22">
        <f t="shared" si="96"/>
        <v>1200</v>
      </c>
      <c r="BA125" s="22">
        <f t="shared" si="96"/>
        <v>1200</v>
      </c>
      <c r="BB125" s="22">
        <f t="shared" si="96"/>
        <v>1200</v>
      </c>
      <c r="BC125" s="22">
        <f t="shared" si="96"/>
        <v>1200</v>
      </c>
      <c r="BD125" s="22">
        <f t="shared" si="96"/>
        <v>1200</v>
      </c>
      <c r="BE125" s="22">
        <f t="shared" si="96"/>
        <v>1200</v>
      </c>
      <c r="BF125" s="22">
        <f t="shared" si="96"/>
        <v>1200</v>
      </c>
      <c r="BG125" s="22">
        <f t="shared" si="96"/>
        <v>1200</v>
      </c>
      <c r="BH125" s="22">
        <f t="shared" si="97"/>
        <v>1200</v>
      </c>
      <c r="BI125" s="22">
        <f t="shared" si="97"/>
        <v>1200</v>
      </c>
      <c r="BJ125" s="22">
        <f t="shared" si="97"/>
        <v>1200</v>
      </c>
      <c r="BK125" s="22">
        <f t="shared" si="97"/>
        <v>1200</v>
      </c>
      <c r="BL125" s="22">
        <f t="shared" si="97"/>
        <v>1200</v>
      </c>
      <c r="BM125" s="22">
        <f t="shared" si="97"/>
        <v>1200</v>
      </c>
      <c r="BN125" s="22">
        <f t="shared" si="97"/>
        <v>1200</v>
      </c>
      <c r="BO125" s="22">
        <f t="shared" si="97"/>
        <v>1200</v>
      </c>
      <c r="BP125" s="22">
        <f t="shared" si="97"/>
        <v>1200</v>
      </c>
      <c r="BQ125" s="22">
        <f t="shared" si="97"/>
        <v>1200</v>
      </c>
    </row>
    <row r="126" spans="1:69" s="21" customFormat="1" ht="16" customHeight="1">
      <c r="A126" s="212"/>
      <c r="B126" s="21" t="s">
        <v>132</v>
      </c>
      <c r="C126" s="212" t="s">
        <v>2</v>
      </c>
      <c r="D126" s="212" t="s">
        <v>118</v>
      </c>
      <c r="E126" s="212" t="s">
        <v>93</v>
      </c>
      <c r="F126" s="212" t="s">
        <v>93</v>
      </c>
      <c r="G126" s="212" t="s">
        <v>0</v>
      </c>
      <c r="H126" s="197" t="s">
        <v>103</v>
      </c>
      <c r="I126" s="197" t="str">
        <f t="shared" si="67"/>
        <v>ExpensesR&amp;DStaffSuppliesSuppliesManagementCTO</v>
      </c>
      <c r="J126" s="22">
        <f t="shared" si="92"/>
        <v>75</v>
      </c>
      <c r="K126" s="22">
        <f t="shared" si="92"/>
        <v>75</v>
      </c>
      <c r="L126" s="22">
        <f t="shared" si="92"/>
        <v>75</v>
      </c>
      <c r="M126" s="22">
        <f t="shared" si="92"/>
        <v>75</v>
      </c>
      <c r="N126" s="22">
        <f t="shared" si="92"/>
        <v>75</v>
      </c>
      <c r="O126" s="22">
        <f t="shared" si="92"/>
        <v>75</v>
      </c>
      <c r="P126" s="22">
        <f t="shared" si="92"/>
        <v>75</v>
      </c>
      <c r="Q126" s="22">
        <f t="shared" si="92"/>
        <v>75</v>
      </c>
      <c r="R126" s="22">
        <f t="shared" si="92"/>
        <v>75</v>
      </c>
      <c r="S126" s="22">
        <f t="shared" si="92"/>
        <v>75</v>
      </c>
      <c r="T126" s="22">
        <f t="shared" si="93"/>
        <v>75</v>
      </c>
      <c r="U126" s="22">
        <f t="shared" si="93"/>
        <v>75</v>
      </c>
      <c r="V126" s="22">
        <f t="shared" si="93"/>
        <v>75</v>
      </c>
      <c r="W126" s="22">
        <f t="shared" si="93"/>
        <v>75</v>
      </c>
      <c r="X126" s="22">
        <f t="shared" si="93"/>
        <v>75</v>
      </c>
      <c r="Y126" s="22">
        <f t="shared" si="93"/>
        <v>75</v>
      </c>
      <c r="Z126" s="22">
        <f t="shared" si="93"/>
        <v>75</v>
      </c>
      <c r="AA126" s="22">
        <f t="shared" si="93"/>
        <v>75</v>
      </c>
      <c r="AB126" s="22">
        <f t="shared" si="93"/>
        <v>75</v>
      </c>
      <c r="AC126" s="22">
        <f t="shared" si="93"/>
        <v>75</v>
      </c>
      <c r="AD126" s="22">
        <f t="shared" si="94"/>
        <v>75</v>
      </c>
      <c r="AE126" s="22">
        <f t="shared" si="94"/>
        <v>75</v>
      </c>
      <c r="AF126" s="22">
        <f t="shared" si="94"/>
        <v>75</v>
      </c>
      <c r="AG126" s="22">
        <f t="shared" si="94"/>
        <v>75</v>
      </c>
      <c r="AH126" s="22">
        <f t="shared" si="94"/>
        <v>75</v>
      </c>
      <c r="AI126" s="22">
        <f t="shared" si="94"/>
        <v>75</v>
      </c>
      <c r="AJ126" s="22">
        <f t="shared" si="94"/>
        <v>75</v>
      </c>
      <c r="AK126" s="22">
        <f t="shared" si="94"/>
        <v>75</v>
      </c>
      <c r="AL126" s="22">
        <f t="shared" si="94"/>
        <v>75</v>
      </c>
      <c r="AM126" s="22">
        <f t="shared" si="94"/>
        <v>75</v>
      </c>
      <c r="AN126" s="22">
        <f t="shared" si="95"/>
        <v>75</v>
      </c>
      <c r="AO126" s="22">
        <f t="shared" si="95"/>
        <v>75</v>
      </c>
      <c r="AP126" s="22">
        <f t="shared" si="95"/>
        <v>75</v>
      </c>
      <c r="AQ126" s="22">
        <f t="shared" si="95"/>
        <v>75</v>
      </c>
      <c r="AR126" s="22">
        <f t="shared" si="95"/>
        <v>75</v>
      </c>
      <c r="AS126" s="22">
        <f t="shared" si="95"/>
        <v>75</v>
      </c>
      <c r="AT126" s="22">
        <f t="shared" si="95"/>
        <v>75</v>
      </c>
      <c r="AU126" s="22">
        <f t="shared" si="95"/>
        <v>75</v>
      </c>
      <c r="AV126" s="22">
        <f t="shared" si="95"/>
        <v>75</v>
      </c>
      <c r="AW126" s="22">
        <f t="shared" si="95"/>
        <v>75</v>
      </c>
      <c r="AX126" s="22">
        <f t="shared" si="96"/>
        <v>75</v>
      </c>
      <c r="AY126" s="22">
        <f t="shared" si="96"/>
        <v>75</v>
      </c>
      <c r="AZ126" s="22">
        <f t="shared" si="96"/>
        <v>75</v>
      </c>
      <c r="BA126" s="22">
        <f t="shared" si="96"/>
        <v>75</v>
      </c>
      <c r="BB126" s="22">
        <f t="shared" si="96"/>
        <v>75</v>
      </c>
      <c r="BC126" s="22">
        <f t="shared" si="96"/>
        <v>75</v>
      </c>
      <c r="BD126" s="22">
        <f t="shared" si="96"/>
        <v>75</v>
      </c>
      <c r="BE126" s="22">
        <f t="shared" si="96"/>
        <v>75</v>
      </c>
      <c r="BF126" s="22">
        <f t="shared" si="96"/>
        <v>75</v>
      </c>
      <c r="BG126" s="22">
        <f t="shared" si="96"/>
        <v>75</v>
      </c>
      <c r="BH126" s="22">
        <f t="shared" si="97"/>
        <v>75</v>
      </c>
      <c r="BI126" s="22">
        <f t="shared" si="97"/>
        <v>75</v>
      </c>
      <c r="BJ126" s="22">
        <f t="shared" si="97"/>
        <v>75</v>
      </c>
      <c r="BK126" s="22">
        <f t="shared" si="97"/>
        <v>75</v>
      </c>
      <c r="BL126" s="22">
        <f t="shared" si="97"/>
        <v>75</v>
      </c>
      <c r="BM126" s="22">
        <f t="shared" si="97"/>
        <v>75</v>
      </c>
      <c r="BN126" s="22">
        <f t="shared" si="97"/>
        <v>75</v>
      </c>
      <c r="BO126" s="22">
        <f t="shared" si="97"/>
        <v>75</v>
      </c>
      <c r="BP126" s="22">
        <f t="shared" si="97"/>
        <v>75</v>
      </c>
      <c r="BQ126" s="22">
        <f t="shared" si="97"/>
        <v>75</v>
      </c>
    </row>
    <row r="127" spans="1:69" s="21" customFormat="1" ht="16" customHeight="1">
      <c r="A127" s="212"/>
      <c r="B127" s="21" t="s">
        <v>132</v>
      </c>
      <c r="C127" s="212" t="s">
        <v>2</v>
      </c>
      <c r="D127" s="212" t="s">
        <v>118</v>
      </c>
      <c r="E127" s="212" t="s">
        <v>93</v>
      </c>
      <c r="F127" s="212" t="s">
        <v>93</v>
      </c>
      <c r="G127" s="212" t="s">
        <v>36</v>
      </c>
      <c r="H127" s="197" t="s">
        <v>39</v>
      </c>
      <c r="I127" s="197" t="str">
        <f t="shared" si="67"/>
        <v>ExpensesR&amp;DStaffSuppliesSuppliesMobile ProductsDevelopment Manager</v>
      </c>
      <c r="J127" s="22">
        <f t="shared" si="92"/>
        <v>0</v>
      </c>
      <c r="K127" s="22">
        <f t="shared" si="92"/>
        <v>0</v>
      </c>
      <c r="L127" s="22">
        <f t="shared" si="92"/>
        <v>0</v>
      </c>
      <c r="M127" s="22">
        <f t="shared" si="92"/>
        <v>0</v>
      </c>
      <c r="N127" s="22">
        <f t="shared" si="92"/>
        <v>0</v>
      </c>
      <c r="O127" s="22">
        <f t="shared" si="92"/>
        <v>0</v>
      </c>
      <c r="P127" s="22">
        <f t="shared" si="92"/>
        <v>0</v>
      </c>
      <c r="Q127" s="22">
        <f t="shared" si="92"/>
        <v>0</v>
      </c>
      <c r="R127" s="22">
        <f t="shared" si="92"/>
        <v>0</v>
      </c>
      <c r="S127" s="22">
        <f t="shared" si="92"/>
        <v>0</v>
      </c>
      <c r="T127" s="22">
        <f t="shared" si="93"/>
        <v>0</v>
      </c>
      <c r="U127" s="22">
        <f t="shared" si="93"/>
        <v>0</v>
      </c>
      <c r="V127" s="22">
        <f t="shared" si="93"/>
        <v>0</v>
      </c>
      <c r="W127" s="22">
        <f t="shared" si="93"/>
        <v>0</v>
      </c>
      <c r="X127" s="22">
        <f t="shared" si="93"/>
        <v>0</v>
      </c>
      <c r="Y127" s="22">
        <f t="shared" si="93"/>
        <v>0</v>
      </c>
      <c r="Z127" s="22">
        <f t="shared" si="93"/>
        <v>0</v>
      </c>
      <c r="AA127" s="22">
        <f t="shared" si="93"/>
        <v>0</v>
      </c>
      <c r="AB127" s="22">
        <f t="shared" si="93"/>
        <v>0</v>
      </c>
      <c r="AC127" s="22">
        <f t="shared" si="93"/>
        <v>0</v>
      </c>
      <c r="AD127" s="22">
        <f t="shared" si="94"/>
        <v>0</v>
      </c>
      <c r="AE127" s="22">
        <f t="shared" si="94"/>
        <v>0</v>
      </c>
      <c r="AF127" s="22">
        <f t="shared" si="94"/>
        <v>0</v>
      </c>
      <c r="AG127" s="22">
        <f t="shared" si="94"/>
        <v>0</v>
      </c>
      <c r="AH127" s="22">
        <f t="shared" si="94"/>
        <v>0</v>
      </c>
      <c r="AI127" s="22">
        <f t="shared" si="94"/>
        <v>75</v>
      </c>
      <c r="AJ127" s="22">
        <f t="shared" si="94"/>
        <v>75</v>
      </c>
      <c r="AK127" s="22">
        <f t="shared" si="94"/>
        <v>75</v>
      </c>
      <c r="AL127" s="22">
        <f t="shared" si="94"/>
        <v>75</v>
      </c>
      <c r="AM127" s="22">
        <f t="shared" si="94"/>
        <v>75</v>
      </c>
      <c r="AN127" s="22">
        <f t="shared" si="95"/>
        <v>75</v>
      </c>
      <c r="AO127" s="22">
        <f t="shared" si="95"/>
        <v>75</v>
      </c>
      <c r="AP127" s="22">
        <f t="shared" si="95"/>
        <v>75</v>
      </c>
      <c r="AQ127" s="22">
        <f t="shared" si="95"/>
        <v>75</v>
      </c>
      <c r="AR127" s="22">
        <f t="shared" si="95"/>
        <v>75</v>
      </c>
      <c r="AS127" s="22">
        <f t="shared" si="95"/>
        <v>75</v>
      </c>
      <c r="AT127" s="22">
        <f t="shared" si="95"/>
        <v>75</v>
      </c>
      <c r="AU127" s="22">
        <f t="shared" si="95"/>
        <v>75</v>
      </c>
      <c r="AV127" s="22">
        <f t="shared" si="95"/>
        <v>75</v>
      </c>
      <c r="AW127" s="22">
        <f t="shared" si="95"/>
        <v>75</v>
      </c>
      <c r="AX127" s="22">
        <f t="shared" si="96"/>
        <v>75</v>
      </c>
      <c r="AY127" s="22">
        <f t="shared" si="96"/>
        <v>75</v>
      </c>
      <c r="AZ127" s="22">
        <f t="shared" si="96"/>
        <v>75</v>
      </c>
      <c r="BA127" s="22">
        <f t="shared" si="96"/>
        <v>75</v>
      </c>
      <c r="BB127" s="22">
        <f t="shared" si="96"/>
        <v>75</v>
      </c>
      <c r="BC127" s="22">
        <f t="shared" si="96"/>
        <v>75</v>
      </c>
      <c r="BD127" s="22">
        <f t="shared" si="96"/>
        <v>75</v>
      </c>
      <c r="BE127" s="22">
        <f t="shared" si="96"/>
        <v>75</v>
      </c>
      <c r="BF127" s="22">
        <f t="shared" si="96"/>
        <v>150</v>
      </c>
      <c r="BG127" s="22">
        <f t="shared" si="96"/>
        <v>150</v>
      </c>
      <c r="BH127" s="22">
        <f t="shared" si="97"/>
        <v>150</v>
      </c>
      <c r="BI127" s="22">
        <f t="shared" si="97"/>
        <v>150</v>
      </c>
      <c r="BJ127" s="22">
        <f t="shared" si="97"/>
        <v>150</v>
      </c>
      <c r="BK127" s="22">
        <f t="shared" si="97"/>
        <v>150</v>
      </c>
      <c r="BL127" s="22">
        <f t="shared" si="97"/>
        <v>150</v>
      </c>
      <c r="BM127" s="22">
        <f t="shared" si="97"/>
        <v>150</v>
      </c>
      <c r="BN127" s="22">
        <f t="shared" si="97"/>
        <v>150</v>
      </c>
      <c r="BO127" s="22">
        <f t="shared" si="97"/>
        <v>150</v>
      </c>
      <c r="BP127" s="22">
        <f t="shared" si="97"/>
        <v>150</v>
      </c>
      <c r="BQ127" s="22">
        <f t="shared" si="97"/>
        <v>150</v>
      </c>
    </row>
    <row r="128" spans="1:69" s="21" customFormat="1" ht="16" customHeight="1">
      <c r="A128" s="212"/>
      <c r="B128" s="21" t="s">
        <v>132</v>
      </c>
      <c r="C128" s="212" t="s">
        <v>2</v>
      </c>
      <c r="D128" s="212" t="s">
        <v>118</v>
      </c>
      <c r="E128" s="212" t="s">
        <v>93</v>
      </c>
      <c r="F128" s="212" t="s">
        <v>93</v>
      </c>
      <c r="G128" s="212" t="s">
        <v>36</v>
      </c>
      <c r="H128" s="197" t="s">
        <v>51</v>
      </c>
      <c r="I128" s="197" t="str">
        <f t="shared" si="67"/>
        <v>ExpensesR&amp;DStaffSuppliesSuppliesMobile ProductsMobile Architect</v>
      </c>
      <c r="J128" s="22">
        <f t="shared" ref="J128:S137" si="98">INDEX(RoleData,MATCH($H128,RoleNames,),MATCH($E128,ExpenseNames,))*INDEX(StaffData,MATCH(CONCATENATE($C128,"Staff",$G128,$H128),StaffDataLookupName,),MATCH(J$6,StaffDataMonths,))/INDEX(RoleData,3,MATCH($F128,ExpenseNames,))</f>
        <v>0</v>
      </c>
      <c r="K128" s="22">
        <f t="shared" si="98"/>
        <v>0</v>
      </c>
      <c r="L128" s="22">
        <f t="shared" si="98"/>
        <v>0</v>
      </c>
      <c r="M128" s="22">
        <f t="shared" si="98"/>
        <v>0</v>
      </c>
      <c r="N128" s="22">
        <f t="shared" si="98"/>
        <v>0</v>
      </c>
      <c r="O128" s="22">
        <f t="shared" si="98"/>
        <v>0</v>
      </c>
      <c r="P128" s="22">
        <f t="shared" si="98"/>
        <v>0</v>
      </c>
      <c r="Q128" s="22">
        <f t="shared" si="98"/>
        <v>0</v>
      </c>
      <c r="R128" s="22">
        <f t="shared" si="98"/>
        <v>0</v>
      </c>
      <c r="S128" s="22">
        <f t="shared" si="98"/>
        <v>0</v>
      </c>
      <c r="T128" s="22">
        <f t="shared" ref="T128:AC137" si="99">INDEX(RoleData,MATCH($H128,RoleNames,),MATCH($E128,ExpenseNames,))*INDEX(StaffData,MATCH(CONCATENATE($C128,"Staff",$G128,$H128),StaffDataLookupName,),MATCH(T$6,StaffDataMonths,))/INDEX(RoleData,3,MATCH($F128,ExpenseNames,))</f>
        <v>0</v>
      </c>
      <c r="U128" s="22">
        <f t="shared" si="99"/>
        <v>0</v>
      </c>
      <c r="V128" s="22">
        <f t="shared" si="99"/>
        <v>0</v>
      </c>
      <c r="W128" s="22">
        <f t="shared" si="99"/>
        <v>0</v>
      </c>
      <c r="X128" s="22">
        <f t="shared" si="99"/>
        <v>0</v>
      </c>
      <c r="Y128" s="22">
        <f t="shared" si="99"/>
        <v>0</v>
      </c>
      <c r="Z128" s="22">
        <f t="shared" si="99"/>
        <v>75</v>
      </c>
      <c r="AA128" s="22">
        <f t="shared" si="99"/>
        <v>75</v>
      </c>
      <c r="AB128" s="22">
        <f t="shared" si="99"/>
        <v>75</v>
      </c>
      <c r="AC128" s="22">
        <f t="shared" si="99"/>
        <v>75</v>
      </c>
      <c r="AD128" s="22">
        <f t="shared" ref="AD128:AM137" si="100">INDEX(RoleData,MATCH($H128,RoleNames,),MATCH($E128,ExpenseNames,))*INDEX(StaffData,MATCH(CONCATENATE($C128,"Staff",$G128,$H128),StaffDataLookupName,),MATCH(AD$6,StaffDataMonths,))/INDEX(RoleData,3,MATCH($F128,ExpenseNames,))</f>
        <v>75</v>
      </c>
      <c r="AE128" s="22">
        <f t="shared" si="100"/>
        <v>75</v>
      </c>
      <c r="AF128" s="22">
        <f t="shared" si="100"/>
        <v>75</v>
      </c>
      <c r="AG128" s="22">
        <f t="shared" si="100"/>
        <v>75</v>
      </c>
      <c r="AH128" s="22">
        <f t="shared" si="100"/>
        <v>75</v>
      </c>
      <c r="AI128" s="22">
        <f t="shared" si="100"/>
        <v>75</v>
      </c>
      <c r="AJ128" s="22">
        <f t="shared" si="100"/>
        <v>75</v>
      </c>
      <c r="AK128" s="22">
        <f t="shared" si="100"/>
        <v>75</v>
      </c>
      <c r="AL128" s="22">
        <f t="shared" si="100"/>
        <v>75</v>
      </c>
      <c r="AM128" s="22">
        <f t="shared" si="100"/>
        <v>75</v>
      </c>
      <c r="AN128" s="22">
        <f t="shared" ref="AN128:AW137" si="101">INDEX(RoleData,MATCH($H128,RoleNames,),MATCH($E128,ExpenseNames,))*INDEX(StaffData,MATCH(CONCATENATE($C128,"Staff",$G128,$H128),StaffDataLookupName,),MATCH(AN$6,StaffDataMonths,))/INDEX(RoleData,3,MATCH($F128,ExpenseNames,))</f>
        <v>75</v>
      </c>
      <c r="AO128" s="22">
        <f t="shared" si="101"/>
        <v>75</v>
      </c>
      <c r="AP128" s="22">
        <f t="shared" si="101"/>
        <v>75</v>
      </c>
      <c r="AQ128" s="22">
        <f t="shared" si="101"/>
        <v>75</v>
      </c>
      <c r="AR128" s="22">
        <f t="shared" si="101"/>
        <v>75</v>
      </c>
      <c r="AS128" s="22">
        <f t="shared" si="101"/>
        <v>75</v>
      </c>
      <c r="AT128" s="22">
        <f t="shared" si="101"/>
        <v>75</v>
      </c>
      <c r="AU128" s="22">
        <f t="shared" si="101"/>
        <v>75</v>
      </c>
      <c r="AV128" s="22">
        <f t="shared" si="101"/>
        <v>75</v>
      </c>
      <c r="AW128" s="22">
        <f t="shared" si="101"/>
        <v>75</v>
      </c>
      <c r="AX128" s="22">
        <f t="shared" ref="AX128:BG137" si="102">INDEX(RoleData,MATCH($H128,RoleNames,),MATCH($E128,ExpenseNames,))*INDEX(StaffData,MATCH(CONCATENATE($C128,"Staff",$G128,$H128),StaffDataLookupName,),MATCH(AX$6,StaffDataMonths,))/INDEX(RoleData,3,MATCH($F128,ExpenseNames,))</f>
        <v>75</v>
      </c>
      <c r="AY128" s="22">
        <f t="shared" si="102"/>
        <v>75</v>
      </c>
      <c r="AZ128" s="22">
        <f t="shared" si="102"/>
        <v>75</v>
      </c>
      <c r="BA128" s="22">
        <f t="shared" si="102"/>
        <v>75</v>
      </c>
      <c r="BB128" s="22">
        <f t="shared" si="102"/>
        <v>75</v>
      </c>
      <c r="BC128" s="22">
        <f t="shared" si="102"/>
        <v>75</v>
      </c>
      <c r="BD128" s="22">
        <f t="shared" si="102"/>
        <v>75</v>
      </c>
      <c r="BE128" s="22">
        <f t="shared" si="102"/>
        <v>75</v>
      </c>
      <c r="BF128" s="22">
        <f t="shared" si="102"/>
        <v>150</v>
      </c>
      <c r="BG128" s="22">
        <f t="shared" si="102"/>
        <v>150</v>
      </c>
      <c r="BH128" s="22">
        <f t="shared" ref="BH128:BQ137" si="103">INDEX(RoleData,MATCH($H128,RoleNames,),MATCH($E128,ExpenseNames,))*INDEX(StaffData,MATCH(CONCATENATE($C128,"Staff",$G128,$H128),StaffDataLookupName,),MATCH(BH$6,StaffDataMonths,))/INDEX(RoleData,3,MATCH($F128,ExpenseNames,))</f>
        <v>150</v>
      </c>
      <c r="BI128" s="22">
        <f t="shared" si="103"/>
        <v>150</v>
      </c>
      <c r="BJ128" s="22">
        <f t="shared" si="103"/>
        <v>150</v>
      </c>
      <c r="BK128" s="22">
        <f t="shared" si="103"/>
        <v>150</v>
      </c>
      <c r="BL128" s="22">
        <f t="shared" si="103"/>
        <v>150</v>
      </c>
      <c r="BM128" s="22">
        <f t="shared" si="103"/>
        <v>150</v>
      </c>
      <c r="BN128" s="22">
        <f t="shared" si="103"/>
        <v>150</v>
      </c>
      <c r="BO128" s="22">
        <f t="shared" si="103"/>
        <v>150</v>
      </c>
      <c r="BP128" s="22">
        <f t="shared" si="103"/>
        <v>150</v>
      </c>
      <c r="BQ128" s="22">
        <f t="shared" si="103"/>
        <v>150</v>
      </c>
    </row>
    <row r="129" spans="1:69" s="21" customFormat="1" ht="16" customHeight="1">
      <c r="A129" s="212"/>
      <c r="B129" s="21" t="s">
        <v>132</v>
      </c>
      <c r="C129" s="212" t="s">
        <v>2</v>
      </c>
      <c r="D129" s="212" t="s">
        <v>118</v>
      </c>
      <c r="E129" s="212" t="s">
        <v>93</v>
      </c>
      <c r="F129" s="212" t="s">
        <v>93</v>
      </c>
      <c r="G129" s="212" t="s">
        <v>36</v>
      </c>
      <c r="H129" s="197" t="s">
        <v>52</v>
      </c>
      <c r="I129" s="197" t="str">
        <f t="shared" si="67"/>
        <v>ExpensesR&amp;DStaffSuppliesSuppliesMobile ProductsSenior Mobile Developer</v>
      </c>
      <c r="J129" s="22">
        <f t="shared" si="98"/>
        <v>0</v>
      </c>
      <c r="K129" s="22">
        <f t="shared" si="98"/>
        <v>75</v>
      </c>
      <c r="L129" s="22">
        <f t="shared" si="98"/>
        <v>75</v>
      </c>
      <c r="M129" s="22">
        <f t="shared" si="98"/>
        <v>75</v>
      </c>
      <c r="N129" s="22">
        <f t="shared" si="98"/>
        <v>75</v>
      </c>
      <c r="O129" s="22">
        <f t="shared" si="98"/>
        <v>75</v>
      </c>
      <c r="P129" s="22">
        <f t="shared" si="98"/>
        <v>75</v>
      </c>
      <c r="Q129" s="22">
        <f t="shared" si="98"/>
        <v>75</v>
      </c>
      <c r="R129" s="22">
        <f t="shared" si="98"/>
        <v>75</v>
      </c>
      <c r="S129" s="22">
        <f t="shared" si="98"/>
        <v>75</v>
      </c>
      <c r="T129" s="22">
        <f t="shared" si="99"/>
        <v>75</v>
      </c>
      <c r="U129" s="22">
        <f t="shared" si="99"/>
        <v>75</v>
      </c>
      <c r="V129" s="22">
        <f t="shared" si="99"/>
        <v>75</v>
      </c>
      <c r="W129" s="22">
        <f t="shared" si="99"/>
        <v>75</v>
      </c>
      <c r="X129" s="22">
        <f t="shared" si="99"/>
        <v>75</v>
      </c>
      <c r="Y129" s="22">
        <f t="shared" si="99"/>
        <v>75</v>
      </c>
      <c r="Z129" s="22">
        <f t="shared" si="99"/>
        <v>75</v>
      </c>
      <c r="AA129" s="22">
        <f t="shared" si="99"/>
        <v>75</v>
      </c>
      <c r="AB129" s="22">
        <f t="shared" si="99"/>
        <v>75</v>
      </c>
      <c r="AC129" s="22">
        <f t="shared" si="99"/>
        <v>75</v>
      </c>
      <c r="AD129" s="22">
        <f t="shared" si="100"/>
        <v>75</v>
      </c>
      <c r="AE129" s="22">
        <f t="shared" si="100"/>
        <v>75</v>
      </c>
      <c r="AF129" s="22">
        <f t="shared" si="100"/>
        <v>75</v>
      </c>
      <c r="AG129" s="22">
        <f t="shared" si="100"/>
        <v>75</v>
      </c>
      <c r="AH129" s="22">
        <f t="shared" si="100"/>
        <v>75</v>
      </c>
      <c r="AI129" s="22">
        <f t="shared" si="100"/>
        <v>75</v>
      </c>
      <c r="AJ129" s="22">
        <f t="shared" si="100"/>
        <v>75</v>
      </c>
      <c r="AK129" s="22">
        <f t="shared" si="100"/>
        <v>75</v>
      </c>
      <c r="AL129" s="22">
        <f t="shared" si="100"/>
        <v>75</v>
      </c>
      <c r="AM129" s="22">
        <f t="shared" si="100"/>
        <v>75</v>
      </c>
      <c r="AN129" s="22">
        <f t="shared" si="101"/>
        <v>75</v>
      </c>
      <c r="AO129" s="22">
        <f t="shared" si="101"/>
        <v>75</v>
      </c>
      <c r="AP129" s="22">
        <f t="shared" si="101"/>
        <v>75</v>
      </c>
      <c r="AQ129" s="22">
        <f t="shared" si="101"/>
        <v>75</v>
      </c>
      <c r="AR129" s="22">
        <f t="shared" si="101"/>
        <v>75</v>
      </c>
      <c r="AS129" s="22">
        <f t="shared" si="101"/>
        <v>75</v>
      </c>
      <c r="AT129" s="22">
        <f t="shared" si="101"/>
        <v>150</v>
      </c>
      <c r="AU129" s="22">
        <f t="shared" si="101"/>
        <v>150</v>
      </c>
      <c r="AV129" s="22">
        <f t="shared" si="101"/>
        <v>150</v>
      </c>
      <c r="AW129" s="22">
        <f t="shared" si="101"/>
        <v>150</v>
      </c>
      <c r="AX129" s="22">
        <f t="shared" si="102"/>
        <v>150</v>
      </c>
      <c r="AY129" s="22">
        <f t="shared" si="102"/>
        <v>150</v>
      </c>
      <c r="AZ129" s="22">
        <f t="shared" si="102"/>
        <v>225</v>
      </c>
      <c r="BA129" s="22">
        <f t="shared" si="102"/>
        <v>225</v>
      </c>
      <c r="BB129" s="22">
        <f t="shared" si="102"/>
        <v>300</v>
      </c>
      <c r="BC129" s="22">
        <f t="shared" si="102"/>
        <v>300</v>
      </c>
      <c r="BD129" s="22">
        <f t="shared" si="102"/>
        <v>300</v>
      </c>
      <c r="BE129" s="22">
        <f t="shared" si="102"/>
        <v>300</v>
      </c>
      <c r="BF129" s="22">
        <f t="shared" si="102"/>
        <v>450</v>
      </c>
      <c r="BG129" s="22">
        <f t="shared" si="102"/>
        <v>450</v>
      </c>
      <c r="BH129" s="22">
        <f t="shared" si="103"/>
        <v>450</v>
      </c>
      <c r="BI129" s="22">
        <f t="shared" si="103"/>
        <v>600</v>
      </c>
      <c r="BJ129" s="22">
        <f t="shared" si="103"/>
        <v>600</v>
      </c>
      <c r="BK129" s="22">
        <f t="shared" si="103"/>
        <v>600</v>
      </c>
      <c r="BL129" s="22">
        <f t="shared" si="103"/>
        <v>750</v>
      </c>
      <c r="BM129" s="22">
        <f t="shared" si="103"/>
        <v>750</v>
      </c>
      <c r="BN129" s="22">
        <f t="shared" si="103"/>
        <v>750</v>
      </c>
      <c r="BO129" s="22">
        <f t="shared" si="103"/>
        <v>900</v>
      </c>
      <c r="BP129" s="22">
        <f t="shared" si="103"/>
        <v>900</v>
      </c>
      <c r="BQ129" s="22">
        <f t="shared" si="103"/>
        <v>900</v>
      </c>
    </row>
    <row r="130" spans="1:69" s="21" customFormat="1" ht="16" customHeight="1">
      <c r="A130" s="212"/>
      <c r="B130" s="21" t="s">
        <v>132</v>
      </c>
      <c r="C130" s="212" t="s">
        <v>2</v>
      </c>
      <c r="D130" s="212" t="s">
        <v>118</v>
      </c>
      <c r="E130" s="212" t="s">
        <v>93</v>
      </c>
      <c r="F130" s="212" t="s">
        <v>93</v>
      </c>
      <c r="G130" s="212" t="s">
        <v>36</v>
      </c>
      <c r="H130" s="197" t="s">
        <v>53</v>
      </c>
      <c r="I130" s="197" t="str">
        <f t="shared" si="67"/>
        <v>ExpensesR&amp;DStaffSuppliesSuppliesMobile ProductsJunior Mobile Developer</v>
      </c>
      <c r="J130" s="22">
        <f t="shared" si="98"/>
        <v>0</v>
      </c>
      <c r="K130" s="22">
        <f t="shared" si="98"/>
        <v>0</v>
      </c>
      <c r="L130" s="22">
        <f t="shared" si="98"/>
        <v>0</v>
      </c>
      <c r="M130" s="22">
        <f t="shared" si="98"/>
        <v>0</v>
      </c>
      <c r="N130" s="22">
        <f t="shared" si="98"/>
        <v>0</v>
      </c>
      <c r="O130" s="22">
        <f t="shared" si="98"/>
        <v>0</v>
      </c>
      <c r="P130" s="22">
        <f t="shared" si="98"/>
        <v>0</v>
      </c>
      <c r="Q130" s="22">
        <f t="shared" si="98"/>
        <v>0</v>
      </c>
      <c r="R130" s="22">
        <f t="shared" si="98"/>
        <v>0</v>
      </c>
      <c r="S130" s="22">
        <f t="shared" si="98"/>
        <v>0</v>
      </c>
      <c r="T130" s="22">
        <f t="shared" si="99"/>
        <v>75</v>
      </c>
      <c r="U130" s="22">
        <f t="shared" si="99"/>
        <v>75</v>
      </c>
      <c r="V130" s="22">
        <f t="shared" si="99"/>
        <v>75</v>
      </c>
      <c r="W130" s="22">
        <f t="shared" si="99"/>
        <v>75</v>
      </c>
      <c r="X130" s="22">
        <f t="shared" si="99"/>
        <v>75</v>
      </c>
      <c r="Y130" s="22">
        <f t="shared" si="99"/>
        <v>75</v>
      </c>
      <c r="Z130" s="22">
        <f t="shared" si="99"/>
        <v>75</v>
      </c>
      <c r="AA130" s="22">
        <f t="shared" si="99"/>
        <v>75</v>
      </c>
      <c r="AB130" s="22">
        <f t="shared" si="99"/>
        <v>75</v>
      </c>
      <c r="AC130" s="22">
        <f t="shared" si="99"/>
        <v>75</v>
      </c>
      <c r="AD130" s="22">
        <f t="shared" si="100"/>
        <v>150</v>
      </c>
      <c r="AE130" s="22">
        <f t="shared" si="100"/>
        <v>150</v>
      </c>
      <c r="AF130" s="22">
        <f t="shared" si="100"/>
        <v>150</v>
      </c>
      <c r="AG130" s="22">
        <f t="shared" si="100"/>
        <v>150</v>
      </c>
      <c r="AH130" s="22">
        <f t="shared" si="100"/>
        <v>150</v>
      </c>
      <c r="AI130" s="22">
        <f t="shared" si="100"/>
        <v>150</v>
      </c>
      <c r="AJ130" s="22">
        <f t="shared" si="100"/>
        <v>150</v>
      </c>
      <c r="AK130" s="22">
        <f t="shared" si="100"/>
        <v>150</v>
      </c>
      <c r="AL130" s="22">
        <f t="shared" si="100"/>
        <v>150</v>
      </c>
      <c r="AM130" s="22">
        <f t="shared" si="100"/>
        <v>225</v>
      </c>
      <c r="AN130" s="22">
        <f t="shared" si="101"/>
        <v>225</v>
      </c>
      <c r="AO130" s="22">
        <f t="shared" si="101"/>
        <v>225</v>
      </c>
      <c r="AP130" s="22">
        <f t="shared" si="101"/>
        <v>225</v>
      </c>
      <c r="AQ130" s="22">
        <f t="shared" si="101"/>
        <v>225</v>
      </c>
      <c r="AR130" s="22">
        <f t="shared" si="101"/>
        <v>225</v>
      </c>
      <c r="AS130" s="22">
        <f t="shared" si="101"/>
        <v>225</v>
      </c>
      <c r="AT130" s="22">
        <f t="shared" si="101"/>
        <v>225</v>
      </c>
      <c r="AU130" s="22">
        <f t="shared" si="101"/>
        <v>300</v>
      </c>
      <c r="AV130" s="22">
        <f t="shared" si="101"/>
        <v>300</v>
      </c>
      <c r="AW130" s="22">
        <f t="shared" si="101"/>
        <v>300</v>
      </c>
      <c r="AX130" s="22">
        <f t="shared" si="102"/>
        <v>300</v>
      </c>
      <c r="AY130" s="22">
        <f t="shared" si="102"/>
        <v>300</v>
      </c>
      <c r="AZ130" s="22">
        <f t="shared" si="102"/>
        <v>300</v>
      </c>
      <c r="BA130" s="22">
        <f t="shared" si="102"/>
        <v>375</v>
      </c>
      <c r="BB130" s="22">
        <f t="shared" si="102"/>
        <v>375</v>
      </c>
      <c r="BC130" s="22">
        <f t="shared" si="102"/>
        <v>375</v>
      </c>
      <c r="BD130" s="22">
        <f t="shared" si="102"/>
        <v>375</v>
      </c>
      <c r="BE130" s="22">
        <f t="shared" si="102"/>
        <v>450</v>
      </c>
      <c r="BF130" s="22">
        <f t="shared" si="102"/>
        <v>450</v>
      </c>
      <c r="BG130" s="22">
        <f t="shared" si="102"/>
        <v>600</v>
      </c>
      <c r="BH130" s="22">
        <f t="shared" si="103"/>
        <v>600</v>
      </c>
      <c r="BI130" s="22">
        <f t="shared" si="103"/>
        <v>600</v>
      </c>
      <c r="BJ130" s="22">
        <f t="shared" si="103"/>
        <v>750</v>
      </c>
      <c r="BK130" s="22">
        <f t="shared" si="103"/>
        <v>750</v>
      </c>
      <c r="BL130" s="22">
        <f t="shared" si="103"/>
        <v>750</v>
      </c>
      <c r="BM130" s="22">
        <f t="shared" si="103"/>
        <v>900</v>
      </c>
      <c r="BN130" s="22">
        <f t="shared" si="103"/>
        <v>900</v>
      </c>
      <c r="BO130" s="22">
        <f t="shared" si="103"/>
        <v>900</v>
      </c>
      <c r="BP130" s="22">
        <f t="shared" si="103"/>
        <v>1050</v>
      </c>
      <c r="BQ130" s="22">
        <f t="shared" si="103"/>
        <v>1050</v>
      </c>
    </row>
    <row r="131" spans="1:69" s="21" customFormat="1" ht="16" customHeight="1">
      <c r="A131" s="212"/>
      <c r="B131" s="21" t="s">
        <v>132</v>
      </c>
      <c r="C131" s="212" t="s">
        <v>2</v>
      </c>
      <c r="D131" s="212" t="s">
        <v>118</v>
      </c>
      <c r="E131" s="212" t="s">
        <v>93</v>
      </c>
      <c r="F131" s="212" t="s">
        <v>93</v>
      </c>
      <c r="G131" s="212" t="s">
        <v>36</v>
      </c>
      <c r="H131" s="197" t="s">
        <v>54</v>
      </c>
      <c r="I131" s="197" t="str">
        <f t="shared" si="67"/>
        <v>ExpensesR&amp;DStaffSuppliesSuppliesMobile ProductsMobile Designer</v>
      </c>
      <c r="J131" s="22">
        <f t="shared" si="98"/>
        <v>0</v>
      </c>
      <c r="K131" s="22">
        <f t="shared" si="98"/>
        <v>0</v>
      </c>
      <c r="L131" s="22">
        <f t="shared" si="98"/>
        <v>0</v>
      </c>
      <c r="M131" s="22">
        <f t="shared" si="98"/>
        <v>0</v>
      </c>
      <c r="N131" s="22">
        <f t="shared" si="98"/>
        <v>0</v>
      </c>
      <c r="O131" s="22">
        <f t="shared" si="98"/>
        <v>0</v>
      </c>
      <c r="P131" s="22">
        <f t="shared" si="98"/>
        <v>0</v>
      </c>
      <c r="Q131" s="22">
        <f t="shared" si="98"/>
        <v>0</v>
      </c>
      <c r="R131" s="22">
        <f t="shared" si="98"/>
        <v>0</v>
      </c>
      <c r="S131" s="22">
        <f t="shared" si="98"/>
        <v>0</v>
      </c>
      <c r="T131" s="22">
        <f t="shared" si="99"/>
        <v>0</v>
      </c>
      <c r="U131" s="22">
        <f t="shared" si="99"/>
        <v>0</v>
      </c>
      <c r="V131" s="22">
        <f t="shared" si="99"/>
        <v>0</v>
      </c>
      <c r="W131" s="22">
        <f t="shared" si="99"/>
        <v>0</v>
      </c>
      <c r="X131" s="22">
        <f t="shared" si="99"/>
        <v>0</v>
      </c>
      <c r="Y131" s="22">
        <f t="shared" si="99"/>
        <v>0</v>
      </c>
      <c r="Z131" s="22">
        <f t="shared" si="99"/>
        <v>0</v>
      </c>
      <c r="AA131" s="22">
        <f t="shared" si="99"/>
        <v>75</v>
      </c>
      <c r="AB131" s="22">
        <f t="shared" si="99"/>
        <v>75</v>
      </c>
      <c r="AC131" s="22">
        <f t="shared" si="99"/>
        <v>75</v>
      </c>
      <c r="AD131" s="22">
        <f t="shared" si="100"/>
        <v>75</v>
      </c>
      <c r="AE131" s="22">
        <f t="shared" si="100"/>
        <v>75</v>
      </c>
      <c r="AF131" s="22">
        <f t="shared" si="100"/>
        <v>75</v>
      </c>
      <c r="AG131" s="22">
        <f t="shared" si="100"/>
        <v>75</v>
      </c>
      <c r="AH131" s="22">
        <f t="shared" si="100"/>
        <v>75</v>
      </c>
      <c r="AI131" s="22">
        <f t="shared" si="100"/>
        <v>75</v>
      </c>
      <c r="AJ131" s="22">
        <f t="shared" si="100"/>
        <v>75</v>
      </c>
      <c r="AK131" s="22">
        <f t="shared" si="100"/>
        <v>75</v>
      </c>
      <c r="AL131" s="22">
        <f t="shared" si="100"/>
        <v>75</v>
      </c>
      <c r="AM131" s="22">
        <f t="shared" si="100"/>
        <v>75</v>
      </c>
      <c r="AN131" s="22">
        <f t="shared" si="101"/>
        <v>75</v>
      </c>
      <c r="AO131" s="22">
        <f t="shared" si="101"/>
        <v>75</v>
      </c>
      <c r="AP131" s="22">
        <f t="shared" si="101"/>
        <v>75</v>
      </c>
      <c r="AQ131" s="22">
        <f t="shared" si="101"/>
        <v>75</v>
      </c>
      <c r="AR131" s="22">
        <f t="shared" si="101"/>
        <v>75</v>
      </c>
      <c r="AS131" s="22">
        <f t="shared" si="101"/>
        <v>75</v>
      </c>
      <c r="AT131" s="22">
        <f t="shared" si="101"/>
        <v>75</v>
      </c>
      <c r="AU131" s="22">
        <f t="shared" si="101"/>
        <v>75</v>
      </c>
      <c r="AV131" s="22">
        <f t="shared" si="101"/>
        <v>75</v>
      </c>
      <c r="AW131" s="22">
        <f t="shared" si="101"/>
        <v>75</v>
      </c>
      <c r="AX131" s="22">
        <f t="shared" si="102"/>
        <v>75</v>
      </c>
      <c r="AY131" s="22">
        <f t="shared" si="102"/>
        <v>75</v>
      </c>
      <c r="AZ131" s="22">
        <f t="shared" si="102"/>
        <v>75</v>
      </c>
      <c r="BA131" s="22">
        <f t="shared" si="102"/>
        <v>75</v>
      </c>
      <c r="BB131" s="22">
        <f t="shared" si="102"/>
        <v>75</v>
      </c>
      <c r="BC131" s="22">
        <f t="shared" si="102"/>
        <v>75</v>
      </c>
      <c r="BD131" s="22">
        <f t="shared" si="102"/>
        <v>75</v>
      </c>
      <c r="BE131" s="22">
        <f t="shared" si="102"/>
        <v>75</v>
      </c>
      <c r="BF131" s="22">
        <f t="shared" si="102"/>
        <v>75</v>
      </c>
      <c r="BG131" s="22">
        <f t="shared" si="102"/>
        <v>75</v>
      </c>
      <c r="BH131" s="22">
        <f t="shared" si="103"/>
        <v>75</v>
      </c>
      <c r="BI131" s="22">
        <f t="shared" si="103"/>
        <v>75</v>
      </c>
      <c r="BJ131" s="22">
        <f t="shared" si="103"/>
        <v>75</v>
      </c>
      <c r="BK131" s="22">
        <f t="shared" si="103"/>
        <v>75</v>
      </c>
      <c r="BL131" s="22">
        <f t="shared" si="103"/>
        <v>75</v>
      </c>
      <c r="BM131" s="22">
        <f t="shared" si="103"/>
        <v>75</v>
      </c>
      <c r="BN131" s="22">
        <f t="shared" si="103"/>
        <v>75</v>
      </c>
      <c r="BO131" s="22">
        <f t="shared" si="103"/>
        <v>75</v>
      </c>
      <c r="BP131" s="22">
        <f t="shared" si="103"/>
        <v>75</v>
      </c>
      <c r="BQ131" s="22">
        <f t="shared" si="103"/>
        <v>75</v>
      </c>
    </row>
    <row r="132" spans="1:69" s="21" customFormat="1" ht="16" customHeight="1">
      <c r="A132" s="212"/>
      <c r="B132" s="21" t="s">
        <v>132</v>
      </c>
      <c r="C132" s="212" t="s">
        <v>2</v>
      </c>
      <c r="D132" s="212" t="s">
        <v>118</v>
      </c>
      <c r="E132" s="212" t="s">
        <v>93</v>
      </c>
      <c r="F132" s="212" t="s">
        <v>93</v>
      </c>
      <c r="G132" s="212" t="s">
        <v>37</v>
      </c>
      <c r="H132" s="197" t="s">
        <v>39</v>
      </c>
      <c r="I132" s="197" t="str">
        <f t="shared" si="67"/>
        <v>ExpensesR&amp;DStaffSuppliesSuppliesMobile Platform TeamDevelopment Manager</v>
      </c>
      <c r="J132" s="22">
        <f t="shared" si="98"/>
        <v>0</v>
      </c>
      <c r="K132" s="22">
        <f t="shared" si="98"/>
        <v>0</v>
      </c>
      <c r="L132" s="22">
        <f t="shared" si="98"/>
        <v>0</v>
      </c>
      <c r="M132" s="22">
        <f t="shared" si="98"/>
        <v>0</v>
      </c>
      <c r="N132" s="22">
        <f t="shared" si="98"/>
        <v>0</v>
      </c>
      <c r="O132" s="22">
        <f t="shared" si="98"/>
        <v>0</v>
      </c>
      <c r="P132" s="22">
        <f t="shared" si="98"/>
        <v>0</v>
      </c>
      <c r="Q132" s="22">
        <f t="shared" si="98"/>
        <v>0</v>
      </c>
      <c r="R132" s="22">
        <f t="shared" si="98"/>
        <v>0</v>
      </c>
      <c r="S132" s="22">
        <f t="shared" si="98"/>
        <v>0</v>
      </c>
      <c r="T132" s="22">
        <f t="shared" si="99"/>
        <v>0</v>
      </c>
      <c r="U132" s="22">
        <f t="shared" si="99"/>
        <v>0</v>
      </c>
      <c r="V132" s="22">
        <f t="shared" si="99"/>
        <v>0</v>
      </c>
      <c r="W132" s="22">
        <f t="shared" si="99"/>
        <v>0</v>
      </c>
      <c r="X132" s="22">
        <f t="shared" si="99"/>
        <v>0</v>
      </c>
      <c r="Y132" s="22">
        <f t="shared" si="99"/>
        <v>0</v>
      </c>
      <c r="Z132" s="22">
        <f t="shared" si="99"/>
        <v>0</v>
      </c>
      <c r="AA132" s="22">
        <f t="shared" si="99"/>
        <v>0</v>
      </c>
      <c r="AB132" s="22">
        <f t="shared" si="99"/>
        <v>0</v>
      </c>
      <c r="AC132" s="22">
        <f t="shared" si="99"/>
        <v>0</v>
      </c>
      <c r="AD132" s="22">
        <f t="shared" si="100"/>
        <v>0</v>
      </c>
      <c r="AE132" s="22">
        <f t="shared" si="100"/>
        <v>0</v>
      </c>
      <c r="AF132" s="22">
        <f t="shared" si="100"/>
        <v>0</v>
      </c>
      <c r="AG132" s="22">
        <f t="shared" si="100"/>
        <v>0</v>
      </c>
      <c r="AH132" s="22">
        <f t="shared" si="100"/>
        <v>0</v>
      </c>
      <c r="AI132" s="22">
        <f t="shared" si="100"/>
        <v>0</v>
      </c>
      <c r="AJ132" s="22">
        <f t="shared" si="100"/>
        <v>0</v>
      </c>
      <c r="AK132" s="22">
        <f t="shared" si="100"/>
        <v>0</v>
      </c>
      <c r="AL132" s="22">
        <f t="shared" si="100"/>
        <v>0</v>
      </c>
      <c r="AM132" s="22">
        <f t="shared" si="100"/>
        <v>0</v>
      </c>
      <c r="AN132" s="22">
        <f t="shared" si="101"/>
        <v>0</v>
      </c>
      <c r="AO132" s="22">
        <f t="shared" si="101"/>
        <v>0</v>
      </c>
      <c r="AP132" s="22">
        <f t="shared" si="101"/>
        <v>0</v>
      </c>
      <c r="AQ132" s="22">
        <f t="shared" si="101"/>
        <v>0</v>
      </c>
      <c r="AR132" s="22">
        <f t="shared" si="101"/>
        <v>0</v>
      </c>
      <c r="AS132" s="22">
        <f t="shared" si="101"/>
        <v>0</v>
      </c>
      <c r="AT132" s="22">
        <f t="shared" si="101"/>
        <v>0</v>
      </c>
      <c r="AU132" s="22">
        <f t="shared" si="101"/>
        <v>0</v>
      </c>
      <c r="AV132" s="22">
        <f t="shared" si="101"/>
        <v>0</v>
      </c>
      <c r="AW132" s="22">
        <f t="shared" si="101"/>
        <v>0</v>
      </c>
      <c r="AX132" s="22">
        <f t="shared" si="102"/>
        <v>0</v>
      </c>
      <c r="AY132" s="22">
        <f t="shared" si="102"/>
        <v>0</v>
      </c>
      <c r="AZ132" s="22">
        <f t="shared" si="102"/>
        <v>0</v>
      </c>
      <c r="BA132" s="22">
        <f t="shared" si="102"/>
        <v>0</v>
      </c>
      <c r="BB132" s="22">
        <f t="shared" si="102"/>
        <v>0</v>
      </c>
      <c r="BC132" s="22">
        <f t="shared" si="102"/>
        <v>0</v>
      </c>
      <c r="BD132" s="22">
        <f t="shared" si="102"/>
        <v>0</v>
      </c>
      <c r="BE132" s="22">
        <f t="shared" si="102"/>
        <v>0</v>
      </c>
      <c r="BF132" s="22">
        <f t="shared" si="102"/>
        <v>75</v>
      </c>
      <c r="BG132" s="22">
        <f t="shared" si="102"/>
        <v>75</v>
      </c>
      <c r="BH132" s="22">
        <f t="shared" si="103"/>
        <v>75</v>
      </c>
      <c r="BI132" s="22">
        <f t="shared" si="103"/>
        <v>75</v>
      </c>
      <c r="BJ132" s="22">
        <f t="shared" si="103"/>
        <v>75</v>
      </c>
      <c r="BK132" s="22">
        <f t="shared" si="103"/>
        <v>75</v>
      </c>
      <c r="BL132" s="22">
        <f t="shared" si="103"/>
        <v>75</v>
      </c>
      <c r="BM132" s="22">
        <f t="shared" si="103"/>
        <v>75</v>
      </c>
      <c r="BN132" s="22">
        <f t="shared" si="103"/>
        <v>75</v>
      </c>
      <c r="BO132" s="22">
        <f t="shared" si="103"/>
        <v>75</v>
      </c>
      <c r="BP132" s="22">
        <f t="shared" si="103"/>
        <v>75</v>
      </c>
      <c r="BQ132" s="22">
        <f t="shared" si="103"/>
        <v>75</v>
      </c>
    </row>
    <row r="133" spans="1:69" s="21" customFormat="1" ht="16" customHeight="1">
      <c r="A133" s="212"/>
      <c r="B133" s="21" t="s">
        <v>132</v>
      </c>
      <c r="C133" s="212" t="s">
        <v>2</v>
      </c>
      <c r="D133" s="212" t="s">
        <v>118</v>
      </c>
      <c r="E133" s="212" t="s">
        <v>93</v>
      </c>
      <c r="F133" s="212" t="s">
        <v>93</v>
      </c>
      <c r="G133" s="212" t="s">
        <v>37</v>
      </c>
      <c r="H133" s="197" t="s">
        <v>52</v>
      </c>
      <c r="I133" s="197" t="str">
        <f t="shared" si="67"/>
        <v>ExpensesR&amp;DStaffSuppliesSuppliesMobile Platform TeamSenior Mobile Developer</v>
      </c>
      <c r="J133" s="22">
        <f t="shared" si="98"/>
        <v>75</v>
      </c>
      <c r="K133" s="22">
        <f t="shared" si="98"/>
        <v>75</v>
      </c>
      <c r="L133" s="22">
        <f t="shared" si="98"/>
        <v>75</v>
      </c>
      <c r="M133" s="22">
        <f t="shared" si="98"/>
        <v>75</v>
      </c>
      <c r="N133" s="22">
        <f t="shared" si="98"/>
        <v>75</v>
      </c>
      <c r="O133" s="22">
        <f t="shared" si="98"/>
        <v>75</v>
      </c>
      <c r="P133" s="22">
        <f t="shared" si="98"/>
        <v>75</v>
      </c>
      <c r="Q133" s="22">
        <f t="shared" si="98"/>
        <v>75</v>
      </c>
      <c r="R133" s="22">
        <f t="shared" si="98"/>
        <v>75</v>
      </c>
      <c r="S133" s="22">
        <f t="shared" si="98"/>
        <v>75</v>
      </c>
      <c r="T133" s="22">
        <f t="shared" si="99"/>
        <v>75</v>
      </c>
      <c r="U133" s="22">
        <f t="shared" si="99"/>
        <v>75</v>
      </c>
      <c r="V133" s="22">
        <f t="shared" si="99"/>
        <v>150</v>
      </c>
      <c r="W133" s="22">
        <f t="shared" si="99"/>
        <v>150</v>
      </c>
      <c r="X133" s="22">
        <f t="shared" si="99"/>
        <v>150</v>
      </c>
      <c r="Y133" s="22">
        <f t="shared" si="99"/>
        <v>150</v>
      </c>
      <c r="Z133" s="22">
        <f t="shared" si="99"/>
        <v>150</v>
      </c>
      <c r="AA133" s="22">
        <f t="shared" si="99"/>
        <v>150</v>
      </c>
      <c r="AB133" s="22">
        <f t="shared" si="99"/>
        <v>150</v>
      </c>
      <c r="AC133" s="22">
        <f t="shared" si="99"/>
        <v>150</v>
      </c>
      <c r="AD133" s="22">
        <f t="shared" si="100"/>
        <v>150</v>
      </c>
      <c r="AE133" s="22">
        <f t="shared" si="100"/>
        <v>150</v>
      </c>
      <c r="AF133" s="22">
        <f t="shared" si="100"/>
        <v>150</v>
      </c>
      <c r="AG133" s="22">
        <f t="shared" si="100"/>
        <v>150</v>
      </c>
      <c r="AH133" s="22">
        <f t="shared" si="100"/>
        <v>150</v>
      </c>
      <c r="AI133" s="22">
        <f t="shared" si="100"/>
        <v>150</v>
      </c>
      <c r="AJ133" s="22">
        <f t="shared" si="100"/>
        <v>150</v>
      </c>
      <c r="AK133" s="22">
        <f t="shared" si="100"/>
        <v>150</v>
      </c>
      <c r="AL133" s="22">
        <f t="shared" si="100"/>
        <v>150</v>
      </c>
      <c r="AM133" s="22">
        <f t="shared" si="100"/>
        <v>150</v>
      </c>
      <c r="AN133" s="22">
        <f t="shared" si="101"/>
        <v>150</v>
      </c>
      <c r="AO133" s="22">
        <f t="shared" si="101"/>
        <v>150</v>
      </c>
      <c r="AP133" s="22">
        <f t="shared" si="101"/>
        <v>150</v>
      </c>
      <c r="AQ133" s="22">
        <f t="shared" si="101"/>
        <v>150</v>
      </c>
      <c r="AR133" s="22">
        <f t="shared" si="101"/>
        <v>150</v>
      </c>
      <c r="AS133" s="22">
        <f t="shared" si="101"/>
        <v>150</v>
      </c>
      <c r="AT133" s="22">
        <f t="shared" si="101"/>
        <v>225</v>
      </c>
      <c r="AU133" s="22">
        <f t="shared" si="101"/>
        <v>225</v>
      </c>
      <c r="AV133" s="22">
        <f t="shared" si="101"/>
        <v>225</v>
      </c>
      <c r="AW133" s="22">
        <f t="shared" si="101"/>
        <v>225</v>
      </c>
      <c r="AX133" s="22">
        <f t="shared" si="102"/>
        <v>225</v>
      </c>
      <c r="AY133" s="22">
        <f t="shared" si="102"/>
        <v>225</v>
      </c>
      <c r="AZ133" s="22">
        <f t="shared" si="102"/>
        <v>225</v>
      </c>
      <c r="BA133" s="22">
        <f t="shared" si="102"/>
        <v>225</v>
      </c>
      <c r="BB133" s="22">
        <f t="shared" si="102"/>
        <v>225</v>
      </c>
      <c r="BC133" s="22">
        <f t="shared" si="102"/>
        <v>225</v>
      </c>
      <c r="BD133" s="22">
        <f t="shared" si="102"/>
        <v>225</v>
      </c>
      <c r="BE133" s="22">
        <f t="shared" si="102"/>
        <v>225</v>
      </c>
      <c r="BF133" s="22">
        <f t="shared" si="102"/>
        <v>300</v>
      </c>
      <c r="BG133" s="22">
        <f t="shared" si="102"/>
        <v>300</v>
      </c>
      <c r="BH133" s="22">
        <f t="shared" si="103"/>
        <v>300</v>
      </c>
      <c r="BI133" s="22">
        <f t="shared" si="103"/>
        <v>300</v>
      </c>
      <c r="BJ133" s="22">
        <f t="shared" si="103"/>
        <v>300</v>
      </c>
      <c r="BK133" s="22">
        <f t="shared" si="103"/>
        <v>300</v>
      </c>
      <c r="BL133" s="22">
        <f t="shared" si="103"/>
        <v>300</v>
      </c>
      <c r="BM133" s="22">
        <f t="shared" si="103"/>
        <v>300</v>
      </c>
      <c r="BN133" s="22">
        <f t="shared" si="103"/>
        <v>300</v>
      </c>
      <c r="BO133" s="22">
        <f t="shared" si="103"/>
        <v>300</v>
      </c>
      <c r="BP133" s="22">
        <f t="shared" si="103"/>
        <v>300</v>
      </c>
      <c r="BQ133" s="22">
        <f t="shared" si="103"/>
        <v>300</v>
      </c>
    </row>
    <row r="134" spans="1:69" s="21" customFormat="1" ht="16" customHeight="1">
      <c r="A134" s="212"/>
      <c r="B134" s="21" t="s">
        <v>132</v>
      </c>
      <c r="C134" s="212" t="s">
        <v>2</v>
      </c>
      <c r="D134" s="212" t="s">
        <v>118</v>
      </c>
      <c r="E134" s="212" t="s">
        <v>93</v>
      </c>
      <c r="F134" s="212" t="s">
        <v>93</v>
      </c>
      <c r="G134" s="212" t="s">
        <v>37</v>
      </c>
      <c r="H134" s="197" t="s">
        <v>53</v>
      </c>
      <c r="I134" s="197" t="str">
        <f t="shared" si="67"/>
        <v>ExpensesR&amp;DStaffSuppliesSuppliesMobile Platform TeamJunior Mobile Developer</v>
      </c>
      <c r="J134" s="22">
        <f t="shared" si="98"/>
        <v>75</v>
      </c>
      <c r="K134" s="22">
        <f t="shared" si="98"/>
        <v>75</v>
      </c>
      <c r="L134" s="22">
        <f t="shared" si="98"/>
        <v>75</v>
      </c>
      <c r="M134" s="22">
        <f t="shared" si="98"/>
        <v>75</v>
      </c>
      <c r="N134" s="22">
        <f t="shared" si="98"/>
        <v>75</v>
      </c>
      <c r="O134" s="22">
        <f t="shared" si="98"/>
        <v>75</v>
      </c>
      <c r="P134" s="22">
        <f t="shared" si="98"/>
        <v>75</v>
      </c>
      <c r="Q134" s="22">
        <f t="shared" si="98"/>
        <v>75</v>
      </c>
      <c r="R134" s="22">
        <f t="shared" si="98"/>
        <v>75</v>
      </c>
      <c r="S134" s="22">
        <f t="shared" si="98"/>
        <v>75</v>
      </c>
      <c r="T134" s="22">
        <f t="shared" si="99"/>
        <v>75</v>
      </c>
      <c r="U134" s="22">
        <f t="shared" si="99"/>
        <v>75</v>
      </c>
      <c r="V134" s="22">
        <f t="shared" si="99"/>
        <v>150</v>
      </c>
      <c r="W134" s="22">
        <f t="shared" si="99"/>
        <v>150</v>
      </c>
      <c r="X134" s="22">
        <f t="shared" si="99"/>
        <v>150</v>
      </c>
      <c r="Y134" s="22">
        <f t="shared" si="99"/>
        <v>150</v>
      </c>
      <c r="Z134" s="22">
        <f t="shared" si="99"/>
        <v>150</v>
      </c>
      <c r="AA134" s="22">
        <f t="shared" si="99"/>
        <v>150</v>
      </c>
      <c r="AB134" s="22">
        <f t="shared" si="99"/>
        <v>150</v>
      </c>
      <c r="AC134" s="22">
        <f t="shared" si="99"/>
        <v>150</v>
      </c>
      <c r="AD134" s="22">
        <f t="shared" si="100"/>
        <v>150</v>
      </c>
      <c r="AE134" s="22">
        <f t="shared" si="100"/>
        <v>150</v>
      </c>
      <c r="AF134" s="22">
        <f t="shared" si="100"/>
        <v>150</v>
      </c>
      <c r="AG134" s="22">
        <f t="shared" si="100"/>
        <v>150</v>
      </c>
      <c r="AH134" s="22">
        <f t="shared" si="100"/>
        <v>150</v>
      </c>
      <c r="AI134" s="22">
        <f t="shared" si="100"/>
        <v>150</v>
      </c>
      <c r="AJ134" s="22">
        <f t="shared" si="100"/>
        <v>150</v>
      </c>
      <c r="AK134" s="22">
        <f t="shared" si="100"/>
        <v>150</v>
      </c>
      <c r="AL134" s="22">
        <f t="shared" si="100"/>
        <v>150</v>
      </c>
      <c r="AM134" s="22">
        <f t="shared" si="100"/>
        <v>150</v>
      </c>
      <c r="AN134" s="22">
        <f t="shared" si="101"/>
        <v>150</v>
      </c>
      <c r="AO134" s="22">
        <f t="shared" si="101"/>
        <v>150</v>
      </c>
      <c r="AP134" s="22">
        <f t="shared" si="101"/>
        <v>150</v>
      </c>
      <c r="AQ134" s="22">
        <f t="shared" si="101"/>
        <v>150</v>
      </c>
      <c r="AR134" s="22">
        <f t="shared" si="101"/>
        <v>150</v>
      </c>
      <c r="AS134" s="22">
        <f t="shared" si="101"/>
        <v>150</v>
      </c>
      <c r="AT134" s="22">
        <f t="shared" si="101"/>
        <v>225</v>
      </c>
      <c r="AU134" s="22">
        <f t="shared" si="101"/>
        <v>225</v>
      </c>
      <c r="AV134" s="22">
        <f t="shared" si="101"/>
        <v>225</v>
      </c>
      <c r="AW134" s="22">
        <f t="shared" si="101"/>
        <v>225</v>
      </c>
      <c r="AX134" s="22">
        <f t="shared" si="102"/>
        <v>225</v>
      </c>
      <c r="AY134" s="22">
        <f t="shared" si="102"/>
        <v>225</v>
      </c>
      <c r="AZ134" s="22">
        <f t="shared" si="102"/>
        <v>225</v>
      </c>
      <c r="BA134" s="22">
        <f t="shared" si="102"/>
        <v>225</v>
      </c>
      <c r="BB134" s="22">
        <f t="shared" si="102"/>
        <v>225</v>
      </c>
      <c r="BC134" s="22">
        <f t="shared" si="102"/>
        <v>225</v>
      </c>
      <c r="BD134" s="22">
        <f t="shared" si="102"/>
        <v>225</v>
      </c>
      <c r="BE134" s="22">
        <f t="shared" si="102"/>
        <v>225</v>
      </c>
      <c r="BF134" s="22">
        <f t="shared" si="102"/>
        <v>300</v>
      </c>
      <c r="BG134" s="22">
        <f t="shared" si="102"/>
        <v>300</v>
      </c>
      <c r="BH134" s="22">
        <f t="shared" si="103"/>
        <v>300</v>
      </c>
      <c r="BI134" s="22">
        <f t="shared" si="103"/>
        <v>300</v>
      </c>
      <c r="BJ134" s="22">
        <f t="shared" si="103"/>
        <v>300</v>
      </c>
      <c r="BK134" s="22">
        <f t="shared" si="103"/>
        <v>300</v>
      </c>
      <c r="BL134" s="22">
        <f t="shared" si="103"/>
        <v>300</v>
      </c>
      <c r="BM134" s="22">
        <f t="shared" si="103"/>
        <v>300</v>
      </c>
      <c r="BN134" s="22">
        <f t="shared" si="103"/>
        <v>300</v>
      </c>
      <c r="BO134" s="22">
        <f t="shared" si="103"/>
        <v>300</v>
      </c>
      <c r="BP134" s="22">
        <f t="shared" si="103"/>
        <v>300</v>
      </c>
      <c r="BQ134" s="22">
        <f t="shared" si="103"/>
        <v>300</v>
      </c>
    </row>
    <row r="135" spans="1:69" s="21" customFormat="1" ht="16" customHeight="1">
      <c r="A135" s="212"/>
      <c r="B135" s="21" t="s">
        <v>132</v>
      </c>
      <c r="C135" s="212" t="s">
        <v>2</v>
      </c>
      <c r="D135" s="212" t="s">
        <v>118</v>
      </c>
      <c r="E135" s="212" t="s">
        <v>93</v>
      </c>
      <c r="F135" s="212" t="s">
        <v>93</v>
      </c>
      <c r="G135" s="212" t="s">
        <v>45</v>
      </c>
      <c r="H135" s="197" t="s">
        <v>38</v>
      </c>
      <c r="I135" s="197" t="str">
        <f t="shared" si="67"/>
        <v>ExpensesR&amp;DStaffSuppliesSuppliesServer DevelopmentArchitect</v>
      </c>
      <c r="J135" s="22">
        <f t="shared" si="98"/>
        <v>0</v>
      </c>
      <c r="K135" s="22">
        <f t="shared" si="98"/>
        <v>0</v>
      </c>
      <c r="L135" s="22">
        <f t="shared" si="98"/>
        <v>0</v>
      </c>
      <c r="M135" s="22">
        <f t="shared" si="98"/>
        <v>0</v>
      </c>
      <c r="N135" s="22">
        <f t="shared" si="98"/>
        <v>0</v>
      </c>
      <c r="O135" s="22">
        <f t="shared" si="98"/>
        <v>0</v>
      </c>
      <c r="P135" s="22">
        <f t="shared" si="98"/>
        <v>0</v>
      </c>
      <c r="Q135" s="22">
        <f t="shared" si="98"/>
        <v>0</v>
      </c>
      <c r="R135" s="22">
        <f t="shared" si="98"/>
        <v>0</v>
      </c>
      <c r="S135" s="22">
        <f t="shared" si="98"/>
        <v>0</v>
      </c>
      <c r="T135" s="22">
        <f t="shared" si="99"/>
        <v>0</v>
      </c>
      <c r="U135" s="22">
        <f t="shared" si="99"/>
        <v>0</v>
      </c>
      <c r="V135" s="22">
        <f t="shared" si="99"/>
        <v>0</v>
      </c>
      <c r="W135" s="22">
        <f t="shared" si="99"/>
        <v>0</v>
      </c>
      <c r="X135" s="22">
        <f t="shared" si="99"/>
        <v>0</v>
      </c>
      <c r="Y135" s="22">
        <f t="shared" si="99"/>
        <v>0</v>
      </c>
      <c r="Z135" s="22">
        <f t="shared" si="99"/>
        <v>0</v>
      </c>
      <c r="AA135" s="22">
        <f t="shared" si="99"/>
        <v>0</v>
      </c>
      <c r="AB135" s="22">
        <f t="shared" si="99"/>
        <v>0</v>
      </c>
      <c r="AC135" s="22">
        <f t="shared" si="99"/>
        <v>0</v>
      </c>
      <c r="AD135" s="22">
        <f t="shared" si="100"/>
        <v>0</v>
      </c>
      <c r="AE135" s="22">
        <f t="shared" si="100"/>
        <v>0</v>
      </c>
      <c r="AF135" s="22">
        <f t="shared" si="100"/>
        <v>75</v>
      </c>
      <c r="AG135" s="22">
        <f t="shared" si="100"/>
        <v>75</v>
      </c>
      <c r="AH135" s="22">
        <f t="shared" si="100"/>
        <v>75</v>
      </c>
      <c r="AI135" s="22">
        <f t="shared" si="100"/>
        <v>75</v>
      </c>
      <c r="AJ135" s="22">
        <f t="shared" si="100"/>
        <v>75</v>
      </c>
      <c r="AK135" s="22">
        <f t="shared" si="100"/>
        <v>75</v>
      </c>
      <c r="AL135" s="22">
        <f t="shared" si="100"/>
        <v>75</v>
      </c>
      <c r="AM135" s="22">
        <f t="shared" si="100"/>
        <v>75</v>
      </c>
      <c r="AN135" s="22">
        <f t="shared" si="101"/>
        <v>75</v>
      </c>
      <c r="AO135" s="22">
        <f t="shared" si="101"/>
        <v>75</v>
      </c>
      <c r="AP135" s="22">
        <f t="shared" si="101"/>
        <v>75</v>
      </c>
      <c r="AQ135" s="22">
        <f t="shared" si="101"/>
        <v>75</v>
      </c>
      <c r="AR135" s="22">
        <f t="shared" si="101"/>
        <v>75</v>
      </c>
      <c r="AS135" s="22">
        <f t="shared" si="101"/>
        <v>75</v>
      </c>
      <c r="AT135" s="22">
        <f t="shared" si="101"/>
        <v>75</v>
      </c>
      <c r="AU135" s="22">
        <f t="shared" si="101"/>
        <v>75</v>
      </c>
      <c r="AV135" s="22">
        <f t="shared" si="101"/>
        <v>75</v>
      </c>
      <c r="AW135" s="22">
        <f t="shared" si="101"/>
        <v>75</v>
      </c>
      <c r="AX135" s="22">
        <f t="shared" si="102"/>
        <v>75</v>
      </c>
      <c r="AY135" s="22">
        <f t="shared" si="102"/>
        <v>75</v>
      </c>
      <c r="AZ135" s="22">
        <f t="shared" si="102"/>
        <v>75</v>
      </c>
      <c r="BA135" s="22">
        <f t="shared" si="102"/>
        <v>75</v>
      </c>
      <c r="BB135" s="22">
        <f t="shared" si="102"/>
        <v>75</v>
      </c>
      <c r="BC135" s="22">
        <f t="shared" si="102"/>
        <v>75</v>
      </c>
      <c r="BD135" s="22">
        <f t="shared" si="102"/>
        <v>75</v>
      </c>
      <c r="BE135" s="22">
        <f t="shared" si="102"/>
        <v>75</v>
      </c>
      <c r="BF135" s="22">
        <f t="shared" si="102"/>
        <v>75</v>
      </c>
      <c r="BG135" s="22">
        <f t="shared" si="102"/>
        <v>75</v>
      </c>
      <c r="BH135" s="22">
        <f t="shared" si="103"/>
        <v>75</v>
      </c>
      <c r="BI135" s="22">
        <f t="shared" si="103"/>
        <v>75</v>
      </c>
      <c r="BJ135" s="22">
        <f t="shared" si="103"/>
        <v>75</v>
      </c>
      <c r="BK135" s="22">
        <f t="shared" si="103"/>
        <v>75</v>
      </c>
      <c r="BL135" s="22">
        <f t="shared" si="103"/>
        <v>75</v>
      </c>
      <c r="BM135" s="22">
        <f t="shared" si="103"/>
        <v>75</v>
      </c>
      <c r="BN135" s="22">
        <f t="shared" si="103"/>
        <v>75</v>
      </c>
      <c r="BO135" s="22">
        <f t="shared" si="103"/>
        <v>75</v>
      </c>
      <c r="BP135" s="22">
        <f t="shared" si="103"/>
        <v>75</v>
      </c>
      <c r="BQ135" s="22">
        <f t="shared" si="103"/>
        <v>75</v>
      </c>
    </row>
    <row r="136" spans="1:69" s="21" customFormat="1" ht="16" customHeight="1">
      <c r="A136" s="212"/>
      <c r="B136" s="21" t="s">
        <v>132</v>
      </c>
      <c r="C136" s="212" t="s">
        <v>2</v>
      </c>
      <c r="D136" s="212" t="s">
        <v>118</v>
      </c>
      <c r="E136" s="212" t="s">
        <v>93</v>
      </c>
      <c r="F136" s="212" t="s">
        <v>93</v>
      </c>
      <c r="G136" s="212" t="s">
        <v>45</v>
      </c>
      <c r="H136" s="197" t="s">
        <v>46</v>
      </c>
      <c r="I136" s="197" t="str">
        <f t="shared" si="67"/>
        <v>ExpensesR&amp;DStaffSuppliesSuppliesServer DevelopmentSenior Developer</v>
      </c>
      <c r="J136" s="22">
        <f t="shared" si="98"/>
        <v>0</v>
      </c>
      <c r="K136" s="22">
        <f t="shared" si="98"/>
        <v>0</v>
      </c>
      <c r="L136" s="22">
        <f t="shared" si="98"/>
        <v>0</v>
      </c>
      <c r="M136" s="22">
        <f t="shared" si="98"/>
        <v>0</v>
      </c>
      <c r="N136" s="22">
        <f t="shared" si="98"/>
        <v>0</v>
      </c>
      <c r="O136" s="22">
        <f t="shared" si="98"/>
        <v>75</v>
      </c>
      <c r="P136" s="22">
        <f t="shared" si="98"/>
        <v>75</v>
      </c>
      <c r="Q136" s="22">
        <f t="shared" si="98"/>
        <v>75</v>
      </c>
      <c r="R136" s="22">
        <f t="shared" si="98"/>
        <v>75</v>
      </c>
      <c r="S136" s="22">
        <f t="shared" si="98"/>
        <v>75</v>
      </c>
      <c r="T136" s="22">
        <f t="shared" si="99"/>
        <v>75</v>
      </c>
      <c r="U136" s="22">
        <f t="shared" si="99"/>
        <v>75</v>
      </c>
      <c r="V136" s="22">
        <f t="shared" si="99"/>
        <v>75</v>
      </c>
      <c r="W136" s="22">
        <f t="shared" si="99"/>
        <v>75</v>
      </c>
      <c r="X136" s="22">
        <f t="shared" si="99"/>
        <v>75</v>
      </c>
      <c r="Y136" s="22">
        <f t="shared" si="99"/>
        <v>75</v>
      </c>
      <c r="Z136" s="22">
        <f t="shared" si="99"/>
        <v>75</v>
      </c>
      <c r="AA136" s="22">
        <f t="shared" si="99"/>
        <v>75</v>
      </c>
      <c r="AB136" s="22">
        <f t="shared" si="99"/>
        <v>75</v>
      </c>
      <c r="AC136" s="22">
        <f t="shared" si="99"/>
        <v>75</v>
      </c>
      <c r="AD136" s="22">
        <f t="shared" si="100"/>
        <v>75</v>
      </c>
      <c r="AE136" s="22">
        <f t="shared" si="100"/>
        <v>75</v>
      </c>
      <c r="AF136" s="22">
        <f t="shared" si="100"/>
        <v>75</v>
      </c>
      <c r="AG136" s="22">
        <f t="shared" si="100"/>
        <v>75</v>
      </c>
      <c r="AH136" s="22">
        <f t="shared" si="100"/>
        <v>75</v>
      </c>
      <c r="AI136" s="22">
        <f t="shared" si="100"/>
        <v>75</v>
      </c>
      <c r="AJ136" s="22">
        <f t="shared" si="100"/>
        <v>75</v>
      </c>
      <c r="AK136" s="22">
        <f t="shared" si="100"/>
        <v>75</v>
      </c>
      <c r="AL136" s="22">
        <f t="shared" si="100"/>
        <v>75</v>
      </c>
      <c r="AM136" s="22">
        <f t="shared" si="100"/>
        <v>75</v>
      </c>
      <c r="AN136" s="22">
        <f t="shared" si="101"/>
        <v>75</v>
      </c>
      <c r="AO136" s="22">
        <f t="shared" si="101"/>
        <v>75</v>
      </c>
      <c r="AP136" s="22">
        <f t="shared" si="101"/>
        <v>150</v>
      </c>
      <c r="AQ136" s="22">
        <f t="shared" si="101"/>
        <v>150</v>
      </c>
      <c r="AR136" s="22">
        <f t="shared" si="101"/>
        <v>150</v>
      </c>
      <c r="AS136" s="22">
        <f t="shared" si="101"/>
        <v>150</v>
      </c>
      <c r="AT136" s="22">
        <f t="shared" si="101"/>
        <v>150</v>
      </c>
      <c r="AU136" s="22">
        <f t="shared" si="101"/>
        <v>150</v>
      </c>
      <c r="AV136" s="22">
        <f t="shared" si="101"/>
        <v>225</v>
      </c>
      <c r="AW136" s="22">
        <f t="shared" si="101"/>
        <v>225</v>
      </c>
      <c r="AX136" s="22">
        <f t="shared" si="102"/>
        <v>225</v>
      </c>
      <c r="AY136" s="22">
        <f t="shared" si="102"/>
        <v>225</v>
      </c>
      <c r="AZ136" s="22">
        <f t="shared" si="102"/>
        <v>225</v>
      </c>
      <c r="BA136" s="22">
        <f t="shared" si="102"/>
        <v>225</v>
      </c>
      <c r="BB136" s="22">
        <f t="shared" si="102"/>
        <v>300</v>
      </c>
      <c r="BC136" s="22">
        <f t="shared" si="102"/>
        <v>300</v>
      </c>
      <c r="BD136" s="22">
        <f t="shared" si="102"/>
        <v>300</v>
      </c>
      <c r="BE136" s="22">
        <f t="shared" si="102"/>
        <v>300</v>
      </c>
      <c r="BF136" s="22">
        <f t="shared" si="102"/>
        <v>300</v>
      </c>
      <c r="BG136" s="22">
        <f t="shared" si="102"/>
        <v>300</v>
      </c>
      <c r="BH136" s="22">
        <f t="shared" si="103"/>
        <v>375</v>
      </c>
      <c r="BI136" s="22">
        <f t="shared" si="103"/>
        <v>375</v>
      </c>
      <c r="BJ136" s="22">
        <f t="shared" si="103"/>
        <v>375</v>
      </c>
      <c r="BK136" s="22">
        <f t="shared" si="103"/>
        <v>375</v>
      </c>
      <c r="BL136" s="22">
        <f t="shared" si="103"/>
        <v>375</v>
      </c>
      <c r="BM136" s="22">
        <f t="shared" si="103"/>
        <v>375</v>
      </c>
      <c r="BN136" s="22">
        <f t="shared" si="103"/>
        <v>375</v>
      </c>
      <c r="BO136" s="22">
        <f t="shared" si="103"/>
        <v>375</v>
      </c>
      <c r="BP136" s="22">
        <f t="shared" si="103"/>
        <v>375</v>
      </c>
      <c r="BQ136" s="22">
        <f t="shared" si="103"/>
        <v>375</v>
      </c>
    </row>
    <row r="137" spans="1:69" s="21" customFormat="1" ht="16" customHeight="1">
      <c r="A137" s="212"/>
      <c r="B137" s="21" t="s">
        <v>132</v>
      </c>
      <c r="C137" s="212" t="s">
        <v>2</v>
      </c>
      <c r="D137" s="212" t="s">
        <v>118</v>
      </c>
      <c r="E137" s="212" t="s">
        <v>93</v>
      </c>
      <c r="F137" s="212" t="s">
        <v>93</v>
      </c>
      <c r="G137" s="212" t="s">
        <v>45</v>
      </c>
      <c r="H137" s="197" t="s">
        <v>47</v>
      </c>
      <c r="I137" s="197" t="str">
        <f t="shared" si="67"/>
        <v>ExpensesR&amp;DStaffSuppliesSuppliesServer DevelopmentJunior Developer</v>
      </c>
      <c r="J137" s="22">
        <f t="shared" si="98"/>
        <v>0</v>
      </c>
      <c r="K137" s="22">
        <f t="shared" si="98"/>
        <v>0</v>
      </c>
      <c r="L137" s="22">
        <f t="shared" si="98"/>
        <v>0</v>
      </c>
      <c r="M137" s="22">
        <f t="shared" si="98"/>
        <v>0</v>
      </c>
      <c r="N137" s="22">
        <f t="shared" si="98"/>
        <v>0</v>
      </c>
      <c r="O137" s="22">
        <f t="shared" si="98"/>
        <v>0</v>
      </c>
      <c r="P137" s="22">
        <f t="shared" si="98"/>
        <v>0</v>
      </c>
      <c r="Q137" s="22">
        <f t="shared" si="98"/>
        <v>0</v>
      </c>
      <c r="R137" s="22">
        <f t="shared" si="98"/>
        <v>0</v>
      </c>
      <c r="S137" s="22">
        <f t="shared" si="98"/>
        <v>0</v>
      </c>
      <c r="T137" s="22">
        <f t="shared" si="99"/>
        <v>0</v>
      </c>
      <c r="U137" s="22">
        <f t="shared" si="99"/>
        <v>0</v>
      </c>
      <c r="V137" s="22">
        <f t="shared" si="99"/>
        <v>0</v>
      </c>
      <c r="W137" s="22">
        <f t="shared" si="99"/>
        <v>0</v>
      </c>
      <c r="X137" s="22">
        <f t="shared" si="99"/>
        <v>75</v>
      </c>
      <c r="Y137" s="22">
        <f t="shared" si="99"/>
        <v>75</v>
      </c>
      <c r="Z137" s="22">
        <f t="shared" si="99"/>
        <v>75</v>
      </c>
      <c r="AA137" s="22">
        <f t="shared" si="99"/>
        <v>75</v>
      </c>
      <c r="AB137" s="22">
        <f t="shared" si="99"/>
        <v>75</v>
      </c>
      <c r="AC137" s="22">
        <f t="shared" si="99"/>
        <v>75</v>
      </c>
      <c r="AD137" s="22">
        <f t="shared" si="100"/>
        <v>75</v>
      </c>
      <c r="AE137" s="22">
        <f t="shared" si="100"/>
        <v>75</v>
      </c>
      <c r="AF137" s="22">
        <f t="shared" si="100"/>
        <v>75</v>
      </c>
      <c r="AG137" s="22">
        <f t="shared" si="100"/>
        <v>75</v>
      </c>
      <c r="AH137" s="22">
        <f t="shared" si="100"/>
        <v>75</v>
      </c>
      <c r="AI137" s="22">
        <f t="shared" si="100"/>
        <v>75</v>
      </c>
      <c r="AJ137" s="22">
        <f t="shared" si="100"/>
        <v>75</v>
      </c>
      <c r="AK137" s="22">
        <f t="shared" si="100"/>
        <v>75</v>
      </c>
      <c r="AL137" s="22">
        <f t="shared" si="100"/>
        <v>150</v>
      </c>
      <c r="AM137" s="22">
        <f t="shared" si="100"/>
        <v>150</v>
      </c>
      <c r="AN137" s="22">
        <f t="shared" si="101"/>
        <v>150</v>
      </c>
      <c r="AO137" s="22">
        <f t="shared" si="101"/>
        <v>150</v>
      </c>
      <c r="AP137" s="22">
        <f t="shared" si="101"/>
        <v>150</v>
      </c>
      <c r="AQ137" s="22">
        <f t="shared" si="101"/>
        <v>150</v>
      </c>
      <c r="AR137" s="22">
        <f t="shared" si="101"/>
        <v>150</v>
      </c>
      <c r="AS137" s="22">
        <f t="shared" si="101"/>
        <v>150</v>
      </c>
      <c r="AT137" s="22">
        <f t="shared" si="101"/>
        <v>225</v>
      </c>
      <c r="AU137" s="22">
        <f t="shared" si="101"/>
        <v>225</v>
      </c>
      <c r="AV137" s="22">
        <f t="shared" si="101"/>
        <v>225</v>
      </c>
      <c r="AW137" s="22">
        <f t="shared" si="101"/>
        <v>225</v>
      </c>
      <c r="AX137" s="22">
        <f t="shared" si="102"/>
        <v>225</v>
      </c>
      <c r="AY137" s="22">
        <f t="shared" si="102"/>
        <v>225</v>
      </c>
      <c r="AZ137" s="22">
        <f t="shared" si="102"/>
        <v>225</v>
      </c>
      <c r="BA137" s="22">
        <f t="shared" si="102"/>
        <v>225</v>
      </c>
      <c r="BB137" s="22">
        <f t="shared" si="102"/>
        <v>225</v>
      </c>
      <c r="BC137" s="22">
        <f t="shared" si="102"/>
        <v>225</v>
      </c>
      <c r="BD137" s="22">
        <f t="shared" si="102"/>
        <v>300</v>
      </c>
      <c r="BE137" s="22">
        <f t="shared" si="102"/>
        <v>300</v>
      </c>
      <c r="BF137" s="22">
        <f t="shared" si="102"/>
        <v>375</v>
      </c>
      <c r="BG137" s="22">
        <f t="shared" si="102"/>
        <v>375</v>
      </c>
      <c r="BH137" s="22">
        <f t="shared" si="103"/>
        <v>375</v>
      </c>
      <c r="BI137" s="22">
        <f t="shared" si="103"/>
        <v>375</v>
      </c>
      <c r="BJ137" s="22">
        <f t="shared" si="103"/>
        <v>375</v>
      </c>
      <c r="BK137" s="22">
        <f t="shared" si="103"/>
        <v>375</v>
      </c>
      <c r="BL137" s="22">
        <f t="shared" si="103"/>
        <v>375</v>
      </c>
      <c r="BM137" s="22">
        <f t="shared" si="103"/>
        <v>375</v>
      </c>
      <c r="BN137" s="22">
        <f t="shared" si="103"/>
        <v>375</v>
      </c>
      <c r="BO137" s="22">
        <f t="shared" si="103"/>
        <v>375</v>
      </c>
      <c r="BP137" s="22">
        <f t="shared" si="103"/>
        <v>450</v>
      </c>
      <c r="BQ137" s="22">
        <f t="shared" si="103"/>
        <v>450</v>
      </c>
    </row>
    <row r="138" spans="1:69" s="21" customFormat="1" ht="16" customHeight="1">
      <c r="A138" s="212"/>
      <c r="B138" s="21" t="s">
        <v>132</v>
      </c>
      <c r="C138" s="212" t="s">
        <v>2</v>
      </c>
      <c r="D138" s="212" t="s">
        <v>118</v>
      </c>
      <c r="E138" s="212" t="s">
        <v>93</v>
      </c>
      <c r="F138" s="212" t="s">
        <v>93</v>
      </c>
      <c r="G138" s="212" t="s">
        <v>45</v>
      </c>
      <c r="H138" s="197" t="s">
        <v>48</v>
      </c>
      <c r="I138" s="197" t="str">
        <f t="shared" si="67"/>
        <v>ExpensesR&amp;DStaffSuppliesSuppliesServer DevelopmentDBA</v>
      </c>
      <c r="J138" s="22">
        <f t="shared" ref="J138:S147" si="104">INDEX(RoleData,MATCH($H138,RoleNames,),MATCH($E138,ExpenseNames,))*INDEX(StaffData,MATCH(CONCATENATE($C138,"Staff",$G138,$H138),StaffDataLookupName,),MATCH(J$6,StaffDataMonths,))/INDEX(RoleData,3,MATCH($F138,ExpenseNames,))</f>
        <v>0</v>
      </c>
      <c r="K138" s="22">
        <f t="shared" si="104"/>
        <v>0</v>
      </c>
      <c r="L138" s="22">
        <f t="shared" si="104"/>
        <v>0</v>
      </c>
      <c r="M138" s="22">
        <f t="shared" si="104"/>
        <v>0</v>
      </c>
      <c r="N138" s="22">
        <f t="shared" si="104"/>
        <v>0</v>
      </c>
      <c r="O138" s="22">
        <f t="shared" si="104"/>
        <v>0</v>
      </c>
      <c r="P138" s="22">
        <f t="shared" si="104"/>
        <v>0</v>
      </c>
      <c r="Q138" s="22">
        <f t="shared" si="104"/>
        <v>0</v>
      </c>
      <c r="R138" s="22">
        <f t="shared" si="104"/>
        <v>0</v>
      </c>
      <c r="S138" s="22">
        <f t="shared" si="104"/>
        <v>0</v>
      </c>
      <c r="T138" s="22">
        <f t="shared" ref="T138:AC147" si="105">INDEX(RoleData,MATCH($H138,RoleNames,),MATCH($E138,ExpenseNames,))*INDEX(StaffData,MATCH(CONCATENATE($C138,"Staff",$G138,$H138),StaffDataLookupName,),MATCH(T$6,StaffDataMonths,))/INDEX(RoleData,3,MATCH($F138,ExpenseNames,))</f>
        <v>0</v>
      </c>
      <c r="U138" s="22">
        <f t="shared" si="105"/>
        <v>0</v>
      </c>
      <c r="V138" s="22">
        <f t="shared" si="105"/>
        <v>0</v>
      </c>
      <c r="W138" s="22">
        <f t="shared" si="105"/>
        <v>0</v>
      </c>
      <c r="X138" s="22">
        <f t="shared" si="105"/>
        <v>0</v>
      </c>
      <c r="Y138" s="22">
        <f t="shared" si="105"/>
        <v>0</v>
      </c>
      <c r="Z138" s="22">
        <f t="shared" si="105"/>
        <v>0</v>
      </c>
      <c r="AA138" s="22">
        <f t="shared" si="105"/>
        <v>0</v>
      </c>
      <c r="AB138" s="22">
        <f t="shared" si="105"/>
        <v>0</v>
      </c>
      <c r="AC138" s="22">
        <f t="shared" si="105"/>
        <v>75</v>
      </c>
      <c r="AD138" s="22">
        <f t="shared" ref="AD138:AM147" si="106">INDEX(RoleData,MATCH($H138,RoleNames,),MATCH($E138,ExpenseNames,))*INDEX(StaffData,MATCH(CONCATENATE($C138,"Staff",$G138,$H138),StaffDataLookupName,),MATCH(AD$6,StaffDataMonths,))/INDEX(RoleData,3,MATCH($F138,ExpenseNames,))</f>
        <v>75</v>
      </c>
      <c r="AE138" s="22">
        <f t="shared" si="106"/>
        <v>75</v>
      </c>
      <c r="AF138" s="22">
        <f t="shared" si="106"/>
        <v>75</v>
      </c>
      <c r="AG138" s="22">
        <f t="shared" si="106"/>
        <v>75</v>
      </c>
      <c r="AH138" s="22">
        <f t="shared" si="106"/>
        <v>75</v>
      </c>
      <c r="AI138" s="22">
        <f t="shared" si="106"/>
        <v>75</v>
      </c>
      <c r="AJ138" s="22">
        <f t="shared" si="106"/>
        <v>75</v>
      </c>
      <c r="AK138" s="22">
        <f t="shared" si="106"/>
        <v>75</v>
      </c>
      <c r="AL138" s="22">
        <f t="shared" si="106"/>
        <v>75</v>
      </c>
      <c r="AM138" s="22">
        <f t="shared" si="106"/>
        <v>75</v>
      </c>
      <c r="AN138" s="22">
        <f t="shared" ref="AN138:AW147" si="107">INDEX(RoleData,MATCH($H138,RoleNames,),MATCH($E138,ExpenseNames,))*INDEX(StaffData,MATCH(CONCATENATE($C138,"Staff",$G138,$H138),StaffDataLookupName,),MATCH(AN$6,StaffDataMonths,))/INDEX(RoleData,3,MATCH($F138,ExpenseNames,))</f>
        <v>75</v>
      </c>
      <c r="AO138" s="22">
        <f t="shared" si="107"/>
        <v>75</v>
      </c>
      <c r="AP138" s="22">
        <f t="shared" si="107"/>
        <v>75</v>
      </c>
      <c r="AQ138" s="22">
        <f t="shared" si="107"/>
        <v>75</v>
      </c>
      <c r="AR138" s="22">
        <f t="shared" si="107"/>
        <v>75</v>
      </c>
      <c r="AS138" s="22">
        <f t="shared" si="107"/>
        <v>75</v>
      </c>
      <c r="AT138" s="22">
        <f t="shared" si="107"/>
        <v>75</v>
      </c>
      <c r="AU138" s="22">
        <f t="shared" si="107"/>
        <v>75</v>
      </c>
      <c r="AV138" s="22">
        <f t="shared" si="107"/>
        <v>75</v>
      </c>
      <c r="AW138" s="22">
        <f t="shared" si="107"/>
        <v>75</v>
      </c>
      <c r="AX138" s="22">
        <f t="shared" ref="AX138:BG147" si="108">INDEX(RoleData,MATCH($H138,RoleNames,),MATCH($E138,ExpenseNames,))*INDEX(StaffData,MATCH(CONCATENATE($C138,"Staff",$G138,$H138),StaffDataLookupName,),MATCH(AX$6,StaffDataMonths,))/INDEX(RoleData,3,MATCH($F138,ExpenseNames,))</f>
        <v>75</v>
      </c>
      <c r="AY138" s="22">
        <f t="shared" si="108"/>
        <v>75</v>
      </c>
      <c r="AZ138" s="22">
        <f t="shared" si="108"/>
        <v>75</v>
      </c>
      <c r="BA138" s="22">
        <f t="shared" si="108"/>
        <v>75</v>
      </c>
      <c r="BB138" s="22">
        <f t="shared" si="108"/>
        <v>75</v>
      </c>
      <c r="BC138" s="22">
        <f t="shared" si="108"/>
        <v>75</v>
      </c>
      <c r="BD138" s="22">
        <f t="shared" si="108"/>
        <v>75</v>
      </c>
      <c r="BE138" s="22">
        <f t="shared" si="108"/>
        <v>75</v>
      </c>
      <c r="BF138" s="22">
        <f t="shared" si="108"/>
        <v>75</v>
      </c>
      <c r="BG138" s="22">
        <f t="shared" si="108"/>
        <v>75</v>
      </c>
      <c r="BH138" s="22">
        <f t="shared" ref="BH138:BQ147" si="109">INDEX(RoleData,MATCH($H138,RoleNames,),MATCH($E138,ExpenseNames,))*INDEX(StaffData,MATCH(CONCATENATE($C138,"Staff",$G138,$H138),StaffDataLookupName,),MATCH(BH$6,StaffDataMonths,))/INDEX(RoleData,3,MATCH($F138,ExpenseNames,))</f>
        <v>75</v>
      </c>
      <c r="BI138" s="22">
        <f t="shared" si="109"/>
        <v>75</v>
      </c>
      <c r="BJ138" s="22">
        <f t="shared" si="109"/>
        <v>150</v>
      </c>
      <c r="BK138" s="22">
        <f t="shared" si="109"/>
        <v>150</v>
      </c>
      <c r="BL138" s="22">
        <f t="shared" si="109"/>
        <v>150</v>
      </c>
      <c r="BM138" s="22">
        <f t="shared" si="109"/>
        <v>225</v>
      </c>
      <c r="BN138" s="22">
        <f t="shared" si="109"/>
        <v>225</v>
      </c>
      <c r="BO138" s="22">
        <f t="shared" si="109"/>
        <v>225</v>
      </c>
      <c r="BP138" s="22">
        <f t="shared" si="109"/>
        <v>225</v>
      </c>
      <c r="BQ138" s="22">
        <f t="shared" si="109"/>
        <v>225</v>
      </c>
    </row>
    <row r="139" spans="1:69" s="21" customFormat="1" ht="16" customHeight="1">
      <c r="A139" s="212"/>
      <c r="B139" s="21" t="s">
        <v>132</v>
      </c>
      <c r="C139" s="212" t="s">
        <v>2</v>
      </c>
      <c r="D139" s="212" t="s">
        <v>118</v>
      </c>
      <c r="E139" s="212" t="s">
        <v>93</v>
      </c>
      <c r="F139" s="212" t="s">
        <v>93</v>
      </c>
      <c r="G139" s="212" t="s">
        <v>45</v>
      </c>
      <c r="H139" s="197" t="s">
        <v>49</v>
      </c>
      <c r="I139" s="197" t="str">
        <f t="shared" ref="I139:I209" si="110">CONCATENATE(B139,C139,D139,E139,F139,G139,H139)</f>
        <v>ExpensesR&amp;DStaffSuppliesSuppliesServer DevelopmentWeb Designer</v>
      </c>
      <c r="J139" s="22">
        <f t="shared" si="104"/>
        <v>0</v>
      </c>
      <c r="K139" s="22">
        <f t="shared" si="104"/>
        <v>0</v>
      </c>
      <c r="L139" s="22">
        <f t="shared" si="104"/>
        <v>0</v>
      </c>
      <c r="M139" s="22">
        <f t="shared" si="104"/>
        <v>0</v>
      </c>
      <c r="N139" s="22">
        <f t="shared" si="104"/>
        <v>0</v>
      </c>
      <c r="O139" s="22">
        <f t="shared" si="104"/>
        <v>0</v>
      </c>
      <c r="P139" s="22">
        <f t="shared" si="104"/>
        <v>0</v>
      </c>
      <c r="Q139" s="22">
        <f t="shared" si="104"/>
        <v>0</v>
      </c>
      <c r="R139" s="22">
        <f t="shared" si="104"/>
        <v>0</v>
      </c>
      <c r="S139" s="22">
        <f t="shared" si="104"/>
        <v>0</v>
      </c>
      <c r="T139" s="22">
        <f t="shared" si="105"/>
        <v>0</v>
      </c>
      <c r="U139" s="22">
        <f t="shared" si="105"/>
        <v>0</v>
      </c>
      <c r="V139" s="22">
        <f t="shared" si="105"/>
        <v>0</v>
      </c>
      <c r="W139" s="22">
        <f t="shared" si="105"/>
        <v>0</v>
      </c>
      <c r="X139" s="22">
        <f t="shared" si="105"/>
        <v>0</v>
      </c>
      <c r="Y139" s="22">
        <f t="shared" si="105"/>
        <v>0</v>
      </c>
      <c r="Z139" s="22">
        <f t="shared" si="105"/>
        <v>0</v>
      </c>
      <c r="AA139" s="22">
        <f t="shared" si="105"/>
        <v>0</v>
      </c>
      <c r="AB139" s="22">
        <f t="shared" si="105"/>
        <v>0</v>
      </c>
      <c r="AC139" s="22">
        <f t="shared" si="105"/>
        <v>0</v>
      </c>
      <c r="AD139" s="22">
        <f t="shared" si="106"/>
        <v>0</v>
      </c>
      <c r="AE139" s="22">
        <f t="shared" si="106"/>
        <v>0</v>
      </c>
      <c r="AF139" s="22">
        <f t="shared" si="106"/>
        <v>0</v>
      </c>
      <c r="AG139" s="22">
        <f t="shared" si="106"/>
        <v>0</v>
      </c>
      <c r="AH139" s="22">
        <f t="shared" si="106"/>
        <v>0</v>
      </c>
      <c r="AI139" s="22">
        <f t="shared" si="106"/>
        <v>0</v>
      </c>
      <c r="AJ139" s="22">
        <f t="shared" si="106"/>
        <v>0</v>
      </c>
      <c r="AK139" s="22">
        <f t="shared" si="106"/>
        <v>0</v>
      </c>
      <c r="AL139" s="22">
        <f t="shared" si="106"/>
        <v>0</v>
      </c>
      <c r="AM139" s="22">
        <f t="shared" si="106"/>
        <v>0</v>
      </c>
      <c r="AN139" s="22">
        <f t="shared" si="107"/>
        <v>0</v>
      </c>
      <c r="AO139" s="22">
        <f t="shared" si="107"/>
        <v>0</v>
      </c>
      <c r="AP139" s="22">
        <f t="shared" si="107"/>
        <v>75</v>
      </c>
      <c r="AQ139" s="22">
        <f t="shared" si="107"/>
        <v>75</v>
      </c>
      <c r="AR139" s="22">
        <f t="shared" si="107"/>
        <v>75</v>
      </c>
      <c r="AS139" s="22">
        <f t="shared" si="107"/>
        <v>75</v>
      </c>
      <c r="AT139" s="22">
        <f t="shared" si="107"/>
        <v>75</v>
      </c>
      <c r="AU139" s="22">
        <f t="shared" si="107"/>
        <v>75</v>
      </c>
      <c r="AV139" s="22">
        <f t="shared" si="107"/>
        <v>75</v>
      </c>
      <c r="AW139" s="22">
        <f t="shared" si="107"/>
        <v>75</v>
      </c>
      <c r="AX139" s="22">
        <f t="shared" si="108"/>
        <v>75</v>
      </c>
      <c r="AY139" s="22">
        <f t="shared" si="108"/>
        <v>75</v>
      </c>
      <c r="AZ139" s="22">
        <f t="shared" si="108"/>
        <v>75</v>
      </c>
      <c r="BA139" s="22">
        <f t="shared" si="108"/>
        <v>75</v>
      </c>
      <c r="BB139" s="22">
        <f t="shared" si="108"/>
        <v>75</v>
      </c>
      <c r="BC139" s="22">
        <f t="shared" si="108"/>
        <v>75</v>
      </c>
      <c r="BD139" s="22">
        <f t="shared" si="108"/>
        <v>75</v>
      </c>
      <c r="BE139" s="22">
        <f t="shared" si="108"/>
        <v>75</v>
      </c>
      <c r="BF139" s="22">
        <f t="shared" si="108"/>
        <v>75</v>
      </c>
      <c r="BG139" s="22">
        <f t="shared" si="108"/>
        <v>75</v>
      </c>
      <c r="BH139" s="22">
        <f t="shared" si="109"/>
        <v>75</v>
      </c>
      <c r="BI139" s="22">
        <f t="shared" si="109"/>
        <v>75</v>
      </c>
      <c r="BJ139" s="22">
        <f t="shared" si="109"/>
        <v>75</v>
      </c>
      <c r="BK139" s="22">
        <f t="shared" si="109"/>
        <v>75</v>
      </c>
      <c r="BL139" s="22">
        <f t="shared" si="109"/>
        <v>75</v>
      </c>
      <c r="BM139" s="22">
        <f t="shared" si="109"/>
        <v>75</v>
      </c>
      <c r="BN139" s="22">
        <f t="shared" si="109"/>
        <v>75</v>
      </c>
      <c r="BO139" s="22">
        <f t="shared" si="109"/>
        <v>75</v>
      </c>
      <c r="BP139" s="22">
        <f t="shared" si="109"/>
        <v>75</v>
      </c>
      <c r="BQ139" s="22">
        <f t="shared" si="109"/>
        <v>75</v>
      </c>
    </row>
    <row r="140" spans="1:69" s="21" customFormat="1" ht="16" customHeight="1">
      <c r="A140" s="212"/>
      <c r="B140" s="21" t="s">
        <v>132</v>
      </c>
      <c r="C140" s="212" t="s">
        <v>2</v>
      </c>
      <c r="D140" s="212" t="s">
        <v>118</v>
      </c>
      <c r="E140" s="212" t="s">
        <v>94</v>
      </c>
      <c r="F140" s="212" t="s">
        <v>94</v>
      </c>
      <c r="G140" s="212" t="s">
        <v>0</v>
      </c>
      <c r="H140" s="197" t="s">
        <v>103</v>
      </c>
      <c r="I140" s="197" t="str">
        <f t="shared" si="110"/>
        <v>ExpensesR&amp;DStaffMiscMiscManagementCTO</v>
      </c>
      <c r="J140" s="22">
        <f t="shared" si="104"/>
        <v>1000</v>
      </c>
      <c r="K140" s="22">
        <f t="shared" si="104"/>
        <v>1000</v>
      </c>
      <c r="L140" s="22">
        <f t="shared" si="104"/>
        <v>1000</v>
      </c>
      <c r="M140" s="22">
        <f t="shared" si="104"/>
        <v>1000</v>
      </c>
      <c r="N140" s="22">
        <f t="shared" si="104"/>
        <v>1000</v>
      </c>
      <c r="O140" s="22">
        <f t="shared" si="104"/>
        <v>1000</v>
      </c>
      <c r="P140" s="22">
        <f t="shared" si="104"/>
        <v>1000</v>
      </c>
      <c r="Q140" s="22">
        <f t="shared" si="104"/>
        <v>1000</v>
      </c>
      <c r="R140" s="22">
        <f t="shared" si="104"/>
        <v>1000</v>
      </c>
      <c r="S140" s="22">
        <f t="shared" si="104"/>
        <v>1000</v>
      </c>
      <c r="T140" s="22">
        <f t="shared" si="105"/>
        <v>1000</v>
      </c>
      <c r="U140" s="22">
        <f t="shared" si="105"/>
        <v>1000</v>
      </c>
      <c r="V140" s="22">
        <f t="shared" si="105"/>
        <v>1000</v>
      </c>
      <c r="W140" s="22">
        <f t="shared" si="105"/>
        <v>1000</v>
      </c>
      <c r="X140" s="22">
        <f t="shared" si="105"/>
        <v>1000</v>
      </c>
      <c r="Y140" s="22">
        <f t="shared" si="105"/>
        <v>1000</v>
      </c>
      <c r="Z140" s="22">
        <f t="shared" si="105"/>
        <v>1000</v>
      </c>
      <c r="AA140" s="22">
        <f t="shared" si="105"/>
        <v>1000</v>
      </c>
      <c r="AB140" s="22">
        <f t="shared" si="105"/>
        <v>1000</v>
      </c>
      <c r="AC140" s="22">
        <f t="shared" si="105"/>
        <v>1000</v>
      </c>
      <c r="AD140" s="22">
        <f t="shared" si="106"/>
        <v>1000</v>
      </c>
      <c r="AE140" s="22">
        <f t="shared" si="106"/>
        <v>1000</v>
      </c>
      <c r="AF140" s="22">
        <f t="shared" si="106"/>
        <v>1000</v>
      </c>
      <c r="AG140" s="22">
        <f t="shared" si="106"/>
        <v>1000</v>
      </c>
      <c r="AH140" s="22">
        <f t="shared" si="106"/>
        <v>1000</v>
      </c>
      <c r="AI140" s="22">
        <f t="shared" si="106"/>
        <v>1000</v>
      </c>
      <c r="AJ140" s="22">
        <f t="shared" si="106"/>
        <v>1000</v>
      </c>
      <c r="AK140" s="22">
        <f t="shared" si="106"/>
        <v>1000</v>
      </c>
      <c r="AL140" s="22">
        <f t="shared" si="106"/>
        <v>1000</v>
      </c>
      <c r="AM140" s="22">
        <f t="shared" si="106"/>
        <v>1000</v>
      </c>
      <c r="AN140" s="22">
        <f t="shared" si="107"/>
        <v>1000</v>
      </c>
      <c r="AO140" s="22">
        <f t="shared" si="107"/>
        <v>1000</v>
      </c>
      <c r="AP140" s="22">
        <f t="shared" si="107"/>
        <v>1000</v>
      </c>
      <c r="AQ140" s="22">
        <f t="shared" si="107"/>
        <v>1000</v>
      </c>
      <c r="AR140" s="22">
        <f t="shared" si="107"/>
        <v>1000</v>
      </c>
      <c r="AS140" s="22">
        <f t="shared" si="107"/>
        <v>1000</v>
      </c>
      <c r="AT140" s="22">
        <f t="shared" si="107"/>
        <v>1000</v>
      </c>
      <c r="AU140" s="22">
        <f t="shared" si="107"/>
        <v>1000</v>
      </c>
      <c r="AV140" s="22">
        <f t="shared" si="107"/>
        <v>1000</v>
      </c>
      <c r="AW140" s="22">
        <f t="shared" si="107"/>
        <v>1000</v>
      </c>
      <c r="AX140" s="22">
        <f t="shared" si="108"/>
        <v>1000</v>
      </c>
      <c r="AY140" s="22">
        <f t="shared" si="108"/>
        <v>1000</v>
      </c>
      <c r="AZ140" s="22">
        <f t="shared" si="108"/>
        <v>1000</v>
      </c>
      <c r="BA140" s="22">
        <f t="shared" si="108"/>
        <v>1000</v>
      </c>
      <c r="BB140" s="22">
        <f t="shared" si="108"/>
        <v>1000</v>
      </c>
      <c r="BC140" s="22">
        <f t="shared" si="108"/>
        <v>1000</v>
      </c>
      <c r="BD140" s="22">
        <f t="shared" si="108"/>
        <v>1000</v>
      </c>
      <c r="BE140" s="22">
        <f t="shared" si="108"/>
        <v>1000</v>
      </c>
      <c r="BF140" s="22">
        <f t="shared" si="108"/>
        <v>1000</v>
      </c>
      <c r="BG140" s="22">
        <f t="shared" si="108"/>
        <v>1000</v>
      </c>
      <c r="BH140" s="22">
        <f t="shared" si="109"/>
        <v>1000</v>
      </c>
      <c r="BI140" s="22">
        <f t="shared" si="109"/>
        <v>1000</v>
      </c>
      <c r="BJ140" s="22">
        <f t="shared" si="109"/>
        <v>1000</v>
      </c>
      <c r="BK140" s="22">
        <f t="shared" si="109"/>
        <v>1000</v>
      </c>
      <c r="BL140" s="22">
        <f t="shared" si="109"/>
        <v>1000</v>
      </c>
      <c r="BM140" s="22">
        <f t="shared" si="109"/>
        <v>1000</v>
      </c>
      <c r="BN140" s="22">
        <f t="shared" si="109"/>
        <v>1000</v>
      </c>
      <c r="BO140" s="22">
        <f t="shared" si="109"/>
        <v>1000</v>
      </c>
      <c r="BP140" s="22">
        <f t="shared" si="109"/>
        <v>1000</v>
      </c>
      <c r="BQ140" s="22">
        <f t="shared" si="109"/>
        <v>1000</v>
      </c>
    </row>
    <row r="141" spans="1:69" s="21" customFormat="1" ht="16" customHeight="1">
      <c r="A141" s="212"/>
      <c r="B141" s="21" t="s">
        <v>132</v>
      </c>
      <c r="C141" s="212" t="s">
        <v>2</v>
      </c>
      <c r="D141" s="212" t="s">
        <v>118</v>
      </c>
      <c r="E141" s="212" t="s">
        <v>94</v>
      </c>
      <c r="F141" s="212" t="s">
        <v>94</v>
      </c>
      <c r="G141" s="212" t="s">
        <v>36</v>
      </c>
      <c r="H141" s="197" t="s">
        <v>39</v>
      </c>
      <c r="I141" s="197" t="str">
        <f t="shared" si="110"/>
        <v>ExpensesR&amp;DStaffMiscMiscMobile ProductsDevelopment Manager</v>
      </c>
      <c r="J141" s="22">
        <f t="shared" si="104"/>
        <v>0</v>
      </c>
      <c r="K141" s="22">
        <f t="shared" si="104"/>
        <v>0</v>
      </c>
      <c r="L141" s="22">
        <f t="shared" si="104"/>
        <v>0</v>
      </c>
      <c r="M141" s="22">
        <f t="shared" si="104"/>
        <v>0</v>
      </c>
      <c r="N141" s="22">
        <f t="shared" si="104"/>
        <v>0</v>
      </c>
      <c r="O141" s="22">
        <f t="shared" si="104"/>
        <v>0</v>
      </c>
      <c r="P141" s="22">
        <f t="shared" si="104"/>
        <v>0</v>
      </c>
      <c r="Q141" s="22">
        <f t="shared" si="104"/>
        <v>0</v>
      </c>
      <c r="R141" s="22">
        <f t="shared" si="104"/>
        <v>0</v>
      </c>
      <c r="S141" s="22">
        <f t="shared" si="104"/>
        <v>0</v>
      </c>
      <c r="T141" s="22">
        <f t="shared" si="105"/>
        <v>0</v>
      </c>
      <c r="U141" s="22">
        <f t="shared" si="105"/>
        <v>0</v>
      </c>
      <c r="V141" s="22">
        <f t="shared" si="105"/>
        <v>0</v>
      </c>
      <c r="W141" s="22">
        <f t="shared" si="105"/>
        <v>0</v>
      </c>
      <c r="X141" s="22">
        <f t="shared" si="105"/>
        <v>0</v>
      </c>
      <c r="Y141" s="22">
        <f t="shared" si="105"/>
        <v>0</v>
      </c>
      <c r="Z141" s="22">
        <f t="shared" si="105"/>
        <v>0</v>
      </c>
      <c r="AA141" s="22">
        <f t="shared" si="105"/>
        <v>0</v>
      </c>
      <c r="AB141" s="22">
        <f t="shared" si="105"/>
        <v>0</v>
      </c>
      <c r="AC141" s="22">
        <f t="shared" si="105"/>
        <v>0</v>
      </c>
      <c r="AD141" s="22">
        <f t="shared" si="106"/>
        <v>0</v>
      </c>
      <c r="AE141" s="22">
        <f t="shared" si="106"/>
        <v>0</v>
      </c>
      <c r="AF141" s="22">
        <f t="shared" si="106"/>
        <v>0</v>
      </c>
      <c r="AG141" s="22">
        <f t="shared" si="106"/>
        <v>0</v>
      </c>
      <c r="AH141" s="22">
        <f t="shared" si="106"/>
        <v>0</v>
      </c>
      <c r="AI141" s="22">
        <f t="shared" si="106"/>
        <v>1000</v>
      </c>
      <c r="AJ141" s="22">
        <f t="shared" si="106"/>
        <v>1000</v>
      </c>
      <c r="AK141" s="22">
        <f t="shared" si="106"/>
        <v>1000</v>
      </c>
      <c r="AL141" s="22">
        <f t="shared" si="106"/>
        <v>1000</v>
      </c>
      <c r="AM141" s="22">
        <f t="shared" si="106"/>
        <v>1000</v>
      </c>
      <c r="AN141" s="22">
        <f t="shared" si="107"/>
        <v>1000</v>
      </c>
      <c r="AO141" s="22">
        <f t="shared" si="107"/>
        <v>1000</v>
      </c>
      <c r="AP141" s="22">
        <f t="shared" si="107"/>
        <v>1000</v>
      </c>
      <c r="AQ141" s="22">
        <f t="shared" si="107"/>
        <v>1000</v>
      </c>
      <c r="AR141" s="22">
        <f t="shared" si="107"/>
        <v>1000</v>
      </c>
      <c r="AS141" s="22">
        <f t="shared" si="107"/>
        <v>1000</v>
      </c>
      <c r="AT141" s="22">
        <f t="shared" si="107"/>
        <v>1000</v>
      </c>
      <c r="AU141" s="22">
        <f t="shared" si="107"/>
        <v>1000</v>
      </c>
      <c r="AV141" s="22">
        <f t="shared" si="107"/>
        <v>1000</v>
      </c>
      <c r="AW141" s="22">
        <f t="shared" si="107"/>
        <v>1000</v>
      </c>
      <c r="AX141" s="22">
        <f t="shared" si="108"/>
        <v>1000</v>
      </c>
      <c r="AY141" s="22">
        <f t="shared" si="108"/>
        <v>1000</v>
      </c>
      <c r="AZ141" s="22">
        <f t="shared" si="108"/>
        <v>1000</v>
      </c>
      <c r="BA141" s="22">
        <f t="shared" si="108"/>
        <v>1000</v>
      </c>
      <c r="BB141" s="22">
        <f t="shared" si="108"/>
        <v>1000</v>
      </c>
      <c r="BC141" s="22">
        <f t="shared" si="108"/>
        <v>1000</v>
      </c>
      <c r="BD141" s="22">
        <f t="shared" si="108"/>
        <v>1000</v>
      </c>
      <c r="BE141" s="22">
        <f t="shared" si="108"/>
        <v>1000</v>
      </c>
      <c r="BF141" s="22">
        <f t="shared" si="108"/>
        <v>2000</v>
      </c>
      <c r="BG141" s="22">
        <f t="shared" si="108"/>
        <v>2000</v>
      </c>
      <c r="BH141" s="22">
        <f t="shared" si="109"/>
        <v>2000</v>
      </c>
      <c r="BI141" s="22">
        <f t="shared" si="109"/>
        <v>2000</v>
      </c>
      <c r="BJ141" s="22">
        <f t="shared" si="109"/>
        <v>2000</v>
      </c>
      <c r="BK141" s="22">
        <f t="shared" si="109"/>
        <v>2000</v>
      </c>
      <c r="BL141" s="22">
        <f t="shared" si="109"/>
        <v>2000</v>
      </c>
      <c r="BM141" s="22">
        <f t="shared" si="109"/>
        <v>2000</v>
      </c>
      <c r="BN141" s="22">
        <f t="shared" si="109"/>
        <v>2000</v>
      </c>
      <c r="BO141" s="22">
        <f t="shared" si="109"/>
        <v>2000</v>
      </c>
      <c r="BP141" s="22">
        <f t="shared" si="109"/>
        <v>2000</v>
      </c>
      <c r="BQ141" s="22">
        <f t="shared" si="109"/>
        <v>2000</v>
      </c>
    </row>
    <row r="142" spans="1:69" s="21" customFormat="1" ht="16" customHeight="1">
      <c r="A142" s="212"/>
      <c r="B142" s="21" t="s">
        <v>132</v>
      </c>
      <c r="C142" s="212" t="s">
        <v>2</v>
      </c>
      <c r="D142" s="212" t="s">
        <v>118</v>
      </c>
      <c r="E142" s="212" t="s">
        <v>94</v>
      </c>
      <c r="F142" s="212" t="s">
        <v>94</v>
      </c>
      <c r="G142" s="212" t="s">
        <v>36</v>
      </c>
      <c r="H142" s="197" t="s">
        <v>51</v>
      </c>
      <c r="I142" s="197" t="str">
        <f t="shared" si="110"/>
        <v>ExpensesR&amp;DStaffMiscMiscMobile ProductsMobile Architect</v>
      </c>
      <c r="J142" s="22">
        <f t="shared" si="104"/>
        <v>0</v>
      </c>
      <c r="K142" s="22">
        <f t="shared" si="104"/>
        <v>0</v>
      </c>
      <c r="L142" s="22">
        <f t="shared" si="104"/>
        <v>0</v>
      </c>
      <c r="M142" s="22">
        <f t="shared" si="104"/>
        <v>0</v>
      </c>
      <c r="N142" s="22">
        <f t="shared" si="104"/>
        <v>0</v>
      </c>
      <c r="O142" s="22">
        <f t="shared" si="104"/>
        <v>0</v>
      </c>
      <c r="P142" s="22">
        <f t="shared" si="104"/>
        <v>0</v>
      </c>
      <c r="Q142" s="22">
        <f t="shared" si="104"/>
        <v>0</v>
      </c>
      <c r="R142" s="22">
        <f t="shared" si="104"/>
        <v>0</v>
      </c>
      <c r="S142" s="22">
        <f t="shared" si="104"/>
        <v>0</v>
      </c>
      <c r="T142" s="22">
        <f t="shared" si="105"/>
        <v>0</v>
      </c>
      <c r="U142" s="22">
        <f t="shared" si="105"/>
        <v>0</v>
      </c>
      <c r="V142" s="22">
        <f t="shared" si="105"/>
        <v>0</v>
      </c>
      <c r="W142" s="22">
        <f t="shared" si="105"/>
        <v>0</v>
      </c>
      <c r="X142" s="22">
        <f t="shared" si="105"/>
        <v>0</v>
      </c>
      <c r="Y142" s="22">
        <f t="shared" si="105"/>
        <v>0</v>
      </c>
      <c r="Z142" s="22">
        <f t="shared" si="105"/>
        <v>1000</v>
      </c>
      <c r="AA142" s="22">
        <f t="shared" si="105"/>
        <v>1000</v>
      </c>
      <c r="AB142" s="22">
        <f t="shared" si="105"/>
        <v>1000</v>
      </c>
      <c r="AC142" s="22">
        <f t="shared" si="105"/>
        <v>1000</v>
      </c>
      <c r="AD142" s="22">
        <f t="shared" si="106"/>
        <v>1000</v>
      </c>
      <c r="AE142" s="22">
        <f t="shared" si="106"/>
        <v>1000</v>
      </c>
      <c r="AF142" s="22">
        <f t="shared" si="106"/>
        <v>1000</v>
      </c>
      <c r="AG142" s="22">
        <f t="shared" si="106"/>
        <v>1000</v>
      </c>
      <c r="AH142" s="22">
        <f t="shared" si="106"/>
        <v>1000</v>
      </c>
      <c r="AI142" s="22">
        <f t="shared" si="106"/>
        <v>1000</v>
      </c>
      <c r="AJ142" s="22">
        <f t="shared" si="106"/>
        <v>1000</v>
      </c>
      <c r="AK142" s="22">
        <f t="shared" si="106"/>
        <v>1000</v>
      </c>
      <c r="AL142" s="22">
        <f t="shared" si="106"/>
        <v>1000</v>
      </c>
      <c r="AM142" s="22">
        <f t="shared" si="106"/>
        <v>1000</v>
      </c>
      <c r="AN142" s="22">
        <f t="shared" si="107"/>
        <v>1000</v>
      </c>
      <c r="AO142" s="22">
        <f t="shared" si="107"/>
        <v>1000</v>
      </c>
      <c r="AP142" s="22">
        <f t="shared" si="107"/>
        <v>1000</v>
      </c>
      <c r="AQ142" s="22">
        <f t="shared" si="107"/>
        <v>1000</v>
      </c>
      <c r="AR142" s="22">
        <f t="shared" si="107"/>
        <v>1000</v>
      </c>
      <c r="AS142" s="22">
        <f t="shared" si="107"/>
        <v>1000</v>
      </c>
      <c r="AT142" s="22">
        <f t="shared" si="107"/>
        <v>1000</v>
      </c>
      <c r="AU142" s="22">
        <f t="shared" si="107"/>
        <v>1000</v>
      </c>
      <c r="AV142" s="22">
        <f t="shared" si="107"/>
        <v>1000</v>
      </c>
      <c r="AW142" s="22">
        <f t="shared" si="107"/>
        <v>1000</v>
      </c>
      <c r="AX142" s="22">
        <f t="shared" si="108"/>
        <v>1000</v>
      </c>
      <c r="AY142" s="22">
        <f t="shared" si="108"/>
        <v>1000</v>
      </c>
      <c r="AZ142" s="22">
        <f t="shared" si="108"/>
        <v>1000</v>
      </c>
      <c r="BA142" s="22">
        <f t="shared" si="108"/>
        <v>1000</v>
      </c>
      <c r="BB142" s="22">
        <f t="shared" si="108"/>
        <v>1000</v>
      </c>
      <c r="BC142" s="22">
        <f t="shared" si="108"/>
        <v>1000</v>
      </c>
      <c r="BD142" s="22">
        <f t="shared" si="108"/>
        <v>1000</v>
      </c>
      <c r="BE142" s="22">
        <f t="shared" si="108"/>
        <v>1000</v>
      </c>
      <c r="BF142" s="22">
        <f t="shared" si="108"/>
        <v>2000</v>
      </c>
      <c r="BG142" s="22">
        <f t="shared" si="108"/>
        <v>2000</v>
      </c>
      <c r="BH142" s="22">
        <f t="shared" si="109"/>
        <v>2000</v>
      </c>
      <c r="BI142" s="22">
        <f t="shared" si="109"/>
        <v>2000</v>
      </c>
      <c r="BJ142" s="22">
        <f t="shared" si="109"/>
        <v>2000</v>
      </c>
      <c r="BK142" s="22">
        <f t="shared" si="109"/>
        <v>2000</v>
      </c>
      <c r="BL142" s="22">
        <f t="shared" si="109"/>
        <v>2000</v>
      </c>
      <c r="BM142" s="22">
        <f t="shared" si="109"/>
        <v>2000</v>
      </c>
      <c r="BN142" s="22">
        <f t="shared" si="109"/>
        <v>2000</v>
      </c>
      <c r="BO142" s="22">
        <f t="shared" si="109"/>
        <v>2000</v>
      </c>
      <c r="BP142" s="22">
        <f t="shared" si="109"/>
        <v>2000</v>
      </c>
      <c r="BQ142" s="22">
        <f t="shared" si="109"/>
        <v>2000</v>
      </c>
    </row>
    <row r="143" spans="1:69" s="21" customFormat="1" ht="16" customHeight="1">
      <c r="A143" s="212"/>
      <c r="B143" s="21" t="s">
        <v>132</v>
      </c>
      <c r="C143" s="212" t="s">
        <v>2</v>
      </c>
      <c r="D143" s="212" t="s">
        <v>118</v>
      </c>
      <c r="E143" s="212" t="s">
        <v>94</v>
      </c>
      <c r="F143" s="212" t="s">
        <v>94</v>
      </c>
      <c r="G143" s="212" t="s">
        <v>36</v>
      </c>
      <c r="H143" s="197" t="s">
        <v>52</v>
      </c>
      <c r="I143" s="197" t="str">
        <f t="shared" si="110"/>
        <v>ExpensesR&amp;DStaffMiscMiscMobile ProductsSenior Mobile Developer</v>
      </c>
      <c r="J143" s="22">
        <f t="shared" si="104"/>
        <v>0</v>
      </c>
      <c r="K143" s="22">
        <f t="shared" si="104"/>
        <v>1000</v>
      </c>
      <c r="L143" s="22">
        <f t="shared" si="104"/>
        <v>1000</v>
      </c>
      <c r="M143" s="22">
        <f t="shared" si="104"/>
        <v>1000</v>
      </c>
      <c r="N143" s="22">
        <f t="shared" si="104"/>
        <v>1000</v>
      </c>
      <c r="O143" s="22">
        <f t="shared" si="104"/>
        <v>1000</v>
      </c>
      <c r="P143" s="22">
        <f t="shared" si="104"/>
        <v>1000</v>
      </c>
      <c r="Q143" s="22">
        <f t="shared" si="104"/>
        <v>1000</v>
      </c>
      <c r="R143" s="22">
        <f t="shared" si="104"/>
        <v>1000</v>
      </c>
      <c r="S143" s="22">
        <f t="shared" si="104"/>
        <v>1000</v>
      </c>
      <c r="T143" s="22">
        <f t="shared" si="105"/>
        <v>1000</v>
      </c>
      <c r="U143" s="22">
        <f t="shared" si="105"/>
        <v>1000</v>
      </c>
      <c r="V143" s="22">
        <f t="shared" si="105"/>
        <v>1000</v>
      </c>
      <c r="W143" s="22">
        <f t="shared" si="105"/>
        <v>1000</v>
      </c>
      <c r="X143" s="22">
        <f t="shared" si="105"/>
        <v>1000</v>
      </c>
      <c r="Y143" s="22">
        <f t="shared" si="105"/>
        <v>1000</v>
      </c>
      <c r="Z143" s="22">
        <f t="shared" si="105"/>
        <v>1000</v>
      </c>
      <c r="AA143" s="22">
        <f t="shared" si="105"/>
        <v>1000</v>
      </c>
      <c r="AB143" s="22">
        <f t="shared" si="105"/>
        <v>1000</v>
      </c>
      <c r="AC143" s="22">
        <f t="shared" si="105"/>
        <v>1000</v>
      </c>
      <c r="AD143" s="22">
        <f t="shared" si="106"/>
        <v>1000</v>
      </c>
      <c r="AE143" s="22">
        <f t="shared" si="106"/>
        <v>1000</v>
      </c>
      <c r="AF143" s="22">
        <f t="shared" si="106"/>
        <v>1000</v>
      </c>
      <c r="AG143" s="22">
        <f t="shared" si="106"/>
        <v>1000</v>
      </c>
      <c r="AH143" s="22">
        <f t="shared" si="106"/>
        <v>1000</v>
      </c>
      <c r="AI143" s="22">
        <f t="shared" si="106"/>
        <v>1000</v>
      </c>
      <c r="AJ143" s="22">
        <f t="shared" si="106"/>
        <v>1000</v>
      </c>
      <c r="AK143" s="22">
        <f t="shared" si="106"/>
        <v>1000</v>
      </c>
      <c r="AL143" s="22">
        <f t="shared" si="106"/>
        <v>1000</v>
      </c>
      <c r="AM143" s="22">
        <f t="shared" si="106"/>
        <v>1000</v>
      </c>
      <c r="AN143" s="22">
        <f t="shared" si="107"/>
        <v>1000</v>
      </c>
      <c r="AO143" s="22">
        <f t="shared" si="107"/>
        <v>1000</v>
      </c>
      <c r="AP143" s="22">
        <f t="shared" si="107"/>
        <v>1000</v>
      </c>
      <c r="AQ143" s="22">
        <f t="shared" si="107"/>
        <v>1000</v>
      </c>
      <c r="AR143" s="22">
        <f t="shared" si="107"/>
        <v>1000</v>
      </c>
      <c r="AS143" s="22">
        <f t="shared" si="107"/>
        <v>1000</v>
      </c>
      <c r="AT143" s="22">
        <f t="shared" si="107"/>
        <v>2000</v>
      </c>
      <c r="AU143" s="22">
        <f t="shared" si="107"/>
        <v>2000</v>
      </c>
      <c r="AV143" s="22">
        <f t="shared" si="107"/>
        <v>2000</v>
      </c>
      <c r="AW143" s="22">
        <f t="shared" si="107"/>
        <v>2000</v>
      </c>
      <c r="AX143" s="22">
        <f t="shared" si="108"/>
        <v>2000</v>
      </c>
      <c r="AY143" s="22">
        <f t="shared" si="108"/>
        <v>2000</v>
      </c>
      <c r="AZ143" s="22">
        <f t="shared" si="108"/>
        <v>3000</v>
      </c>
      <c r="BA143" s="22">
        <f t="shared" si="108"/>
        <v>3000</v>
      </c>
      <c r="BB143" s="22">
        <f t="shared" si="108"/>
        <v>4000</v>
      </c>
      <c r="BC143" s="22">
        <f t="shared" si="108"/>
        <v>4000</v>
      </c>
      <c r="BD143" s="22">
        <f t="shared" si="108"/>
        <v>4000</v>
      </c>
      <c r="BE143" s="22">
        <f t="shared" si="108"/>
        <v>4000</v>
      </c>
      <c r="BF143" s="22">
        <f t="shared" si="108"/>
        <v>6000</v>
      </c>
      <c r="BG143" s="22">
        <f t="shared" si="108"/>
        <v>6000</v>
      </c>
      <c r="BH143" s="22">
        <f t="shared" si="109"/>
        <v>6000</v>
      </c>
      <c r="BI143" s="22">
        <f t="shared" si="109"/>
        <v>8000</v>
      </c>
      <c r="BJ143" s="22">
        <f t="shared" si="109"/>
        <v>8000</v>
      </c>
      <c r="BK143" s="22">
        <f t="shared" si="109"/>
        <v>8000</v>
      </c>
      <c r="BL143" s="22">
        <f t="shared" si="109"/>
        <v>10000</v>
      </c>
      <c r="BM143" s="22">
        <f t="shared" si="109"/>
        <v>10000</v>
      </c>
      <c r="BN143" s="22">
        <f t="shared" si="109"/>
        <v>10000</v>
      </c>
      <c r="BO143" s="22">
        <f t="shared" si="109"/>
        <v>12000</v>
      </c>
      <c r="BP143" s="22">
        <f t="shared" si="109"/>
        <v>12000</v>
      </c>
      <c r="BQ143" s="22">
        <f t="shared" si="109"/>
        <v>12000</v>
      </c>
    </row>
    <row r="144" spans="1:69" s="21" customFormat="1" ht="16" customHeight="1">
      <c r="A144" s="212"/>
      <c r="B144" s="21" t="s">
        <v>132</v>
      </c>
      <c r="C144" s="212" t="s">
        <v>2</v>
      </c>
      <c r="D144" s="212" t="s">
        <v>118</v>
      </c>
      <c r="E144" s="212" t="s">
        <v>94</v>
      </c>
      <c r="F144" s="212" t="s">
        <v>94</v>
      </c>
      <c r="G144" s="212" t="s">
        <v>36</v>
      </c>
      <c r="H144" s="197" t="s">
        <v>53</v>
      </c>
      <c r="I144" s="197" t="str">
        <f t="shared" si="110"/>
        <v>ExpensesR&amp;DStaffMiscMiscMobile ProductsJunior Mobile Developer</v>
      </c>
      <c r="J144" s="22">
        <f t="shared" si="104"/>
        <v>0</v>
      </c>
      <c r="K144" s="22">
        <f t="shared" si="104"/>
        <v>0</v>
      </c>
      <c r="L144" s="22">
        <f t="shared" si="104"/>
        <v>0</v>
      </c>
      <c r="M144" s="22">
        <f t="shared" si="104"/>
        <v>0</v>
      </c>
      <c r="N144" s="22">
        <f t="shared" si="104"/>
        <v>0</v>
      </c>
      <c r="O144" s="22">
        <f t="shared" si="104"/>
        <v>0</v>
      </c>
      <c r="P144" s="22">
        <f t="shared" si="104"/>
        <v>0</v>
      </c>
      <c r="Q144" s="22">
        <f t="shared" si="104"/>
        <v>0</v>
      </c>
      <c r="R144" s="22">
        <f t="shared" si="104"/>
        <v>0</v>
      </c>
      <c r="S144" s="22">
        <f t="shared" si="104"/>
        <v>0</v>
      </c>
      <c r="T144" s="22">
        <f t="shared" si="105"/>
        <v>1000</v>
      </c>
      <c r="U144" s="22">
        <f t="shared" si="105"/>
        <v>1000</v>
      </c>
      <c r="V144" s="22">
        <f t="shared" si="105"/>
        <v>1000</v>
      </c>
      <c r="W144" s="22">
        <f t="shared" si="105"/>
        <v>1000</v>
      </c>
      <c r="X144" s="22">
        <f t="shared" si="105"/>
        <v>1000</v>
      </c>
      <c r="Y144" s="22">
        <f t="shared" si="105"/>
        <v>1000</v>
      </c>
      <c r="Z144" s="22">
        <f t="shared" si="105"/>
        <v>1000</v>
      </c>
      <c r="AA144" s="22">
        <f t="shared" si="105"/>
        <v>1000</v>
      </c>
      <c r="AB144" s="22">
        <f t="shared" si="105"/>
        <v>1000</v>
      </c>
      <c r="AC144" s="22">
        <f t="shared" si="105"/>
        <v>1000</v>
      </c>
      <c r="AD144" s="22">
        <f t="shared" si="106"/>
        <v>2000</v>
      </c>
      <c r="AE144" s="22">
        <f t="shared" si="106"/>
        <v>2000</v>
      </c>
      <c r="AF144" s="22">
        <f t="shared" si="106"/>
        <v>2000</v>
      </c>
      <c r="AG144" s="22">
        <f t="shared" si="106"/>
        <v>2000</v>
      </c>
      <c r="AH144" s="22">
        <f t="shared" si="106"/>
        <v>2000</v>
      </c>
      <c r="AI144" s="22">
        <f t="shared" si="106"/>
        <v>2000</v>
      </c>
      <c r="AJ144" s="22">
        <f t="shared" si="106"/>
        <v>2000</v>
      </c>
      <c r="AK144" s="22">
        <f t="shared" si="106"/>
        <v>2000</v>
      </c>
      <c r="AL144" s="22">
        <f t="shared" si="106"/>
        <v>2000</v>
      </c>
      <c r="AM144" s="22">
        <f t="shared" si="106"/>
        <v>3000</v>
      </c>
      <c r="AN144" s="22">
        <f t="shared" si="107"/>
        <v>3000</v>
      </c>
      <c r="AO144" s="22">
        <f t="shared" si="107"/>
        <v>3000</v>
      </c>
      <c r="AP144" s="22">
        <f t="shared" si="107"/>
        <v>3000</v>
      </c>
      <c r="AQ144" s="22">
        <f t="shared" si="107"/>
        <v>3000</v>
      </c>
      <c r="AR144" s="22">
        <f t="shared" si="107"/>
        <v>3000</v>
      </c>
      <c r="AS144" s="22">
        <f t="shared" si="107"/>
        <v>3000</v>
      </c>
      <c r="AT144" s="22">
        <f t="shared" si="107"/>
        <v>3000</v>
      </c>
      <c r="AU144" s="22">
        <f t="shared" si="107"/>
        <v>4000</v>
      </c>
      <c r="AV144" s="22">
        <f t="shared" si="107"/>
        <v>4000</v>
      </c>
      <c r="AW144" s="22">
        <f t="shared" si="107"/>
        <v>4000</v>
      </c>
      <c r="AX144" s="22">
        <f t="shared" si="108"/>
        <v>4000</v>
      </c>
      <c r="AY144" s="22">
        <f t="shared" si="108"/>
        <v>4000</v>
      </c>
      <c r="AZ144" s="22">
        <f t="shared" si="108"/>
        <v>4000</v>
      </c>
      <c r="BA144" s="22">
        <f t="shared" si="108"/>
        <v>5000</v>
      </c>
      <c r="BB144" s="22">
        <f t="shared" si="108"/>
        <v>5000</v>
      </c>
      <c r="BC144" s="22">
        <f t="shared" si="108"/>
        <v>5000</v>
      </c>
      <c r="BD144" s="22">
        <f t="shared" si="108"/>
        <v>5000</v>
      </c>
      <c r="BE144" s="22">
        <f t="shared" si="108"/>
        <v>6000</v>
      </c>
      <c r="BF144" s="22">
        <f t="shared" si="108"/>
        <v>6000</v>
      </c>
      <c r="BG144" s="22">
        <f t="shared" si="108"/>
        <v>8000</v>
      </c>
      <c r="BH144" s="22">
        <f t="shared" si="109"/>
        <v>8000</v>
      </c>
      <c r="BI144" s="22">
        <f t="shared" si="109"/>
        <v>8000</v>
      </c>
      <c r="BJ144" s="22">
        <f t="shared" si="109"/>
        <v>10000</v>
      </c>
      <c r="BK144" s="22">
        <f t="shared" si="109"/>
        <v>10000</v>
      </c>
      <c r="BL144" s="22">
        <f t="shared" si="109"/>
        <v>10000</v>
      </c>
      <c r="BM144" s="22">
        <f t="shared" si="109"/>
        <v>12000</v>
      </c>
      <c r="BN144" s="22">
        <f t="shared" si="109"/>
        <v>12000</v>
      </c>
      <c r="BO144" s="22">
        <f t="shared" si="109"/>
        <v>12000</v>
      </c>
      <c r="BP144" s="22">
        <f t="shared" si="109"/>
        <v>14000</v>
      </c>
      <c r="BQ144" s="22">
        <f t="shared" si="109"/>
        <v>14000</v>
      </c>
    </row>
    <row r="145" spans="1:69" s="21" customFormat="1" ht="16" customHeight="1">
      <c r="A145" s="212"/>
      <c r="B145" s="21" t="s">
        <v>132</v>
      </c>
      <c r="C145" s="212" t="s">
        <v>2</v>
      </c>
      <c r="D145" s="212" t="s">
        <v>118</v>
      </c>
      <c r="E145" s="212" t="s">
        <v>94</v>
      </c>
      <c r="F145" s="212" t="s">
        <v>94</v>
      </c>
      <c r="G145" s="212" t="s">
        <v>36</v>
      </c>
      <c r="H145" s="197" t="s">
        <v>54</v>
      </c>
      <c r="I145" s="197" t="str">
        <f t="shared" si="110"/>
        <v>ExpensesR&amp;DStaffMiscMiscMobile ProductsMobile Designer</v>
      </c>
      <c r="J145" s="22">
        <f t="shared" si="104"/>
        <v>0</v>
      </c>
      <c r="K145" s="22">
        <f t="shared" si="104"/>
        <v>0</v>
      </c>
      <c r="L145" s="22">
        <f t="shared" si="104"/>
        <v>0</v>
      </c>
      <c r="M145" s="22">
        <f t="shared" si="104"/>
        <v>0</v>
      </c>
      <c r="N145" s="22">
        <f t="shared" si="104"/>
        <v>0</v>
      </c>
      <c r="O145" s="22">
        <f t="shared" si="104"/>
        <v>0</v>
      </c>
      <c r="P145" s="22">
        <f t="shared" si="104"/>
        <v>0</v>
      </c>
      <c r="Q145" s="22">
        <f t="shared" si="104"/>
        <v>0</v>
      </c>
      <c r="R145" s="22">
        <f t="shared" si="104"/>
        <v>0</v>
      </c>
      <c r="S145" s="22">
        <f t="shared" si="104"/>
        <v>0</v>
      </c>
      <c r="T145" s="22">
        <f t="shared" si="105"/>
        <v>0</v>
      </c>
      <c r="U145" s="22">
        <f t="shared" si="105"/>
        <v>0</v>
      </c>
      <c r="V145" s="22">
        <f t="shared" si="105"/>
        <v>0</v>
      </c>
      <c r="W145" s="22">
        <f t="shared" si="105"/>
        <v>0</v>
      </c>
      <c r="X145" s="22">
        <f t="shared" si="105"/>
        <v>0</v>
      </c>
      <c r="Y145" s="22">
        <f t="shared" si="105"/>
        <v>0</v>
      </c>
      <c r="Z145" s="22">
        <f t="shared" si="105"/>
        <v>0</v>
      </c>
      <c r="AA145" s="22">
        <f t="shared" si="105"/>
        <v>1000</v>
      </c>
      <c r="AB145" s="22">
        <f t="shared" si="105"/>
        <v>1000</v>
      </c>
      <c r="AC145" s="22">
        <f t="shared" si="105"/>
        <v>1000</v>
      </c>
      <c r="AD145" s="22">
        <f t="shared" si="106"/>
        <v>1000</v>
      </c>
      <c r="AE145" s="22">
        <f t="shared" si="106"/>
        <v>1000</v>
      </c>
      <c r="AF145" s="22">
        <f t="shared" si="106"/>
        <v>1000</v>
      </c>
      <c r="AG145" s="22">
        <f t="shared" si="106"/>
        <v>1000</v>
      </c>
      <c r="AH145" s="22">
        <f t="shared" si="106"/>
        <v>1000</v>
      </c>
      <c r="AI145" s="22">
        <f t="shared" si="106"/>
        <v>1000</v>
      </c>
      <c r="AJ145" s="22">
        <f t="shared" si="106"/>
        <v>1000</v>
      </c>
      <c r="AK145" s="22">
        <f t="shared" si="106"/>
        <v>1000</v>
      </c>
      <c r="AL145" s="22">
        <f t="shared" si="106"/>
        <v>1000</v>
      </c>
      <c r="AM145" s="22">
        <f t="shared" si="106"/>
        <v>1000</v>
      </c>
      <c r="AN145" s="22">
        <f t="shared" si="107"/>
        <v>1000</v>
      </c>
      <c r="AO145" s="22">
        <f t="shared" si="107"/>
        <v>1000</v>
      </c>
      <c r="AP145" s="22">
        <f t="shared" si="107"/>
        <v>1000</v>
      </c>
      <c r="AQ145" s="22">
        <f t="shared" si="107"/>
        <v>1000</v>
      </c>
      <c r="AR145" s="22">
        <f t="shared" si="107"/>
        <v>1000</v>
      </c>
      <c r="AS145" s="22">
        <f t="shared" si="107"/>
        <v>1000</v>
      </c>
      <c r="AT145" s="22">
        <f t="shared" si="107"/>
        <v>1000</v>
      </c>
      <c r="AU145" s="22">
        <f t="shared" si="107"/>
        <v>1000</v>
      </c>
      <c r="AV145" s="22">
        <f t="shared" si="107"/>
        <v>1000</v>
      </c>
      <c r="AW145" s="22">
        <f t="shared" si="107"/>
        <v>1000</v>
      </c>
      <c r="AX145" s="22">
        <f t="shared" si="108"/>
        <v>1000</v>
      </c>
      <c r="AY145" s="22">
        <f t="shared" si="108"/>
        <v>1000</v>
      </c>
      <c r="AZ145" s="22">
        <f t="shared" si="108"/>
        <v>1000</v>
      </c>
      <c r="BA145" s="22">
        <f t="shared" si="108"/>
        <v>1000</v>
      </c>
      <c r="BB145" s="22">
        <f t="shared" si="108"/>
        <v>1000</v>
      </c>
      <c r="BC145" s="22">
        <f t="shared" si="108"/>
        <v>1000</v>
      </c>
      <c r="BD145" s="22">
        <f t="shared" si="108"/>
        <v>1000</v>
      </c>
      <c r="BE145" s="22">
        <f t="shared" si="108"/>
        <v>1000</v>
      </c>
      <c r="BF145" s="22">
        <f t="shared" si="108"/>
        <v>1000</v>
      </c>
      <c r="BG145" s="22">
        <f t="shared" si="108"/>
        <v>1000</v>
      </c>
      <c r="BH145" s="22">
        <f t="shared" si="109"/>
        <v>1000</v>
      </c>
      <c r="BI145" s="22">
        <f t="shared" si="109"/>
        <v>1000</v>
      </c>
      <c r="BJ145" s="22">
        <f t="shared" si="109"/>
        <v>1000</v>
      </c>
      <c r="BK145" s="22">
        <f t="shared" si="109"/>
        <v>1000</v>
      </c>
      <c r="BL145" s="22">
        <f t="shared" si="109"/>
        <v>1000</v>
      </c>
      <c r="BM145" s="22">
        <f t="shared" si="109"/>
        <v>1000</v>
      </c>
      <c r="BN145" s="22">
        <f t="shared" si="109"/>
        <v>1000</v>
      </c>
      <c r="BO145" s="22">
        <f t="shared" si="109"/>
        <v>1000</v>
      </c>
      <c r="BP145" s="22">
        <f t="shared" si="109"/>
        <v>1000</v>
      </c>
      <c r="BQ145" s="22">
        <f t="shared" si="109"/>
        <v>1000</v>
      </c>
    </row>
    <row r="146" spans="1:69" s="21" customFormat="1" ht="16" customHeight="1">
      <c r="A146" s="212"/>
      <c r="B146" s="21" t="s">
        <v>132</v>
      </c>
      <c r="C146" s="212" t="s">
        <v>2</v>
      </c>
      <c r="D146" s="212" t="s">
        <v>118</v>
      </c>
      <c r="E146" s="212" t="s">
        <v>94</v>
      </c>
      <c r="F146" s="212" t="s">
        <v>94</v>
      </c>
      <c r="G146" s="212" t="s">
        <v>37</v>
      </c>
      <c r="H146" s="197" t="s">
        <v>39</v>
      </c>
      <c r="I146" s="197" t="str">
        <f t="shared" si="110"/>
        <v>ExpensesR&amp;DStaffMiscMiscMobile Platform TeamDevelopment Manager</v>
      </c>
      <c r="J146" s="22">
        <f t="shared" si="104"/>
        <v>0</v>
      </c>
      <c r="K146" s="22">
        <f t="shared" si="104"/>
        <v>0</v>
      </c>
      <c r="L146" s="22">
        <f t="shared" si="104"/>
        <v>0</v>
      </c>
      <c r="M146" s="22">
        <f t="shared" si="104"/>
        <v>0</v>
      </c>
      <c r="N146" s="22">
        <f t="shared" si="104"/>
        <v>0</v>
      </c>
      <c r="O146" s="22">
        <f t="shared" si="104"/>
        <v>0</v>
      </c>
      <c r="P146" s="22">
        <f t="shared" si="104"/>
        <v>0</v>
      </c>
      <c r="Q146" s="22">
        <f t="shared" si="104"/>
        <v>0</v>
      </c>
      <c r="R146" s="22">
        <f t="shared" si="104"/>
        <v>0</v>
      </c>
      <c r="S146" s="22">
        <f t="shared" si="104"/>
        <v>0</v>
      </c>
      <c r="T146" s="22">
        <f t="shared" si="105"/>
        <v>0</v>
      </c>
      <c r="U146" s="22">
        <f t="shared" si="105"/>
        <v>0</v>
      </c>
      <c r="V146" s="22">
        <f t="shared" si="105"/>
        <v>0</v>
      </c>
      <c r="W146" s="22">
        <f t="shared" si="105"/>
        <v>0</v>
      </c>
      <c r="X146" s="22">
        <f t="shared" si="105"/>
        <v>0</v>
      </c>
      <c r="Y146" s="22">
        <f t="shared" si="105"/>
        <v>0</v>
      </c>
      <c r="Z146" s="22">
        <f t="shared" si="105"/>
        <v>0</v>
      </c>
      <c r="AA146" s="22">
        <f t="shared" si="105"/>
        <v>0</v>
      </c>
      <c r="AB146" s="22">
        <f t="shared" si="105"/>
        <v>0</v>
      </c>
      <c r="AC146" s="22">
        <f t="shared" si="105"/>
        <v>0</v>
      </c>
      <c r="AD146" s="22">
        <f t="shared" si="106"/>
        <v>0</v>
      </c>
      <c r="AE146" s="22">
        <f t="shared" si="106"/>
        <v>0</v>
      </c>
      <c r="AF146" s="22">
        <f t="shared" si="106"/>
        <v>0</v>
      </c>
      <c r="AG146" s="22">
        <f t="shared" si="106"/>
        <v>0</v>
      </c>
      <c r="AH146" s="22">
        <f t="shared" si="106"/>
        <v>0</v>
      </c>
      <c r="AI146" s="22">
        <f t="shared" si="106"/>
        <v>0</v>
      </c>
      <c r="AJ146" s="22">
        <f t="shared" si="106"/>
        <v>0</v>
      </c>
      <c r="AK146" s="22">
        <f t="shared" si="106"/>
        <v>0</v>
      </c>
      <c r="AL146" s="22">
        <f t="shared" si="106"/>
        <v>0</v>
      </c>
      <c r="AM146" s="22">
        <f t="shared" si="106"/>
        <v>0</v>
      </c>
      <c r="AN146" s="22">
        <f t="shared" si="107"/>
        <v>0</v>
      </c>
      <c r="AO146" s="22">
        <f t="shared" si="107"/>
        <v>0</v>
      </c>
      <c r="AP146" s="22">
        <f t="shared" si="107"/>
        <v>0</v>
      </c>
      <c r="AQ146" s="22">
        <f t="shared" si="107"/>
        <v>0</v>
      </c>
      <c r="AR146" s="22">
        <f t="shared" si="107"/>
        <v>0</v>
      </c>
      <c r="AS146" s="22">
        <f t="shared" si="107"/>
        <v>0</v>
      </c>
      <c r="AT146" s="22">
        <f t="shared" si="107"/>
        <v>0</v>
      </c>
      <c r="AU146" s="22">
        <f t="shared" si="107"/>
        <v>0</v>
      </c>
      <c r="AV146" s="22">
        <f t="shared" si="107"/>
        <v>0</v>
      </c>
      <c r="AW146" s="22">
        <f t="shared" si="107"/>
        <v>0</v>
      </c>
      <c r="AX146" s="22">
        <f t="shared" si="108"/>
        <v>0</v>
      </c>
      <c r="AY146" s="22">
        <f t="shared" si="108"/>
        <v>0</v>
      </c>
      <c r="AZ146" s="22">
        <f t="shared" si="108"/>
        <v>0</v>
      </c>
      <c r="BA146" s="22">
        <f t="shared" si="108"/>
        <v>0</v>
      </c>
      <c r="BB146" s="22">
        <f t="shared" si="108"/>
        <v>0</v>
      </c>
      <c r="BC146" s="22">
        <f t="shared" si="108"/>
        <v>0</v>
      </c>
      <c r="BD146" s="22">
        <f t="shared" si="108"/>
        <v>0</v>
      </c>
      <c r="BE146" s="22">
        <f t="shared" si="108"/>
        <v>0</v>
      </c>
      <c r="BF146" s="22">
        <f t="shared" si="108"/>
        <v>1000</v>
      </c>
      <c r="BG146" s="22">
        <f t="shared" si="108"/>
        <v>1000</v>
      </c>
      <c r="BH146" s="22">
        <f t="shared" si="109"/>
        <v>1000</v>
      </c>
      <c r="BI146" s="22">
        <f t="shared" si="109"/>
        <v>1000</v>
      </c>
      <c r="BJ146" s="22">
        <f t="shared" si="109"/>
        <v>1000</v>
      </c>
      <c r="BK146" s="22">
        <f t="shared" si="109"/>
        <v>1000</v>
      </c>
      <c r="BL146" s="22">
        <f t="shared" si="109"/>
        <v>1000</v>
      </c>
      <c r="BM146" s="22">
        <f t="shared" si="109"/>
        <v>1000</v>
      </c>
      <c r="BN146" s="22">
        <f t="shared" si="109"/>
        <v>1000</v>
      </c>
      <c r="BO146" s="22">
        <f t="shared" si="109"/>
        <v>1000</v>
      </c>
      <c r="BP146" s="22">
        <f t="shared" si="109"/>
        <v>1000</v>
      </c>
      <c r="BQ146" s="22">
        <f t="shared" si="109"/>
        <v>1000</v>
      </c>
    </row>
    <row r="147" spans="1:69" s="21" customFormat="1" ht="16" customHeight="1">
      <c r="A147" s="212"/>
      <c r="B147" s="21" t="s">
        <v>132</v>
      </c>
      <c r="C147" s="212" t="s">
        <v>2</v>
      </c>
      <c r="D147" s="212" t="s">
        <v>118</v>
      </c>
      <c r="E147" s="212" t="s">
        <v>94</v>
      </c>
      <c r="F147" s="212" t="s">
        <v>94</v>
      </c>
      <c r="G147" s="212" t="s">
        <v>37</v>
      </c>
      <c r="H147" s="197" t="s">
        <v>52</v>
      </c>
      <c r="I147" s="197" t="str">
        <f t="shared" si="110"/>
        <v>ExpensesR&amp;DStaffMiscMiscMobile Platform TeamSenior Mobile Developer</v>
      </c>
      <c r="J147" s="22">
        <f t="shared" si="104"/>
        <v>1000</v>
      </c>
      <c r="K147" s="22">
        <f t="shared" si="104"/>
        <v>1000</v>
      </c>
      <c r="L147" s="22">
        <f t="shared" si="104"/>
        <v>1000</v>
      </c>
      <c r="M147" s="22">
        <f t="shared" si="104"/>
        <v>1000</v>
      </c>
      <c r="N147" s="22">
        <f t="shared" si="104"/>
        <v>1000</v>
      </c>
      <c r="O147" s="22">
        <f t="shared" si="104"/>
        <v>1000</v>
      </c>
      <c r="P147" s="22">
        <f t="shared" si="104"/>
        <v>1000</v>
      </c>
      <c r="Q147" s="22">
        <f t="shared" si="104"/>
        <v>1000</v>
      </c>
      <c r="R147" s="22">
        <f t="shared" si="104"/>
        <v>1000</v>
      </c>
      <c r="S147" s="22">
        <f t="shared" si="104"/>
        <v>1000</v>
      </c>
      <c r="T147" s="22">
        <f t="shared" si="105"/>
        <v>1000</v>
      </c>
      <c r="U147" s="22">
        <f t="shared" si="105"/>
        <v>1000</v>
      </c>
      <c r="V147" s="22">
        <f t="shared" si="105"/>
        <v>2000</v>
      </c>
      <c r="W147" s="22">
        <f t="shared" si="105"/>
        <v>2000</v>
      </c>
      <c r="X147" s="22">
        <f t="shared" si="105"/>
        <v>2000</v>
      </c>
      <c r="Y147" s="22">
        <f t="shared" si="105"/>
        <v>2000</v>
      </c>
      <c r="Z147" s="22">
        <f t="shared" si="105"/>
        <v>2000</v>
      </c>
      <c r="AA147" s="22">
        <f t="shared" si="105"/>
        <v>2000</v>
      </c>
      <c r="AB147" s="22">
        <f t="shared" si="105"/>
        <v>2000</v>
      </c>
      <c r="AC147" s="22">
        <f t="shared" si="105"/>
        <v>2000</v>
      </c>
      <c r="AD147" s="22">
        <f t="shared" si="106"/>
        <v>2000</v>
      </c>
      <c r="AE147" s="22">
        <f t="shared" si="106"/>
        <v>2000</v>
      </c>
      <c r="AF147" s="22">
        <f t="shared" si="106"/>
        <v>2000</v>
      </c>
      <c r="AG147" s="22">
        <f t="shared" si="106"/>
        <v>2000</v>
      </c>
      <c r="AH147" s="22">
        <f t="shared" si="106"/>
        <v>2000</v>
      </c>
      <c r="AI147" s="22">
        <f t="shared" si="106"/>
        <v>2000</v>
      </c>
      <c r="AJ147" s="22">
        <f t="shared" si="106"/>
        <v>2000</v>
      </c>
      <c r="AK147" s="22">
        <f t="shared" si="106"/>
        <v>2000</v>
      </c>
      <c r="AL147" s="22">
        <f t="shared" si="106"/>
        <v>2000</v>
      </c>
      <c r="AM147" s="22">
        <f t="shared" si="106"/>
        <v>2000</v>
      </c>
      <c r="AN147" s="22">
        <f t="shared" si="107"/>
        <v>2000</v>
      </c>
      <c r="AO147" s="22">
        <f t="shared" si="107"/>
        <v>2000</v>
      </c>
      <c r="AP147" s="22">
        <f t="shared" si="107"/>
        <v>2000</v>
      </c>
      <c r="AQ147" s="22">
        <f t="shared" si="107"/>
        <v>2000</v>
      </c>
      <c r="AR147" s="22">
        <f t="shared" si="107"/>
        <v>2000</v>
      </c>
      <c r="AS147" s="22">
        <f t="shared" si="107"/>
        <v>2000</v>
      </c>
      <c r="AT147" s="22">
        <f t="shared" si="107"/>
        <v>3000</v>
      </c>
      <c r="AU147" s="22">
        <f t="shared" si="107"/>
        <v>3000</v>
      </c>
      <c r="AV147" s="22">
        <f t="shared" si="107"/>
        <v>3000</v>
      </c>
      <c r="AW147" s="22">
        <f t="shared" si="107"/>
        <v>3000</v>
      </c>
      <c r="AX147" s="22">
        <f t="shared" si="108"/>
        <v>3000</v>
      </c>
      <c r="AY147" s="22">
        <f t="shared" si="108"/>
        <v>3000</v>
      </c>
      <c r="AZ147" s="22">
        <f t="shared" si="108"/>
        <v>3000</v>
      </c>
      <c r="BA147" s="22">
        <f t="shared" si="108"/>
        <v>3000</v>
      </c>
      <c r="BB147" s="22">
        <f t="shared" si="108"/>
        <v>3000</v>
      </c>
      <c r="BC147" s="22">
        <f t="shared" si="108"/>
        <v>3000</v>
      </c>
      <c r="BD147" s="22">
        <f t="shared" si="108"/>
        <v>3000</v>
      </c>
      <c r="BE147" s="22">
        <f t="shared" si="108"/>
        <v>3000</v>
      </c>
      <c r="BF147" s="22">
        <f t="shared" si="108"/>
        <v>4000</v>
      </c>
      <c r="BG147" s="22">
        <f t="shared" si="108"/>
        <v>4000</v>
      </c>
      <c r="BH147" s="22">
        <f t="shared" si="109"/>
        <v>4000</v>
      </c>
      <c r="BI147" s="22">
        <f t="shared" si="109"/>
        <v>4000</v>
      </c>
      <c r="BJ147" s="22">
        <f t="shared" si="109"/>
        <v>4000</v>
      </c>
      <c r="BK147" s="22">
        <f t="shared" si="109"/>
        <v>4000</v>
      </c>
      <c r="BL147" s="22">
        <f t="shared" si="109"/>
        <v>4000</v>
      </c>
      <c r="BM147" s="22">
        <f t="shared" si="109"/>
        <v>4000</v>
      </c>
      <c r="BN147" s="22">
        <f t="shared" si="109"/>
        <v>4000</v>
      </c>
      <c r="BO147" s="22">
        <f t="shared" si="109"/>
        <v>4000</v>
      </c>
      <c r="BP147" s="22">
        <f t="shared" si="109"/>
        <v>4000</v>
      </c>
      <c r="BQ147" s="22">
        <f t="shared" si="109"/>
        <v>4000</v>
      </c>
    </row>
    <row r="148" spans="1:69" s="21" customFormat="1" ht="16" customHeight="1">
      <c r="A148" s="212"/>
      <c r="B148" s="21" t="s">
        <v>132</v>
      </c>
      <c r="C148" s="212" t="s">
        <v>2</v>
      </c>
      <c r="D148" s="212" t="s">
        <v>118</v>
      </c>
      <c r="E148" s="212" t="s">
        <v>94</v>
      </c>
      <c r="F148" s="212" t="s">
        <v>94</v>
      </c>
      <c r="G148" s="212" t="s">
        <v>37</v>
      </c>
      <c r="H148" s="197" t="s">
        <v>53</v>
      </c>
      <c r="I148" s="197" t="str">
        <f t="shared" si="110"/>
        <v>ExpensesR&amp;DStaffMiscMiscMobile Platform TeamJunior Mobile Developer</v>
      </c>
      <c r="J148" s="22">
        <f t="shared" ref="J148:S153" si="111">INDEX(RoleData,MATCH($H148,RoleNames,),MATCH($E148,ExpenseNames,))*INDEX(StaffData,MATCH(CONCATENATE($C148,"Staff",$G148,$H148),StaffDataLookupName,),MATCH(J$6,StaffDataMonths,))/INDEX(RoleData,3,MATCH($F148,ExpenseNames,))</f>
        <v>1000</v>
      </c>
      <c r="K148" s="22">
        <f t="shared" si="111"/>
        <v>1000</v>
      </c>
      <c r="L148" s="22">
        <f t="shared" si="111"/>
        <v>1000</v>
      </c>
      <c r="M148" s="22">
        <f t="shared" si="111"/>
        <v>1000</v>
      </c>
      <c r="N148" s="22">
        <f t="shared" si="111"/>
        <v>1000</v>
      </c>
      <c r="O148" s="22">
        <f t="shared" si="111"/>
        <v>1000</v>
      </c>
      <c r="P148" s="22">
        <f t="shared" si="111"/>
        <v>1000</v>
      </c>
      <c r="Q148" s="22">
        <f t="shared" si="111"/>
        <v>1000</v>
      </c>
      <c r="R148" s="22">
        <f t="shared" si="111"/>
        <v>1000</v>
      </c>
      <c r="S148" s="22">
        <f t="shared" si="111"/>
        <v>1000</v>
      </c>
      <c r="T148" s="22">
        <f t="shared" ref="T148:AC153" si="112">INDEX(RoleData,MATCH($H148,RoleNames,),MATCH($E148,ExpenseNames,))*INDEX(StaffData,MATCH(CONCATENATE($C148,"Staff",$G148,$H148),StaffDataLookupName,),MATCH(T$6,StaffDataMonths,))/INDEX(RoleData,3,MATCH($F148,ExpenseNames,))</f>
        <v>1000</v>
      </c>
      <c r="U148" s="22">
        <f t="shared" si="112"/>
        <v>1000</v>
      </c>
      <c r="V148" s="22">
        <f t="shared" si="112"/>
        <v>2000</v>
      </c>
      <c r="W148" s="22">
        <f t="shared" si="112"/>
        <v>2000</v>
      </c>
      <c r="X148" s="22">
        <f t="shared" si="112"/>
        <v>2000</v>
      </c>
      <c r="Y148" s="22">
        <f t="shared" si="112"/>
        <v>2000</v>
      </c>
      <c r="Z148" s="22">
        <f t="shared" si="112"/>
        <v>2000</v>
      </c>
      <c r="AA148" s="22">
        <f t="shared" si="112"/>
        <v>2000</v>
      </c>
      <c r="AB148" s="22">
        <f t="shared" si="112"/>
        <v>2000</v>
      </c>
      <c r="AC148" s="22">
        <f t="shared" si="112"/>
        <v>2000</v>
      </c>
      <c r="AD148" s="22">
        <f t="shared" ref="AD148:AM153" si="113">INDEX(RoleData,MATCH($H148,RoleNames,),MATCH($E148,ExpenseNames,))*INDEX(StaffData,MATCH(CONCATENATE($C148,"Staff",$G148,$H148),StaffDataLookupName,),MATCH(AD$6,StaffDataMonths,))/INDEX(RoleData,3,MATCH($F148,ExpenseNames,))</f>
        <v>2000</v>
      </c>
      <c r="AE148" s="22">
        <f t="shared" si="113"/>
        <v>2000</v>
      </c>
      <c r="AF148" s="22">
        <f t="shared" si="113"/>
        <v>2000</v>
      </c>
      <c r="AG148" s="22">
        <f t="shared" si="113"/>
        <v>2000</v>
      </c>
      <c r="AH148" s="22">
        <f t="shared" si="113"/>
        <v>2000</v>
      </c>
      <c r="AI148" s="22">
        <f t="shared" si="113"/>
        <v>2000</v>
      </c>
      <c r="AJ148" s="22">
        <f t="shared" si="113"/>
        <v>2000</v>
      </c>
      <c r="AK148" s="22">
        <f t="shared" si="113"/>
        <v>2000</v>
      </c>
      <c r="AL148" s="22">
        <f t="shared" si="113"/>
        <v>2000</v>
      </c>
      <c r="AM148" s="22">
        <f t="shared" si="113"/>
        <v>2000</v>
      </c>
      <c r="AN148" s="22">
        <f t="shared" ref="AN148:AW153" si="114">INDEX(RoleData,MATCH($H148,RoleNames,),MATCH($E148,ExpenseNames,))*INDEX(StaffData,MATCH(CONCATENATE($C148,"Staff",$G148,$H148),StaffDataLookupName,),MATCH(AN$6,StaffDataMonths,))/INDEX(RoleData,3,MATCH($F148,ExpenseNames,))</f>
        <v>2000</v>
      </c>
      <c r="AO148" s="22">
        <f t="shared" si="114"/>
        <v>2000</v>
      </c>
      <c r="AP148" s="22">
        <f t="shared" si="114"/>
        <v>2000</v>
      </c>
      <c r="AQ148" s="22">
        <f t="shared" si="114"/>
        <v>2000</v>
      </c>
      <c r="AR148" s="22">
        <f t="shared" si="114"/>
        <v>2000</v>
      </c>
      <c r="AS148" s="22">
        <f t="shared" si="114"/>
        <v>2000</v>
      </c>
      <c r="AT148" s="22">
        <f t="shared" si="114"/>
        <v>3000</v>
      </c>
      <c r="AU148" s="22">
        <f t="shared" si="114"/>
        <v>3000</v>
      </c>
      <c r="AV148" s="22">
        <f t="shared" si="114"/>
        <v>3000</v>
      </c>
      <c r="AW148" s="22">
        <f t="shared" si="114"/>
        <v>3000</v>
      </c>
      <c r="AX148" s="22">
        <f t="shared" ref="AX148:BG153" si="115">INDEX(RoleData,MATCH($H148,RoleNames,),MATCH($E148,ExpenseNames,))*INDEX(StaffData,MATCH(CONCATENATE($C148,"Staff",$G148,$H148),StaffDataLookupName,),MATCH(AX$6,StaffDataMonths,))/INDEX(RoleData,3,MATCH($F148,ExpenseNames,))</f>
        <v>3000</v>
      </c>
      <c r="AY148" s="22">
        <f t="shared" si="115"/>
        <v>3000</v>
      </c>
      <c r="AZ148" s="22">
        <f t="shared" si="115"/>
        <v>3000</v>
      </c>
      <c r="BA148" s="22">
        <f t="shared" si="115"/>
        <v>3000</v>
      </c>
      <c r="BB148" s="22">
        <f t="shared" si="115"/>
        <v>3000</v>
      </c>
      <c r="BC148" s="22">
        <f t="shared" si="115"/>
        <v>3000</v>
      </c>
      <c r="BD148" s="22">
        <f t="shared" si="115"/>
        <v>3000</v>
      </c>
      <c r="BE148" s="22">
        <f t="shared" si="115"/>
        <v>3000</v>
      </c>
      <c r="BF148" s="22">
        <f t="shared" si="115"/>
        <v>4000</v>
      </c>
      <c r="BG148" s="22">
        <f t="shared" si="115"/>
        <v>4000</v>
      </c>
      <c r="BH148" s="22">
        <f t="shared" ref="BH148:BQ153" si="116">INDEX(RoleData,MATCH($H148,RoleNames,),MATCH($E148,ExpenseNames,))*INDEX(StaffData,MATCH(CONCATENATE($C148,"Staff",$G148,$H148),StaffDataLookupName,),MATCH(BH$6,StaffDataMonths,))/INDEX(RoleData,3,MATCH($F148,ExpenseNames,))</f>
        <v>4000</v>
      </c>
      <c r="BI148" s="22">
        <f t="shared" si="116"/>
        <v>4000</v>
      </c>
      <c r="BJ148" s="22">
        <f t="shared" si="116"/>
        <v>4000</v>
      </c>
      <c r="BK148" s="22">
        <f t="shared" si="116"/>
        <v>4000</v>
      </c>
      <c r="BL148" s="22">
        <f t="shared" si="116"/>
        <v>4000</v>
      </c>
      <c r="BM148" s="22">
        <f t="shared" si="116"/>
        <v>4000</v>
      </c>
      <c r="BN148" s="22">
        <f t="shared" si="116"/>
        <v>4000</v>
      </c>
      <c r="BO148" s="22">
        <f t="shared" si="116"/>
        <v>4000</v>
      </c>
      <c r="BP148" s="22">
        <f t="shared" si="116"/>
        <v>4000</v>
      </c>
      <c r="BQ148" s="22">
        <f t="shared" si="116"/>
        <v>4000</v>
      </c>
    </row>
    <row r="149" spans="1:69" s="21" customFormat="1" ht="16" customHeight="1">
      <c r="A149" s="212"/>
      <c r="B149" s="21" t="s">
        <v>132</v>
      </c>
      <c r="C149" s="212" t="s">
        <v>2</v>
      </c>
      <c r="D149" s="212" t="s">
        <v>118</v>
      </c>
      <c r="E149" s="212" t="s">
        <v>94</v>
      </c>
      <c r="F149" s="212" t="s">
        <v>94</v>
      </c>
      <c r="G149" s="212" t="s">
        <v>45</v>
      </c>
      <c r="H149" s="197" t="s">
        <v>38</v>
      </c>
      <c r="I149" s="197" t="str">
        <f t="shared" si="110"/>
        <v>ExpensesR&amp;DStaffMiscMiscServer DevelopmentArchitect</v>
      </c>
      <c r="J149" s="22">
        <f t="shared" si="111"/>
        <v>0</v>
      </c>
      <c r="K149" s="22">
        <f t="shared" si="111"/>
        <v>0</v>
      </c>
      <c r="L149" s="22">
        <f t="shared" si="111"/>
        <v>0</v>
      </c>
      <c r="M149" s="22">
        <f t="shared" si="111"/>
        <v>0</v>
      </c>
      <c r="N149" s="22">
        <f t="shared" si="111"/>
        <v>0</v>
      </c>
      <c r="O149" s="22">
        <f t="shared" si="111"/>
        <v>0</v>
      </c>
      <c r="P149" s="22">
        <f t="shared" si="111"/>
        <v>0</v>
      </c>
      <c r="Q149" s="22">
        <f t="shared" si="111"/>
        <v>0</v>
      </c>
      <c r="R149" s="22">
        <f t="shared" si="111"/>
        <v>0</v>
      </c>
      <c r="S149" s="22">
        <f t="shared" si="111"/>
        <v>0</v>
      </c>
      <c r="T149" s="22">
        <f t="shared" si="112"/>
        <v>0</v>
      </c>
      <c r="U149" s="22">
        <f t="shared" si="112"/>
        <v>0</v>
      </c>
      <c r="V149" s="22">
        <f t="shared" si="112"/>
        <v>0</v>
      </c>
      <c r="W149" s="22">
        <f t="shared" si="112"/>
        <v>0</v>
      </c>
      <c r="X149" s="22">
        <f t="shared" si="112"/>
        <v>0</v>
      </c>
      <c r="Y149" s="22">
        <f t="shared" si="112"/>
        <v>0</v>
      </c>
      <c r="Z149" s="22">
        <f t="shared" si="112"/>
        <v>0</v>
      </c>
      <c r="AA149" s="22">
        <f t="shared" si="112"/>
        <v>0</v>
      </c>
      <c r="AB149" s="22">
        <f t="shared" si="112"/>
        <v>0</v>
      </c>
      <c r="AC149" s="22">
        <f t="shared" si="112"/>
        <v>0</v>
      </c>
      <c r="AD149" s="22">
        <f t="shared" si="113"/>
        <v>0</v>
      </c>
      <c r="AE149" s="22">
        <f t="shared" si="113"/>
        <v>0</v>
      </c>
      <c r="AF149" s="22">
        <f t="shared" si="113"/>
        <v>1000</v>
      </c>
      <c r="AG149" s="22">
        <f t="shared" si="113"/>
        <v>1000</v>
      </c>
      <c r="AH149" s="22">
        <f t="shared" si="113"/>
        <v>1000</v>
      </c>
      <c r="AI149" s="22">
        <f t="shared" si="113"/>
        <v>1000</v>
      </c>
      <c r="AJ149" s="22">
        <f t="shared" si="113"/>
        <v>1000</v>
      </c>
      <c r="AK149" s="22">
        <f t="shared" si="113"/>
        <v>1000</v>
      </c>
      <c r="AL149" s="22">
        <f t="shared" si="113"/>
        <v>1000</v>
      </c>
      <c r="AM149" s="22">
        <f t="shared" si="113"/>
        <v>1000</v>
      </c>
      <c r="AN149" s="22">
        <f t="shared" si="114"/>
        <v>1000</v>
      </c>
      <c r="AO149" s="22">
        <f t="shared" si="114"/>
        <v>1000</v>
      </c>
      <c r="AP149" s="22">
        <f t="shared" si="114"/>
        <v>1000</v>
      </c>
      <c r="AQ149" s="22">
        <f t="shared" si="114"/>
        <v>1000</v>
      </c>
      <c r="AR149" s="22">
        <f t="shared" si="114"/>
        <v>1000</v>
      </c>
      <c r="AS149" s="22">
        <f t="shared" si="114"/>
        <v>1000</v>
      </c>
      <c r="AT149" s="22">
        <f t="shared" si="114"/>
        <v>1000</v>
      </c>
      <c r="AU149" s="22">
        <f t="shared" si="114"/>
        <v>1000</v>
      </c>
      <c r="AV149" s="22">
        <f t="shared" si="114"/>
        <v>1000</v>
      </c>
      <c r="AW149" s="22">
        <f t="shared" si="114"/>
        <v>1000</v>
      </c>
      <c r="AX149" s="22">
        <f t="shared" si="115"/>
        <v>1000</v>
      </c>
      <c r="AY149" s="22">
        <f t="shared" si="115"/>
        <v>1000</v>
      </c>
      <c r="AZ149" s="22">
        <f t="shared" si="115"/>
        <v>1000</v>
      </c>
      <c r="BA149" s="22">
        <f t="shared" si="115"/>
        <v>1000</v>
      </c>
      <c r="BB149" s="22">
        <f t="shared" si="115"/>
        <v>1000</v>
      </c>
      <c r="BC149" s="22">
        <f t="shared" si="115"/>
        <v>1000</v>
      </c>
      <c r="BD149" s="22">
        <f t="shared" si="115"/>
        <v>1000</v>
      </c>
      <c r="BE149" s="22">
        <f t="shared" si="115"/>
        <v>1000</v>
      </c>
      <c r="BF149" s="22">
        <f t="shared" si="115"/>
        <v>1000</v>
      </c>
      <c r="BG149" s="22">
        <f t="shared" si="115"/>
        <v>1000</v>
      </c>
      <c r="BH149" s="22">
        <f t="shared" si="116"/>
        <v>1000</v>
      </c>
      <c r="BI149" s="22">
        <f t="shared" si="116"/>
        <v>1000</v>
      </c>
      <c r="BJ149" s="22">
        <f t="shared" si="116"/>
        <v>1000</v>
      </c>
      <c r="BK149" s="22">
        <f t="shared" si="116"/>
        <v>1000</v>
      </c>
      <c r="BL149" s="22">
        <f t="shared" si="116"/>
        <v>1000</v>
      </c>
      <c r="BM149" s="22">
        <f t="shared" si="116"/>
        <v>1000</v>
      </c>
      <c r="BN149" s="22">
        <f t="shared" si="116"/>
        <v>1000</v>
      </c>
      <c r="BO149" s="22">
        <f t="shared" si="116"/>
        <v>1000</v>
      </c>
      <c r="BP149" s="22">
        <f t="shared" si="116"/>
        <v>1000</v>
      </c>
      <c r="BQ149" s="22">
        <f t="shared" si="116"/>
        <v>1000</v>
      </c>
    </row>
    <row r="150" spans="1:69" s="21" customFormat="1" ht="16" customHeight="1">
      <c r="A150" s="212"/>
      <c r="B150" s="21" t="s">
        <v>132</v>
      </c>
      <c r="C150" s="212" t="s">
        <v>2</v>
      </c>
      <c r="D150" s="212" t="s">
        <v>118</v>
      </c>
      <c r="E150" s="212" t="s">
        <v>94</v>
      </c>
      <c r="F150" s="212" t="s">
        <v>94</v>
      </c>
      <c r="G150" s="212" t="s">
        <v>45</v>
      </c>
      <c r="H150" s="197" t="s">
        <v>46</v>
      </c>
      <c r="I150" s="197" t="str">
        <f t="shared" si="110"/>
        <v>ExpensesR&amp;DStaffMiscMiscServer DevelopmentSenior Developer</v>
      </c>
      <c r="J150" s="22">
        <f t="shared" si="111"/>
        <v>0</v>
      </c>
      <c r="K150" s="22">
        <f t="shared" si="111"/>
        <v>0</v>
      </c>
      <c r="L150" s="22">
        <f t="shared" si="111"/>
        <v>0</v>
      </c>
      <c r="M150" s="22">
        <f t="shared" si="111"/>
        <v>0</v>
      </c>
      <c r="N150" s="22">
        <f t="shared" si="111"/>
        <v>0</v>
      </c>
      <c r="O150" s="22">
        <f t="shared" si="111"/>
        <v>1000</v>
      </c>
      <c r="P150" s="22">
        <f t="shared" si="111"/>
        <v>1000</v>
      </c>
      <c r="Q150" s="22">
        <f t="shared" si="111"/>
        <v>1000</v>
      </c>
      <c r="R150" s="22">
        <f t="shared" si="111"/>
        <v>1000</v>
      </c>
      <c r="S150" s="22">
        <f t="shared" si="111"/>
        <v>1000</v>
      </c>
      <c r="T150" s="22">
        <f t="shared" si="112"/>
        <v>1000</v>
      </c>
      <c r="U150" s="22">
        <f t="shared" si="112"/>
        <v>1000</v>
      </c>
      <c r="V150" s="22">
        <f t="shared" si="112"/>
        <v>1000</v>
      </c>
      <c r="W150" s="22">
        <f t="shared" si="112"/>
        <v>1000</v>
      </c>
      <c r="X150" s="22">
        <f t="shared" si="112"/>
        <v>1000</v>
      </c>
      <c r="Y150" s="22">
        <f t="shared" si="112"/>
        <v>1000</v>
      </c>
      <c r="Z150" s="22">
        <f t="shared" si="112"/>
        <v>1000</v>
      </c>
      <c r="AA150" s="22">
        <f t="shared" si="112"/>
        <v>1000</v>
      </c>
      <c r="AB150" s="22">
        <f t="shared" si="112"/>
        <v>1000</v>
      </c>
      <c r="AC150" s="22">
        <f t="shared" si="112"/>
        <v>1000</v>
      </c>
      <c r="AD150" s="22">
        <f t="shared" si="113"/>
        <v>1000</v>
      </c>
      <c r="AE150" s="22">
        <f t="shared" si="113"/>
        <v>1000</v>
      </c>
      <c r="AF150" s="22">
        <f t="shared" si="113"/>
        <v>1000</v>
      </c>
      <c r="AG150" s="22">
        <f t="shared" si="113"/>
        <v>1000</v>
      </c>
      <c r="AH150" s="22">
        <f t="shared" si="113"/>
        <v>1000</v>
      </c>
      <c r="AI150" s="22">
        <f t="shared" si="113"/>
        <v>1000</v>
      </c>
      <c r="AJ150" s="22">
        <f t="shared" si="113"/>
        <v>1000</v>
      </c>
      <c r="AK150" s="22">
        <f t="shared" si="113"/>
        <v>1000</v>
      </c>
      <c r="AL150" s="22">
        <f t="shared" si="113"/>
        <v>1000</v>
      </c>
      <c r="AM150" s="22">
        <f t="shared" si="113"/>
        <v>1000</v>
      </c>
      <c r="AN150" s="22">
        <f t="shared" si="114"/>
        <v>1000</v>
      </c>
      <c r="AO150" s="22">
        <f t="shared" si="114"/>
        <v>1000</v>
      </c>
      <c r="AP150" s="22">
        <f t="shared" si="114"/>
        <v>2000</v>
      </c>
      <c r="AQ150" s="22">
        <f t="shared" si="114"/>
        <v>2000</v>
      </c>
      <c r="AR150" s="22">
        <f t="shared" si="114"/>
        <v>2000</v>
      </c>
      <c r="AS150" s="22">
        <f t="shared" si="114"/>
        <v>2000</v>
      </c>
      <c r="AT150" s="22">
        <f t="shared" si="114"/>
        <v>2000</v>
      </c>
      <c r="AU150" s="22">
        <f t="shared" si="114"/>
        <v>2000</v>
      </c>
      <c r="AV150" s="22">
        <f t="shared" si="114"/>
        <v>3000</v>
      </c>
      <c r="AW150" s="22">
        <f t="shared" si="114"/>
        <v>3000</v>
      </c>
      <c r="AX150" s="22">
        <f t="shared" si="115"/>
        <v>3000</v>
      </c>
      <c r="AY150" s="22">
        <f t="shared" si="115"/>
        <v>3000</v>
      </c>
      <c r="AZ150" s="22">
        <f t="shared" si="115"/>
        <v>3000</v>
      </c>
      <c r="BA150" s="22">
        <f t="shared" si="115"/>
        <v>3000</v>
      </c>
      <c r="BB150" s="22">
        <f t="shared" si="115"/>
        <v>4000</v>
      </c>
      <c r="BC150" s="22">
        <f t="shared" si="115"/>
        <v>4000</v>
      </c>
      <c r="BD150" s="22">
        <f t="shared" si="115"/>
        <v>4000</v>
      </c>
      <c r="BE150" s="22">
        <f t="shared" si="115"/>
        <v>4000</v>
      </c>
      <c r="BF150" s="22">
        <f t="shared" si="115"/>
        <v>4000</v>
      </c>
      <c r="BG150" s="22">
        <f t="shared" si="115"/>
        <v>4000</v>
      </c>
      <c r="BH150" s="22">
        <f t="shared" si="116"/>
        <v>5000</v>
      </c>
      <c r="BI150" s="22">
        <f t="shared" si="116"/>
        <v>5000</v>
      </c>
      <c r="BJ150" s="22">
        <f t="shared" si="116"/>
        <v>5000</v>
      </c>
      <c r="BK150" s="22">
        <f t="shared" si="116"/>
        <v>5000</v>
      </c>
      <c r="BL150" s="22">
        <f t="shared" si="116"/>
        <v>5000</v>
      </c>
      <c r="BM150" s="22">
        <f t="shared" si="116"/>
        <v>5000</v>
      </c>
      <c r="BN150" s="22">
        <f t="shared" si="116"/>
        <v>5000</v>
      </c>
      <c r="BO150" s="22">
        <f t="shared" si="116"/>
        <v>5000</v>
      </c>
      <c r="BP150" s="22">
        <f t="shared" si="116"/>
        <v>5000</v>
      </c>
      <c r="BQ150" s="22">
        <f t="shared" si="116"/>
        <v>5000</v>
      </c>
    </row>
    <row r="151" spans="1:69" s="21" customFormat="1" ht="16" customHeight="1">
      <c r="A151" s="212"/>
      <c r="B151" s="21" t="s">
        <v>132</v>
      </c>
      <c r="C151" s="212" t="s">
        <v>2</v>
      </c>
      <c r="D151" s="212" t="s">
        <v>118</v>
      </c>
      <c r="E151" s="212" t="s">
        <v>94</v>
      </c>
      <c r="F151" s="212" t="s">
        <v>94</v>
      </c>
      <c r="G151" s="212" t="s">
        <v>45</v>
      </c>
      <c r="H151" s="197" t="s">
        <v>47</v>
      </c>
      <c r="I151" s="197" t="str">
        <f t="shared" si="110"/>
        <v>ExpensesR&amp;DStaffMiscMiscServer DevelopmentJunior Developer</v>
      </c>
      <c r="J151" s="22">
        <f t="shared" si="111"/>
        <v>0</v>
      </c>
      <c r="K151" s="22">
        <f t="shared" si="111"/>
        <v>0</v>
      </c>
      <c r="L151" s="22">
        <f t="shared" si="111"/>
        <v>0</v>
      </c>
      <c r="M151" s="22">
        <f t="shared" si="111"/>
        <v>0</v>
      </c>
      <c r="N151" s="22">
        <f t="shared" si="111"/>
        <v>0</v>
      </c>
      <c r="O151" s="22">
        <f t="shared" si="111"/>
        <v>0</v>
      </c>
      <c r="P151" s="22">
        <f t="shared" si="111"/>
        <v>0</v>
      </c>
      <c r="Q151" s="22">
        <f t="shared" si="111"/>
        <v>0</v>
      </c>
      <c r="R151" s="22">
        <f t="shared" si="111"/>
        <v>0</v>
      </c>
      <c r="S151" s="22">
        <f t="shared" si="111"/>
        <v>0</v>
      </c>
      <c r="T151" s="22">
        <f t="shared" si="112"/>
        <v>0</v>
      </c>
      <c r="U151" s="22">
        <f t="shared" si="112"/>
        <v>0</v>
      </c>
      <c r="V151" s="22">
        <f t="shared" si="112"/>
        <v>0</v>
      </c>
      <c r="W151" s="22">
        <f t="shared" si="112"/>
        <v>0</v>
      </c>
      <c r="X151" s="22">
        <f t="shared" si="112"/>
        <v>1000</v>
      </c>
      <c r="Y151" s="22">
        <f t="shared" si="112"/>
        <v>1000</v>
      </c>
      <c r="Z151" s="22">
        <f t="shared" si="112"/>
        <v>1000</v>
      </c>
      <c r="AA151" s="22">
        <f t="shared" si="112"/>
        <v>1000</v>
      </c>
      <c r="AB151" s="22">
        <f t="shared" si="112"/>
        <v>1000</v>
      </c>
      <c r="AC151" s="22">
        <f t="shared" si="112"/>
        <v>1000</v>
      </c>
      <c r="AD151" s="22">
        <f t="shared" si="113"/>
        <v>1000</v>
      </c>
      <c r="AE151" s="22">
        <f t="shared" si="113"/>
        <v>1000</v>
      </c>
      <c r="AF151" s="22">
        <f t="shared" si="113"/>
        <v>1000</v>
      </c>
      <c r="AG151" s="22">
        <f t="shared" si="113"/>
        <v>1000</v>
      </c>
      <c r="AH151" s="22">
        <f t="shared" si="113"/>
        <v>1000</v>
      </c>
      <c r="AI151" s="22">
        <f t="shared" si="113"/>
        <v>1000</v>
      </c>
      <c r="AJ151" s="22">
        <f t="shared" si="113"/>
        <v>1000</v>
      </c>
      <c r="AK151" s="22">
        <f t="shared" si="113"/>
        <v>1000</v>
      </c>
      <c r="AL151" s="22">
        <f t="shared" si="113"/>
        <v>2000</v>
      </c>
      <c r="AM151" s="22">
        <f t="shared" si="113"/>
        <v>2000</v>
      </c>
      <c r="AN151" s="22">
        <f t="shared" si="114"/>
        <v>2000</v>
      </c>
      <c r="AO151" s="22">
        <f t="shared" si="114"/>
        <v>2000</v>
      </c>
      <c r="AP151" s="22">
        <f t="shared" si="114"/>
        <v>2000</v>
      </c>
      <c r="AQ151" s="22">
        <f t="shared" si="114"/>
        <v>2000</v>
      </c>
      <c r="AR151" s="22">
        <f t="shared" si="114"/>
        <v>2000</v>
      </c>
      <c r="AS151" s="22">
        <f t="shared" si="114"/>
        <v>2000</v>
      </c>
      <c r="AT151" s="22">
        <f t="shared" si="114"/>
        <v>3000</v>
      </c>
      <c r="AU151" s="22">
        <f t="shared" si="114"/>
        <v>3000</v>
      </c>
      <c r="AV151" s="22">
        <f t="shared" si="114"/>
        <v>3000</v>
      </c>
      <c r="AW151" s="22">
        <f t="shared" si="114"/>
        <v>3000</v>
      </c>
      <c r="AX151" s="22">
        <f t="shared" si="115"/>
        <v>3000</v>
      </c>
      <c r="AY151" s="22">
        <f t="shared" si="115"/>
        <v>3000</v>
      </c>
      <c r="AZ151" s="22">
        <f t="shared" si="115"/>
        <v>3000</v>
      </c>
      <c r="BA151" s="22">
        <f t="shared" si="115"/>
        <v>3000</v>
      </c>
      <c r="BB151" s="22">
        <f t="shared" si="115"/>
        <v>3000</v>
      </c>
      <c r="BC151" s="22">
        <f t="shared" si="115"/>
        <v>3000</v>
      </c>
      <c r="BD151" s="22">
        <f t="shared" si="115"/>
        <v>4000</v>
      </c>
      <c r="BE151" s="22">
        <f t="shared" si="115"/>
        <v>4000</v>
      </c>
      <c r="BF151" s="22">
        <f t="shared" si="115"/>
        <v>5000</v>
      </c>
      <c r="BG151" s="22">
        <f t="shared" si="115"/>
        <v>5000</v>
      </c>
      <c r="BH151" s="22">
        <f t="shared" si="116"/>
        <v>5000</v>
      </c>
      <c r="BI151" s="22">
        <f t="shared" si="116"/>
        <v>5000</v>
      </c>
      <c r="BJ151" s="22">
        <f t="shared" si="116"/>
        <v>5000</v>
      </c>
      <c r="BK151" s="22">
        <f t="shared" si="116"/>
        <v>5000</v>
      </c>
      <c r="BL151" s="22">
        <f t="shared" si="116"/>
        <v>5000</v>
      </c>
      <c r="BM151" s="22">
        <f t="shared" si="116"/>
        <v>5000</v>
      </c>
      <c r="BN151" s="22">
        <f t="shared" si="116"/>
        <v>5000</v>
      </c>
      <c r="BO151" s="22">
        <f t="shared" si="116"/>
        <v>5000</v>
      </c>
      <c r="BP151" s="22">
        <f t="shared" si="116"/>
        <v>6000</v>
      </c>
      <c r="BQ151" s="22">
        <f t="shared" si="116"/>
        <v>6000</v>
      </c>
    </row>
    <row r="152" spans="1:69" s="21" customFormat="1" ht="16" customHeight="1">
      <c r="A152" s="212"/>
      <c r="B152" s="21" t="s">
        <v>132</v>
      </c>
      <c r="C152" s="212" t="s">
        <v>2</v>
      </c>
      <c r="D152" s="212" t="s">
        <v>118</v>
      </c>
      <c r="E152" s="212" t="s">
        <v>94</v>
      </c>
      <c r="F152" s="212" t="s">
        <v>94</v>
      </c>
      <c r="G152" s="212" t="s">
        <v>45</v>
      </c>
      <c r="H152" s="197" t="s">
        <v>48</v>
      </c>
      <c r="I152" s="197" t="str">
        <f t="shared" si="110"/>
        <v>ExpensesR&amp;DStaffMiscMiscServer DevelopmentDBA</v>
      </c>
      <c r="J152" s="22">
        <f t="shared" si="111"/>
        <v>0</v>
      </c>
      <c r="K152" s="22">
        <f t="shared" si="111"/>
        <v>0</v>
      </c>
      <c r="L152" s="22">
        <f t="shared" si="111"/>
        <v>0</v>
      </c>
      <c r="M152" s="22">
        <f t="shared" si="111"/>
        <v>0</v>
      </c>
      <c r="N152" s="22">
        <f t="shared" si="111"/>
        <v>0</v>
      </c>
      <c r="O152" s="22">
        <f t="shared" si="111"/>
        <v>0</v>
      </c>
      <c r="P152" s="22">
        <f t="shared" si="111"/>
        <v>0</v>
      </c>
      <c r="Q152" s="22">
        <f t="shared" si="111"/>
        <v>0</v>
      </c>
      <c r="R152" s="22">
        <f t="shared" si="111"/>
        <v>0</v>
      </c>
      <c r="S152" s="22">
        <f t="shared" si="111"/>
        <v>0</v>
      </c>
      <c r="T152" s="22">
        <f t="shared" si="112"/>
        <v>0</v>
      </c>
      <c r="U152" s="22">
        <f t="shared" si="112"/>
        <v>0</v>
      </c>
      <c r="V152" s="22">
        <f t="shared" si="112"/>
        <v>0</v>
      </c>
      <c r="W152" s="22">
        <f t="shared" si="112"/>
        <v>0</v>
      </c>
      <c r="X152" s="22">
        <f t="shared" si="112"/>
        <v>0</v>
      </c>
      <c r="Y152" s="22">
        <f t="shared" si="112"/>
        <v>0</v>
      </c>
      <c r="Z152" s="22">
        <f t="shared" si="112"/>
        <v>0</v>
      </c>
      <c r="AA152" s="22">
        <f t="shared" si="112"/>
        <v>0</v>
      </c>
      <c r="AB152" s="22">
        <f t="shared" si="112"/>
        <v>0</v>
      </c>
      <c r="AC152" s="22">
        <f t="shared" si="112"/>
        <v>1000</v>
      </c>
      <c r="AD152" s="22">
        <f t="shared" si="113"/>
        <v>1000</v>
      </c>
      <c r="AE152" s="22">
        <f t="shared" si="113"/>
        <v>1000</v>
      </c>
      <c r="AF152" s="22">
        <f t="shared" si="113"/>
        <v>1000</v>
      </c>
      <c r="AG152" s="22">
        <f t="shared" si="113"/>
        <v>1000</v>
      </c>
      <c r="AH152" s="22">
        <f t="shared" si="113"/>
        <v>1000</v>
      </c>
      <c r="AI152" s="22">
        <f t="shared" si="113"/>
        <v>1000</v>
      </c>
      <c r="AJ152" s="22">
        <f t="shared" si="113"/>
        <v>1000</v>
      </c>
      <c r="AK152" s="22">
        <f t="shared" si="113"/>
        <v>1000</v>
      </c>
      <c r="AL152" s="22">
        <f t="shared" si="113"/>
        <v>1000</v>
      </c>
      <c r="AM152" s="22">
        <f t="shared" si="113"/>
        <v>1000</v>
      </c>
      <c r="AN152" s="22">
        <f t="shared" si="114"/>
        <v>1000</v>
      </c>
      <c r="AO152" s="22">
        <f t="shared" si="114"/>
        <v>1000</v>
      </c>
      <c r="AP152" s="22">
        <f t="shared" si="114"/>
        <v>1000</v>
      </c>
      <c r="AQ152" s="22">
        <f t="shared" si="114"/>
        <v>1000</v>
      </c>
      <c r="AR152" s="22">
        <f t="shared" si="114"/>
        <v>1000</v>
      </c>
      <c r="AS152" s="22">
        <f t="shared" si="114"/>
        <v>1000</v>
      </c>
      <c r="AT152" s="22">
        <f t="shared" si="114"/>
        <v>1000</v>
      </c>
      <c r="AU152" s="22">
        <f t="shared" si="114"/>
        <v>1000</v>
      </c>
      <c r="AV152" s="22">
        <f t="shared" si="114"/>
        <v>1000</v>
      </c>
      <c r="AW152" s="22">
        <f t="shared" si="114"/>
        <v>1000</v>
      </c>
      <c r="AX152" s="22">
        <f t="shared" si="115"/>
        <v>1000</v>
      </c>
      <c r="AY152" s="22">
        <f t="shared" si="115"/>
        <v>1000</v>
      </c>
      <c r="AZ152" s="22">
        <f t="shared" si="115"/>
        <v>1000</v>
      </c>
      <c r="BA152" s="22">
        <f t="shared" si="115"/>
        <v>1000</v>
      </c>
      <c r="BB152" s="22">
        <f t="shared" si="115"/>
        <v>1000</v>
      </c>
      <c r="BC152" s="22">
        <f t="shared" si="115"/>
        <v>1000</v>
      </c>
      <c r="BD152" s="22">
        <f t="shared" si="115"/>
        <v>1000</v>
      </c>
      <c r="BE152" s="22">
        <f t="shared" si="115"/>
        <v>1000</v>
      </c>
      <c r="BF152" s="22">
        <f t="shared" si="115"/>
        <v>1000</v>
      </c>
      <c r="BG152" s="22">
        <f t="shared" si="115"/>
        <v>1000</v>
      </c>
      <c r="BH152" s="22">
        <f t="shared" si="116"/>
        <v>1000</v>
      </c>
      <c r="BI152" s="22">
        <f t="shared" si="116"/>
        <v>1000</v>
      </c>
      <c r="BJ152" s="22">
        <f t="shared" si="116"/>
        <v>2000</v>
      </c>
      <c r="BK152" s="22">
        <f t="shared" si="116"/>
        <v>2000</v>
      </c>
      <c r="BL152" s="22">
        <f t="shared" si="116"/>
        <v>2000</v>
      </c>
      <c r="BM152" s="22">
        <f t="shared" si="116"/>
        <v>3000</v>
      </c>
      <c r="BN152" s="22">
        <f t="shared" si="116"/>
        <v>3000</v>
      </c>
      <c r="BO152" s="22">
        <f t="shared" si="116"/>
        <v>3000</v>
      </c>
      <c r="BP152" s="22">
        <f t="shared" si="116"/>
        <v>3000</v>
      </c>
      <c r="BQ152" s="22">
        <f t="shared" si="116"/>
        <v>3000</v>
      </c>
    </row>
    <row r="153" spans="1:69" s="21" customFormat="1" ht="16" customHeight="1">
      <c r="A153" s="212"/>
      <c r="B153" s="21" t="s">
        <v>132</v>
      </c>
      <c r="C153" s="212" t="s">
        <v>2</v>
      </c>
      <c r="D153" s="212" t="s">
        <v>118</v>
      </c>
      <c r="E153" s="212" t="s">
        <v>94</v>
      </c>
      <c r="F153" s="212" t="s">
        <v>94</v>
      </c>
      <c r="G153" s="212" t="s">
        <v>45</v>
      </c>
      <c r="H153" s="197" t="s">
        <v>49</v>
      </c>
      <c r="I153" s="197" t="str">
        <f t="shared" si="110"/>
        <v>ExpensesR&amp;DStaffMiscMiscServer DevelopmentWeb Designer</v>
      </c>
      <c r="J153" s="22">
        <f t="shared" si="111"/>
        <v>0</v>
      </c>
      <c r="K153" s="22">
        <f t="shared" si="111"/>
        <v>0</v>
      </c>
      <c r="L153" s="22">
        <f t="shared" si="111"/>
        <v>0</v>
      </c>
      <c r="M153" s="22">
        <f t="shared" si="111"/>
        <v>0</v>
      </c>
      <c r="N153" s="22">
        <f t="shared" si="111"/>
        <v>0</v>
      </c>
      <c r="O153" s="22">
        <f t="shared" si="111"/>
        <v>0</v>
      </c>
      <c r="P153" s="22">
        <f t="shared" si="111"/>
        <v>0</v>
      </c>
      <c r="Q153" s="22">
        <f t="shared" si="111"/>
        <v>0</v>
      </c>
      <c r="R153" s="22">
        <f t="shared" si="111"/>
        <v>0</v>
      </c>
      <c r="S153" s="22">
        <f t="shared" si="111"/>
        <v>0</v>
      </c>
      <c r="T153" s="22">
        <f t="shared" si="112"/>
        <v>0</v>
      </c>
      <c r="U153" s="22">
        <f t="shared" si="112"/>
        <v>0</v>
      </c>
      <c r="V153" s="22">
        <f t="shared" si="112"/>
        <v>0</v>
      </c>
      <c r="W153" s="22">
        <f t="shared" si="112"/>
        <v>0</v>
      </c>
      <c r="X153" s="22">
        <f t="shared" si="112"/>
        <v>0</v>
      </c>
      <c r="Y153" s="22">
        <f t="shared" si="112"/>
        <v>0</v>
      </c>
      <c r="Z153" s="22">
        <f t="shared" si="112"/>
        <v>0</v>
      </c>
      <c r="AA153" s="22">
        <f t="shared" si="112"/>
        <v>0</v>
      </c>
      <c r="AB153" s="22">
        <f t="shared" si="112"/>
        <v>0</v>
      </c>
      <c r="AC153" s="22">
        <f t="shared" si="112"/>
        <v>0</v>
      </c>
      <c r="AD153" s="22">
        <f t="shared" si="113"/>
        <v>0</v>
      </c>
      <c r="AE153" s="22">
        <f t="shared" si="113"/>
        <v>0</v>
      </c>
      <c r="AF153" s="22">
        <f t="shared" si="113"/>
        <v>0</v>
      </c>
      <c r="AG153" s="22">
        <f t="shared" si="113"/>
        <v>0</v>
      </c>
      <c r="AH153" s="22">
        <f t="shared" si="113"/>
        <v>0</v>
      </c>
      <c r="AI153" s="22">
        <f t="shared" si="113"/>
        <v>0</v>
      </c>
      <c r="AJ153" s="22">
        <f t="shared" si="113"/>
        <v>0</v>
      </c>
      <c r="AK153" s="22">
        <f t="shared" si="113"/>
        <v>0</v>
      </c>
      <c r="AL153" s="22">
        <f t="shared" si="113"/>
        <v>0</v>
      </c>
      <c r="AM153" s="22">
        <f t="shared" si="113"/>
        <v>0</v>
      </c>
      <c r="AN153" s="22">
        <f t="shared" si="114"/>
        <v>0</v>
      </c>
      <c r="AO153" s="22">
        <f t="shared" si="114"/>
        <v>0</v>
      </c>
      <c r="AP153" s="22">
        <f t="shared" si="114"/>
        <v>1000</v>
      </c>
      <c r="AQ153" s="22">
        <f t="shared" si="114"/>
        <v>1000</v>
      </c>
      <c r="AR153" s="22">
        <f t="shared" si="114"/>
        <v>1000</v>
      </c>
      <c r="AS153" s="22">
        <f t="shared" si="114"/>
        <v>1000</v>
      </c>
      <c r="AT153" s="22">
        <f t="shared" si="114"/>
        <v>1000</v>
      </c>
      <c r="AU153" s="22">
        <f t="shared" si="114"/>
        <v>1000</v>
      </c>
      <c r="AV153" s="22">
        <f t="shared" si="114"/>
        <v>1000</v>
      </c>
      <c r="AW153" s="22">
        <f t="shared" si="114"/>
        <v>1000</v>
      </c>
      <c r="AX153" s="22">
        <f t="shared" si="115"/>
        <v>1000</v>
      </c>
      <c r="AY153" s="22">
        <f t="shared" si="115"/>
        <v>1000</v>
      </c>
      <c r="AZ153" s="22">
        <f t="shared" si="115"/>
        <v>1000</v>
      </c>
      <c r="BA153" s="22">
        <f t="shared" si="115"/>
        <v>1000</v>
      </c>
      <c r="BB153" s="22">
        <f t="shared" si="115"/>
        <v>1000</v>
      </c>
      <c r="BC153" s="22">
        <f t="shared" si="115"/>
        <v>1000</v>
      </c>
      <c r="BD153" s="22">
        <f t="shared" si="115"/>
        <v>1000</v>
      </c>
      <c r="BE153" s="22">
        <f t="shared" si="115"/>
        <v>1000</v>
      </c>
      <c r="BF153" s="22">
        <f t="shared" si="115"/>
        <v>1000</v>
      </c>
      <c r="BG153" s="22">
        <f t="shared" si="115"/>
        <v>1000</v>
      </c>
      <c r="BH153" s="22">
        <f t="shared" si="116"/>
        <v>1000</v>
      </c>
      <c r="BI153" s="22">
        <f t="shared" si="116"/>
        <v>1000</v>
      </c>
      <c r="BJ153" s="22">
        <f t="shared" si="116"/>
        <v>1000</v>
      </c>
      <c r="BK153" s="22">
        <f t="shared" si="116"/>
        <v>1000</v>
      </c>
      <c r="BL153" s="22">
        <f t="shared" si="116"/>
        <v>1000</v>
      </c>
      <c r="BM153" s="22">
        <f t="shared" si="116"/>
        <v>1000</v>
      </c>
      <c r="BN153" s="22">
        <f t="shared" si="116"/>
        <v>1000</v>
      </c>
      <c r="BO153" s="22">
        <f t="shared" si="116"/>
        <v>1000</v>
      </c>
      <c r="BP153" s="22">
        <f t="shared" si="116"/>
        <v>1000</v>
      </c>
      <c r="BQ153" s="22">
        <f t="shared" si="116"/>
        <v>1000</v>
      </c>
    </row>
    <row r="154" spans="1:69" s="21" customFormat="1" ht="16" customHeight="1">
      <c r="B154" s="21" t="s">
        <v>132</v>
      </c>
      <c r="C154" s="212" t="s">
        <v>2</v>
      </c>
      <c r="D154" s="212" t="s">
        <v>141</v>
      </c>
      <c r="E154" s="212" t="s">
        <v>142</v>
      </c>
      <c r="F154" s="212"/>
      <c r="G154" s="212"/>
      <c r="H154" s="21" t="s">
        <v>98</v>
      </c>
      <c r="I154" s="197" t="str">
        <f>CONCATENATE(B154,C154,D154,E154,F154,G154,H154)</f>
        <v>ExpensesR&amp;DHardwareDevicesMobile phones - R&amp;D</v>
      </c>
      <c r="J154" s="16">
        <v>250</v>
      </c>
      <c r="K154" s="16">
        <v>250</v>
      </c>
      <c r="L154" s="16">
        <v>250</v>
      </c>
      <c r="M154" s="16">
        <v>750</v>
      </c>
      <c r="N154" s="16">
        <v>750</v>
      </c>
      <c r="O154" s="16">
        <v>750</v>
      </c>
      <c r="P154" s="16">
        <v>750</v>
      </c>
      <c r="Q154" s="16">
        <v>750</v>
      </c>
      <c r="R154" s="16">
        <v>750</v>
      </c>
      <c r="S154" s="16">
        <v>750</v>
      </c>
      <c r="T154" s="16">
        <v>750</v>
      </c>
      <c r="U154" s="16">
        <v>750</v>
      </c>
      <c r="V154" s="16">
        <v>1500</v>
      </c>
      <c r="W154" s="16">
        <v>1500</v>
      </c>
      <c r="X154" s="16">
        <v>1500</v>
      </c>
      <c r="Y154" s="16">
        <v>1500</v>
      </c>
      <c r="Z154" s="16">
        <v>1500</v>
      </c>
      <c r="AA154" s="16">
        <v>1500</v>
      </c>
      <c r="AB154" s="16">
        <v>1500</v>
      </c>
      <c r="AC154" s="16">
        <v>1500</v>
      </c>
      <c r="AD154" s="16">
        <v>1500</v>
      </c>
      <c r="AE154" s="16">
        <v>1500</v>
      </c>
      <c r="AF154" s="16">
        <v>1500</v>
      </c>
      <c r="AG154" s="16">
        <v>1500</v>
      </c>
      <c r="AH154" s="16">
        <v>2500</v>
      </c>
      <c r="AI154" s="16">
        <v>2500</v>
      </c>
      <c r="AJ154" s="16">
        <v>2500</v>
      </c>
      <c r="AK154" s="16">
        <v>2500</v>
      </c>
      <c r="AL154" s="16">
        <v>2500</v>
      </c>
      <c r="AM154" s="16">
        <v>2500</v>
      </c>
      <c r="AN154" s="16">
        <v>2500</v>
      </c>
      <c r="AO154" s="16">
        <v>2500</v>
      </c>
      <c r="AP154" s="16">
        <v>2500</v>
      </c>
      <c r="AQ154" s="16">
        <v>2500</v>
      </c>
      <c r="AR154" s="16">
        <v>2500</v>
      </c>
      <c r="AS154" s="16">
        <v>2500</v>
      </c>
      <c r="AT154" s="16">
        <v>2500</v>
      </c>
      <c r="AU154" s="16">
        <v>2500</v>
      </c>
      <c r="AV154" s="16">
        <v>2500</v>
      </c>
      <c r="AW154" s="16">
        <v>2500</v>
      </c>
      <c r="AX154" s="16">
        <v>2500</v>
      </c>
      <c r="AY154" s="16">
        <v>2500</v>
      </c>
      <c r="AZ154" s="16">
        <v>2500</v>
      </c>
      <c r="BA154" s="16">
        <v>2500</v>
      </c>
      <c r="BB154" s="16">
        <v>2500</v>
      </c>
      <c r="BC154" s="16">
        <v>2500</v>
      </c>
      <c r="BD154" s="16">
        <v>2500</v>
      </c>
      <c r="BE154" s="16">
        <v>2500</v>
      </c>
      <c r="BF154" s="16">
        <v>2500</v>
      </c>
      <c r="BG154" s="16">
        <v>2500</v>
      </c>
      <c r="BH154" s="16">
        <v>2500</v>
      </c>
      <c r="BI154" s="16">
        <v>2500</v>
      </c>
      <c r="BJ154" s="16">
        <v>2500</v>
      </c>
      <c r="BK154" s="16">
        <v>2500</v>
      </c>
      <c r="BL154" s="16">
        <v>2500</v>
      </c>
      <c r="BM154" s="16">
        <v>2500</v>
      </c>
      <c r="BN154" s="16">
        <v>2500</v>
      </c>
      <c r="BO154" s="16">
        <v>2500</v>
      </c>
      <c r="BP154" s="16">
        <v>2500</v>
      </c>
      <c r="BQ154" s="16">
        <v>2500</v>
      </c>
    </row>
    <row r="155" spans="1:69" s="9" customFormat="1" ht="15.75" customHeight="1">
      <c r="A155" s="212"/>
      <c r="B155" s="21" t="s">
        <v>132</v>
      </c>
      <c r="C155" s="212" t="s">
        <v>34</v>
      </c>
      <c r="D155" s="212" t="s">
        <v>118</v>
      </c>
      <c r="E155" s="212" t="s">
        <v>107</v>
      </c>
      <c r="F155" s="212" t="s">
        <v>87</v>
      </c>
      <c r="G155" s="212" t="s">
        <v>0</v>
      </c>
      <c r="H155" s="197" t="s">
        <v>102</v>
      </c>
      <c r="I155" s="197" t="str">
        <f t="shared" si="110"/>
        <v>ExpensesOperationsStaffCompensationSalaryManagementCOO</v>
      </c>
      <c r="J155" s="22">
        <f t="shared" ref="J155:S163" si="117">INDEX(RoleData, MATCH($H155,RoleNames,), MATCH($F155,ExpenseNames,))*INDEX(StaffData, MATCH(CONCATENATE($C155,"Staff",$G155,$H155),StaffDataLookupName,), MATCH(J$6,StaffDataMonths,))/INDEX(RoleData, 3, MATCH($F155,ExpenseNames,))</f>
        <v>0</v>
      </c>
      <c r="K155" s="22">
        <f t="shared" si="117"/>
        <v>0</v>
      </c>
      <c r="L155" s="22">
        <f t="shared" si="117"/>
        <v>0</v>
      </c>
      <c r="M155" s="22">
        <f t="shared" si="117"/>
        <v>0</v>
      </c>
      <c r="N155" s="22">
        <f t="shared" si="117"/>
        <v>0</v>
      </c>
      <c r="O155" s="22">
        <f t="shared" si="117"/>
        <v>0</v>
      </c>
      <c r="P155" s="22">
        <f t="shared" si="117"/>
        <v>0</v>
      </c>
      <c r="Q155" s="22">
        <f t="shared" si="117"/>
        <v>0</v>
      </c>
      <c r="R155" s="22">
        <f t="shared" si="117"/>
        <v>0</v>
      </c>
      <c r="S155" s="22">
        <f t="shared" si="117"/>
        <v>0</v>
      </c>
      <c r="T155" s="22">
        <f t="shared" ref="T155:AC163" si="118">INDEX(RoleData, MATCH($H155,RoleNames,), MATCH($F155,ExpenseNames,))*INDEX(StaffData, MATCH(CONCATENATE($C155,"Staff",$G155,$H155),StaffDataLookupName,), MATCH(T$6,StaffDataMonths,))/INDEX(RoleData, 3, MATCH($F155,ExpenseNames,))</f>
        <v>0</v>
      </c>
      <c r="U155" s="22">
        <f t="shared" si="118"/>
        <v>0</v>
      </c>
      <c r="V155" s="22">
        <f t="shared" si="118"/>
        <v>0</v>
      </c>
      <c r="W155" s="22">
        <f t="shared" si="118"/>
        <v>0</v>
      </c>
      <c r="X155" s="22">
        <f t="shared" si="118"/>
        <v>0</v>
      </c>
      <c r="Y155" s="22">
        <f t="shared" si="118"/>
        <v>0</v>
      </c>
      <c r="Z155" s="22">
        <f t="shared" si="118"/>
        <v>0</v>
      </c>
      <c r="AA155" s="22">
        <f t="shared" si="118"/>
        <v>0</v>
      </c>
      <c r="AB155" s="22">
        <f t="shared" si="118"/>
        <v>0</v>
      </c>
      <c r="AC155" s="22">
        <f t="shared" si="118"/>
        <v>0</v>
      </c>
      <c r="AD155" s="22">
        <f t="shared" ref="AD155:AM163" si="119">INDEX(RoleData, MATCH($H155,RoleNames,), MATCH($F155,ExpenseNames,))*INDEX(StaffData, MATCH(CONCATENATE($C155,"Staff",$G155,$H155),StaffDataLookupName,), MATCH(AD$6,StaffDataMonths,))/INDEX(RoleData, 3, MATCH($F155,ExpenseNames,))</f>
        <v>0</v>
      </c>
      <c r="AE155" s="22">
        <f t="shared" si="119"/>
        <v>0</v>
      </c>
      <c r="AF155" s="22">
        <f t="shared" si="119"/>
        <v>0</v>
      </c>
      <c r="AG155" s="22">
        <f t="shared" si="119"/>
        <v>0</v>
      </c>
      <c r="AH155" s="22">
        <f t="shared" si="119"/>
        <v>0</v>
      </c>
      <c r="AI155" s="22">
        <f t="shared" si="119"/>
        <v>0</v>
      </c>
      <c r="AJ155" s="22">
        <f t="shared" si="119"/>
        <v>0</v>
      </c>
      <c r="AK155" s="22">
        <f t="shared" si="119"/>
        <v>0</v>
      </c>
      <c r="AL155" s="22">
        <f t="shared" si="119"/>
        <v>0</v>
      </c>
      <c r="AM155" s="22">
        <f t="shared" si="119"/>
        <v>0</v>
      </c>
      <c r="AN155" s="22">
        <f t="shared" ref="AN155:AW163" si="120">INDEX(RoleData, MATCH($H155,RoleNames,), MATCH($F155,ExpenseNames,))*INDEX(StaffData, MATCH(CONCATENATE($C155,"Staff",$G155,$H155),StaffDataLookupName,), MATCH(AN$6,StaffDataMonths,))/INDEX(RoleData, 3, MATCH($F155,ExpenseNames,))</f>
        <v>16666.666666666668</v>
      </c>
      <c r="AO155" s="22">
        <f t="shared" si="120"/>
        <v>16666.666666666668</v>
      </c>
      <c r="AP155" s="22">
        <f t="shared" si="120"/>
        <v>16666.666666666668</v>
      </c>
      <c r="AQ155" s="22">
        <f t="shared" si="120"/>
        <v>16666.666666666668</v>
      </c>
      <c r="AR155" s="22">
        <f t="shared" si="120"/>
        <v>16666.666666666668</v>
      </c>
      <c r="AS155" s="22">
        <f t="shared" si="120"/>
        <v>16666.666666666668</v>
      </c>
      <c r="AT155" s="22">
        <f t="shared" si="120"/>
        <v>16666.666666666668</v>
      </c>
      <c r="AU155" s="22">
        <f t="shared" si="120"/>
        <v>16666.666666666668</v>
      </c>
      <c r="AV155" s="22">
        <f t="shared" si="120"/>
        <v>16666.666666666668</v>
      </c>
      <c r="AW155" s="22">
        <f t="shared" si="120"/>
        <v>16666.666666666668</v>
      </c>
      <c r="AX155" s="22">
        <f t="shared" ref="AX155:BG163" si="121">INDEX(RoleData, MATCH($H155,RoleNames,), MATCH($F155,ExpenseNames,))*INDEX(StaffData, MATCH(CONCATENATE($C155,"Staff",$G155,$H155),StaffDataLookupName,), MATCH(AX$6,StaffDataMonths,))/INDEX(RoleData, 3, MATCH($F155,ExpenseNames,))</f>
        <v>16666.666666666668</v>
      </c>
      <c r="AY155" s="22">
        <f t="shared" si="121"/>
        <v>16666.666666666668</v>
      </c>
      <c r="AZ155" s="22">
        <f t="shared" si="121"/>
        <v>16666.666666666668</v>
      </c>
      <c r="BA155" s="22">
        <f t="shared" si="121"/>
        <v>16666.666666666668</v>
      </c>
      <c r="BB155" s="22">
        <f t="shared" si="121"/>
        <v>16666.666666666668</v>
      </c>
      <c r="BC155" s="22">
        <f t="shared" si="121"/>
        <v>16666.666666666668</v>
      </c>
      <c r="BD155" s="22">
        <f t="shared" si="121"/>
        <v>16666.666666666668</v>
      </c>
      <c r="BE155" s="22">
        <f t="shared" si="121"/>
        <v>16666.666666666668</v>
      </c>
      <c r="BF155" s="22">
        <f t="shared" si="121"/>
        <v>16666.666666666668</v>
      </c>
      <c r="BG155" s="22">
        <f t="shared" si="121"/>
        <v>16666.666666666668</v>
      </c>
      <c r="BH155" s="22">
        <f t="shared" ref="BH155:BQ163" si="122">INDEX(RoleData, MATCH($H155,RoleNames,), MATCH($F155,ExpenseNames,))*INDEX(StaffData, MATCH(CONCATENATE($C155,"Staff",$G155,$H155),StaffDataLookupName,), MATCH(BH$6,StaffDataMonths,))/INDEX(RoleData, 3, MATCH($F155,ExpenseNames,))</f>
        <v>16666.666666666668</v>
      </c>
      <c r="BI155" s="22">
        <f t="shared" si="122"/>
        <v>16666.666666666668</v>
      </c>
      <c r="BJ155" s="22">
        <f t="shared" si="122"/>
        <v>16666.666666666668</v>
      </c>
      <c r="BK155" s="22">
        <f t="shared" si="122"/>
        <v>16666.666666666668</v>
      </c>
      <c r="BL155" s="22">
        <f t="shared" si="122"/>
        <v>16666.666666666668</v>
      </c>
      <c r="BM155" s="22">
        <f t="shared" si="122"/>
        <v>16666.666666666668</v>
      </c>
      <c r="BN155" s="22">
        <f t="shared" si="122"/>
        <v>16666.666666666668</v>
      </c>
      <c r="BO155" s="22">
        <f t="shared" si="122"/>
        <v>16666.666666666668</v>
      </c>
      <c r="BP155" s="22">
        <f t="shared" si="122"/>
        <v>16666.666666666668</v>
      </c>
      <c r="BQ155" s="22">
        <f t="shared" si="122"/>
        <v>16666.666666666668</v>
      </c>
    </row>
    <row r="156" spans="1:69" s="9" customFormat="1" ht="16" customHeight="1">
      <c r="A156" s="212"/>
      <c r="B156" s="21" t="s">
        <v>132</v>
      </c>
      <c r="C156" s="212" t="s">
        <v>34</v>
      </c>
      <c r="D156" s="212" t="s">
        <v>118</v>
      </c>
      <c r="E156" s="212" t="s">
        <v>107</v>
      </c>
      <c r="F156" s="212" t="s">
        <v>87</v>
      </c>
      <c r="G156" s="212" t="s">
        <v>57</v>
      </c>
      <c r="H156" s="197" t="s">
        <v>56</v>
      </c>
      <c r="I156" s="197" t="str">
        <f t="shared" si="110"/>
        <v>ExpensesOperationsStaffCompensationSalaryCustomer SupportSupport Manager</v>
      </c>
      <c r="J156" s="22">
        <f t="shared" si="117"/>
        <v>7500</v>
      </c>
      <c r="K156" s="22">
        <f t="shared" si="117"/>
        <v>7500</v>
      </c>
      <c r="L156" s="22">
        <f t="shared" si="117"/>
        <v>7500</v>
      </c>
      <c r="M156" s="22">
        <f t="shared" si="117"/>
        <v>7500</v>
      </c>
      <c r="N156" s="22">
        <f t="shared" si="117"/>
        <v>7500</v>
      </c>
      <c r="O156" s="22">
        <f t="shared" si="117"/>
        <v>7500</v>
      </c>
      <c r="P156" s="22">
        <f t="shared" si="117"/>
        <v>7500</v>
      </c>
      <c r="Q156" s="22">
        <f t="shared" si="117"/>
        <v>7500</v>
      </c>
      <c r="R156" s="22">
        <f t="shared" si="117"/>
        <v>7500</v>
      </c>
      <c r="S156" s="22">
        <f t="shared" si="117"/>
        <v>7500</v>
      </c>
      <c r="T156" s="22">
        <f t="shared" si="118"/>
        <v>7500</v>
      </c>
      <c r="U156" s="22">
        <f t="shared" si="118"/>
        <v>7500</v>
      </c>
      <c r="V156" s="22">
        <f t="shared" si="118"/>
        <v>7500</v>
      </c>
      <c r="W156" s="22">
        <f t="shared" si="118"/>
        <v>7500</v>
      </c>
      <c r="X156" s="22">
        <f t="shared" si="118"/>
        <v>7500</v>
      </c>
      <c r="Y156" s="22">
        <f t="shared" si="118"/>
        <v>7500</v>
      </c>
      <c r="Z156" s="22">
        <f t="shared" si="118"/>
        <v>7500</v>
      </c>
      <c r="AA156" s="22">
        <f t="shared" si="118"/>
        <v>7500</v>
      </c>
      <c r="AB156" s="22">
        <f t="shared" si="118"/>
        <v>7500</v>
      </c>
      <c r="AC156" s="22">
        <f t="shared" si="118"/>
        <v>7500</v>
      </c>
      <c r="AD156" s="22">
        <f t="shared" si="119"/>
        <v>7500</v>
      </c>
      <c r="AE156" s="22">
        <f t="shared" si="119"/>
        <v>7500</v>
      </c>
      <c r="AF156" s="22">
        <f t="shared" si="119"/>
        <v>7500</v>
      </c>
      <c r="AG156" s="22">
        <f t="shared" si="119"/>
        <v>7500</v>
      </c>
      <c r="AH156" s="22">
        <f t="shared" si="119"/>
        <v>7500</v>
      </c>
      <c r="AI156" s="22">
        <f t="shared" si="119"/>
        <v>7500</v>
      </c>
      <c r="AJ156" s="22">
        <f t="shared" si="119"/>
        <v>7500</v>
      </c>
      <c r="AK156" s="22">
        <f t="shared" si="119"/>
        <v>7500</v>
      </c>
      <c r="AL156" s="22">
        <f t="shared" si="119"/>
        <v>7500</v>
      </c>
      <c r="AM156" s="22">
        <f t="shared" si="119"/>
        <v>7500</v>
      </c>
      <c r="AN156" s="22">
        <f t="shared" si="120"/>
        <v>7500</v>
      </c>
      <c r="AO156" s="22">
        <f t="shared" si="120"/>
        <v>7500</v>
      </c>
      <c r="AP156" s="22">
        <f t="shared" si="120"/>
        <v>7500</v>
      </c>
      <c r="AQ156" s="22">
        <f t="shared" si="120"/>
        <v>7500</v>
      </c>
      <c r="AR156" s="22">
        <f t="shared" si="120"/>
        <v>7500</v>
      </c>
      <c r="AS156" s="22">
        <f t="shared" si="120"/>
        <v>7500</v>
      </c>
      <c r="AT156" s="22">
        <f t="shared" si="120"/>
        <v>7500</v>
      </c>
      <c r="AU156" s="22">
        <f t="shared" si="120"/>
        <v>7500</v>
      </c>
      <c r="AV156" s="22">
        <f t="shared" si="120"/>
        <v>7500</v>
      </c>
      <c r="AW156" s="22">
        <f t="shared" si="120"/>
        <v>7500</v>
      </c>
      <c r="AX156" s="22">
        <f t="shared" si="121"/>
        <v>7500</v>
      </c>
      <c r="AY156" s="22">
        <f t="shared" si="121"/>
        <v>7500</v>
      </c>
      <c r="AZ156" s="22">
        <f t="shared" si="121"/>
        <v>7500</v>
      </c>
      <c r="BA156" s="22">
        <f t="shared" si="121"/>
        <v>7500</v>
      </c>
      <c r="BB156" s="22">
        <f t="shared" si="121"/>
        <v>7500</v>
      </c>
      <c r="BC156" s="22">
        <f t="shared" si="121"/>
        <v>7500</v>
      </c>
      <c r="BD156" s="22">
        <f t="shared" si="121"/>
        <v>7500</v>
      </c>
      <c r="BE156" s="22">
        <f t="shared" si="121"/>
        <v>7500</v>
      </c>
      <c r="BF156" s="22">
        <f t="shared" si="121"/>
        <v>7500</v>
      </c>
      <c r="BG156" s="22">
        <f t="shared" si="121"/>
        <v>7500</v>
      </c>
      <c r="BH156" s="22">
        <f t="shared" si="122"/>
        <v>7500</v>
      </c>
      <c r="BI156" s="22">
        <f t="shared" si="122"/>
        <v>7500</v>
      </c>
      <c r="BJ156" s="22">
        <f t="shared" si="122"/>
        <v>7500</v>
      </c>
      <c r="BK156" s="22">
        <f t="shared" si="122"/>
        <v>7500</v>
      </c>
      <c r="BL156" s="22">
        <f t="shared" si="122"/>
        <v>7500</v>
      </c>
      <c r="BM156" s="22">
        <f t="shared" si="122"/>
        <v>7500</v>
      </c>
      <c r="BN156" s="22">
        <f t="shared" si="122"/>
        <v>15000</v>
      </c>
      <c r="BO156" s="22">
        <f t="shared" si="122"/>
        <v>15000</v>
      </c>
      <c r="BP156" s="22">
        <f t="shared" si="122"/>
        <v>15000</v>
      </c>
      <c r="BQ156" s="22">
        <f t="shared" si="122"/>
        <v>15000</v>
      </c>
    </row>
    <row r="157" spans="1:69" s="9" customFormat="1" ht="16" customHeight="1">
      <c r="A157" s="212"/>
      <c r="B157" s="21" t="s">
        <v>132</v>
      </c>
      <c r="C157" s="212" t="s">
        <v>34</v>
      </c>
      <c r="D157" s="212" t="s">
        <v>118</v>
      </c>
      <c r="E157" s="212" t="s">
        <v>107</v>
      </c>
      <c r="F157" s="212" t="s">
        <v>87</v>
      </c>
      <c r="G157" s="212" t="s">
        <v>57</v>
      </c>
      <c r="H157" s="197" t="s">
        <v>85</v>
      </c>
      <c r="I157" s="197" t="str">
        <f t="shared" si="110"/>
        <v>ExpensesOperationsStaffCompensationSalaryCustomer SupportUser Support Rep</v>
      </c>
      <c r="J157" s="22">
        <f t="shared" si="117"/>
        <v>3750</v>
      </c>
      <c r="K157" s="22">
        <f t="shared" si="117"/>
        <v>3750</v>
      </c>
      <c r="L157" s="22">
        <f t="shared" si="117"/>
        <v>3750</v>
      </c>
      <c r="M157" s="22">
        <f t="shared" si="117"/>
        <v>3750</v>
      </c>
      <c r="N157" s="22">
        <f t="shared" si="117"/>
        <v>3750</v>
      </c>
      <c r="O157" s="22">
        <f t="shared" si="117"/>
        <v>3750</v>
      </c>
      <c r="P157" s="22">
        <f t="shared" si="117"/>
        <v>3750</v>
      </c>
      <c r="Q157" s="22">
        <f t="shared" si="117"/>
        <v>3750</v>
      </c>
      <c r="R157" s="22">
        <f t="shared" si="117"/>
        <v>3750</v>
      </c>
      <c r="S157" s="22">
        <f t="shared" si="117"/>
        <v>3750</v>
      </c>
      <c r="T157" s="22">
        <f t="shared" si="118"/>
        <v>3750</v>
      </c>
      <c r="U157" s="22">
        <f t="shared" si="118"/>
        <v>3750</v>
      </c>
      <c r="V157" s="22">
        <f t="shared" si="118"/>
        <v>7500</v>
      </c>
      <c r="W157" s="22">
        <f t="shared" si="118"/>
        <v>7500</v>
      </c>
      <c r="X157" s="22">
        <f t="shared" si="118"/>
        <v>7500</v>
      </c>
      <c r="Y157" s="22">
        <f t="shared" si="118"/>
        <v>7500</v>
      </c>
      <c r="Z157" s="22">
        <f t="shared" si="118"/>
        <v>11250</v>
      </c>
      <c r="AA157" s="22">
        <f t="shared" si="118"/>
        <v>11250</v>
      </c>
      <c r="AB157" s="22">
        <f t="shared" si="118"/>
        <v>11250</v>
      </c>
      <c r="AC157" s="22">
        <f t="shared" si="118"/>
        <v>15000</v>
      </c>
      <c r="AD157" s="22">
        <f t="shared" si="119"/>
        <v>15000</v>
      </c>
      <c r="AE157" s="22">
        <f t="shared" si="119"/>
        <v>22500</v>
      </c>
      <c r="AF157" s="22">
        <f t="shared" si="119"/>
        <v>22500</v>
      </c>
      <c r="AG157" s="22">
        <f t="shared" si="119"/>
        <v>30000</v>
      </c>
      <c r="AH157" s="22">
        <f t="shared" si="119"/>
        <v>33750</v>
      </c>
      <c r="AI157" s="22">
        <f t="shared" si="119"/>
        <v>33750</v>
      </c>
      <c r="AJ157" s="22">
        <f t="shared" si="119"/>
        <v>37500</v>
      </c>
      <c r="AK157" s="22">
        <f t="shared" si="119"/>
        <v>45000</v>
      </c>
      <c r="AL157" s="22">
        <f t="shared" si="119"/>
        <v>48750</v>
      </c>
      <c r="AM157" s="22">
        <f t="shared" si="119"/>
        <v>48750</v>
      </c>
      <c r="AN157" s="22">
        <f t="shared" si="120"/>
        <v>52500</v>
      </c>
      <c r="AO157" s="22">
        <f t="shared" si="120"/>
        <v>60000</v>
      </c>
      <c r="AP157" s="22">
        <f t="shared" si="120"/>
        <v>60000</v>
      </c>
      <c r="AQ157" s="22">
        <f t="shared" si="120"/>
        <v>63750</v>
      </c>
      <c r="AR157" s="22">
        <f t="shared" si="120"/>
        <v>67500</v>
      </c>
      <c r="AS157" s="22">
        <f t="shared" si="120"/>
        <v>71250</v>
      </c>
      <c r="AT157" s="22">
        <f t="shared" si="120"/>
        <v>71250</v>
      </c>
      <c r="AU157" s="22">
        <f t="shared" si="120"/>
        <v>78750</v>
      </c>
      <c r="AV157" s="22">
        <f t="shared" si="120"/>
        <v>82500</v>
      </c>
      <c r="AW157" s="22">
        <f t="shared" si="120"/>
        <v>86250</v>
      </c>
      <c r="AX157" s="22">
        <f t="shared" si="121"/>
        <v>86250</v>
      </c>
      <c r="AY157" s="22">
        <f t="shared" si="121"/>
        <v>90000</v>
      </c>
      <c r="AZ157" s="22">
        <f t="shared" si="121"/>
        <v>93750</v>
      </c>
      <c r="BA157" s="22">
        <f t="shared" si="121"/>
        <v>97500</v>
      </c>
      <c r="BB157" s="22">
        <f t="shared" si="121"/>
        <v>101250</v>
      </c>
      <c r="BC157" s="22">
        <f t="shared" si="121"/>
        <v>105000</v>
      </c>
      <c r="BD157" s="22">
        <f t="shared" si="121"/>
        <v>108750</v>
      </c>
      <c r="BE157" s="22">
        <f t="shared" si="121"/>
        <v>108750</v>
      </c>
      <c r="BF157" s="22">
        <f t="shared" si="121"/>
        <v>116250</v>
      </c>
      <c r="BG157" s="22">
        <f t="shared" si="121"/>
        <v>123750</v>
      </c>
      <c r="BH157" s="22">
        <f t="shared" si="122"/>
        <v>123750</v>
      </c>
      <c r="BI157" s="22">
        <f t="shared" si="122"/>
        <v>127500</v>
      </c>
      <c r="BJ157" s="22">
        <f t="shared" si="122"/>
        <v>131250</v>
      </c>
      <c r="BK157" s="22">
        <f t="shared" si="122"/>
        <v>138750</v>
      </c>
      <c r="BL157" s="22">
        <f t="shared" si="122"/>
        <v>142500</v>
      </c>
      <c r="BM157" s="22">
        <f t="shared" si="122"/>
        <v>150000</v>
      </c>
      <c r="BN157" s="22">
        <f t="shared" si="122"/>
        <v>153750</v>
      </c>
      <c r="BO157" s="22">
        <f t="shared" si="122"/>
        <v>157500</v>
      </c>
      <c r="BP157" s="22">
        <f t="shared" si="122"/>
        <v>165000</v>
      </c>
      <c r="BQ157" s="22">
        <f t="shared" si="122"/>
        <v>168750</v>
      </c>
    </row>
    <row r="158" spans="1:69" s="9" customFormat="1" ht="16" customHeight="1">
      <c r="A158" s="212"/>
      <c r="B158" s="21" t="s">
        <v>132</v>
      </c>
      <c r="C158" s="212" t="s">
        <v>34</v>
      </c>
      <c r="D158" s="212" t="s">
        <v>118</v>
      </c>
      <c r="E158" s="212" t="s">
        <v>107</v>
      </c>
      <c r="F158" s="212" t="s">
        <v>87</v>
      </c>
      <c r="G158" s="212" t="s">
        <v>57</v>
      </c>
      <c r="H158" s="197" t="s">
        <v>86</v>
      </c>
      <c r="I158" s="197" t="str">
        <f t="shared" si="110"/>
        <v>ExpensesOperationsStaffCompensationSalaryCustomer SupportPartner Support Rep</v>
      </c>
      <c r="J158" s="22">
        <f t="shared" si="117"/>
        <v>0</v>
      </c>
      <c r="K158" s="22">
        <f t="shared" si="117"/>
        <v>0</v>
      </c>
      <c r="L158" s="22">
        <f t="shared" si="117"/>
        <v>4583.333333333333</v>
      </c>
      <c r="M158" s="22">
        <f t="shared" si="117"/>
        <v>13750</v>
      </c>
      <c r="N158" s="22">
        <f t="shared" si="117"/>
        <v>27500</v>
      </c>
      <c r="O158" s="22">
        <f t="shared" si="117"/>
        <v>50416.666666666664</v>
      </c>
      <c r="P158" s="22">
        <f t="shared" si="117"/>
        <v>77916.666666666672</v>
      </c>
      <c r="Q158" s="22">
        <f t="shared" si="117"/>
        <v>110000</v>
      </c>
      <c r="R158" s="22">
        <f t="shared" si="117"/>
        <v>137500</v>
      </c>
      <c r="S158" s="22">
        <f t="shared" si="117"/>
        <v>178750</v>
      </c>
      <c r="T158" s="22">
        <f t="shared" si="118"/>
        <v>206250</v>
      </c>
      <c r="U158" s="22">
        <f t="shared" si="118"/>
        <v>242916.66666666666</v>
      </c>
      <c r="V158" s="22">
        <f t="shared" si="118"/>
        <v>316250</v>
      </c>
      <c r="W158" s="22">
        <f t="shared" si="118"/>
        <v>394166.66666666669</v>
      </c>
      <c r="X158" s="22">
        <f t="shared" si="118"/>
        <v>449166.66666666669</v>
      </c>
      <c r="Y158" s="22">
        <f t="shared" si="118"/>
        <v>499583.33333333331</v>
      </c>
      <c r="Z158" s="22">
        <f t="shared" si="118"/>
        <v>627916.66666666663</v>
      </c>
      <c r="AA158" s="22">
        <f t="shared" si="118"/>
        <v>678333.33333333337</v>
      </c>
      <c r="AB158" s="22">
        <f t="shared" si="118"/>
        <v>783750</v>
      </c>
      <c r="AC158" s="22">
        <f t="shared" si="118"/>
        <v>939583.33333333337</v>
      </c>
      <c r="AD158" s="22">
        <f t="shared" si="119"/>
        <v>1210000</v>
      </c>
      <c r="AE158" s="22">
        <f t="shared" si="119"/>
        <v>1540000</v>
      </c>
      <c r="AF158" s="22">
        <f t="shared" si="119"/>
        <v>1815000</v>
      </c>
      <c r="AG158" s="22">
        <f t="shared" si="119"/>
        <v>2365000</v>
      </c>
      <c r="AH158" s="22">
        <f t="shared" si="119"/>
        <v>2525416.6666666665</v>
      </c>
      <c r="AI158" s="22">
        <f t="shared" si="119"/>
        <v>2649166.6666666665</v>
      </c>
      <c r="AJ158" s="22">
        <f t="shared" si="119"/>
        <v>2882916.6666666665</v>
      </c>
      <c r="AK158" s="22">
        <f t="shared" si="119"/>
        <v>3538333.3333333335</v>
      </c>
      <c r="AL158" s="22">
        <f t="shared" si="119"/>
        <v>3717083.3333333335</v>
      </c>
      <c r="AM158" s="22">
        <f t="shared" si="119"/>
        <v>3918750</v>
      </c>
      <c r="AN158" s="22">
        <f t="shared" si="120"/>
        <v>4225833.333333333</v>
      </c>
      <c r="AO158" s="22">
        <f t="shared" si="120"/>
        <v>4629166.666666667</v>
      </c>
      <c r="AP158" s="22">
        <f t="shared" si="120"/>
        <v>4817083.333333333</v>
      </c>
      <c r="AQ158" s="22">
        <f t="shared" si="120"/>
        <v>5064583.333333333</v>
      </c>
      <c r="AR158" s="22">
        <f t="shared" si="120"/>
        <v>5243333.333333333</v>
      </c>
      <c r="AS158" s="22">
        <f t="shared" si="120"/>
        <v>5504583.333333333</v>
      </c>
      <c r="AT158" s="22">
        <f t="shared" si="120"/>
        <v>5701666.666666667</v>
      </c>
      <c r="AU158" s="22">
        <f t="shared" si="120"/>
        <v>6201250</v>
      </c>
      <c r="AV158" s="22">
        <f t="shared" si="120"/>
        <v>6471666.666666667</v>
      </c>
      <c r="AW158" s="22">
        <f t="shared" si="120"/>
        <v>6682500</v>
      </c>
      <c r="AX158" s="22">
        <f t="shared" si="121"/>
        <v>6934583.333333333</v>
      </c>
      <c r="AY158" s="22">
        <f t="shared" si="121"/>
        <v>7099583.333333333</v>
      </c>
      <c r="AZ158" s="22">
        <f t="shared" si="121"/>
        <v>7296666.666666667</v>
      </c>
      <c r="BA158" s="22">
        <f t="shared" si="121"/>
        <v>7860416.666666667</v>
      </c>
      <c r="BB158" s="22">
        <f t="shared" si="121"/>
        <v>8135416.666666667</v>
      </c>
      <c r="BC158" s="22">
        <f t="shared" si="121"/>
        <v>8405833.333333334</v>
      </c>
      <c r="BD158" s="22">
        <f t="shared" si="121"/>
        <v>8680833.333333334</v>
      </c>
      <c r="BE158" s="22">
        <f t="shared" si="121"/>
        <v>8873333.333333334</v>
      </c>
      <c r="BF158" s="22">
        <f t="shared" si="121"/>
        <v>9363750</v>
      </c>
      <c r="BG158" s="22">
        <f t="shared" si="121"/>
        <v>9854166.666666666</v>
      </c>
      <c r="BH158" s="22">
        <f t="shared" si="122"/>
        <v>10115416.666666666</v>
      </c>
      <c r="BI158" s="22">
        <f t="shared" si="122"/>
        <v>10431666.666666666</v>
      </c>
      <c r="BJ158" s="22">
        <f t="shared" si="122"/>
        <v>10770833.333333334</v>
      </c>
      <c r="BK158" s="22">
        <f t="shared" si="122"/>
        <v>11247500</v>
      </c>
      <c r="BL158" s="22">
        <f t="shared" si="122"/>
        <v>11504166.666666666</v>
      </c>
      <c r="BM158" s="22">
        <f t="shared" si="122"/>
        <v>12058750</v>
      </c>
      <c r="BN158" s="22">
        <f t="shared" si="122"/>
        <v>12388750</v>
      </c>
      <c r="BO158" s="22">
        <f t="shared" si="122"/>
        <v>12764583.333333334</v>
      </c>
      <c r="BP158" s="22">
        <f t="shared" si="122"/>
        <v>13429166.666666666</v>
      </c>
      <c r="BQ158" s="22">
        <f t="shared" si="122"/>
        <v>13772916.666666666</v>
      </c>
    </row>
    <row r="159" spans="1:69" s="9" customFormat="1" ht="16" customHeight="1">
      <c r="A159" s="212"/>
      <c r="B159" s="21" t="s">
        <v>132</v>
      </c>
      <c r="C159" s="212" t="s">
        <v>34</v>
      </c>
      <c r="D159" s="212" t="s">
        <v>118</v>
      </c>
      <c r="E159" s="212" t="s">
        <v>107</v>
      </c>
      <c r="F159" s="212" t="s">
        <v>87</v>
      </c>
      <c r="G159" s="212" t="s">
        <v>57</v>
      </c>
      <c r="H159" s="197" t="s">
        <v>299</v>
      </c>
      <c r="I159" s="197" t="str">
        <f>CONCATENATE(B159,C159,D159,E159,F159,G159,H159)</f>
        <v>ExpensesOperationsStaffCompensationSalaryCustomer SupportAd Support Rep</v>
      </c>
      <c r="J159" s="22">
        <f t="shared" si="117"/>
        <v>0</v>
      </c>
      <c r="K159" s="22">
        <f t="shared" si="117"/>
        <v>0</v>
      </c>
      <c r="L159" s="22">
        <f t="shared" si="117"/>
        <v>0</v>
      </c>
      <c r="M159" s="22">
        <f t="shared" si="117"/>
        <v>0</v>
      </c>
      <c r="N159" s="22">
        <f t="shared" si="117"/>
        <v>0</v>
      </c>
      <c r="O159" s="22">
        <f t="shared" si="117"/>
        <v>0</v>
      </c>
      <c r="P159" s="22">
        <f t="shared" si="117"/>
        <v>0</v>
      </c>
      <c r="Q159" s="22">
        <f t="shared" si="117"/>
        <v>0</v>
      </c>
      <c r="R159" s="22">
        <f t="shared" si="117"/>
        <v>0</v>
      </c>
      <c r="S159" s="22">
        <f t="shared" si="117"/>
        <v>0</v>
      </c>
      <c r="T159" s="22">
        <f t="shared" si="118"/>
        <v>0</v>
      </c>
      <c r="U159" s="22">
        <f t="shared" si="118"/>
        <v>0</v>
      </c>
      <c r="V159" s="22">
        <f t="shared" si="118"/>
        <v>0</v>
      </c>
      <c r="W159" s="22">
        <f t="shared" si="118"/>
        <v>0</v>
      </c>
      <c r="X159" s="22">
        <f t="shared" si="118"/>
        <v>0</v>
      </c>
      <c r="Y159" s="22">
        <f t="shared" si="118"/>
        <v>0</v>
      </c>
      <c r="Z159" s="22">
        <f t="shared" si="118"/>
        <v>4583.333333333333</v>
      </c>
      <c r="AA159" s="22">
        <f t="shared" si="118"/>
        <v>4583.333333333333</v>
      </c>
      <c r="AB159" s="22">
        <f t="shared" si="118"/>
        <v>4583.333333333333</v>
      </c>
      <c r="AC159" s="22">
        <f t="shared" si="118"/>
        <v>4583.333333333333</v>
      </c>
      <c r="AD159" s="22">
        <f t="shared" si="119"/>
        <v>4583.333333333333</v>
      </c>
      <c r="AE159" s="22">
        <f t="shared" si="119"/>
        <v>4583.333333333333</v>
      </c>
      <c r="AF159" s="22">
        <f t="shared" si="119"/>
        <v>4583.333333333333</v>
      </c>
      <c r="AG159" s="22">
        <f t="shared" si="119"/>
        <v>4583.333333333333</v>
      </c>
      <c r="AH159" s="22">
        <f t="shared" si="119"/>
        <v>4583.333333333333</v>
      </c>
      <c r="AI159" s="22">
        <f t="shared" si="119"/>
        <v>9166.6666666666661</v>
      </c>
      <c r="AJ159" s="22">
        <f t="shared" si="119"/>
        <v>9166.6666666666661</v>
      </c>
      <c r="AK159" s="22">
        <f t="shared" si="119"/>
        <v>9166.6666666666661</v>
      </c>
      <c r="AL159" s="22">
        <f t="shared" si="119"/>
        <v>9166.6666666666661</v>
      </c>
      <c r="AM159" s="22">
        <f t="shared" si="119"/>
        <v>9166.6666666666661</v>
      </c>
      <c r="AN159" s="22">
        <f t="shared" si="120"/>
        <v>9166.6666666666661</v>
      </c>
      <c r="AO159" s="22">
        <f t="shared" si="120"/>
        <v>13750</v>
      </c>
      <c r="AP159" s="22">
        <f t="shared" si="120"/>
        <v>13750</v>
      </c>
      <c r="AQ159" s="22">
        <f t="shared" si="120"/>
        <v>13750</v>
      </c>
      <c r="AR159" s="22">
        <f t="shared" si="120"/>
        <v>13750</v>
      </c>
      <c r="AS159" s="22">
        <f t="shared" si="120"/>
        <v>13750</v>
      </c>
      <c r="AT159" s="22">
        <f t="shared" si="120"/>
        <v>13750</v>
      </c>
      <c r="AU159" s="22">
        <f t="shared" si="120"/>
        <v>18333.333333333332</v>
      </c>
      <c r="AV159" s="22">
        <f t="shared" si="120"/>
        <v>18333.333333333332</v>
      </c>
      <c r="AW159" s="22">
        <f t="shared" si="120"/>
        <v>18333.333333333332</v>
      </c>
      <c r="AX159" s="22">
        <f t="shared" si="121"/>
        <v>18333.333333333332</v>
      </c>
      <c r="AY159" s="22">
        <f t="shared" si="121"/>
        <v>22916.666666666668</v>
      </c>
      <c r="AZ159" s="22">
        <f t="shared" si="121"/>
        <v>22916.666666666668</v>
      </c>
      <c r="BA159" s="22">
        <f t="shared" si="121"/>
        <v>22916.666666666668</v>
      </c>
      <c r="BB159" s="22">
        <f t="shared" si="121"/>
        <v>22916.666666666668</v>
      </c>
      <c r="BC159" s="22">
        <f t="shared" si="121"/>
        <v>22916.666666666668</v>
      </c>
      <c r="BD159" s="22">
        <f t="shared" si="121"/>
        <v>22916.666666666668</v>
      </c>
      <c r="BE159" s="22">
        <f t="shared" si="121"/>
        <v>27500</v>
      </c>
      <c r="BF159" s="22">
        <f t="shared" si="121"/>
        <v>27500</v>
      </c>
      <c r="BG159" s="22">
        <f t="shared" si="121"/>
        <v>27500</v>
      </c>
      <c r="BH159" s="22">
        <f t="shared" si="122"/>
        <v>27500</v>
      </c>
      <c r="BI159" s="22">
        <f t="shared" si="122"/>
        <v>27500</v>
      </c>
      <c r="BJ159" s="22">
        <f t="shared" si="122"/>
        <v>32083.333333333332</v>
      </c>
      <c r="BK159" s="22">
        <f t="shared" si="122"/>
        <v>32083.333333333332</v>
      </c>
      <c r="BL159" s="22">
        <f t="shared" si="122"/>
        <v>32083.333333333332</v>
      </c>
      <c r="BM159" s="22">
        <f t="shared" si="122"/>
        <v>32083.333333333332</v>
      </c>
      <c r="BN159" s="22">
        <f t="shared" si="122"/>
        <v>32083.333333333332</v>
      </c>
      <c r="BO159" s="22">
        <f t="shared" si="122"/>
        <v>32083.333333333332</v>
      </c>
      <c r="BP159" s="22">
        <f t="shared" si="122"/>
        <v>36666.666666666664</v>
      </c>
      <c r="BQ159" s="22">
        <f t="shared" si="122"/>
        <v>36666.666666666664</v>
      </c>
    </row>
    <row r="160" spans="1:69" s="9" customFormat="1" ht="16" customHeight="1">
      <c r="A160" s="212"/>
      <c r="B160" s="21" t="s">
        <v>132</v>
      </c>
      <c r="C160" s="212" t="s">
        <v>34</v>
      </c>
      <c r="D160" s="212" t="s">
        <v>118</v>
      </c>
      <c r="E160" s="212" t="s">
        <v>107</v>
      </c>
      <c r="F160" s="212" t="s">
        <v>87</v>
      </c>
      <c r="G160" s="212" t="s">
        <v>1</v>
      </c>
      <c r="H160" s="197" t="s">
        <v>60</v>
      </c>
      <c r="I160" s="197" t="str">
        <f t="shared" si="110"/>
        <v>ExpensesOperationsStaffCompensationSalaryPartner IntegrationIntegration Manager</v>
      </c>
      <c r="J160" s="22">
        <f t="shared" si="117"/>
        <v>0</v>
      </c>
      <c r="K160" s="22">
        <f t="shared" si="117"/>
        <v>0</v>
      </c>
      <c r="L160" s="22">
        <f t="shared" si="117"/>
        <v>15000</v>
      </c>
      <c r="M160" s="22">
        <f t="shared" si="117"/>
        <v>37500</v>
      </c>
      <c r="N160" s="22">
        <f t="shared" si="117"/>
        <v>67500</v>
      </c>
      <c r="O160" s="22">
        <f t="shared" si="117"/>
        <v>112500</v>
      </c>
      <c r="P160" s="22">
        <f t="shared" si="117"/>
        <v>165000</v>
      </c>
      <c r="Q160" s="22">
        <f t="shared" si="117"/>
        <v>225000</v>
      </c>
      <c r="R160" s="22">
        <f t="shared" si="117"/>
        <v>240000</v>
      </c>
      <c r="S160" s="22">
        <f t="shared" si="117"/>
        <v>277500</v>
      </c>
      <c r="T160" s="22">
        <f t="shared" si="118"/>
        <v>277500</v>
      </c>
      <c r="U160" s="22">
        <f t="shared" si="118"/>
        <v>285000</v>
      </c>
      <c r="V160" s="22">
        <f t="shared" si="118"/>
        <v>367500</v>
      </c>
      <c r="W160" s="22">
        <f t="shared" si="118"/>
        <v>510000</v>
      </c>
      <c r="X160" s="22">
        <f t="shared" si="118"/>
        <v>562500</v>
      </c>
      <c r="Y160" s="22">
        <f t="shared" si="118"/>
        <v>562500</v>
      </c>
      <c r="Z160" s="22">
        <f t="shared" si="118"/>
        <v>622500</v>
      </c>
      <c r="AA160" s="22">
        <f t="shared" si="118"/>
        <v>622500</v>
      </c>
      <c r="AB160" s="22">
        <f t="shared" si="118"/>
        <v>765000</v>
      </c>
      <c r="AC160" s="22">
        <f t="shared" si="118"/>
        <v>847500</v>
      </c>
      <c r="AD160" s="22">
        <f t="shared" si="119"/>
        <v>1440000</v>
      </c>
      <c r="AE160" s="22">
        <f t="shared" si="119"/>
        <v>2055000</v>
      </c>
      <c r="AF160" s="22">
        <f t="shared" si="119"/>
        <v>2392500</v>
      </c>
      <c r="AG160" s="22">
        <f t="shared" si="119"/>
        <v>3150000</v>
      </c>
      <c r="AH160" s="22">
        <f t="shared" si="119"/>
        <v>3150000</v>
      </c>
      <c r="AI160" s="22">
        <f t="shared" si="119"/>
        <v>3150000</v>
      </c>
      <c r="AJ160" s="22">
        <f t="shared" si="119"/>
        <v>3150000</v>
      </c>
      <c r="AK160" s="22">
        <f t="shared" si="119"/>
        <v>3150000</v>
      </c>
      <c r="AL160" s="22">
        <f t="shared" si="119"/>
        <v>3150000</v>
      </c>
      <c r="AM160" s="22">
        <f t="shared" si="119"/>
        <v>3150000</v>
      </c>
      <c r="AN160" s="22">
        <f t="shared" si="120"/>
        <v>3150000</v>
      </c>
      <c r="AO160" s="22">
        <f t="shared" si="120"/>
        <v>3150000</v>
      </c>
      <c r="AP160" s="22">
        <f t="shared" si="120"/>
        <v>3150000</v>
      </c>
      <c r="AQ160" s="22">
        <f t="shared" si="120"/>
        <v>3150000</v>
      </c>
      <c r="AR160" s="22">
        <f t="shared" si="120"/>
        <v>3150000</v>
      </c>
      <c r="AS160" s="22">
        <f t="shared" si="120"/>
        <v>3150000</v>
      </c>
      <c r="AT160" s="22">
        <f t="shared" si="120"/>
        <v>3150000</v>
      </c>
      <c r="AU160" s="22">
        <f t="shared" si="120"/>
        <v>3150000</v>
      </c>
      <c r="AV160" s="22">
        <f t="shared" si="120"/>
        <v>3150000</v>
      </c>
      <c r="AW160" s="22">
        <f t="shared" si="120"/>
        <v>3150000</v>
      </c>
      <c r="AX160" s="22">
        <f t="shared" si="121"/>
        <v>3150000</v>
      </c>
      <c r="AY160" s="22">
        <f t="shared" si="121"/>
        <v>3150000</v>
      </c>
      <c r="AZ160" s="22">
        <f t="shared" si="121"/>
        <v>3150000</v>
      </c>
      <c r="BA160" s="22">
        <f t="shared" si="121"/>
        <v>3150000</v>
      </c>
      <c r="BB160" s="22">
        <f t="shared" si="121"/>
        <v>3150000</v>
      </c>
      <c r="BC160" s="22">
        <f t="shared" si="121"/>
        <v>3150000</v>
      </c>
      <c r="BD160" s="22">
        <f t="shared" si="121"/>
        <v>3150000</v>
      </c>
      <c r="BE160" s="22">
        <f t="shared" si="121"/>
        <v>3150000</v>
      </c>
      <c r="BF160" s="22">
        <f t="shared" si="121"/>
        <v>3150000</v>
      </c>
      <c r="BG160" s="22">
        <f t="shared" si="121"/>
        <v>3195000</v>
      </c>
      <c r="BH160" s="22">
        <f t="shared" si="122"/>
        <v>3390000</v>
      </c>
      <c r="BI160" s="22">
        <f t="shared" si="122"/>
        <v>3390000</v>
      </c>
      <c r="BJ160" s="22">
        <f t="shared" si="122"/>
        <v>3390000</v>
      </c>
      <c r="BK160" s="22">
        <f t="shared" si="122"/>
        <v>3390000</v>
      </c>
      <c r="BL160" s="22">
        <f t="shared" si="122"/>
        <v>3390000</v>
      </c>
      <c r="BM160" s="22">
        <f t="shared" si="122"/>
        <v>3510000</v>
      </c>
      <c r="BN160" s="22">
        <f t="shared" si="122"/>
        <v>3510000</v>
      </c>
      <c r="BO160" s="22">
        <f t="shared" si="122"/>
        <v>3510000</v>
      </c>
      <c r="BP160" s="22">
        <f t="shared" si="122"/>
        <v>3742500</v>
      </c>
      <c r="BQ160" s="22">
        <f t="shared" si="122"/>
        <v>3772500</v>
      </c>
    </row>
    <row r="161" spans="1:69" s="9" customFormat="1" ht="16" customHeight="1">
      <c r="A161" s="212"/>
      <c r="B161" s="21" t="s">
        <v>132</v>
      </c>
      <c r="C161" s="212" t="s">
        <v>34</v>
      </c>
      <c r="D161" s="212" t="s">
        <v>118</v>
      </c>
      <c r="E161" s="212" t="s">
        <v>107</v>
      </c>
      <c r="F161" s="212" t="s">
        <v>87</v>
      </c>
      <c r="G161" s="212" t="s">
        <v>1</v>
      </c>
      <c r="H161" s="197" t="s">
        <v>58</v>
      </c>
      <c r="I161" s="197" t="str">
        <f t="shared" si="110"/>
        <v>ExpensesOperationsStaffCompensationSalaryPartner IntegrationSenior Integrator</v>
      </c>
      <c r="J161" s="22">
        <f t="shared" si="117"/>
        <v>6666.666666666667</v>
      </c>
      <c r="K161" s="22">
        <f t="shared" si="117"/>
        <v>33333.333333333336</v>
      </c>
      <c r="L161" s="22">
        <f t="shared" si="117"/>
        <v>100000</v>
      </c>
      <c r="M161" s="22">
        <f t="shared" si="117"/>
        <v>226666.66666666666</v>
      </c>
      <c r="N161" s="22">
        <f t="shared" si="117"/>
        <v>366666.66666666669</v>
      </c>
      <c r="O161" s="22">
        <f t="shared" si="117"/>
        <v>633333.33333333337</v>
      </c>
      <c r="P161" s="22">
        <f t="shared" si="117"/>
        <v>900000</v>
      </c>
      <c r="Q161" s="22">
        <f t="shared" si="117"/>
        <v>1200000</v>
      </c>
      <c r="R161" s="22">
        <f t="shared" si="117"/>
        <v>1306666.6666666667</v>
      </c>
      <c r="S161" s="22">
        <f t="shared" si="117"/>
        <v>1506666.6666666667</v>
      </c>
      <c r="T161" s="22">
        <f t="shared" si="118"/>
        <v>1506666.6666666667</v>
      </c>
      <c r="U161" s="22">
        <f t="shared" si="118"/>
        <v>1533333.3333333333</v>
      </c>
      <c r="V161" s="22">
        <f t="shared" si="118"/>
        <v>1973333.3333333333</v>
      </c>
      <c r="W161" s="22">
        <f t="shared" si="118"/>
        <v>2740000</v>
      </c>
      <c r="X161" s="22">
        <f t="shared" si="118"/>
        <v>3006666.6666666665</v>
      </c>
      <c r="Y161" s="22">
        <f t="shared" si="118"/>
        <v>3006666.6666666665</v>
      </c>
      <c r="Z161" s="22">
        <f t="shared" si="118"/>
        <v>3353333.3333333335</v>
      </c>
      <c r="AA161" s="22">
        <f t="shared" si="118"/>
        <v>3353333.3333333335</v>
      </c>
      <c r="AB161" s="22">
        <f t="shared" si="118"/>
        <v>4093333.3333333335</v>
      </c>
      <c r="AC161" s="22">
        <f t="shared" si="118"/>
        <v>4546666.666666667</v>
      </c>
      <c r="AD161" s="22">
        <f t="shared" si="119"/>
        <v>7700000</v>
      </c>
      <c r="AE161" s="22">
        <f t="shared" si="119"/>
        <v>10986666.666666666</v>
      </c>
      <c r="AF161" s="22">
        <f t="shared" si="119"/>
        <v>12773333.333333334</v>
      </c>
      <c r="AG161" s="22">
        <f t="shared" si="119"/>
        <v>16826666.666666668</v>
      </c>
      <c r="AH161" s="22">
        <f t="shared" si="119"/>
        <v>16826666.666666668</v>
      </c>
      <c r="AI161" s="22">
        <f t="shared" si="119"/>
        <v>16826666.666666668</v>
      </c>
      <c r="AJ161" s="22">
        <f t="shared" si="119"/>
        <v>16826666.666666668</v>
      </c>
      <c r="AK161" s="22">
        <f t="shared" si="119"/>
        <v>16826666.666666668</v>
      </c>
      <c r="AL161" s="22">
        <f t="shared" si="119"/>
        <v>16826666.666666668</v>
      </c>
      <c r="AM161" s="22">
        <f t="shared" si="119"/>
        <v>16826666.666666668</v>
      </c>
      <c r="AN161" s="22">
        <f t="shared" si="120"/>
        <v>16826666.666666668</v>
      </c>
      <c r="AO161" s="22">
        <f t="shared" si="120"/>
        <v>16826666.666666668</v>
      </c>
      <c r="AP161" s="22">
        <f t="shared" si="120"/>
        <v>16826666.666666668</v>
      </c>
      <c r="AQ161" s="22">
        <f t="shared" si="120"/>
        <v>16826666.666666668</v>
      </c>
      <c r="AR161" s="22">
        <f t="shared" si="120"/>
        <v>16826666.666666668</v>
      </c>
      <c r="AS161" s="22">
        <f t="shared" si="120"/>
        <v>16826666.666666668</v>
      </c>
      <c r="AT161" s="22">
        <f t="shared" si="120"/>
        <v>16826666.666666668</v>
      </c>
      <c r="AU161" s="22">
        <f t="shared" si="120"/>
        <v>16826666.666666668</v>
      </c>
      <c r="AV161" s="22">
        <f t="shared" si="120"/>
        <v>16826666.666666668</v>
      </c>
      <c r="AW161" s="22">
        <f t="shared" si="120"/>
        <v>16826666.666666668</v>
      </c>
      <c r="AX161" s="22">
        <f t="shared" si="121"/>
        <v>16826666.666666668</v>
      </c>
      <c r="AY161" s="22">
        <f t="shared" si="121"/>
        <v>16826666.666666668</v>
      </c>
      <c r="AZ161" s="22">
        <f t="shared" si="121"/>
        <v>16826666.666666668</v>
      </c>
      <c r="BA161" s="22">
        <f t="shared" si="121"/>
        <v>16826666.666666668</v>
      </c>
      <c r="BB161" s="22">
        <f t="shared" si="121"/>
        <v>16826666.666666668</v>
      </c>
      <c r="BC161" s="22">
        <f t="shared" si="121"/>
        <v>16826666.666666668</v>
      </c>
      <c r="BD161" s="22">
        <f t="shared" si="121"/>
        <v>16826666.666666668</v>
      </c>
      <c r="BE161" s="22">
        <f t="shared" si="121"/>
        <v>16826666.666666668</v>
      </c>
      <c r="BF161" s="22">
        <f t="shared" si="121"/>
        <v>16826666.666666668</v>
      </c>
      <c r="BG161" s="22">
        <f t="shared" si="121"/>
        <v>17046666.666666668</v>
      </c>
      <c r="BH161" s="22">
        <f t="shared" si="122"/>
        <v>18100000</v>
      </c>
      <c r="BI161" s="22">
        <f t="shared" si="122"/>
        <v>18100000</v>
      </c>
      <c r="BJ161" s="22">
        <f t="shared" si="122"/>
        <v>18100000</v>
      </c>
      <c r="BK161" s="22">
        <f t="shared" si="122"/>
        <v>18100000</v>
      </c>
      <c r="BL161" s="22">
        <f t="shared" si="122"/>
        <v>18100000</v>
      </c>
      <c r="BM161" s="22">
        <f t="shared" si="122"/>
        <v>18733333.333333332</v>
      </c>
      <c r="BN161" s="22">
        <f t="shared" si="122"/>
        <v>18733333.333333332</v>
      </c>
      <c r="BO161" s="22">
        <f t="shared" si="122"/>
        <v>18733333.333333332</v>
      </c>
      <c r="BP161" s="22">
        <f t="shared" si="122"/>
        <v>19960000</v>
      </c>
      <c r="BQ161" s="22">
        <f t="shared" si="122"/>
        <v>20146666.666666668</v>
      </c>
    </row>
    <row r="162" spans="1:69" s="9" customFormat="1" ht="16" customHeight="1">
      <c r="A162" s="212"/>
      <c r="B162" s="21" t="s">
        <v>132</v>
      </c>
      <c r="C162" s="212" t="s">
        <v>34</v>
      </c>
      <c r="D162" s="212" t="s">
        <v>118</v>
      </c>
      <c r="E162" s="212" t="s">
        <v>107</v>
      </c>
      <c r="F162" s="212" t="s">
        <v>87</v>
      </c>
      <c r="G162" s="212" t="s">
        <v>1</v>
      </c>
      <c r="H162" s="197" t="s">
        <v>59</v>
      </c>
      <c r="I162" s="197" t="str">
        <f t="shared" si="110"/>
        <v>ExpensesOperationsStaffCompensationSalaryPartner IntegrationJunior Integrator</v>
      </c>
      <c r="J162" s="22">
        <f t="shared" si="117"/>
        <v>5000</v>
      </c>
      <c r="K162" s="22">
        <f t="shared" si="117"/>
        <v>25000</v>
      </c>
      <c r="L162" s="22">
        <f t="shared" si="117"/>
        <v>75000</v>
      </c>
      <c r="M162" s="22">
        <f t="shared" si="117"/>
        <v>170000</v>
      </c>
      <c r="N162" s="22">
        <f t="shared" si="117"/>
        <v>275000</v>
      </c>
      <c r="O162" s="22">
        <f t="shared" si="117"/>
        <v>475000</v>
      </c>
      <c r="P162" s="22">
        <f t="shared" si="117"/>
        <v>675000</v>
      </c>
      <c r="Q162" s="22">
        <f t="shared" si="117"/>
        <v>900000</v>
      </c>
      <c r="R162" s="22">
        <f t="shared" si="117"/>
        <v>980000</v>
      </c>
      <c r="S162" s="22">
        <f t="shared" si="117"/>
        <v>1130000</v>
      </c>
      <c r="T162" s="22">
        <f t="shared" si="118"/>
        <v>1130000</v>
      </c>
      <c r="U162" s="22">
        <f t="shared" si="118"/>
        <v>1150000</v>
      </c>
      <c r="V162" s="22">
        <f t="shared" si="118"/>
        <v>1480000</v>
      </c>
      <c r="W162" s="22">
        <f t="shared" si="118"/>
        <v>2055000</v>
      </c>
      <c r="X162" s="22">
        <f t="shared" si="118"/>
        <v>2255000</v>
      </c>
      <c r="Y162" s="22">
        <f t="shared" si="118"/>
        <v>2255000</v>
      </c>
      <c r="Z162" s="22">
        <f t="shared" si="118"/>
        <v>2515000</v>
      </c>
      <c r="AA162" s="22">
        <f t="shared" si="118"/>
        <v>2515000</v>
      </c>
      <c r="AB162" s="22">
        <f t="shared" si="118"/>
        <v>3070000</v>
      </c>
      <c r="AC162" s="22">
        <f t="shared" si="118"/>
        <v>3410000</v>
      </c>
      <c r="AD162" s="22">
        <f t="shared" si="119"/>
        <v>5775000</v>
      </c>
      <c r="AE162" s="22">
        <f t="shared" si="119"/>
        <v>8240000</v>
      </c>
      <c r="AF162" s="22">
        <f t="shared" si="119"/>
        <v>9580000</v>
      </c>
      <c r="AG162" s="22">
        <f t="shared" si="119"/>
        <v>12620000</v>
      </c>
      <c r="AH162" s="22">
        <f t="shared" si="119"/>
        <v>12620000</v>
      </c>
      <c r="AI162" s="22">
        <f t="shared" si="119"/>
        <v>12620000</v>
      </c>
      <c r="AJ162" s="22">
        <f t="shared" si="119"/>
        <v>12620000</v>
      </c>
      <c r="AK162" s="22">
        <f t="shared" si="119"/>
        <v>12620000</v>
      </c>
      <c r="AL162" s="22">
        <f t="shared" si="119"/>
        <v>12620000</v>
      </c>
      <c r="AM162" s="22">
        <f t="shared" si="119"/>
        <v>12620000</v>
      </c>
      <c r="AN162" s="22">
        <f t="shared" si="120"/>
        <v>12620000</v>
      </c>
      <c r="AO162" s="22">
        <f t="shared" si="120"/>
        <v>12620000</v>
      </c>
      <c r="AP162" s="22">
        <f t="shared" si="120"/>
        <v>12620000</v>
      </c>
      <c r="AQ162" s="22">
        <f t="shared" si="120"/>
        <v>12620000</v>
      </c>
      <c r="AR162" s="22">
        <f t="shared" si="120"/>
        <v>12620000</v>
      </c>
      <c r="AS162" s="22">
        <f t="shared" si="120"/>
        <v>12620000</v>
      </c>
      <c r="AT162" s="22">
        <f t="shared" si="120"/>
        <v>12620000</v>
      </c>
      <c r="AU162" s="22">
        <f t="shared" si="120"/>
        <v>12620000</v>
      </c>
      <c r="AV162" s="22">
        <f t="shared" si="120"/>
        <v>12620000</v>
      </c>
      <c r="AW162" s="22">
        <f t="shared" si="120"/>
        <v>12620000</v>
      </c>
      <c r="AX162" s="22">
        <f t="shared" si="121"/>
        <v>12620000</v>
      </c>
      <c r="AY162" s="22">
        <f t="shared" si="121"/>
        <v>12620000</v>
      </c>
      <c r="AZ162" s="22">
        <f t="shared" si="121"/>
        <v>12620000</v>
      </c>
      <c r="BA162" s="22">
        <f t="shared" si="121"/>
        <v>12620000</v>
      </c>
      <c r="BB162" s="22">
        <f t="shared" si="121"/>
        <v>12620000</v>
      </c>
      <c r="BC162" s="22">
        <f t="shared" si="121"/>
        <v>12620000</v>
      </c>
      <c r="BD162" s="22">
        <f t="shared" si="121"/>
        <v>12620000</v>
      </c>
      <c r="BE162" s="22">
        <f t="shared" si="121"/>
        <v>12620000</v>
      </c>
      <c r="BF162" s="22">
        <f t="shared" si="121"/>
        <v>12620000</v>
      </c>
      <c r="BG162" s="22">
        <f t="shared" si="121"/>
        <v>12785000</v>
      </c>
      <c r="BH162" s="22">
        <f t="shared" si="122"/>
        <v>13575000</v>
      </c>
      <c r="BI162" s="22">
        <f t="shared" si="122"/>
        <v>13575000</v>
      </c>
      <c r="BJ162" s="22">
        <f t="shared" si="122"/>
        <v>13575000</v>
      </c>
      <c r="BK162" s="22">
        <f t="shared" si="122"/>
        <v>13575000</v>
      </c>
      <c r="BL162" s="22">
        <f t="shared" si="122"/>
        <v>13575000</v>
      </c>
      <c r="BM162" s="22">
        <f t="shared" si="122"/>
        <v>14050000</v>
      </c>
      <c r="BN162" s="22">
        <f t="shared" si="122"/>
        <v>14050000</v>
      </c>
      <c r="BO162" s="22">
        <f t="shared" si="122"/>
        <v>14050000</v>
      </c>
      <c r="BP162" s="22">
        <f t="shared" si="122"/>
        <v>14970000</v>
      </c>
      <c r="BQ162" s="22">
        <f t="shared" si="122"/>
        <v>15110000</v>
      </c>
    </row>
    <row r="163" spans="1:69" s="9" customFormat="1" ht="16" customHeight="1">
      <c r="A163" s="212"/>
      <c r="B163" s="21" t="s">
        <v>132</v>
      </c>
      <c r="C163" s="212" t="s">
        <v>34</v>
      </c>
      <c r="D163" s="212" t="s">
        <v>118</v>
      </c>
      <c r="E163" s="212" t="s">
        <v>107</v>
      </c>
      <c r="F163" s="212" t="s">
        <v>87</v>
      </c>
      <c r="G163" s="212" t="s">
        <v>61</v>
      </c>
      <c r="H163" s="197" t="s">
        <v>62</v>
      </c>
      <c r="I163" s="197" t="str">
        <f t="shared" si="110"/>
        <v>ExpensesOperationsStaffCompensationSalarySystems administrationSystems Administrator</v>
      </c>
      <c r="J163" s="22">
        <f t="shared" si="117"/>
        <v>0</v>
      </c>
      <c r="K163" s="22">
        <f t="shared" si="117"/>
        <v>0</v>
      </c>
      <c r="L163" s="22">
        <f t="shared" si="117"/>
        <v>0</v>
      </c>
      <c r="M163" s="22">
        <f t="shared" si="117"/>
        <v>0</v>
      </c>
      <c r="N163" s="22">
        <f t="shared" si="117"/>
        <v>0</v>
      </c>
      <c r="O163" s="22">
        <f t="shared" si="117"/>
        <v>0</v>
      </c>
      <c r="P163" s="22">
        <f t="shared" si="117"/>
        <v>0</v>
      </c>
      <c r="Q163" s="22">
        <f t="shared" si="117"/>
        <v>0</v>
      </c>
      <c r="R163" s="22">
        <f t="shared" si="117"/>
        <v>0</v>
      </c>
      <c r="S163" s="22">
        <f t="shared" si="117"/>
        <v>7500</v>
      </c>
      <c r="T163" s="22">
        <f t="shared" si="118"/>
        <v>7500</v>
      </c>
      <c r="U163" s="22">
        <f t="shared" si="118"/>
        <v>7500</v>
      </c>
      <c r="V163" s="22">
        <f t="shared" si="118"/>
        <v>7500</v>
      </c>
      <c r="W163" s="22">
        <f t="shared" si="118"/>
        <v>7500</v>
      </c>
      <c r="X163" s="22">
        <f t="shared" si="118"/>
        <v>7500</v>
      </c>
      <c r="Y163" s="22">
        <f t="shared" si="118"/>
        <v>7500</v>
      </c>
      <c r="Z163" s="22">
        <f t="shared" si="118"/>
        <v>7500</v>
      </c>
      <c r="AA163" s="22">
        <f t="shared" si="118"/>
        <v>7500</v>
      </c>
      <c r="AB163" s="22">
        <f t="shared" si="118"/>
        <v>7500</v>
      </c>
      <c r="AC163" s="22">
        <f t="shared" si="118"/>
        <v>7500</v>
      </c>
      <c r="AD163" s="22">
        <f t="shared" si="119"/>
        <v>7500</v>
      </c>
      <c r="AE163" s="22">
        <f t="shared" si="119"/>
        <v>7500</v>
      </c>
      <c r="AF163" s="22">
        <f t="shared" si="119"/>
        <v>7500</v>
      </c>
      <c r="AG163" s="22">
        <f t="shared" si="119"/>
        <v>7500</v>
      </c>
      <c r="AH163" s="22">
        <f t="shared" si="119"/>
        <v>7500</v>
      </c>
      <c r="AI163" s="22">
        <f t="shared" si="119"/>
        <v>7500</v>
      </c>
      <c r="AJ163" s="22">
        <f t="shared" si="119"/>
        <v>15000</v>
      </c>
      <c r="AK163" s="22">
        <f t="shared" si="119"/>
        <v>15000</v>
      </c>
      <c r="AL163" s="22">
        <f t="shared" si="119"/>
        <v>15000</v>
      </c>
      <c r="AM163" s="22">
        <f t="shared" si="119"/>
        <v>15000</v>
      </c>
      <c r="AN163" s="22">
        <f t="shared" si="120"/>
        <v>15000</v>
      </c>
      <c r="AO163" s="22">
        <f t="shared" si="120"/>
        <v>15000</v>
      </c>
      <c r="AP163" s="22">
        <f t="shared" si="120"/>
        <v>15000</v>
      </c>
      <c r="AQ163" s="22">
        <f t="shared" si="120"/>
        <v>15000</v>
      </c>
      <c r="AR163" s="22">
        <f t="shared" si="120"/>
        <v>15000</v>
      </c>
      <c r="AS163" s="22">
        <f t="shared" si="120"/>
        <v>15000</v>
      </c>
      <c r="AT163" s="22">
        <f t="shared" si="120"/>
        <v>15000</v>
      </c>
      <c r="AU163" s="22">
        <f t="shared" si="120"/>
        <v>15000</v>
      </c>
      <c r="AV163" s="22">
        <f t="shared" si="120"/>
        <v>15000</v>
      </c>
      <c r="AW163" s="22">
        <f t="shared" si="120"/>
        <v>15000</v>
      </c>
      <c r="AX163" s="22">
        <f t="shared" si="121"/>
        <v>15000</v>
      </c>
      <c r="AY163" s="22">
        <f t="shared" si="121"/>
        <v>22500</v>
      </c>
      <c r="AZ163" s="22">
        <f t="shared" si="121"/>
        <v>22500</v>
      </c>
      <c r="BA163" s="22">
        <f t="shared" si="121"/>
        <v>22500</v>
      </c>
      <c r="BB163" s="22">
        <f t="shared" si="121"/>
        <v>22500</v>
      </c>
      <c r="BC163" s="22">
        <f t="shared" si="121"/>
        <v>22500</v>
      </c>
      <c r="BD163" s="22">
        <f t="shared" si="121"/>
        <v>22500</v>
      </c>
      <c r="BE163" s="22">
        <f t="shared" si="121"/>
        <v>22500</v>
      </c>
      <c r="BF163" s="22">
        <f t="shared" si="121"/>
        <v>22500</v>
      </c>
      <c r="BG163" s="22">
        <f t="shared" si="121"/>
        <v>22500</v>
      </c>
      <c r="BH163" s="22">
        <f t="shared" si="122"/>
        <v>22500</v>
      </c>
      <c r="BI163" s="22">
        <f t="shared" si="122"/>
        <v>22500</v>
      </c>
      <c r="BJ163" s="22">
        <f t="shared" si="122"/>
        <v>30000</v>
      </c>
      <c r="BK163" s="22">
        <f t="shared" si="122"/>
        <v>30000</v>
      </c>
      <c r="BL163" s="22">
        <f t="shared" si="122"/>
        <v>30000</v>
      </c>
      <c r="BM163" s="22">
        <f t="shared" si="122"/>
        <v>30000</v>
      </c>
      <c r="BN163" s="22">
        <f t="shared" si="122"/>
        <v>30000</v>
      </c>
      <c r="BO163" s="22">
        <f t="shared" si="122"/>
        <v>30000</v>
      </c>
      <c r="BP163" s="22">
        <f t="shared" si="122"/>
        <v>30000</v>
      </c>
      <c r="BQ163" s="22">
        <f t="shared" si="122"/>
        <v>30000</v>
      </c>
    </row>
    <row r="164" spans="1:69" s="9" customFormat="1" ht="15.75" customHeight="1">
      <c r="A164" s="212"/>
      <c r="B164" s="21" t="s">
        <v>132</v>
      </c>
      <c r="C164" s="212" t="s">
        <v>34</v>
      </c>
      <c r="D164" s="212" t="s">
        <v>118</v>
      </c>
      <c r="E164" s="212" t="s">
        <v>107</v>
      </c>
      <c r="F164" s="212" t="s">
        <v>88</v>
      </c>
      <c r="G164" s="212" t="s">
        <v>0</v>
      </c>
      <c r="H164" s="197" t="s">
        <v>102</v>
      </c>
      <c r="I164" s="197" t="str">
        <f t="shared" si="110"/>
        <v>ExpensesOperationsStaffCompensationBonusManagementCOO</v>
      </c>
      <c r="J164" s="22">
        <f t="shared" ref="J164:AO164" si="123">INDEX(RoleData, MATCH($H164,RoleNames,), MATCH($F164,ExpenseNames,))*J155</f>
        <v>0</v>
      </c>
      <c r="K164" s="22">
        <f t="shared" si="123"/>
        <v>0</v>
      </c>
      <c r="L164" s="22">
        <f t="shared" si="123"/>
        <v>0</v>
      </c>
      <c r="M164" s="22">
        <f t="shared" si="123"/>
        <v>0</v>
      </c>
      <c r="N164" s="22">
        <f t="shared" si="123"/>
        <v>0</v>
      </c>
      <c r="O164" s="22">
        <f t="shared" si="123"/>
        <v>0</v>
      </c>
      <c r="P164" s="22">
        <f t="shared" si="123"/>
        <v>0</v>
      </c>
      <c r="Q164" s="22">
        <f t="shared" si="123"/>
        <v>0</v>
      </c>
      <c r="R164" s="22">
        <f t="shared" si="123"/>
        <v>0</v>
      </c>
      <c r="S164" s="22">
        <f t="shared" si="123"/>
        <v>0</v>
      </c>
      <c r="T164" s="22">
        <f t="shared" si="123"/>
        <v>0</v>
      </c>
      <c r="U164" s="22">
        <f t="shared" si="123"/>
        <v>0</v>
      </c>
      <c r="V164" s="22">
        <f t="shared" si="123"/>
        <v>0</v>
      </c>
      <c r="W164" s="22">
        <f t="shared" si="123"/>
        <v>0</v>
      </c>
      <c r="X164" s="22">
        <f t="shared" si="123"/>
        <v>0</v>
      </c>
      <c r="Y164" s="22">
        <f t="shared" si="123"/>
        <v>0</v>
      </c>
      <c r="Z164" s="22">
        <f t="shared" si="123"/>
        <v>0</v>
      </c>
      <c r="AA164" s="22">
        <f t="shared" si="123"/>
        <v>0</v>
      </c>
      <c r="AB164" s="22">
        <f t="shared" si="123"/>
        <v>0</v>
      </c>
      <c r="AC164" s="22">
        <f t="shared" si="123"/>
        <v>0</v>
      </c>
      <c r="AD164" s="22">
        <f t="shared" si="123"/>
        <v>0</v>
      </c>
      <c r="AE164" s="22">
        <f t="shared" si="123"/>
        <v>0</v>
      </c>
      <c r="AF164" s="22">
        <f t="shared" si="123"/>
        <v>0</v>
      </c>
      <c r="AG164" s="22">
        <f t="shared" si="123"/>
        <v>0</v>
      </c>
      <c r="AH164" s="22">
        <f t="shared" si="123"/>
        <v>0</v>
      </c>
      <c r="AI164" s="22">
        <f t="shared" si="123"/>
        <v>0</v>
      </c>
      <c r="AJ164" s="22">
        <f t="shared" si="123"/>
        <v>0</v>
      </c>
      <c r="AK164" s="22">
        <f t="shared" si="123"/>
        <v>0</v>
      </c>
      <c r="AL164" s="22">
        <f t="shared" si="123"/>
        <v>0</v>
      </c>
      <c r="AM164" s="22">
        <f t="shared" si="123"/>
        <v>0</v>
      </c>
      <c r="AN164" s="22">
        <f t="shared" si="123"/>
        <v>2500</v>
      </c>
      <c r="AO164" s="22">
        <f t="shared" si="123"/>
        <v>2500</v>
      </c>
      <c r="AP164" s="22">
        <f t="shared" ref="AP164:BQ164" si="124">INDEX(RoleData, MATCH($H164,RoleNames,), MATCH($F164,ExpenseNames,))*AP155</f>
        <v>2500</v>
      </c>
      <c r="AQ164" s="22">
        <f t="shared" si="124"/>
        <v>2500</v>
      </c>
      <c r="AR164" s="22">
        <f t="shared" si="124"/>
        <v>2500</v>
      </c>
      <c r="AS164" s="22">
        <f t="shared" si="124"/>
        <v>2500</v>
      </c>
      <c r="AT164" s="22">
        <f t="shared" si="124"/>
        <v>2500</v>
      </c>
      <c r="AU164" s="22">
        <f t="shared" si="124"/>
        <v>2500</v>
      </c>
      <c r="AV164" s="22">
        <f t="shared" si="124"/>
        <v>2500</v>
      </c>
      <c r="AW164" s="22">
        <f t="shared" si="124"/>
        <v>2500</v>
      </c>
      <c r="AX164" s="22">
        <f t="shared" si="124"/>
        <v>2500</v>
      </c>
      <c r="AY164" s="22">
        <f t="shared" si="124"/>
        <v>2500</v>
      </c>
      <c r="AZ164" s="22">
        <f t="shared" si="124"/>
        <v>2500</v>
      </c>
      <c r="BA164" s="22">
        <f t="shared" si="124"/>
        <v>2500</v>
      </c>
      <c r="BB164" s="22">
        <f t="shared" si="124"/>
        <v>2500</v>
      </c>
      <c r="BC164" s="22">
        <f t="shared" si="124"/>
        <v>2500</v>
      </c>
      <c r="BD164" s="22">
        <f t="shared" si="124"/>
        <v>2500</v>
      </c>
      <c r="BE164" s="22">
        <f t="shared" si="124"/>
        <v>2500</v>
      </c>
      <c r="BF164" s="22">
        <f t="shared" si="124"/>
        <v>2500</v>
      </c>
      <c r="BG164" s="22">
        <f t="shared" si="124"/>
        <v>2500</v>
      </c>
      <c r="BH164" s="22">
        <f t="shared" si="124"/>
        <v>2500</v>
      </c>
      <c r="BI164" s="22">
        <f t="shared" si="124"/>
        <v>2500</v>
      </c>
      <c r="BJ164" s="22">
        <f t="shared" si="124"/>
        <v>2500</v>
      </c>
      <c r="BK164" s="22">
        <f t="shared" si="124"/>
        <v>2500</v>
      </c>
      <c r="BL164" s="22">
        <f t="shared" si="124"/>
        <v>2500</v>
      </c>
      <c r="BM164" s="22">
        <f t="shared" si="124"/>
        <v>2500</v>
      </c>
      <c r="BN164" s="22">
        <f t="shared" si="124"/>
        <v>2500</v>
      </c>
      <c r="BO164" s="22">
        <f t="shared" si="124"/>
        <v>2500</v>
      </c>
      <c r="BP164" s="22">
        <f t="shared" si="124"/>
        <v>2500</v>
      </c>
      <c r="BQ164" s="22">
        <f t="shared" si="124"/>
        <v>2500</v>
      </c>
    </row>
    <row r="165" spans="1:69" s="9" customFormat="1" ht="16" customHeight="1">
      <c r="A165" s="212"/>
      <c r="B165" s="21" t="s">
        <v>132</v>
      </c>
      <c r="C165" s="212" t="s">
        <v>34</v>
      </c>
      <c r="D165" s="212" t="s">
        <v>118</v>
      </c>
      <c r="E165" s="212" t="s">
        <v>107</v>
      </c>
      <c r="F165" s="212" t="s">
        <v>88</v>
      </c>
      <c r="G165" s="212" t="s">
        <v>57</v>
      </c>
      <c r="H165" s="197" t="s">
        <v>56</v>
      </c>
      <c r="I165" s="197" t="str">
        <f t="shared" si="110"/>
        <v>ExpensesOperationsStaffCompensationBonusCustomer SupportSupport Manager</v>
      </c>
      <c r="J165" s="22">
        <f t="shared" ref="J165:AO165" si="125">INDEX(RoleData, MATCH($H165,RoleNames,), MATCH($F165,ExpenseNames,))*J156</f>
        <v>750</v>
      </c>
      <c r="K165" s="22">
        <f t="shared" si="125"/>
        <v>750</v>
      </c>
      <c r="L165" s="22">
        <f t="shared" si="125"/>
        <v>750</v>
      </c>
      <c r="M165" s="22">
        <f t="shared" si="125"/>
        <v>750</v>
      </c>
      <c r="N165" s="22">
        <f t="shared" si="125"/>
        <v>750</v>
      </c>
      <c r="O165" s="22">
        <f t="shared" si="125"/>
        <v>750</v>
      </c>
      <c r="P165" s="22">
        <f t="shared" si="125"/>
        <v>750</v>
      </c>
      <c r="Q165" s="22">
        <f t="shared" si="125"/>
        <v>750</v>
      </c>
      <c r="R165" s="22">
        <f t="shared" si="125"/>
        <v>750</v>
      </c>
      <c r="S165" s="22">
        <f t="shared" si="125"/>
        <v>750</v>
      </c>
      <c r="T165" s="22">
        <f t="shared" si="125"/>
        <v>750</v>
      </c>
      <c r="U165" s="22">
        <f t="shared" si="125"/>
        <v>750</v>
      </c>
      <c r="V165" s="22">
        <f t="shared" si="125"/>
        <v>750</v>
      </c>
      <c r="W165" s="22">
        <f t="shared" si="125"/>
        <v>750</v>
      </c>
      <c r="X165" s="22">
        <f t="shared" si="125"/>
        <v>750</v>
      </c>
      <c r="Y165" s="22">
        <f t="shared" si="125"/>
        <v>750</v>
      </c>
      <c r="Z165" s="22">
        <f t="shared" si="125"/>
        <v>750</v>
      </c>
      <c r="AA165" s="22">
        <f t="shared" si="125"/>
        <v>750</v>
      </c>
      <c r="AB165" s="22">
        <f t="shared" si="125"/>
        <v>750</v>
      </c>
      <c r="AC165" s="22">
        <f t="shared" si="125"/>
        <v>750</v>
      </c>
      <c r="AD165" s="22">
        <f t="shared" si="125"/>
        <v>750</v>
      </c>
      <c r="AE165" s="22">
        <f t="shared" si="125"/>
        <v>750</v>
      </c>
      <c r="AF165" s="22">
        <f t="shared" si="125"/>
        <v>750</v>
      </c>
      <c r="AG165" s="22">
        <f t="shared" si="125"/>
        <v>750</v>
      </c>
      <c r="AH165" s="22">
        <f t="shared" si="125"/>
        <v>750</v>
      </c>
      <c r="AI165" s="22">
        <f t="shared" si="125"/>
        <v>750</v>
      </c>
      <c r="AJ165" s="22">
        <f t="shared" si="125"/>
        <v>750</v>
      </c>
      <c r="AK165" s="22">
        <f t="shared" si="125"/>
        <v>750</v>
      </c>
      <c r="AL165" s="22">
        <f t="shared" si="125"/>
        <v>750</v>
      </c>
      <c r="AM165" s="22">
        <f t="shared" si="125"/>
        <v>750</v>
      </c>
      <c r="AN165" s="22">
        <f t="shared" si="125"/>
        <v>750</v>
      </c>
      <c r="AO165" s="22">
        <f t="shared" si="125"/>
        <v>750</v>
      </c>
      <c r="AP165" s="22">
        <f t="shared" ref="AP165:BQ165" si="126">INDEX(RoleData, MATCH($H165,RoleNames,), MATCH($F165,ExpenseNames,))*AP156</f>
        <v>750</v>
      </c>
      <c r="AQ165" s="22">
        <f t="shared" si="126"/>
        <v>750</v>
      </c>
      <c r="AR165" s="22">
        <f t="shared" si="126"/>
        <v>750</v>
      </c>
      <c r="AS165" s="22">
        <f t="shared" si="126"/>
        <v>750</v>
      </c>
      <c r="AT165" s="22">
        <f t="shared" si="126"/>
        <v>750</v>
      </c>
      <c r="AU165" s="22">
        <f t="shared" si="126"/>
        <v>750</v>
      </c>
      <c r="AV165" s="22">
        <f t="shared" si="126"/>
        <v>750</v>
      </c>
      <c r="AW165" s="22">
        <f t="shared" si="126"/>
        <v>750</v>
      </c>
      <c r="AX165" s="22">
        <f t="shared" si="126"/>
        <v>750</v>
      </c>
      <c r="AY165" s="22">
        <f t="shared" si="126"/>
        <v>750</v>
      </c>
      <c r="AZ165" s="22">
        <f t="shared" si="126"/>
        <v>750</v>
      </c>
      <c r="BA165" s="22">
        <f t="shared" si="126"/>
        <v>750</v>
      </c>
      <c r="BB165" s="22">
        <f t="shared" si="126"/>
        <v>750</v>
      </c>
      <c r="BC165" s="22">
        <f t="shared" si="126"/>
        <v>750</v>
      </c>
      <c r="BD165" s="22">
        <f t="shared" si="126"/>
        <v>750</v>
      </c>
      <c r="BE165" s="22">
        <f t="shared" si="126"/>
        <v>750</v>
      </c>
      <c r="BF165" s="22">
        <f t="shared" si="126"/>
        <v>750</v>
      </c>
      <c r="BG165" s="22">
        <f t="shared" si="126"/>
        <v>750</v>
      </c>
      <c r="BH165" s="22">
        <f t="shared" si="126"/>
        <v>750</v>
      </c>
      <c r="BI165" s="22">
        <f t="shared" si="126"/>
        <v>750</v>
      </c>
      <c r="BJ165" s="22">
        <f t="shared" si="126"/>
        <v>750</v>
      </c>
      <c r="BK165" s="22">
        <f t="shared" si="126"/>
        <v>750</v>
      </c>
      <c r="BL165" s="22">
        <f t="shared" si="126"/>
        <v>750</v>
      </c>
      <c r="BM165" s="22">
        <f t="shared" si="126"/>
        <v>750</v>
      </c>
      <c r="BN165" s="22">
        <f t="shared" si="126"/>
        <v>1500</v>
      </c>
      <c r="BO165" s="22">
        <f t="shared" si="126"/>
        <v>1500</v>
      </c>
      <c r="BP165" s="22">
        <f t="shared" si="126"/>
        <v>1500</v>
      </c>
      <c r="BQ165" s="22">
        <f t="shared" si="126"/>
        <v>1500</v>
      </c>
    </row>
    <row r="166" spans="1:69" s="9" customFormat="1" ht="16" customHeight="1">
      <c r="A166" s="212"/>
      <c r="B166" s="21" t="s">
        <v>132</v>
      </c>
      <c r="C166" s="212" t="s">
        <v>34</v>
      </c>
      <c r="D166" s="212" t="s">
        <v>118</v>
      </c>
      <c r="E166" s="212" t="s">
        <v>107</v>
      </c>
      <c r="F166" s="212" t="s">
        <v>88</v>
      </c>
      <c r="G166" s="212" t="s">
        <v>57</v>
      </c>
      <c r="H166" s="197" t="s">
        <v>85</v>
      </c>
      <c r="I166" s="197" t="str">
        <f t="shared" si="110"/>
        <v>ExpensesOperationsStaffCompensationBonusCustomer SupportUser Support Rep</v>
      </c>
      <c r="J166" s="22">
        <f t="shared" ref="J166:AO166" si="127">INDEX(RoleData, MATCH($H166,RoleNames,), MATCH($F166,ExpenseNames,))*J157</f>
        <v>187.5</v>
      </c>
      <c r="K166" s="22">
        <f t="shared" si="127"/>
        <v>187.5</v>
      </c>
      <c r="L166" s="22">
        <f t="shared" si="127"/>
        <v>187.5</v>
      </c>
      <c r="M166" s="22">
        <f t="shared" si="127"/>
        <v>187.5</v>
      </c>
      <c r="N166" s="22">
        <f t="shared" si="127"/>
        <v>187.5</v>
      </c>
      <c r="O166" s="22">
        <f t="shared" si="127"/>
        <v>187.5</v>
      </c>
      <c r="P166" s="22">
        <f t="shared" si="127"/>
        <v>187.5</v>
      </c>
      <c r="Q166" s="22">
        <f t="shared" si="127"/>
        <v>187.5</v>
      </c>
      <c r="R166" s="22">
        <f t="shared" si="127"/>
        <v>187.5</v>
      </c>
      <c r="S166" s="22">
        <f t="shared" si="127"/>
        <v>187.5</v>
      </c>
      <c r="T166" s="22">
        <f t="shared" si="127"/>
        <v>187.5</v>
      </c>
      <c r="U166" s="22">
        <f t="shared" si="127"/>
        <v>187.5</v>
      </c>
      <c r="V166" s="22">
        <f t="shared" si="127"/>
        <v>375</v>
      </c>
      <c r="W166" s="22">
        <f t="shared" si="127"/>
        <v>375</v>
      </c>
      <c r="X166" s="22">
        <f t="shared" si="127"/>
        <v>375</v>
      </c>
      <c r="Y166" s="22">
        <f t="shared" si="127"/>
        <v>375</v>
      </c>
      <c r="Z166" s="22">
        <f t="shared" si="127"/>
        <v>562.5</v>
      </c>
      <c r="AA166" s="22">
        <f t="shared" si="127"/>
        <v>562.5</v>
      </c>
      <c r="AB166" s="22">
        <f t="shared" si="127"/>
        <v>562.5</v>
      </c>
      <c r="AC166" s="22">
        <f t="shared" si="127"/>
        <v>750</v>
      </c>
      <c r="AD166" s="22">
        <f t="shared" si="127"/>
        <v>750</v>
      </c>
      <c r="AE166" s="22">
        <f t="shared" si="127"/>
        <v>1125</v>
      </c>
      <c r="AF166" s="22">
        <f t="shared" si="127"/>
        <v>1125</v>
      </c>
      <c r="AG166" s="22">
        <f t="shared" si="127"/>
        <v>1500</v>
      </c>
      <c r="AH166" s="22">
        <f t="shared" si="127"/>
        <v>1687.5</v>
      </c>
      <c r="AI166" s="22">
        <f t="shared" si="127"/>
        <v>1687.5</v>
      </c>
      <c r="AJ166" s="22">
        <f t="shared" si="127"/>
        <v>1875</v>
      </c>
      <c r="AK166" s="22">
        <f t="shared" si="127"/>
        <v>2250</v>
      </c>
      <c r="AL166" s="22">
        <f t="shared" si="127"/>
        <v>2437.5</v>
      </c>
      <c r="AM166" s="22">
        <f t="shared" si="127"/>
        <v>2437.5</v>
      </c>
      <c r="AN166" s="22">
        <f t="shared" si="127"/>
        <v>2625</v>
      </c>
      <c r="AO166" s="22">
        <f t="shared" si="127"/>
        <v>3000</v>
      </c>
      <c r="AP166" s="22">
        <f t="shared" ref="AP166:BQ166" si="128">INDEX(RoleData, MATCH($H166,RoleNames,), MATCH($F166,ExpenseNames,))*AP157</f>
        <v>3000</v>
      </c>
      <c r="AQ166" s="22">
        <f t="shared" si="128"/>
        <v>3187.5</v>
      </c>
      <c r="AR166" s="22">
        <f t="shared" si="128"/>
        <v>3375</v>
      </c>
      <c r="AS166" s="22">
        <f t="shared" si="128"/>
        <v>3562.5</v>
      </c>
      <c r="AT166" s="22">
        <f t="shared" si="128"/>
        <v>3562.5</v>
      </c>
      <c r="AU166" s="22">
        <f t="shared" si="128"/>
        <v>3937.5</v>
      </c>
      <c r="AV166" s="22">
        <f t="shared" si="128"/>
        <v>4125</v>
      </c>
      <c r="AW166" s="22">
        <f t="shared" si="128"/>
        <v>4312.5</v>
      </c>
      <c r="AX166" s="22">
        <f t="shared" si="128"/>
        <v>4312.5</v>
      </c>
      <c r="AY166" s="22">
        <f t="shared" si="128"/>
        <v>4500</v>
      </c>
      <c r="AZ166" s="22">
        <f t="shared" si="128"/>
        <v>4687.5</v>
      </c>
      <c r="BA166" s="22">
        <f t="shared" si="128"/>
        <v>4875</v>
      </c>
      <c r="BB166" s="22">
        <f t="shared" si="128"/>
        <v>5062.5</v>
      </c>
      <c r="BC166" s="22">
        <f t="shared" si="128"/>
        <v>5250</v>
      </c>
      <c r="BD166" s="22">
        <f t="shared" si="128"/>
        <v>5437.5</v>
      </c>
      <c r="BE166" s="22">
        <f t="shared" si="128"/>
        <v>5437.5</v>
      </c>
      <c r="BF166" s="22">
        <f t="shared" si="128"/>
        <v>5812.5</v>
      </c>
      <c r="BG166" s="22">
        <f t="shared" si="128"/>
        <v>6187.5</v>
      </c>
      <c r="BH166" s="22">
        <f t="shared" si="128"/>
        <v>6187.5</v>
      </c>
      <c r="BI166" s="22">
        <f t="shared" si="128"/>
        <v>6375</v>
      </c>
      <c r="BJ166" s="22">
        <f t="shared" si="128"/>
        <v>6562.5</v>
      </c>
      <c r="BK166" s="22">
        <f t="shared" si="128"/>
        <v>6937.5</v>
      </c>
      <c r="BL166" s="22">
        <f t="shared" si="128"/>
        <v>7125</v>
      </c>
      <c r="BM166" s="22">
        <f t="shared" si="128"/>
        <v>7500</v>
      </c>
      <c r="BN166" s="22">
        <f t="shared" si="128"/>
        <v>7687.5</v>
      </c>
      <c r="BO166" s="22">
        <f t="shared" si="128"/>
        <v>7875</v>
      </c>
      <c r="BP166" s="22">
        <f t="shared" si="128"/>
        <v>8250</v>
      </c>
      <c r="BQ166" s="22">
        <f t="shared" si="128"/>
        <v>8437.5</v>
      </c>
    </row>
    <row r="167" spans="1:69" s="9" customFormat="1" ht="16" customHeight="1">
      <c r="A167" s="212"/>
      <c r="B167" s="21" t="s">
        <v>132</v>
      </c>
      <c r="C167" s="212" t="s">
        <v>34</v>
      </c>
      <c r="D167" s="212" t="s">
        <v>118</v>
      </c>
      <c r="E167" s="212" t="s">
        <v>107</v>
      </c>
      <c r="F167" s="212" t="s">
        <v>88</v>
      </c>
      <c r="G167" s="212" t="s">
        <v>57</v>
      </c>
      <c r="H167" s="197" t="s">
        <v>86</v>
      </c>
      <c r="I167" s="197" t="str">
        <f t="shared" si="110"/>
        <v>ExpensesOperationsStaffCompensationBonusCustomer SupportPartner Support Rep</v>
      </c>
      <c r="J167" s="22">
        <f t="shared" ref="J167:AO167" si="129">INDEX(RoleData, MATCH($H167,RoleNames,), MATCH($F167,ExpenseNames,))*J158</f>
        <v>0</v>
      </c>
      <c r="K167" s="22">
        <f t="shared" si="129"/>
        <v>0</v>
      </c>
      <c r="L167" s="22">
        <f t="shared" si="129"/>
        <v>229.16666666666666</v>
      </c>
      <c r="M167" s="22">
        <f t="shared" si="129"/>
        <v>687.5</v>
      </c>
      <c r="N167" s="22">
        <f t="shared" si="129"/>
        <v>1375</v>
      </c>
      <c r="O167" s="22">
        <f t="shared" si="129"/>
        <v>2520.8333333333335</v>
      </c>
      <c r="P167" s="22">
        <f t="shared" si="129"/>
        <v>3895.8333333333339</v>
      </c>
      <c r="Q167" s="22">
        <f t="shared" si="129"/>
        <v>5500</v>
      </c>
      <c r="R167" s="22">
        <f t="shared" si="129"/>
        <v>6875</v>
      </c>
      <c r="S167" s="22">
        <f t="shared" si="129"/>
        <v>8937.5</v>
      </c>
      <c r="T167" s="22">
        <f t="shared" si="129"/>
        <v>10312.5</v>
      </c>
      <c r="U167" s="22">
        <f t="shared" si="129"/>
        <v>12145.833333333334</v>
      </c>
      <c r="V167" s="22">
        <f t="shared" si="129"/>
        <v>15812.5</v>
      </c>
      <c r="W167" s="22">
        <f t="shared" si="129"/>
        <v>19708.333333333336</v>
      </c>
      <c r="X167" s="22">
        <f t="shared" si="129"/>
        <v>22458.333333333336</v>
      </c>
      <c r="Y167" s="22">
        <f t="shared" si="129"/>
        <v>24979.166666666668</v>
      </c>
      <c r="Z167" s="22">
        <f t="shared" si="129"/>
        <v>31395.833333333332</v>
      </c>
      <c r="AA167" s="22">
        <f t="shared" si="129"/>
        <v>33916.666666666672</v>
      </c>
      <c r="AB167" s="22">
        <f t="shared" si="129"/>
        <v>39187.5</v>
      </c>
      <c r="AC167" s="22">
        <f t="shared" si="129"/>
        <v>46979.166666666672</v>
      </c>
      <c r="AD167" s="22">
        <f t="shared" si="129"/>
        <v>60500</v>
      </c>
      <c r="AE167" s="22">
        <f t="shared" si="129"/>
        <v>77000</v>
      </c>
      <c r="AF167" s="22">
        <f t="shared" si="129"/>
        <v>90750</v>
      </c>
      <c r="AG167" s="22">
        <f t="shared" si="129"/>
        <v>118250</v>
      </c>
      <c r="AH167" s="22">
        <f t="shared" si="129"/>
        <v>126270.83333333333</v>
      </c>
      <c r="AI167" s="22">
        <f t="shared" si="129"/>
        <v>132458.33333333334</v>
      </c>
      <c r="AJ167" s="22">
        <f t="shared" si="129"/>
        <v>144145.83333333334</v>
      </c>
      <c r="AK167" s="22">
        <f t="shared" si="129"/>
        <v>176916.66666666669</v>
      </c>
      <c r="AL167" s="22">
        <f t="shared" si="129"/>
        <v>185854.16666666669</v>
      </c>
      <c r="AM167" s="22">
        <f t="shared" si="129"/>
        <v>195937.5</v>
      </c>
      <c r="AN167" s="22">
        <f t="shared" si="129"/>
        <v>211291.66666666666</v>
      </c>
      <c r="AO167" s="22">
        <f t="shared" si="129"/>
        <v>231458.33333333337</v>
      </c>
      <c r="AP167" s="22">
        <f t="shared" ref="AP167:BQ167" si="130">INDEX(RoleData, MATCH($H167,RoleNames,), MATCH($F167,ExpenseNames,))*AP158</f>
        <v>240854.16666666666</v>
      </c>
      <c r="AQ167" s="22">
        <f t="shared" si="130"/>
        <v>253229.16666666666</v>
      </c>
      <c r="AR167" s="22">
        <f t="shared" si="130"/>
        <v>262166.66666666669</v>
      </c>
      <c r="AS167" s="22">
        <f t="shared" si="130"/>
        <v>275229.16666666669</v>
      </c>
      <c r="AT167" s="22">
        <f t="shared" si="130"/>
        <v>285083.33333333337</v>
      </c>
      <c r="AU167" s="22">
        <f t="shared" si="130"/>
        <v>310062.5</v>
      </c>
      <c r="AV167" s="22">
        <f t="shared" si="130"/>
        <v>323583.33333333337</v>
      </c>
      <c r="AW167" s="22">
        <f t="shared" si="130"/>
        <v>334125</v>
      </c>
      <c r="AX167" s="22">
        <f t="shared" si="130"/>
        <v>346729.16666666669</v>
      </c>
      <c r="AY167" s="22">
        <f t="shared" si="130"/>
        <v>354979.16666666669</v>
      </c>
      <c r="AZ167" s="22">
        <f t="shared" si="130"/>
        <v>364833.33333333337</v>
      </c>
      <c r="BA167" s="22">
        <f t="shared" si="130"/>
        <v>393020.83333333337</v>
      </c>
      <c r="BB167" s="22">
        <f t="shared" si="130"/>
        <v>406770.83333333337</v>
      </c>
      <c r="BC167" s="22">
        <f t="shared" si="130"/>
        <v>420291.66666666674</v>
      </c>
      <c r="BD167" s="22">
        <f t="shared" si="130"/>
        <v>434041.66666666674</v>
      </c>
      <c r="BE167" s="22">
        <f t="shared" si="130"/>
        <v>443666.66666666674</v>
      </c>
      <c r="BF167" s="22">
        <f t="shared" si="130"/>
        <v>468187.5</v>
      </c>
      <c r="BG167" s="22">
        <f t="shared" si="130"/>
        <v>492708.33333333331</v>
      </c>
      <c r="BH167" s="22">
        <f t="shared" si="130"/>
        <v>505770.83333333331</v>
      </c>
      <c r="BI167" s="22">
        <f t="shared" si="130"/>
        <v>521583.33333333331</v>
      </c>
      <c r="BJ167" s="22">
        <f t="shared" si="130"/>
        <v>538541.66666666674</v>
      </c>
      <c r="BK167" s="22">
        <f t="shared" si="130"/>
        <v>562375</v>
      </c>
      <c r="BL167" s="22">
        <f t="shared" si="130"/>
        <v>575208.33333333337</v>
      </c>
      <c r="BM167" s="22">
        <f t="shared" si="130"/>
        <v>602937.5</v>
      </c>
      <c r="BN167" s="22">
        <f t="shared" si="130"/>
        <v>619437.5</v>
      </c>
      <c r="BO167" s="22">
        <f t="shared" si="130"/>
        <v>638229.16666666674</v>
      </c>
      <c r="BP167" s="22">
        <f t="shared" si="130"/>
        <v>671458.33333333337</v>
      </c>
      <c r="BQ167" s="22">
        <f t="shared" si="130"/>
        <v>688645.83333333337</v>
      </c>
    </row>
    <row r="168" spans="1:69" s="9" customFormat="1" ht="16" customHeight="1">
      <c r="A168" s="212"/>
      <c r="B168" s="21" t="s">
        <v>132</v>
      </c>
      <c r="C168" s="212" t="s">
        <v>34</v>
      </c>
      <c r="D168" s="212" t="s">
        <v>118</v>
      </c>
      <c r="E168" s="212" t="s">
        <v>107</v>
      </c>
      <c r="F168" s="212" t="s">
        <v>88</v>
      </c>
      <c r="G168" s="212" t="s">
        <v>57</v>
      </c>
      <c r="H168" s="197" t="s">
        <v>299</v>
      </c>
      <c r="I168" s="197" t="str">
        <f>CONCATENATE(B168,C168,D168,E168,F168,G168,H168)</f>
        <v>ExpensesOperationsStaffCompensationBonusCustomer SupportAd Support Rep</v>
      </c>
      <c r="J168" s="22">
        <f t="shared" ref="J168:AO168" si="131">INDEX(RoleData, MATCH($H168,RoleNames,), MATCH($F168,ExpenseNames,))*J159</f>
        <v>0</v>
      </c>
      <c r="K168" s="22">
        <f t="shared" si="131"/>
        <v>0</v>
      </c>
      <c r="L168" s="22">
        <f t="shared" si="131"/>
        <v>0</v>
      </c>
      <c r="M168" s="22">
        <f t="shared" si="131"/>
        <v>0</v>
      </c>
      <c r="N168" s="22">
        <f t="shared" si="131"/>
        <v>0</v>
      </c>
      <c r="O168" s="22">
        <f t="shared" si="131"/>
        <v>0</v>
      </c>
      <c r="P168" s="22">
        <f t="shared" si="131"/>
        <v>0</v>
      </c>
      <c r="Q168" s="22">
        <f t="shared" si="131"/>
        <v>0</v>
      </c>
      <c r="R168" s="22">
        <f t="shared" si="131"/>
        <v>0</v>
      </c>
      <c r="S168" s="22">
        <f t="shared" si="131"/>
        <v>0</v>
      </c>
      <c r="T168" s="22">
        <f t="shared" si="131"/>
        <v>0</v>
      </c>
      <c r="U168" s="22">
        <f t="shared" si="131"/>
        <v>0</v>
      </c>
      <c r="V168" s="22">
        <f t="shared" si="131"/>
        <v>0</v>
      </c>
      <c r="W168" s="22">
        <f t="shared" si="131"/>
        <v>0</v>
      </c>
      <c r="X168" s="22">
        <f t="shared" si="131"/>
        <v>0</v>
      </c>
      <c r="Y168" s="22">
        <f t="shared" si="131"/>
        <v>0</v>
      </c>
      <c r="Z168" s="22">
        <f t="shared" si="131"/>
        <v>229.16666666666666</v>
      </c>
      <c r="AA168" s="22">
        <f t="shared" si="131"/>
        <v>229.16666666666666</v>
      </c>
      <c r="AB168" s="22">
        <f t="shared" si="131"/>
        <v>229.16666666666666</v>
      </c>
      <c r="AC168" s="22">
        <f t="shared" si="131"/>
        <v>229.16666666666666</v>
      </c>
      <c r="AD168" s="22">
        <f t="shared" si="131"/>
        <v>229.16666666666666</v>
      </c>
      <c r="AE168" s="22">
        <f t="shared" si="131"/>
        <v>229.16666666666666</v>
      </c>
      <c r="AF168" s="22">
        <f t="shared" si="131"/>
        <v>229.16666666666666</v>
      </c>
      <c r="AG168" s="22">
        <f t="shared" si="131"/>
        <v>229.16666666666666</v>
      </c>
      <c r="AH168" s="22">
        <f t="shared" si="131"/>
        <v>229.16666666666666</v>
      </c>
      <c r="AI168" s="22">
        <f t="shared" si="131"/>
        <v>458.33333333333331</v>
      </c>
      <c r="AJ168" s="22">
        <f t="shared" si="131"/>
        <v>458.33333333333331</v>
      </c>
      <c r="AK168" s="22">
        <f t="shared" si="131"/>
        <v>458.33333333333331</v>
      </c>
      <c r="AL168" s="22">
        <f t="shared" si="131"/>
        <v>458.33333333333331</v>
      </c>
      <c r="AM168" s="22">
        <f t="shared" si="131"/>
        <v>458.33333333333331</v>
      </c>
      <c r="AN168" s="22">
        <f t="shared" si="131"/>
        <v>458.33333333333331</v>
      </c>
      <c r="AO168" s="22">
        <f t="shared" si="131"/>
        <v>687.5</v>
      </c>
      <c r="AP168" s="22">
        <f t="shared" ref="AP168:BQ168" si="132">INDEX(RoleData, MATCH($H168,RoleNames,), MATCH($F168,ExpenseNames,))*AP159</f>
        <v>687.5</v>
      </c>
      <c r="AQ168" s="22">
        <f t="shared" si="132"/>
        <v>687.5</v>
      </c>
      <c r="AR168" s="22">
        <f t="shared" si="132"/>
        <v>687.5</v>
      </c>
      <c r="AS168" s="22">
        <f t="shared" si="132"/>
        <v>687.5</v>
      </c>
      <c r="AT168" s="22">
        <f t="shared" si="132"/>
        <v>687.5</v>
      </c>
      <c r="AU168" s="22">
        <f t="shared" si="132"/>
        <v>916.66666666666663</v>
      </c>
      <c r="AV168" s="22">
        <f t="shared" si="132"/>
        <v>916.66666666666663</v>
      </c>
      <c r="AW168" s="22">
        <f t="shared" si="132"/>
        <v>916.66666666666663</v>
      </c>
      <c r="AX168" s="22">
        <f t="shared" si="132"/>
        <v>916.66666666666663</v>
      </c>
      <c r="AY168" s="22">
        <f t="shared" si="132"/>
        <v>1145.8333333333335</v>
      </c>
      <c r="AZ168" s="22">
        <f t="shared" si="132"/>
        <v>1145.8333333333335</v>
      </c>
      <c r="BA168" s="22">
        <f t="shared" si="132"/>
        <v>1145.8333333333335</v>
      </c>
      <c r="BB168" s="22">
        <f t="shared" si="132"/>
        <v>1145.8333333333335</v>
      </c>
      <c r="BC168" s="22">
        <f t="shared" si="132"/>
        <v>1145.8333333333335</v>
      </c>
      <c r="BD168" s="22">
        <f t="shared" si="132"/>
        <v>1145.8333333333335</v>
      </c>
      <c r="BE168" s="22">
        <f t="shared" si="132"/>
        <v>1375</v>
      </c>
      <c r="BF168" s="22">
        <f t="shared" si="132"/>
        <v>1375</v>
      </c>
      <c r="BG168" s="22">
        <f t="shared" si="132"/>
        <v>1375</v>
      </c>
      <c r="BH168" s="22">
        <f t="shared" si="132"/>
        <v>1375</v>
      </c>
      <c r="BI168" s="22">
        <f t="shared" si="132"/>
        <v>1375</v>
      </c>
      <c r="BJ168" s="22">
        <f t="shared" si="132"/>
        <v>1604.1666666666667</v>
      </c>
      <c r="BK168" s="22">
        <f t="shared" si="132"/>
        <v>1604.1666666666667</v>
      </c>
      <c r="BL168" s="22">
        <f t="shared" si="132"/>
        <v>1604.1666666666667</v>
      </c>
      <c r="BM168" s="22">
        <f t="shared" si="132"/>
        <v>1604.1666666666667</v>
      </c>
      <c r="BN168" s="22">
        <f t="shared" si="132"/>
        <v>1604.1666666666667</v>
      </c>
      <c r="BO168" s="22">
        <f t="shared" si="132"/>
        <v>1604.1666666666667</v>
      </c>
      <c r="BP168" s="22">
        <f t="shared" si="132"/>
        <v>1833.3333333333333</v>
      </c>
      <c r="BQ168" s="22">
        <f t="shared" si="132"/>
        <v>1833.3333333333333</v>
      </c>
    </row>
    <row r="169" spans="1:69" s="9" customFormat="1" ht="16" customHeight="1">
      <c r="A169" s="212"/>
      <c r="B169" s="21" t="s">
        <v>132</v>
      </c>
      <c r="C169" s="212" t="s">
        <v>34</v>
      </c>
      <c r="D169" s="212" t="s">
        <v>118</v>
      </c>
      <c r="E169" s="212" t="s">
        <v>107</v>
      </c>
      <c r="F169" s="212" t="s">
        <v>88</v>
      </c>
      <c r="G169" s="212" t="s">
        <v>1</v>
      </c>
      <c r="H169" s="197" t="s">
        <v>60</v>
      </c>
      <c r="I169" s="197" t="str">
        <f t="shared" si="110"/>
        <v>ExpensesOperationsStaffCompensationBonusPartner IntegrationIntegration Manager</v>
      </c>
      <c r="J169" s="22">
        <f t="shared" ref="J169:AO169" si="133">INDEX(RoleData, MATCH($H169,RoleNames,), MATCH($F169,ExpenseNames,))*J160</f>
        <v>0</v>
      </c>
      <c r="K169" s="22">
        <f t="shared" si="133"/>
        <v>0</v>
      </c>
      <c r="L169" s="22">
        <f t="shared" si="133"/>
        <v>1500</v>
      </c>
      <c r="M169" s="22">
        <f t="shared" si="133"/>
        <v>3750</v>
      </c>
      <c r="N169" s="22">
        <f t="shared" si="133"/>
        <v>6750</v>
      </c>
      <c r="O169" s="22">
        <f t="shared" si="133"/>
        <v>11250</v>
      </c>
      <c r="P169" s="22">
        <f t="shared" si="133"/>
        <v>16500</v>
      </c>
      <c r="Q169" s="22">
        <f t="shared" si="133"/>
        <v>22500</v>
      </c>
      <c r="R169" s="22">
        <f t="shared" si="133"/>
        <v>24000</v>
      </c>
      <c r="S169" s="22">
        <f t="shared" si="133"/>
        <v>27750</v>
      </c>
      <c r="T169" s="22">
        <f t="shared" si="133"/>
        <v>27750</v>
      </c>
      <c r="U169" s="22">
        <f t="shared" si="133"/>
        <v>28500</v>
      </c>
      <c r="V169" s="22">
        <f t="shared" si="133"/>
        <v>36750</v>
      </c>
      <c r="W169" s="22">
        <f t="shared" si="133"/>
        <v>51000</v>
      </c>
      <c r="X169" s="22">
        <f t="shared" si="133"/>
        <v>56250</v>
      </c>
      <c r="Y169" s="22">
        <f t="shared" si="133"/>
        <v>56250</v>
      </c>
      <c r="Z169" s="22">
        <f t="shared" si="133"/>
        <v>62250</v>
      </c>
      <c r="AA169" s="22">
        <f t="shared" si="133"/>
        <v>62250</v>
      </c>
      <c r="AB169" s="22">
        <f t="shared" si="133"/>
        <v>76500</v>
      </c>
      <c r="AC169" s="22">
        <f t="shared" si="133"/>
        <v>84750</v>
      </c>
      <c r="AD169" s="22">
        <f t="shared" si="133"/>
        <v>144000</v>
      </c>
      <c r="AE169" s="22">
        <f t="shared" si="133"/>
        <v>205500</v>
      </c>
      <c r="AF169" s="22">
        <f t="shared" si="133"/>
        <v>239250</v>
      </c>
      <c r="AG169" s="22">
        <f t="shared" si="133"/>
        <v>315000</v>
      </c>
      <c r="AH169" s="22">
        <f t="shared" si="133"/>
        <v>315000</v>
      </c>
      <c r="AI169" s="22">
        <f t="shared" si="133"/>
        <v>315000</v>
      </c>
      <c r="AJ169" s="22">
        <f t="shared" si="133"/>
        <v>315000</v>
      </c>
      <c r="AK169" s="22">
        <f t="shared" si="133"/>
        <v>315000</v>
      </c>
      <c r="AL169" s="22">
        <f t="shared" si="133"/>
        <v>315000</v>
      </c>
      <c r="AM169" s="22">
        <f t="shared" si="133"/>
        <v>315000</v>
      </c>
      <c r="AN169" s="22">
        <f t="shared" si="133"/>
        <v>315000</v>
      </c>
      <c r="AO169" s="22">
        <f t="shared" si="133"/>
        <v>315000</v>
      </c>
      <c r="AP169" s="22">
        <f t="shared" ref="AP169:BQ169" si="134">INDEX(RoleData, MATCH($H169,RoleNames,), MATCH($F169,ExpenseNames,))*AP160</f>
        <v>315000</v>
      </c>
      <c r="AQ169" s="22">
        <f t="shared" si="134"/>
        <v>315000</v>
      </c>
      <c r="AR169" s="22">
        <f t="shared" si="134"/>
        <v>315000</v>
      </c>
      <c r="AS169" s="22">
        <f t="shared" si="134"/>
        <v>315000</v>
      </c>
      <c r="AT169" s="22">
        <f t="shared" si="134"/>
        <v>315000</v>
      </c>
      <c r="AU169" s="22">
        <f t="shared" si="134"/>
        <v>315000</v>
      </c>
      <c r="AV169" s="22">
        <f t="shared" si="134"/>
        <v>315000</v>
      </c>
      <c r="AW169" s="22">
        <f t="shared" si="134"/>
        <v>315000</v>
      </c>
      <c r="AX169" s="22">
        <f t="shared" si="134"/>
        <v>315000</v>
      </c>
      <c r="AY169" s="22">
        <f t="shared" si="134"/>
        <v>315000</v>
      </c>
      <c r="AZ169" s="22">
        <f t="shared" si="134"/>
        <v>315000</v>
      </c>
      <c r="BA169" s="22">
        <f t="shared" si="134"/>
        <v>315000</v>
      </c>
      <c r="BB169" s="22">
        <f t="shared" si="134"/>
        <v>315000</v>
      </c>
      <c r="BC169" s="22">
        <f t="shared" si="134"/>
        <v>315000</v>
      </c>
      <c r="BD169" s="22">
        <f t="shared" si="134"/>
        <v>315000</v>
      </c>
      <c r="BE169" s="22">
        <f t="shared" si="134"/>
        <v>315000</v>
      </c>
      <c r="BF169" s="22">
        <f t="shared" si="134"/>
        <v>315000</v>
      </c>
      <c r="BG169" s="22">
        <f t="shared" si="134"/>
        <v>319500</v>
      </c>
      <c r="BH169" s="22">
        <f t="shared" si="134"/>
        <v>339000</v>
      </c>
      <c r="BI169" s="22">
        <f t="shared" si="134"/>
        <v>339000</v>
      </c>
      <c r="BJ169" s="22">
        <f t="shared" si="134"/>
        <v>339000</v>
      </c>
      <c r="BK169" s="22">
        <f t="shared" si="134"/>
        <v>339000</v>
      </c>
      <c r="BL169" s="22">
        <f t="shared" si="134"/>
        <v>339000</v>
      </c>
      <c r="BM169" s="22">
        <f t="shared" si="134"/>
        <v>351000</v>
      </c>
      <c r="BN169" s="22">
        <f t="shared" si="134"/>
        <v>351000</v>
      </c>
      <c r="BO169" s="22">
        <f t="shared" si="134"/>
        <v>351000</v>
      </c>
      <c r="BP169" s="22">
        <f t="shared" si="134"/>
        <v>374250</v>
      </c>
      <c r="BQ169" s="22">
        <f t="shared" si="134"/>
        <v>377250</v>
      </c>
    </row>
    <row r="170" spans="1:69" s="9" customFormat="1" ht="16" customHeight="1">
      <c r="A170" s="212"/>
      <c r="B170" s="21" t="s">
        <v>132</v>
      </c>
      <c r="C170" s="212" t="s">
        <v>34</v>
      </c>
      <c r="D170" s="212" t="s">
        <v>118</v>
      </c>
      <c r="E170" s="212" t="s">
        <v>107</v>
      </c>
      <c r="F170" s="212" t="s">
        <v>88</v>
      </c>
      <c r="G170" s="212" t="s">
        <v>1</v>
      </c>
      <c r="H170" s="197" t="s">
        <v>58</v>
      </c>
      <c r="I170" s="197" t="str">
        <f t="shared" si="110"/>
        <v>ExpensesOperationsStaffCompensationBonusPartner IntegrationSenior Integrator</v>
      </c>
      <c r="J170" s="22">
        <f t="shared" ref="J170:AO170" si="135">INDEX(RoleData, MATCH($H170,RoleNames,), MATCH($F170,ExpenseNames,))*J161</f>
        <v>666.66666666666674</v>
      </c>
      <c r="K170" s="22">
        <f t="shared" si="135"/>
        <v>3333.3333333333339</v>
      </c>
      <c r="L170" s="22">
        <f t="shared" si="135"/>
        <v>10000</v>
      </c>
      <c r="M170" s="22">
        <f t="shared" si="135"/>
        <v>22666.666666666668</v>
      </c>
      <c r="N170" s="22">
        <f t="shared" si="135"/>
        <v>36666.666666666672</v>
      </c>
      <c r="O170" s="22">
        <f t="shared" si="135"/>
        <v>63333.333333333343</v>
      </c>
      <c r="P170" s="22">
        <f t="shared" si="135"/>
        <v>90000</v>
      </c>
      <c r="Q170" s="22">
        <f t="shared" si="135"/>
        <v>120000</v>
      </c>
      <c r="R170" s="22">
        <f t="shared" si="135"/>
        <v>130666.66666666669</v>
      </c>
      <c r="S170" s="22">
        <f t="shared" si="135"/>
        <v>150666.66666666669</v>
      </c>
      <c r="T170" s="22">
        <f t="shared" si="135"/>
        <v>150666.66666666669</v>
      </c>
      <c r="U170" s="22">
        <f t="shared" si="135"/>
        <v>153333.33333333334</v>
      </c>
      <c r="V170" s="22">
        <f t="shared" si="135"/>
        <v>197333.33333333334</v>
      </c>
      <c r="W170" s="22">
        <f t="shared" si="135"/>
        <v>274000</v>
      </c>
      <c r="X170" s="22">
        <f t="shared" si="135"/>
        <v>300666.66666666669</v>
      </c>
      <c r="Y170" s="22">
        <f t="shared" si="135"/>
        <v>300666.66666666669</v>
      </c>
      <c r="Z170" s="22">
        <f t="shared" si="135"/>
        <v>335333.33333333337</v>
      </c>
      <c r="AA170" s="22">
        <f t="shared" si="135"/>
        <v>335333.33333333337</v>
      </c>
      <c r="AB170" s="22">
        <f t="shared" si="135"/>
        <v>409333.33333333337</v>
      </c>
      <c r="AC170" s="22">
        <f t="shared" si="135"/>
        <v>454666.66666666674</v>
      </c>
      <c r="AD170" s="22">
        <f t="shared" si="135"/>
        <v>770000</v>
      </c>
      <c r="AE170" s="22">
        <f t="shared" si="135"/>
        <v>1098666.6666666667</v>
      </c>
      <c r="AF170" s="22">
        <f t="shared" si="135"/>
        <v>1277333.3333333335</v>
      </c>
      <c r="AG170" s="22">
        <f t="shared" si="135"/>
        <v>1682666.666666667</v>
      </c>
      <c r="AH170" s="22">
        <f t="shared" si="135"/>
        <v>1682666.666666667</v>
      </c>
      <c r="AI170" s="22">
        <f t="shared" si="135"/>
        <v>1682666.666666667</v>
      </c>
      <c r="AJ170" s="22">
        <f t="shared" si="135"/>
        <v>1682666.666666667</v>
      </c>
      <c r="AK170" s="22">
        <f t="shared" si="135"/>
        <v>1682666.666666667</v>
      </c>
      <c r="AL170" s="22">
        <f t="shared" si="135"/>
        <v>1682666.666666667</v>
      </c>
      <c r="AM170" s="22">
        <f t="shared" si="135"/>
        <v>1682666.666666667</v>
      </c>
      <c r="AN170" s="22">
        <f t="shared" si="135"/>
        <v>1682666.666666667</v>
      </c>
      <c r="AO170" s="22">
        <f t="shared" si="135"/>
        <v>1682666.666666667</v>
      </c>
      <c r="AP170" s="22">
        <f t="shared" ref="AP170:BQ170" si="136">INDEX(RoleData, MATCH($H170,RoleNames,), MATCH($F170,ExpenseNames,))*AP161</f>
        <v>1682666.666666667</v>
      </c>
      <c r="AQ170" s="22">
        <f t="shared" si="136"/>
        <v>1682666.666666667</v>
      </c>
      <c r="AR170" s="22">
        <f t="shared" si="136"/>
        <v>1682666.666666667</v>
      </c>
      <c r="AS170" s="22">
        <f t="shared" si="136"/>
        <v>1682666.666666667</v>
      </c>
      <c r="AT170" s="22">
        <f t="shared" si="136"/>
        <v>1682666.666666667</v>
      </c>
      <c r="AU170" s="22">
        <f t="shared" si="136"/>
        <v>1682666.666666667</v>
      </c>
      <c r="AV170" s="22">
        <f t="shared" si="136"/>
        <v>1682666.666666667</v>
      </c>
      <c r="AW170" s="22">
        <f t="shared" si="136"/>
        <v>1682666.666666667</v>
      </c>
      <c r="AX170" s="22">
        <f t="shared" si="136"/>
        <v>1682666.666666667</v>
      </c>
      <c r="AY170" s="22">
        <f t="shared" si="136"/>
        <v>1682666.666666667</v>
      </c>
      <c r="AZ170" s="22">
        <f t="shared" si="136"/>
        <v>1682666.666666667</v>
      </c>
      <c r="BA170" s="22">
        <f t="shared" si="136"/>
        <v>1682666.666666667</v>
      </c>
      <c r="BB170" s="22">
        <f t="shared" si="136"/>
        <v>1682666.666666667</v>
      </c>
      <c r="BC170" s="22">
        <f t="shared" si="136"/>
        <v>1682666.666666667</v>
      </c>
      <c r="BD170" s="22">
        <f t="shared" si="136"/>
        <v>1682666.666666667</v>
      </c>
      <c r="BE170" s="22">
        <f t="shared" si="136"/>
        <v>1682666.666666667</v>
      </c>
      <c r="BF170" s="22">
        <f t="shared" si="136"/>
        <v>1682666.666666667</v>
      </c>
      <c r="BG170" s="22">
        <f t="shared" si="136"/>
        <v>1704666.666666667</v>
      </c>
      <c r="BH170" s="22">
        <f t="shared" si="136"/>
        <v>1810000</v>
      </c>
      <c r="BI170" s="22">
        <f t="shared" si="136"/>
        <v>1810000</v>
      </c>
      <c r="BJ170" s="22">
        <f t="shared" si="136"/>
        <v>1810000</v>
      </c>
      <c r="BK170" s="22">
        <f t="shared" si="136"/>
        <v>1810000</v>
      </c>
      <c r="BL170" s="22">
        <f t="shared" si="136"/>
        <v>1810000</v>
      </c>
      <c r="BM170" s="22">
        <f t="shared" si="136"/>
        <v>1873333.3333333333</v>
      </c>
      <c r="BN170" s="22">
        <f t="shared" si="136"/>
        <v>1873333.3333333333</v>
      </c>
      <c r="BO170" s="22">
        <f t="shared" si="136"/>
        <v>1873333.3333333333</v>
      </c>
      <c r="BP170" s="22">
        <f t="shared" si="136"/>
        <v>1996000</v>
      </c>
      <c r="BQ170" s="22">
        <f t="shared" si="136"/>
        <v>2014666.666666667</v>
      </c>
    </row>
    <row r="171" spans="1:69" s="9" customFormat="1" ht="16" customHeight="1">
      <c r="A171" s="212"/>
      <c r="B171" s="21" t="s">
        <v>132</v>
      </c>
      <c r="C171" s="212" t="s">
        <v>34</v>
      </c>
      <c r="D171" s="212" t="s">
        <v>118</v>
      </c>
      <c r="E171" s="212" t="s">
        <v>107</v>
      </c>
      <c r="F171" s="212" t="s">
        <v>88</v>
      </c>
      <c r="G171" s="212" t="s">
        <v>1</v>
      </c>
      <c r="H171" s="197" t="s">
        <v>59</v>
      </c>
      <c r="I171" s="197" t="str">
        <f t="shared" si="110"/>
        <v>ExpensesOperationsStaffCompensationBonusPartner IntegrationJunior Integrator</v>
      </c>
      <c r="J171" s="22">
        <f t="shared" ref="J171:AO171" si="137">INDEX(RoleData, MATCH($H171,RoleNames,), MATCH($F171,ExpenseNames,))*J162</f>
        <v>400</v>
      </c>
      <c r="K171" s="22">
        <f t="shared" si="137"/>
        <v>2000</v>
      </c>
      <c r="L171" s="22">
        <f t="shared" si="137"/>
        <v>6000</v>
      </c>
      <c r="M171" s="22">
        <f t="shared" si="137"/>
        <v>13600</v>
      </c>
      <c r="N171" s="22">
        <f t="shared" si="137"/>
        <v>22000</v>
      </c>
      <c r="O171" s="22">
        <f t="shared" si="137"/>
        <v>38000</v>
      </c>
      <c r="P171" s="22">
        <f t="shared" si="137"/>
        <v>54000</v>
      </c>
      <c r="Q171" s="22">
        <f t="shared" si="137"/>
        <v>72000</v>
      </c>
      <c r="R171" s="22">
        <f t="shared" si="137"/>
        <v>78400</v>
      </c>
      <c r="S171" s="22">
        <f t="shared" si="137"/>
        <v>90400</v>
      </c>
      <c r="T171" s="22">
        <f t="shared" si="137"/>
        <v>90400</v>
      </c>
      <c r="U171" s="22">
        <f t="shared" si="137"/>
        <v>92000</v>
      </c>
      <c r="V171" s="22">
        <f t="shared" si="137"/>
        <v>118400</v>
      </c>
      <c r="W171" s="22">
        <f t="shared" si="137"/>
        <v>164400</v>
      </c>
      <c r="X171" s="22">
        <f t="shared" si="137"/>
        <v>180400</v>
      </c>
      <c r="Y171" s="22">
        <f t="shared" si="137"/>
        <v>180400</v>
      </c>
      <c r="Z171" s="22">
        <f t="shared" si="137"/>
        <v>201200</v>
      </c>
      <c r="AA171" s="22">
        <f t="shared" si="137"/>
        <v>201200</v>
      </c>
      <c r="AB171" s="22">
        <f t="shared" si="137"/>
        <v>245600</v>
      </c>
      <c r="AC171" s="22">
        <f t="shared" si="137"/>
        <v>272800</v>
      </c>
      <c r="AD171" s="22">
        <f t="shared" si="137"/>
        <v>462000</v>
      </c>
      <c r="AE171" s="22">
        <f t="shared" si="137"/>
        <v>659200</v>
      </c>
      <c r="AF171" s="22">
        <f t="shared" si="137"/>
        <v>766400</v>
      </c>
      <c r="AG171" s="22">
        <f t="shared" si="137"/>
        <v>1009600</v>
      </c>
      <c r="AH171" s="22">
        <f t="shared" si="137"/>
        <v>1009600</v>
      </c>
      <c r="AI171" s="22">
        <f t="shared" si="137"/>
        <v>1009600</v>
      </c>
      <c r="AJ171" s="22">
        <f t="shared" si="137"/>
        <v>1009600</v>
      </c>
      <c r="AK171" s="22">
        <f t="shared" si="137"/>
        <v>1009600</v>
      </c>
      <c r="AL171" s="22">
        <f t="shared" si="137"/>
        <v>1009600</v>
      </c>
      <c r="AM171" s="22">
        <f t="shared" si="137"/>
        <v>1009600</v>
      </c>
      <c r="AN171" s="22">
        <f t="shared" si="137"/>
        <v>1009600</v>
      </c>
      <c r="AO171" s="22">
        <f t="shared" si="137"/>
        <v>1009600</v>
      </c>
      <c r="AP171" s="22">
        <f t="shared" ref="AP171:BQ171" si="138">INDEX(RoleData, MATCH($H171,RoleNames,), MATCH($F171,ExpenseNames,))*AP162</f>
        <v>1009600</v>
      </c>
      <c r="AQ171" s="22">
        <f t="shared" si="138"/>
        <v>1009600</v>
      </c>
      <c r="AR171" s="22">
        <f t="shared" si="138"/>
        <v>1009600</v>
      </c>
      <c r="AS171" s="22">
        <f t="shared" si="138"/>
        <v>1009600</v>
      </c>
      <c r="AT171" s="22">
        <f t="shared" si="138"/>
        <v>1009600</v>
      </c>
      <c r="AU171" s="22">
        <f t="shared" si="138"/>
        <v>1009600</v>
      </c>
      <c r="AV171" s="22">
        <f t="shared" si="138"/>
        <v>1009600</v>
      </c>
      <c r="AW171" s="22">
        <f t="shared" si="138"/>
        <v>1009600</v>
      </c>
      <c r="AX171" s="22">
        <f t="shared" si="138"/>
        <v>1009600</v>
      </c>
      <c r="AY171" s="22">
        <f t="shared" si="138"/>
        <v>1009600</v>
      </c>
      <c r="AZ171" s="22">
        <f t="shared" si="138"/>
        <v>1009600</v>
      </c>
      <c r="BA171" s="22">
        <f t="shared" si="138"/>
        <v>1009600</v>
      </c>
      <c r="BB171" s="22">
        <f t="shared" si="138"/>
        <v>1009600</v>
      </c>
      <c r="BC171" s="22">
        <f t="shared" si="138"/>
        <v>1009600</v>
      </c>
      <c r="BD171" s="22">
        <f t="shared" si="138"/>
        <v>1009600</v>
      </c>
      <c r="BE171" s="22">
        <f t="shared" si="138"/>
        <v>1009600</v>
      </c>
      <c r="BF171" s="22">
        <f t="shared" si="138"/>
        <v>1009600</v>
      </c>
      <c r="BG171" s="22">
        <f t="shared" si="138"/>
        <v>1022800</v>
      </c>
      <c r="BH171" s="22">
        <f t="shared" si="138"/>
        <v>1086000</v>
      </c>
      <c r="BI171" s="22">
        <f t="shared" si="138"/>
        <v>1086000</v>
      </c>
      <c r="BJ171" s="22">
        <f t="shared" si="138"/>
        <v>1086000</v>
      </c>
      <c r="BK171" s="22">
        <f t="shared" si="138"/>
        <v>1086000</v>
      </c>
      <c r="BL171" s="22">
        <f t="shared" si="138"/>
        <v>1086000</v>
      </c>
      <c r="BM171" s="22">
        <f t="shared" si="138"/>
        <v>1124000</v>
      </c>
      <c r="BN171" s="22">
        <f t="shared" si="138"/>
        <v>1124000</v>
      </c>
      <c r="BO171" s="22">
        <f t="shared" si="138"/>
        <v>1124000</v>
      </c>
      <c r="BP171" s="22">
        <f t="shared" si="138"/>
        <v>1197600</v>
      </c>
      <c r="BQ171" s="22">
        <f t="shared" si="138"/>
        <v>1208800</v>
      </c>
    </row>
    <row r="172" spans="1:69" s="9" customFormat="1" ht="16" customHeight="1">
      <c r="A172" s="212"/>
      <c r="B172" s="21" t="s">
        <v>132</v>
      </c>
      <c r="C172" s="212" t="s">
        <v>34</v>
      </c>
      <c r="D172" s="212" t="s">
        <v>118</v>
      </c>
      <c r="E172" s="212" t="s">
        <v>107</v>
      </c>
      <c r="F172" s="212" t="s">
        <v>88</v>
      </c>
      <c r="G172" s="212" t="s">
        <v>61</v>
      </c>
      <c r="H172" s="197" t="s">
        <v>62</v>
      </c>
      <c r="I172" s="197" t="str">
        <f t="shared" si="110"/>
        <v>ExpensesOperationsStaffCompensationBonusSystems administrationSystems Administrator</v>
      </c>
      <c r="J172" s="22">
        <f t="shared" ref="J172:AO172" si="139">INDEX(RoleData, MATCH($H172,RoleNames,), MATCH($F172,ExpenseNames,))*J163</f>
        <v>0</v>
      </c>
      <c r="K172" s="22">
        <f t="shared" si="139"/>
        <v>0</v>
      </c>
      <c r="L172" s="22">
        <f t="shared" si="139"/>
        <v>0</v>
      </c>
      <c r="M172" s="22">
        <f t="shared" si="139"/>
        <v>0</v>
      </c>
      <c r="N172" s="22">
        <f t="shared" si="139"/>
        <v>0</v>
      </c>
      <c r="O172" s="22">
        <f t="shared" si="139"/>
        <v>0</v>
      </c>
      <c r="P172" s="22">
        <f t="shared" si="139"/>
        <v>0</v>
      </c>
      <c r="Q172" s="22">
        <f t="shared" si="139"/>
        <v>0</v>
      </c>
      <c r="R172" s="22">
        <f t="shared" si="139"/>
        <v>0</v>
      </c>
      <c r="S172" s="22">
        <f t="shared" si="139"/>
        <v>750</v>
      </c>
      <c r="T172" s="22">
        <f t="shared" si="139"/>
        <v>750</v>
      </c>
      <c r="U172" s="22">
        <f t="shared" si="139"/>
        <v>750</v>
      </c>
      <c r="V172" s="22">
        <f t="shared" si="139"/>
        <v>750</v>
      </c>
      <c r="W172" s="22">
        <f t="shared" si="139"/>
        <v>750</v>
      </c>
      <c r="X172" s="22">
        <f t="shared" si="139"/>
        <v>750</v>
      </c>
      <c r="Y172" s="22">
        <f t="shared" si="139"/>
        <v>750</v>
      </c>
      <c r="Z172" s="22">
        <f t="shared" si="139"/>
        <v>750</v>
      </c>
      <c r="AA172" s="22">
        <f t="shared" si="139"/>
        <v>750</v>
      </c>
      <c r="AB172" s="22">
        <f t="shared" si="139"/>
        <v>750</v>
      </c>
      <c r="AC172" s="22">
        <f t="shared" si="139"/>
        <v>750</v>
      </c>
      <c r="AD172" s="22">
        <f t="shared" si="139"/>
        <v>750</v>
      </c>
      <c r="AE172" s="22">
        <f t="shared" si="139"/>
        <v>750</v>
      </c>
      <c r="AF172" s="22">
        <f t="shared" si="139"/>
        <v>750</v>
      </c>
      <c r="AG172" s="22">
        <f t="shared" si="139"/>
        <v>750</v>
      </c>
      <c r="AH172" s="22">
        <f t="shared" si="139"/>
        <v>750</v>
      </c>
      <c r="AI172" s="22">
        <f t="shared" si="139"/>
        <v>750</v>
      </c>
      <c r="AJ172" s="22">
        <f t="shared" si="139"/>
        <v>1500</v>
      </c>
      <c r="AK172" s="22">
        <f t="shared" si="139"/>
        <v>1500</v>
      </c>
      <c r="AL172" s="22">
        <f t="shared" si="139"/>
        <v>1500</v>
      </c>
      <c r="AM172" s="22">
        <f t="shared" si="139"/>
        <v>1500</v>
      </c>
      <c r="AN172" s="22">
        <f t="shared" si="139"/>
        <v>1500</v>
      </c>
      <c r="AO172" s="22">
        <f t="shared" si="139"/>
        <v>1500</v>
      </c>
      <c r="AP172" s="22">
        <f t="shared" ref="AP172:BQ172" si="140">INDEX(RoleData, MATCH($H172,RoleNames,), MATCH($F172,ExpenseNames,))*AP163</f>
        <v>1500</v>
      </c>
      <c r="AQ172" s="22">
        <f t="shared" si="140"/>
        <v>1500</v>
      </c>
      <c r="AR172" s="22">
        <f t="shared" si="140"/>
        <v>1500</v>
      </c>
      <c r="AS172" s="22">
        <f t="shared" si="140"/>
        <v>1500</v>
      </c>
      <c r="AT172" s="22">
        <f t="shared" si="140"/>
        <v>1500</v>
      </c>
      <c r="AU172" s="22">
        <f t="shared" si="140"/>
        <v>1500</v>
      </c>
      <c r="AV172" s="22">
        <f t="shared" si="140"/>
        <v>1500</v>
      </c>
      <c r="AW172" s="22">
        <f t="shared" si="140"/>
        <v>1500</v>
      </c>
      <c r="AX172" s="22">
        <f t="shared" si="140"/>
        <v>1500</v>
      </c>
      <c r="AY172" s="22">
        <f t="shared" si="140"/>
        <v>2250</v>
      </c>
      <c r="AZ172" s="22">
        <f t="shared" si="140"/>
        <v>2250</v>
      </c>
      <c r="BA172" s="22">
        <f t="shared" si="140"/>
        <v>2250</v>
      </c>
      <c r="BB172" s="22">
        <f t="shared" si="140"/>
        <v>2250</v>
      </c>
      <c r="BC172" s="22">
        <f t="shared" si="140"/>
        <v>2250</v>
      </c>
      <c r="BD172" s="22">
        <f t="shared" si="140"/>
        <v>2250</v>
      </c>
      <c r="BE172" s="22">
        <f t="shared" si="140"/>
        <v>2250</v>
      </c>
      <c r="BF172" s="22">
        <f t="shared" si="140"/>
        <v>2250</v>
      </c>
      <c r="BG172" s="22">
        <f t="shared" si="140"/>
        <v>2250</v>
      </c>
      <c r="BH172" s="22">
        <f t="shared" si="140"/>
        <v>2250</v>
      </c>
      <c r="BI172" s="22">
        <f t="shared" si="140"/>
        <v>2250</v>
      </c>
      <c r="BJ172" s="22">
        <f t="shared" si="140"/>
        <v>3000</v>
      </c>
      <c r="BK172" s="22">
        <f t="shared" si="140"/>
        <v>3000</v>
      </c>
      <c r="BL172" s="22">
        <f t="shared" si="140"/>
        <v>3000</v>
      </c>
      <c r="BM172" s="22">
        <f t="shared" si="140"/>
        <v>3000</v>
      </c>
      <c r="BN172" s="22">
        <f t="shared" si="140"/>
        <v>3000</v>
      </c>
      <c r="BO172" s="22">
        <f t="shared" si="140"/>
        <v>3000</v>
      </c>
      <c r="BP172" s="22">
        <f t="shared" si="140"/>
        <v>3000</v>
      </c>
      <c r="BQ172" s="22">
        <f t="shared" si="140"/>
        <v>3000</v>
      </c>
    </row>
    <row r="173" spans="1:69" s="9" customFormat="1" ht="15.75" customHeight="1">
      <c r="A173" s="212"/>
      <c r="B173" s="21" t="s">
        <v>132</v>
      </c>
      <c r="C173" s="212" t="s">
        <v>34</v>
      </c>
      <c r="D173" s="212" t="s">
        <v>118</v>
      </c>
      <c r="E173" s="212" t="s">
        <v>113</v>
      </c>
      <c r="F173" s="212" t="s">
        <v>89</v>
      </c>
      <c r="G173" s="212" t="s">
        <v>0</v>
      </c>
      <c r="H173" s="197" t="s">
        <v>102</v>
      </c>
      <c r="I173" s="197" t="str">
        <f t="shared" si="110"/>
        <v>ExpensesOperationsStaffTechnologyComputerManagementCOO</v>
      </c>
      <c r="J173" s="22">
        <f>INDEX(RoleData,MATCH($H173,RoleNames,),MATCH($F173,ExpenseNames,))*INDEX(StaffData, MATCH(CONCATENATE($C173,"New hires",$G173,$H173),StaffDataLookupName,), MATCH(J$6,StaffDataMonths,))  + IF(J$6&gt;INDEX(RoleData,MATCH($H173,RoleNames,),MATCH('Role Assumptions'!$H$5,ExpenseNames,)),INDEX(StaffData, MATCH(CONCATENATE($C173,"New hires",$G173,$H173),StaffDataLookupName,), MATCH(J$6-INDEX(RoleData,MATCH($H173,RoleNames,),MATCH('Role Assumptions'!$H$5,ExpenseNames,)),StaffDataMonths,)) * INDEX(RoleData,MATCH($H173,RoleNames,),MATCH($F173,ExpenseNames,)),0)</f>
        <v>0</v>
      </c>
      <c r="K173" s="22">
        <f>INDEX(RoleData,MATCH($H173,RoleNames,),MATCH($F173,ExpenseNames,))*INDEX(StaffData, MATCH(CONCATENATE($C173,"New hires",$G173,$H173),StaffDataLookupName,), MATCH(K$6,StaffDataMonths,))  + IF(K$6&gt;INDEX(RoleData,MATCH($H173,RoleNames,),MATCH('Role Assumptions'!$H$5,ExpenseNames,)),INDEX(StaffData, MATCH(CONCATENATE($C173,"New hires",$G173,$H173),StaffDataLookupName,), MATCH(K$6-INDEX(RoleData,MATCH($H173,RoleNames,),MATCH('Role Assumptions'!$H$5,ExpenseNames,)),StaffDataMonths,)) * INDEX(RoleData,MATCH($H173,RoleNames,),MATCH($F173,ExpenseNames,)),0)</f>
        <v>0</v>
      </c>
      <c r="L173" s="22">
        <f>INDEX(RoleData,MATCH($H173,RoleNames,),MATCH($F173,ExpenseNames,))*INDEX(StaffData, MATCH(CONCATENATE($C173,"New hires",$G173,$H173),StaffDataLookupName,), MATCH(L$6,StaffDataMonths,))  + IF(L$6&gt;INDEX(RoleData,MATCH($H173,RoleNames,),MATCH('Role Assumptions'!$H$5,ExpenseNames,)),INDEX(StaffData, MATCH(CONCATENATE($C173,"New hires",$G173,$H173),StaffDataLookupName,), MATCH(L$6-INDEX(RoleData,MATCH($H173,RoleNames,),MATCH('Role Assumptions'!$H$5,ExpenseNames,)),StaffDataMonths,)) * INDEX(RoleData,MATCH($H173,RoleNames,),MATCH($F173,ExpenseNames,)),0)</f>
        <v>0</v>
      </c>
      <c r="M173" s="22">
        <f>INDEX(RoleData,MATCH($H173,RoleNames,),MATCH($F173,ExpenseNames,))*INDEX(StaffData, MATCH(CONCATENATE($C173,"New hires",$G173,$H173),StaffDataLookupName,), MATCH(M$6,StaffDataMonths,))  + IF(M$6&gt;INDEX(RoleData,MATCH($H173,RoleNames,),MATCH('Role Assumptions'!$H$5,ExpenseNames,)),INDEX(StaffData, MATCH(CONCATENATE($C173,"New hires",$G173,$H173),StaffDataLookupName,), MATCH(M$6-INDEX(RoleData,MATCH($H173,RoleNames,),MATCH('Role Assumptions'!$H$5,ExpenseNames,)),StaffDataMonths,)) * INDEX(RoleData,MATCH($H173,RoleNames,),MATCH($F173,ExpenseNames,)),0)</f>
        <v>0</v>
      </c>
      <c r="N173" s="22">
        <f>INDEX(RoleData,MATCH($H173,RoleNames,),MATCH($F173,ExpenseNames,))*INDEX(StaffData, MATCH(CONCATENATE($C173,"New hires",$G173,$H173),StaffDataLookupName,), MATCH(N$6,StaffDataMonths,))  + IF(N$6&gt;INDEX(RoleData,MATCH($H173,RoleNames,),MATCH('Role Assumptions'!$H$5,ExpenseNames,)),INDEX(StaffData, MATCH(CONCATENATE($C173,"New hires",$G173,$H173),StaffDataLookupName,), MATCH(N$6-INDEX(RoleData,MATCH($H173,RoleNames,),MATCH('Role Assumptions'!$H$5,ExpenseNames,)),StaffDataMonths,)) * INDEX(RoleData,MATCH($H173,RoleNames,),MATCH($F173,ExpenseNames,)),0)</f>
        <v>0</v>
      </c>
      <c r="O173" s="22">
        <f>INDEX(RoleData,MATCH($H173,RoleNames,),MATCH($F173,ExpenseNames,))*INDEX(StaffData, MATCH(CONCATENATE($C173,"New hires",$G173,$H173),StaffDataLookupName,), MATCH(O$6,StaffDataMonths,))  + IF(O$6&gt;INDEX(RoleData,MATCH($H173,RoleNames,),MATCH('Role Assumptions'!$H$5,ExpenseNames,)),INDEX(StaffData, MATCH(CONCATENATE($C173,"New hires",$G173,$H173),StaffDataLookupName,), MATCH(O$6-INDEX(RoleData,MATCH($H173,RoleNames,),MATCH('Role Assumptions'!$H$5,ExpenseNames,)),StaffDataMonths,)) * INDEX(RoleData,MATCH($H173,RoleNames,),MATCH($F173,ExpenseNames,)),0)</f>
        <v>0</v>
      </c>
      <c r="P173" s="22">
        <f>INDEX(RoleData,MATCH($H173,RoleNames,),MATCH($F173,ExpenseNames,))*INDEX(StaffData, MATCH(CONCATENATE($C173,"New hires",$G173,$H173),StaffDataLookupName,), MATCH(P$6,StaffDataMonths,))  + IF(P$6&gt;INDEX(RoleData,MATCH($H173,RoleNames,),MATCH('Role Assumptions'!$H$5,ExpenseNames,)),INDEX(StaffData, MATCH(CONCATENATE($C173,"New hires",$G173,$H173),StaffDataLookupName,), MATCH(P$6-INDEX(RoleData,MATCH($H173,RoleNames,),MATCH('Role Assumptions'!$H$5,ExpenseNames,)),StaffDataMonths,)) * INDEX(RoleData,MATCH($H173,RoleNames,),MATCH($F173,ExpenseNames,)),0)</f>
        <v>0</v>
      </c>
      <c r="Q173" s="22">
        <f>INDEX(RoleData,MATCH($H173,RoleNames,),MATCH($F173,ExpenseNames,))*INDEX(StaffData, MATCH(CONCATENATE($C173,"New hires",$G173,$H173),StaffDataLookupName,), MATCH(Q$6,StaffDataMonths,))  + IF(Q$6&gt;INDEX(RoleData,MATCH($H173,RoleNames,),MATCH('Role Assumptions'!$H$5,ExpenseNames,)),INDEX(StaffData, MATCH(CONCATENATE($C173,"New hires",$G173,$H173),StaffDataLookupName,), MATCH(Q$6-INDEX(RoleData,MATCH($H173,RoleNames,),MATCH('Role Assumptions'!$H$5,ExpenseNames,)),StaffDataMonths,)) * INDEX(RoleData,MATCH($H173,RoleNames,),MATCH($F173,ExpenseNames,)),0)</f>
        <v>0</v>
      </c>
      <c r="R173" s="22">
        <f>INDEX(RoleData,MATCH($H173,RoleNames,),MATCH($F173,ExpenseNames,))*INDEX(StaffData, MATCH(CONCATENATE($C173,"New hires",$G173,$H173),StaffDataLookupName,), MATCH(R$6,StaffDataMonths,))  + IF(R$6&gt;INDEX(RoleData,MATCH($H173,RoleNames,),MATCH('Role Assumptions'!$H$5,ExpenseNames,)),INDEX(StaffData, MATCH(CONCATENATE($C173,"New hires",$G173,$H173),StaffDataLookupName,), MATCH(R$6-INDEX(RoleData,MATCH($H173,RoleNames,),MATCH('Role Assumptions'!$H$5,ExpenseNames,)),StaffDataMonths,)) * INDEX(RoleData,MATCH($H173,RoleNames,),MATCH($F173,ExpenseNames,)),0)</f>
        <v>0</v>
      </c>
      <c r="S173" s="22">
        <f>INDEX(RoleData,MATCH($H173,RoleNames,),MATCH($F173,ExpenseNames,))*INDEX(StaffData, MATCH(CONCATENATE($C173,"New hires",$G173,$H173),StaffDataLookupName,), MATCH(S$6,StaffDataMonths,))  + IF(S$6&gt;INDEX(RoleData,MATCH($H173,RoleNames,),MATCH('Role Assumptions'!$H$5,ExpenseNames,)),INDEX(StaffData, MATCH(CONCATENATE($C173,"New hires",$G173,$H173),StaffDataLookupName,), MATCH(S$6-INDEX(RoleData,MATCH($H173,RoleNames,),MATCH('Role Assumptions'!$H$5,ExpenseNames,)),StaffDataMonths,)) * INDEX(RoleData,MATCH($H173,RoleNames,),MATCH($F173,ExpenseNames,)),0)</f>
        <v>0</v>
      </c>
      <c r="T173" s="22">
        <f>INDEX(RoleData,MATCH($H173,RoleNames,),MATCH($F173,ExpenseNames,))*INDEX(StaffData, MATCH(CONCATENATE($C173,"New hires",$G173,$H173),StaffDataLookupName,), MATCH(T$6,StaffDataMonths,))  + IF(T$6&gt;INDEX(RoleData,MATCH($H173,RoleNames,),MATCH('Role Assumptions'!$H$5,ExpenseNames,)),INDEX(StaffData, MATCH(CONCATENATE($C173,"New hires",$G173,$H173),StaffDataLookupName,), MATCH(T$6-INDEX(RoleData,MATCH($H173,RoleNames,),MATCH('Role Assumptions'!$H$5,ExpenseNames,)),StaffDataMonths,)) * INDEX(RoleData,MATCH($H173,RoleNames,),MATCH($F173,ExpenseNames,)),0)</f>
        <v>0</v>
      </c>
      <c r="U173" s="22">
        <f>INDEX(RoleData,MATCH($H173,RoleNames,),MATCH($F173,ExpenseNames,))*INDEX(StaffData, MATCH(CONCATENATE($C173,"New hires",$G173,$H173),StaffDataLookupName,), MATCH(U$6,StaffDataMonths,))  + IF(U$6&gt;INDEX(RoleData,MATCH($H173,RoleNames,),MATCH('Role Assumptions'!$H$5,ExpenseNames,)),INDEX(StaffData, MATCH(CONCATENATE($C173,"New hires",$G173,$H173),StaffDataLookupName,), MATCH(U$6-INDEX(RoleData,MATCH($H173,RoleNames,),MATCH('Role Assumptions'!$H$5,ExpenseNames,)),StaffDataMonths,)) * INDEX(RoleData,MATCH($H173,RoleNames,),MATCH($F173,ExpenseNames,)),0)</f>
        <v>0</v>
      </c>
      <c r="V173" s="22">
        <f>INDEX(RoleData,MATCH($H173,RoleNames,),MATCH($F173,ExpenseNames,))*INDEX(StaffData, MATCH(CONCATENATE($C173,"New hires",$G173,$H173),StaffDataLookupName,), MATCH(V$6,StaffDataMonths,))  + IF(V$6&gt;INDEX(RoleData,MATCH($H173,RoleNames,),MATCH('Role Assumptions'!$H$5,ExpenseNames,)),INDEX(StaffData, MATCH(CONCATENATE($C173,"New hires",$G173,$H173),StaffDataLookupName,), MATCH(V$6-INDEX(RoleData,MATCH($H173,RoleNames,),MATCH('Role Assumptions'!$H$5,ExpenseNames,)),StaffDataMonths,)) * INDEX(RoleData,MATCH($H173,RoleNames,),MATCH($F173,ExpenseNames,)),0)</f>
        <v>0</v>
      </c>
      <c r="W173" s="22">
        <f>INDEX(RoleData,MATCH($H173,RoleNames,),MATCH($F173,ExpenseNames,))*INDEX(StaffData, MATCH(CONCATENATE($C173,"New hires",$G173,$H173),StaffDataLookupName,), MATCH(W$6,StaffDataMonths,))  + IF(W$6&gt;INDEX(RoleData,MATCH($H173,RoleNames,),MATCH('Role Assumptions'!$H$5,ExpenseNames,)),INDEX(StaffData, MATCH(CONCATENATE($C173,"New hires",$G173,$H173),StaffDataLookupName,), MATCH(W$6-INDEX(RoleData,MATCH($H173,RoleNames,),MATCH('Role Assumptions'!$H$5,ExpenseNames,)),StaffDataMonths,)) * INDEX(RoleData,MATCH($H173,RoleNames,),MATCH($F173,ExpenseNames,)),0)</f>
        <v>0</v>
      </c>
      <c r="X173" s="22">
        <f>INDEX(RoleData,MATCH($H173,RoleNames,),MATCH($F173,ExpenseNames,))*INDEX(StaffData, MATCH(CONCATENATE($C173,"New hires",$G173,$H173),StaffDataLookupName,), MATCH(X$6,StaffDataMonths,))  + IF(X$6&gt;INDEX(RoleData,MATCH($H173,RoleNames,),MATCH('Role Assumptions'!$H$5,ExpenseNames,)),INDEX(StaffData, MATCH(CONCATENATE($C173,"New hires",$G173,$H173),StaffDataLookupName,), MATCH(X$6-INDEX(RoleData,MATCH($H173,RoleNames,),MATCH('Role Assumptions'!$H$5,ExpenseNames,)),StaffDataMonths,)) * INDEX(RoleData,MATCH($H173,RoleNames,),MATCH($F173,ExpenseNames,)),0)</f>
        <v>0</v>
      </c>
      <c r="Y173" s="22">
        <f>INDEX(RoleData,MATCH($H173,RoleNames,),MATCH($F173,ExpenseNames,))*INDEX(StaffData, MATCH(CONCATENATE($C173,"New hires",$G173,$H173),StaffDataLookupName,), MATCH(Y$6,StaffDataMonths,))  + IF(Y$6&gt;INDEX(RoleData,MATCH($H173,RoleNames,),MATCH('Role Assumptions'!$H$5,ExpenseNames,)),INDEX(StaffData, MATCH(CONCATENATE($C173,"New hires",$G173,$H173),StaffDataLookupName,), MATCH(Y$6-INDEX(RoleData,MATCH($H173,RoleNames,),MATCH('Role Assumptions'!$H$5,ExpenseNames,)),StaffDataMonths,)) * INDEX(RoleData,MATCH($H173,RoleNames,),MATCH($F173,ExpenseNames,)),0)</f>
        <v>0</v>
      </c>
      <c r="Z173" s="22">
        <f>INDEX(RoleData,MATCH($H173,RoleNames,),MATCH($F173,ExpenseNames,))*INDEX(StaffData, MATCH(CONCATENATE($C173,"New hires",$G173,$H173),StaffDataLookupName,), MATCH(Z$6,StaffDataMonths,))  + IF(Z$6&gt;INDEX(RoleData,MATCH($H173,RoleNames,),MATCH('Role Assumptions'!$H$5,ExpenseNames,)),INDEX(StaffData, MATCH(CONCATENATE($C173,"New hires",$G173,$H173),StaffDataLookupName,), MATCH(Z$6-INDEX(RoleData,MATCH($H173,RoleNames,),MATCH('Role Assumptions'!$H$5,ExpenseNames,)),StaffDataMonths,)) * INDEX(RoleData,MATCH($H173,RoleNames,),MATCH($F173,ExpenseNames,)),0)</f>
        <v>0</v>
      </c>
      <c r="AA173" s="22">
        <f>INDEX(RoleData,MATCH($H173,RoleNames,),MATCH($F173,ExpenseNames,))*INDEX(StaffData, MATCH(CONCATENATE($C173,"New hires",$G173,$H173),StaffDataLookupName,), MATCH(AA$6,StaffDataMonths,))  + IF(AA$6&gt;INDEX(RoleData,MATCH($H173,RoleNames,),MATCH('Role Assumptions'!$H$5,ExpenseNames,)),INDEX(StaffData, MATCH(CONCATENATE($C173,"New hires",$G173,$H173),StaffDataLookupName,), MATCH(AA$6-INDEX(RoleData,MATCH($H173,RoleNames,),MATCH('Role Assumptions'!$H$5,ExpenseNames,)),StaffDataMonths,)) * INDEX(RoleData,MATCH($H173,RoleNames,),MATCH($F173,ExpenseNames,)),0)</f>
        <v>0</v>
      </c>
      <c r="AB173" s="22">
        <f>INDEX(RoleData,MATCH($H173,RoleNames,),MATCH($F173,ExpenseNames,))*INDEX(StaffData, MATCH(CONCATENATE($C173,"New hires",$G173,$H173),StaffDataLookupName,), MATCH(AB$6,StaffDataMonths,))  + IF(AB$6&gt;INDEX(RoleData,MATCH($H173,RoleNames,),MATCH('Role Assumptions'!$H$5,ExpenseNames,)),INDEX(StaffData, MATCH(CONCATENATE($C173,"New hires",$G173,$H173),StaffDataLookupName,), MATCH(AB$6-INDEX(RoleData,MATCH($H173,RoleNames,),MATCH('Role Assumptions'!$H$5,ExpenseNames,)),StaffDataMonths,)) * INDEX(RoleData,MATCH($H173,RoleNames,),MATCH($F173,ExpenseNames,)),0)</f>
        <v>0</v>
      </c>
      <c r="AC173" s="22">
        <f>INDEX(RoleData,MATCH($H173,RoleNames,),MATCH($F173,ExpenseNames,))*INDEX(StaffData, MATCH(CONCATENATE($C173,"New hires",$G173,$H173),StaffDataLookupName,), MATCH(AC$6,StaffDataMonths,))  + IF(AC$6&gt;INDEX(RoleData,MATCH($H173,RoleNames,),MATCH('Role Assumptions'!$H$5,ExpenseNames,)),INDEX(StaffData, MATCH(CONCATENATE($C173,"New hires",$G173,$H173),StaffDataLookupName,), MATCH(AC$6-INDEX(RoleData,MATCH($H173,RoleNames,),MATCH('Role Assumptions'!$H$5,ExpenseNames,)),StaffDataMonths,)) * INDEX(RoleData,MATCH($H173,RoleNames,),MATCH($F173,ExpenseNames,)),0)</f>
        <v>0</v>
      </c>
      <c r="AD173" s="22">
        <f>INDEX(RoleData,MATCH($H173,RoleNames,),MATCH($F173,ExpenseNames,))*INDEX(StaffData, MATCH(CONCATENATE($C173,"New hires",$G173,$H173),StaffDataLookupName,), MATCH(AD$6,StaffDataMonths,))  + IF(AD$6&gt;INDEX(RoleData,MATCH($H173,RoleNames,),MATCH('Role Assumptions'!$H$5,ExpenseNames,)),INDEX(StaffData, MATCH(CONCATENATE($C173,"New hires",$G173,$H173),StaffDataLookupName,), MATCH(AD$6-INDEX(RoleData,MATCH($H173,RoleNames,),MATCH('Role Assumptions'!$H$5,ExpenseNames,)),StaffDataMonths,)) * INDEX(RoleData,MATCH($H173,RoleNames,),MATCH($F173,ExpenseNames,)),0)</f>
        <v>0</v>
      </c>
      <c r="AE173" s="22">
        <f>INDEX(RoleData,MATCH($H173,RoleNames,),MATCH($F173,ExpenseNames,))*INDEX(StaffData, MATCH(CONCATENATE($C173,"New hires",$G173,$H173),StaffDataLookupName,), MATCH(AE$6,StaffDataMonths,))  + IF(AE$6&gt;INDEX(RoleData,MATCH($H173,RoleNames,),MATCH('Role Assumptions'!$H$5,ExpenseNames,)),INDEX(StaffData, MATCH(CONCATENATE($C173,"New hires",$G173,$H173),StaffDataLookupName,), MATCH(AE$6-INDEX(RoleData,MATCH($H173,RoleNames,),MATCH('Role Assumptions'!$H$5,ExpenseNames,)),StaffDataMonths,)) * INDEX(RoleData,MATCH($H173,RoleNames,),MATCH($F173,ExpenseNames,)),0)</f>
        <v>0</v>
      </c>
      <c r="AF173" s="22">
        <f>INDEX(RoleData,MATCH($H173,RoleNames,),MATCH($F173,ExpenseNames,))*INDEX(StaffData, MATCH(CONCATENATE($C173,"New hires",$G173,$H173),StaffDataLookupName,), MATCH(AF$6,StaffDataMonths,))  + IF(AF$6&gt;INDEX(RoleData,MATCH($H173,RoleNames,),MATCH('Role Assumptions'!$H$5,ExpenseNames,)),INDEX(StaffData, MATCH(CONCATENATE($C173,"New hires",$G173,$H173),StaffDataLookupName,), MATCH(AF$6-INDEX(RoleData,MATCH($H173,RoleNames,),MATCH('Role Assumptions'!$H$5,ExpenseNames,)),StaffDataMonths,)) * INDEX(RoleData,MATCH($H173,RoleNames,),MATCH($F173,ExpenseNames,)),0)</f>
        <v>0</v>
      </c>
      <c r="AG173" s="22">
        <f>INDEX(RoleData,MATCH($H173,RoleNames,),MATCH($F173,ExpenseNames,))*INDEX(StaffData, MATCH(CONCATENATE($C173,"New hires",$G173,$H173),StaffDataLookupName,), MATCH(AG$6,StaffDataMonths,))  + IF(AG$6&gt;INDEX(RoleData,MATCH($H173,RoleNames,),MATCH('Role Assumptions'!$H$5,ExpenseNames,)),INDEX(StaffData, MATCH(CONCATENATE($C173,"New hires",$G173,$H173),StaffDataLookupName,), MATCH(AG$6-INDEX(RoleData,MATCH($H173,RoleNames,),MATCH('Role Assumptions'!$H$5,ExpenseNames,)),StaffDataMonths,)) * INDEX(RoleData,MATCH($H173,RoleNames,),MATCH($F173,ExpenseNames,)),0)</f>
        <v>0</v>
      </c>
      <c r="AH173" s="22">
        <f>INDEX(RoleData,MATCH($H173,RoleNames,),MATCH($F173,ExpenseNames,))*INDEX(StaffData, MATCH(CONCATENATE($C173,"New hires",$G173,$H173),StaffDataLookupName,), MATCH(AH$6,StaffDataMonths,))  + IF(AH$6&gt;INDEX(RoleData,MATCH($H173,RoleNames,),MATCH('Role Assumptions'!$H$5,ExpenseNames,)),INDEX(StaffData, MATCH(CONCATENATE($C173,"New hires",$G173,$H173),StaffDataLookupName,), MATCH(AH$6-INDEX(RoleData,MATCH($H173,RoleNames,),MATCH('Role Assumptions'!$H$5,ExpenseNames,)),StaffDataMonths,)) * INDEX(RoleData,MATCH($H173,RoleNames,),MATCH($F173,ExpenseNames,)),0)</f>
        <v>0</v>
      </c>
      <c r="AI173" s="22">
        <f>INDEX(RoleData,MATCH($H173,RoleNames,),MATCH($F173,ExpenseNames,))*INDEX(StaffData, MATCH(CONCATENATE($C173,"New hires",$G173,$H173),StaffDataLookupName,), MATCH(AI$6,StaffDataMonths,))  + IF(AI$6&gt;INDEX(RoleData,MATCH($H173,RoleNames,),MATCH('Role Assumptions'!$H$5,ExpenseNames,)),INDEX(StaffData, MATCH(CONCATENATE($C173,"New hires",$G173,$H173),StaffDataLookupName,), MATCH(AI$6-INDEX(RoleData,MATCH($H173,RoleNames,),MATCH('Role Assumptions'!$H$5,ExpenseNames,)),StaffDataMonths,)) * INDEX(RoleData,MATCH($H173,RoleNames,),MATCH($F173,ExpenseNames,)),0)</f>
        <v>0</v>
      </c>
      <c r="AJ173" s="22">
        <f>INDEX(RoleData,MATCH($H173,RoleNames,),MATCH($F173,ExpenseNames,))*INDEX(StaffData, MATCH(CONCATENATE($C173,"New hires",$G173,$H173),StaffDataLookupName,), MATCH(AJ$6,StaffDataMonths,))  + IF(AJ$6&gt;INDEX(RoleData,MATCH($H173,RoleNames,),MATCH('Role Assumptions'!$H$5,ExpenseNames,)),INDEX(StaffData, MATCH(CONCATENATE($C173,"New hires",$G173,$H173),StaffDataLookupName,), MATCH(AJ$6-INDEX(RoleData,MATCH($H173,RoleNames,),MATCH('Role Assumptions'!$H$5,ExpenseNames,)),StaffDataMonths,)) * INDEX(RoleData,MATCH($H173,RoleNames,),MATCH($F173,ExpenseNames,)),0)</f>
        <v>0</v>
      </c>
      <c r="AK173" s="22">
        <f>INDEX(RoleData,MATCH($H173,RoleNames,),MATCH($F173,ExpenseNames,))*INDEX(StaffData, MATCH(CONCATENATE($C173,"New hires",$G173,$H173),StaffDataLookupName,), MATCH(AK$6,StaffDataMonths,))  + IF(AK$6&gt;INDEX(RoleData,MATCH($H173,RoleNames,),MATCH('Role Assumptions'!$H$5,ExpenseNames,)),INDEX(StaffData, MATCH(CONCATENATE($C173,"New hires",$G173,$H173),StaffDataLookupName,), MATCH(AK$6-INDEX(RoleData,MATCH($H173,RoleNames,),MATCH('Role Assumptions'!$H$5,ExpenseNames,)),StaffDataMonths,)) * INDEX(RoleData,MATCH($H173,RoleNames,),MATCH($F173,ExpenseNames,)),0)</f>
        <v>0</v>
      </c>
      <c r="AL173" s="22">
        <f>INDEX(RoleData,MATCH($H173,RoleNames,),MATCH($F173,ExpenseNames,))*INDEX(StaffData, MATCH(CONCATENATE($C173,"New hires",$G173,$H173),StaffDataLookupName,), MATCH(AL$6,StaffDataMonths,))  + IF(AL$6&gt;INDEX(RoleData,MATCH($H173,RoleNames,),MATCH('Role Assumptions'!$H$5,ExpenseNames,)),INDEX(StaffData, MATCH(CONCATENATE($C173,"New hires",$G173,$H173),StaffDataLookupName,), MATCH(AL$6-INDEX(RoleData,MATCH($H173,RoleNames,),MATCH('Role Assumptions'!$H$5,ExpenseNames,)),StaffDataMonths,)) * INDEX(RoleData,MATCH($H173,RoleNames,),MATCH($F173,ExpenseNames,)),0)</f>
        <v>0</v>
      </c>
      <c r="AM173" s="22">
        <f>INDEX(RoleData,MATCH($H173,RoleNames,),MATCH($F173,ExpenseNames,))*INDEX(StaffData, MATCH(CONCATENATE($C173,"New hires",$G173,$H173),StaffDataLookupName,), MATCH(AM$6,StaffDataMonths,))  + IF(AM$6&gt;INDEX(RoleData,MATCH($H173,RoleNames,),MATCH('Role Assumptions'!$H$5,ExpenseNames,)),INDEX(StaffData, MATCH(CONCATENATE($C173,"New hires",$G173,$H173),StaffDataLookupName,), MATCH(AM$6-INDEX(RoleData,MATCH($H173,RoleNames,),MATCH('Role Assumptions'!$H$5,ExpenseNames,)),StaffDataMonths,)) * INDEX(RoleData,MATCH($H173,RoleNames,),MATCH($F173,ExpenseNames,)),0)</f>
        <v>0</v>
      </c>
      <c r="AN173" s="22">
        <f>INDEX(RoleData,MATCH($H173,RoleNames,),MATCH($F173,ExpenseNames,))*INDEX(StaffData, MATCH(CONCATENATE($C173,"New hires",$G173,$H173),StaffDataLookupName,), MATCH(AN$6,StaffDataMonths,))  + IF(AN$6&gt;INDEX(RoleData,MATCH($H173,RoleNames,),MATCH('Role Assumptions'!$H$5,ExpenseNames,)),INDEX(StaffData, MATCH(CONCATENATE($C173,"New hires",$G173,$H173),StaffDataLookupName,), MATCH(AN$6-INDEX(RoleData,MATCH($H173,RoleNames,),MATCH('Role Assumptions'!$H$5,ExpenseNames,)),StaffDataMonths,)) * INDEX(RoleData,MATCH($H173,RoleNames,),MATCH($F173,ExpenseNames,)),0)</f>
        <v>2000</v>
      </c>
      <c r="AO173" s="22">
        <f>INDEX(RoleData,MATCH($H173,RoleNames,),MATCH($F173,ExpenseNames,))*INDEX(StaffData, MATCH(CONCATENATE($C173,"New hires",$G173,$H173),StaffDataLookupName,), MATCH(AO$6,StaffDataMonths,))  + IF(AO$6&gt;INDEX(RoleData,MATCH($H173,RoleNames,),MATCH('Role Assumptions'!$H$5,ExpenseNames,)),INDEX(StaffData, MATCH(CONCATENATE($C173,"New hires",$G173,$H173),StaffDataLookupName,), MATCH(AO$6-INDEX(RoleData,MATCH($H173,RoleNames,),MATCH('Role Assumptions'!$H$5,ExpenseNames,)),StaffDataMonths,)) * INDEX(RoleData,MATCH($H173,RoleNames,),MATCH($F173,ExpenseNames,)),0)</f>
        <v>0</v>
      </c>
      <c r="AP173" s="22">
        <f>INDEX(RoleData,MATCH($H173,RoleNames,),MATCH($F173,ExpenseNames,))*INDEX(StaffData, MATCH(CONCATENATE($C173,"New hires",$G173,$H173),StaffDataLookupName,), MATCH(AP$6,StaffDataMonths,))  + IF(AP$6&gt;INDEX(RoleData,MATCH($H173,RoleNames,),MATCH('Role Assumptions'!$H$5,ExpenseNames,)),INDEX(StaffData, MATCH(CONCATENATE($C173,"New hires",$G173,$H173),StaffDataLookupName,), MATCH(AP$6-INDEX(RoleData,MATCH($H173,RoleNames,),MATCH('Role Assumptions'!$H$5,ExpenseNames,)),StaffDataMonths,)) * INDEX(RoleData,MATCH($H173,RoleNames,),MATCH($F173,ExpenseNames,)),0)</f>
        <v>0</v>
      </c>
      <c r="AQ173" s="22">
        <f>INDEX(RoleData,MATCH($H173,RoleNames,),MATCH($F173,ExpenseNames,))*INDEX(StaffData, MATCH(CONCATENATE($C173,"New hires",$G173,$H173),StaffDataLookupName,), MATCH(AQ$6,StaffDataMonths,))  + IF(AQ$6&gt;INDEX(RoleData,MATCH($H173,RoleNames,),MATCH('Role Assumptions'!$H$5,ExpenseNames,)),INDEX(StaffData, MATCH(CONCATENATE($C173,"New hires",$G173,$H173),StaffDataLookupName,), MATCH(AQ$6-INDEX(RoleData,MATCH($H173,RoleNames,),MATCH('Role Assumptions'!$H$5,ExpenseNames,)),StaffDataMonths,)) * INDEX(RoleData,MATCH($H173,RoleNames,),MATCH($F173,ExpenseNames,)),0)</f>
        <v>0</v>
      </c>
      <c r="AR173" s="22">
        <f>INDEX(RoleData,MATCH($H173,RoleNames,),MATCH($F173,ExpenseNames,))*INDEX(StaffData, MATCH(CONCATENATE($C173,"New hires",$G173,$H173),StaffDataLookupName,), MATCH(AR$6,StaffDataMonths,))  + IF(AR$6&gt;INDEX(RoleData,MATCH($H173,RoleNames,),MATCH('Role Assumptions'!$H$5,ExpenseNames,)),INDEX(StaffData, MATCH(CONCATENATE($C173,"New hires",$G173,$H173),StaffDataLookupName,), MATCH(AR$6-INDEX(RoleData,MATCH($H173,RoleNames,),MATCH('Role Assumptions'!$H$5,ExpenseNames,)),StaffDataMonths,)) * INDEX(RoleData,MATCH($H173,RoleNames,),MATCH($F173,ExpenseNames,)),0)</f>
        <v>0</v>
      </c>
      <c r="AS173" s="22">
        <f>INDEX(RoleData,MATCH($H173,RoleNames,),MATCH($F173,ExpenseNames,))*INDEX(StaffData, MATCH(CONCATENATE($C173,"New hires",$G173,$H173),StaffDataLookupName,), MATCH(AS$6,StaffDataMonths,))  + IF(AS$6&gt;INDEX(RoleData,MATCH($H173,RoleNames,),MATCH('Role Assumptions'!$H$5,ExpenseNames,)),INDEX(StaffData, MATCH(CONCATENATE($C173,"New hires",$G173,$H173),StaffDataLookupName,), MATCH(AS$6-INDEX(RoleData,MATCH($H173,RoleNames,),MATCH('Role Assumptions'!$H$5,ExpenseNames,)),StaffDataMonths,)) * INDEX(RoleData,MATCH($H173,RoleNames,),MATCH($F173,ExpenseNames,)),0)</f>
        <v>0</v>
      </c>
      <c r="AT173" s="22">
        <f>INDEX(RoleData,MATCH($H173,RoleNames,),MATCH($F173,ExpenseNames,))*INDEX(StaffData, MATCH(CONCATENATE($C173,"New hires",$G173,$H173),StaffDataLookupName,), MATCH(AT$6,StaffDataMonths,))  + IF(AT$6&gt;INDEX(RoleData,MATCH($H173,RoleNames,),MATCH('Role Assumptions'!$H$5,ExpenseNames,)),INDEX(StaffData, MATCH(CONCATENATE($C173,"New hires",$G173,$H173),StaffDataLookupName,), MATCH(AT$6-INDEX(RoleData,MATCH($H173,RoleNames,),MATCH('Role Assumptions'!$H$5,ExpenseNames,)),StaffDataMonths,)) * INDEX(RoleData,MATCH($H173,RoleNames,),MATCH($F173,ExpenseNames,)),0)</f>
        <v>0</v>
      </c>
      <c r="AU173" s="22">
        <f>INDEX(RoleData,MATCH($H173,RoleNames,),MATCH($F173,ExpenseNames,))*INDEX(StaffData, MATCH(CONCATENATE($C173,"New hires",$G173,$H173),StaffDataLookupName,), MATCH(AU$6,StaffDataMonths,))  + IF(AU$6&gt;INDEX(RoleData,MATCH($H173,RoleNames,),MATCH('Role Assumptions'!$H$5,ExpenseNames,)),INDEX(StaffData, MATCH(CONCATENATE($C173,"New hires",$G173,$H173),StaffDataLookupName,), MATCH(AU$6-INDEX(RoleData,MATCH($H173,RoleNames,),MATCH('Role Assumptions'!$H$5,ExpenseNames,)),StaffDataMonths,)) * INDEX(RoleData,MATCH($H173,RoleNames,),MATCH($F173,ExpenseNames,)),0)</f>
        <v>0</v>
      </c>
      <c r="AV173" s="22">
        <f>INDEX(RoleData,MATCH($H173,RoleNames,),MATCH($F173,ExpenseNames,))*INDEX(StaffData, MATCH(CONCATENATE($C173,"New hires",$G173,$H173),StaffDataLookupName,), MATCH(AV$6,StaffDataMonths,))  + IF(AV$6&gt;INDEX(RoleData,MATCH($H173,RoleNames,),MATCH('Role Assumptions'!$H$5,ExpenseNames,)),INDEX(StaffData, MATCH(CONCATENATE($C173,"New hires",$G173,$H173),StaffDataLookupName,), MATCH(AV$6-INDEX(RoleData,MATCH($H173,RoleNames,),MATCH('Role Assumptions'!$H$5,ExpenseNames,)),StaffDataMonths,)) * INDEX(RoleData,MATCH($H173,RoleNames,),MATCH($F173,ExpenseNames,)),0)</f>
        <v>0</v>
      </c>
      <c r="AW173" s="22">
        <f>INDEX(RoleData,MATCH($H173,RoleNames,),MATCH($F173,ExpenseNames,))*INDEX(StaffData, MATCH(CONCATENATE($C173,"New hires",$G173,$H173),StaffDataLookupName,), MATCH(AW$6,StaffDataMonths,))  + IF(AW$6&gt;INDEX(RoleData,MATCH($H173,RoleNames,),MATCH('Role Assumptions'!$H$5,ExpenseNames,)),INDEX(StaffData, MATCH(CONCATENATE($C173,"New hires",$G173,$H173),StaffDataLookupName,), MATCH(AW$6-INDEX(RoleData,MATCH($H173,RoleNames,),MATCH('Role Assumptions'!$H$5,ExpenseNames,)),StaffDataMonths,)) * INDEX(RoleData,MATCH($H173,RoleNames,),MATCH($F173,ExpenseNames,)),0)</f>
        <v>0</v>
      </c>
      <c r="AX173" s="22">
        <f>INDEX(RoleData,MATCH($H173,RoleNames,),MATCH($F173,ExpenseNames,))*INDEX(StaffData, MATCH(CONCATENATE($C173,"New hires",$G173,$H173),StaffDataLookupName,), MATCH(AX$6,StaffDataMonths,))  + IF(AX$6&gt;INDEX(RoleData,MATCH($H173,RoleNames,),MATCH('Role Assumptions'!$H$5,ExpenseNames,)),INDEX(StaffData, MATCH(CONCATENATE($C173,"New hires",$G173,$H173),StaffDataLookupName,), MATCH(AX$6-INDEX(RoleData,MATCH($H173,RoleNames,),MATCH('Role Assumptions'!$H$5,ExpenseNames,)),StaffDataMonths,)) * INDEX(RoleData,MATCH($H173,RoleNames,),MATCH($F173,ExpenseNames,)),0)</f>
        <v>0</v>
      </c>
      <c r="AY173" s="22">
        <f>INDEX(RoleData,MATCH($H173,RoleNames,),MATCH($F173,ExpenseNames,))*INDEX(StaffData, MATCH(CONCATENATE($C173,"New hires",$G173,$H173),StaffDataLookupName,), MATCH(AY$6,StaffDataMonths,))  + IF(AY$6&gt;INDEX(RoleData,MATCH($H173,RoleNames,),MATCH('Role Assumptions'!$H$5,ExpenseNames,)),INDEX(StaffData, MATCH(CONCATENATE($C173,"New hires",$G173,$H173),StaffDataLookupName,), MATCH(AY$6-INDEX(RoleData,MATCH($H173,RoleNames,),MATCH('Role Assumptions'!$H$5,ExpenseNames,)),StaffDataMonths,)) * INDEX(RoleData,MATCH($H173,RoleNames,),MATCH($F173,ExpenseNames,)),0)</f>
        <v>0</v>
      </c>
      <c r="AZ173" s="22">
        <f>INDEX(RoleData,MATCH($H173,RoleNames,),MATCH($F173,ExpenseNames,))*INDEX(StaffData, MATCH(CONCATENATE($C173,"New hires",$G173,$H173),StaffDataLookupName,), MATCH(AZ$6,StaffDataMonths,))  + IF(AZ$6&gt;INDEX(RoleData,MATCH($H173,RoleNames,),MATCH('Role Assumptions'!$H$5,ExpenseNames,)),INDEX(StaffData, MATCH(CONCATENATE($C173,"New hires",$G173,$H173),StaffDataLookupName,), MATCH(AZ$6-INDEX(RoleData,MATCH($H173,RoleNames,),MATCH('Role Assumptions'!$H$5,ExpenseNames,)),StaffDataMonths,)) * INDEX(RoleData,MATCH($H173,RoleNames,),MATCH($F173,ExpenseNames,)),0)</f>
        <v>0</v>
      </c>
      <c r="BA173" s="22">
        <f>INDEX(RoleData,MATCH($H173,RoleNames,),MATCH($F173,ExpenseNames,))*INDEX(StaffData, MATCH(CONCATENATE($C173,"New hires",$G173,$H173),StaffDataLookupName,), MATCH(BA$6,StaffDataMonths,))  + IF(BA$6&gt;INDEX(RoleData,MATCH($H173,RoleNames,),MATCH('Role Assumptions'!$H$5,ExpenseNames,)),INDEX(StaffData, MATCH(CONCATENATE($C173,"New hires",$G173,$H173),StaffDataLookupName,), MATCH(BA$6-INDEX(RoleData,MATCH($H173,RoleNames,),MATCH('Role Assumptions'!$H$5,ExpenseNames,)),StaffDataMonths,)) * INDEX(RoleData,MATCH($H173,RoleNames,),MATCH($F173,ExpenseNames,)),0)</f>
        <v>0</v>
      </c>
      <c r="BB173" s="22">
        <f>INDEX(RoleData,MATCH($H173,RoleNames,),MATCH($F173,ExpenseNames,))*INDEX(StaffData, MATCH(CONCATENATE($C173,"New hires",$G173,$H173),StaffDataLookupName,), MATCH(BB$6,StaffDataMonths,))  + IF(BB$6&gt;INDEX(RoleData,MATCH($H173,RoleNames,),MATCH('Role Assumptions'!$H$5,ExpenseNames,)),INDEX(StaffData, MATCH(CONCATENATE($C173,"New hires",$G173,$H173),StaffDataLookupName,), MATCH(BB$6-INDEX(RoleData,MATCH($H173,RoleNames,),MATCH('Role Assumptions'!$H$5,ExpenseNames,)),StaffDataMonths,)) * INDEX(RoleData,MATCH($H173,RoleNames,),MATCH($F173,ExpenseNames,)),0)</f>
        <v>0</v>
      </c>
      <c r="BC173" s="22">
        <f>INDEX(RoleData,MATCH($H173,RoleNames,),MATCH($F173,ExpenseNames,))*INDEX(StaffData, MATCH(CONCATENATE($C173,"New hires",$G173,$H173),StaffDataLookupName,), MATCH(BC$6,StaffDataMonths,))  + IF(BC$6&gt;INDEX(RoleData,MATCH($H173,RoleNames,),MATCH('Role Assumptions'!$H$5,ExpenseNames,)),INDEX(StaffData, MATCH(CONCATENATE($C173,"New hires",$G173,$H173),StaffDataLookupName,), MATCH(BC$6-INDEX(RoleData,MATCH($H173,RoleNames,),MATCH('Role Assumptions'!$H$5,ExpenseNames,)),StaffDataMonths,)) * INDEX(RoleData,MATCH($H173,RoleNames,),MATCH($F173,ExpenseNames,)),0)</f>
        <v>0</v>
      </c>
      <c r="BD173" s="22">
        <f>INDEX(RoleData,MATCH($H173,RoleNames,),MATCH($F173,ExpenseNames,))*INDEX(StaffData, MATCH(CONCATENATE($C173,"New hires",$G173,$H173),StaffDataLookupName,), MATCH(BD$6,StaffDataMonths,))  + IF(BD$6&gt;INDEX(RoleData,MATCH($H173,RoleNames,),MATCH('Role Assumptions'!$H$5,ExpenseNames,)),INDEX(StaffData, MATCH(CONCATENATE($C173,"New hires",$G173,$H173),StaffDataLookupName,), MATCH(BD$6-INDEX(RoleData,MATCH($H173,RoleNames,),MATCH('Role Assumptions'!$H$5,ExpenseNames,)),StaffDataMonths,)) * INDEX(RoleData,MATCH($H173,RoleNames,),MATCH($F173,ExpenseNames,)),0)</f>
        <v>0</v>
      </c>
      <c r="BE173" s="22">
        <f>INDEX(RoleData,MATCH($H173,RoleNames,),MATCH($F173,ExpenseNames,))*INDEX(StaffData, MATCH(CONCATENATE($C173,"New hires",$G173,$H173),StaffDataLookupName,), MATCH(BE$6,StaffDataMonths,))  + IF(BE$6&gt;INDEX(RoleData,MATCH($H173,RoleNames,),MATCH('Role Assumptions'!$H$5,ExpenseNames,)),INDEX(StaffData, MATCH(CONCATENATE($C173,"New hires",$G173,$H173),StaffDataLookupName,), MATCH(BE$6-INDEX(RoleData,MATCH($H173,RoleNames,),MATCH('Role Assumptions'!$H$5,ExpenseNames,)),StaffDataMonths,)) * INDEX(RoleData,MATCH($H173,RoleNames,),MATCH($F173,ExpenseNames,)),0)</f>
        <v>0</v>
      </c>
      <c r="BF173" s="22">
        <f>INDEX(RoleData,MATCH($H173,RoleNames,),MATCH($F173,ExpenseNames,))*INDEX(StaffData, MATCH(CONCATENATE($C173,"New hires",$G173,$H173),StaffDataLookupName,), MATCH(BF$6,StaffDataMonths,))  + IF(BF$6&gt;INDEX(RoleData,MATCH($H173,RoleNames,),MATCH('Role Assumptions'!$H$5,ExpenseNames,)),INDEX(StaffData, MATCH(CONCATENATE($C173,"New hires",$G173,$H173),StaffDataLookupName,), MATCH(BF$6-INDEX(RoleData,MATCH($H173,RoleNames,),MATCH('Role Assumptions'!$H$5,ExpenseNames,)),StaffDataMonths,)) * INDEX(RoleData,MATCH($H173,RoleNames,),MATCH($F173,ExpenseNames,)),0)</f>
        <v>0</v>
      </c>
      <c r="BG173" s="22">
        <f>INDEX(RoleData,MATCH($H173,RoleNames,),MATCH($F173,ExpenseNames,))*INDEX(StaffData, MATCH(CONCATENATE($C173,"New hires",$G173,$H173),StaffDataLookupName,), MATCH(BG$6,StaffDataMonths,))  + IF(BG$6&gt;INDEX(RoleData,MATCH($H173,RoleNames,),MATCH('Role Assumptions'!$H$5,ExpenseNames,)),INDEX(StaffData, MATCH(CONCATENATE($C173,"New hires",$G173,$H173),StaffDataLookupName,), MATCH(BG$6-INDEX(RoleData,MATCH($H173,RoleNames,),MATCH('Role Assumptions'!$H$5,ExpenseNames,)),StaffDataMonths,)) * INDEX(RoleData,MATCH($H173,RoleNames,),MATCH($F173,ExpenseNames,)),0)</f>
        <v>0</v>
      </c>
      <c r="BH173" s="22">
        <f>INDEX(RoleData,MATCH($H173,RoleNames,),MATCH($F173,ExpenseNames,))*INDEX(StaffData, MATCH(CONCATENATE($C173,"New hires",$G173,$H173),StaffDataLookupName,), MATCH(BH$6,StaffDataMonths,))  + IF(BH$6&gt;INDEX(RoleData,MATCH($H173,RoleNames,),MATCH('Role Assumptions'!$H$5,ExpenseNames,)),INDEX(StaffData, MATCH(CONCATENATE($C173,"New hires",$G173,$H173),StaffDataLookupName,), MATCH(BH$6-INDEX(RoleData,MATCH($H173,RoleNames,),MATCH('Role Assumptions'!$H$5,ExpenseNames,)),StaffDataMonths,)) * INDEX(RoleData,MATCH($H173,RoleNames,),MATCH($F173,ExpenseNames,)),0)</f>
        <v>0</v>
      </c>
      <c r="BI173" s="22">
        <f>INDEX(RoleData,MATCH($H173,RoleNames,),MATCH($F173,ExpenseNames,))*INDEX(StaffData, MATCH(CONCATENATE($C173,"New hires",$G173,$H173),StaffDataLookupName,), MATCH(BI$6,StaffDataMonths,))  + IF(BI$6&gt;INDEX(RoleData,MATCH($H173,RoleNames,),MATCH('Role Assumptions'!$H$5,ExpenseNames,)),INDEX(StaffData, MATCH(CONCATENATE($C173,"New hires",$G173,$H173),StaffDataLookupName,), MATCH(BI$6-INDEX(RoleData,MATCH($H173,RoleNames,),MATCH('Role Assumptions'!$H$5,ExpenseNames,)),StaffDataMonths,)) * INDEX(RoleData,MATCH($H173,RoleNames,),MATCH($F173,ExpenseNames,)),0)</f>
        <v>0</v>
      </c>
      <c r="BJ173" s="22">
        <f>INDEX(RoleData,MATCH($H173,RoleNames,),MATCH($F173,ExpenseNames,))*INDEX(StaffData, MATCH(CONCATENATE($C173,"New hires",$G173,$H173),StaffDataLookupName,), MATCH(BJ$6,StaffDataMonths,))  + IF(BJ$6&gt;INDEX(RoleData,MATCH($H173,RoleNames,),MATCH('Role Assumptions'!$H$5,ExpenseNames,)),INDEX(StaffData, MATCH(CONCATENATE($C173,"New hires",$G173,$H173),StaffDataLookupName,), MATCH(BJ$6-INDEX(RoleData,MATCH($H173,RoleNames,),MATCH('Role Assumptions'!$H$5,ExpenseNames,)),StaffDataMonths,)) * INDEX(RoleData,MATCH($H173,RoleNames,),MATCH($F173,ExpenseNames,)),0)</f>
        <v>0</v>
      </c>
      <c r="BK173" s="22">
        <f>INDEX(RoleData,MATCH($H173,RoleNames,),MATCH($F173,ExpenseNames,))*INDEX(StaffData, MATCH(CONCATENATE($C173,"New hires",$G173,$H173),StaffDataLookupName,), MATCH(BK$6,StaffDataMonths,))  + IF(BK$6&gt;INDEX(RoleData,MATCH($H173,RoleNames,),MATCH('Role Assumptions'!$H$5,ExpenseNames,)),INDEX(StaffData, MATCH(CONCATENATE($C173,"New hires",$G173,$H173),StaffDataLookupName,), MATCH(BK$6-INDEX(RoleData,MATCH($H173,RoleNames,),MATCH('Role Assumptions'!$H$5,ExpenseNames,)),StaffDataMonths,)) * INDEX(RoleData,MATCH($H173,RoleNames,),MATCH($F173,ExpenseNames,)),0)</f>
        <v>0</v>
      </c>
      <c r="BL173" s="22">
        <f>INDEX(RoleData,MATCH($H173,RoleNames,),MATCH($F173,ExpenseNames,))*INDEX(StaffData, MATCH(CONCATENATE($C173,"New hires",$G173,$H173),StaffDataLookupName,), MATCH(BL$6,StaffDataMonths,))  + IF(BL$6&gt;INDEX(RoleData,MATCH($H173,RoleNames,),MATCH('Role Assumptions'!$H$5,ExpenseNames,)),INDEX(StaffData, MATCH(CONCATENATE($C173,"New hires",$G173,$H173),StaffDataLookupName,), MATCH(BL$6-INDEX(RoleData,MATCH($H173,RoleNames,),MATCH('Role Assumptions'!$H$5,ExpenseNames,)),StaffDataMonths,)) * INDEX(RoleData,MATCH($H173,RoleNames,),MATCH($F173,ExpenseNames,)),0)</f>
        <v>2000</v>
      </c>
      <c r="BM173" s="22">
        <f>INDEX(RoleData,MATCH($H173,RoleNames,),MATCH($F173,ExpenseNames,))*INDEX(StaffData, MATCH(CONCATENATE($C173,"New hires",$G173,$H173),StaffDataLookupName,), MATCH(BM$6,StaffDataMonths,))  + IF(BM$6&gt;INDEX(RoleData,MATCH($H173,RoleNames,),MATCH('Role Assumptions'!$H$5,ExpenseNames,)),INDEX(StaffData, MATCH(CONCATENATE($C173,"New hires",$G173,$H173),StaffDataLookupName,), MATCH(BM$6-INDEX(RoleData,MATCH($H173,RoleNames,),MATCH('Role Assumptions'!$H$5,ExpenseNames,)),StaffDataMonths,)) * INDEX(RoleData,MATCH($H173,RoleNames,),MATCH($F173,ExpenseNames,)),0)</f>
        <v>0</v>
      </c>
      <c r="BN173" s="22">
        <f>INDEX(RoleData,MATCH($H173,RoleNames,),MATCH($F173,ExpenseNames,))*INDEX(StaffData, MATCH(CONCATENATE($C173,"New hires",$G173,$H173),StaffDataLookupName,), MATCH(BN$6,StaffDataMonths,))  + IF(BN$6&gt;INDEX(RoleData,MATCH($H173,RoleNames,),MATCH('Role Assumptions'!$H$5,ExpenseNames,)),INDEX(StaffData, MATCH(CONCATENATE($C173,"New hires",$G173,$H173),StaffDataLookupName,), MATCH(BN$6-INDEX(RoleData,MATCH($H173,RoleNames,),MATCH('Role Assumptions'!$H$5,ExpenseNames,)),StaffDataMonths,)) * INDEX(RoleData,MATCH($H173,RoleNames,),MATCH($F173,ExpenseNames,)),0)</f>
        <v>0</v>
      </c>
      <c r="BO173" s="22">
        <f>INDEX(RoleData,MATCH($H173,RoleNames,),MATCH($F173,ExpenseNames,))*INDEX(StaffData, MATCH(CONCATENATE($C173,"New hires",$G173,$H173),StaffDataLookupName,), MATCH(BO$6,StaffDataMonths,))  + IF(BO$6&gt;INDEX(RoleData,MATCH($H173,RoleNames,),MATCH('Role Assumptions'!$H$5,ExpenseNames,)),INDEX(StaffData, MATCH(CONCATENATE($C173,"New hires",$G173,$H173),StaffDataLookupName,), MATCH(BO$6-INDEX(RoleData,MATCH($H173,RoleNames,),MATCH('Role Assumptions'!$H$5,ExpenseNames,)),StaffDataMonths,)) * INDEX(RoleData,MATCH($H173,RoleNames,),MATCH($F173,ExpenseNames,)),0)</f>
        <v>0</v>
      </c>
      <c r="BP173" s="22">
        <f>INDEX(RoleData,MATCH($H173,RoleNames,),MATCH($F173,ExpenseNames,))*INDEX(StaffData, MATCH(CONCATENATE($C173,"New hires",$G173,$H173),StaffDataLookupName,), MATCH(BP$6,StaffDataMonths,))  + IF(BP$6&gt;INDEX(RoleData,MATCH($H173,RoleNames,),MATCH('Role Assumptions'!$H$5,ExpenseNames,)),INDEX(StaffData, MATCH(CONCATENATE($C173,"New hires",$G173,$H173),StaffDataLookupName,), MATCH(BP$6-INDEX(RoleData,MATCH($H173,RoleNames,),MATCH('Role Assumptions'!$H$5,ExpenseNames,)),StaffDataMonths,)) * INDEX(RoleData,MATCH($H173,RoleNames,),MATCH($F173,ExpenseNames,)),0)</f>
        <v>0</v>
      </c>
      <c r="BQ173" s="22">
        <f>INDEX(RoleData,MATCH($H173,RoleNames,),MATCH($F173,ExpenseNames,))*INDEX(StaffData, MATCH(CONCATENATE($C173,"New hires",$G173,$H173),StaffDataLookupName,), MATCH(BQ$6,StaffDataMonths,))  + IF(BQ$6&gt;INDEX(RoleData,MATCH($H173,RoleNames,),MATCH('Role Assumptions'!$H$5,ExpenseNames,)),INDEX(StaffData, MATCH(CONCATENATE($C173,"New hires",$G173,$H173),StaffDataLookupName,), MATCH(BQ$6-INDEX(RoleData,MATCH($H173,RoleNames,),MATCH('Role Assumptions'!$H$5,ExpenseNames,)),StaffDataMonths,)) * INDEX(RoleData,MATCH($H173,RoleNames,),MATCH($F173,ExpenseNames,)),0)</f>
        <v>0</v>
      </c>
    </row>
    <row r="174" spans="1:69" s="9" customFormat="1" ht="16" customHeight="1">
      <c r="A174" s="212"/>
      <c r="B174" s="21" t="s">
        <v>132</v>
      </c>
      <c r="C174" s="212" t="s">
        <v>34</v>
      </c>
      <c r="D174" s="212" t="s">
        <v>118</v>
      </c>
      <c r="E174" s="212" t="s">
        <v>113</v>
      </c>
      <c r="F174" s="212" t="s">
        <v>89</v>
      </c>
      <c r="G174" s="212" t="s">
        <v>57</v>
      </c>
      <c r="H174" s="197" t="s">
        <v>56</v>
      </c>
      <c r="I174" s="197" t="str">
        <f t="shared" si="110"/>
        <v>ExpensesOperationsStaffTechnologyComputerCustomer SupportSupport Manager</v>
      </c>
      <c r="J174" s="22">
        <f>INDEX(RoleData,MATCH($H174,RoleNames,),MATCH($F174,ExpenseNames,))*INDEX(StaffData, MATCH(CONCATENATE($C174,"New hires",$G174,$H174),StaffDataLookupName,), MATCH(J$6,StaffDataMonths,))  + IF(J$6&gt;INDEX(RoleData,MATCH($H174,RoleNames,),MATCH('Role Assumptions'!$H$5,ExpenseNames,)),INDEX(StaffData, MATCH(CONCATENATE($C174,"New hires",$G174,$H174),StaffDataLookupName,), MATCH(J$6-INDEX(RoleData,MATCH($H174,RoleNames,),MATCH('Role Assumptions'!$H$5,ExpenseNames,)),StaffDataMonths,)) * INDEX(RoleData,MATCH($H174,RoleNames,),MATCH($F174,ExpenseNames,)),0)</f>
        <v>2000</v>
      </c>
      <c r="K174" s="22">
        <f>INDEX(RoleData,MATCH($H174,RoleNames,),MATCH($F174,ExpenseNames,))*INDEX(StaffData, MATCH(CONCATENATE($C174,"New hires",$G174,$H174),StaffDataLookupName,), MATCH(K$6,StaffDataMonths,))  + IF(K$6&gt;INDEX(RoleData,MATCH($H174,RoleNames,),MATCH('Role Assumptions'!$H$5,ExpenseNames,)),INDEX(StaffData, MATCH(CONCATENATE($C174,"New hires",$G174,$H174),StaffDataLookupName,), MATCH(K$6-INDEX(RoleData,MATCH($H174,RoleNames,),MATCH('Role Assumptions'!$H$5,ExpenseNames,)),StaffDataMonths,)) * INDEX(RoleData,MATCH($H174,RoleNames,),MATCH($F174,ExpenseNames,)),0)</f>
        <v>0</v>
      </c>
      <c r="L174" s="22">
        <f>INDEX(RoleData,MATCH($H174,RoleNames,),MATCH($F174,ExpenseNames,))*INDEX(StaffData, MATCH(CONCATENATE($C174,"New hires",$G174,$H174),StaffDataLookupName,), MATCH(L$6,StaffDataMonths,))  + IF(L$6&gt;INDEX(RoleData,MATCH($H174,RoleNames,),MATCH('Role Assumptions'!$H$5,ExpenseNames,)),INDEX(StaffData, MATCH(CONCATENATE($C174,"New hires",$G174,$H174),StaffDataLookupName,), MATCH(L$6-INDEX(RoleData,MATCH($H174,RoleNames,),MATCH('Role Assumptions'!$H$5,ExpenseNames,)),StaffDataMonths,)) * INDEX(RoleData,MATCH($H174,RoleNames,),MATCH($F174,ExpenseNames,)),0)</f>
        <v>0</v>
      </c>
      <c r="M174" s="22">
        <f>INDEX(RoleData,MATCH($H174,RoleNames,),MATCH($F174,ExpenseNames,))*INDEX(StaffData, MATCH(CONCATENATE($C174,"New hires",$G174,$H174),StaffDataLookupName,), MATCH(M$6,StaffDataMonths,))  + IF(M$6&gt;INDEX(RoleData,MATCH($H174,RoleNames,),MATCH('Role Assumptions'!$H$5,ExpenseNames,)),INDEX(StaffData, MATCH(CONCATENATE($C174,"New hires",$G174,$H174),StaffDataLookupName,), MATCH(M$6-INDEX(RoleData,MATCH($H174,RoleNames,),MATCH('Role Assumptions'!$H$5,ExpenseNames,)),StaffDataMonths,)) * INDEX(RoleData,MATCH($H174,RoleNames,),MATCH($F174,ExpenseNames,)),0)</f>
        <v>0</v>
      </c>
      <c r="N174" s="22">
        <f>INDEX(RoleData,MATCH($H174,RoleNames,),MATCH($F174,ExpenseNames,))*INDEX(StaffData, MATCH(CONCATENATE($C174,"New hires",$G174,$H174),StaffDataLookupName,), MATCH(N$6,StaffDataMonths,))  + IF(N$6&gt;INDEX(RoleData,MATCH($H174,RoleNames,),MATCH('Role Assumptions'!$H$5,ExpenseNames,)),INDEX(StaffData, MATCH(CONCATENATE($C174,"New hires",$G174,$H174),StaffDataLookupName,), MATCH(N$6-INDEX(RoleData,MATCH($H174,RoleNames,),MATCH('Role Assumptions'!$H$5,ExpenseNames,)),StaffDataMonths,)) * INDEX(RoleData,MATCH($H174,RoleNames,),MATCH($F174,ExpenseNames,)),0)</f>
        <v>0</v>
      </c>
      <c r="O174" s="22">
        <f>INDEX(RoleData,MATCH($H174,RoleNames,),MATCH($F174,ExpenseNames,))*INDEX(StaffData, MATCH(CONCATENATE($C174,"New hires",$G174,$H174),StaffDataLookupName,), MATCH(O$6,StaffDataMonths,))  + IF(O$6&gt;INDEX(RoleData,MATCH($H174,RoleNames,),MATCH('Role Assumptions'!$H$5,ExpenseNames,)),INDEX(StaffData, MATCH(CONCATENATE($C174,"New hires",$G174,$H174),StaffDataLookupName,), MATCH(O$6-INDEX(RoleData,MATCH($H174,RoleNames,),MATCH('Role Assumptions'!$H$5,ExpenseNames,)),StaffDataMonths,)) * INDEX(RoleData,MATCH($H174,RoleNames,),MATCH($F174,ExpenseNames,)),0)</f>
        <v>0</v>
      </c>
      <c r="P174" s="22">
        <f>INDEX(RoleData,MATCH($H174,RoleNames,),MATCH($F174,ExpenseNames,))*INDEX(StaffData, MATCH(CONCATENATE($C174,"New hires",$G174,$H174),StaffDataLookupName,), MATCH(P$6,StaffDataMonths,))  + IF(P$6&gt;INDEX(RoleData,MATCH($H174,RoleNames,),MATCH('Role Assumptions'!$H$5,ExpenseNames,)),INDEX(StaffData, MATCH(CONCATENATE($C174,"New hires",$G174,$H174),StaffDataLookupName,), MATCH(P$6-INDEX(RoleData,MATCH($H174,RoleNames,),MATCH('Role Assumptions'!$H$5,ExpenseNames,)),StaffDataMonths,)) * INDEX(RoleData,MATCH($H174,RoleNames,),MATCH($F174,ExpenseNames,)),0)</f>
        <v>0</v>
      </c>
      <c r="Q174" s="22">
        <f>INDEX(RoleData,MATCH($H174,RoleNames,),MATCH($F174,ExpenseNames,))*INDEX(StaffData, MATCH(CONCATENATE($C174,"New hires",$G174,$H174),StaffDataLookupName,), MATCH(Q$6,StaffDataMonths,))  + IF(Q$6&gt;INDEX(RoleData,MATCH($H174,RoleNames,),MATCH('Role Assumptions'!$H$5,ExpenseNames,)),INDEX(StaffData, MATCH(CONCATENATE($C174,"New hires",$G174,$H174),StaffDataLookupName,), MATCH(Q$6-INDEX(RoleData,MATCH($H174,RoleNames,),MATCH('Role Assumptions'!$H$5,ExpenseNames,)),StaffDataMonths,)) * INDEX(RoleData,MATCH($H174,RoleNames,),MATCH($F174,ExpenseNames,)),0)</f>
        <v>0</v>
      </c>
      <c r="R174" s="22">
        <f>INDEX(RoleData,MATCH($H174,RoleNames,),MATCH($F174,ExpenseNames,))*INDEX(StaffData, MATCH(CONCATENATE($C174,"New hires",$G174,$H174),StaffDataLookupName,), MATCH(R$6,StaffDataMonths,))  + IF(R$6&gt;INDEX(RoleData,MATCH($H174,RoleNames,),MATCH('Role Assumptions'!$H$5,ExpenseNames,)),INDEX(StaffData, MATCH(CONCATENATE($C174,"New hires",$G174,$H174),StaffDataLookupName,), MATCH(R$6-INDEX(RoleData,MATCH($H174,RoleNames,),MATCH('Role Assumptions'!$H$5,ExpenseNames,)),StaffDataMonths,)) * INDEX(RoleData,MATCH($H174,RoleNames,),MATCH($F174,ExpenseNames,)),0)</f>
        <v>0</v>
      </c>
      <c r="S174" s="22">
        <f>INDEX(RoleData,MATCH($H174,RoleNames,),MATCH($F174,ExpenseNames,))*INDEX(StaffData, MATCH(CONCATENATE($C174,"New hires",$G174,$H174),StaffDataLookupName,), MATCH(S$6,StaffDataMonths,))  + IF(S$6&gt;INDEX(RoleData,MATCH($H174,RoleNames,),MATCH('Role Assumptions'!$H$5,ExpenseNames,)),INDEX(StaffData, MATCH(CONCATENATE($C174,"New hires",$G174,$H174),StaffDataLookupName,), MATCH(S$6-INDEX(RoleData,MATCH($H174,RoleNames,),MATCH('Role Assumptions'!$H$5,ExpenseNames,)),StaffDataMonths,)) * INDEX(RoleData,MATCH($H174,RoleNames,),MATCH($F174,ExpenseNames,)),0)</f>
        <v>0</v>
      </c>
      <c r="T174" s="22">
        <f>INDEX(RoleData,MATCH($H174,RoleNames,),MATCH($F174,ExpenseNames,))*INDEX(StaffData, MATCH(CONCATENATE($C174,"New hires",$G174,$H174),StaffDataLookupName,), MATCH(T$6,StaffDataMonths,))  + IF(T$6&gt;INDEX(RoleData,MATCH($H174,RoleNames,),MATCH('Role Assumptions'!$H$5,ExpenseNames,)),INDEX(StaffData, MATCH(CONCATENATE($C174,"New hires",$G174,$H174),StaffDataLookupName,), MATCH(T$6-INDEX(RoleData,MATCH($H174,RoleNames,),MATCH('Role Assumptions'!$H$5,ExpenseNames,)),StaffDataMonths,)) * INDEX(RoleData,MATCH($H174,RoleNames,),MATCH($F174,ExpenseNames,)),0)</f>
        <v>0</v>
      </c>
      <c r="U174" s="22">
        <f>INDEX(RoleData,MATCH($H174,RoleNames,),MATCH($F174,ExpenseNames,))*INDEX(StaffData, MATCH(CONCATENATE($C174,"New hires",$G174,$H174),StaffDataLookupName,), MATCH(U$6,StaffDataMonths,))  + IF(U$6&gt;INDEX(RoleData,MATCH($H174,RoleNames,),MATCH('Role Assumptions'!$H$5,ExpenseNames,)),INDEX(StaffData, MATCH(CONCATENATE($C174,"New hires",$G174,$H174),StaffDataLookupName,), MATCH(U$6-INDEX(RoleData,MATCH($H174,RoleNames,),MATCH('Role Assumptions'!$H$5,ExpenseNames,)),StaffDataMonths,)) * INDEX(RoleData,MATCH($H174,RoleNames,),MATCH($F174,ExpenseNames,)),0)</f>
        <v>0</v>
      </c>
      <c r="V174" s="22">
        <f>INDEX(RoleData,MATCH($H174,RoleNames,),MATCH($F174,ExpenseNames,))*INDEX(StaffData, MATCH(CONCATENATE($C174,"New hires",$G174,$H174),StaffDataLookupName,), MATCH(V$6,StaffDataMonths,))  + IF(V$6&gt;INDEX(RoleData,MATCH($H174,RoleNames,),MATCH('Role Assumptions'!$H$5,ExpenseNames,)),INDEX(StaffData, MATCH(CONCATENATE($C174,"New hires",$G174,$H174),StaffDataLookupName,), MATCH(V$6-INDEX(RoleData,MATCH($H174,RoleNames,),MATCH('Role Assumptions'!$H$5,ExpenseNames,)),StaffDataMonths,)) * INDEX(RoleData,MATCH($H174,RoleNames,),MATCH($F174,ExpenseNames,)),0)</f>
        <v>0</v>
      </c>
      <c r="W174" s="22">
        <f>INDEX(RoleData,MATCH($H174,RoleNames,),MATCH($F174,ExpenseNames,))*INDEX(StaffData, MATCH(CONCATENATE($C174,"New hires",$G174,$H174),StaffDataLookupName,), MATCH(W$6,StaffDataMonths,))  + IF(W$6&gt;INDEX(RoleData,MATCH($H174,RoleNames,),MATCH('Role Assumptions'!$H$5,ExpenseNames,)),INDEX(StaffData, MATCH(CONCATENATE($C174,"New hires",$G174,$H174),StaffDataLookupName,), MATCH(W$6-INDEX(RoleData,MATCH($H174,RoleNames,),MATCH('Role Assumptions'!$H$5,ExpenseNames,)),StaffDataMonths,)) * INDEX(RoleData,MATCH($H174,RoleNames,),MATCH($F174,ExpenseNames,)),0)</f>
        <v>0</v>
      </c>
      <c r="X174" s="22">
        <f>INDEX(RoleData,MATCH($H174,RoleNames,),MATCH($F174,ExpenseNames,))*INDEX(StaffData, MATCH(CONCATENATE($C174,"New hires",$G174,$H174),StaffDataLookupName,), MATCH(X$6,StaffDataMonths,))  + IF(X$6&gt;INDEX(RoleData,MATCH($H174,RoleNames,),MATCH('Role Assumptions'!$H$5,ExpenseNames,)),INDEX(StaffData, MATCH(CONCATENATE($C174,"New hires",$G174,$H174),StaffDataLookupName,), MATCH(X$6-INDEX(RoleData,MATCH($H174,RoleNames,),MATCH('Role Assumptions'!$H$5,ExpenseNames,)),StaffDataMonths,)) * INDEX(RoleData,MATCH($H174,RoleNames,),MATCH($F174,ExpenseNames,)),0)</f>
        <v>0</v>
      </c>
      <c r="Y174" s="22">
        <f>INDEX(RoleData,MATCH($H174,RoleNames,),MATCH($F174,ExpenseNames,))*INDEX(StaffData, MATCH(CONCATENATE($C174,"New hires",$G174,$H174),StaffDataLookupName,), MATCH(Y$6,StaffDataMonths,))  + IF(Y$6&gt;INDEX(RoleData,MATCH($H174,RoleNames,),MATCH('Role Assumptions'!$H$5,ExpenseNames,)),INDEX(StaffData, MATCH(CONCATENATE($C174,"New hires",$G174,$H174),StaffDataLookupName,), MATCH(Y$6-INDEX(RoleData,MATCH($H174,RoleNames,),MATCH('Role Assumptions'!$H$5,ExpenseNames,)),StaffDataMonths,)) * INDEX(RoleData,MATCH($H174,RoleNames,),MATCH($F174,ExpenseNames,)),0)</f>
        <v>0</v>
      </c>
      <c r="Z174" s="22">
        <f>INDEX(RoleData,MATCH($H174,RoleNames,),MATCH($F174,ExpenseNames,))*INDEX(StaffData, MATCH(CONCATENATE($C174,"New hires",$G174,$H174),StaffDataLookupName,), MATCH(Z$6,StaffDataMonths,))  + IF(Z$6&gt;INDEX(RoleData,MATCH($H174,RoleNames,),MATCH('Role Assumptions'!$H$5,ExpenseNames,)),INDEX(StaffData, MATCH(CONCATENATE($C174,"New hires",$G174,$H174),StaffDataLookupName,), MATCH(Z$6-INDEX(RoleData,MATCH($H174,RoleNames,),MATCH('Role Assumptions'!$H$5,ExpenseNames,)),StaffDataMonths,)) * INDEX(RoleData,MATCH($H174,RoleNames,),MATCH($F174,ExpenseNames,)),0)</f>
        <v>0</v>
      </c>
      <c r="AA174" s="22">
        <f>INDEX(RoleData,MATCH($H174,RoleNames,),MATCH($F174,ExpenseNames,))*INDEX(StaffData, MATCH(CONCATENATE($C174,"New hires",$G174,$H174),StaffDataLookupName,), MATCH(AA$6,StaffDataMonths,))  + IF(AA$6&gt;INDEX(RoleData,MATCH($H174,RoleNames,),MATCH('Role Assumptions'!$H$5,ExpenseNames,)),INDEX(StaffData, MATCH(CONCATENATE($C174,"New hires",$G174,$H174),StaffDataLookupName,), MATCH(AA$6-INDEX(RoleData,MATCH($H174,RoleNames,),MATCH('Role Assumptions'!$H$5,ExpenseNames,)),StaffDataMonths,)) * INDEX(RoleData,MATCH($H174,RoleNames,),MATCH($F174,ExpenseNames,)),0)</f>
        <v>0</v>
      </c>
      <c r="AB174" s="22">
        <f>INDEX(RoleData,MATCH($H174,RoleNames,),MATCH($F174,ExpenseNames,))*INDEX(StaffData, MATCH(CONCATENATE($C174,"New hires",$G174,$H174),StaffDataLookupName,), MATCH(AB$6,StaffDataMonths,))  + IF(AB$6&gt;INDEX(RoleData,MATCH($H174,RoleNames,),MATCH('Role Assumptions'!$H$5,ExpenseNames,)),INDEX(StaffData, MATCH(CONCATENATE($C174,"New hires",$G174,$H174),StaffDataLookupName,), MATCH(AB$6-INDEX(RoleData,MATCH($H174,RoleNames,),MATCH('Role Assumptions'!$H$5,ExpenseNames,)),StaffDataMonths,)) * INDEX(RoleData,MATCH($H174,RoleNames,),MATCH($F174,ExpenseNames,)),0)</f>
        <v>0</v>
      </c>
      <c r="AC174" s="22">
        <f>INDEX(RoleData,MATCH($H174,RoleNames,),MATCH($F174,ExpenseNames,))*INDEX(StaffData, MATCH(CONCATENATE($C174,"New hires",$G174,$H174),StaffDataLookupName,), MATCH(AC$6,StaffDataMonths,))  + IF(AC$6&gt;INDEX(RoleData,MATCH($H174,RoleNames,),MATCH('Role Assumptions'!$H$5,ExpenseNames,)),INDEX(StaffData, MATCH(CONCATENATE($C174,"New hires",$G174,$H174),StaffDataLookupName,), MATCH(AC$6-INDEX(RoleData,MATCH($H174,RoleNames,),MATCH('Role Assumptions'!$H$5,ExpenseNames,)),StaffDataMonths,)) * INDEX(RoleData,MATCH($H174,RoleNames,),MATCH($F174,ExpenseNames,)),0)</f>
        <v>0</v>
      </c>
      <c r="AD174" s="22">
        <f>INDEX(RoleData,MATCH($H174,RoleNames,),MATCH($F174,ExpenseNames,))*INDEX(StaffData, MATCH(CONCATENATE($C174,"New hires",$G174,$H174),StaffDataLookupName,), MATCH(AD$6,StaffDataMonths,))  + IF(AD$6&gt;INDEX(RoleData,MATCH($H174,RoleNames,),MATCH('Role Assumptions'!$H$5,ExpenseNames,)),INDEX(StaffData, MATCH(CONCATENATE($C174,"New hires",$G174,$H174),StaffDataLookupName,), MATCH(AD$6-INDEX(RoleData,MATCH($H174,RoleNames,),MATCH('Role Assumptions'!$H$5,ExpenseNames,)),StaffDataMonths,)) * INDEX(RoleData,MATCH($H174,RoleNames,),MATCH($F174,ExpenseNames,)),0)</f>
        <v>0</v>
      </c>
      <c r="AE174" s="22">
        <f>INDEX(RoleData,MATCH($H174,RoleNames,),MATCH($F174,ExpenseNames,))*INDEX(StaffData, MATCH(CONCATENATE($C174,"New hires",$G174,$H174),StaffDataLookupName,), MATCH(AE$6,StaffDataMonths,))  + IF(AE$6&gt;INDEX(RoleData,MATCH($H174,RoleNames,),MATCH('Role Assumptions'!$H$5,ExpenseNames,)),INDEX(StaffData, MATCH(CONCATENATE($C174,"New hires",$G174,$H174),StaffDataLookupName,), MATCH(AE$6-INDEX(RoleData,MATCH($H174,RoleNames,),MATCH('Role Assumptions'!$H$5,ExpenseNames,)),StaffDataMonths,)) * INDEX(RoleData,MATCH($H174,RoleNames,),MATCH($F174,ExpenseNames,)),0)</f>
        <v>0</v>
      </c>
      <c r="AF174" s="22">
        <f>INDEX(RoleData,MATCH($H174,RoleNames,),MATCH($F174,ExpenseNames,))*INDEX(StaffData, MATCH(CONCATENATE($C174,"New hires",$G174,$H174),StaffDataLookupName,), MATCH(AF$6,StaffDataMonths,))  + IF(AF$6&gt;INDEX(RoleData,MATCH($H174,RoleNames,),MATCH('Role Assumptions'!$H$5,ExpenseNames,)),INDEX(StaffData, MATCH(CONCATENATE($C174,"New hires",$G174,$H174),StaffDataLookupName,), MATCH(AF$6-INDEX(RoleData,MATCH($H174,RoleNames,),MATCH('Role Assumptions'!$H$5,ExpenseNames,)),StaffDataMonths,)) * INDEX(RoleData,MATCH($H174,RoleNames,),MATCH($F174,ExpenseNames,)),0)</f>
        <v>0</v>
      </c>
      <c r="AG174" s="22">
        <f>INDEX(RoleData,MATCH($H174,RoleNames,),MATCH($F174,ExpenseNames,))*INDEX(StaffData, MATCH(CONCATENATE($C174,"New hires",$G174,$H174),StaffDataLookupName,), MATCH(AG$6,StaffDataMonths,))  + IF(AG$6&gt;INDEX(RoleData,MATCH($H174,RoleNames,),MATCH('Role Assumptions'!$H$5,ExpenseNames,)),INDEX(StaffData, MATCH(CONCATENATE($C174,"New hires",$G174,$H174),StaffDataLookupName,), MATCH(AG$6-INDEX(RoleData,MATCH($H174,RoleNames,),MATCH('Role Assumptions'!$H$5,ExpenseNames,)),StaffDataMonths,)) * INDEX(RoleData,MATCH($H174,RoleNames,),MATCH($F174,ExpenseNames,)),0)</f>
        <v>0</v>
      </c>
      <c r="AH174" s="22">
        <f>INDEX(RoleData,MATCH($H174,RoleNames,),MATCH($F174,ExpenseNames,))*INDEX(StaffData, MATCH(CONCATENATE($C174,"New hires",$G174,$H174),StaffDataLookupName,), MATCH(AH$6,StaffDataMonths,))  + IF(AH$6&gt;INDEX(RoleData,MATCH($H174,RoleNames,),MATCH('Role Assumptions'!$H$5,ExpenseNames,)),INDEX(StaffData, MATCH(CONCATENATE($C174,"New hires",$G174,$H174),StaffDataLookupName,), MATCH(AH$6-INDEX(RoleData,MATCH($H174,RoleNames,),MATCH('Role Assumptions'!$H$5,ExpenseNames,)),StaffDataMonths,)) * INDEX(RoleData,MATCH($H174,RoleNames,),MATCH($F174,ExpenseNames,)),0)</f>
        <v>2000</v>
      </c>
      <c r="AI174" s="22">
        <f>INDEX(RoleData,MATCH($H174,RoleNames,),MATCH($F174,ExpenseNames,))*INDEX(StaffData, MATCH(CONCATENATE($C174,"New hires",$G174,$H174),StaffDataLookupName,), MATCH(AI$6,StaffDataMonths,))  + IF(AI$6&gt;INDEX(RoleData,MATCH($H174,RoleNames,),MATCH('Role Assumptions'!$H$5,ExpenseNames,)),INDEX(StaffData, MATCH(CONCATENATE($C174,"New hires",$G174,$H174),StaffDataLookupName,), MATCH(AI$6-INDEX(RoleData,MATCH($H174,RoleNames,),MATCH('Role Assumptions'!$H$5,ExpenseNames,)),StaffDataMonths,)) * INDEX(RoleData,MATCH($H174,RoleNames,),MATCH($F174,ExpenseNames,)),0)</f>
        <v>0</v>
      </c>
      <c r="AJ174" s="22">
        <f>INDEX(RoleData,MATCH($H174,RoleNames,),MATCH($F174,ExpenseNames,))*INDEX(StaffData, MATCH(CONCATENATE($C174,"New hires",$G174,$H174),StaffDataLookupName,), MATCH(AJ$6,StaffDataMonths,))  + IF(AJ$6&gt;INDEX(RoleData,MATCH($H174,RoleNames,),MATCH('Role Assumptions'!$H$5,ExpenseNames,)),INDEX(StaffData, MATCH(CONCATENATE($C174,"New hires",$G174,$H174),StaffDataLookupName,), MATCH(AJ$6-INDEX(RoleData,MATCH($H174,RoleNames,),MATCH('Role Assumptions'!$H$5,ExpenseNames,)),StaffDataMonths,)) * INDEX(RoleData,MATCH($H174,RoleNames,),MATCH($F174,ExpenseNames,)),0)</f>
        <v>0</v>
      </c>
      <c r="AK174" s="22">
        <f>INDEX(RoleData,MATCH($H174,RoleNames,),MATCH($F174,ExpenseNames,))*INDEX(StaffData, MATCH(CONCATENATE($C174,"New hires",$G174,$H174),StaffDataLookupName,), MATCH(AK$6,StaffDataMonths,))  + IF(AK$6&gt;INDEX(RoleData,MATCH($H174,RoleNames,),MATCH('Role Assumptions'!$H$5,ExpenseNames,)),INDEX(StaffData, MATCH(CONCATENATE($C174,"New hires",$G174,$H174),StaffDataLookupName,), MATCH(AK$6-INDEX(RoleData,MATCH($H174,RoleNames,),MATCH('Role Assumptions'!$H$5,ExpenseNames,)),StaffDataMonths,)) * INDEX(RoleData,MATCH($H174,RoleNames,),MATCH($F174,ExpenseNames,)),0)</f>
        <v>0</v>
      </c>
      <c r="AL174" s="22">
        <f>INDEX(RoleData,MATCH($H174,RoleNames,),MATCH($F174,ExpenseNames,))*INDEX(StaffData, MATCH(CONCATENATE($C174,"New hires",$G174,$H174),StaffDataLookupName,), MATCH(AL$6,StaffDataMonths,))  + IF(AL$6&gt;INDEX(RoleData,MATCH($H174,RoleNames,),MATCH('Role Assumptions'!$H$5,ExpenseNames,)),INDEX(StaffData, MATCH(CONCATENATE($C174,"New hires",$G174,$H174),StaffDataLookupName,), MATCH(AL$6-INDEX(RoleData,MATCH($H174,RoleNames,),MATCH('Role Assumptions'!$H$5,ExpenseNames,)),StaffDataMonths,)) * INDEX(RoleData,MATCH($H174,RoleNames,),MATCH($F174,ExpenseNames,)),0)</f>
        <v>0</v>
      </c>
      <c r="AM174" s="22">
        <f>INDEX(RoleData,MATCH($H174,RoleNames,),MATCH($F174,ExpenseNames,))*INDEX(StaffData, MATCH(CONCATENATE($C174,"New hires",$G174,$H174),StaffDataLookupName,), MATCH(AM$6,StaffDataMonths,))  + IF(AM$6&gt;INDEX(RoleData,MATCH($H174,RoleNames,),MATCH('Role Assumptions'!$H$5,ExpenseNames,)),INDEX(StaffData, MATCH(CONCATENATE($C174,"New hires",$G174,$H174),StaffDataLookupName,), MATCH(AM$6-INDEX(RoleData,MATCH($H174,RoleNames,),MATCH('Role Assumptions'!$H$5,ExpenseNames,)),StaffDataMonths,)) * INDEX(RoleData,MATCH($H174,RoleNames,),MATCH($F174,ExpenseNames,)),0)</f>
        <v>0</v>
      </c>
      <c r="AN174" s="22">
        <f>INDEX(RoleData,MATCH($H174,RoleNames,),MATCH($F174,ExpenseNames,))*INDEX(StaffData, MATCH(CONCATENATE($C174,"New hires",$G174,$H174),StaffDataLookupName,), MATCH(AN$6,StaffDataMonths,))  + IF(AN$6&gt;INDEX(RoleData,MATCH($H174,RoleNames,),MATCH('Role Assumptions'!$H$5,ExpenseNames,)),INDEX(StaffData, MATCH(CONCATENATE($C174,"New hires",$G174,$H174),StaffDataLookupName,), MATCH(AN$6-INDEX(RoleData,MATCH($H174,RoleNames,),MATCH('Role Assumptions'!$H$5,ExpenseNames,)),StaffDataMonths,)) * INDEX(RoleData,MATCH($H174,RoleNames,),MATCH($F174,ExpenseNames,)),0)</f>
        <v>0</v>
      </c>
      <c r="AO174" s="22">
        <f>INDEX(RoleData,MATCH($H174,RoleNames,),MATCH($F174,ExpenseNames,))*INDEX(StaffData, MATCH(CONCATENATE($C174,"New hires",$G174,$H174),StaffDataLookupName,), MATCH(AO$6,StaffDataMonths,))  + IF(AO$6&gt;INDEX(RoleData,MATCH($H174,RoleNames,),MATCH('Role Assumptions'!$H$5,ExpenseNames,)),INDEX(StaffData, MATCH(CONCATENATE($C174,"New hires",$G174,$H174),StaffDataLookupName,), MATCH(AO$6-INDEX(RoleData,MATCH($H174,RoleNames,),MATCH('Role Assumptions'!$H$5,ExpenseNames,)),StaffDataMonths,)) * INDEX(RoleData,MATCH($H174,RoleNames,),MATCH($F174,ExpenseNames,)),0)</f>
        <v>0</v>
      </c>
      <c r="AP174" s="22">
        <f>INDEX(RoleData,MATCH($H174,RoleNames,),MATCH($F174,ExpenseNames,))*INDEX(StaffData, MATCH(CONCATENATE($C174,"New hires",$G174,$H174),StaffDataLookupName,), MATCH(AP$6,StaffDataMonths,))  + IF(AP$6&gt;INDEX(RoleData,MATCH($H174,RoleNames,),MATCH('Role Assumptions'!$H$5,ExpenseNames,)),INDEX(StaffData, MATCH(CONCATENATE($C174,"New hires",$G174,$H174),StaffDataLookupName,), MATCH(AP$6-INDEX(RoleData,MATCH($H174,RoleNames,),MATCH('Role Assumptions'!$H$5,ExpenseNames,)),StaffDataMonths,)) * INDEX(RoleData,MATCH($H174,RoleNames,),MATCH($F174,ExpenseNames,)),0)</f>
        <v>0</v>
      </c>
      <c r="AQ174" s="22">
        <f>INDEX(RoleData,MATCH($H174,RoleNames,),MATCH($F174,ExpenseNames,))*INDEX(StaffData, MATCH(CONCATENATE($C174,"New hires",$G174,$H174),StaffDataLookupName,), MATCH(AQ$6,StaffDataMonths,))  + IF(AQ$6&gt;INDEX(RoleData,MATCH($H174,RoleNames,),MATCH('Role Assumptions'!$H$5,ExpenseNames,)),INDEX(StaffData, MATCH(CONCATENATE($C174,"New hires",$G174,$H174),StaffDataLookupName,), MATCH(AQ$6-INDEX(RoleData,MATCH($H174,RoleNames,),MATCH('Role Assumptions'!$H$5,ExpenseNames,)),StaffDataMonths,)) * INDEX(RoleData,MATCH($H174,RoleNames,),MATCH($F174,ExpenseNames,)),0)</f>
        <v>0</v>
      </c>
      <c r="AR174" s="22">
        <f>INDEX(RoleData,MATCH($H174,RoleNames,),MATCH($F174,ExpenseNames,))*INDEX(StaffData, MATCH(CONCATENATE($C174,"New hires",$G174,$H174),StaffDataLookupName,), MATCH(AR$6,StaffDataMonths,))  + IF(AR$6&gt;INDEX(RoleData,MATCH($H174,RoleNames,),MATCH('Role Assumptions'!$H$5,ExpenseNames,)),INDEX(StaffData, MATCH(CONCATENATE($C174,"New hires",$G174,$H174),StaffDataLookupName,), MATCH(AR$6-INDEX(RoleData,MATCH($H174,RoleNames,),MATCH('Role Assumptions'!$H$5,ExpenseNames,)),StaffDataMonths,)) * INDEX(RoleData,MATCH($H174,RoleNames,),MATCH($F174,ExpenseNames,)),0)</f>
        <v>0</v>
      </c>
      <c r="AS174" s="22">
        <f>INDEX(RoleData,MATCH($H174,RoleNames,),MATCH($F174,ExpenseNames,))*INDEX(StaffData, MATCH(CONCATENATE($C174,"New hires",$G174,$H174),StaffDataLookupName,), MATCH(AS$6,StaffDataMonths,))  + IF(AS$6&gt;INDEX(RoleData,MATCH($H174,RoleNames,),MATCH('Role Assumptions'!$H$5,ExpenseNames,)),INDEX(StaffData, MATCH(CONCATENATE($C174,"New hires",$G174,$H174),StaffDataLookupName,), MATCH(AS$6-INDEX(RoleData,MATCH($H174,RoleNames,),MATCH('Role Assumptions'!$H$5,ExpenseNames,)),StaffDataMonths,)) * INDEX(RoleData,MATCH($H174,RoleNames,),MATCH($F174,ExpenseNames,)),0)</f>
        <v>0</v>
      </c>
      <c r="AT174" s="22">
        <f>INDEX(RoleData,MATCH($H174,RoleNames,),MATCH($F174,ExpenseNames,))*INDEX(StaffData, MATCH(CONCATENATE($C174,"New hires",$G174,$H174),StaffDataLookupName,), MATCH(AT$6,StaffDataMonths,))  + IF(AT$6&gt;INDEX(RoleData,MATCH($H174,RoleNames,),MATCH('Role Assumptions'!$H$5,ExpenseNames,)),INDEX(StaffData, MATCH(CONCATENATE($C174,"New hires",$G174,$H174),StaffDataLookupName,), MATCH(AT$6-INDEX(RoleData,MATCH($H174,RoleNames,),MATCH('Role Assumptions'!$H$5,ExpenseNames,)),StaffDataMonths,)) * INDEX(RoleData,MATCH($H174,RoleNames,),MATCH($F174,ExpenseNames,)),0)</f>
        <v>0</v>
      </c>
      <c r="AU174" s="22">
        <f>INDEX(RoleData,MATCH($H174,RoleNames,),MATCH($F174,ExpenseNames,))*INDEX(StaffData, MATCH(CONCATENATE($C174,"New hires",$G174,$H174),StaffDataLookupName,), MATCH(AU$6,StaffDataMonths,))  + IF(AU$6&gt;INDEX(RoleData,MATCH($H174,RoleNames,),MATCH('Role Assumptions'!$H$5,ExpenseNames,)),INDEX(StaffData, MATCH(CONCATENATE($C174,"New hires",$G174,$H174),StaffDataLookupName,), MATCH(AU$6-INDEX(RoleData,MATCH($H174,RoleNames,),MATCH('Role Assumptions'!$H$5,ExpenseNames,)),StaffDataMonths,)) * INDEX(RoleData,MATCH($H174,RoleNames,),MATCH($F174,ExpenseNames,)),0)</f>
        <v>0</v>
      </c>
      <c r="AV174" s="22">
        <f>INDEX(RoleData,MATCH($H174,RoleNames,),MATCH($F174,ExpenseNames,))*INDEX(StaffData, MATCH(CONCATENATE($C174,"New hires",$G174,$H174),StaffDataLookupName,), MATCH(AV$6,StaffDataMonths,))  + IF(AV$6&gt;INDEX(RoleData,MATCH($H174,RoleNames,),MATCH('Role Assumptions'!$H$5,ExpenseNames,)),INDEX(StaffData, MATCH(CONCATENATE($C174,"New hires",$G174,$H174),StaffDataLookupName,), MATCH(AV$6-INDEX(RoleData,MATCH($H174,RoleNames,),MATCH('Role Assumptions'!$H$5,ExpenseNames,)),StaffDataMonths,)) * INDEX(RoleData,MATCH($H174,RoleNames,),MATCH($F174,ExpenseNames,)),0)</f>
        <v>0</v>
      </c>
      <c r="AW174" s="22">
        <f>INDEX(RoleData,MATCH($H174,RoleNames,),MATCH($F174,ExpenseNames,))*INDEX(StaffData, MATCH(CONCATENATE($C174,"New hires",$G174,$H174),StaffDataLookupName,), MATCH(AW$6,StaffDataMonths,))  + IF(AW$6&gt;INDEX(RoleData,MATCH($H174,RoleNames,),MATCH('Role Assumptions'!$H$5,ExpenseNames,)),INDEX(StaffData, MATCH(CONCATENATE($C174,"New hires",$G174,$H174),StaffDataLookupName,), MATCH(AW$6-INDEX(RoleData,MATCH($H174,RoleNames,),MATCH('Role Assumptions'!$H$5,ExpenseNames,)),StaffDataMonths,)) * INDEX(RoleData,MATCH($H174,RoleNames,),MATCH($F174,ExpenseNames,)),0)</f>
        <v>0</v>
      </c>
      <c r="AX174" s="22">
        <f>INDEX(RoleData,MATCH($H174,RoleNames,),MATCH($F174,ExpenseNames,))*INDEX(StaffData, MATCH(CONCATENATE($C174,"New hires",$G174,$H174),StaffDataLookupName,), MATCH(AX$6,StaffDataMonths,))  + IF(AX$6&gt;INDEX(RoleData,MATCH($H174,RoleNames,),MATCH('Role Assumptions'!$H$5,ExpenseNames,)),INDEX(StaffData, MATCH(CONCATENATE($C174,"New hires",$G174,$H174),StaffDataLookupName,), MATCH(AX$6-INDEX(RoleData,MATCH($H174,RoleNames,),MATCH('Role Assumptions'!$H$5,ExpenseNames,)),StaffDataMonths,)) * INDEX(RoleData,MATCH($H174,RoleNames,),MATCH($F174,ExpenseNames,)),0)</f>
        <v>0</v>
      </c>
      <c r="AY174" s="22">
        <f>INDEX(RoleData,MATCH($H174,RoleNames,),MATCH($F174,ExpenseNames,))*INDEX(StaffData, MATCH(CONCATENATE($C174,"New hires",$G174,$H174),StaffDataLookupName,), MATCH(AY$6,StaffDataMonths,))  + IF(AY$6&gt;INDEX(RoleData,MATCH($H174,RoleNames,),MATCH('Role Assumptions'!$H$5,ExpenseNames,)),INDEX(StaffData, MATCH(CONCATENATE($C174,"New hires",$G174,$H174),StaffDataLookupName,), MATCH(AY$6-INDEX(RoleData,MATCH($H174,RoleNames,),MATCH('Role Assumptions'!$H$5,ExpenseNames,)),StaffDataMonths,)) * INDEX(RoleData,MATCH($H174,RoleNames,),MATCH($F174,ExpenseNames,)),0)</f>
        <v>0</v>
      </c>
      <c r="AZ174" s="22">
        <f>INDEX(RoleData,MATCH($H174,RoleNames,),MATCH($F174,ExpenseNames,))*INDEX(StaffData, MATCH(CONCATENATE($C174,"New hires",$G174,$H174),StaffDataLookupName,), MATCH(AZ$6,StaffDataMonths,))  + IF(AZ$6&gt;INDEX(RoleData,MATCH($H174,RoleNames,),MATCH('Role Assumptions'!$H$5,ExpenseNames,)),INDEX(StaffData, MATCH(CONCATENATE($C174,"New hires",$G174,$H174),StaffDataLookupName,), MATCH(AZ$6-INDEX(RoleData,MATCH($H174,RoleNames,),MATCH('Role Assumptions'!$H$5,ExpenseNames,)),StaffDataMonths,)) * INDEX(RoleData,MATCH($H174,RoleNames,),MATCH($F174,ExpenseNames,)),0)</f>
        <v>0</v>
      </c>
      <c r="BA174" s="22">
        <f>INDEX(RoleData,MATCH($H174,RoleNames,),MATCH($F174,ExpenseNames,))*INDEX(StaffData, MATCH(CONCATENATE($C174,"New hires",$G174,$H174),StaffDataLookupName,), MATCH(BA$6,StaffDataMonths,))  + IF(BA$6&gt;INDEX(RoleData,MATCH($H174,RoleNames,),MATCH('Role Assumptions'!$H$5,ExpenseNames,)),INDEX(StaffData, MATCH(CONCATENATE($C174,"New hires",$G174,$H174),StaffDataLookupName,), MATCH(BA$6-INDEX(RoleData,MATCH($H174,RoleNames,),MATCH('Role Assumptions'!$H$5,ExpenseNames,)),StaffDataMonths,)) * INDEX(RoleData,MATCH($H174,RoleNames,),MATCH($F174,ExpenseNames,)),0)</f>
        <v>0</v>
      </c>
      <c r="BB174" s="22">
        <f>INDEX(RoleData,MATCH($H174,RoleNames,),MATCH($F174,ExpenseNames,))*INDEX(StaffData, MATCH(CONCATENATE($C174,"New hires",$G174,$H174),StaffDataLookupName,), MATCH(BB$6,StaffDataMonths,))  + IF(BB$6&gt;INDEX(RoleData,MATCH($H174,RoleNames,),MATCH('Role Assumptions'!$H$5,ExpenseNames,)),INDEX(StaffData, MATCH(CONCATENATE($C174,"New hires",$G174,$H174),StaffDataLookupName,), MATCH(BB$6-INDEX(RoleData,MATCH($H174,RoleNames,),MATCH('Role Assumptions'!$H$5,ExpenseNames,)),StaffDataMonths,)) * INDEX(RoleData,MATCH($H174,RoleNames,),MATCH($F174,ExpenseNames,)),0)</f>
        <v>0</v>
      </c>
      <c r="BC174" s="22">
        <f>INDEX(RoleData,MATCH($H174,RoleNames,),MATCH($F174,ExpenseNames,))*INDEX(StaffData, MATCH(CONCATENATE($C174,"New hires",$G174,$H174),StaffDataLookupName,), MATCH(BC$6,StaffDataMonths,))  + IF(BC$6&gt;INDEX(RoleData,MATCH($H174,RoleNames,),MATCH('Role Assumptions'!$H$5,ExpenseNames,)),INDEX(StaffData, MATCH(CONCATENATE($C174,"New hires",$G174,$H174),StaffDataLookupName,), MATCH(BC$6-INDEX(RoleData,MATCH($H174,RoleNames,),MATCH('Role Assumptions'!$H$5,ExpenseNames,)),StaffDataMonths,)) * INDEX(RoleData,MATCH($H174,RoleNames,),MATCH($F174,ExpenseNames,)),0)</f>
        <v>0</v>
      </c>
      <c r="BD174" s="22">
        <f>INDEX(RoleData,MATCH($H174,RoleNames,),MATCH($F174,ExpenseNames,))*INDEX(StaffData, MATCH(CONCATENATE($C174,"New hires",$G174,$H174),StaffDataLookupName,), MATCH(BD$6,StaffDataMonths,))  + IF(BD$6&gt;INDEX(RoleData,MATCH($H174,RoleNames,),MATCH('Role Assumptions'!$H$5,ExpenseNames,)),INDEX(StaffData, MATCH(CONCATENATE($C174,"New hires",$G174,$H174),StaffDataLookupName,), MATCH(BD$6-INDEX(RoleData,MATCH($H174,RoleNames,),MATCH('Role Assumptions'!$H$5,ExpenseNames,)),StaffDataMonths,)) * INDEX(RoleData,MATCH($H174,RoleNames,),MATCH($F174,ExpenseNames,)),0)</f>
        <v>0</v>
      </c>
      <c r="BE174" s="22">
        <f>INDEX(RoleData,MATCH($H174,RoleNames,),MATCH($F174,ExpenseNames,))*INDEX(StaffData, MATCH(CONCATENATE($C174,"New hires",$G174,$H174),StaffDataLookupName,), MATCH(BE$6,StaffDataMonths,))  + IF(BE$6&gt;INDEX(RoleData,MATCH($H174,RoleNames,),MATCH('Role Assumptions'!$H$5,ExpenseNames,)),INDEX(StaffData, MATCH(CONCATENATE($C174,"New hires",$G174,$H174),StaffDataLookupName,), MATCH(BE$6-INDEX(RoleData,MATCH($H174,RoleNames,),MATCH('Role Assumptions'!$H$5,ExpenseNames,)),StaffDataMonths,)) * INDEX(RoleData,MATCH($H174,RoleNames,),MATCH($F174,ExpenseNames,)),0)</f>
        <v>0</v>
      </c>
      <c r="BF174" s="22">
        <f>INDEX(RoleData,MATCH($H174,RoleNames,),MATCH($F174,ExpenseNames,))*INDEX(StaffData, MATCH(CONCATENATE($C174,"New hires",$G174,$H174),StaffDataLookupName,), MATCH(BF$6,StaffDataMonths,))  + IF(BF$6&gt;INDEX(RoleData,MATCH($H174,RoleNames,),MATCH('Role Assumptions'!$H$5,ExpenseNames,)),INDEX(StaffData, MATCH(CONCATENATE($C174,"New hires",$G174,$H174),StaffDataLookupName,), MATCH(BF$6-INDEX(RoleData,MATCH($H174,RoleNames,),MATCH('Role Assumptions'!$H$5,ExpenseNames,)),StaffDataMonths,)) * INDEX(RoleData,MATCH($H174,RoleNames,),MATCH($F174,ExpenseNames,)),0)</f>
        <v>0</v>
      </c>
      <c r="BG174" s="22">
        <f>INDEX(RoleData,MATCH($H174,RoleNames,),MATCH($F174,ExpenseNames,))*INDEX(StaffData, MATCH(CONCATENATE($C174,"New hires",$G174,$H174),StaffDataLookupName,), MATCH(BG$6,StaffDataMonths,))  + IF(BG$6&gt;INDEX(RoleData,MATCH($H174,RoleNames,),MATCH('Role Assumptions'!$H$5,ExpenseNames,)),INDEX(StaffData, MATCH(CONCATENATE($C174,"New hires",$G174,$H174),StaffDataLookupName,), MATCH(BG$6-INDEX(RoleData,MATCH($H174,RoleNames,),MATCH('Role Assumptions'!$H$5,ExpenseNames,)),StaffDataMonths,)) * INDEX(RoleData,MATCH($H174,RoleNames,),MATCH($F174,ExpenseNames,)),0)</f>
        <v>0</v>
      </c>
      <c r="BH174" s="22">
        <f>INDEX(RoleData,MATCH($H174,RoleNames,),MATCH($F174,ExpenseNames,))*INDEX(StaffData, MATCH(CONCATENATE($C174,"New hires",$G174,$H174),StaffDataLookupName,), MATCH(BH$6,StaffDataMonths,))  + IF(BH$6&gt;INDEX(RoleData,MATCH($H174,RoleNames,),MATCH('Role Assumptions'!$H$5,ExpenseNames,)),INDEX(StaffData, MATCH(CONCATENATE($C174,"New hires",$G174,$H174),StaffDataLookupName,), MATCH(BH$6-INDEX(RoleData,MATCH($H174,RoleNames,),MATCH('Role Assumptions'!$H$5,ExpenseNames,)),StaffDataMonths,)) * INDEX(RoleData,MATCH($H174,RoleNames,),MATCH($F174,ExpenseNames,)),0)</f>
        <v>0</v>
      </c>
      <c r="BI174" s="22">
        <f>INDEX(RoleData,MATCH($H174,RoleNames,),MATCH($F174,ExpenseNames,))*INDEX(StaffData, MATCH(CONCATENATE($C174,"New hires",$G174,$H174),StaffDataLookupName,), MATCH(BI$6,StaffDataMonths,))  + IF(BI$6&gt;INDEX(RoleData,MATCH($H174,RoleNames,),MATCH('Role Assumptions'!$H$5,ExpenseNames,)),INDEX(StaffData, MATCH(CONCATENATE($C174,"New hires",$G174,$H174),StaffDataLookupName,), MATCH(BI$6-INDEX(RoleData,MATCH($H174,RoleNames,),MATCH('Role Assumptions'!$H$5,ExpenseNames,)),StaffDataMonths,)) * INDEX(RoleData,MATCH($H174,RoleNames,),MATCH($F174,ExpenseNames,)),0)</f>
        <v>0</v>
      </c>
      <c r="BJ174" s="22">
        <f>INDEX(RoleData,MATCH($H174,RoleNames,),MATCH($F174,ExpenseNames,))*INDEX(StaffData, MATCH(CONCATENATE($C174,"New hires",$G174,$H174),StaffDataLookupName,), MATCH(BJ$6,StaffDataMonths,))  + IF(BJ$6&gt;INDEX(RoleData,MATCH($H174,RoleNames,),MATCH('Role Assumptions'!$H$5,ExpenseNames,)),INDEX(StaffData, MATCH(CONCATENATE($C174,"New hires",$G174,$H174),StaffDataLookupName,), MATCH(BJ$6-INDEX(RoleData,MATCH($H174,RoleNames,),MATCH('Role Assumptions'!$H$5,ExpenseNames,)),StaffDataMonths,)) * INDEX(RoleData,MATCH($H174,RoleNames,),MATCH($F174,ExpenseNames,)),0)</f>
        <v>0</v>
      </c>
      <c r="BK174" s="22">
        <f>INDEX(RoleData,MATCH($H174,RoleNames,),MATCH($F174,ExpenseNames,))*INDEX(StaffData, MATCH(CONCATENATE($C174,"New hires",$G174,$H174),StaffDataLookupName,), MATCH(BK$6,StaffDataMonths,))  + IF(BK$6&gt;INDEX(RoleData,MATCH($H174,RoleNames,),MATCH('Role Assumptions'!$H$5,ExpenseNames,)),INDEX(StaffData, MATCH(CONCATENATE($C174,"New hires",$G174,$H174),StaffDataLookupName,), MATCH(BK$6-INDEX(RoleData,MATCH($H174,RoleNames,),MATCH('Role Assumptions'!$H$5,ExpenseNames,)),StaffDataMonths,)) * INDEX(RoleData,MATCH($H174,RoleNames,),MATCH($F174,ExpenseNames,)),0)</f>
        <v>0</v>
      </c>
      <c r="BL174" s="22">
        <f>INDEX(RoleData,MATCH($H174,RoleNames,),MATCH($F174,ExpenseNames,))*INDEX(StaffData, MATCH(CONCATENATE($C174,"New hires",$G174,$H174),StaffDataLookupName,), MATCH(BL$6,StaffDataMonths,))  + IF(BL$6&gt;INDEX(RoleData,MATCH($H174,RoleNames,),MATCH('Role Assumptions'!$H$5,ExpenseNames,)),INDEX(StaffData, MATCH(CONCATENATE($C174,"New hires",$G174,$H174),StaffDataLookupName,), MATCH(BL$6-INDEX(RoleData,MATCH($H174,RoleNames,),MATCH('Role Assumptions'!$H$5,ExpenseNames,)),StaffDataMonths,)) * INDEX(RoleData,MATCH($H174,RoleNames,),MATCH($F174,ExpenseNames,)),0)</f>
        <v>0</v>
      </c>
      <c r="BM174" s="22">
        <f>INDEX(RoleData,MATCH($H174,RoleNames,),MATCH($F174,ExpenseNames,))*INDEX(StaffData, MATCH(CONCATENATE($C174,"New hires",$G174,$H174),StaffDataLookupName,), MATCH(BM$6,StaffDataMonths,))  + IF(BM$6&gt;INDEX(RoleData,MATCH($H174,RoleNames,),MATCH('Role Assumptions'!$H$5,ExpenseNames,)),INDEX(StaffData, MATCH(CONCATENATE($C174,"New hires",$G174,$H174),StaffDataLookupName,), MATCH(BM$6-INDEX(RoleData,MATCH($H174,RoleNames,),MATCH('Role Assumptions'!$H$5,ExpenseNames,)),StaffDataMonths,)) * INDEX(RoleData,MATCH($H174,RoleNames,),MATCH($F174,ExpenseNames,)),0)</f>
        <v>0</v>
      </c>
      <c r="BN174" s="22">
        <f>INDEX(RoleData,MATCH($H174,RoleNames,),MATCH($F174,ExpenseNames,))*INDEX(StaffData, MATCH(CONCATENATE($C174,"New hires",$G174,$H174),StaffDataLookupName,), MATCH(BN$6,StaffDataMonths,))  + IF(BN$6&gt;INDEX(RoleData,MATCH($H174,RoleNames,),MATCH('Role Assumptions'!$H$5,ExpenseNames,)),INDEX(StaffData, MATCH(CONCATENATE($C174,"New hires",$G174,$H174),StaffDataLookupName,), MATCH(BN$6-INDEX(RoleData,MATCH($H174,RoleNames,),MATCH('Role Assumptions'!$H$5,ExpenseNames,)),StaffDataMonths,)) * INDEX(RoleData,MATCH($H174,RoleNames,),MATCH($F174,ExpenseNames,)),0)</f>
        <v>2000</v>
      </c>
      <c r="BO174" s="22">
        <f>INDEX(RoleData,MATCH($H174,RoleNames,),MATCH($F174,ExpenseNames,))*INDEX(StaffData, MATCH(CONCATENATE($C174,"New hires",$G174,$H174),StaffDataLookupName,), MATCH(BO$6,StaffDataMonths,))  + IF(BO$6&gt;INDEX(RoleData,MATCH($H174,RoleNames,),MATCH('Role Assumptions'!$H$5,ExpenseNames,)),INDEX(StaffData, MATCH(CONCATENATE($C174,"New hires",$G174,$H174),StaffDataLookupName,), MATCH(BO$6-INDEX(RoleData,MATCH($H174,RoleNames,),MATCH('Role Assumptions'!$H$5,ExpenseNames,)),StaffDataMonths,)) * INDEX(RoleData,MATCH($H174,RoleNames,),MATCH($F174,ExpenseNames,)),0)</f>
        <v>0</v>
      </c>
      <c r="BP174" s="22">
        <f>INDEX(RoleData,MATCH($H174,RoleNames,),MATCH($F174,ExpenseNames,))*INDEX(StaffData, MATCH(CONCATENATE($C174,"New hires",$G174,$H174),StaffDataLookupName,), MATCH(BP$6,StaffDataMonths,))  + IF(BP$6&gt;INDEX(RoleData,MATCH($H174,RoleNames,),MATCH('Role Assumptions'!$H$5,ExpenseNames,)),INDEX(StaffData, MATCH(CONCATENATE($C174,"New hires",$G174,$H174),StaffDataLookupName,), MATCH(BP$6-INDEX(RoleData,MATCH($H174,RoleNames,),MATCH('Role Assumptions'!$H$5,ExpenseNames,)),StaffDataMonths,)) * INDEX(RoleData,MATCH($H174,RoleNames,),MATCH($F174,ExpenseNames,)),0)</f>
        <v>0</v>
      </c>
      <c r="BQ174" s="22">
        <f>INDEX(RoleData,MATCH($H174,RoleNames,),MATCH($F174,ExpenseNames,))*INDEX(StaffData, MATCH(CONCATENATE($C174,"New hires",$G174,$H174),StaffDataLookupName,), MATCH(BQ$6,StaffDataMonths,))  + IF(BQ$6&gt;INDEX(RoleData,MATCH($H174,RoleNames,),MATCH('Role Assumptions'!$H$5,ExpenseNames,)),INDEX(StaffData, MATCH(CONCATENATE($C174,"New hires",$G174,$H174),StaffDataLookupName,), MATCH(BQ$6-INDEX(RoleData,MATCH($H174,RoleNames,),MATCH('Role Assumptions'!$H$5,ExpenseNames,)),StaffDataMonths,)) * INDEX(RoleData,MATCH($H174,RoleNames,),MATCH($F174,ExpenseNames,)),0)</f>
        <v>0</v>
      </c>
    </row>
    <row r="175" spans="1:69" s="9" customFormat="1" ht="16" customHeight="1">
      <c r="A175" s="212"/>
      <c r="B175" s="21" t="s">
        <v>132</v>
      </c>
      <c r="C175" s="212" t="s">
        <v>34</v>
      </c>
      <c r="D175" s="212" t="s">
        <v>118</v>
      </c>
      <c r="E175" s="212" t="s">
        <v>113</v>
      </c>
      <c r="F175" s="212" t="s">
        <v>89</v>
      </c>
      <c r="G175" s="212" t="s">
        <v>57</v>
      </c>
      <c r="H175" s="197" t="s">
        <v>85</v>
      </c>
      <c r="I175" s="197" t="str">
        <f t="shared" si="110"/>
        <v>ExpensesOperationsStaffTechnologyComputerCustomer SupportUser Support Rep</v>
      </c>
      <c r="J175" s="22">
        <f>INDEX(RoleData,MATCH($H175,RoleNames,),MATCH($F175,ExpenseNames,))*INDEX(StaffData, MATCH(CONCATENATE($C175,"New hires",$G175,$H175),StaffDataLookupName,), MATCH(J$6,StaffDataMonths,))  + IF(J$6&gt;INDEX(RoleData,MATCH($H175,RoleNames,),MATCH('Role Assumptions'!$H$5,ExpenseNames,)),INDEX(StaffData, MATCH(CONCATENATE($C175,"New hires",$G175,$H175),StaffDataLookupName,), MATCH(J$6-INDEX(RoleData,MATCH($H175,RoleNames,),MATCH('Role Assumptions'!$H$5,ExpenseNames,)),StaffDataMonths,)) * INDEX(RoleData,MATCH($H175,RoleNames,),MATCH($F175,ExpenseNames,)),0)</f>
        <v>2000</v>
      </c>
      <c r="K175" s="22">
        <f>INDEX(RoleData,MATCH($H175,RoleNames,),MATCH($F175,ExpenseNames,))*INDEX(StaffData, MATCH(CONCATENATE($C175,"New hires",$G175,$H175),StaffDataLookupName,), MATCH(K$6,StaffDataMonths,))  + IF(K$6&gt;INDEX(RoleData,MATCH($H175,RoleNames,),MATCH('Role Assumptions'!$H$5,ExpenseNames,)),INDEX(StaffData, MATCH(CONCATENATE($C175,"New hires",$G175,$H175),StaffDataLookupName,), MATCH(K$6-INDEX(RoleData,MATCH($H175,RoleNames,),MATCH('Role Assumptions'!$H$5,ExpenseNames,)),StaffDataMonths,)) * INDEX(RoleData,MATCH($H175,RoleNames,),MATCH($F175,ExpenseNames,)),0)</f>
        <v>0</v>
      </c>
      <c r="L175" s="22">
        <f>INDEX(RoleData,MATCH($H175,RoleNames,),MATCH($F175,ExpenseNames,))*INDEX(StaffData, MATCH(CONCATENATE($C175,"New hires",$G175,$H175),StaffDataLookupName,), MATCH(L$6,StaffDataMonths,))  + IF(L$6&gt;INDEX(RoleData,MATCH($H175,RoleNames,),MATCH('Role Assumptions'!$H$5,ExpenseNames,)),INDEX(StaffData, MATCH(CONCATENATE($C175,"New hires",$G175,$H175),StaffDataLookupName,), MATCH(L$6-INDEX(RoleData,MATCH($H175,RoleNames,),MATCH('Role Assumptions'!$H$5,ExpenseNames,)),StaffDataMonths,)) * INDEX(RoleData,MATCH($H175,RoleNames,),MATCH($F175,ExpenseNames,)),0)</f>
        <v>0</v>
      </c>
      <c r="M175" s="22">
        <f>INDEX(RoleData,MATCH($H175,RoleNames,),MATCH($F175,ExpenseNames,))*INDEX(StaffData, MATCH(CONCATENATE($C175,"New hires",$G175,$H175),StaffDataLookupName,), MATCH(M$6,StaffDataMonths,))  + IF(M$6&gt;INDEX(RoleData,MATCH($H175,RoleNames,),MATCH('Role Assumptions'!$H$5,ExpenseNames,)),INDEX(StaffData, MATCH(CONCATENATE($C175,"New hires",$G175,$H175),StaffDataLookupName,), MATCH(M$6-INDEX(RoleData,MATCH($H175,RoleNames,),MATCH('Role Assumptions'!$H$5,ExpenseNames,)),StaffDataMonths,)) * INDEX(RoleData,MATCH($H175,RoleNames,),MATCH($F175,ExpenseNames,)),0)</f>
        <v>0</v>
      </c>
      <c r="N175" s="22">
        <f>INDEX(RoleData,MATCH($H175,RoleNames,),MATCH($F175,ExpenseNames,))*INDEX(StaffData, MATCH(CONCATENATE($C175,"New hires",$G175,$H175),StaffDataLookupName,), MATCH(N$6,StaffDataMonths,))  + IF(N$6&gt;INDEX(RoleData,MATCH($H175,RoleNames,),MATCH('Role Assumptions'!$H$5,ExpenseNames,)),INDEX(StaffData, MATCH(CONCATENATE($C175,"New hires",$G175,$H175),StaffDataLookupName,), MATCH(N$6-INDEX(RoleData,MATCH($H175,RoleNames,),MATCH('Role Assumptions'!$H$5,ExpenseNames,)),StaffDataMonths,)) * INDEX(RoleData,MATCH($H175,RoleNames,),MATCH($F175,ExpenseNames,)),0)</f>
        <v>0</v>
      </c>
      <c r="O175" s="22">
        <f>INDEX(RoleData,MATCH($H175,RoleNames,),MATCH($F175,ExpenseNames,))*INDEX(StaffData, MATCH(CONCATENATE($C175,"New hires",$G175,$H175),StaffDataLookupName,), MATCH(O$6,StaffDataMonths,))  + IF(O$6&gt;INDEX(RoleData,MATCH($H175,RoleNames,),MATCH('Role Assumptions'!$H$5,ExpenseNames,)),INDEX(StaffData, MATCH(CONCATENATE($C175,"New hires",$G175,$H175),StaffDataLookupName,), MATCH(O$6-INDEX(RoleData,MATCH($H175,RoleNames,),MATCH('Role Assumptions'!$H$5,ExpenseNames,)),StaffDataMonths,)) * INDEX(RoleData,MATCH($H175,RoleNames,),MATCH($F175,ExpenseNames,)),0)</f>
        <v>0</v>
      </c>
      <c r="P175" s="22">
        <f>INDEX(RoleData,MATCH($H175,RoleNames,),MATCH($F175,ExpenseNames,))*INDEX(StaffData, MATCH(CONCATENATE($C175,"New hires",$G175,$H175),StaffDataLookupName,), MATCH(P$6,StaffDataMonths,))  + IF(P$6&gt;INDEX(RoleData,MATCH($H175,RoleNames,),MATCH('Role Assumptions'!$H$5,ExpenseNames,)),INDEX(StaffData, MATCH(CONCATENATE($C175,"New hires",$G175,$H175),StaffDataLookupName,), MATCH(P$6-INDEX(RoleData,MATCH($H175,RoleNames,),MATCH('Role Assumptions'!$H$5,ExpenseNames,)),StaffDataMonths,)) * INDEX(RoleData,MATCH($H175,RoleNames,),MATCH($F175,ExpenseNames,)),0)</f>
        <v>0</v>
      </c>
      <c r="Q175" s="22">
        <f>INDEX(RoleData,MATCH($H175,RoleNames,),MATCH($F175,ExpenseNames,))*INDEX(StaffData, MATCH(CONCATENATE($C175,"New hires",$G175,$H175),StaffDataLookupName,), MATCH(Q$6,StaffDataMonths,))  + IF(Q$6&gt;INDEX(RoleData,MATCH($H175,RoleNames,),MATCH('Role Assumptions'!$H$5,ExpenseNames,)),INDEX(StaffData, MATCH(CONCATENATE($C175,"New hires",$G175,$H175),StaffDataLookupName,), MATCH(Q$6-INDEX(RoleData,MATCH($H175,RoleNames,),MATCH('Role Assumptions'!$H$5,ExpenseNames,)),StaffDataMonths,)) * INDEX(RoleData,MATCH($H175,RoleNames,),MATCH($F175,ExpenseNames,)),0)</f>
        <v>0</v>
      </c>
      <c r="R175" s="22">
        <f>INDEX(RoleData,MATCH($H175,RoleNames,),MATCH($F175,ExpenseNames,))*INDEX(StaffData, MATCH(CONCATENATE($C175,"New hires",$G175,$H175),StaffDataLookupName,), MATCH(R$6,StaffDataMonths,))  + IF(R$6&gt;INDEX(RoleData,MATCH($H175,RoleNames,),MATCH('Role Assumptions'!$H$5,ExpenseNames,)),INDEX(StaffData, MATCH(CONCATENATE($C175,"New hires",$G175,$H175),StaffDataLookupName,), MATCH(R$6-INDEX(RoleData,MATCH($H175,RoleNames,),MATCH('Role Assumptions'!$H$5,ExpenseNames,)),StaffDataMonths,)) * INDEX(RoleData,MATCH($H175,RoleNames,),MATCH($F175,ExpenseNames,)),0)</f>
        <v>0</v>
      </c>
      <c r="S175" s="22">
        <f>INDEX(RoleData,MATCH($H175,RoleNames,),MATCH($F175,ExpenseNames,))*INDEX(StaffData, MATCH(CONCATENATE($C175,"New hires",$G175,$H175),StaffDataLookupName,), MATCH(S$6,StaffDataMonths,))  + IF(S$6&gt;INDEX(RoleData,MATCH($H175,RoleNames,),MATCH('Role Assumptions'!$H$5,ExpenseNames,)),INDEX(StaffData, MATCH(CONCATENATE($C175,"New hires",$G175,$H175),StaffDataLookupName,), MATCH(S$6-INDEX(RoleData,MATCH($H175,RoleNames,),MATCH('Role Assumptions'!$H$5,ExpenseNames,)),StaffDataMonths,)) * INDEX(RoleData,MATCH($H175,RoleNames,),MATCH($F175,ExpenseNames,)),0)</f>
        <v>0</v>
      </c>
      <c r="T175" s="22">
        <f>INDEX(RoleData,MATCH($H175,RoleNames,),MATCH($F175,ExpenseNames,))*INDEX(StaffData, MATCH(CONCATENATE($C175,"New hires",$G175,$H175),StaffDataLookupName,), MATCH(T$6,StaffDataMonths,))  + IF(T$6&gt;INDEX(RoleData,MATCH($H175,RoleNames,),MATCH('Role Assumptions'!$H$5,ExpenseNames,)),INDEX(StaffData, MATCH(CONCATENATE($C175,"New hires",$G175,$H175),StaffDataLookupName,), MATCH(T$6-INDEX(RoleData,MATCH($H175,RoleNames,),MATCH('Role Assumptions'!$H$5,ExpenseNames,)),StaffDataMonths,)) * INDEX(RoleData,MATCH($H175,RoleNames,),MATCH($F175,ExpenseNames,)),0)</f>
        <v>0</v>
      </c>
      <c r="U175" s="22">
        <f>INDEX(RoleData,MATCH($H175,RoleNames,),MATCH($F175,ExpenseNames,))*INDEX(StaffData, MATCH(CONCATENATE($C175,"New hires",$G175,$H175),StaffDataLookupName,), MATCH(U$6,StaffDataMonths,))  + IF(U$6&gt;INDEX(RoleData,MATCH($H175,RoleNames,),MATCH('Role Assumptions'!$H$5,ExpenseNames,)),INDEX(StaffData, MATCH(CONCATENATE($C175,"New hires",$G175,$H175),StaffDataLookupName,), MATCH(U$6-INDEX(RoleData,MATCH($H175,RoleNames,),MATCH('Role Assumptions'!$H$5,ExpenseNames,)),StaffDataMonths,)) * INDEX(RoleData,MATCH($H175,RoleNames,),MATCH($F175,ExpenseNames,)),0)</f>
        <v>0</v>
      </c>
      <c r="V175" s="22">
        <f>INDEX(RoleData,MATCH($H175,RoleNames,),MATCH($F175,ExpenseNames,))*INDEX(StaffData, MATCH(CONCATENATE($C175,"New hires",$G175,$H175),StaffDataLookupName,), MATCH(V$6,StaffDataMonths,))  + IF(V$6&gt;INDEX(RoleData,MATCH($H175,RoleNames,),MATCH('Role Assumptions'!$H$5,ExpenseNames,)),INDEX(StaffData, MATCH(CONCATENATE($C175,"New hires",$G175,$H175),StaffDataLookupName,), MATCH(V$6-INDEX(RoleData,MATCH($H175,RoleNames,),MATCH('Role Assumptions'!$H$5,ExpenseNames,)),StaffDataMonths,)) * INDEX(RoleData,MATCH($H175,RoleNames,),MATCH($F175,ExpenseNames,)),0)</f>
        <v>2000</v>
      </c>
      <c r="W175" s="22">
        <f>INDEX(RoleData,MATCH($H175,RoleNames,),MATCH($F175,ExpenseNames,))*INDEX(StaffData, MATCH(CONCATENATE($C175,"New hires",$G175,$H175),StaffDataLookupName,), MATCH(W$6,StaffDataMonths,))  + IF(W$6&gt;INDEX(RoleData,MATCH($H175,RoleNames,),MATCH('Role Assumptions'!$H$5,ExpenseNames,)),INDEX(StaffData, MATCH(CONCATENATE($C175,"New hires",$G175,$H175),StaffDataLookupName,), MATCH(W$6-INDEX(RoleData,MATCH($H175,RoleNames,),MATCH('Role Assumptions'!$H$5,ExpenseNames,)),StaffDataMonths,)) * INDEX(RoleData,MATCH($H175,RoleNames,),MATCH($F175,ExpenseNames,)),0)</f>
        <v>0</v>
      </c>
      <c r="X175" s="22">
        <f>INDEX(RoleData,MATCH($H175,RoleNames,),MATCH($F175,ExpenseNames,))*INDEX(StaffData, MATCH(CONCATENATE($C175,"New hires",$G175,$H175),StaffDataLookupName,), MATCH(X$6,StaffDataMonths,))  + IF(X$6&gt;INDEX(RoleData,MATCH($H175,RoleNames,),MATCH('Role Assumptions'!$H$5,ExpenseNames,)),INDEX(StaffData, MATCH(CONCATENATE($C175,"New hires",$G175,$H175),StaffDataLookupName,), MATCH(X$6-INDEX(RoleData,MATCH($H175,RoleNames,),MATCH('Role Assumptions'!$H$5,ExpenseNames,)),StaffDataMonths,)) * INDEX(RoleData,MATCH($H175,RoleNames,),MATCH($F175,ExpenseNames,)),0)</f>
        <v>0</v>
      </c>
      <c r="Y175" s="22">
        <f>INDEX(RoleData,MATCH($H175,RoleNames,),MATCH($F175,ExpenseNames,))*INDEX(StaffData, MATCH(CONCATENATE($C175,"New hires",$G175,$H175),StaffDataLookupName,), MATCH(Y$6,StaffDataMonths,))  + IF(Y$6&gt;INDEX(RoleData,MATCH($H175,RoleNames,),MATCH('Role Assumptions'!$H$5,ExpenseNames,)),INDEX(StaffData, MATCH(CONCATENATE($C175,"New hires",$G175,$H175),StaffDataLookupName,), MATCH(Y$6-INDEX(RoleData,MATCH($H175,RoleNames,),MATCH('Role Assumptions'!$H$5,ExpenseNames,)),StaffDataMonths,)) * INDEX(RoleData,MATCH($H175,RoleNames,),MATCH($F175,ExpenseNames,)),0)</f>
        <v>0</v>
      </c>
      <c r="Z175" s="22">
        <f>INDEX(RoleData,MATCH($H175,RoleNames,),MATCH($F175,ExpenseNames,))*INDEX(StaffData, MATCH(CONCATENATE($C175,"New hires",$G175,$H175),StaffDataLookupName,), MATCH(Z$6,StaffDataMonths,))  + IF(Z$6&gt;INDEX(RoleData,MATCH($H175,RoleNames,),MATCH('Role Assumptions'!$H$5,ExpenseNames,)),INDEX(StaffData, MATCH(CONCATENATE($C175,"New hires",$G175,$H175),StaffDataLookupName,), MATCH(Z$6-INDEX(RoleData,MATCH($H175,RoleNames,),MATCH('Role Assumptions'!$H$5,ExpenseNames,)),StaffDataMonths,)) * INDEX(RoleData,MATCH($H175,RoleNames,),MATCH($F175,ExpenseNames,)),0)</f>
        <v>2000</v>
      </c>
      <c r="AA175" s="22">
        <f>INDEX(RoleData,MATCH($H175,RoleNames,),MATCH($F175,ExpenseNames,))*INDEX(StaffData, MATCH(CONCATENATE($C175,"New hires",$G175,$H175),StaffDataLookupName,), MATCH(AA$6,StaffDataMonths,))  + IF(AA$6&gt;INDEX(RoleData,MATCH($H175,RoleNames,),MATCH('Role Assumptions'!$H$5,ExpenseNames,)),INDEX(StaffData, MATCH(CONCATENATE($C175,"New hires",$G175,$H175),StaffDataLookupName,), MATCH(AA$6-INDEX(RoleData,MATCH($H175,RoleNames,),MATCH('Role Assumptions'!$H$5,ExpenseNames,)),StaffDataMonths,)) * INDEX(RoleData,MATCH($H175,RoleNames,),MATCH($F175,ExpenseNames,)),0)</f>
        <v>0</v>
      </c>
      <c r="AB175" s="22">
        <f>INDEX(RoleData,MATCH($H175,RoleNames,),MATCH($F175,ExpenseNames,))*INDEX(StaffData, MATCH(CONCATENATE($C175,"New hires",$G175,$H175),StaffDataLookupName,), MATCH(AB$6,StaffDataMonths,))  + IF(AB$6&gt;INDEX(RoleData,MATCH($H175,RoleNames,),MATCH('Role Assumptions'!$H$5,ExpenseNames,)),INDEX(StaffData, MATCH(CONCATENATE($C175,"New hires",$G175,$H175),StaffDataLookupName,), MATCH(AB$6-INDEX(RoleData,MATCH($H175,RoleNames,),MATCH('Role Assumptions'!$H$5,ExpenseNames,)),StaffDataMonths,)) * INDEX(RoleData,MATCH($H175,RoleNames,),MATCH($F175,ExpenseNames,)),0)</f>
        <v>0</v>
      </c>
      <c r="AC175" s="22">
        <f>INDEX(RoleData,MATCH($H175,RoleNames,),MATCH($F175,ExpenseNames,))*INDEX(StaffData, MATCH(CONCATENATE($C175,"New hires",$G175,$H175),StaffDataLookupName,), MATCH(AC$6,StaffDataMonths,))  + IF(AC$6&gt;INDEX(RoleData,MATCH($H175,RoleNames,),MATCH('Role Assumptions'!$H$5,ExpenseNames,)),INDEX(StaffData, MATCH(CONCATENATE($C175,"New hires",$G175,$H175),StaffDataLookupName,), MATCH(AC$6-INDEX(RoleData,MATCH($H175,RoleNames,),MATCH('Role Assumptions'!$H$5,ExpenseNames,)),StaffDataMonths,)) * INDEX(RoleData,MATCH($H175,RoleNames,),MATCH($F175,ExpenseNames,)),0)</f>
        <v>2000</v>
      </c>
      <c r="AD175" s="22">
        <f>INDEX(RoleData,MATCH($H175,RoleNames,),MATCH($F175,ExpenseNames,))*INDEX(StaffData, MATCH(CONCATENATE($C175,"New hires",$G175,$H175),StaffDataLookupName,), MATCH(AD$6,StaffDataMonths,))  + IF(AD$6&gt;INDEX(RoleData,MATCH($H175,RoleNames,),MATCH('Role Assumptions'!$H$5,ExpenseNames,)),INDEX(StaffData, MATCH(CONCATENATE($C175,"New hires",$G175,$H175),StaffDataLookupName,), MATCH(AD$6-INDEX(RoleData,MATCH($H175,RoleNames,),MATCH('Role Assumptions'!$H$5,ExpenseNames,)),StaffDataMonths,)) * INDEX(RoleData,MATCH($H175,RoleNames,),MATCH($F175,ExpenseNames,)),0)</f>
        <v>0</v>
      </c>
      <c r="AE175" s="22">
        <f>INDEX(RoleData,MATCH($H175,RoleNames,),MATCH($F175,ExpenseNames,))*INDEX(StaffData, MATCH(CONCATENATE($C175,"New hires",$G175,$H175),StaffDataLookupName,), MATCH(AE$6,StaffDataMonths,))  + IF(AE$6&gt;INDEX(RoleData,MATCH($H175,RoleNames,),MATCH('Role Assumptions'!$H$5,ExpenseNames,)),INDEX(StaffData, MATCH(CONCATENATE($C175,"New hires",$G175,$H175),StaffDataLookupName,), MATCH(AE$6-INDEX(RoleData,MATCH($H175,RoleNames,),MATCH('Role Assumptions'!$H$5,ExpenseNames,)),StaffDataMonths,)) * INDEX(RoleData,MATCH($H175,RoleNames,),MATCH($F175,ExpenseNames,)),0)</f>
        <v>4000</v>
      </c>
      <c r="AF175" s="22">
        <f>INDEX(RoleData,MATCH($H175,RoleNames,),MATCH($F175,ExpenseNames,))*INDEX(StaffData, MATCH(CONCATENATE($C175,"New hires",$G175,$H175),StaffDataLookupName,), MATCH(AF$6,StaffDataMonths,))  + IF(AF$6&gt;INDEX(RoleData,MATCH($H175,RoleNames,),MATCH('Role Assumptions'!$H$5,ExpenseNames,)),INDEX(StaffData, MATCH(CONCATENATE($C175,"New hires",$G175,$H175),StaffDataLookupName,), MATCH(AF$6-INDEX(RoleData,MATCH($H175,RoleNames,),MATCH('Role Assumptions'!$H$5,ExpenseNames,)),StaffDataMonths,)) * INDEX(RoleData,MATCH($H175,RoleNames,),MATCH($F175,ExpenseNames,)),0)</f>
        <v>0</v>
      </c>
      <c r="AG175" s="22">
        <f>INDEX(RoleData,MATCH($H175,RoleNames,),MATCH($F175,ExpenseNames,))*INDEX(StaffData, MATCH(CONCATENATE($C175,"New hires",$G175,$H175),StaffDataLookupName,), MATCH(AG$6,StaffDataMonths,))  + IF(AG$6&gt;INDEX(RoleData,MATCH($H175,RoleNames,),MATCH('Role Assumptions'!$H$5,ExpenseNames,)),INDEX(StaffData, MATCH(CONCATENATE($C175,"New hires",$G175,$H175),StaffDataLookupName,), MATCH(AG$6-INDEX(RoleData,MATCH($H175,RoleNames,),MATCH('Role Assumptions'!$H$5,ExpenseNames,)),StaffDataMonths,)) * INDEX(RoleData,MATCH($H175,RoleNames,),MATCH($F175,ExpenseNames,)),0)</f>
        <v>4000</v>
      </c>
      <c r="AH175" s="22">
        <f>INDEX(RoleData,MATCH($H175,RoleNames,),MATCH($F175,ExpenseNames,))*INDEX(StaffData, MATCH(CONCATENATE($C175,"New hires",$G175,$H175),StaffDataLookupName,), MATCH(AH$6,StaffDataMonths,))  + IF(AH$6&gt;INDEX(RoleData,MATCH($H175,RoleNames,),MATCH('Role Assumptions'!$H$5,ExpenseNames,)),INDEX(StaffData, MATCH(CONCATENATE($C175,"New hires",$G175,$H175),StaffDataLookupName,), MATCH(AH$6-INDEX(RoleData,MATCH($H175,RoleNames,),MATCH('Role Assumptions'!$H$5,ExpenseNames,)),StaffDataMonths,)) * INDEX(RoleData,MATCH($H175,RoleNames,),MATCH($F175,ExpenseNames,)),0)</f>
        <v>4000</v>
      </c>
      <c r="AI175" s="22">
        <f>INDEX(RoleData,MATCH($H175,RoleNames,),MATCH($F175,ExpenseNames,))*INDEX(StaffData, MATCH(CONCATENATE($C175,"New hires",$G175,$H175),StaffDataLookupName,), MATCH(AI$6,StaffDataMonths,))  + IF(AI$6&gt;INDEX(RoleData,MATCH($H175,RoleNames,),MATCH('Role Assumptions'!$H$5,ExpenseNames,)),INDEX(StaffData, MATCH(CONCATENATE($C175,"New hires",$G175,$H175),StaffDataLookupName,), MATCH(AI$6-INDEX(RoleData,MATCH($H175,RoleNames,),MATCH('Role Assumptions'!$H$5,ExpenseNames,)),StaffDataMonths,)) * INDEX(RoleData,MATCH($H175,RoleNames,),MATCH($F175,ExpenseNames,)),0)</f>
        <v>0</v>
      </c>
      <c r="AJ175" s="22">
        <f>INDEX(RoleData,MATCH($H175,RoleNames,),MATCH($F175,ExpenseNames,))*INDEX(StaffData, MATCH(CONCATENATE($C175,"New hires",$G175,$H175),StaffDataLookupName,), MATCH(AJ$6,StaffDataMonths,))  + IF(AJ$6&gt;INDEX(RoleData,MATCH($H175,RoleNames,),MATCH('Role Assumptions'!$H$5,ExpenseNames,)),INDEX(StaffData, MATCH(CONCATENATE($C175,"New hires",$G175,$H175),StaffDataLookupName,), MATCH(AJ$6-INDEX(RoleData,MATCH($H175,RoleNames,),MATCH('Role Assumptions'!$H$5,ExpenseNames,)),StaffDataMonths,)) * INDEX(RoleData,MATCH($H175,RoleNames,),MATCH($F175,ExpenseNames,)),0)</f>
        <v>2000</v>
      </c>
      <c r="AK175" s="22">
        <f>INDEX(RoleData,MATCH($H175,RoleNames,),MATCH($F175,ExpenseNames,))*INDEX(StaffData, MATCH(CONCATENATE($C175,"New hires",$G175,$H175),StaffDataLookupName,), MATCH(AK$6,StaffDataMonths,))  + IF(AK$6&gt;INDEX(RoleData,MATCH($H175,RoleNames,),MATCH('Role Assumptions'!$H$5,ExpenseNames,)),INDEX(StaffData, MATCH(CONCATENATE($C175,"New hires",$G175,$H175),StaffDataLookupName,), MATCH(AK$6-INDEX(RoleData,MATCH($H175,RoleNames,),MATCH('Role Assumptions'!$H$5,ExpenseNames,)),StaffDataMonths,)) * INDEX(RoleData,MATCH($H175,RoleNames,),MATCH($F175,ExpenseNames,)),0)</f>
        <v>4000</v>
      </c>
      <c r="AL175" s="22">
        <f>INDEX(RoleData,MATCH($H175,RoleNames,),MATCH($F175,ExpenseNames,))*INDEX(StaffData, MATCH(CONCATENATE($C175,"New hires",$G175,$H175),StaffDataLookupName,), MATCH(AL$6,StaffDataMonths,))  + IF(AL$6&gt;INDEX(RoleData,MATCH($H175,RoleNames,),MATCH('Role Assumptions'!$H$5,ExpenseNames,)),INDEX(StaffData, MATCH(CONCATENATE($C175,"New hires",$G175,$H175),StaffDataLookupName,), MATCH(AL$6-INDEX(RoleData,MATCH($H175,RoleNames,),MATCH('Role Assumptions'!$H$5,ExpenseNames,)),StaffDataMonths,)) * INDEX(RoleData,MATCH($H175,RoleNames,),MATCH($F175,ExpenseNames,)),0)</f>
        <v>2000</v>
      </c>
      <c r="AM175" s="22">
        <f>INDEX(RoleData,MATCH($H175,RoleNames,),MATCH($F175,ExpenseNames,))*INDEX(StaffData, MATCH(CONCATENATE($C175,"New hires",$G175,$H175),StaffDataLookupName,), MATCH(AM$6,StaffDataMonths,))  + IF(AM$6&gt;INDEX(RoleData,MATCH($H175,RoleNames,),MATCH('Role Assumptions'!$H$5,ExpenseNames,)),INDEX(StaffData, MATCH(CONCATENATE($C175,"New hires",$G175,$H175),StaffDataLookupName,), MATCH(AM$6-INDEX(RoleData,MATCH($H175,RoleNames,),MATCH('Role Assumptions'!$H$5,ExpenseNames,)),StaffDataMonths,)) * INDEX(RoleData,MATCH($H175,RoleNames,),MATCH($F175,ExpenseNames,)),0)</f>
        <v>0</v>
      </c>
      <c r="AN175" s="22">
        <f>INDEX(RoleData,MATCH($H175,RoleNames,),MATCH($F175,ExpenseNames,))*INDEX(StaffData, MATCH(CONCATENATE($C175,"New hires",$G175,$H175),StaffDataLookupName,), MATCH(AN$6,StaffDataMonths,))  + IF(AN$6&gt;INDEX(RoleData,MATCH($H175,RoleNames,),MATCH('Role Assumptions'!$H$5,ExpenseNames,)),INDEX(StaffData, MATCH(CONCATENATE($C175,"New hires",$G175,$H175),StaffDataLookupName,), MATCH(AN$6-INDEX(RoleData,MATCH($H175,RoleNames,),MATCH('Role Assumptions'!$H$5,ExpenseNames,)),StaffDataMonths,)) * INDEX(RoleData,MATCH($H175,RoleNames,),MATCH($F175,ExpenseNames,)),0)</f>
        <v>2000</v>
      </c>
      <c r="AO175" s="22">
        <f>INDEX(RoleData,MATCH($H175,RoleNames,),MATCH($F175,ExpenseNames,))*INDEX(StaffData, MATCH(CONCATENATE($C175,"New hires",$G175,$H175),StaffDataLookupName,), MATCH(AO$6,StaffDataMonths,))  + IF(AO$6&gt;INDEX(RoleData,MATCH($H175,RoleNames,),MATCH('Role Assumptions'!$H$5,ExpenseNames,)),INDEX(StaffData, MATCH(CONCATENATE($C175,"New hires",$G175,$H175),StaffDataLookupName,), MATCH(AO$6-INDEX(RoleData,MATCH($H175,RoleNames,),MATCH('Role Assumptions'!$H$5,ExpenseNames,)),StaffDataMonths,)) * INDEX(RoleData,MATCH($H175,RoleNames,),MATCH($F175,ExpenseNames,)),0)</f>
        <v>4000</v>
      </c>
      <c r="AP175" s="22">
        <f>INDEX(RoleData,MATCH($H175,RoleNames,),MATCH($F175,ExpenseNames,))*INDEX(StaffData, MATCH(CONCATENATE($C175,"New hires",$G175,$H175),StaffDataLookupName,), MATCH(AP$6,StaffDataMonths,))  + IF(AP$6&gt;INDEX(RoleData,MATCH($H175,RoleNames,),MATCH('Role Assumptions'!$H$5,ExpenseNames,)),INDEX(StaffData, MATCH(CONCATENATE($C175,"New hires",$G175,$H175),StaffDataLookupName,), MATCH(AP$6-INDEX(RoleData,MATCH($H175,RoleNames,),MATCH('Role Assumptions'!$H$5,ExpenseNames,)),StaffDataMonths,)) * INDEX(RoleData,MATCH($H175,RoleNames,),MATCH($F175,ExpenseNames,)),0)</f>
        <v>0</v>
      </c>
      <c r="AQ175" s="22">
        <f>INDEX(RoleData,MATCH($H175,RoleNames,),MATCH($F175,ExpenseNames,))*INDEX(StaffData, MATCH(CONCATENATE($C175,"New hires",$G175,$H175),StaffDataLookupName,), MATCH(AQ$6,StaffDataMonths,))  + IF(AQ$6&gt;INDEX(RoleData,MATCH($H175,RoleNames,),MATCH('Role Assumptions'!$H$5,ExpenseNames,)),INDEX(StaffData, MATCH(CONCATENATE($C175,"New hires",$G175,$H175),StaffDataLookupName,), MATCH(AQ$6-INDEX(RoleData,MATCH($H175,RoleNames,),MATCH('Role Assumptions'!$H$5,ExpenseNames,)),StaffDataMonths,)) * INDEX(RoleData,MATCH($H175,RoleNames,),MATCH($F175,ExpenseNames,)),0)</f>
        <v>2000</v>
      </c>
      <c r="AR175" s="22">
        <f>INDEX(RoleData,MATCH($H175,RoleNames,),MATCH($F175,ExpenseNames,))*INDEX(StaffData, MATCH(CONCATENATE($C175,"New hires",$G175,$H175),StaffDataLookupName,), MATCH(AR$6,StaffDataMonths,))  + IF(AR$6&gt;INDEX(RoleData,MATCH($H175,RoleNames,),MATCH('Role Assumptions'!$H$5,ExpenseNames,)),INDEX(StaffData, MATCH(CONCATENATE($C175,"New hires",$G175,$H175),StaffDataLookupName,), MATCH(AR$6-INDEX(RoleData,MATCH($H175,RoleNames,),MATCH('Role Assumptions'!$H$5,ExpenseNames,)),StaffDataMonths,)) * INDEX(RoleData,MATCH($H175,RoleNames,),MATCH($F175,ExpenseNames,)),0)</f>
        <v>2000</v>
      </c>
      <c r="AS175" s="22">
        <f>INDEX(RoleData,MATCH($H175,RoleNames,),MATCH($F175,ExpenseNames,))*INDEX(StaffData, MATCH(CONCATENATE($C175,"New hires",$G175,$H175),StaffDataLookupName,), MATCH(AS$6,StaffDataMonths,))  + IF(AS$6&gt;INDEX(RoleData,MATCH($H175,RoleNames,),MATCH('Role Assumptions'!$H$5,ExpenseNames,)),INDEX(StaffData, MATCH(CONCATENATE($C175,"New hires",$G175,$H175),StaffDataLookupName,), MATCH(AS$6-INDEX(RoleData,MATCH($H175,RoleNames,),MATCH('Role Assumptions'!$H$5,ExpenseNames,)),StaffDataMonths,)) * INDEX(RoleData,MATCH($H175,RoleNames,),MATCH($F175,ExpenseNames,)),0)</f>
        <v>2000</v>
      </c>
      <c r="AT175" s="22">
        <f>INDEX(RoleData,MATCH($H175,RoleNames,),MATCH($F175,ExpenseNames,))*INDEX(StaffData, MATCH(CONCATENATE($C175,"New hires",$G175,$H175),StaffDataLookupName,), MATCH(AT$6,StaffDataMonths,))  + IF(AT$6&gt;INDEX(RoleData,MATCH($H175,RoleNames,),MATCH('Role Assumptions'!$H$5,ExpenseNames,)),INDEX(StaffData, MATCH(CONCATENATE($C175,"New hires",$G175,$H175),StaffDataLookupName,), MATCH(AT$6-INDEX(RoleData,MATCH($H175,RoleNames,),MATCH('Role Assumptions'!$H$5,ExpenseNames,)),StaffDataMonths,)) * INDEX(RoleData,MATCH($H175,RoleNames,),MATCH($F175,ExpenseNames,)),0)</f>
        <v>2000</v>
      </c>
      <c r="AU175" s="22">
        <f>INDEX(RoleData,MATCH($H175,RoleNames,),MATCH($F175,ExpenseNames,))*INDEX(StaffData, MATCH(CONCATENATE($C175,"New hires",$G175,$H175),StaffDataLookupName,), MATCH(AU$6,StaffDataMonths,))  + IF(AU$6&gt;INDEX(RoleData,MATCH($H175,RoleNames,),MATCH('Role Assumptions'!$H$5,ExpenseNames,)),INDEX(StaffData, MATCH(CONCATENATE($C175,"New hires",$G175,$H175),StaffDataLookupName,), MATCH(AU$6-INDEX(RoleData,MATCH($H175,RoleNames,),MATCH('Role Assumptions'!$H$5,ExpenseNames,)),StaffDataMonths,)) * INDEX(RoleData,MATCH($H175,RoleNames,),MATCH($F175,ExpenseNames,)),0)</f>
        <v>4000</v>
      </c>
      <c r="AV175" s="22">
        <f>INDEX(RoleData,MATCH($H175,RoleNames,),MATCH($F175,ExpenseNames,))*INDEX(StaffData, MATCH(CONCATENATE($C175,"New hires",$G175,$H175),StaffDataLookupName,), MATCH(AV$6,StaffDataMonths,))  + IF(AV$6&gt;INDEX(RoleData,MATCH($H175,RoleNames,),MATCH('Role Assumptions'!$H$5,ExpenseNames,)),INDEX(StaffData, MATCH(CONCATENATE($C175,"New hires",$G175,$H175),StaffDataLookupName,), MATCH(AV$6-INDEX(RoleData,MATCH($H175,RoleNames,),MATCH('Role Assumptions'!$H$5,ExpenseNames,)),StaffDataMonths,)) * INDEX(RoleData,MATCH($H175,RoleNames,),MATCH($F175,ExpenseNames,)),0)</f>
        <v>2000</v>
      </c>
      <c r="AW175" s="22">
        <f>INDEX(RoleData,MATCH($H175,RoleNames,),MATCH($F175,ExpenseNames,))*INDEX(StaffData, MATCH(CONCATENATE($C175,"New hires",$G175,$H175),StaffDataLookupName,), MATCH(AW$6,StaffDataMonths,))  + IF(AW$6&gt;INDEX(RoleData,MATCH($H175,RoleNames,),MATCH('Role Assumptions'!$H$5,ExpenseNames,)),INDEX(StaffData, MATCH(CONCATENATE($C175,"New hires",$G175,$H175),StaffDataLookupName,), MATCH(AW$6-INDEX(RoleData,MATCH($H175,RoleNames,),MATCH('Role Assumptions'!$H$5,ExpenseNames,)),StaffDataMonths,)) * INDEX(RoleData,MATCH($H175,RoleNames,),MATCH($F175,ExpenseNames,)),0)</f>
        <v>2000</v>
      </c>
      <c r="AX175" s="22">
        <f>INDEX(RoleData,MATCH($H175,RoleNames,),MATCH($F175,ExpenseNames,))*INDEX(StaffData, MATCH(CONCATENATE($C175,"New hires",$G175,$H175),StaffDataLookupName,), MATCH(AX$6,StaffDataMonths,))  + IF(AX$6&gt;INDEX(RoleData,MATCH($H175,RoleNames,),MATCH('Role Assumptions'!$H$5,ExpenseNames,)),INDEX(StaffData, MATCH(CONCATENATE($C175,"New hires",$G175,$H175),StaffDataLookupName,), MATCH(AX$6-INDEX(RoleData,MATCH($H175,RoleNames,),MATCH('Role Assumptions'!$H$5,ExpenseNames,)),StaffDataMonths,)) * INDEX(RoleData,MATCH($H175,RoleNames,),MATCH($F175,ExpenseNames,)),0)</f>
        <v>2000</v>
      </c>
      <c r="AY175" s="22">
        <f>INDEX(RoleData,MATCH($H175,RoleNames,),MATCH($F175,ExpenseNames,))*INDEX(StaffData, MATCH(CONCATENATE($C175,"New hires",$G175,$H175),StaffDataLookupName,), MATCH(AY$6,StaffDataMonths,))  + IF(AY$6&gt;INDEX(RoleData,MATCH($H175,RoleNames,),MATCH('Role Assumptions'!$H$5,ExpenseNames,)),INDEX(StaffData, MATCH(CONCATENATE($C175,"New hires",$G175,$H175),StaffDataLookupName,), MATCH(AY$6-INDEX(RoleData,MATCH($H175,RoleNames,),MATCH('Role Assumptions'!$H$5,ExpenseNames,)),StaffDataMonths,)) * INDEX(RoleData,MATCH($H175,RoleNames,),MATCH($F175,ExpenseNames,)),0)</f>
        <v>2000</v>
      </c>
      <c r="AZ175" s="22">
        <f>INDEX(RoleData,MATCH($H175,RoleNames,),MATCH($F175,ExpenseNames,))*INDEX(StaffData, MATCH(CONCATENATE($C175,"New hires",$G175,$H175),StaffDataLookupName,), MATCH(AZ$6,StaffDataMonths,))  + IF(AZ$6&gt;INDEX(RoleData,MATCH($H175,RoleNames,),MATCH('Role Assumptions'!$H$5,ExpenseNames,)),INDEX(StaffData, MATCH(CONCATENATE($C175,"New hires",$G175,$H175),StaffDataLookupName,), MATCH(AZ$6-INDEX(RoleData,MATCH($H175,RoleNames,),MATCH('Role Assumptions'!$H$5,ExpenseNames,)),StaffDataMonths,)) * INDEX(RoleData,MATCH($H175,RoleNames,),MATCH($F175,ExpenseNames,)),0)</f>
        <v>2000</v>
      </c>
      <c r="BA175" s="22">
        <f>INDEX(RoleData,MATCH($H175,RoleNames,),MATCH($F175,ExpenseNames,))*INDEX(StaffData, MATCH(CONCATENATE($C175,"New hires",$G175,$H175),StaffDataLookupName,), MATCH(BA$6,StaffDataMonths,))  + IF(BA$6&gt;INDEX(RoleData,MATCH($H175,RoleNames,),MATCH('Role Assumptions'!$H$5,ExpenseNames,)),INDEX(StaffData, MATCH(CONCATENATE($C175,"New hires",$G175,$H175),StaffDataLookupName,), MATCH(BA$6-INDEX(RoleData,MATCH($H175,RoleNames,),MATCH('Role Assumptions'!$H$5,ExpenseNames,)),StaffDataMonths,)) * INDEX(RoleData,MATCH($H175,RoleNames,),MATCH($F175,ExpenseNames,)),0)</f>
        <v>4000</v>
      </c>
      <c r="BB175" s="22">
        <f>INDEX(RoleData,MATCH($H175,RoleNames,),MATCH($F175,ExpenseNames,))*INDEX(StaffData, MATCH(CONCATENATE($C175,"New hires",$G175,$H175),StaffDataLookupName,), MATCH(BB$6,StaffDataMonths,))  + IF(BB$6&gt;INDEX(RoleData,MATCH($H175,RoleNames,),MATCH('Role Assumptions'!$H$5,ExpenseNames,)),INDEX(StaffData, MATCH(CONCATENATE($C175,"New hires",$G175,$H175),StaffDataLookupName,), MATCH(BB$6-INDEX(RoleData,MATCH($H175,RoleNames,),MATCH('Role Assumptions'!$H$5,ExpenseNames,)),StaffDataMonths,)) * INDEX(RoleData,MATCH($H175,RoleNames,),MATCH($F175,ExpenseNames,)),0)</f>
        <v>2000</v>
      </c>
      <c r="BC175" s="22">
        <f>INDEX(RoleData,MATCH($H175,RoleNames,),MATCH($F175,ExpenseNames,))*INDEX(StaffData, MATCH(CONCATENATE($C175,"New hires",$G175,$H175),StaffDataLookupName,), MATCH(BC$6,StaffDataMonths,))  + IF(BC$6&gt;INDEX(RoleData,MATCH($H175,RoleNames,),MATCH('Role Assumptions'!$H$5,ExpenseNames,)),INDEX(StaffData, MATCH(CONCATENATE($C175,"New hires",$G175,$H175),StaffDataLookupName,), MATCH(BC$6-INDEX(RoleData,MATCH($H175,RoleNames,),MATCH('Role Assumptions'!$H$5,ExpenseNames,)),StaffDataMonths,)) * INDEX(RoleData,MATCH($H175,RoleNames,),MATCH($F175,ExpenseNames,)),0)</f>
        <v>6000</v>
      </c>
      <c r="BD175" s="22">
        <f>INDEX(RoleData,MATCH($H175,RoleNames,),MATCH($F175,ExpenseNames,))*INDEX(StaffData, MATCH(CONCATENATE($C175,"New hires",$G175,$H175),StaffDataLookupName,), MATCH(BD$6,StaffDataMonths,))  + IF(BD$6&gt;INDEX(RoleData,MATCH($H175,RoleNames,),MATCH('Role Assumptions'!$H$5,ExpenseNames,)),INDEX(StaffData, MATCH(CONCATENATE($C175,"New hires",$G175,$H175),StaffDataLookupName,), MATCH(BD$6-INDEX(RoleData,MATCH($H175,RoleNames,),MATCH('Role Assumptions'!$H$5,ExpenseNames,)),StaffDataMonths,)) * INDEX(RoleData,MATCH($H175,RoleNames,),MATCH($F175,ExpenseNames,)),0)</f>
        <v>2000</v>
      </c>
      <c r="BE175" s="22">
        <f>INDEX(RoleData,MATCH($H175,RoleNames,),MATCH($F175,ExpenseNames,))*INDEX(StaffData, MATCH(CONCATENATE($C175,"New hires",$G175,$H175),StaffDataLookupName,), MATCH(BE$6,StaffDataMonths,))  + IF(BE$6&gt;INDEX(RoleData,MATCH($H175,RoleNames,),MATCH('Role Assumptions'!$H$5,ExpenseNames,)),INDEX(StaffData, MATCH(CONCATENATE($C175,"New hires",$G175,$H175),StaffDataLookupName,), MATCH(BE$6-INDEX(RoleData,MATCH($H175,RoleNames,),MATCH('Role Assumptions'!$H$5,ExpenseNames,)),StaffDataMonths,)) * INDEX(RoleData,MATCH($H175,RoleNames,),MATCH($F175,ExpenseNames,)),0)</f>
        <v>4000</v>
      </c>
      <c r="BF175" s="22">
        <f>INDEX(RoleData,MATCH($H175,RoleNames,),MATCH($F175,ExpenseNames,))*INDEX(StaffData, MATCH(CONCATENATE($C175,"New hires",$G175,$H175),StaffDataLookupName,), MATCH(BF$6,StaffDataMonths,))  + IF(BF$6&gt;INDEX(RoleData,MATCH($H175,RoleNames,),MATCH('Role Assumptions'!$H$5,ExpenseNames,)),INDEX(StaffData, MATCH(CONCATENATE($C175,"New hires",$G175,$H175),StaffDataLookupName,), MATCH(BF$6-INDEX(RoleData,MATCH($H175,RoleNames,),MATCH('Role Assumptions'!$H$5,ExpenseNames,)),StaffDataMonths,)) * INDEX(RoleData,MATCH($H175,RoleNames,),MATCH($F175,ExpenseNames,)),0)</f>
        <v>6000</v>
      </c>
      <c r="BG175" s="22">
        <f>INDEX(RoleData,MATCH($H175,RoleNames,),MATCH($F175,ExpenseNames,))*INDEX(StaffData, MATCH(CONCATENATE($C175,"New hires",$G175,$H175),StaffDataLookupName,), MATCH(BG$6,StaffDataMonths,))  + IF(BG$6&gt;INDEX(RoleData,MATCH($H175,RoleNames,),MATCH('Role Assumptions'!$H$5,ExpenseNames,)),INDEX(StaffData, MATCH(CONCATENATE($C175,"New hires",$G175,$H175),StaffDataLookupName,), MATCH(BG$6-INDEX(RoleData,MATCH($H175,RoleNames,),MATCH('Role Assumptions'!$H$5,ExpenseNames,)),StaffDataMonths,)) * INDEX(RoleData,MATCH($H175,RoleNames,),MATCH($F175,ExpenseNames,)),0)</f>
        <v>4000</v>
      </c>
      <c r="BH175" s="22">
        <f>INDEX(RoleData,MATCH($H175,RoleNames,),MATCH($F175,ExpenseNames,))*INDEX(StaffData, MATCH(CONCATENATE($C175,"New hires",$G175,$H175),StaffDataLookupName,), MATCH(BH$6,StaffDataMonths,))  + IF(BH$6&gt;INDEX(RoleData,MATCH($H175,RoleNames,),MATCH('Role Assumptions'!$H$5,ExpenseNames,)),INDEX(StaffData, MATCH(CONCATENATE($C175,"New hires",$G175,$H175),StaffDataLookupName,), MATCH(BH$6-INDEX(RoleData,MATCH($H175,RoleNames,),MATCH('Role Assumptions'!$H$5,ExpenseNames,)),StaffDataMonths,)) * INDEX(RoleData,MATCH($H175,RoleNames,),MATCH($F175,ExpenseNames,)),0)</f>
        <v>2000</v>
      </c>
      <c r="BI175" s="22">
        <f>INDEX(RoleData,MATCH($H175,RoleNames,),MATCH($F175,ExpenseNames,))*INDEX(StaffData, MATCH(CONCATENATE($C175,"New hires",$G175,$H175),StaffDataLookupName,), MATCH(BI$6,StaffDataMonths,))  + IF(BI$6&gt;INDEX(RoleData,MATCH($H175,RoleNames,),MATCH('Role Assumptions'!$H$5,ExpenseNames,)),INDEX(StaffData, MATCH(CONCATENATE($C175,"New hires",$G175,$H175),StaffDataLookupName,), MATCH(BI$6-INDEX(RoleData,MATCH($H175,RoleNames,),MATCH('Role Assumptions'!$H$5,ExpenseNames,)),StaffDataMonths,)) * INDEX(RoleData,MATCH($H175,RoleNames,),MATCH($F175,ExpenseNames,)),0)</f>
        <v>6000</v>
      </c>
      <c r="BJ175" s="22">
        <f>INDEX(RoleData,MATCH($H175,RoleNames,),MATCH($F175,ExpenseNames,))*INDEX(StaffData, MATCH(CONCATENATE($C175,"New hires",$G175,$H175),StaffDataLookupName,), MATCH(BJ$6,StaffDataMonths,))  + IF(BJ$6&gt;INDEX(RoleData,MATCH($H175,RoleNames,),MATCH('Role Assumptions'!$H$5,ExpenseNames,)),INDEX(StaffData, MATCH(CONCATENATE($C175,"New hires",$G175,$H175),StaffDataLookupName,), MATCH(BJ$6-INDEX(RoleData,MATCH($H175,RoleNames,),MATCH('Role Assumptions'!$H$5,ExpenseNames,)),StaffDataMonths,)) * INDEX(RoleData,MATCH($H175,RoleNames,),MATCH($F175,ExpenseNames,)),0)</f>
        <v>4000</v>
      </c>
      <c r="BK175" s="22">
        <f>INDEX(RoleData,MATCH($H175,RoleNames,),MATCH($F175,ExpenseNames,))*INDEX(StaffData, MATCH(CONCATENATE($C175,"New hires",$G175,$H175),StaffDataLookupName,), MATCH(BK$6,StaffDataMonths,))  + IF(BK$6&gt;INDEX(RoleData,MATCH($H175,RoleNames,),MATCH('Role Assumptions'!$H$5,ExpenseNames,)),INDEX(StaffData, MATCH(CONCATENATE($C175,"New hires",$G175,$H175),StaffDataLookupName,), MATCH(BK$6-INDEX(RoleData,MATCH($H175,RoleNames,),MATCH('Role Assumptions'!$H$5,ExpenseNames,)),StaffDataMonths,)) * INDEX(RoleData,MATCH($H175,RoleNames,),MATCH($F175,ExpenseNames,)),0)</f>
        <v>4000</v>
      </c>
      <c r="BL175" s="22">
        <f>INDEX(RoleData,MATCH($H175,RoleNames,),MATCH($F175,ExpenseNames,))*INDEX(StaffData, MATCH(CONCATENATE($C175,"New hires",$G175,$H175),StaffDataLookupName,), MATCH(BL$6,StaffDataMonths,))  + IF(BL$6&gt;INDEX(RoleData,MATCH($H175,RoleNames,),MATCH('Role Assumptions'!$H$5,ExpenseNames,)),INDEX(StaffData, MATCH(CONCATENATE($C175,"New hires",$G175,$H175),StaffDataLookupName,), MATCH(BL$6-INDEX(RoleData,MATCH($H175,RoleNames,),MATCH('Role Assumptions'!$H$5,ExpenseNames,)),StaffDataMonths,)) * INDEX(RoleData,MATCH($H175,RoleNames,),MATCH($F175,ExpenseNames,)),0)</f>
        <v>4000</v>
      </c>
      <c r="BM175" s="22">
        <f>INDEX(RoleData,MATCH($H175,RoleNames,),MATCH($F175,ExpenseNames,))*INDEX(StaffData, MATCH(CONCATENATE($C175,"New hires",$G175,$H175),StaffDataLookupName,), MATCH(BM$6,StaffDataMonths,))  + IF(BM$6&gt;INDEX(RoleData,MATCH($H175,RoleNames,),MATCH('Role Assumptions'!$H$5,ExpenseNames,)),INDEX(StaffData, MATCH(CONCATENATE($C175,"New hires",$G175,$H175),StaffDataLookupName,), MATCH(BM$6-INDEX(RoleData,MATCH($H175,RoleNames,),MATCH('Role Assumptions'!$H$5,ExpenseNames,)),StaffDataMonths,)) * INDEX(RoleData,MATCH($H175,RoleNames,),MATCH($F175,ExpenseNames,)),0)</f>
        <v>8000</v>
      </c>
      <c r="BN175" s="22">
        <f>INDEX(RoleData,MATCH($H175,RoleNames,),MATCH($F175,ExpenseNames,))*INDEX(StaffData, MATCH(CONCATENATE($C175,"New hires",$G175,$H175),StaffDataLookupName,), MATCH(BN$6,StaffDataMonths,))  + IF(BN$6&gt;INDEX(RoleData,MATCH($H175,RoleNames,),MATCH('Role Assumptions'!$H$5,ExpenseNames,)),INDEX(StaffData, MATCH(CONCATENATE($C175,"New hires",$G175,$H175),StaffDataLookupName,), MATCH(BN$6-INDEX(RoleData,MATCH($H175,RoleNames,),MATCH('Role Assumptions'!$H$5,ExpenseNames,)),StaffDataMonths,)) * INDEX(RoleData,MATCH($H175,RoleNames,),MATCH($F175,ExpenseNames,)),0)</f>
        <v>2000</v>
      </c>
      <c r="BO175" s="22">
        <f>INDEX(RoleData,MATCH($H175,RoleNames,),MATCH($F175,ExpenseNames,))*INDEX(StaffData, MATCH(CONCATENATE($C175,"New hires",$G175,$H175),StaffDataLookupName,), MATCH(BO$6,StaffDataMonths,))  + IF(BO$6&gt;INDEX(RoleData,MATCH($H175,RoleNames,),MATCH('Role Assumptions'!$H$5,ExpenseNames,)),INDEX(StaffData, MATCH(CONCATENATE($C175,"New hires",$G175,$H175),StaffDataLookupName,), MATCH(BO$6-INDEX(RoleData,MATCH($H175,RoleNames,),MATCH('Role Assumptions'!$H$5,ExpenseNames,)),StaffDataMonths,)) * INDEX(RoleData,MATCH($H175,RoleNames,),MATCH($F175,ExpenseNames,)),0)</f>
        <v>4000</v>
      </c>
      <c r="BP175" s="22">
        <f>INDEX(RoleData,MATCH($H175,RoleNames,),MATCH($F175,ExpenseNames,))*INDEX(StaffData, MATCH(CONCATENATE($C175,"New hires",$G175,$H175),StaffDataLookupName,), MATCH(BP$6,StaffDataMonths,))  + IF(BP$6&gt;INDEX(RoleData,MATCH($H175,RoleNames,),MATCH('Role Assumptions'!$H$5,ExpenseNames,)),INDEX(StaffData, MATCH(CONCATENATE($C175,"New hires",$G175,$H175),StaffDataLookupName,), MATCH(BP$6-INDEX(RoleData,MATCH($H175,RoleNames,),MATCH('Role Assumptions'!$H$5,ExpenseNames,)),StaffDataMonths,)) * INDEX(RoleData,MATCH($H175,RoleNames,),MATCH($F175,ExpenseNames,)),0)</f>
        <v>6000</v>
      </c>
      <c r="BQ175" s="22">
        <f>INDEX(RoleData,MATCH($H175,RoleNames,),MATCH($F175,ExpenseNames,))*INDEX(StaffData, MATCH(CONCATENATE($C175,"New hires",$G175,$H175),StaffDataLookupName,), MATCH(BQ$6,StaffDataMonths,))  + IF(BQ$6&gt;INDEX(RoleData,MATCH($H175,RoleNames,),MATCH('Role Assumptions'!$H$5,ExpenseNames,)),INDEX(StaffData, MATCH(CONCATENATE($C175,"New hires",$G175,$H175),StaffDataLookupName,), MATCH(BQ$6-INDEX(RoleData,MATCH($H175,RoleNames,),MATCH('Role Assumptions'!$H$5,ExpenseNames,)),StaffDataMonths,)) * INDEX(RoleData,MATCH($H175,RoleNames,),MATCH($F175,ExpenseNames,)),0)</f>
        <v>4000</v>
      </c>
    </row>
    <row r="176" spans="1:69" s="9" customFormat="1" ht="16" customHeight="1">
      <c r="A176" s="212"/>
      <c r="B176" s="21" t="s">
        <v>132</v>
      </c>
      <c r="C176" s="212" t="s">
        <v>34</v>
      </c>
      <c r="D176" s="212" t="s">
        <v>118</v>
      </c>
      <c r="E176" s="212" t="s">
        <v>113</v>
      </c>
      <c r="F176" s="212" t="s">
        <v>89</v>
      </c>
      <c r="G176" s="212" t="s">
        <v>57</v>
      </c>
      <c r="H176" s="197" t="s">
        <v>86</v>
      </c>
      <c r="I176" s="197" t="str">
        <f t="shared" si="110"/>
        <v>ExpensesOperationsStaffTechnologyComputerCustomer SupportPartner Support Rep</v>
      </c>
      <c r="J176" s="22">
        <f>INDEX(RoleData,MATCH($H176,RoleNames,),MATCH($F176,ExpenseNames,))*INDEX(StaffData, MATCH(CONCATENATE($C176,"New hires",$G176,$H176),StaffDataLookupName,), MATCH(J$6,StaffDataMonths,))  + IF(J$6&gt;INDEX(RoleData,MATCH($H176,RoleNames,),MATCH('Role Assumptions'!$H$5,ExpenseNames,)),INDEX(StaffData, MATCH(CONCATENATE($C176,"New hires",$G176,$H176),StaffDataLookupName,), MATCH(J$6-INDEX(RoleData,MATCH($H176,RoleNames,),MATCH('Role Assumptions'!$H$5,ExpenseNames,)),StaffDataMonths,)) * INDEX(RoleData,MATCH($H176,RoleNames,),MATCH($F176,ExpenseNames,)),0)</f>
        <v>0</v>
      </c>
      <c r="K176" s="22">
        <f>INDEX(RoleData,MATCH($H176,RoleNames,),MATCH($F176,ExpenseNames,))*INDEX(StaffData, MATCH(CONCATENATE($C176,"New hires",$G176,$H176),StaffDataLookupName,), MATCH(K$6,StaffDataMonths,))  + IF(K$6&gt;INDEX(RoleData,MATCH($H176,RoleNames,),MATCH('Role Assumptions'!$H$5,ExpenseNames,)),INDEX(StaffData, MATCH(CONCATENATE($C176,"New hires",$G176,$H176),StaffDataLookupName,), MATCH(K$6-INDEX(RoleData,MATCH($H176,RoleNames,),MATCH('Role Assumptions'!$H$5,ExpenseNames,)),StaffDataMonths,)) * INDEX(RoleData,MATCH($H176,RoleNames,),MATCH($F176,ExpenseNames,)),0)</f>
        <v>0</v>
      </c>
      <c r="L176" s="22">
        <f>INDEX(RoleData,MATCH($H176,RoleNames,),MATCH($F176,ExpenseNames,))*INDEX(StaffData, MATCH(CONCATENATE($C176,"New hires",$G176,$H176),StaffDataLookupName,), MATCH(L$6,StaffDataMonths,))  + IF(L$6&gt;INDEX(RoleData,MATCH($H176,RoleNames,),MATCH('Role Assumptions'!$H$5,ExpenseNames,)),INDEX(StaffData, MATCH(CONCATENATE($C176,"New hires",$G176,$H176),StaffDataLookupName,), MATCH(L$6-INDEX(RoleData,MATCH($H176,RoleNames,),MATCH('Role Assumptions'!$H$5,ExpenseNames,)),StaffDataMonths,)) * INDEX(RoleData,MATCH($H176,RoleNames,),MATCH($F176,ExpenseNames,)),0)</f>
        <v>2000</v>
      </c>
      <c r="M176" s="22">
        <f>INDEX(RoleData,MATCH($H176,RoleNames,),MATCH($F176,ExpenseNames,))*INDEX(StaffData, MATCH(CONCATENATE($C176,"New hires",$G176,$H176),StaffDataLookupName,), MATCH(M$6,StaffDataMonths,))  + IF(M$6&gt;INDEX(RoleData,MATCH($H176,RoleNames,),MATCH('Role Assumptions'!$H$5,ExpenseNames,)),INDEX(StaffData, MATCH(CONCATENATE($C176,"New hires",$G176,$H176),StaffDataLookupName,), MATCH(M$6-INDEX(RoleData,MATCH($H176,RoleNames,),MATCH('Role Assumptions'!$H$5,ExpenseNames,)),StaffDataMonths,)) * INDEX(RoleData,MATCH($H176,RoleNames,),MATCH($F176,ExpenseNames,)),0)</f>
        <v>4000</v>
      </c>
      <c r="N176" s="22">
        <f>INDEX(RoleData,MATCH($H176,RoleNames,),MATCH($F176,ExpenseNames,))*INDEX(StaffData, MATCH(CONCATENATE($C176,"New hires",$G176,$H176),StaffDataLookupName,), MATCH(N$6,StaffDataMonths,))  + IF(N$6&gt;INDEX(RoleData,MATCH($H176,RoleNames,),MATCH('Role Assumptions'!$H$5,ExpenseNames,)),INDEX(StaffData, MATCH(CONCATENATE($C176,"New hires",$G176,$H176),StaffDataLookupName,), MATCH(N$6-INDEX(RoleData,MATCH($H176,RoleNames,),MATCH('Role Assumptions'!$H$5,ExpenseNames,)),StaffDataMonths,)) * INDEX(RoleData,MATCH($H176,RoleNames,),MATCH($F176,ExpenseNames,)),0)</f>
        <v>6000</v>
      </c>
      <c r="O176" s="22">
        <f>INDEX(RoleData,MATCH($H176,RoleNames,),MATCH($F176,ExpenseNames,))*INDEX(StaffData, MATCH(CONCATENATE($C176,"New hires",$G176,$H176),StaffDataLookupName,), MATCH(O$6,StaffDataMonths,))  + IF(O$6&gt;INDEX(RoleData,MATCH($H176,RoleNames,),MATCH('Role Assumptions'!$H$5,ExpenseNames,)),INDEX(StaffData, MATCH(CONCATENATE($C176,"New hires",$G176,$H176),StaffDataLookupName,), MATCH(O$6-INDEX(RoleData,MATCH($H176,RoleNames,),MATCH('Role Assumptions'!$H$5,ExpenseNames,)),StaffDataMonths,)) * INDEX(RoleData,MATCH($H176,RoleNames,),MATCH($F176,ExpenseNames,)),0)</f>
        <v>10000</v>
      </c>
      <c r="P176" s="22">
        <f>INDEX(RoleData,MATCH($H176,RoleNames,),MATCH($F176,ExpenseNames,))*INDEX(StaffData, MATCH(CONCATENATE($C176,"New hires",$G176,$H176),StaffDataLookupName,), MATCH(P$6,StaffDataMonths,))  + IF(P$6&gt;INDEX(RoleData,MATCH($H176,RoleNames,),MATCH('Role Assumptions'!$H$5,ExpenseNames,)),INDEX(StaffData, MATCH(CONCATENATE($C176,"New hires",$G176,$H176),StaffDataLookupName,), MATCH(P$6-INDEX(RoleData,MATCH($H176,RoleNames,),MATCH('Role Assumptions'!$H$5,ExpenseNames,)),StaffDataMonths,)) * INDEX(RoleData,MATCH($H176,RoleNames,),MATCH($F176,ExpenseNames,)),0)</f>
        <v>12000</v>
      </c>
      <c r="Q176" s="22">
        <f>INDEX(RoleData,MATCH($H176,RoleNames,),MATCH($F176,ExpenseNames,))*INDEX(StaffData, MATCH(CONCATENATE($C176,"New hires",$G176,$H176),StaffDataLookupName,), MATCH(Q$6,StaffDataMonths,))  + IF(Q$6&gt;INDEX(RoleData,MATCH($H176,RoleNames,),MATCH('Role Assumptions'!$H$5,ExpenseNames,)),INDEX(StaffData, MATCH(CONCATENATE($C176,"New hires",$G176,$H176),StaffDataLookupName,), MATCH(Q$6-INDEX(RoleData,MATCH($H176,RoleNames,),MATCH('Role Assumptions'!$H$5,ExpenseNames,)),StaffDataMonths,)) * INDEX(RoleData,MATCH($H176,RoleNames,),MATCH($F176,ExpenseNames,)),0)</f>
        <v>14000</v>
      </c>
      <c r="R176" s="22">
        <f>INDEX(RoleData,MATCH($H176,RoleNames,),MATCH($F176,ExpenseNames,))*INDEX(StaffData, MATCH(CONCATENATE($C176,"New hires",$G176,$H176),StaffDataLookupName,), MATCH(R$6,StaffDataMonths,))  + IF(R$6&gt;INDEX(RoleData,MATCH($H176,RoleNames,),MATCH('Role Assumptions'!$H$5,ExpenseNames,)),INDEX(StaffData, MATCH(CONCATENATE($C176,"New hires",$G176,$H176),StaffDataLookupName,), MATCH(R$6-INDEX(RoleData,MATCH($H176,RoleNames,),MATCH('Role Assumptions'!$H$5,ExpenseNames,)),StaffDataMonths,)) * INDEX(RoleData,MATCH($H176,RoleNames,),MATCH($F176,ExpenseNames,)),0)</f>
        <v>12000</v>
      </c>
      <c r="S176" s="22">
        <f>INDEX(RoleData,MATCH($H176,RoleNames,),MATCH($F176,ExpenseNames,))*INDEX(StaffData, MATCH(CONCATENATE($C176,"New hires",$G176,$H176),StaffDataLookupName,), MATCH(S$6,StaffDataMonths,))  + IF(S$6&gt;INDEX(RoleData,MATCH($H176,RoleNames,),MATCH('Role Assumptions'!$H$5,ExpenseNames,)),INDEX(StaffData, MATCH(CONCATENATE($C176,"New hires",$G176,$H176),StaffDataLookupName,), MATCH(S$6-INDEX(RoleData,MATCH($H176,RoleNames,),MATCH('Role Assumptions'!$H$5,ExpenseNames,)),StaffDataMonths,)) * INDEX(RoleData,MATCH($H176,RoleNames,),MATCH($F176,ExpenseNames,)),0)</f>
        <v>18000</v>
      </c>
      <c r="T176" s="22">
        <f>INDEX(RoleData,MATCH($H176,RoleNames,),MATCH($F176,ExpenseNames,))*INDEX(StaffData, MATCH(CONCATENATE($C176,"New hires",$G176,$H176),StaffDataLookupName,), MATCH(T$6,StaffDataMonths,))  + IF(T$6&gt;INDEX(RoleData,MATCH($H176,RoleNames,),MATCH('Role Assumptions'!$H$5,ExpenseNames,)),INDEX(StaffData, MATCH(CONCATENATE($C176,"New hires",$G176,$H176),StaffDataLookupName,), MATCH(T$6-INDEX(RoleData,MATCH($H176,RoleNames,),MATCH('Role Assumptions'!$H$5,ExpenseNames,)),StaffDataMonths,)) * INDEX(RoleData,MATCH($H176,RoleNames,),MATCH($F176,ExpenseNames,)),0)</f>
        <v>12000</v>
      </c>
      <c r="U176" s="22">
        <f>INDEX(RoleData,MATCH($H176,RoleNames,),MATCH($F176,ExpenseNames,))*INDEX(StaffData, MATCH(CONCATENATE($C176,"New hires",$G176,$H176),StaffDataLookupName,), MATCH(U$6,StaffDataMonths,))  + IF(U$6&gt;INDEX(RoleData,MATCH($H176,RoleNames,),MATCH('Role Assumptions'!$H$5,ExpenseNames,)),INDEX(StaffData, MATCH(CONCATENATE($C176,"New hires",$G176,$H176),StaffDataLookupName,), MATCH(U$6-INDEX(RoleData,MATCH($H176,RoleNames,),MATCH('Role Assumptions'!$H$5,ExpenseNames,)),StaffDataMonths,)) * INDEX(RoleData,MATCH($H176,RoleNames,),MATCH($F176,ExpenseNames,)),0)</f>
        <v>16000</v>
      </c>
      <c r="V176" s="22">
        <f>INDEX(RoleData,MATCH($H176,RoleNames,),MATCH($F176,ExpenseNames,))*INDEX(StaffData, MATCH(CONCATENATE($C176,"New hires",$G176,$H176),StaffDataLookupName,), MATCH(V$6,StaffDataMonths,))  + IF(V$6&gt;INDEX(RoleData,MATCH($H176,RoleNames,),MATCH('Role Assumptions'!$H$5,ExpenseNames,)),INDEX(StaffData, MATCH(CONCATENATE($C176,"New hires",$G176,$H176),StaffDataLookupName,), MATCH(V$6-INDEX(RoleData,MATCH($H176,RoleNames,),MATCH('Role Assumptions'!$H$5,ExpenseNames,)),StaffDataMonths,)) * INDEX(RoleData,MATCH($H176,RoleNames,),MATCH($F176,ExpenseNames,)),0)</f>
        <v>32000</v>
      </c>
      <c r="W176" s="22">
        <f>INDEX(RoleData,MATCH($H176,RoleNames,),MATCH($F176,ExpenseNames,))*INDEX(StaffData, MATCH(CONCATENATE($C176,"New hires",$G176,$H176),StaffDataLookupName,), MATCH(W$6,StaffDataMonths,))  + IF(W$6&gt;INDEX(RoleData,MATCH($H176,RoleNames,),MATCH('Role Assumptions'!$H$5,ExpenseNames,)),INDEX(StaffData, MATCH(CONCATENATE($C176,"New hires",$G176,$H176),StaffDataLookupName,), MATCH(W$6-INDEX(RoleData,MATCH($H176,RoleNames,),MATCH('Role Assumptions'!$H$5,ExpenseNames,)),StaffDataMonths,)) * INDEX(RoleData,MATCH($H176,RoleNames,),MATCH($F176,ExpenseNames,)),0)</f>
        <v>34000</v>
      </c>
      <c r="X176" s="22">
        <f>INDEX(RoleData,MATCH($H176,RoleNames,),MATCH($F176,ExpenseNames,))*INDEX(StaffData, MATCH(CONCATENATE($C176,"New hires",$G176,$H176),StaffDataLookupName,), MATCH(X$6,StaffDataMonths,))  + IF(X$6&gt;INDEX(RoleData,MATCH($H176,RoleNames,),MATCH('Role Assumptions'!$H$5,ExpenseNames,)),INDEX(StaffData, MATCH(CONCATENATE($C176,"New hires",$G176,$H176),StaffDataLookupName,), MATCH(X$6-INDEX(RoleData,MATCH($H176,RoleNames,),MATCH('Role Assumptions'!$H$5,ExpenseNames,)),StaffDataMonths,)) * INDEX(RoleData,MATCH($H176,RoleNames,),MATCH($F176,ExpenseNames,)),0)</f>
        <v>24000</v>
      </c>
      <c r="Y176" s="22">
        <f>INDEX(RoleData,MATCH($H176,RoleNames,),MATCH($F176,ExpenseNames,))*INDEX(StaffData, MATCH(CONCATENATE($C176,"New hires",$G176,$H176),StaffDataLookupName,), MATCH(Y$6,StaffDataMonths,))  + IF(Y$6&gt;INDEX(RoleData,MATCH($H176,RoleNames,),MATCH('Role Assumptions'!$H$5,ExpenseNames,)),INDEX(StaffData, MATCH(CONCATENATE($C176,"New hires",$G176,$H176),StaffDataLookupName,), MATCH(Y$6-INDEX(RoleData,MATCH($H176,RoleNames,),MATCH('Role Assumptions'!$H$5,ExpenseNames,)),StaffDataMonths,)) * INDEX(RoleData,MATCH($H176,RoleNames,),MATCH($F176,ExpenseNames,)),0)</f>
        <v>22000</v>
      </c>
      <c r="Z176" s="22">
        <f>INDEX(RoleData,MATCH($H176,RoleNames,),MATCH($F176,ExpenseNames,))*INDEX(StaffData, MATCH(CONCATENATE($C176,"New hires",$G176,$H176),StaffDataLookupName,), MATCH(Z$6,StaffDataMonths,))  + IF(Z$6&gt;INDEX(RoleData,MATCH($H176,RoleNames,),MATCH('Role Assumptions'!$H$5,ExpenseNames,)),INDEX(StaffData, MATCH(CONCATENATE($C176,"New hires",$G176,$H176),StaffDataLookupName,), MATCH(Z$6-INDEX(RoleData,MATCH($H176,RoleNames,),MATCH('Role Assumptions'!$H$5,ExpenseNames,)),StaffDataMonths,)) * INDEX(RoleData,MATCH($H176,RoleNames,),MATCH($F176,ExpenseNames,)),0)</f>
        <v>56000</v>
      </c>
      <c r="AA176" s="22">
        <f>INDEX(RoleData,MATCH($H176,RoleNames,),MATCH($F176,ExpenseNames,))*INDEX(StaffData, MATCH(CONCATENATE($C176,"New hires",$G176,$H176),StaffDataLookupName,), MATCH(AA$6,StaffDataMonths,))  + IF(AA$6&gt;INDEX(RoleData,MATCH($H176,RoleNames,),MATCH('Role Assumptions'!$H$5,ExpenseNames,)),INDEX(StaffData, MATCH(CONCATENATE($C176,"New hires",$G176,$H176),StaffDataLookupName,), MATCH(AA$6-INDEX(RoleData,MATCH($H176,RoleNames,),MATCH('Role Assumptions'!$H$5,ExpenseNames,)),StaffDataMonths,)) * INDEX(RoleData,MATCH($H176,RoleNames,),MATCH($F176,ExpenseNames,)),0)</f>
        <v>22000</v>
      </c>
      <c r="AB176" s="22">
        <f>INDEX(RoleData,MATCH($H176,RoleNames,),MATCH($F176,ExpenseNames,))*INDEX(StaffData, MATCH(CONCATENATE($C176,"New hires",$G176,$H176),StaffDataLookupName,), MATCH(AB$6,StaffDataMonths,))  + IF(AB$6&gt;INDEX(RoleData,MATCH($H176,RoleNames,),MATCH('Role Assumptions'!$H$5,ExpenseNames,)),INDEX(StaffData, MATCH(CONCATENATE($C176,"New hires",$G176,$H176),StaffDataLookupName,), MATCH(AB$6-INDEX(RoleData,MATCH($H176,RoleNames,),MATCH('Role Assumptions'!$H$5,ExpenseNames,)),StaffDataMonths,)) * INDEX(RoleData,MATCH($H176,RoleNames,),MATCH($F176,ExpenseNames,)),0)</f>
        <v>46000</v>
      </c>
      <c r="AC176" s="22">
        <f>INDEX(RoleData,MATCH($H176,RoleNames,),MATCH($F176,ExpenseNames,))*INDEX(StaffData, MATCH(CONCATENATE($C176,"New hires",$G176,$H176),StaffDataLookupName,), MATCH(AC$6,StaffDataMonths,))  + IF(AC$6&gt;INDEX(RoleData,MATCH($H176,RoleNames,),MATCH('Role Assumptions'!$H$5,ExpenseNames,)),INDEX(StaffData, MATCH(CONCATENATE($C176,"New hires",$G176,$H176),StaffDataLookupName,), MATCH(AC$6-INDEX(RoleData,MATCH($H176,RoleNames,),MATCH('Role Assumptions'!$H$5,ExpenseNames,)),StaffDataMonths,)) * INDEX(RoleData,MATCH($H176,RoleNames,),MATCH($F176,ExpenseNames,)),0)</f>
        <v>68000</v>
      </c>
      <c r="AD176" s="22">
        <f>INDEX(RoleData,MATCH($H176,RoleNames,),MATCH($F176,ExpenseNames,))*INDEX(StaffData, MATCH(CONCATENATE($C176,"New hires",$G176,$H176),StaffDataLookupName,), MATCH(AD$6,StaffDataMonths,))  + IF(AD$6&gt;INDEX(RoleData,MATCH($H176,RoleNames,),MATCH('Role Assumptions'!$H$5,ExpenseNames,)),INDEX(StaffData, MATCH(CONCATENATE($C176,"New hires",$G176,$H176),StaffDataLookupName,), MATCH(AD$6-INDEX(RoleData,MATCH($H176,RoleNames,),MATCH('Role Assumptions'!$H$5,ExpenseNames,)),StaffDataMonths,)) * INDEX(RoleData,MATCH($H176,RoleNames,),MATCH($F176,ExpenseNames,)),0)</f>
        <v>118000</v>
      </c>
      <c r="AE176" s="22">
        <f>INDEX(RoleData,MATCH($H176,RoleNames,),MATCH($F176,ExpenseNames,))*INDEX(StaffData, MATCH(CONCATENATE($C176,"New hires",$G176,$H176),StaffDataLookupName,), MATCH(AE$6,StaffDataMonths,))  + IF(AE$6&gt;INDEX(RoleData,MATCH($H176,RoleNames,),MATCH('Role Assumptions'!$H$5,ExpenseNames,)),INDEX(StaffData, MATCH(CONCATENATE($C176,"New hires",$G176,$H176),StaffDataLookupName,), MATCH(AE$6-INDEX(RoleData,MATCH($H176,RoleNames,),MATCH('Role Assumptions'!$H$5,ExpenseNames,)),StaffDataMonths,)) * INDEX(RoleData,MATCH($H176,RoleNames,),MATCH($F176,ExpenseNames,)),0)</f>
        <v>144000</v>
      </c>
      <c r="AF176" s="22">
        <f>INDEX(RoleData,MATCH($H176,RoleNames,),MATCH($F176,ExpenseNames,))*INDEX(StaffData, MATCH(CONCATENATE($C176,"New hires",$G176,$H176),StaffDataLookupName,), MATCH(AF$6,StaffDataMonths,))  + IF(AF$6&gt;INDEX(RoleData,MATCH($H176,RoleNames,),MATCH('Role Assumptions'!$H$5,ExpenseNames,)),INDEX(StaffData, MATCH(CONCATENATE($C176,"New hires",$G176,$H176),StaffDataLookupName,), MATCH(AF$6-INDEX(RoleData,MATCH($H176,RoleNames,),MATCH('Role Assumptions'!$H$5,ExpenseNames,)),StaffDataMonths,)) * INDEX(RoleData,MATCH($H176,RoleNames,),MATCH($F176,ExpenseNames,)),0)</f>
        <v>120000</v>
      </c>
      <c r="AG176" s="22">
        <f>INDEX(RoleData,MATCH($H176,RoleNames,),MATCH($F176,ExpenseNames,))*INDEX(StaffData, MATCH(CONCATENATE($C176,"New hires",$G176,$H176),StaffDataLookupName,), MATCH(AG$6,StaffDataMonths,))  + IF(AG$6&gt;INDEX(RoleData,MATCH($H176,RoleNames,),MATCH('Role Assumptions'!$H$5,ExpenseNames,)),INDEX(StaffData, MATCH(CONCATENATE($C176,"New hires",$G176,$H176),StaffDataLookupName,), MATCH(AG$6-INDEX(RoleData,MATCH($H176,RoleNames,),MATCH('Role Assumptions'!$H$5,ExpenseNames,)),StaffDataMonths,)) * INDEX(RoleData,MATCH($H176,RoleNames,),MATCH($F176,ExpenseNames,)),0)</f>
        <v>240000</v>
      </c>
      <c r="AH176" s="22">
        <f>INDEX(RoleData,MATCH($H176,RoleNames,),MATCH($F176,ExpenseNames,))*INDEX(StaffData, MATCH(CONCATENATE($C176,"New hires",$G176,$H176),StaffDataLookupName,), MATCH(AH$6,StaffDataMonths,))  + IF(AH$6&gt;INDEX(RoleData,MATCH($H176,RoleNames,),MATCH('Role Assumptions'!$H$5,ExpenseNames,)),INDEX(StaffData, MATCH(CONCATENATE($C176,"New hires",$G176,$H176),StaffDataLookupName,), MATCH(AH$6-INDEX(RoleData,MATCH($H176,RoleNames,),MATCH('Role Assumptions'!$H$5,ExpenseNames,)),StaffDataMonths,)) * INDEX(RoleData,MATCH($H176,RoleNames,),MATCH($F176,ExpenseNames,)),0)</f>
        <v>70000</v>
      </c>
      <c r="AI176" s="22">
        <f>INDEX(RoleData,MATCH($H176,RoleNames,),MATCH($F176,ExpenseNames,))*INDEX(StaffData, MATCH(CONCATENATE($C176,"New hires",$G176,$H176),StaffDataLookupName,), MATCH(AI$6,StaffDataMonths,))  + IF(AI$6&gt;INDEX(RoleData,MATCH($H176,RoleNames,),MATCH('Role Assumptions'!$H$5,ExpenseNames,)),INDEX(StaffData, MATCH(CONCATENATE($C176,"New hires",$G176,$H176),StaffDataLookupName,), MATCH(AI$6-INDEX(RoleData,MATCH($H176,RoleNames,),MATCH('Role Assumptions'!$H$5,ExpenseNames,)),StaffDataMonths,)) * INDEX(RoleData,MATCH($H176,RoleNames,),MATCH($F176,ExpenseNames,)),0)</f>
        <v>54000</v>
      </c>
      <c r="AJ176" s="22">
        <f>INDEX(RoleData,MATCH($H176,RoleNames,),MATCH($F176,ExpenseNames,))*INDEX(StaffData, MATCH(CONCATENATE($C176,"New hires",$G176,$H176),StaffDataLookupName,), MATCH(AJ$6,StaffDataMonths,))  + IF(AJ$6&gt;INDEX(RoleData,MATCH($H176,RoleNames,),MATCH('Role Assumptions'!$H$5,ExpenseNames,)),INDEX(StaffData, MATCH(CONCATENATE($C176,"New hires",$G176,$H176),StaffDataLookupName,), MATCH(AJ$6-INDEX(RoleData,MATCH($H176,RoleNames,),MATCH('Role Assumptions'!$H$5,ExpenseNames,)),StaffDataMonths,)) * INDEX(RoleData,MATCH($H176,RoleNames,),MATCH($F176,ExpenseNames,)),0)</f>
        <v>104000</v>
      </c>
      <c r="AK176" s="22">
        <f>INDEX(RoleData,MATCH($H176,RoleNames,),MATCH($F176,ExpenseNames,))*INDEX(StaffData, MATCH(CONCATENATE($C176,"New hires",$G176,$H176),StaffDataLookupName,), MATCH(AK$6,StaffDataMonths,))  + IF(AK$6&gt;INDEX(RoleData,MATCH($H176,RoleNames,),MATCH('Role Assumptions'!$H$5,ExpenseNames,)),INDEX(StaffData, MATCH(CONCATENATE($C176,"New hires",$G176,$H176),StaffDataLookupName,), MATCH(AK$6-INDEX(RoleData,MATCH($H176,RoleNames,),MATCH('Role Assumptions'!$H$5,ExpenseNames,)),StaffDataMonths,)) * INDEX(RoleData,MATCH($H176,RoleNames,),MATCH($F176,ExpenseNames,)),0)</f>
        <v>290000</v>
      </c>
      <c r="AL176" s="22">
        <f>INDEX(RoleData,MATCH($H176,RoleNames,),MATCH($F176,ExpenseNames,))*INDEX(StaffData, MATCH(CONCATENATE($C176,"New hires",$G176,$H176),StaffDataLookupName,), MATCH(AL$6,StaffDataMonths,))  + IF(AL$6&gt;INDEX(RoleData,MATCH($H176,RoleNames,),MATCH('Role Assumptions'!$H$5,ExpenseNames,)),INDEX(StaffData, MATCH(CONCATENATE($C176,"New hires",$G176,$H176),StaffDataLookupName,), MATCH(AL$6-INDEX(RoleData,MATCH($H176,RoleNames,),MATCH('Role Assumptions'!$H$5,ExpenseNames,)),StaffDataMonths,)) * INDEX(RoleData,MATCH($H176,RoleNames,),MATCH($F176,ExpenseNames,)),0)</f>
        <v>84000</v>
      </c>
      <c r="AM176" s="22">
        <f>INDEX(RoleData,MATCH($H176,RoleNames,),MATCH($F176,ExpenseNames,))*INDEX(StaffData, MATCH(CONCATENATE($C176,"New hires",$G176,$H176),StaffDataLookupName,), MATCH(AM$6,StaffDataMonths,))  + IF(AM$6&gt;INDEX(RoleData,MATCH($H176,RoleNames,),MATCH('Role Assumptions'!$H$5,ExpenseNames,)),INDEX(StaffData, MATCH(CONCATENATE($C176,"New hires",$G176,$H176),StaffDataLookupName,), MATCH(AM$6-INDEX(RoleData,MATCH($H176,RoleNames,),MATCH('Role Assumptions'!$H$5,ExpenseNames,)),StaffDataMonths,)) * INDEX(RoleData,MATCH($H176,RoleNames,),MATCH($F176,ExpenseNames,)),0)</f>
        <v>98000</v>
      </c>
      <c r="AN176" s="22">
        <f>INDEX(RoleData,MATCH($H176,RoleNames,),MATCH($F176,ExpenseNames,))*INDEX(StaffData, MATCH(CONCATENATE($C176,"New hires",$G176,$H176),StaffDataLookupName,), MATCH(AN$6,StaffDataMonths,))  + IF(AN$6&gt;INDEX(RoleData,MATCH($H176,RoleNames,),MATCH('Role Assumptions'!$H$5,ExpenseNames,)),INDEX(StaffData, MATCH(CONCATENATE($C176,"New hires",$G176,$H176),StaffDataLookupName,), MATCH(AN$6-INDEX(RoleData,MATCH($H176,RoleNames,),MATCH('Role Assumptions'!$H$5,ExpenseNames,)),StaffDataMonths,)) * INDEX(RoleData,MATCH($H176,RoleNames,),MATCH($F176,ExpenseNames,)),0)</f>
        <v>146000</v>
      </c>
      <c r="AO176" s="22">
        <f>INDEX(RoleData,MATCH($H176,RoleNames,),MATCH($F176,ExpenseNames,))*INDEX(StaffData, MATCH(CONCATENATE($C176,"New hires",$G176,$H176),StaffDataLookupName,), MATCH(AO$6,StaffDataMonths,))  + IF(AO$6&gt;INDEX(RoleData,MATCH($H176,RoleNames,),MATCH('Role Assumptions'!$H$5,ExpenseNames,)),INDEX(StaffData, MATCH(CONCATENATE($C176,"New hires",$G176,$H176),StaffDataLookupName,), MATCH(AO$6-INDEX(RoleData,MATCH($H176,RoleNames,),MATCH('Role Assumptions'!$H$5,ExpenseNames,)),StaffDataMonths,)) * INDEX(RoleData,MATCH($H176,RoleNames,),MATCH($F176,ExpenseNames,)),0)</f>
        <v>190000</v>
      </c>
      <c r="AP176" s="22">
        <f>INDEX(RoleData,MATCH($H176,RoleNames,),MATCH($F176,ExpenseNames,))*INDEX(StaffData, MATCH(CONCATENATE($C176,"New hires",$G176,$H176),StaffDataLookupName,), MATCH(AP$6,StaffDataMonths,))  + IF(AP$6&gt;INDEX(RoleData,MATCH($H176,RoleNames,),MATCH('Role Assumptions'!$H$5,ExpenseNames,)),INDEX(StaffData, MATCH(CONCATENATE($C176,"New hires",$G176,$H176),StaffDataLookupName,), MATCH(AP$6-INDEX(RoleData,MATCH($H176,RoleNames,),MATCH('Role Assumptions'!$H$5,ExpenseNames,)),StaffDataMonths,)) * INDEX(RoleData,MATCH($H176,RoleNames,),MATCH($F176,ExpenseNames,)),0)</f>
        <v>94000</v>
      </c>
      <c r="AQ176" s="22">
        <f>INDEX(RoleData,MATCH($H176,RoleNames,),MATCH($F176,ExpenseNames,))*INDEX(StaffData, MATCH(CONCATENATE($C176,"New hires",$G176,$H176),StaffDataLookupName,), MATCH(AQ$6,StaffDataMonths,))  + IF(AQ$6&gt;INDEX(RoleData,MATCH($H176,RoleNames,),MATCH('Role Assumptions'!$H$5,ExpenseNames,)),INDEX(StaffData, MATCH(CONCATENATE($C176,"New hires",$G176,$H176),StaffDataLookupName,), MATCH(AQ$6-INDEX(RoleData,MATCH($H176,RoleNames,),MATCH('Role Assumptions'!$H$5,ExpenseNames,)),StaffDataMonths,)) * INDEX(RoleData,MATCH($H176,RoleNames,),MATCH($F176,ExpenseNames,)),0)</f>
        <v>126000</v>
      </c>
      <c r="AR176" s="22">
        <f>INDEX(RoleData,MATCH($H176,RoleNames,),MATCH($F176,ExpenseNames,))*INDEX(StaffData, MATCH(CONCATENATE($C176,"New hires",$G176,$H176),StaffDataLookupName,), MATCH(AR$6,StaffDataMonths,))  + IF(AR$6&gt;INDEX(RoleData,MATCH($H176,RoleNames,),MATCH('Role Assumptions'!$H$5,ExpenseNames,)),INDEX(StaffData, MATCH(CONCATENATE($C176,"New hires",$G176,$H176),StaffDataLookupName,), MATCH(AR$6-INDEX(RoleData,MATCH($H176,RoleNames,),MATCH('Role Assumptions'!$H$5,ExpenseNames,)),StaffDataMonths,)) * INDEX(RoleData,MATCH($H176,RoleNames,),MATCH($F176,ExpenseNames,)),0)</f>
        <v>90000</v>
      </c>
      <c r="AS176" s="22">
        <f>INDEX(RoleData,MATCH($H176,RoleNames,),MATCH($F176,ExpenseNames,))*INDEX(StaffData, MATCH(CONCATENATE($C176,"New hires",$G176,$H176),StaffDataLookupName,), MATCH(AS$6,StaffDataMonths,))  + IF(AS$6&gt;INDEX(RoleData,MATCH($H176,RoleNames,),MATCH('Role Assumptions'!$H$5,ExpenseNames,)),INDEX(StaffData, MATCH(CONCATENATE($C176,"New hires",$G176,$H176),StaffDataLookupName,), MATCH(AS$6-INDEX(RoleData,MATCH($H176,RoleNames,),MATCH('Role Assumptions'!$H$5,ExpenseNames,)),StaffDataMonths,)) * INDEX(RoleData,MATCH($H176,RoleNames,),MATCH($F176,ExpenseNames,)),0)</f>
        <v>130000</v>
      </c>
      <c r="AT176" s="22">
        <f>INDEX(RoleData,MATCH($H176,RoleNames,),MATCH($F176,ExpenseNames,))*INDEX(StaffData, MATCH(CONCATENATE($C176,"New hires",$G176,$H176),StaffDataLookupName,), MATCH(AT$6,StaffDataMonths,))  + IF(AT$6&gt;INDEX(RoleData,MATCH($H176,RoleNames,),MATCH('Role Assumptions'!$H$5,ExpenseNames,)),INDEX(StaffData, MATCH(CONCATENATE($C176,"New hires",$G176,$H176),StaffDataLookupName,), MATCH(AT$6-INDEX(RoleData,MATCH($H176,RoleNames,),MATCH('Role Assumptions'!$H$5,ExpenseNames,)),StaffDataMonths,)) * INDEX(RoleData,MATCH($H176,RoleNames,),MATCH($F176,ExpenseNames,)),0)</f>
        <v>118000</v>
      </c>
      <c r="AU176" s="22">
        <f>INDEX(RoleData,MATCH($H176,RoleNames,),MATCH($F176,ExpenseNames,))*INDEX(StaffData, MATCH(CONCATENATE($C176,"New hires",$G176,$H176),StaffDataLookupName,), MATCH(AU$6,StaffDataMonths,))  + IF(AU$6&gt;INDEX(RoleData,MATCH($H176,RoleNames,),MATCH('Role Assumptions'!$H$5,ExpenseNames,)),INDEX(StaffData, MATCH(CONCATENATE($C176,"New hires",$G176,$H176),StaffDataLookupName,), MATCH(AU$6-INDEX(RoleData,MATCH($H176,RoleNames,),MATCH('Role Assumptions'!$H$5,ExpenseNames,)),StaffDataMonths,)) * INDEX(RoleData,MATCH($H176,RoleNames,),MATCH($F176,ExpenseNames,)),0)</f>
        <v>252000</v>
      </c>
      <c r="AV176" s="22">
        <f>INDEX(RoleData,MATCH($H176,RoleNames,),MATCH($F176,ExpenseNames,))*INDEX(StaffData, MATCH(CONCATENATE($C176,"New hires",$G176,$H176),StaffDataLookupName,), MATCH(AV$6,StaffDataMonths,))  + IF(AV$6&gt;INDEX(RoleData,MATCH($H176,RoleNames,),MATCH('Role Assumptions'!$H$5,ExpenseNames,)),INDEX(StaffData, MATCH(CONCATENATE($C176,"New hires",$G176,$H176),StaffDataLookupName,), MATCH(AV$6-INDEX(RoleData,MATCH($H176,RoleNames,),MATCH('Role Assumptions'!$H$5,ExpenseNames,)),StaffDataMonths,)) * INDEX(RoleData,MATCH($H176,RoleNames,),MATCH($F176,ExpenseNames,)),0)</f>
        <v>142000</v>
      </c>
      <c r="AW176" s="22">
        <f>INDEX(RoleData,MATCH($H176,RoleNames,),MATCH($F176,ExpenseNames,))*INDEX(StaffData, MATCH(CONCATENATE($C176,"New hires",$G176,$H176),StaffDataLookupName,), MATCH(AW$6,StaffDataMonths,))  + IF(AW$6&gt;INDEX(RoleData,MATCH($H176,RoleNames,),MATCH('Role Assumptions'!$H$5,ExpenseNames,)),INDEX(StaffData, MATCH(CONCATENATE($C176,"New hires",$G176,$H176),StaffDataLookupName,), MATCH(AW$6-INDEX(RoleData,MATCH($H176,RoleNames,),MATCH('Role Assumptions'!$H$5,ExpenseNames,)),StaffDataMonths,)) * INDEX(RoleData,MATCH($H176,RoleNames,),MATCH($F176,ExpenseNames,)),0)</f>
        <v>114000</v>
      </c>
      <c r="AX176" s="22">
        <f>INDEX(RoleData,MATCH($H176,RoleNames,),MATCH($F176,ExpenseNames,))*INDEX(StaffData, MATCH(CONCATENATE($C176,"New hires",$G176,$H176),StaffDataLookupName,), MATCH(AX$6,StaffDataMonths,))  + IF(AX$6&gt;INDEX(RoleData,MATCH($H176,RoleNames,),MATCH('Role Assumptions'!$H$5,ExpenseNames,)),INDEX(StaffData, MATCH(CONCATENATE($C176,"New hires",$G176,$H176),StaffDataLookupName,), MATCH(AX$6-INDEX(RoleData,MATCH($H176,RoleNames,),MATCH('Role Assumptions'!$H$5,ExpenseNames,)),StaffDataMonths,)) * INDEX(RoleData,MATCH($H176,RoleNames,),MATCH($F176,ExpenseNames,)),0)</f>
        <v>166000</v>
      </c>
      <c r="AY176" s="22">
        <f>INDEX(RoleData,MATCH($H176,RoleNames,),MATCH($F176,ExpenseNames,))*INDEX(StaffData, MATCH(CONCATENATE($C176,"New hires",$G176,$H176),StaffDataLookupName,), MATCH(AY$6,StaffDataMonths,))  + IF(AY$6&gt;INDEX(RoleData,MATCH($H176,RoleNames,),MATCH('Role Assumptions'!$H$5,ExpenseNames,)),INDEX(StaffData, MATCH(CONCATENATE($C176,"New hires",$G176,$H176),StaffDataLookupName,), MATCH(AY$6-INDEX(RoleData,MATCH($H176,RoleNames,),MATCH('Role Assumptions'!$H$5,ExpenseNames,)),StaffDataMonths,)) * INDEX(RoleData,MATCH($H176,RoleNames,),MATCH($F176,ExpenseNames,)),0)</f>
        <v>94000</v>
      </c>
      <c r="AZ176" s="22">
        <f>INDEX(RoleData,MATCH($H176,RoleNames,),MATCH($F176,ExpenseNames,))*INDEX(StaffData, MATCH(CONCATENATE($C176,"New hires",$G176,$H176),StaffDataLookupName,), MATCH(AZ$6,StaffDataMonths,))  + IF(AZ$6&gt;INDEX(RoleData,MATCH($H176,RoleNames,),MATCH('Role Assumptions'!$H$5,ExpenseNames,)),INDEX(StaffData, MATCH(CONCATENATE($C176,"New hires",$G176,$H176),StaffDataLookupName,), MATCH(AZ$6-INDEX(RoleData,MATCH($H176,RoleNames,),MATCH('Role Assumptions'!$H$5,ExpenseNames,)),StaffDataMonths,)) * INDEX(RoleData,MATCH($H176,RoleNames,),MATCH($F176,ExpenseNames,)),0)</f>
        <v>132000</v>
      </c>
      <c r="BA176" s="22">
        <f>INDEX(RoleData,MATCH($H176,RoleNames,),MATCH($F176,ExpenseNames,))*INDEX(StaffData, MATCH(CONCATENATE($C176,"New hires",$G176,$H176),StaffDataLookupName,), MATCH(BA$6,StaffDataMonths,))  + IF(BA$6&gt;INDEX(RoleData,MATCH($H176,RoleNames,),MATCH('Role Assumptions'!$H$5,ExpenseNames,)),INDEX(StaffData, MATCH(CONCATENATE($C176,"New hires",$G176,$H176),StaffDataLookupName,), MATCH(BA$6-INDEX(RoleData,MATCH($H176,RoleNames,),MATCH('Role Assumptions'!$H$5,ExpenseNames,)),StaffDataMonths,)) * INDEX(RoleData,MATCH($H176,RoleNames,),MATCH($F176,ExpenseNames,)),0)</f>
        <v>314000</v>
      </c>
      <c r="BB176" s="22">
        <f>INDEX(RoleData,MATCH($H176,RoleNames,),MATCH($F176,ExpenseNames,))*INDEX(StaffData, MATCH(CONCATENATE($C176,"New hires",$G176,$H176),StaffDataLookupName,), MATCH(BB$6,StaffDataMonths,))  + IF(BB$6&gt;INDEX(RoleData,MATCH($H176,RoleNames,),MATCH('Role Assumptions'!$H$5,ExpenseNames,)),INDEX(StaffData, MATCH(CONCATENATE($C176,"New hires",$G176,$H176),StaffDataLookupName,), MATCH(BB$6-INDEX(RoleData,MATCH($H176,RoleNames,),MATCH('Role Assumptions'!$H$5,ExpenseNames,)),StaffDataMonths,)) * INDEX(RoleData,MATCH($H176,RoleNames,),MATCH($F176,ExpenseNames,)),0)</f>
        <v>238000</v>
      </c>
      <c r="BC176" s="22">
        <f>INDEX(RoleData,MATCH($H176,RoleNames,),MATCH($F176,ExpenseNames,))*INDEX(StaffData, MATCH(CONCATENATE($C176,"New hires",$G176,$H176),StaffDataLookupName,), MATCH(BC$6,StaffDataMonths,))  + IF(BC$6&gt;INDEX(RoleData,MATCH($H176,RoleNames,),MATCH('Role Assumptions'!$H$5,ExpenseNames,)),INDEX(StaffData, MATCH(CONCATENATE($C176,"New hires",$G176,$H176),StaffDataLookupName,), MATCH(BC$6-INDEX(RoleData,MATCH($H176,RoleNames,),MATCH('Role Assumptions'!$H$5,ExpenseNames,)),StaffDataMonths,)) * INDEX(RoleData,MATCH($H176,RoleNames,),MATCH($F176,ExpenseNames,)),0)</f>
        <v>262000</v>
      </c>
      <c r="BD176" s="22">
        <f>INDEX(RoleData,MATCH($H176,RoleNames,),MATCH($F176,ExpenseNames,))*INDEX(StaffData, MATCH(CONCATENATE($C176,"New hires",$G176,$H176),StaffDataLookupName,), MATCH(BD$6,StaffDataMonths,))  + IF(BD$6&gt;INDEX(RoleData,MATCH($H176,RoleNames,),MATCH('Role Assumptions'!$H$5,ExpenseNames,)),INDEX(StaffData, MATCH(CONCATENATE($C176,"New hires",$G176,$H176),StaffDataLookupName,), MATCH(BD$6-INDEX(RoleData,MATCH($H176,RoleNames,),MATCH('Role Assumptions'!$H$5,ExpenseNames,)),StaffDataMonths,)) * INDEX(RoleData,MATCH($H176,RoleNames,),MATCH($F176,ExpenseNames,)),0)</f>
        <v>240000</v>
      </c>
      <c r="BE176" s="22">
        <f>INDEX(RoleData,MATCH($H176,RoleNames,),MATCH($F176,ExpenseNames,))*INDEX(StaffData, MATCH(CONCATENATE($C176,"New hires",$G176,$H176),StaffDataLookupName,), MATCH(BE$6,StaffDataMonths,))  + IF(BE$6&gt;INDEX(RoleData,MATCH($H176,RoleNames,),MATCH('Role Assumptions'!$H$5,ExpenseNames,)),INDEX(StaffData, MATCH(CONCATENATE($C176,"New hires",$G176,$H176),StaffDataLookupName,), MATCH(BE$6-INDEX(RoleData,MATCH($H176,RoleNames,),MATCH('Role Assumptions'!$H$5,ExpenseNames,)),StaffDataMonths,)) * INDEX(RoleData,MATCH($H176,RoleNames,),MATCH($F176,ExpenseNames,)),0)</f>
        <v>324000</v>
      </c>
      <c r="BF176" s="22">
        <f>INDEX(RoleData,MATCH($H176,RoleNames,),MATCH($F176,ExpenseNames,))*INDEX(StaffData, MATCH(CONCATENATE($C176,"New hires",$G176,$H176),StaffDataLookupName,), MATCH(BF$6,StaffDataMonths,))  + IF(BF$6&gt;INDEX(RoleData,MATCH($H176,RoleNames,),MATCH('Role Assumptions'!$H$5,ExpenseNames,)),INDEX(StaffData, MATCH(CONCATENATE($C176,"New hires",$G176,$H176),StaffDataLookupName,), MATCH(BF$6-INDEX(RoleData,MATCH($H176,RoleNames,),MATCH('Role Assumptions'!$H$5,ExpenseNames,)),StaffDataMonths,)) * INDEX(RoleData,MATCH($H176,RoleNames,),MATCH($F176,ExpenseNames,)),0)</f>
        <v>284000</v>
      </c>
      <c r="BG176" s="22">
        <f>INDEX(RoleData,MATCH($H176,RoleNames,),MATCH($F176,ExpenseNames,))*INDEX(StaffData, MATCH(CONCATENATE($C176,"New hires",$G176,$H176),StaffDataLookupName,), MATCH(BG$6,StaffDataMonths,))  + IF(BG$6&gt;INDEX(RoleData,MATCH($H176,RoleNames,),MATCH('Role Assumptions'!$H$5,ExpenseNames,)),INDEX(StaffData, MATCH(CONCATENATE($C176,"New hires",$G176,$H176),StaffDataLookupName,), MATCH(BG$6-INDEX(RoleData,MATCH($H176,RoleNames,),MATCH('Role Assumptions'!$H$5,ExpenseNames,)),StaffDataMonths,)) * INDEX(RoleData,MATCH($H176,RoleNames,),MATCH($F176,ExpenseNames,)),0)</f>
        <v>268000</v>
      </c>
      <c r="BH176" s="22">
        <f>INDEX(RoleData,MATCH($H176,RoleNames,),MATCH($F176,ExpenseNames,))*INDEX(StaffData, MATCH(CONCATENATE($C176,"New hires",$G176,$H176),StaffDataLookupName,), MATCH(BH$6,StaffDataMonths,))  + IF(BH$6&gt;INDEX(RoleData,MATCH($H176,RoleNames,),MATCH('Role Assumptions'!$H$5,ExpenseNames,)),INDEX(StaffData, MATCH(CONCATENATE($C176,"New hires",$G176,$H176),StaffDataLookupName,), MATCH(BH$6-INDEX(RoleData,MATCH($H176,RoleNames,),MATCH('Role Assumptions'!$H$5,ExpenseNames,)),StaffDataMonths,)) * INDEX(RoleData,MATCH($H176,RoleNames,),MATCH($F176,ExpenseNames,)),0)</f>
        <v>216000</v>
      </c>
      <c r="BI176" s="22">
        <f>INDEX(RoleData,MATCH($H176,RoleNames,),MATCH($F176,ExpenseNames,))*INDEX(StaffData, MATCH(CONCATENATE($C176,"New hires",$G176,$H176),StaffDataLookupName,), MATCH(BI$6,StaffDataMonths,))  + IF(BI$6&gt;INDEX(RoleData,MATCH($H176,RoleNames,),MATCH('Role Assumptions'!$H$5,ExpenseNames,)),INDEX(StaffData, MATCH(CONCATENATE($C176,"New hires",$G176,$H176),StaffDataLookupName,), MATCH(BI$6-INDEX(RoleData,MATCH($H176,RoleNames,),MATCH('Role Assumptions'!$H$5,ExpenseNames,)),StaffDataMonths,)) * INDEX(RoleData,MATCH($H176,RoleNames,),MATCH($F176,ExpenseNames,)),0)</f>
        <v>424000</v>
      </c>
      <c r="BJ176" s="22">
        <f>INDEX(RoleData,MATCH($H176,RoleNames,),MATCH($F176,ExpenseNames,))*INDEX(StaffData, MATCH(CONCATENATE($C176,"New hires",$G176,$H176),StaffDataLookupName,), MATCH(BJ$6,StaffDataMonths,))  + IF(BJ$6&gt;INDEX(RoleData,MATCH($H176,RoleNames,),MATCH('Role Assumptions'!$H$5,ExpenseNames,)),INDEX(StaffData, MATCH(CONCATENATE($C176,"New hires",$G176,$H176),StaffDataLookupName,), MATCH(BJ$6-INDEX(RoleData,MATCH($H176,RoleNames,),MATCH('Role Assumptions'!$H$5,ExpenseNames,)),StaffDataMonths,)) * INDEX(RoleData,MATCH($H176,RoleNames,),MATCH($F176,ExpenseNames,)),0)</f>
        <v>226000</v>
      </c>
      <c r="BK176" s="22">
        <f>INDEX(RoleData,MATCH($H176,RoleNames,),MATCH($F176,ExpenseNames,))*INDEX(StaffData, MATCH(CONCATENATE($C176,"New hires",$G176,$H176),StaffDataLookupName,), MATCH(BK$6,StaffDataMonths,))  + IF(BK$6&gt;INDEX(RoleData,MATCH($H176,RoleNames,),MATCH('Role Assumptions'!$H$5,ExpenseNames,)),INDEX(StaffData, MATCH(CONCATENATE($C176,"New hires",$G176,$H176),StaffDataLookupName,), MATCH(BK$6-INDEX(RoleData,MATCH($H176,RoleNames,),MATCH('Role Assumptions'!$H$5,ExpenseNames,)),StaffDataMonths,)) * INDEX(RoleData,MATCH($H176,RoleNames,),MATCH($F176,ExpenseNames,)),0)</f>
        <v>296000</v>
      </c>
      <c r="BL176" s="22">
        <f>INDEX(RoleData,MATCH($H176,RoleNames,),MATCH($F176,ExpenseNames,))*INDEX(StaffData, MATCH(CONCATENATE($C176,"New hires",$G176,$H176),StaffDataLookupName,), MATCH(BL$6,StaffDataMonths,))  + IF(BL$6&gt;INDEX(RoleData,MATCH($H176,RoleNames,),MATCH('Role Assumptions'!$H$5,ExpenseNames,)),INDEX(StaffData, MATCH(CONCATENATE($C176,"New hires",$G176,$H176),StaffDataLookupName,), MATCH(BL$6-INDEX(RoleData,MATCH($H176,RoleNames,),MATCH('Role Assumptions'!$H$5,ExpenseNames,)),StaffDataMonths,)) * INDEX(RoleData,MATCH($H176,RoleNames,),MATCH($F176,ExpenseNames,)),0)</f>
        <v>246000</v>
      </c>
      <c r="BM176" s="22">
        <f>INDEX(RoleData,MATCH($H176,RoleNames,),MATCH($F176,ExpenseNames,))*INDEX(StaffData, MATCH(CONCATENATE($C176,"New hires",$G176,$H176),StaffDataLookupName,), MATCH(BM$6,StaffDataMonths,))  + IF(BM$6&gt;INDEX(RoleData,MATCH($H176,RoleNames,),MATCH('Role Assumptions'!$H$5,ExpenseNames,)),INDEX(StaffData, MATCH(CONCATENATE($C176,"New hires",$G176,$H176),StaffDataLookupName,), MATCH(BM$6-INDEX(RoleData,MATCH($H176,RoleNames,),MATCH('Role Assumptions'!$H$5,ExpenseNames,)),StaffDataMonths,)) * INDEX(RoleData,MATCH($H176,RoleNames,),MATCH($F176,ExpenseNames,)),0)</f>
        <v>418000</v>
      </c>
      <c r="BN176" s="22">
        <f>INDEX(RoleData,MATCH($H176,RoleNames,),MATCH($F176,ExpenseNames,))*INDEX(StaffData, MATCH(CONCATENATE($C176,"New hires",$G176,$H176),StaffDataLookupName,), MATCH(BN$6,StaffDataMonths,))  + IF(BN$6&gt;INDEX(RoleData,MATCH($H176,RoleNames,),MATCH('Role Assumptions'!$H$5,ExpenseNames,)),INDEX(StaffData, MATCH(CONCATENATE($C176,"New hires",$G176,$H176),StaffDataLookupName,), MATCH(BN$6-INDEX(RoleData,MATCH($H176,RoleNames,),MATCH('Role Assumptions'!$H$5,ExpenseNames,)),StaffDataMonths,)) * INDEX(RoleData,MATCH($H176,RoleNames,),MATCH($F176,ExpenseNames,)),0)</f>
        <v>226000</v>
      </c>
      <c r="BO176" s="22">
        <f>INDEX(RoleData,MATCH($H176,RoleNames,),MATCH($F176,ExpenseNames,))*INDEX(StaffData, MATCH(CONCATENATE($C176,"New hires",$G176,$H176),StaffDataLookupName,), MATCH(BO$6,StaffDataMonths,))  + IF(BO$6&gt;INDEX(RoleData,MATCH($H176,RoleNames,),MATCH('Role Assumptions'!$H$5,ExpenseNames,)),INDEX(StaffData, MATCH(CONCATENATE($C176,"New hires",$G176,$H176),StaffDataLookupName,), MATCH(BO$6-INDEX(RoleData,MATCH($H176,RoleNames,),MATCH('Role Assumptions'!$H$5,ExpenseNames,)),StaffDataMonths,)) * INDEX(RoleData,MATCH($H176,RoleNames,),MATCH($F176,ExpenseNames,)),0)</f>
        <v>272000</v>
      </c>
      <c r="BP176" s="22">
        <f>INDEX(RoleData,MATCH($H176,RoleNames,),MATCH($F176,ExpenseNames,))*INDEX(StaffData, MATCH(CONCATENATE($C176,"New hires",$G176,$H176),StaffDataLookupName,), MATCH(BP$6,StaffDataMonths,))  + IF(BP$6&gt;INDEX(RoleData,MATCH($H176,RoleNames,),MATCH('Role Assumptions'!$H$5,ExpenseNames,)),INDEX(StaffData, MATCH(CONCATENATE($C176,"New hires",$G176,$H176),StaffDataLookupName,), MATCH(BP$6-INDEX(RoleData,MATCH($H176,RoleNames,),MATCH('Role Assumptions'!$H$5,ExpenseNames,)),StaffDataMonths,)) * INDEX(RoleData,MATCH($H176,RoleNames,),MATCH($F176,ExpenseNames,)),0)</f>
        <v>368000</v>
      </c>
      <c r="BQ176" s="22">
        <f>INDEX(RoleData,MATCH($H176,RoleNames,),MATCH($F176,ExpenseNames,))*INDEX(StaffData, MATCH(CONCATENATE($C176,"New hires",$G176,$H176),StaffDataLookupName,), MATCH(BQ$6,StaffDataMonths,))  + IF(BQ$6&gt;INDEX(RoleData,MATCH($H176,RoleNames,),MATCH('Role Assumptions'!$H$5,ExpenseNames,)),INDEX(StaffData, MATCH(CONCATENATE($C176,"New hires",$G176,$H176),StaffDataLookupName,), MATCH(BQ$6-INDEX(RoleData,MATCH($H176,RoleNames,),MATCH('Role Assumptions'!$H$5,ExpenseNames,)),StaffDataMonths,)) * INDEX(RoleData,MATCH($H176,RoleNames,),MATCH($F176,ExpenseNames,)),0)</f>
        <v>264000</v>
      </c>
    </row>
    <row r="177" spans="1:69" s="9" customFormat="1" ht="16" customHeight="1">
      <c r="A177" s="212"/>
      <c r="B177" s="21" t="s">
        <v>132</v>
      </c>
      <c r="C177" s="212" t="s">
        <v>34</v>
      </c>
      <c r="D177" s="212" t="s">
        <v>118</v>
      </c>
      <c r="E177" s="212" t="s">
        <v>113</v>
      </c>
      <c r="F177" s="212" t="s">
        <v>89</v>
      </c>
      <c r="G177" s="212" t="s">
        <v>57</v>
      </c>
      <c r="H177" s="197" t="s">
        <v>299</v>
      </c>
      <c r="I177" s="197" t="str">
        <f>CONCATENATE(B177,C177,D177,E177,F177,G177,H177)</f>
        <v>ExpensesOperationsStaffTechnologyComputerCustomer SupportAd Support Rep</v>
      </c>
      <c r="J177" s="22">
        <f>INDEX(RoleData,MATCH($H177,RoleNames,),MATCH($F177,ExpenseNames,))*INDEX(StaffData, MATCH(CONCATENATE($C177,"New hires",$G177,$H177),StaffDataLookupName,), MATCH(J$6,StaffDataMonths,))  + IF(J$6&gt;INDEX(RoleData,MATCH($H177,RoleNames,),MATCH('Role Assumptions'!$H$5,ExpenseNames,)),INDEX(StaffData, MATCH(CONCATENATE($C177,"New hires",$G177,$H177),StaffDataLookupName,), MATCH(J$6-INDEX(RoleData,MATCH($H177,RoleNames,),MATCH('Role Assumptions'!$H$5,ExpenseNames,)),StaffDataMonths,)) * INDEX(RoleData,MATCH($H177,RoleNames,),MATCH($F177,ExpenseNames,)),0)</f>
        <v>0</v>
      </c>
      <c r="K177" s="22">
        <f>INDEX(RoleData,MATCH($H177,RoleNames,),MATCH($F177,ExpenseNames,))*INDEX(StaffData, MATCH(CONCATENATE($C177,"New hires",$G177,$H177),StaffDataLookupName,), MATCH(K$6,StaffDataMonths,))  + IF(K$6&gt;INDEX(RoleData,MATCH($H177,RoleNames,),MATCH('Role Assumptions'!$H$5,ExpenseNames,)),INDEX(StaffData, MATCH(CONCATENATE($C177,"New hires",$G177,$H177),StaffDataLookupName,), MATCH(K$6-INDEX(RoleData,MATCH($H177,RoleNames,),MATCH('Role Assumptions'!$H$5,ExpenseNames,)),StaffDataMonths,)) * INDEX(RoleData,MATCH($H177,RoleNames,),MATCH($F177,ExpenseNames,)),0)</f>
        <v>0</v>
      </c>
      <c r="L177" s="22">
        <f>INDEX(RoleData,MATCH($H177,RoleNames,),MATCH($F177,ExpenseNames,))*INDEX(StaffData, MATCH(CONCATENATE($C177,"New hires",$G177,$H177),StaffDataLookupName,), MATCH(L$6,StaffDataMonths,))  + IF(L$6&gt;INDEX(RoleData,MATCH($H177,RoleNames,),MATCH('Role Assumptions'!$H$5,ExpenseNames,)),INDEX(StaffData, MATCH(CONCATENATE($C177,"New hires",$G177,$H177),StaffDataLookupName,), MATCH(L$6-INDEX(RoleData,MATCH($H177,RoleNames,),MATCH('Role Assumptions'!$H$5,ExpenseNames,)),StaffDataMonths,)) * INDEX(RoleData,MATCH($H177,RoleNames,),MATCH($F177,ExpenseNames,)),0)</f>
        <v>0</v>
      </c>
      <c r="M177" s="22">
        <f>INDEX(RoleData,MATCH($H177,RoleNames,),MATCH($F177,ExpenseNames,))*INDEX(StaffData, MATCH(CONCATENATE($C177,"New hires",$G177,$H177),StaffDataLookupName,), MATCH(M$6,StaffDataMonths,))  + IF(M$6&gt;INDEX(RoleData,MATCH($H177,RoleNames,),MATCH('Role Assumptions'!$H$5,ExpenseNames,)),INDEX(StaffData, MATCH(CONCATENATE($C177,"New hires",$G177,$H177),StaffDataLookupName,), MATCH(M$6-INDEX(RoleData,MATCH($H177,RoleNames,),MATCH('Role Assumptions'!$H$5,ExpenseNames,)),StaffDataMonths,)) * INDEX(RoleData,MATCH($H177,RoleNames,),MATCH($F177,ExpenseNames,)),0)</f>
        <v>0</v>
      </c>
      <c r="N177" s="22">
        <f>INDEX(RoleData,MATCH($H177,RoleNames,),MATCH($F177,ExpenseNames,))*INDEX(StaffData, MATCH(CONCATENATE($C177,"New hires",$G177,$H177),StaffDataLookupName,), MATCH(N$6,StaffDataMonths,))  + IF(N$6&gt;INDEX(RoleData,MATCH($H177,RoleNames,),MATCH('Role Assumptions'!$H$5,ExpenseNames,)),INDEX(StaffData, MATCH(CONCATENATE($C177,"New hires",$G177,$H177),StaffDataLookupName,), MATCH(N$6-INDEX(RoleData,MATCH($H177,RoleNames,),MATCH('Role Assumptions'!$H$5,ExpenseNames,)),StaffDataMonths,)) * INDEX(RoleData,MATCH($H177,RoleNames,),MATCH($F177,ExpenseNames,)),0)</f>
        <v>0</v>
      </c>
      <c r="O177" s="22">
        <f>INDEX(RoleData,MATCH($H177,RoleNames,),MATCH($F177,ExpenseNames,))*INDEX(StaffData, MATCH(CONCATENATE($C177,"New hires",$G177,$H177),StaffDataLookupName,), MATCH(O$6,StaffDataMonths,))  + IF(O$6&gt;INDEX(RoleData,MATCH($H177,RoleNames,),MATCH('Role Assumptions'!$H$5,ExpenseNames,)),INDEX(StaffData, MATCH(CONCATENATE($C177,"New hires",$G177,$H177),StaffDataLookupName,), MATCH(O$6-INDEX(RoleData,MATCH($H177,RoleNames,),MATCH('Role Assumptions'!$H$5,ExpenseNames,)),StaffDataMonths,)) * INDEX(RoleData,MATCH($H177,RoleNames,),MATCH($F177,ExpenseNames,)),0)</f>
        <v>0</v>
      </c>
      <c r="P177" s="22">
        <f>INDEX(RoleData,MATCH($H177,RoleNames,),MATCH($F177,ExpenseNames,))*INDEX(StaffData, MATCH(CONCATENATE($C177,"New hires",$G177,$H177),StaffDataLookupName,), MATCH(P$6,StaffDataMonths,))  + IF(P$6&gt;INDEX(RoleData,MATCH($H177,RoleNames,),MATCH('Role Assumptions'!$H$5,ExpenseNames,)),INDEX(StaffData, MATCH(CONCATENATE($C177,"New hires",$G177,$H177),StaffDataLookupName,), MATCH(P$6-INDEX(RoleData,MATCH($H177,RoleNames,),MATCH('Role Assumptions'!$H$5,ExpenseNames,)),StaffDataMonths,)) * INDEX(RoleData,MATCH($H177,RoleNames,),MATCH($F177,ExpenseNames,)),0)</f>
        <v>0</v>
      </c>
      <c r="Q177" s="22">
        <f>INDEX(RoleData,MATCH($H177,RoleNames,),MATCH($F177,ExpenseNames,))*INDEX(StaffData, MATCH(CONCATENATE($C177,"New hires",$G177,$H177),StaffDataLookupName,), MATCH(Q$6,StaffDataMonths,))  + IF(Q$6&gt;INDEX(RoleData,MATCH($H177,RoleNames,),MATCH('Role Assumptions'!$H$5,ExpenseNames,)),INDEX(StaffData, MATCH(CONCATENATE($C177,"New hires",$G177,$H177),StaffDataLookupName,), MATCH(Q$6-INDEX(RoleData,MATCH($H177,RoleNames,),MATCH('Role Assumptions'!$H$5,ExpenseNames,)),StaffDataMonths,)) * INDEX(RoleData,MATCH($H177,RoleNames,),MATCH($F177,ExpenseNames,)),0)</f>
        <v>0</v>
      </c>
      <c r="R177" s="22">
        <f>INDEX(RoleData,MATCH($H177,RoleNames,),MATCH($F177,ExpenseNames,))*INDEX(StaffData, MATCH(CONCATENATE($C177,"New hires",$G177,$H177),StaffDataLookupName,), MATCH(R$6,StaffDataMonths,))  + IF(R$6&gt;INDEX(RoleData,MATCH($H177,RoleNames,),MATCH('Role Assumptions'!$H$5,ExpenseNames,)),INDEX(StaffData, MATCH(CONCATENATE($C177,"New hires",$G177,$H177),StaffDataLookupName,), MATCH(R$6-INDEX(RoleData,MATCH($H177,RoleNames,),MATCH('Role Assumptions'!$H$5,ExpenseNames,)),StaffDataMonths,)) * INDEX(RoleData,MATCH($H177,RoleNames,),MATCH($F177,ExpenseNames,)),0)</f>
        <v>0</v>
      </c>
      <c r="S177" s="22">
        <f>INDEX(RoleData,MATCH($H177,RoleNames,),MATCH($F177,ExpenseNames,))*INDEX(StaffData, MATCH(CONCATENATE($C177,"New hires",$G177,$H177),StaffDataLookupName,), MATCH(S$6,StaffDataMonths,))  + IF(S$6&gt;INDEX(RoleData,MATCH($H177,RoleNames,),MATCH('Role Assumptions'!$H$5,ExpenseNames,)),INDEX(StaffData, MATCH(CONCATENATE($C177,"New hires",$G177,$H177),StaffDataLookupName,), MATCH(S$6-INDEX(RoleData,MATCH($H177,RoleNames,),MATCH('Role Assumptions'!$H$5,ExpenseNames,)),StaffDataMonths,)) * INDEX(RoleData,MATCH($H177,RoleNames,),MATCH($F177,ExpenseNames,)),0)</f>
        <v>0</v>
      </c>
      <c r="T177" s="22">
        <f>INDEX(RoleData,MATCH($H177,RoleNames,),MATCH($F177,ExpenseNames,))*INDEX(StaffData, MATCH(CONCATENATE($C177,"New hires",$G177,$H177),StaffDataLookupName,), MATCH(T$6,StaffDataMonths,))  + IF(T$6&gt;INDEX(RoleData,MATCH($H177,RoleNames,),MATCH('Role Assumptions'!$H$5,ExpenseNames,)),INDEX(StaffData, MATCH(CONCATENATE($C177,"New hires",$G177,$H177),StaffDataLookupName,), MATCH(T$6-INDEX(RoleData,MATCH($H177,RoleNames,),MATCH('Role Assumptions'!$H$5,ExpenseNames,)),StaffDataMonths,)) * INDEX(RoleData,MATCH($H177,RoleNames,),MATCH($F177,ExpenseNames,)),0)</f>
        <v>0</v>
      </c>
      <c r="U177" s="22">
        <f>INDEX(RoleData,MATCH($H177,RoleNames,),MATCH($F177,ExpenseNames,))*INDEX(StaffData, MATCH(CONCATENATE($C177,"New hires",$G177,$H177),StaffDataLookupName,), MATCH(U$6,StaffDataMonths,))  + IF(U$6&gt;INDEX(RoleData,MATCH($H177,RoleNames,),MATCH('Role Assumptions'!$H$5,ExpenseNames,)),INDEX(StaffData, MATCH(CONCATENATE($C177,"New hires",$G177,$H177),StaffDataLookupName,), MATCH(U$6-INDEX(RoleData,MATCH($H177,RoleNames,),MATCH('Role Assumptions'!$H$5,ExpenseNames,)),StaffDataMonths,)) * INDEX(RoleData,MATCH($H177,RoleNames,),MATCH($F177,ExpenseNames,)),0)</f>
        <v>0</v>
      </c>
      <c r="V177" s="22">
        <f>INDEX(RoleData,MATCH($H177,RoleNames,),MATCH($F177,ExpenseNames,))*INDEX(StaffData, MATCH(CONCATENATE($C177,"New hires",$G177,$H177),StaffDataLookupName,), MATCH(V$6,StaffDataMonths,))  + IF(V$6&gt;INDEX(RoleData,MATCH($H177,RoleNames,),MATCH('Role Assumptions'!$H$5,ExpenseNames,)),INDEX(StaffData, MATCH(CONCATENATE($C177,"New hires",$G177,$H177),StaffDataLookupName,), MATCH(V$6-INDEX(RoleData,MATCH($H177,RoleNames,),MATCH('Role Assumptions'!$H$5,ExpenseNames,)),StaffDataMonths,)) * INDEX(RoleData,MATCH($H177,RoleNames,),MATCH($F177,ExpenseNames,)),0)</f>
        <v>0</v>
      </c>
      <c r="W177" s="22">
        <f>INDEX(RoleData,MATCH($H177,RoleNames,),MATCH($F177,ExpenseNames,))*INDEX(StaffData, MATCH(CONCATENATE($C177,"New hires",$G177,$H177),StaffDataLookupName,), MATCH(W$6,StaffDataMonths,))  + IF(W$6&gt;INDEX(RoleData,MATCH($H177,RoleNames,),MATCH('Role Assumptions'!$H$5,ExpenseNames,)),INDEX(StaffData, MATCH(CONCATENATE($C177,"New hires",$G177,$H177),StaffDataLookupName,), MATCH(W$6-INDEX(RoleData,MATCH($H177,RoleNames,),MATCH('Role Assumptions'!$H$5,ExpenseNames,)),StaffDataMonths,)) * INDEX(RoleData,MATCH($H177,RoleNames,),MATCH($F177,ExpenseNames,)),0)</f>
        <v>0</v>
      </c>
      <c r="X177" s="22">
        <f>INDEX(RoleData,MATCH($H177,RoleNames,),MATCH($F177,ExpenseNames,))*INDEX(StaffData, MATCH(CONCATENATE($C177,"New hires",$G177,$H177),StaffDataLookupName,), MATCH(X$6,StaffDataMonths,))  + IF(X$6&gt;INDEX(RoleData,MATCH($H177,RoleNames,),MATCH('Role Assumptions'!$H$5,ExpenseNames,)),INDEX(StaffData, MATCH(CONCATENATE($C177,"New hires",$G177,$H177),StaffDataLookupName,), MATCH(X$6-INDEX(RoleData,MATCH($H177,RoleNames,),MATCH('Role Assumptions'!$H$5,ExpenseNames,)),StaffDataMonths,)) * INDEX(RoleData,MATCH($H177,RoleNames,),MATCH($F177,ExpenseNames,)),0)</f>
        <v>0</v>
      </c>
      <c r="Y177" s="22">
        <f>INDEX(RoleData,MATCH($H177,RoleNames,),MATCH($F177,ExpenseNames,))*INDEX(StaffData, MATCH(CONCATENATE($C177,"New hires",$G177,$H177),StaffDataLookupName,), MATCH(Y$6,StaffDataMonths,))  + IF(Y$6&gt;INDEX(RoleData,MATCH($H177,RoleNames,),MATCH('Role Assumptions'!$H$5,ExpenseNames,)),INDEX(StaffData, MATCH(CONCATENATE($C177,"New hires",$G177,$H177),StaffDataLookupName,), MATCH(Y$6-INDEX(RoleData,MATCH($H177,RoleNames,),MATCH('Role Assumptions'!$H$5,ExpenseNames,)),StaffDataMonths,)) * INDEX(RoleData,MATCH($H177,RoleNames,),MATCH($F177,ExpenseNames,)),0)</f>
        <v>0</v>
      </c>
      <c r="Z177" s="22">
        <f>INDEX(RoleData,MATCH($H177,RoleNames,),MATCH($F177,ExpenseNames,))*INDEX(StaffData, MATCH(CONCATENATE($C177,"New hires",$G177,$H177),StaffDataLookupName,), MATCH(Z$6,StaffDataMonths,))  + IF(Z$6&gt;INDEX(RoleData,MATCH($H177,RoleNames,),MATCH('Role Assumptions'!$H$5,ExpenseNames,)),INDEX(StaffData, MATCH(CONCATENATE($C177,"New hires",$G177,$H177),StaffDataLookupName,), MATCH(Z$6-INDEX(RoleData,MATCH($H177,RoleNames,),MATCH('Role Assumptions'!$H$5,ExpenseNames,)),StaffDataMonths,)) * INDEX(RoleData,MATCH($H177,RoleNames,),MATCH($F177,ExpenseNames,)),0)</f>
        <v>2000</v>
      </c>
      <c r="AA177" s="22">
        <f>INDEX(RoleData,MATCH($H177,RoleNames,),MATCH($F177,ExpenseNames,))*INDEX(StaffData, MATCH(CONCATENATE($C177,"New hires",$G177,$H177),StaffDataLookupName,), MATCH(AA$6,StaffDataMonths,))  + IF(AA$6&gt;INDEX(RoleData,MATCH($H177,RoleNames,),MATCH('Role Assumptions'!$H$5,ExpenseNames,)),INDEX(StaffData, MATCH(CONCATENATE($C177,"New hires",$G177,$H177),StaffDataLookupName,), MATCH(AA$6-INDEX(RoleData,MATCH($H177,RoleNames,),MATCH('Role Assumptions'!$H$5,ExpenseNames,)),StaffDataMonths,)) * INDEX(RoleData,MATCH($H177,RoleNames,),MATCH($F177,ExpenseNames,)),0)</f>
        <v>0</v>
      </c>
      <c r="AB177" s="22">
        <f>INDEX(RoleData,MATCH($H177,RoleNames,),MATCH($F177,ExpenseNames,))*INDEX(StaffData, MATCH(CONCATENATE($C177,"New hires",$G177,$H177),StaffDataLookupName,), MATCH(AB$6,StaffDataMonths,))  + IF(AB$6&gt;INDEX(RoleData,MATCH($H177,RoleNames,),MATCH('Role Assumptions'!$H$5,ExpenseNames,)),INDEX(StaffData, MATCH(CONCATENATE($C177,"New hires",$G177,$H177),StaffDataLookupName,), MATCH(AB$6-INDEX(RoleData,MATCH($H177,RoleNames,),MATCH('Role Assumptions'!$H$5,ExpenseNames,)),StaffDataMonths,)) * INDEX(RoleData,MATCH($H177,RoleNames,),MATCH($F177,ExpenseNames,)),0)</f>
        <v>0</v>
      </c>
      <c r="AC177" s="22">
        <f>INDEX(RoleData,MATCH($H177,RoleNames,),MATCH($F177,ExpenseNames,))*INDEX(StaffData, MATCH(CONCATENATE($C177,"New hires",$G177,$H177),StaffDataLookupName,), MATCH(AC$6,StaffDataMonths,))  + IF(AC$6&gt;INDEX(RoleData,MATCH($H177,RoleNames,),MATCH('Role Assumptions'!$H$5,ExpenseNames,)),INDEX(StaffData, MATCH(CONCATENATE($C177,"New hires",$G177,$H177),StaffDataLookupName,), MATCH(AC$6-INDEX(RoleData,MATCH($H177,RoleNames,),MATCH('Role Assumptions'!$H$5,ExpenseNames,)),StaffDataMonths,)) * INDEX(RoleData,MATCH($H177,RoleNames,),MATCH($F177,ExpenseNames,)),0)</f>
        <v>0</v>
      </c>
      <c r="AD177" s="22">
        <f>INDEX(RoleData,MATCH($H177,RoleNames,),MATCH($F177,ExpenseNames,))*INDEX(StaffData, MATCH(CONCATENATE($C177,"New hires",$G177,$H177),StaffDataLookupName,), MATCH(AD$6,StaffDataMonths,))  + IF(AD$6&gt;INDEX(RoleData,MATCH($H177,RoleNames,),MATCH('Role Assumptions'!$H$5,ExpenseNames,)),INDEX(StaffData, MATCH(CONCATENATE($C177,"New hires",$G177,$H177),StaffDataLookupName,), MATCH(AD$6-INDEX(RoleData,MATCH($H177,RoleNames,),MATCH('Role Assumptions'!$H$5,ExpenseNames,)),StaffDataMonths,)) * INDEX(RoleData,MATCH($H177,RoleNames,),MATCH($F177,ExpenseNames,)),0)</f>
        <v>0</v>
      </c>
      <c r="AE177" s="22">
        <f>INDEX(RoleData,MATCH($H177,RoleNames,),MATCH($F177,ExpenseNames,))*INDEX(StaffData, MATCH(CONCATENATE($C177,"New hires",$G177,$H177),StaffDataLookupName,), MATCH(AE$6,StaffDataMonths,))  + IF(AE$6&gt;INDEX(RoleData,MATCH($H177,RoleNames,),MATCH('Role Assumptions'!$H$5,ExpenseNames,)),INDEX(StaffData, MATCH(CONCATENATE($C177,"New hires",$G177,$H177),StaffDataLookupName,), MATCH(AE$6-INDEX(RoleData,MATCH($H177,RoleNames,),MATCH('Role Assumptions'!$H$5,ExpenseNames,)),StaffDataMonths,)) * INDEX(RoleData,MATCH($H177,RoleNames,),MATCH($F177,ExpenseNames,)),0)</f>
        <v>0</v>
      </c>
      <c r="AF177" s="22">
        <f>INDEX(RoleData,MATCH($H177,RoleNames,),MATCH($F177,ExpenseNames,))*INDEX(StaffData, MATCH(CONCATENATE($C177,"New hires",$G177,$H177),StaffDataLookupName,), MATCH(AF$6,StaffDataMonths,))  + IF(AF$6&gt;INDEX(RoleData,MATCH($H177,RoleNames,),MATCH('Role Assumptions'!$H$5,ExpenseNames,)),INDEX(StaffData, MATCH(CONCATENATE($C177,"New hires",$G177,$H177),StaffDataLookupName,), MATCH(AF$6-INDEX(RoleData,MATCH($H177,RoleNames,),MATCH('Role Assumptions'!$H$5,ExpenseNames,)),StaffDataMonths,)) * INDEX(RoleData,MATCH($H177,RoleNames,),MATCH($F177,ExpenseNames,)),0)</f>
        <v>0</v>
      </c>
      <c r="AG177" s="22">
        <f>INDEX(RoleData,MATCH($H177,RoleNames,),MATCH($F177,ExpenseNames,))*INDEX(StaffData, MATCH(CONCATENATE($C177,"New hires",$G177,$H177),StaffDataLookupName,), MATCH(AG$6,StaffDataMonths,))  + IF(AG$6&gt;INDEX(RoleData,MATCH($H177,RoleNames,),MATCH('Role Assumptions'!$H$5,ExpenseNames,)),INDEX(StaffData, MATCH(CONCATENATE($C177,"New hires",$G177,$H177),StaffDataLookupName,), MATCH(AG$6-INDEX(RoleData,MATCH($H177,RoleNames,),MATCH('Role Assumptions'!$H$5,ExpenseNames,)),StaffDataMonths,)) * INDEX(RoleData,MATCH($H177,RoleNames,),MATCH($F177,ExpenseNames,)),0)</f>
        <v>0</v>
      </c>
      <c r="AH177" s="22">
        <f>INDEX(RoleData,MATCH($H177,RoleNames,),MATCH($F177,ExpenseNames,))*INDEX(StaffData, MATCH(CONCATENATE($C177,"New hires",$G177,$H177),StaffDataLookupName,), MATCH(AH$6,StaffDataMonths,))  + IF(AH$6&gt;INDEX(RoleData,MATCH($H177,RoleNames,),MATCH('Role Assumptions'!$H$5,ExpenseNames,)),INDEX(StaffData, MATCH(CONCATENATE($C177,"New hires",$G177,$H177),StaffDataLookupName,), MATCH(AH$6-INDEX(RoleData,MATCH($H177,RoleNames,),MATCH('Role Assumptions'!$H$5,ExpenseNames,)),StaffDataMonths,)) * INDEX(RoleData,MATCH($H177,RoleNames,),MATCH($F177,ExpenseNames,)),0)</f>
        <v>0</v>
      </c>
      <c r="AI177" s="22">
        <f>INDEX(RoleData,MATCH($H177,RoleNames,),MATCH($F177,ExpenseNames,))*INDEX(StaffData, MATCH(CONCATENATE($C177,"New hires",$G177,$H177),StaffDataLookupName,), MATCH(AI$6,StaffDataMonths,))  + IF(AI$6&gt;INDEX(RoleData,MATCH($H177,RoleNames,),MATCH('Role Assumptions'!$H$5,ExpenseNames,)),INDEX(StaffData, MATCH(CONCATENATE($C177,"New hires",$G177,$H177),StaffDataLookupName,), MATCH(AI$6-INDEX(RoleData,MATCH($H177,RoleNames,),MATCH('Role Assumptions'!$H$5,ExpenseNames,)),StaffDataMonths,)) * INDEX(RoleData,MATCH($H177,RoleNames,),MATCH($F177,ExpenseNames,)),0)</f>
        <v>2000</v>
      </c>
      <c r="AJ177" s="22">
        <f>INDEX(RoleData,MATCH($H177,RoleNames,),MATCH($F177,ExpenseNames,))*INDEX(StaffData, MATCH(CONCATENATE($C177,"New hires",$G177,$H177),StaffDataLookupName,), MATCH(AJ$6,StaffDataMonths,))  + IF(AJ$6&gt;INDEX(RoleData,MATCH($H177,RoleNames,),MATCH('Role Assumptions'!$H$5,ExpenseNames,)),INDEX(StaffData, MATCH(CONCATENATE($C177,"New hires",$G177,$H177),StaffDataLookupName,), MATCH(AJ$6-INDEX(RoleData,MATCH($H177,RoleNames,),MATCH('Role Assumptions'!$H$5,ExpenseNames,)),StaffDataMonths,)) * INDEX(RoleData,MATCH($H177,RoleNames,),MATCH($F177,ExpenseNames,)),0)</f>
        <v>0</v>
      </c>
      <c r="AK177" s="22">
        <f>INDEX(RoleData,MATCH($H177,RoleNames,),MATCH($F177,ExpenseNames,))*INDEX(StaffData, MATCH(CONCATENATE($C177,"New hires",$G177,$H177),StaffDataLookupName,), MATCH(AK$6,StaffDataMonths,))  + IF(AK$6&gt;INDEX(RoleData,MATCH($H177,RoleNames,),MATCH('Role Assumptions'!$H$5,ExpenseNames,)),INDEX(StaffData, MATCH(CONCATENATE($C177,"New hires",$G177,$H177),StaffDataLookupName,), MATCH(AK$6-INDEX(RoleData,MATCH($H177,RoleNames,),MATCH('Role Assumptions'!$H$5,ExpenseNames,)),StaffDataMonths,)) * INDEX(RoleData,MATCH($H177,RoleNames,),MATCH($F177,ExpenseNames,)),0)</f>
        <v>0</v>
      </c>
      <c r="AL177" s="22">
        <f>INDEX(RoleData,MATCH($H177,RoleNames,),MATCH($F177,ExpenseNames,))*INDEX(StaffData, MATCH(CONCATENATE($C177,"New hires",$G177,$H177),StaffDataLookupName,), MATCH(AL$6,StaffDataMonths,))  + IF(AL$6&gt;INDEX(RoleData,MATCH($H177,RoleNames,),MATCH('Role Assumptions'!$H$5,ExpenseNames,)),INDEX(StaffData, MATCH(CONCATENATE($C177,"New hires",$G177,$H177),StaffDataLookupName,), MATCH(AL$6-INDEX(RoleData,MATCH($H177,RoleNames,),MATCH('Role Assumptions'!$H$5,ExpenseNames,)),StaffDataMonths,)) * INDEX(RoleData,MATCH($H177,RoleNames,),MATCH($F177,ExpenseNames,)),0)</f>
        <v>0</v>
      </c>
      <c r="AM177" s="22">
        <f>INDEX(RoleData,MATCH($H177,RoleNames,),MATCH($F177,ExpenseNames,))*INDEX(StaffData, MATCH(CONCATENATE($C177,"New hires",$G177,$H177),StaffDataLookupName,), MATCH(AM$6,StaffDataMonths,))  + IF(AM$6&gt;INDEX(RoleData,MATCH($H177,RoleNames,),MATCH('Role Assumptions'!$H$5,ExpenseNames,)),INDEX(StaffData, MATCH(CONCATENATE($C177,"New hires",$G177,$H177),StaffDataLookupName,), MATCH(AM$6-INDEX(RoleData,MATCH($H177,RoleNames,),MATCH('Role Assumptions'!$H$5,ExpenseNames,)),StaffDataMonths,)) * INDEX(RoleData,MATCH($H177,RoleNames,),MATCH($F177,ExpenseNames,)),0)</f>
        <v>0</v>
      </c>
      <c r="AN177" s="22">
        <f>INDEX(RoleData,MATCH($H177,RoleNames,),MATCH($F177,ExpenseNames,))*INDEX(StaffData, MATCH(CONCATENATE($C177,"New hires",$G177,$H177),StaffDataLookupName,), MATCH(AN$6,StaffDataMonths,))  + IF(AN$6&gt;INDEX(RoleData,MATCH($H177,RoleNames,),MATCH('Role Assumptions'!$H$5,ExpenseNames,)),INDEX(StaffData, MATCH(CONCATENATE($C177,"New hires",$G177,$H177),StaffDataLookupName,), MATCH(AN$6-INDEX(RoleData,MATCH($H177,RoleNames,),MATCH('Role Assumptions'!$H$5,ExpenseNames,)),StaffDataMonths,)) * INDEX(RoleData,MATCH($H177,RoleNames,),MATCH($F177,ExpenseNames,)),0)</f>
        <v>0</v>
      </c>
      <c r="AO177" s="22">
        <f>INDEX(RoleData,MATCH($H177,RoleNames,),MATCH($F177,ExpenseNames,))*INDEX(StaffData, MATCH(CONCATENATE($C177,"New hires",$G177,$H177),StaffDataLookupName,), MATCH(AO$6,StaffDataMonths,))  + IF(AO$6&gt;INDEX(RoleData,MATCH($H177,RoleNames,),MATCH('Role Assumptions'!$H$5,ExpenseNames,)),INDEX(StaffData, MATCH(CONCATENATE($C177,"New hires",$G177,$H177),StaffDataLookupName,), MATCH(AO$6-INDEX(RoleData,MATCH($H177,RoleNames,),MATCH('Role Assumptions'!$H$5,ExpenseNames,)),StaffDataMonths,)) * INDEX(RoleData,MATCH($H177,RoleNames,),MATCH($F177,ExpenseNames,)),0)</f>
        <v>2000</v>
      </c>
      <c r="AP177" s="22">
        <f>INDEX(RoleData,MATCH($H177,RoleNames,),MATCH($F177,ExpenseNames,))*INDEX(StaffData, MATCH(CONCATENATE($C177,"New hires",$G177,$H177),StaffDataLookupName,), MATCH(AP$6,StaffDataMonths,))  + IF(AP$6&gt;INDEX(RoleData,MATCH($H177,RoleNames,),MATCH('Role Assumptions'!$H$5,ExpenseNames,)),INDEX(StaffData, MATCH(CONCATENATE($C177,"New hires",$G177,$H177),StaffDataLookupName,), MATCH(AP$6-INDEX(RoleData,MATCH($H177,RoleNames,),MATCH('Role Assumptions'!$H$5,ExpenseNames,)),StaffDataMonths,)) * INDEX(RoleData,MATCH($H177,RoleNames,),MATCH($F177,ExpenseNames,)),0)</f>
        <v>0</v>
      </c>
      <c r="AQ177" s="22">
        <f>INDEX(RoleData,MATCH($H177,RoleNames,),MATCH($F177,ExpenseNames,))*INDEX(StaffData, MATCH(CONCATENATE($C177,"New hires",$G177,$H177),StaffDataLookupName,), MATCH(AQ$6,StaffDataMonths,))  + IF(AQ$6&gt;INDEX(RoleData,MATCH($H177,RoleNames,),MATCH('Role Assumptions'!$H$5,ExpenseNames,)),INDEX(StaffData, MATCH(CONCATENATE($C177,"New hires",$G177,$H177),StaffDataLookupName,), MATCH(AQ$6-INDEX(RoleData,MATCH($H177,RoleNames,),MATCH('Role Assumptions'!$H$5,ExpenseNames,)),StaffDataMonths,)) * INDEX(RoleData,MATCH($H177,RoleNames,),MATCH($F177,ExpenseNames,)),0)</f>
        <v>0</v>
      </c>
      <c r="AR177" s="22">
        <f>INDEX(RoleData,MATCH($H177,RoleNames,),MATCH($F177,ExpenseNames,))*INDEX(StaffData, MATCH(CONCATENATE($C177,"New hires",$G177,$H177),StaffDataLookupName,), MATCH(AR$6,StaffDataMonths,))  + IF(AR$6&gt;INDEX(RoleData,MATCH($H177,RoleNames,),MATCH('Role Assumptions'!$H$5,ExpenseNames,)),INDEX(StaffData, MATCH(CONCATENATE($C177,"New hires",$G177,$H177),StaffDataLookupName,), MATCH(AR$6-INDEX(RoleData,MATCH($H177,RoleNames,),MATCH('Role Assumptions'!$H$5,ExpenseNames,)),StaffDataMonths,)) * INDEX(RoleData,MATCH($H177,RoleNames,),MATCH($F177,ExpenseNames,)),0)</f>
        <v>0</v>
      </c>
      <c r="AS177" s="22">
        <f>INDEX(RoleData,MATCH($H177,RoleNames,),MATCH($F177,ExpenseNames,))*INDEX(StaffData, MATCH(CONCATENATE($C177,"New hires",$G177,$H177),StaffDataLookupName,), MATCH(AS$6,StaffDataMonths,))  + IF(AS$6&gt;INDEX(RoleData,MATCH($H177,RoleNames,),MATCH('Role Assumptions'!$H$5,ExpenseNames,)),INDEX(StaffData, MATCH(CONCATENATE($C177,"New hires",$G177,$H177),StaffDataLookupName,), MATCH(AS$6-INDEX(RoleData,MATCH($H177,RoleNames,),MATCH('Role Assumptions'!$H$5,ExpenseNames,)),StaffDataMonths,)) * INDEX(RoleData,MATCH($H177,RoleNames,),MATCH($F177,ExpenseNames,)),0)</f>
        <v>0</v>
      </c>
      <c r="AT177" s="22">
        <f>INDEX(RoleData,MATCH($H177,RoleNames,),MATCH($F177,ExpenseNames,))*INDEX(StaffData, MATCH(CONCATENATE($C177,"New hires",$G177,$H177),StaffDataLookupName,), MATCH(AT$6,StaffDataMonths,))  + IF(AT$6&gt;INDEX(RoleData,MATCH($H177,RoleNames,),MATCH('Role Assumptions'!$H$5,ExpenseNames,)),INDEX(StaffData, MATCH(CONCATENATE($C177,"New hires",$G177,$H177),StaffDataLookupName,), MATCH(AT$6-INDEX(RoleData,MATCH($H177,RoleNames,),MATCH('Role Assumptions'!$H$5,ExpenseNames,)),StaffDataMonths,)) * INDEX(RoleData,MATCH($H177,RoleNames,),MATCH($F177,ExpenseNames,)),0)</f>
        <v>0</v>
      </c>
      <c r="AU177" s="22">
        <f>INDEX(RoleData,MATCH($H177,RoleNames,),MATCH($F177,ExpenseNames,))*INDEX(StaffData, MATCH(CONCATENATE($C177,"New hires",$G177,$H177),StaffDataLookupName,), MATCH(AU$6,StaffDataMonths,))  + IF(AU$6&gt;INDEX(RoleData,MATCH($H177,RoleNames,),MATCH('Role Assumptions'!$H$5,ExpenseNames,)),INDEX(StaffData, MATCH(CONCATENATE($C177,"New hires",$G177,$H177),StaffDataLookupName,), MATCH(AU$6-INDEX(RoleData,MATCH($H177,RoleNames,),MATCH('Role Assumptions'!$H$5,ExpenseNames,)),StaffDataMonths,)) * INDEX(RoleData,MATCH($H177,RoleNames,),MATCH($F177,ExpenseNames,)),0)</f>
        <v>2000</v>
      </c>
      <c r="AV177" s="22">
        <f>INDEX(RoleData,MATCH($H177,RoleNames,),MATCH($F177,ExpenseNames,))*INDEX(StaffData, MATCH(CONCATENATE($C177,"New hires",$G177,$H177),StaffDataLookupName,), MATCH(AV$6,StaffDataMonths,))  + IF(AV$6&gt;INDEX(RoleData,MATCH($H177,RoleNames,),MATCH('Role Assumptions'!$H$5,ExpenseNames,)),INDEX(StaffData, MATCH(CONCATENATE($C177,"New hires",$G177,$H177),StaffDataLookupName,), MATCH(AV$6-INDEX(RoleData,MATCH($H177,RoleNames,),MATCH('Role Assumptions'!$H$5,ExpenseNames,)),StaffDataMonths,)) * INDEX(RoleData,MATCH($H177,RoleNames,),MATCH($F177,ExpenseNames,)),0)</f>
        <v>0</v>
      </c>
      <c r="AW177" s="22">
        <f>INDEX(RoleData,MATCH($H177,RoleNames,),MATCH($F177,ExpenseNames,))*INDEX(StaffData, MATCH(CONCATENATE($C177,"New hires",$G177,$H177),StaffDataLookupName,), MATCH(AW$6,StaffDataMonths,))  + IF(AW$6&gt;INDEX(RoleData,MATCH($H177,RoleNames,),MATCH('Role Assumptions'!$H$5,ExpenseNames,)),INDEX(StaffData, MATCH(CONCATENATE($C177,"New hires",$G177,$H177),StaffDataLookupName,), MATCH(AW$6-INDEX(RoleData,MATCH($H177,RoleNames,),MATCH('Role Assumptions'!$H$5,ExpenseNames,)),StaffDataMonths,)) * INDEX(RoleData,MATCH($H177,RoleNames,),MATCH($F177,ExpenseNames,)),0)</f>
        <v>0</v>
      </c>
      <c r="AX177" s="22">
        <f>INDEX(RoleData,MATCH($H177,RoleNames,),MATCH($F177,ExpenseNames,))*INDEX(StaffData, MATCH(CONCATENATE($C177,"New hires",$G177,$H177),StaffDataLookupName,), MATCH(AX$6,StaffDataMonths,))  + IF(AX$6&gt;INDEX(RoleData,MATCH($H177,RoleNames,),MATCH('Role Assumptions'!$H$5,ExpenseNames,)),INDEX(StaffData, MATCH(CONCATENATE($C177,"New hires",$G177,$H177),StaffDataLookupName,), MATCH(AX$6-INDEX(RoleData,MATCH($H177,RoleNames,),MATCH('Role Assumptions'!$H$5,ExpenseNames,)),StaffDataMonths,)) * INDEX(RoleData,MATCH($H177,RoleNames,),MATCH($F177,ExpenseNames,)),0)</f>
        <v>2000</v>
      </c>
      <c r="AY177" s="22">
        <f>INDEX(RoleData,MATCH($H177,RoleNames,),MATCH($F177,ExpenseNames,))*INDEX(StaffData, MATCH(CONCATENATE($C177,"New hires",$G177,$H177),StaffDataLookupName,), MATCH(AY$6,StaffDataMonths,))  + IF(AY$6&gt;INDEX(RoleData,MATCH($H177,RoleNames,),MATCH('Role Assumptions'!$H$5,ExpenseNames,)),INDEX(StaffData, MATCH(CONCATENATE($C177,"New hires",$G177,$H177),StaffDataLookupName,), MATCH(AY$6-INDEX(RoleData,MATCH($H177,RoleNames,),MATCH('Role Assumptions'!$H$5,ExpenseNames,)),StaffDataMonths,)) * INDEX(RoleData,MATCH($H177,RoleNames,),MATCH($F177,ExpenseNames,)),0)</f>
        <v>2000</v>
      </c>
      <c r="AZ177" s="22">
        <f>INDEX(RoleData,MATCH($H177,RoleNames,),MATCH($F177,ExpenseNames,))*INDEX(StaffData, MATCH(CONCATENATE($C177,"New hires",$G177,$H177),StaffDataLookupName,), MATCH(AZ$6,StaffDataMonths,))  + IF(AZ$6&gt;INDEX(RoleData,MATCH($H177,RoleNames,),MATCH('Role Assumptions'!$H$5,ExpenseNames,)),INDEX(StaffData, MATCH(CONCATENATE($C177,"New hires",$G177,$H177),StaffDataLookupName,), MATCH(AZ$6-INDEX(RoleData,MATCH($H177,RoleNames,),MATCH('Role Assumptions'!$H$5,ExpenseNames,)),StaffDataMonths,)) * INDEX(RoleData,MATCH($H177,RoleNames,),MATCH($F177,ExpenseNames,)),0)</f>
        <v>0</v>
      </c>
      <c r="BA177" s="22">
        <f>INDEX(RoleData,MATCH($H177,RoleNames,),MATCH($F177,ExpenseNames,))*INDEX(StaffData, MATCH(CONCATENATE($C177,"New hires",$G177,$H177),StaffDataLookupName,), MATCH(BA$6,StaffDataMonths,))  + IF(BA$6&gt;INDEX(RoleData,MATCH($H177,RoleNames,),MATCH('Role Assumptions'!$H$5,ExpenseNames,)),INDEX(StaffData, MATCH(CONCATENATE($C177,"New hires",$G177,$H177),StaffDataLookupName,), MATCH(BA$6-INDEX(RoleData,MATCH($H177,RoleNames,),MATCH('Role Assumptions'!$H$5,ExpenseNames,)),StaffDataMonths,)) * INDEX(RoleData,MATCH($H177,RoleNames,),MATCH($F177,ExpenseNames,)),0)</f>
        <v>0</v>
      </c>
      <c r="BB177" s="22">
        <f>INDEX(RoleData,MATCH($H177,RoleNames,),MATCH($F177,ExpenseNames,))*INDEX(StaffData, MATCH(CONCATENATE($C177,"New hires",$G177,$H177),StaffDataLookupName,), MATCH(BB$6,StaffDataMonths,))  + IF(BB$6&gt;INDEX(RoleData,MATCH($H177,RoleNames,),MATCH('Role Assumptions'!$H$5,ExpenseNames,)),INDEX(StaffData, MATCH(CONCATENATE($C177,"New hires",$G177,$H177),StaffDataLookupName,), MATCH(BB$6-INDEX(RoleData,MATCH($H177,RoleNames,),MATCH('Role Assumptions'!$H$5,ExpenseNames,)),StaffDataMonths,)) * INDEX(RoleData,MATCH($H177,RoleNames,),MATCH($F177,ExpenseNames,)),0)</f>
        <v>0</v>
      </c>
      <c r="BC177" s="22">
        <f>INDEX(RoleData,MATCH($H177,RoleNames,),MATCH($F177,ExpenseNames,))*INDEX(StaffData, MATCH(CONCATENATE($C177,"New hires",$G177,$H177),StaffDataLookupName,), MATCH(BC$6,StaffDataMonths,))  + IF(BC$6&gt;INDEX(RoleData,MATCH($H177,RoleNames,),MATCH('Role Assumptions'!$H$5,ExpenseNames,)),INDEX(StaffData, MATCH(CONCATENATE($C177,"New hires",$G177,$H177),StaffDataLookupName,), MATCH(BC$6-INDEX(RoleData,MATCH($H177,RoleNames,),MATCH('Role Assumptions'!$H$5,ExpenseNames,)),StaffDataMonths,)) * INDEX(RoleData,MATCH($H177,RoleNames,),MATCH($F177,ExpenseNames,)),0)</f>
        <v>0</v>
      </c>
      <c r="BD177" s="22">
        <f>INDEX(RoleData,MATCH($H177,RoleNames,),MATCH($F177,ExpenseNames,))*INDEX(StaffData, MATCH(CONCATENATE($C177,"New hires",$G177,$H177),StaffDataLookupName,), MATCH(BD$6,StaffDataMonths,))  + IF(BD$6&gt;INDEX(RoleData,MATCH($H177,RoleNames,),MATCH('Role Assumptions'!$H$5,ExpenseNames,)),INDEX(StaffData, MATCH(CONCATENATE($C177,"New hires",$G177,$H177),StaffDataLookupName,), MATCH(BD$6-INDEX(RoleData,MATCH($H177,RoleNames,),MATCH('Role Assumptions'!$H$5,ExpenseNames,)),StaffDataMonths,)) * INDEX(RoleData,MATCH($H177,RoleNames,),MATCH($F177,ExpenseNames,)),0)</f>
        <v>0</v>
      </c>
      <c r="BE177" s="22">
        <f>INDEX(RoleData,MATCH($H177,RoleNames,),MATCH($F177,ExpenseNames,))*INDEX(StaffData, MATCH(CONCATENATE($C177,"New hires",$G177,$H177),StaffDataLookupName,), MATCH(BE$6,StaffDataMonths,))  + IF(BE$6&gt;INDEX(RoleData,MATCH($H177,RoleNames,),MATCH('Role Assumptions'!$H$5,ExpenseNames,)),INDEX(StaffData, MATCH(CONCATENATE($C177,"New hires",$G177,$H177),StaffDataLookupName,), MATCH(BE$6-INDEX(RoleData,MATCH($H177,RoleNames,),MATCH('Role Assumptions'!$H$5,ExpenseNames,)),StaffDataMonths,)) * INDEX(RoleData,MATCH($H177,RoleNames,),MATCH($F177,ExpenseNames,)),0)</f>
        <v>2000</v>
      </c>
      <c r="BF177" s="22">
        <f>INDEX(RoleData,MATCH($H177,RoleNames,),MATCH($F177,ExpenseNames,))*INDEX(StaffData, MATCH(CONCATENATE($C177,"New hires",$G177,$H177),StaffDataLookupName,), MATCH(BF$6,StaffDataMonths,))  + IF(BF$6&gt;INDEX(RoleData,MATCH($H177,RoleNames,),MATCH('Role Assumptions'!$H$5,ExpenseNames,)),INDEX(StaffData, MATCH(CONCATENATE($C177,"New hires",$G177,$H177),StaffDataLookupName,), MATCH(BF$6-INDEX(RoleData,MATCH($H177,RoleNames,),MATCH('Role Assumptions'!$H$5,ExpenseNames,)),StaffDataMonths,)) * INDEX(RoleData,MATCH($H177,RoleNames,),MATCH($F177,ExpenseNames,)),0)</f>
        <v>0</v>
      </c>
      <c r="BG177" s="22">
        <f>INDEX(RoleData,MATCH($H177,RoleNames,),MATCH($F177,ExpenseNames,))*INDEX(StaffData, MATCH(CONCATENATE($C177,"New hires",$G177,$H177),StaffDataLookupName,), MATCH(BG$6,StaffDataMonths,))  + IF(BG$6&gt;INDEX(RoleData,MATCH($H177,RoleNames,),MATCH('Role Assumptions'!$H$5,ExpenseNames,)),INDEX(StaffData, MATCH(CONCATENATE($C177,"New hires",$G177,$H177),StaffDataLookupName,), MATCH(BG$6-INDEX(RoleData,MATCH($H177,RoleNames,),MATCH('Role Assumptions'!$H$5,ExpenseNames,)),StaffDataMonths,)) * INDEX(RoleData,MATCH($H177,RoleNames,),MATCH($F177,ExpenseNames,)),0)</f>
        <v>2000</v>
      </c>
      <c r="BH177" s="22">
        <f>INDEX(RoleData,MATCH($H177,RoleNames,),MATCH($F177,ExpenseNames,))*INDEX(StaffData, MATCH(CONCATENATE($C177,"New hires",$G177,$H177),StaffDataLookupName,), MATCH(BH$6,StaffDataMonths,))  + IF(BH$6&gt;INDEX(RoleData,MATCH($H177,RoleNames,),MATCH('Role Assumptions'!$H$5,ExpenseNames,)),INDEX(StaffData, MATCH(CONCATENATE($C177,"New hires",$G177,$H177),StaffDataLookupName,), MATCH(BH$6-INDEX(RoleData,MATCH($H177,RoleNames,),MATCH('Role Assumptions'!$H$5,ExpenseNames,)),StaffDataMonths,)) * INDEX(RoleData,MATCH($H177,RoleNames,),MATCH($F177,ExpenseNames,)),0)</f>
        <v>0</v>
      </c>
      <c r="BI177" s="22">
        <f>INDEX(RoleData,MATCH($H177,RoleNames,),MATCH($F177,ExpenseNames,))*INDEX(StaffData, MATCH(CONCATENATE($C177,"New hires",$G177,$H177),StaffDataLookupName,), MATCH(BI$6,StaffDataMonths,))  + IF(BI$6&gt;INDEX(RoleData,MATCH($H177,RoleNames,),MATCH('Role Assumptions'!$H$5,ExpenseNames,)),INDEX(StaffData, MATCH(CONCATENATE($C177,"New hires",$G177,$H177),StaffDataLookupName,), MATCH(BI$6-INDEX(RoleData,MATCH($H177,RoleNames,),MATCH('Role Assumptions'!$H$5,ExpenseNames,)),StaffDataMonths,)) * INDEX(RoleData,MATCH($H177,RoleNames,),MATCH($F177,ExpenseNames,)),0)</f>
        <v>0</v>
      </c>
      <c r="BJ177" s="22">
        <f>INDEX(RoleData,MATCH($H177,RoleNames,),MATCH($F177,ExpenseNames,))*INDEX(StaffData, MATCH(CONCATENATE($C177,"New hires",$G177,$H177),StaffDataLookupName,), MATCH(BJ$6,StaffDataMonths,))  + IF(BJ$6&gt;INDEX(RoleData,MATCH($H177,RoleNames,),MATCH('Role Assumptions'!$H$5,ExpenseNames,)),INDEX(StaffData, MATCH(CONCATENATE($C177,"New hires",$G177,$H177),StaffDataLookupName,), MATCH(BJ$6-INDEX(RoleData,MATCH($H177,RoleNames,),MATCH('Role Assumptions'!$H$5,ExpenseNames,)),StaffDataMonths,)) * INDEX(RoleData,MATCH($H177,RoleNames,),MATCH($F177,ExpenseNames,)),0)</f>
        <v>2000</v>
      </c>
      <c r="BK177" s="22">
        <f>INDEX(RoleData,MATCH($H177,RoleNames,),MATCH($F177,ExpenseNames,))*INDEX(StaffData, MATCH(CONCATENATE($C177,"New hires",$G177,$H177),StaffDataLookupName,), MATCH(BK$6,StaffDataMonths,))  + IF(BK$6&gt;INDEX(RoleData,MATCH($H177,RoleNames,),MATCH('Role Assumptions'!$H$5,ExpenseNames,)),INDEX(StaffData, MATCH(CONCATENATE($C177,"New hires",$G177,$H177),StaffDataLookupName,), MATCH(BK$6-INDEX(RoleData,MATCH($H177,RoleNames,),MATCH('Role Assumptions'!$H$5,ExpenseNames,)),StaffDataMonths,)) * INDEX(RoleData,MATCH($H177,RoleNames,),MATCH($F177,ExpenseNames,)),0)</f>
        <v>0</v>
      </c>
      <c r="BL177" s="22">
        <f>INDEX(RoleData,MATCH($H177,RoleNames,),MATCH($F177,ExpenseNames,))*INDEX(StaffData, MATCH(CONCATENATE($C177,"New hires",$G177,$H177),StaffDataLookupName,), MATCH(BL$6,StaffDataMonths,))  + IF(BL$6&gt;INDEX(RoleData,MATCH($H177,RoleNames,),MATCH('Role Assumptions'!$H$5,ExpenseNames,)),INDEX(StaffData, MATCH(CONCATENATE($C177,"New hires",$G177,$H177),StaffDataLookupName,), MATCH(BL$6-INDEX(RoleData,MATCH($H177,RoleNames,),MATCH('Role Assumptions'!$H$5,ExpenseNames,)),StaffDataMonths,)) * INDEX(RoleData,MATCH($H177,RoleNames,),MATCH($F177,ExpenseNames,)),0)</f>
        <v>0</v>
      </c>
      <c r="BM177" s="22">
        <f>INDEX(RoleData,MATCH($H177,RoleNames,),MATCH($F177,ExpenseNames,))*INDEX(StaffData, MATCH(CONCATENATE($C177,"New hires",$G177,$H177),StaffDataLookupName,), MATCH(BM$6,StaffDataMonths,))  + IF(BM$6&gt;INDEX(RoleData,MATCH($H177,RoleNames,),MATCH('Role Assumptions'!$H$5,ExpenseNames,)),INDEX(StaffData, MATCH(CONCATENATE($C177,"New hires",$G177,$H177),StaffDataLookupName,), MATCH(BM$6-INDEX(RoleData,MATCH($H177,RoleNames,),MATCH('Role Assumptions'!$H$5,ExpenseNames,)),StaffDataMonths,)) * INDEX(RoleData,MATCH($H177,RoleNames,),MATCH($F177,ExpenseNames,)),0)</f>
        <v>2000</v>
      </c>
      <c r="BN177" s="22">
        <f>INDEX(RoleData,MATCH($H177,RoleNames,),MATCH($F177,ExpenseNames,))*INDEX(StaffData, MATCH(CONCATENATE($C177,"New hires",$G177,$H177),StaffDataLookupName,), MATCH(BN$6,StaffDataMonths,))  + IF(BN$6&gt;INDEX(RoleData,MATCH($H177,RoleNames,),MATCH('Role Assumptions'!$H$5,ExpenseNames,)),INDEX(StaffData, MATCH(CONCATENATE($C177,"New hires",$G177,$H177),StaffDataLookupName,), MATCH(BN$6-INDEX(RoleData,MATCH($H177,RoleNames,),MATCH('Role Assumptions'!$H$5,ExpenseNames,)),StaffDataMonths,)) * INDEX(RoleData,MATCH($H177,RoleNames,),MATCH($F177,ExpenseNames,)),0)</f>
        <v>0</v>
      </c>
      <c r="BO177" s="22">
        <f>INDEX(RoleData,MATCH($H177,RoleNames,),MATCH($F177,ExpenseNames,))*INDEX(StaffData, MATCH(CONCATENATE($C177,"New hires",$G177,$H177),StaffDataLookupName,), MATCH(BO$6,StaffDataMonths,))  + IF(BO$6&gt;INDEX(RoleData,MATCH($H177,RoleNames,),MATCH('Role Assumptions'!$H$5,ExpenseNames,)),INDEX(StaffData, MATCH(CONCATENATE($C177,"New hires",$G177,$H177),StaffDataLookupName,), MATCH(BO$6-INDEX(RoleData,MATCH($H177,RoleNames,),MATCH('Role Assumptions'!$H$5,ExpenseNames,)),StaffDataMonths,)) * INDEX(RoleData,MATCH($H177,RoleNames,),MATCH($F177,ExpenseNames,)),0)</f>
        <v>0</v>
      </c>
      <c r="BP177" s="22">
        <f>INDEX(RoleData,MATCH($H177,RoleNames,),MATCH($F177,ExpenseNames,))*INDEX(StaffData, MATCH(CONCATENATE($C177,"New hires",$G177,$H177),StaffDataLookupName,), MATCH(BP$6,StaffDataMonths,))  + IF(BP$6&gt;INDEX(RoleData,MATCH($H177,RoleNames,),MATCH('Role Assumptions'!$H$5,ExpenseNames,)),INDEX(StaffData, MATCH(CONCATENATE($C177,"New hires",$G177,$H177),StaffDataLookupName,), MATCH(BP$6-INDEX(RoleData,MATCH($H177,RoleNames,),MATCH('Role Assumptions'!$H$5,ExpenseNames,)),StaffDataMonths,)) * INDEX(RoleData,MATCH($H177,RoleNames,),MATCH($F177,ExpenseNames,)),0)</f>
        <v>2000</v>
      </c>
      <c r="BQ177" s="22">
        <f>INDEX(RoleData,MATCH($H177,RoleNames,),MATCH($F177,ExpenseNames,))*INDEX(StaffData, MATCH(CONCATENATE($C177,"New hires",$G177,$H177),StaffDataLookupName,), MATCH(BQ$6,StaffDataMonths,))  + IF(BQ$6&gt;INDEX(RoleData,MATCH($H177,RoleNames,),MATCH('Role Assumptions'!$H$5,ExpenseNames,)),INDEX(StaffData, MATCH(CONCATENATE($C177,"New hires",$G177,$H177),StaffDataLookupName,), MATCH(BQ$6-INDEX(RoleData,MATCH($H177,RoleNames,),MATCH('Role Assumptions'!$H$5,ExpenseNames,)),StaffDataMonths,)) * INDEX(RoleData,MATCH($H177,RoleNames,),MATCH($F177,ExpenseNames,)),0)</f>
        <v>0</v>
      </c>
    </row>
    <row r="178" spans="1:69" s="9" customFormat="1" ht="16" customHeight="1">
      <c r="A178" s="212"/>
      <c r="B178" s="21" t="s">
        <v>132</v>
      </c>
      <c r="C178" s="212" t="s">
        <v>34</v>
      </c>
      <c r="D178" s="212" t="s">
        <v>118</v>
      </c>
      <c r="E178" s="212" t="s">
        <v>113</v>
      </c>
      <c r="F178" s="212" t="s">
        <v>89</v>
      </c>
      <c r="G178" s="212" t="s">
        <v>1</v>
      </c>
      <c r="H178" s="197" t="s">
        <v>60</v>
      </c>
      <c r="I178" s="197" t="str">
        <f t="shared" si="110"/>
        <v>ExpensesOperationsStaffTechnologyComputerPartner IntegrationIntegration Manager</v>
      </c>
      <c r="J178" s="22">
        <f>INDEX(RoleData,MATCH($H178,RoleNames,),MATCH($F178,ExpenseNames,))*INDEX(StaffData, MATCH(CONCATENATE($C178,"New hires",$G178,$H178),StaffDataLookupName,), MATCH(J$6,StaffDataMonths,))  + IF(J$6&gt;INDEX(RoleData,MATCH($H178,RoleNames,),MATCH('Role Assumptions'!$H$5,ExpenseNames,)),INDEX(StaffData, MATCH(CONCATENATE($C178,"New hires",$G178,$H178),StaffDataLookupName,), MATCH(J$6-INDEX(RoleData,MATCH($H178,RoleNames,),MATCH('Role Assumptions'!$H$5,ExpenseNames,)),StaffDataMonths,)) * INDEX(RoleData,MATCH($H178,RoleNames,),MATCH($F178,ExpenseNames,)),0)</f>
        <v>0</v>
      </c>
      <c r="K178" s="22">
        <f>INDEX(RoleData,MATCH($H178,RoleNames,),MATCH($F178,ExpenseNames,))*INDEX(StaffData, MATCH(CONCATENATE($C178,"New hires",$G178,$H178),StaffDataLookupName,), MATCH(K$6,StaffDataMonths,))  + IF(K$6&gt;INDEX(RoleData,MATCH($H178,RoleNames,),MATCH('Role Assumptions'!$H$5,ExpenseNames,)),INDEX(StaffData, MATCH(CONCATENATE($C178,"New hires",$G178,$H178),StaffDataLookupName,), MATCH(K$6-INDEX(RoleData,MATCH($H178,RoleNames,),MATCH('Role Assumptions'!$H$5,ExpenseNames,)),StaffDataMonths,)) * INDEX(RoleData,MATCH($H178,RoleNames,),MATCH($F178,ExpenseNames,)),0)</f>
        <v>0</v>
      </c>
      <c r="L178" s="22">
        <f>INDEX(RoleData,MATCH($H178,RoleNames,),MATCH($F178,ExpenseNames,))*INDEX(StaffData, MATCH(CONCATENATE($C178,"New hires",$G178,$H178),StaffDataLookupName,), MATCH(L$6,StaffDataMonths,))  + IF(L$6&gt;INDEX(RoleData,MATCH($H178,RoleNames,),MATCH('Role Assumptions'!$H$5,ExpenseNames,)),INDEX(StaffData, MATCH(CONCATENATE($C178,"New hires",$G178,$H178),StaffDataLookupName,), MATCH(L$6-INDEX(RoleData,MATCH($H178,RoleNames,),MATCH('Role Assumptions'!$H$5,ExpenseNames,)),StaffDataMonths,)) * INDEX(RoleData,MATCH($H178,RoleNames,),MATCH($F178,ExpenseNames,)),0)</f>
        <v>4000</v>
      </c>
      <c r="M178" s="22">
        <f>INDEX(RoleData,MATCH($H178,RoleNames,),MATCH($F178,ExpenseNames,))*INDEX(StaffData, MATCH(CONCATENATE($C178,"New hires",$G178,$H178),StaffDataLookupName,), MATCH(M$6,StaffDataMonths,))  + IF(M$6&gt;INDEX(RoleData,MATCH($H178,RoleNames,),MATCH('Role Assumptions'!$H$5,ExpenseNames,)),INDEX(StaffData, MATCH(CONCATENATE($C178,"New hires",$G178,$H178),StaffDataLookupName,), MATCH(M$6-INDEX(RoleData,MATCH($H178,RoleNames,),MATCH('Role Assumptions'!$H$5,ExpenseNames,)),StaffDataMonths,)) * INDEX(RoleData,MATCH($H178,RoleNames,),MATCH($F178,ExpenseNames,)),0)</f>
        <v>6000</v>
      </c>
      <c r="N178" s="22">
        <f>INDEX(RoleData,MATCH($H178,RoleNames,),MATCH($F178,ExpenseNames,))*INDEX(StaffData, MATCH(CONCATENATE($C178,"New hires",$G178,$H178),StaffDataLookupName,), MATCH(N$6,StaffDataMonths,))  + IF(N$6&gt;INDEX(RoleData,MATCH($H178,RoleNames,),MATCH('Role Assumptions'!$H$5,ExpenseNames,)),INDEX(StaffData, MATCH(CONCATENATE($C178,"New hires",$G178,$H178),StaffDataLookupName,), MATCH(N$6-INDEX(RoleData,MATCH($H178,RoleNames,),MATCH('Role Assumptions'!$H$5,ExpenseNames,)),StaffDataMonths,)) * INDEX(RoleData,MATCH($H178,RoleNames,),MATCH($F178,ExpenseNames,)),0)</f>
        <v>8000</v>
      </c>
      <c r="O178" s="22">
        <f>INDEX(RoleData,MATCH($H178,RoleNames,),MATCH($F178,ExpenseNames,))*INDEX(StaffData, MATCH(CONCATENATE($C178,"New hires",$G178,$H178),StaffDataLookupName,), MATCH(O$6,StaffDataMonths,))  + IF(O$6&gt;INDEX(RoleData,MATCH($H178,RoleNames,),MATCH('Role Assumptions'!$H$5,ExpenseNames,)),INDEX(StaffData, MATCH(CONCATENATE($C178,"New hires",$G178,$H178),StaffDataLookupName,), MATCH(O$6-INDEX(RoleData,MATCH($H178,RoleNames,),MATCH('Role Assumptions'!$H$5,ExpenseNames,)),StaffDataMonths,)) * INDEX(RoleData,MATCH($H178,RoleNames,),MATCH($F178,ExpenseNames,)),0)</f>
        <v>12000</v>
      </c>
      <c r="P178" s="22">
        <f>INDEX(RoleData,MATCH($H178,RoleNames,),MATCH($F178,ExpenseNames,))*INDEX(StaffData, MATCH(CONCATENATE($C178,"New hires",$G178,$H178),StaffDataLookupName,), MATCH(P$6,StaffDataMonths,))  + IF(P$6&gt;INDEX(RoleData,MATCH($H178,RoleNames,),MATCH('Role Assumptions'!$H$5,ExpenseNames,)),INDEX(StaffData, MATCH(CONCATENATE($C178,"New hires",$G178,$H178),StaffDataLookupName,), MATCH(P$6-INDEX(RoleData,MATCH($H178,RoleNames,),MATCH('Role Assumptions'!$H$5,ExpenseNames,)),StaffDataMonths,)) * INDEX(RoleData,MATCH($H178,RoleNames,),MATCH($F178,ExpenseNames,)),0)</f>
        <v>14000</v>
      </c>
      <c r="Q178" s="22">
        <f>INDEX(RoleData,MATCH($H178,RoleNames,),MATCH($F178,ExpenseNames,))*INDEX(StaffData, MATCH(CONCATENATE($C178,"New hires",$G178,$H178),StaffDataLookupName,), MATCH(Q$6,StaffDataMonths,))  + IF(Q$6&gt;INDEX(RoleData,MATCH($H178,RoleNames,),MATCH('Role Assumptions'!$H$5,ExpenseNames,)),INDEX(StaffData, MATCH(CONCATENATE($C178,"New hires",$G178,$H178),StaffDataLookupName,), MATCH(Q$6-INDEX(RoleData,MATCH($H178,RoleNames,),MATCH('Role Assumptions'!$H$5,ExpenseNames,)),StaffDataMonths,)) * INDEX(RoleData,MATCH($H178,RoleNames,),MATCH($F178,ExpenseNames,)),0)</f>
        <v>16000</v>
      </c>
      <c r="R178" s="22">
        <f>INDEX(RoleData,MATCH($H178,RoleNames,),MATCH($F178,ExpenseNames,))*INDEX(StaffData, MATCH(CONCATENATE($C178,"New hires",$G178,$H178),StaffDataLookupName,), MATCH(R$6,StaffDataMonths,))  + IF(R$6&gt;INDEX(RoleData,MATCH($H178,RoleNames,),MATCH('Role Assumptions'!$H$5,ExpenseNames,)),INDEX(StaffData, MATCH(CONCATENATE($C178,"New hires",$G178,$H178),StaffDataLookupName,), MATCH(R$6-INDEX(RoleData,MATCH($H178,RoleNames,),MATCH('Role Assumptions'!$H$5,ExpenseNames,)),StaffDataMonths,)) * INDEX(RoleData,MATCH($H178,RoleNames,),MATCH($F178,ExpenseNames,)),0)</f>
        <v>4000</v>
      </c>
      <c r="S178" s="22">
        <f>INDEX(RoleData,MATCH($H178,RoleNames,),MATCH($F178,ExpenseNames,))*INDEX(StaffData, MATCH(CONCATENATE($C178,"New hires",$G178,$H178),StaffDataLookupName,), MATCH(S$6,StaffDataMonths,))  + IF(S$6&gt;INDEX(RoleData,MATCH($H178,RoleNames,),MATCH('Role Assumptions'!$H$5,ExpenseNames,)),INDEX(StaffData, MATCH(CONCATENATE($C178,"New hires",$G178,$H178),StaffDataLookupName,), MATCH(S$6-INDEX(RoleData,MATCH($H178,RoleNames,),MATCH('Role Assumptions'!$H$5,ExpenseNames,)),StaffDataMonths,)) * INDEX(RoleData,MATCH($H178,RoleNames,),MATCH($F178,ExpenseNames,)),0)</f>
        <v>10000</v>
      </c>
      <c r="T178" s="22">
        <f>INDEX(RoleData,MATCH($H178,RoleNames,),MATCH($F178,ExpenseNames,))*INDEX(StaffData, MATCH(CONCATENATE($C178,"New hires",$G178,$H178),StaffDataLookupName,), MATCH(T$6,StaffDataMonths,))  + IF(T$6&gt;INDEX(RoleData,MATCH($H178,RoleNames,),MATCH('Role Assumptions'!$H$5,ExpenseNames,)),INDEX(StaffData, MATCH(CONCATENATE($C178,"New hires",$G178,$H178),StaffDataLookupName,), MATCH(T$6-INDEX(RoleData,MATCH($H178,RoleNames,),MATCH('Role Assumptions'!$H$5,ExpenseNames,)),StaffDataMonths,)) * INDEX(RoleData,MATCH($H178,RoleNames,),MATCH($F178,ExpenseNames,)),0)</f>
        <v>0</v>
      </c>
      <c r="U178" s="22">
        <f>INDEX(RoleData,MATCH($H178,RoleNames,),MATCH($F178,ExpenseNames,))*INDEX(StaffData, MATCH(CONCATENATE($C178,"New hires",$G178,$H178),StaffDataLookupName,), MATCH(U$6,StaffDataMonths,))  + IF(U$6&gt;INDEX(RoleData,MATCH($H178,RoleNames,),MATCH('Role Assumptions'!$H$5,ExpenseNames,)),INDEX(StaffData, MATCH(CONCATENATE($C178,"New hires",$G178,$H178),StaffDataLookupName,), MATCH(U$6-INDEX(RoleData,MATCH($H178,RoleNames,),MATCH('Role Assumptions'!$H$5,ExpenseNames,)),StaffDataMonths,)) * INDEX(RoleData,MATCH($H178,RoleNames,),MATCH($F178,ExpenseNames,)),0)</f>
        <v>2000</v>
      </c>
      <c r="V178" s="22">
        <f>INDEX(RoleData,MATCH($H178,RoleNames,),MATCH($F178,ExpenseNames,))*INDEX(StaffData, MATCH(CONCATENATE($C178,"New hires",$G178,$H178),StaffDataLookupName,), MATCH(V$6,StaffDataMonths,))  + IF(V$6&gt;INDEX(RoleData,MATCH($H178,RoleNames,),MATCH('Role Assumptions'!$H$5,ExpenseNames,)),INDEX(StaffData, MATCH(CONCATENATE($C178,"New hires",$G178,$H178),StaffDataLookupName,), MATCH(V$6-INDEX(RoleData,MATCH($H178,RoleNames,),MATCH('Role Assumptions'!$H$5,ExpenseNames,)),StaffDataMonths,)) * INDEX(RoleData,MATCH($H178,RoleNames,),MATCH($F178,ExpenseNames,)),0)</f>
        <v>22000</v>
      </c>
      <c r="W178" s="22">
        <f>INDEX(RoleData,MATCH($H178,RoleNames,),MATCH($F178,ExpenseNames,))*INDEX(StaffData, MATCH(CONCATENATE($C178,"New hires",$G178,$H178),StaffDataLookupName,), MATCH(W$6,StaffDataMonths,))  + IF(W$6&gt;INDEX(RoleData,MATCH($H178,RoleNames,),MATCH('Role Assumptions'!$H$5,ExpenseNames,)),INDEX(StaffData, MATCH(CONCATENATE($C178,"New hires",$G178,$H178),StaffDataLookupName,), MATCH(W$6-INDEX(RoleData,MATCH($H178,RoleNames,),MATCH('Role Assumptions'!$H$5,ExpenseNames,)),StaffDataMonths,)) * INDEX(RoleData,MATCH($H178,RoleNames,),MATCH($F178,ExpenseNames,)),0)</f>
        <v>38000</v>
      </c>
      <c r="X178" s="22">
        <f>INDEX(RoleData,MATCH($H178,RoleNames,),MATCH($F178,ExpenseNames,))*INDEX(StaffData, MATCH(CONCATENATE($C178,"New hires",$G178,$H178),StaffDataLookupName,), MATCH(X$6,StaffDataMonths,))  + IF(X$6&gt;INDEX(RoleData,MATCH($H178,RoleNames,),MATCH('Role Assumptions'!$H$5,ExpenseNames,)),INDEX(StaffData, MATCH(CONCATENATE($C178,"New hires",$G178,$H178),StaffDataLookupName,), MATCH(X$6-INDEX(RoleData,MATCH($H178,RoleNames,),MATCH('Role Assumptions'!$H$5,ExpenseNames,)),StaffDataMonths,)) * INDEX(RoleData,MATCH($H178,RoleNames,),MATCH($F178,ExpenseNames,)),0)</f>
        <v>14000</v>
      </c>
      <c r="Y178" s="22">
        <f>INDEX(RoleData,MATCH($H178,RoleNames,),MATCH($F178,ExpenseNames,))*INDEX(StaffData, MATCH(CONCATENATE($C178,"New hires",$G178,$H178),StaffDataLookupName,), MATCH(Y$6,StaffDataMonths,))  + IF(Y$6&gt;INDEX(RoleData,MATCH($H178,RoleNames,),MATCH('Role Assumptions'!$H$5,ExpenseNames,)),INDEX(StaffData, MATCH(CONCATENATE($C178,"New hires",$G178,$H178),StaffDataLookupName,), MATCH(Y$6-INDEX(RoleData,MATCH($H178,RoleNames,),MATCH('Role Assumptions'!$H$5,ExpenseNames,)),StaffDataMonths,)) * INDEX(RoleData,MATCH($H178,RoleNames,),MATCH($F178,ExpenseNames,)),0)</f>
        <v>0</v>
      </c>
      <c r="Z178" s="22">
        <f>INDEX(RoleData,MATCH($H178,RoleNames,),MATCH($F178,ExpenseNames,))*INDEX(StaffData, MATCH(CONCATENATE($C178,"New hires",$G178,$H178),StaffDataLookupName,), MATCH(Z$6,StaffDataMonths,))  + IF(Z$6&gt;INDEX(RoleData,MATCH($H178,RoleNames,),MATCH('Role Assumptions'!$H$5,ExpenseNames,)),INDEX(StaffData, MATCH(CONCATENATE($C178,"New hires",$G178,$H178),StaffDataLookupName,), MATCH(Z$6-INDEX(RoleData,MATCH($H178,RoleNames,),MATCH('Role Assumptions'!$H$5,ExpenseNames,)),StaffDataMonths,)) * INDEX(RoleData,MATCH($H178,RoleNames,),MATCH($F178,ExpenseNames,)),0)</f>
        <v>16000</v>
      </c>
      <c r="AA178" s="22">
        <f>INDEX(RoleData,MATCH($H178,RoleNames,),MATCH($F178,ExpenseNames,))*INDEX(StaffData, MATCH(CONCATENATE($C178,"New hires",$G178,$H178),StaffDataLookupName,), MATCH(AA$6,StaffDataMonths,))  + IF(AA$6&gt;INDEX(RoleData,MATCH($H178,RoleNames,),MATCH('Role Assumptions'!$H$5,ExpenseNames,)),INDEX(StaffData, MATCH(CONCATENATE($C178,"New hires",$G178,$H178),StaffDataLookupName,), MATCH(AA$6-INDEX(RoleData,MATCH($H178,RoleNames,),MATCH('Role Assumptions'!$H$5,ExpenseNames,)),StaffDataMonths,)) * INDEX(RoleData,MATCH($H178,RoleNames,),MATCH($F178,ExpenseNames,)),0)</f>
        <v>0</v>
      </c>
      <c r="AB178" s="22">
        <f>INDEX(RoleData,MATCH($H178,RoleNames,),MATCH($F178,ExpenseNames,))*INDEX(StaffData, MATCH(CONCATENATE($C178,"New hires",$G178,$H178),StaffDataLookupName,), MATCH(AB$6,StaffDataMonths,))  + IF(AB$6&gt;INDEX(RoleData,MATCH($H178,RoleNames,),MATCH('Role Assumptions'!$H$5,ExpenseNames,)),INDEX(StaffData, MATCH(CONCATENATE($C178,"New hires",$G178,$H178),StaffDataLookupName,), MATCH(AB$6-INDEX(RoleData,MATCH($H178,RoleNames,),MATCH('Role Assumptions'!$H$5,ExpenseNames,)),StaffDataMonths,)) * INDEX(RoleData,MATCH($H178,RoleNames,),MATCH($F178,ExpenseNames,)),0)</f>
        <v>38000</v>
      </c>
      <c r="AC178" s="22">
        <f>INDEX(RoleData,MATCH($H178,RoleNames,),MATCH($F178,ExpenseNames,))*INDEX(StaffData, MATCH(CONCATENATE($C178,"New hires",$G178,$H178),StaffDataLookupName,), MATCH(AC$6,StaffDataMonths,))  + IF(AC$6&gt;INDEX(RoleData,MATCH($H178,RoleNames,),MATCH('Role Assumptions'!$H$5,ExpenseNames,)),INDEX(StaffData, MATCH(CONCATENATE($C178,"New hires",$G178,$H178),StaffDataLookupName,), MATCH(AC$6-INDEX(RoleData,MATCH($H178,RoleNames,),MATCH('Role Assumptions'!$H$5,ExpenseNames,)),StaffDataMonths,)) * INDEX(RoleData,MATCH($H178,RoleNames,),MATCH($F178,ExpenseNames,)),0)</f>
        <v>22000</v>
      </c>
      <c r="AD178" s="22">
        <f>INDEX(RoleData,MATCH($H178,RoleNames,),MATCH($F178,ExpenseNames,))*INDEX(StaffData, MATCH(CONCATENATE($C178,"New hires",$G178,$H178),StaffDataLookupName,), MATCH(AD$6,StaffDataMonths,))  + IF(AD$6&gt;INDEX(RoleData,MATCH($H178,RoleNames,),MATCH('Role Assumptions'!$H$5,ExpenseNames,)),INDEX(StaffData, MATCH(CONCATENATE($C178,"New hires",$G178,$H178),StaffDataLookupName,), MATCH(AD$6-INDEX(RoleData,MATCH($H178,RoleNames,),MATCH('Role Assumptions'!$H$5,ExpenseNames,)),StaffDataMonths,)) * INDEX(RoleData,MATCH($H178,RoleNames,),MATCH($F178,ExpenseNames,)),0)</f>
        <v>158000</v>
      </c>
      <c r="AE178" s="22">
        <f>INDEX(RoleData,MATCH($H178,RoleNames,),MATCH($F178,ExpenseNames,))*INDEX(StaffData, MATCH(CONCATENATE($C178,"New hires",$G178,$H178),StaffDataLookupName,), MATCH(AE$6,StaffDataMonths,))  + IF(AE$6&gt;INDEX(RoleData,MATCH($H178,RoleNames,),MATCH('Role Assumptions'!$H$5,ExpenseNames,)),INDEX(StaffData, MATCH(CONCATENATE($C178,"New hires",$G178,$H178),StaffDataLookupName,), MATCH(AE$6-INDEX(RoleData,MATCH($H178,RoleNames,),MATCH('Role Assumptions'!$H$5,ExpenseNames,)),StaffDataMonths,)) * INDEX(RoleData,MATCH($H178,RoleNames,),MATCH($F178,ExpenseNames,)),0)</f>
        <v>164000</v>
      </c>
      <c r="AF178" s="22">
        <f>INDEX(RoleData,MATCH($H178,RoleNames,),MATCH($F178,ExpenseNames,))*INDEX(StaffData, MATCH(CONCATENATE($C178,"New hires",$G178,$H178),StaffDataLookupName,), MATCH(AF$6,StaffDataMonths,))  + IF(AF$6&gt;INDEX(RoleData,MATCH($H178,RoleNames,),MATCH('Role Assumptions'!$H$5,ExpenseNames,)),INDEX(StaffData, MATCH(CONCATENATE($C178,"New hires",$G178,$H178),StaffDataLookupName,), MATCH(AF$6-INDEX(RoleData,MATCH($H178,RoleNames,),MATCH('Role Assumptions'!$H$5,ExpenseNames,)),StaffDataMonths,)) * INDEX(RoleData,MATCH($H178,RoleNames,),MATCH($F178,ExpenseNames,)),0)</f>
        <v>90000</v>
      </c>
      <c r="AG178" s="22">
        <f>INDEX(RoleData,MATCH($H178,RoleNames,),MATCH($F178,ExpenseNames,))*INDEX(StaffData, MATCH(CONCATENATE($C178,"New hires",$G178,$H178),StaffDataLookupName,), MATCH(AG$6,StaffDataMonths,))  + IF(AG$6&gt;INDEX(RoleData,MATCH($H178,RoleNames,),MATCH('Role Assumptions'!$H$5,ExpenseNames,)),INDEX(StaffData, MATCH(CONCATENATE($C178,"New hires",$G178,$H178),StaffDataLookupName,), MATCH(AG$6-INDEX(RoleData,MATCH($H178,RoleNames,),MATCH('Role Assumptions'!$H$5,ExpenseNames,)),StaffDataMonths,)) * INDEX(RoleData,MATCH($H178,RoleNames,),MATCH($F178,ExpenseNames,)),0)</f>
        <v>202000</v>
      </c>
      <c r="AH178" s="22">
        <f>INDEX(RoleData,MATCH($H178,RoleNames,),MATCH($F178,ExpenseNames,))*INDEX(StaffData, MATCH(CONCATENATE($C178,"New hires",$G178,$H178),StaffDataLookupName,), MATCH(AH$6,StaffDataMonths,))  + IF(AH$6&gt;INDEX(RoleData,MATCH($H178,RoleNames,),MATCH('Role Assumptions'!$H$5,ExpenseNames,)),INDEX(StaffData, MATCH(CONCATENATE($C178,"New hires",$G178,$H178),StaffDataLookupName,), MATCH(AH$6-INDEX(RoleData,MATCH($H178,RoleNames,),MATCH('Role Assumptions'!$H$5,ExpenseNames,)),StaffDataMonths,)) * INDEX(RoleData,MATCH($H178,RoleNames,),MATCH($F178,ExpenseNames,)),0)</f>
        <v>0</v>
      </c>
      <c r="AI178" s="22">
        <f>INDEX(RoleData,MATCH($H178,RoleNames,),MATCH($F178,ExpenseNames,))*INDEX(StaffData, MATCH(CONCATENATE($C178,"New hires",$G178,$H178),StaffDataLookupName,), MATCH(AI$6,StaffDataMonths,))  + IF(AI$6&gt;INDEX(RoleData,MATCH($H178,RoleNames,),MATCH('Role Assumptions'!$H$5,ExpenseNames,)),INDEX(StaffData, MATCH(CONCATENATE($C178,"New hires",$G178,$H178),StaffDataLookupName,), MATCH(AI$6-INDEX(RoleData,MATCH($H178,RoleNames,),MATCH('Role Assumptions'!$H$5,ExpenseNames,)),StaffDataMonths,)) * INDEX(RoleData,MATCH($H178,RoleNames,),MATCH($F178,ExpenseNames,)),0)</f>
        <v>0</v>
      </c>
      <c r="AJ178" s="22">
        <f>INDEX(RoleData,MATCH($H178,RoleNames,),MATCH($F178,ExpenseNames,))*INDEX(StaffData, MATCH(CONCATENATE($C178,"New hires",$G178,$H178),StaffDataLookupName,), MATCH(AJ$6,StaffDataMonths,))  + IF(AJ$6&gt;INDEX(RoleData,MATCH($H178,RoleNames,),MATCH('Role Assumptions'!$H$5,ExpenseNames,)),INDEX(StaffData, MATCH(CONCATENATE($C178,"New hires",$G178,$H178),StaffDataLookupName,), MATCH(AJ$6-INDEX(RoleData,MATCH($H178,RoleNames,),MATCH('Role Assumptions'!$H$5,ExpenseNames,)),StaffDataMonths,)) * INDEX(RoleData,MATCH($H178,RoleNames,),MATCH($F178,ExpenseNames,)),0)</f>
        <v>4000</v>
      </c>
      <c r="AK178" s="22">
        <f>INDEX(RoleData,MATCH($H178,RoleNames,),MATCH($F178,ExpenseNames,))*INDEX(StaffData, MATCH(CONCATENATE($C178,"New hires",$G178,$H178),StaffDataLookupName,), MATCH(AK$6,StaffDataMonths,))  + IF(AK$6&gt;INDEX(RoleData,MATCH($H178,RoleNames,),MATCH('Role Assumptions'!$H$5,ExpenseNames,)),INDEX(StaffData, MATCH(CONCATENATE($C178,"New hires",$G178,$H178),StaffDataLookupName,), MATCH(AK$6-INDEX(RoleData,MATCH($H178,RoleNames,),MATCH('Role Assumptions'!$H$5,ExpenseNames,)),StaffDataMonths,)) * INDEX(RoleData,MATCH($H178,RoleNames,),MATCH($F178,ExpenseNames,)),0)</f>
        <v>6000</v>
      </c>
      <c r="AL178" s="22">
        <f>INDEX(RoleData,MATCH($H178,RoleNames,),MATCH($F178,ExpenseNames,))*INDEX(StaffData, MATCH(CONCATENATE($C178,"New hires",$G178,$H178),StaffDataLookupName,), MATCH(AL$6,StaffDataMonths,))  + IF(AL$6&gt;INDEX(RoleData,MATCH($H178,RoleNames,),MATCH('Role Assumptions'!$H$5,ExpenseNames,)),INDEX(StaffData, MATCH(CONCATENATE($C178,"New hires",$G178,$H178),StaffDataLookupName,), MATCH(AL$6-INDEX(RoleData,MATCH($H178,RoleNames,),MATCH('Role Assumptions'!$H$5,ExpenseNames,)),StaffDataMonths,)) * INDEX(RoleData,MATCH($H178,RoleNames,),MATCH($F178,ExpenseNames,)),0)</f>
        <v>8000</v>
      </c>
      <c r="AM178" s="22">
        <f>INDEX(RoleData,MATCH($H178,RoleNames,),MATCH($F178,ExpenseNames,))*INDEX(StaffData, MATCH(CONCATENATE($C178,"New hires",$G178,$H178),StaffDataLookupName,), MATCH(AM$6,StaffDataMonths,))  + IF(AM$6&gt;INDEX(RoleData,MATCH($H178,RoleNames,),MATCH('Role Assumptions'!$H$5,ExpenseNames,)),INDEX(StaffData, MATCH(CONCATENATE($C178,"New hires",$G178,$H178),StaffDataLookupName,), MATCH(AM$6-INDEX(RoleData,MATCH($H178,RoleNames,),MATCH('Role Assumptions'!$H$5,ExpenseNames,)),StaffDataMonths,)) * INDEX(RoleData,MATCH($H178,RoleNames,),MATCH($F178,ExpenseNames,)),0)</f>
        <v>12000</v>
      </c>
      <c r="AN178" s="22">
        <f>INDEX(RoleData,MATCH($H178,RoleNames,),MATCH($F178,ExpenseNames,))*INDEX(StaffData, MATCH(CONCATENATE($C178,"New hires",$G178,$H178),StaffDataLookupName,), MATCH(AN$6,StaffDataMonths,))  + IF(AN$6&gt;INDEX(RoleData,MATCH($H178,RoleNames,),MATCH('Role Assumptions'!$H$5,ExpenseNames,)),INDEX(StaffData, MATCH(CONCATENATE($C178,"New hires",$G178,$H178),StaffDataLookupName,), MATCH(AN$6-INDEX(RoleData,MATCH($H178,RoleNames,),MATCH('Role Assumptions'!$H$5,ExpenseNames,)),StaffDataMonths,)) * INDEX(RoleData,MATCH($H178,RoleNames,),MATCH($F178,ExpenseNames,)),0)</f>
        <v>14000</v>
      </c>
      <c r="AO178" s="22">
        <f>INDEX(RoleData,MATCH($H178,RoleNames,),MATCH($F178,ExpenseNames,))*INDEX(StaffData, MATCH(CONCATENATE($C178,"New hires",$G178,$H178),StaffDataLookupName,), MATCH(AO$6,StaffDataMonths,))  + IF(AO$6&gt;INDEX(RoleData,MATCH($H178,RoleNames,),MATCH('Role Assumptions'!$H$5,ExpenseNames,)),INDEX(StaffData, MATCH(CONCATENATE($C178,"New hires",$G178,$H178),StaffDataLookupName,), MATCH(AO$6-INDEX(RoleData,MATCH($H178,RoleNames,),MATCH('Role Assumptions'!$H$5,ExpenseNames,)),StaffDataMonths,)) * INDEX(RoleData,MATCH($H178,RoleNames,),MATCH($F178,ExpenseNames,)),0)</f>
        <v>16000</v>
      </c>
      <c r="AP178" s="22">
        <f>INDEX(RoleData,MATCH($H178,RoleNames,),MATCH($F178,ExpenseNames,))*INDEX(StaffData, MATCH(CONCATENATE($C178,"New hires",$G178,$H178),StaffDataLookupName,), MATCH(AP$6,StaffDataMonths,))  + IF(AP$6&gt;INDEX(RoleData,MATCH($H178,RoleNames,),MATCH('Role Assumptions'!$H$5,ExpenseNames,)),INDEX(StaffData, MATCH(CONCATENATE($C178,"New hires",$G178,$H178),StaffDataLookupName,), MATCH(AP$6-INDEX(RoleData,MATCH($H178,RoleNames,),MATCH('Role Assumptions'!$H$5,ExpenseNames,)),StaffDataMonths,)) * INDEX(RoleData,MATCH($H178,RoleNames,),MATCH($F178,ExpenseNames,)),0)</f>
        <v>4000</v>
      </c>
      <c r="AQ178" s="22">
        <f>INDEX(RoleData,MATCH($H178,RoleNames,),MATCH($F178,ExpenseNames,))*INDEX(StaffData, MATCH(CONCATENATE($C178,"New hires",$G178,$H178),StaffDataLookupName,), MATCH(AQ$6,StaffDataMonths,))  + IF(AQ$6&gt;INDEX(RoleData,MATCH($H178,RoleNames,),MATCH('Role Assumptions'!$H$5,ExpenseNames,)),INDEX(StaffData, MATCH(CONCATENATE($C178,"New hires",$G178,$H178),StaffDataLookupName,), MATCH(AQ$6-INDEX(RoleData,MATCH($H178,RoleNames,),MATCH('Role Assumptions'!$H$5,ExpenseNames,)),StaffDataMonths,)) * INDEX(RoleData,MATCH($H178,RoleNames,),MATCH($F178,ExpenseNames,)),0)</f>
        <v>10000</v>
      </c>
      <c r="AR178" s="22">
        <f>INDEX(RoleData,MATCH($H178,RoleNames,),MATCH($F178,ExpenseNames,))*INDEX(StaffData, MATCH(CONCATENATE($C178,"New hires",$G178,$H178),StaffDataLookupName,), MATCH(AR$6,StaffDataMonths,))  + IF(AR$6&gt;INDEX(RoleData,MATCH($H178,RoleNames,),MATCH('Role Assumptions'!$H$5,ExpenseNames,)),INDEX(StaffData, MATCH(CONCATENATE($C178,"New hires",$G178,$H178),StaffDataLookupName,), MATCH(AR$6-INDEX(RoleData,MATCH($H178,RoleNames,),MATCH('Role Assumptions'!$H$5,ExpenseNames,)),StaffDataMonths,)) * INDEX(RoleData,MATCH($H178,RoleNames,),MATCH($F178,ExpenseNames,)),0)</f>
        <v>0</v>
      </c>
      <c r="AS178" s="22">
        <f>INDEX(RoleData,MATCH($H178,RoleNames,),MATCH($F178,ExpenseNames,))*INDEX(StaffData, MATCH(CONCATENATE($C178,"New hires",$G178,$H178),StaffDataLookupName,), MATCH(AS$6,StaffDataMonths,))  + IF(AS$6&gt;INDEX(RoleData,MATCH($H178,RoleNames,),MATCH('Role Assumptions'!$H$5,ExpenseNames,)),INDEX(StaffData, MATCH(CONCATENATE($C178,"New hires",$G178,$H178),StaffDataLookupName,), MATCH(AS$6-INDEX(RoleData,MATCH($H178,RoleNames,),MATCH('Role Assumptions'!$H$5,ExpenseNames,)),StaffDataMonths,)) * INDEX(RoleData,MATCH($H178,RoleNames,),MATCH($F178,ExpenseNames,)),0)</f>
        <v>2000</v>
      </c>
      <c r="AT178" s="22">
        <f>INDEX(RoleData,MATCH($H178,RoleNames,),MATCH($F178,ExpenseNames,))*INDEX(StaffData, MATCH(CONCATENATE($C178,"New hires",$G178,$H178),StaffDataLookupName,), MATCH(AT$6,StaffDataMonths,))  + IF(AT$6&gt;INDEX(RoleData,MATCH($H178,RoleNames,),MATCH('Role Assumptions'!$H$5,ExpenseNames,)),INDEX(StaffData, MATCH(CONCATENATE($C178,"New hires",$G178,$H178),StaffDataLookupName,), MATCH(AT$6-INDEX(RoleData,MATCH($H178,RoleNames,),MATCH('Role Assumptions'!$H$5,ExpenseNames,)),StaffDataMonths,)) * INDEX(RoleData,MATCH($H178,RoleNames,),MATCH($F178,ExpenseNames,)),0)</f>
        <v>22000</v>
      </c>
      <c r="AU178" s="22">
        <f>INDEX(RoleData,MATCH($H178,RoleNames,),MATCH($F178,ExpenseNames,))*INDEX(StaffData, MATCH(CONCATENATE($C178,"New hires",$G178,$H178),StaffDataLookupName,), MATCH(AU$6,StaffDataMonths,))  + IF(AU$6&gt;INDEX(RoleData,MATCH($H178,RoleNames,),MATCH('Role Assumptions'!$H$5,ExpenseNames,)),INDEX(StaffData, MATCH(CONCATENATE($C178,"New hires",$G178,$H178),StaffDataLookupName,), MATCH(AU$6-INDEX(RoleData,MATCH($H178,RoleNames,),MATCH('Role Assumptions'!$H$5,ExpenseNames,)),StaffDataMonths,)) * INDEX(RoleData,MATCH($H178,RoleNames,),MATCH($F178,ExpenseNames,)),0)</f>
        <v>38000</v>
      </c>
      <c r="AV178" s="22">
        <f>INDEX(RoleData,MATCH($H178,RoleNames,),MATCH($F178,ExpenseNames,))*INDEX(StaffData, MATCH(CONCATENATE($C178,"New hires",$G178,$H178),StaffDataLookupName,), MATCH(AV$6,StaffDataMonths,))  + IF(AV$6&gt;INDEX(RoleData,MATCH($H178,RoleNames,),MATCH('Role Assumptions'!$H$5,ExpenseNames,)),INDEX(StaffData, MATCH(CONCATENATE($C178,"New hires",$G178,$H178),StaffDataLookupName,), MATCH(AV$6-INDEX(RoleData,MATCH($H178,RoleNames,),MATCH('Role Assumptions'!$H$5,ExpenseNames,)),StaffDataMonths,)) * INDEX(RoleData,MATCH($H178,RoleNames,),MATCH($F178,ExpenseNames,)),0)</f>
        <v>14000</v>
      </c>
      <c r="AW178" s="22">
        <f>INDEX(RoleData,MATCH($H178,RoleNames,),MATCH($F178,ExpenseNames,))*INDEX(StaffData, MATCH(CONCATENATE($C178,"New hires",$G178,$H178),StaffDataLookupName,), MATCH(AW$6,StaffDataMonths,))  + IF(AW$6&gt;INDEX(RoleData,MATCH($H178,RoleNames,),MATCH('Role Assumptions'!$H$5,ExpenseNames,)),INDEX(StaffData, MATCH(CONCATENATE($C178,"New hires",$G178,$H178),StaffDataLookupName,), MATCH(AW$6-INDEX(RoleData,MATCH($H178,RoleNames,),MATCH('Role Assumptions'!$H$5,ExpenseNames,)),StaffDataMonths,)) * INDEX(RoleData,MATCH($H178,RoleNames,),MATCH($F178,ExpenseNames,)),0)</f>
        <v>0</v>
      </c>
      <c r="AX178" s="22">
        <f>INDEX(RoleData,MATCH($H178,RoleNames,),MATCH($F178,ExpenseNames,))*INDEX(StaffData, MATCH(CONCATENATE($C178,"New hires",$G178,$H178),StaffDataLookupName,), MATCH(AX$6,StaffDataMonths,))  + IF(AX$6&gt;INDEX(RoleData,MATCH($H178,RoleNames,),MATCH('Role Assumptions'!$H$5,ExpenseNames,)),INDEX(StaffData, MATCH(CONCATENATE($C178,"New hires",$G178,$H178),StaffDataLookupName,), MATCH(AX$6-INDEX(RoleData,MATCH($H178,RoleNames,),MATCH('Role Assumptions'!$H$5,ExpenseNames,)),StaffDataMonths,)) * INDEX(RoleData,MATCH($H178,RoleNames,),MATCH($F178,ExpenseNames,)),0)</f>
        <v>16000</v>
      </c>
      <c r="AY178" s="22">
        <f>INDEX(RoleData,MATCH($H178,RoleNames,),MATCH($F178,ExpenseNames,))*INDEX(StaffData, MATCH(CONCATENATE($C178,"New hires",$G178,$H178),StaffDataLookupName,), MATCH(AY$6,StaffDataMonths,))  + IF(AY$6&gt;INDEX(RoleData,MATCH($H178,RoleNames,),MATCH('Role Assumptions'!$H$5,ExpenseNames,)),INDEX(StaffData, MATCH(CONCATENATE($C178,"New hires",$G178,$H178),StaffDataLookupName,), MATCH(AY$6-INDEX(RoleData,MATCH($H178,RoleNames,),MATCH('Role Assumptions'!$H$5,ExpenseNames,)),StaffDataMonths,)) * INDEX(RoleData,MATCH($H178,RoleNames,),MATCH($F178,ExpenseNames,)),0)</f>
        <v>0</v>
      </c>
      <c r="AZ178" s="22">
        <f>INDEX(RoleData,MATCH($H178,RoleNames,),MATCH($F178,ExpenseNames,))*INDEX(StaffData, MATCH(CONCATENATE($C178,"New hires",$G178,$H178),StaffDataLookupName,), MATCH(AZ$6,StaffDataMonths,))  + IF(AZ$6&gt;INDEX(RoleData,MATCH($H178,RoleNames,),MATCH('Role Assumptions'!$H$5,ExpenseNames,)),INDEX(StaffData, MATCH(CONCATENATE($C178,"New hires",$G178,$H178),StaffDataLookupName,), MATCH(AZ$6-INDEX(RoleData,MATCH($H178,RoleNames,),MATCH('Role Assumptions'!$H$5,ExpenseNames,)),StaffDataMonths,)) * INDEX(RoleData,MATCH($H178,RoleNames,),MATCH($F178,ExpenseNames,)),0)</f>
        <v>38000</v>
      </c>
      <c r="BA178" s="22">
        <f>INDEX(RoleData,MATCH($H178,RoleNames,),MATCH($F178,ExpenseNames,))*INDEX(StaffData, MATCH(CONCATENATE($C178,"New hires",$G178,$H178),StaffDataLookupName,), MATCH(BA$6,StaffDataMonths,))  + IF(BA$6&gt;INDEX(RoleData,MATCH($H178,RoleNames,),MATCH('Role Assumptions'!$H$5,ExpenseNames,)),INDEX(StaffData, MATCH(CONCATENATE($C178,"New hires",$G178,$H178),StaffDataLookupName,), MATCH(BA$6-INDEX(RoleData,MATCH($H178,RoleNames,),MATCH('Role Assumptions'!$H$5,ExpenseNames,)),StaffDataMonths,)) * INDEX(RoleData,MATCH($H178,RoleNames,),MATCH($F178,ExpenseNames,)),0)</f>
        <v>22000</v>
      </c>
      <c r="BB178" s="22">
        <f>INDEX(RoleData,MATCH($H178,RoleNames,),MATCH($F178,ExpenseNames,))*INDEX(StaffData, MATCH(CONCATENATE($C178,"New hires",$G178,$H178),StaffDataLookupName,), MATCH(BB$6,StaffDataMonths,))  + IF(BB$6&gt;INDEX(RoleData,MATCH($H178,RoleNames,),MATCH('Role Assumptions'!$H$5,ExpenseNames,)),INDEX(StaffData, MATCH(CONCATENATE($C178,"New hires",$G178,$H178),StaffDataLookupName,), MATCH(BB$6-INDEX(RoleData,MATCH($H178,RoleNames,),MATCH('Role Assumptions'!$H$5,ExpenseNames,)),StaffDataMonths,)) * INDEX(RoleData,MATCH($H178,RoleNames,),MATCH($F178,ExpenseNames,)),0)</f>
        <v>158000</v>
      </c>
      <c r="BC178" s="22">
        <f>INDEX(RoleData,MATCH($H178,RoleNames,),MATCH($F178,ExpenseNames,))*INDEX(StaffData, MATCH(CONCATENATE($C178,"New hires",$G178,$H178),StaffDataLookupName,), MATCH(BC$6,StaffDataMonths,))  + IF(BC$6&gt;INDEX(RoleData,MATCH($H178,RoleNames,),MATCH('Role Assumptions'!$H$5,ExpenseNames,)),INDEX(StaffData, MATCH(CONCATENATE($C178,"New hires",$G178,$H178),StaffDataLookupName,), MATCH(BC$6-INDEX(RoleData,MATCH($H178,RoleNames,),MATCH('Role Assumptions'!$H$5,ExpenseNames,)),StaffDataMonths,)) * INDEX(RoleData,MATCH($H178,RoleNames,),MATCH($F178,ExpenseNames,)),0)</f>
        <v>164000</v>
      </c>
      <c r="BD178" s="22">
        <f>INDEX(RoleData,MATCH($H178,RoleNames,),MATCH($F178,ExpenseNames,))*INDEX(StaffData, MATCH(CONCATENATE($C178,"New hires",$G178,$H178),StaffDataLookupName,), MATCH(BD$6,StaffDataMonths,))  + IF(BD$6&gt;INDEX(RoleData,MATCH($H178,RoleNames,),MATCH('Role Assumptions'!$H$5,ExpenseNames,)),INDEX(StaffData, MATCH(CONCATENATE($C178,"New hires",$G178,$H178),StaffDataLookupName,), MATCH(BD$6-INDEX(RoleData,MATCH($H178,RoleNames,),MATCH('Role Assumptions'!$H$5,ExpenseNames,)),StaffDataMonths,)) * INDEX(RoleData,MATCH($H178,RoleNames,),MATCH($F178,ExpenseNames,)),0)</f>
        <v>90000</v>
      </c>
      <c r="BE178" s="22">
        <f>INDEX(RoleData,MATCH($H178,RoleNames,),MATCH($F178,ExpenseNames,))*INDEX(StaffData, MATCH(CONCATENATE($C178,"New hires",$G178,$H178),StaffDataLookupName,), MATCH(BE$6,StaffDataMonths,))  + IF(BE$6&gt;INDEX(RoleData,MATCH($H178,RoleNames,),MATCH('Role Assumptions'!$H$5,ExpenseNames,)),INDEX(StaffData, MATCH(CONCATENATE($C178,"New hires",$G178,$H178),StaffDataLookupName,), MATCH(BE$6-INDEX(RoleData,MATCH($H178,RoleNames,),MATCH('Role Assumptions'!$H$5,ExpenseNames,)),StaffDataMonths,)) * INDEX(RoleData,MATCH($H178,RoleNames,),MATCH($F178,ExpenseNames,)),0)</f>
        <v>202000</v>
      </c>
      <c r="BF178" s="22">
        <f>INDEX(RoleData,MATCH($H178,RoleNames,),MATCH($F178,ExpenseNames,))*INDEX(StaffData, MATCH(CONCATENATE($C178,"New hires",$G178,$H178),StaffDataLookupName,), MATCH(BF$6,StaffDataMonths,))  + IF(BF$6&gt;INDEX(RoleData,MATCH($H178,RoleNames,),MATCH('Role Assumptions'!$H$5,ExpenseNames,)),INDEX(StaffData, MATCH(CONCATENATE($C178,"New hires",$G178,$H178),StaffDataLookupName,), MATCH(BF$6-INDEX(RoleData,MATCH($H178,RoleNames,),MATCH('Role Assumptions'!$H$5,ExpenseNames,)),StaffDataMonths,)) * INDEX(RoleData,MATCH($H178,RoleNames,),MATCH($F178,ExpenseNames,)),0)</f>
        <v>0</v>
      </c>
      <c r="BG178" s="22">
        <f>INDEX(RoleData,MATCH($H178,RoleNames,),MATCH($F178,ExpenseNames,))*INDEX(StaffData, MATCH(CONCATENATE($C178,"New hires",$G178,$H178),StaffDataLookupName,), MATCH(BG$6,StaffDataMonths,))  + IF(BG$6&gt;INDEX(RoleData,MATCH($H178,RoleNames,),MATCH('Role Assumptions'!$H$5,ExpenseNames,)),INDEX(StaffData, MATCH(CONCATENATE($C178,"New hires",$G178,$H178),StaffDataLookupName,), MATCH(BG$6-INDEX(RoleData,MATCH($H178,RoleNames,),MATCH('Role Assumptions'!$H$5,ExpenseNames,)),StaffDataMonths,)) * INDEX(RoleData,MATCH($H178,RoleNames,),MATCH($F178,ExpenseNames,)),0)</f>
        <v>12000</v>
      </c>
      <c r="BH178" s="22">
        <f>INDEX(RoleData,MATCH($H178,RoleNames,),MATCH($F178,ExpenseNames,))*INDEX(StaffData, MATCH(CONCATENATE($C178,"New hires",$G178,$H178),StaffDataLookupName,), MATCH(BH$6,StaffDataMonths,))  + IF(BH$6&gt;INDEX(RoleData,MATCH($H178,RoleNames,),MATCH('Role Assumptions'!$H$5,ExpenseNames,)),INDEX(StaffData, MATCH(CONCATENATE($C178,"New hires",$G178,$H178),StaffDataLookupName,), MATCH(BH$6-INDEX(RoleData,MATCH($H178,RoleNames,),MATCH('Role Assumptions'!$H$5,ExpenseNames,)),StaffDataMonths,)) * INDEX(RoleData,MATCH($H178,RoleNames,),MATCH($F178,ExpenseNames,)),0)</f>
        <v>52000</v>
      </c>
      <c r="BI178" s="22">
        <f>INDEX(RoleData,MATCH($H178,RoleNames,),MATCH($F178,ExpenseNames,))*INDEX(StaffData, MATCH(CONCATENATE($C178,"New hires",$G178,$H178),StaffDataLookupName,), MATCH(BI$6,StaffDataMonths,))  + IF(BI$6&gt;INDEX(RoleData,MATCH($H178,RoleNames,),MATCH('Role Assumptions'!$H$5,ExpenseNames,)),INDEX(StaffData, MATCH(CONCATENATE($C178,"New hires",$G178,$H178),StaffDataLookupName,), MATCH(BI$6-INDEX(RoleData,MATCH($H178,RoleNames,),MATCH('Role Assumptions'!$H$5,ExpenseNames,)),StaffDataMonths,)) * INDEX(RoleData,MATCH($H178,RoleNames,),MATCH($F178,ExpenseNames,)),0)</f>
        <v>0</v>
      </c>
      <c r="BJ178" s="22">
        <f>INDEX(RoleData,MATCH($H178,RoleNames,),MATCH($F178,ExpenseNames,))*INDEX(StaffData, MATCH(CONCATENATE($C178,"New hires",$G178,$H178),StaffDataLookupName,), MATCH(BJ$6,StaffDataMonths,))  + IF(BJ$6&gt;INDEX(RoleData,MATCH($H178,RoleNames,),MATCH('Role Assumptions'!$H$5,ExpenseNames,)),INDEX(StaffData, MATCH(CONCATENATE($C178,"New hires",$G178,$H178),StaffDataLookupName,), MATCH(BJ$6-INDEX(RoleData,MATCH($H178,RoleNames,),MATCH('Role Assumptions'!$H$5,ExpenseNames,)),StaffDataMonths,)) * INDEX(RoleData,MATCH($H178,RoleNames,),MATCH($F178,ExpenseNames,)),0)</f>
        <v>0</v>
      </c>
      <c r="BK178" s="22">
        <f>INDEX(RoleData,MATCH($H178,RoleNames,),MATCH($F178,ExpenseNames,))*INDEX(StaffData, MATCH(CONCATENATE($C178,"New hires",$G178,$H178),StaffDataLookupName,), MATCH(BK$6,StaffDataMonths,))  + IF(BK$6&gt;INDEX(RoleData,MATCH($H178,RoleNames,),MATCH('Role Assumptions'!$H$5,ExpenseNames,)),INDEX(StaffData, MATCH(CONCATENATE($C178,"New hires",$G178,$H178),StaffDataLookupName,), MATCH(BK$6-INDEX(RoleData,MATCH($H178,RoleNames,),MATCH('Role Assumptions'!$H$5,ExpenseNames,)),StaffDataMonths,)) * INDEX(RoleData,MATCH($H178,RoleNames,),MATCH($F178,ExpenseNames,)),0)</f>
        <v>0</v>
      </c>
      <c r="BL178" s="22">
        <f>INDEX(RoleData,MATCH($H178,RoleNames,),MATCH($F178,ExpenseNames,))*INDEX(StaffData, MATCH(CONCATENATE($C178,"New hires",$G178,$H178),StaffDataLookupName,), MATCH(BL$6,StaffDataMonths,))  + IF(BL$6&gt;INDEX(RoleData,MATCH($H178,RoleNames,),MATCH('Role Assumptions'!$H$5,ExpenseNames,)),INDEX(StaffData, MATCH(CONCATENATE($C178,"New hires",$G178,$H178),StaffDataLookupName,), MATCH(BL$6-INDEX(RoleData,MATCH($H178,RoleNames,),MATCH('Role Assumptions'!$H$5,ExpenseNames,)),StaffDataMonths,)) * INDEX(RoleData,MATCH($H178,RoleNames,),MATCH($F178,ExpenseNames,)),0)</f>
        <v>0</v>
      </c>
      <c r="BM178" s="22">
        <f>INDEX(RoleData,MATCH($H178,RoleNames,),MATCH($F178,ExpenseNames,))*INDEX(StaffData, MATCH(CONCATENATE($C178,"New hires",$G178,$H178),StaffDataLookupName,), MATCH(BM$6,StaffDataMonths,))  + IF(BM$6&gt;INDEX(RoleData,MATCH($H178,RoleNames,),MATCH('Role Assumptions'!$H$5,ExpenseNames,)),INDEX(StaffData, MATCH(CONCATENATE($C178,"New hires",$G178,$H178),StaffDataLookupName,), MATCH(BM$6-INDEX(RoleData,MATCH($H178,RoleNames,),MATCH('Role Assumptions'!$H$5,ExpenseNames,)),StaffDataMonths,)) * INDEX(RoleData,MATCH($H178,RoleNames,),MATCH($F178,ExpenseNames,)),0)</f>
        <v>32000</v>
      </c>
      <c r="BN178" s="22">
        <f>INDEX(RoleData,MATCH($H178,RoleNames,),MATCH($F178,ExpenseNames,))*INDEX(StaffData, MATCH(CONCATENATE($C178,"New hires",$G178,$H178),StaffDataLookupName,), MATCH(BN$6,StaffDataMonths,))  + IF(BN$6&gt;INDEX(RoleData,MATCH($H178,RoleNames,),MATCH('Role Assumptions'!$H$5,ExpenseNames,)),INDEX(StaffData, MATCH(CONCATENATE($C178,"New hires",$G178,$H178),StaffDataLookupName,), MATCH(BN$6-INDEX(RoleData,MATCH($H178,RoleNames,),MATCH('Role Assumptions'!$H$5,ExpenseNames,)),StaffDataMonths,)) * INDEX(RoleData,MATCH($H178,RoleNames,),MATCH($F178,ExpenseNames,)),0)</f>
        <v>0</v>
      </c>
      <c r="BO178" s="22">
        <f>INDEX(RoleData,MATCH($H178,RoleNames,),MATCH($F178,ExpenseNames,))*INDEX(StaffData, MATCH(CONCATENATE($C178,"New hires",$G178,$H178),StaffDataLookupName,), MATCH(BO$6,StaffDataMonths,))  + IF(BO$6&gt;INDEX(RoleData,MATCH($H178,RoleNames,),MATCH('Role Assumptions'!$H$5,ExpenseNames,)),INDEX(StaffData, MATCH(CONCATENATE($C178,"New hires",$G178,$H178),StaffDataLookupName,), MATCH(BO$6-INDEX(RoleData,MATCH($H178,RoleNames,),MATCH('Role Assumptions'!$H$5,ExpenseNames,)),StaffDataMonths,)) * INDEX(RoleData,MATCH($H178,RoleNames,),MATCH($F178,ExpenseNames,)),0)</f>
        <v>0</v>
      </c>
      <c r="BP178" s="22">
        <f>INDEX(RoleData,MATCH($H178,RoleNames,),MATCH($F178,ExpenseNames,))*INDEX(StaffData, MATCH(CONCATENATE($C178,"New hires",$G178,$H178),StaffDataLookupName,), MATCH(BP$6,StaffDataMonths,))  + IF(BP$6&gt;INDEX(RoleData,MATCH($H178,RoleNames,),MATCH('Role Assumptions'!$H$5,ExpenseNames,)),INDEX(StaffData, MATCH(CONCATENATE($C178,"New hires",$G178,$H178),StaffDataLookupName,), MATCH(BP$6-INDEX(RoleData,MATCH($H178,RoleNames,),MATCH('Role Assumptions'!$H$5,ExpenseNames,)),StaffDataMonths,)) * INDEX(RoleData,MATCH($H178,RoleNames,),MATCH($F178,ExpenseNames,)),0)</f>
        <v>62000</v>
      </c>
      <c r="BQ178" s="22">
        <f>INDEX(RoleData,MATCH($H178,RoleNames,),MATCH($F178,ExpenseNames,))*INDEX(StaffData, MATCH(CONCATENATE($C178,"New hires",$G178,$H178),StaffDataLookupName,), MATCH(BQ$6,StaffDataMonths,))  + IF(BQ$6&gt;INDEX(RoleData,MATCH($H178,RoleNames,),MATCH('Role Assumptions'!$H$5,ExpenseNames,)),INDEX(StaffData, MATCH(CONCATENATE($C178,"New hires",$G178,$H178),StaffDataLookupName,), MATCH(BQ$6-INDEX(RoleData,MATCH($H178,RoleNames,),MATCH('Role Assumptions'!$H$5,ExpenseNames,)),StaffDataMonths,)) * INDEX(RoleData,MATCH($H178,RoleNames,),MATCH($F178,ExpenseNames,)),0)</f>
        <v>8000</v>
      </c>
    </row>
    <row r="179" spans="1:69" s="9" customFormat="1" ht="16" customHeight="1">
      <c r="A179" s="212"/>
      <c r="B179" s="21" t="s">
        <v>132</v>
      </c>
      <c r="C179" s="212" t="s">
        <v>34</v>
      </c>
      <c r="D179" s="212" t="s">
        <v>118</v>
      </c>
      <c r="E179" s="212" t="s">
        <v>113</v>
      </c>
      <c r="F179" s="212" t="s">
        <v>89</v>
      </c>
      <c r="G179" s="212" t="s">
        <v>1</v>
      </c>
      <c r="H179" s="197" t="s">
        <v>58</v>
      </c>
      <c r="I179" s="197" t="str">
        <f t="shared" si="110"/>
        <v>ExpensesOperationsStaffTechnologyComputerPartner IntegrationSenior Integrator</v>
      </c>
      <c r="J179" s="22">
        <f>INDEX(RoleData,MATCH($H179,RoleNames,),MATCH($F179,ExpenseNames,))*INDEX(StaffData, MATCH(CONCATENATE($C179,"New hires",$G179,$H179),StaffDataLookupName,), MATCH(J$6,StaffDataMonths,))  + IF(J$6&gt;INDEX(RoleData,MATCH($H179,RoleNames,),MATCH('Role Assumptions'!$H$5,ExpenseNames,)),INDEX(StaffData, MATCH(CONCATENATE($C179,"New hires",$G179,$H179),StaffDataLookupName,), MATCH(J$6-INDEX(RoleData,MATCH($H179,RoleNames,),MATCH('Role Assumptions'!$H$5,ExpenseNames,)),StaffDataMonths,)) * INDEX(RoleData,MATCH($H179,RoleNames,),MATCH($F179,ExpenseNames,)),0)</f>
        <v>2000</v>
      </c>
      <c r="K179" s="22">
        <f>INDEX(RoleData,MATCH($H179,RoleNames,),MATCH($F179,ExpenseNames,))*INDEX(StaffData, MATCH(CONCATENATE($C179,"New hires",$G179,$H179),StaffDataLookupName,), MATCH(K$6,StaffDataMonths,))  + IF(K$6&gt;INDEX(RoleData,MATCH($H179,RoleNames,),MATCH('Role Assumptions'!$H$5,ExpenseNames,)),INDEX(StaffData, MATCH(CONCATENATE($C179,"New hires",$G179,$H179),StaffDataLookupName,), MATCH(K$6-INDEX(RoleData,MATCH($H179,RoleNames,),MATCH('Role Assumptions'!$H$5,ExpenseNames,)),StaffDataMonths,)) * INDEX(RoleData,MATCH($H179,RoleNames,),MATCH($F179,ExpenseNames,)),0)</f>
        <v>8000</v>
      </c>
      <c r="L179" s="22">
        <f>INDEX(RoleData,MATCH($H179,RoleNames,),MATCH($F179,ExpenseNames,))*INDEX(StaffData, MATCH(CONCATENATE($C179,"New hires",$G179,$H179),StaffDataLookupName,), MATCH(L$6,StaffDataMonths,))  + IF(L$6&gt;INDEX(RoleData,MATCH($H179,RoleNames,),MATCH('Role Assumptions'!$H$5,ExpenseNames,)),INDEX(StaffData, MATCH(CONCATENATE($C179,"New hires",$G179,$H179),StaffDataLookupName,), MATCH(L$6-INDEX(RoleData,MATCH($H179,RoleNames,),MATCH('Role Assumptions'!$H$5,ExpenseNames,)),StaffDataMonths,)) * INDEX(RoleData,MATCH($H179,RoleNames,),MATCH($F179,ExpenseNames,)),0)</f>
        <v>20000</v>
      </c>
      <c r="M179" s="22">
        <f>INDEX(RoleData,MATCH($H179,RoleNames,),MATCH($F179,ExpenseNames,))*INDEX(StaffData, MATCH(CONCATENATE($C179,"New hires",$G179,$H179),StaffDataLookupName,), MATCH(M$6,StaffDataMonths,))  + IF(M$6&gt;INDEX(RoleData,MATCH($H179,RoleNames,),MATCH('Role Assumptions'!$H$5,ExpenseNames,)),INDEX(StaffData, MATCH(CONCATENATE($C179,"New hires",$G179,$H179),StaffDataLookupName,), MATCH(M$6-INDEX(RoleData,MATCH($H179,RoleNames,),MATCH('Role Assumptions'!$H$5,ExpenseNames,)),StaffDataMonths,)) * INDEX(RoleData,MATCH($H179,RoleNames,),MATCH($F179,ExpenseNames,)),0)</f>
        <v>38000</v>
      </c>
      <c r="N179" s="22">
        <f>INDEX(RoleData,MATCH($H179,RoleNames,),MATCH($F179,ExpenseNames,))*INDEX(StaffData, MATCH(CONCATENATE($C179,"New hires",$G179,$H179),StaffDataLookupName,), MATCH(N$6,StaffDataMonths,))  + IF(N$6&gt;INDEX(RoleData,MATCH($H179,RoleNames,),MATCH('Role Assumptions'!$H$5,ExpenseNames,)),INDEX(StaffData, MATCH(CONCATENATE($C179,"New hires",$G179,$H179),StaffDataLookupName,), MATCH(N$6-INDEX(RoleData,MATCH($H179,RoleNames,),MATCH('Role Assumptions'!$H$5,ExpenseNames,)),StaffDataMonths,)) * INDEX(RoleData,MATCH($H179,RoleNames,),MATCH($F179,ExpenseNames,)),0)</f>
        <v>42000</v>
      </c>
      <c r="O179" s="22">
        <f>INDEX(RoleData,MATCH($H179,RoleNames,),MATCH($F179,ExpenseNames,))*INDEX(StaffData, MATCH(CONCATENATE($C179,"New hires",$G179,$H179),StaffDataLookupName,), MATCH(O$6,StaffDataMonths,))  + IF(O$6&gt;INDEX(RoleData,MATCH($H179,RoleNames,),MATCH('Role Assumptions'!$H$5,ExpenseNames,)),INDEX(StaffData, MATCH(CONCATENATE($C179,"New hires",$G179,$H179),StaffDataLookupName,), MATCH(O$6-INDEX(RoleData,MATCH($H179,RoleNames,),MATCH('Role Assumptions'!$H$5,ExpenseNames,)),StaffDataMonths,)) * INDEX(RoleData,MATCH($H179,RoleNames,),MATCH($F179,ExpenseNames,)),0)</f>
        <v>80000</v>
      </c>
      <c r="P179" s="22">
        <f>INDEX(RoleData,MATCH($H179,RoleNames,),MATCH($F179,ExpenseNames,))*INDEX(StaffData, MATCH(CONCATENATE($C179,"New hires",$G179,$H179),StaffDataLookupName,), MATCH(P$6,StaffDataMonths,))  + IF(P$6&gt;INDEX(RoleData,MATCH($H179,RoleNames,),MATCH('Role Assumptions'!$H$5,ExpenseNames,)),INDEX(StaffData, MATCH(CONCATENATE($C179,"New hires",$G179,$H179),StaffDataLookupName,), MATCH(P$6-INDEX(RoleData,MATCH($H179,RoleNames,),MATCH('Role Assumptions'!$H$5,ExpenseNames,)),StaffDataMonths,)) * INDEX(RoleData,MATCH($H179,RoleNames,),MATCH($F179,ExpenseNames,)),0)</f>
        <v>80000</v>
      </c>
      <c r="Q179" s="22">
        <f>INDEX(RoleData,MATCH($H179,RoleNames,),MATCH($F179,ExpenseNames,))*INDEX(StaffData, MATCH(CONCATENATE($C179,"New hires",$G179,$H179),StaffDataLookupName,), MATCH(Q$6,StaffDataMonths,))  + IF(Q$6&gt;INDEX(RoleData,MATCH($H179,RoleNames,),MATCH('Role Assumptions'!$H$5,ExpenseNames,)),INDEX(StaffData, MATCH(CONCATENATE($C179,"New hires",$G179,$H179),StaffDataLookupName,), MATCH(Q$6-INDEX(RoleData,MATCH($H179,RoleNames,),MATCH('Role Assumptions'!$H$5,ExpenseNames,)),StaffDataMonths,)) * INDEX(RoleData,MATCH($H179,RoleNames,),MATCH($F179,ExpenseNames,)),0)</f>
        <v>90000</v>
      </c>
      <c r="R179" s="22">
        <f>INDEX(RoleData,MATCH($H179,RoleNames,),MATCH($F179,ExpenseNames,))*INDEX(StaffData, MATCH(CONCATENATE($C179,"New hires",$G179,$H179),StaffDataLookupName,), MATCH(R$6,StaffDataMonths,))  + IF(R$6&gt;INDEX(RoleData,MATCH($H179,RoleNames,),MATCH('Role Assumptions'!$H$5,ExpenseNames,)),INDEX(StaffData, MATCH(CONCATENATE($C179,"New hires",$G179,$H179),StaffDataLookupName,), MATCH(R$6-INDEX(RoleData,MATCH($H179,RoleNames,),MATCH('Role Assumptions'!$H$5,ExpenseNames,)),StaffDataMonths,)) * INDEX(RoleData,MATCH($H179,RoleNames,),MATCH($F179,ExpenseNames,)),0)</f>
        <v>32000</v>
      </c>
      <c r="S179" s="22">
        <f>INDEX(RoleData,MATCH($H179,RoleNames,),MATCH($F179,ExpenseNames,))*INDEX(StaffData, MATCH(CONCATENATE($C179,"New hires",$G179,$H179),StaffDataLookupName,), MATCH(S$6,StaffDataMonths,))  + IF(S$6&gt;INDEX(RoleData,MATCH($H179,RoleNames,),MATCH('Role Assumptions'!$H$5,ExpenseNames,)),INDEX(StaffData, MATCH(CONCATENATE($C179,"New hires",$G179,$H179),StaffDataLookupName,), MATCH(S$6-INDEX(RoleData,MATCH($H179,RoleNames,),MATCH('Role Assumptions'!$H$5,ExpenseNames,)),StaffDataMonths,)) * INDEX(RoleData,MATCH($H179,RoleNames,),MATCH($F179,ExpenseNames,)),0)</f>
        <v>60000</v>
      </c>
      <c r="T179" s="22">
        <f>INDEX(RoleData,MATCH($H179,RoleNames,),MATCH($F179,ExpenseNames,))*INDEX(StaffData, MATCH(CONCATENATE($C179,"New hires",$G179,$H179),StaffDataLookupName,), MATCH(T$6,StaffDataMonths,))  + IF(T$6&gt;INDEX(RoleData,MATCH($H179,RoleNames,),MATCH('Role Assumptions'!$H$5,ExpenseNames,)),INDEX(StaffData, MATCH(CONCATENATE($C179,"New hires",$G179,$H179),StaffDataLookupName,), MATCH(T$6-INDEX(RoleData,MATCH($H179,RoleNames,),MATCH('Role Assumptions'!$H$5,ExpenseNames,)),StaffDataMonths,)) * INDEX(RoleData,MATCH($H179,RoleNames,),MATCH($F179,ExpenseNames,)),0)</f>
        <v>0</v>
      </c>
      <c r="U179" s="22">
        <f>INDEX(RoleData,MATCH($H179,RoleNames,),MATCH($F179,ExpenseNames,))*INDEX(StaffData, MATCH(CONCATENATE($C179,"New hires",$G179,$H179),StaffDataLookupName,), MATCH(U$6,StaffDataMonths,))  + IF(U$6&gt;INDEX(RoleData,MATCH($H179,RoleNames,),MATCH('Role Assumptions'!$H$5,ExpenseNames,)),INDEX(StaffData, MATCH(CONCATENATE($C179,"New hires",$G179,$H179),StaffDataLookupName,), MATCH(U$6-INDEX(RoleData,MATCH($H179,RoleNames,),MATCH('Role Assumptions'!$H$5,ExpenseNames,)),StaffDataMonths,)) * INDEX(RoleData,MATCH($H179,RoleNames,),MATCH($F179,ExpenseNames,)),0)</f>
        <v>8000</v>
      </c>
      <c r="V179" s="22">
        <f>INDEX(RoleData,MATCH($H179,RoleNames,),MATCH($F179,ExpenseNames,))*INDEX(StaffData, MATCH(CONCATENATE($C179,"New hires",$G179,$H179),StaffDataLookupName,), MATCH(V$6,StaffDataMonths,))  + IF(V$6&gt;INDEX(RoleData,MATCH($H179,RoleNames,),MATCH('Role Assumptions'!$H$5,ExpenseNames,)),INDEX(StaffData, MATCH(CONCATENATE($C179,"New hires",$G179,$H179),StaffDataLookupName,), MATCH(V$6-INDEX(RoleData,MATCH($H179,RoleNames,),MATCH('Role Assumptions'!$H$5,ExpenseNames,)),StaffDataMonths,)) * INDEX(RoleData,MATCH($H179,RoleNames,),MATCH($F179,ExpenseNames,)),0)</f>
        <v>132000</v>
      </c>
      <c r="W179" s="22">
        <f>INDEX(RoleData,MATCH($H179,RoleNames,),MATCH($F179,ExpenseNames,))*INDEX(StaffData, MATCH(CONCATENATE($C179,"New hires",$G179,$H179),StaffDataLookupName,), MATCH(W$6,StaffDataMonths,))  + IF(W$6&gt;INDEX(RoleData,MATCH($H179,RoleNames,),MATCH('Role Assumptions'!$H$5,ExpenseNames,)),INDEX(StaffData, MATCH(CONCATENATE($C179,"New hires",$G179,$H179),StaffDataLookupName,), MATCH(W$6-INDEX(RoleData,MATCH($H179,RoleNames,),MATCH('Role Assumptions'!$H$5,ExpenseNames,)),StaffDataMonths,)) * INDEX(RoleData,MATCH($H179,RoleNames,),MATCH($F179,ExpenseNames,)),0)</f>
        <v>230000</v>
      </c>
      <c r="X179" s="22">
        <f>INDEX(RoleData,MATCH($H179,RoleNames,),MATCH($F179,ExpenseNames,))*INDEX(StaffData, MATCH(CONCATENATE($C179,"New hires",$G179,$H179),StaffDataLookupName,), MATCH(X$6,StaffDataMonths,))  + IF(X$6&gt;INDEX(RoleData,MATCH($H179,RoleNames,),MATCH('Role Assumptions'!$H$5,ExpenseNames,)),INDEX(StaffData, MATCH(CONCATENATE($C179,"New hires",$G179,$H179),StaffDataLookupName,), MATCH(X$6-INDEX(RoleData,MATCH($H179,RoleNames,),MATCH('Role Assumptions'!$H$5,ExpenseNames,)),StaffDataMonths,)) * INDEX(RoleData,MATCH($H179,RoleNames,),MATCH($F179,ExpenseNames,)),0)</f>
        <v>80000</v>
      </c>
      <c r="Y179" s="22">
        <f>INDEX(RoleData,MATCH($H179,RoleNames,),MATCH($F179,ExpenseNames,))*INDEX(StaffData, MATCH(CONCATENATE($C179,"New hires",$G179,$H179),StaffDataLookupName,), MATCH(Y$6,StaffDataMonths,))  + IF(Y$6&gt;INDEX(RoleData,MATCH($H179,RoleNames,),MATCH('Role Assumptions'!$H$5,ExpenseNames,)),INDEX(StaffData, MATCH(CONCATENATE($C179,"New hires",$G179,$H179),StaffDataLookupName,), MATCH(Y$6-INDEX(RoleData,MATCH($H179,RoleNames,),MATCH('Role Assumptions'!$H$5,ExpenseNames,)),StaffDataMonths,)) * INDEX(RoleData,MATCH($H179,RoleNames,),MATCH($F179,ExpenseNames,)),0)</f>
        <v>0</v>
      </c>
      <c r="Z179" s="22">
        <f>INDEX(RoleData,MATCH($H179,RoleNames,),MATCH($F179,ExpenseNames,))*INDEX(StaffData, MATCH(CONCATENATE($C179,"New hires",$G179,$H179),StaffDataLookupName,), MATCH(Z$6,StaffDataMonths,))  + IF(Z$6&gt;INDEX(RoleData,MATCH($H179,RoleNames,),MATCH('Role Assumptions'!$H$5,ExpenseNames,)),INDEX(StaffData, MATCH(CONCATENATE($C179,"New hires",$G179,$H179),StaffDataLookupName,), MATCH(Z$6-INDEX(RoleData,MATCH($H179,RoleNames,),MATCH('Role Assumptions'!$H$5,ExpenseNames,)),StaffDataMonths,)) * INDEX(RoleData,MATCH($H179,RoleNames,),MATCH($F179,ExpenseNames,)),0)</f>
        <v>104000</v>
      </c>
      <c r="AA179" s="22">
        <f>INDEX(RoleData,MATCH($H179,RoleNames,),MATCH($F179,ExpenseNames,))*INDEX(StaffData, MATCH(CONCATENATE($C179,"New hires",$G179,$H179),StaffDataLookupName,), MATCH(AA$6,StaffDataMonths,))  + IF(AA$6&gt;INDEX(RoleData,MATCH($H179,RoleNames,),MATCH('Role Assumptions'!$H$5,ExpenseNames,)),INDEX(StaffData, MATCH(CONCATENATE($C179,"New hires",$G179,$H179),StaffDataLookupName,), MATCH(AA$6-INDEX(RoleData,MATCH($H179,RoleNames,),MATCH('Role Assumptions'!$H$5,ExpenseNames,)),StaffDataMonths,)) * INDEX(RoleData,MATCH($H179,RoleNames,),MATCH($F179,ExpenseNames,)),0)</f>
        <v>0</v>
      </c>
      <c r="AB179" s="22">
        <f>INDEX(RoleData,MATCH($H179,RoleNames,),MATCH($F179,ExpenseNames,))*INDEX(StaffData, MATCH(CONCATENATE($C179,"New hires",$G179,$H179),StaffDataLookupName,), MATCH(AB$6,StaffDataMonths,))  + IF(AB$6&gt;INDEX(RoleData,MATCH($H179,RoleNames,),MATCH('Role Assumptions'!$H$5,ExpenseNames,)),INDEX(StaffData, MATCH(CONCATENATE($C179,"New hires",$G179,$H179),StaffDataLookupName,), MATCH(AB$6-INDEX(RoleData,MATCH($H179,RoleNames,),MATCH('Role Assumptions'!$H$5,ExpenseNames,)),StaffDataMonths,)) * INDEX(RoleData,MATCH($H179,RoleNames,),MATCH($F179,ExpenseNames,)),0)</f>
        <v>222000</v>
      </c>
      <c r="AC179" s="22">
        <f>INDEX(RoleData,MATCH($H179,RoleNames,),MATCH($F179,ExpenseNames,))*INDEX(StaffData, MATCH(CONCATENATE($C179,"New hires",$G179,$H179),StaffDataLookupName,), MATCH(AC$6,StaffDataMonths,))  + IF(AC$6&gt;INDEX(RoleData,MATCH($H179,RoleNames,),MATCH('Role Assumptions'!$H$5,ExpenseNames,)),INDEX(StaffData, MATCH(CONCATENATE($C179,"New hires",$G179,$H179),StaffDataLookupName,), MATCH(AC$6-INDEX(RoleData,MATCH($H179,RoleNames,),MATCH('Role Assumptions'!$H$5,ExpenseNames,)),StaffDataMonths,)) * INDEX(RoleData,MATCH($H179,RoleNames,),MATCH($F179,ExpenseNames,)),0)</f>
        <v>136000</v>
      </c>
      <c r="AD179" s="22">
        <f>INDEX(RoleData,MATCH($H179,RoleNames,),MATCH($F179,ExpenseNames,))*INDEX(StaffData, MATCH(CONCATENATE($C179,"New hires",$G179,$H179),StaffDataLookupName,), MATCH(AD$6,StaffDataMonths,))  + IF(AD$6&gt;INDEX(RoleData,MATCH($H179,RoleNames,),MATCH('Role Assumptions'!$H$5,ExpenseNames,)),INDEX(StaffData, MATCH(CONCATENATE($C179,"New hires",$G179,$H179),StaffDataLookupName,), MATCH(AD$6-INDEX(RoleData,MATCH($H179,RoleNames,),MATCH('Role Assumptions'!$H$5,ExpenseNames,)),StaffDataMonths,)) * INDEX(RoleData,MATCH($H179,RoleNames,),MATCH($F179,ExpenseNames,)),0)</f>
        <v>946000</v>
      </c>
      <c r="AE179" s="22">
        <f>INDEX(RoleData,MATCH($H179,RoleNames,),MATCH($F179,ExpenseNames,))*INDEX(StaffData, MATCH(CONCATENATE($C179,"New hires",$G179,$H179),StaffDataLookupName,), MATCH(AE$6,StaffDataMonths,))  + IF(AE$6&gt;INDEX(RoleData,MATCH($H179,RoleNames,),MATCH('Role Assumptions'!$H$5,ExpenseNames,)),INDEX(StaffData, MATCH(CONCATENATE($C179,"New hires",$G179,$H179),StaffDataLookupName,), MATCH(AE$6-INDEX(RoleData,MATCH($H179,RoleNames,),MATCH('Role Assumptions'!$H$5,ExpenseNames,)),StaffDataMonths,)) * INDEX(RoleData,MATCH($H179,RoleNames,),MATCH($F179,ExpenseNames,)),0)</f>
        <v>986000</v>
      </c>
      <c r="AF179" s="22">
        <f>INDEX(RoleData,MATCH($H179,RoleNames,),MATCH($F179,ExpenseNames,))*INDEX(StaffData, MATCH(CONCATENATE($C179,"New hires",$G179,$H179),StaffDataLookupName,), MATCH(AF$6,StaffDataMonths,))  + IF(AF$6&gt;INDEX(RoleData,MATCH($H179,RoleNames,),MATCH('Role Assumptions'!$H$5,ExpenseNames,)),INDEX(StaffData, MATCH(CONCATENATE($C179,"New hires",$G179,$H179),StaffDataLookupName,), MATCH(AF$6-INDEX(RoleData,MATCH($H179,RoleNames,),MATCH('Role Assumptions'!$H$5,ExpenseNames,)),StaffDataMonths,)) * INDEX(RoleData,MATCH($H179,RoleNames,),MATCH($F179,ExpenseNames,)),0)</f>
        <v>536000</v>
      </c>
      <c r="AG179" s="22">
        <f>INDEX(RoleData,MATCH($H179,RoleNames,),MATCH($F179,ExpenseNames,))*INDEX(StaffData, MATCH(CONCATENATE($C179,"New hires",$G179,$H179),StaffDataLookupName,), MATCH(AG$6,StaffDataMonths,))  + IF(AG$6&gt;INDEX(RoleData,MATCH($H179,RoleNames,),MATCH('Role Assumptions'!$H$5,ExpenseNames,)),INDEX(StaffData, MATCH(CONCATENATE($C179,"New hires",$G179,$H179),StaffDataLookupName,), MATCH(AG$6-INDEX(RoleData,MATCH($H179,RoleNames,),MATCH('Role Assumptions'!$H$5,ExpenseNames,)),StaffDataMonths,)) * INDEX(RoleData,MATCH($H179,RoleNames,),MATCH($F179,ExpenseNames,)),0)</f>
        <v>1216000</v>
      </c>
      <c r="AH179" s="22">
        <f>INDEX(RoleData,MATCH($H179,RoleNames,),MATCH($F179,ExpenseNames,))*INDEX(StaffData, MATCH(CONCATENATE($C179,"New hires",$G179,$H179),StaffDataLookupName,), MATCH(AH$6,StaffDataMonths,))  + IF(AH$6&gt;INDEX(RoleData,MATCH($H179,RoleNames,),MATCH('Role Assumptions'!$H$5,ExpenseNames,)),INDEX(StaffData, MATCH(CONCATENATE($C179,"New hires",$G179,$H179),StaffDataLookupName,), MATCH(AH$6-INDEX(RoleData,MATCH($H179,RoleNames,),MATCH('Role Assumptions'!$H$5,ExpenseNames,)),StaffDataMonths,)) * INDEX(RoleData,MATCH($H179,RoleNames,),MATCH($F179,ExpenseNames,)),0)</f>
        <v>2000</v>
      </c>
      <c r="AI179" s="22">
        <f>INDEX(RoleData,MATCH($H179,RoleNames,),MATCH($F179,ExpenseNames,))*INDEX(StaffData, MATCH(CONCATENATE($C179,"New hires",$G179,$H179),StaffDataLookupName,), MATCH(AI$6,StaffDataMonths,))  + IF(AI$6&gt;INDEX(RoleData,MATCH($H179,RoleNames,),MATCH('Role Assumptions'!$H$5,ExpenseNames,)),INDEX(StaffData, MATCH(CONCATENATE($C179,"New hires",$G179,$H179),StaffDataLookupName,), MATCH(AI$6-INDEX(RoleData,MATCH($H179,RoleNames,),MATCH('Role Assumptions'!$H$5,ExpenseNames,)),StaffDataMonths,)) * INDEX(RoleData,MATCH($H179,RoleNames,),MATCH($F179,ExpenseNames,)),0)</f>
        <v>8000</v>
      </c>
      <c r="AJ179" s="22">
        <f>INDEX(RoleData,MATCH($H179,RoleNames,),MATCH($F179,ExpenseNames,))*INDEX(StaffData, MATCH(CONCATENATE($C179,"New hires",$G179,$H179),StaffDataLookupName,), MATCH(AJ$6,StaffDataMonths,))  + IF(AJ$6&gt;INDEX(RoleData,MATCH($H179,RoleNames,),MATCH('Role Assumptions'!$H$5,ExpenseNames,)),INDEX(StaffData, MATCH(CONCATENATE($C179,"New hires",$G179,$H179),StaffDataLookupName,), MATCH(AJ$6-INDEX(RoleData,MATCH($H179,RoleNames,),MATCH('Role Assumptions'!$H$5,ExpenseNames,)),StaffDataMonths,)) * INDEX(RoleData,MATCH($H179,RoleNames,),MATCH($F179,ExpenseNames,)),0)</f>
        <v>20000</v>
      </c>
      <c r="AK179" s="22">
        <f>INDEX(RoleData,MATCH($H179,RoleNames,),MATCH($F179,ExpenseNames,))*INDEX(StaffData, MATCH(CONCATENATE($C179,"New hires",$G179,$H179),StaffDataLookupName,), MATCH(AK$6,StaffDataMonths,))  + IF(AK$6&gt;INDEX(RoleData,MATCH($H179,RoleNames,),MATCH('Role Assumptions'!$H$5,ExpenseNames,)),INDEX(StaffData, MATCH(CONCATENATE($C179,"New hires",$G179,$H179),StaffDataLookupName,), MATCH(AK$6-INDEX(RoleData,MATCH($H179,RoleNames,),MATCH('Role Assumptions'!$H$5,ExpenseNames,)),StaffDataMonths,)) * INDEX(RoleData,MATCH($H179,RoleNames,),MATCH($F179,ExpenseNames,)),0)</f>
        <v>38000</v>
      </c>
      <c r="AL179" s="22">
        <f>INDEX(RoleData,MATCH($H179,RoleNames,),MATCH($F179,ExpenseNames,))*INDEX(StaffData, MATCH(CONCATENATE($C179,"New hires",$G179,$H179),StaffDataLookupName,), MATCH(AL$6,StaffDataMonths,))  + IF(AL$6&gt;INDEX(RoleData,MATCH($H179,RoleNames,),MATCH('Role Assumptions'!$H$5,ExpenseNames,)),INDEX(StaffData, MATCH(CONCATENATE($C179,"New hires",$G179,$H179),StaffDataLookupName,), MATCH(AL$6-INDEX(RoleData,MATCH($H179,RoleNames,),MATCH('Role Assumptions'!$H$5,ExpenseNames,)),StaffDataMonths,)) * INDEX(RoleData,MATCH($H179,RoleNames,),MATCH($F179,ExpenseNames,)),0)</f>
        <v>42000</v>
      </c>
      <c r="AM179" s="22">
        <f>INDEX(RoleData,MATCH($H179,RoleNames,),MATCH($F179,ExpenseNames,))*INDEX(StaffData, MATCH(CONCATENATE($C179,"New hires",$G179,$H179),StaffDataLookupName,), MATCH(AM$6,StaffDataMonths,))  + IF(AM$6&gt;INDEX(RoleData,MATCH($H179,RoleNames,),MATCH('Role Assumptions'!$H$5,ExpenseNames,)),INDEX(StaffData, MATCH(CONCATENATE($C179,"New hires",$G179,$H179),StaffDataLookupName,), MATCH(AM$6-INDEX(RoleData,MATCH($H179,RoleNames,),MATCH('Role Assumptions'!$H$5,ExpenseNames,)),StaffDataMonths,)) * INDEX(RoleData,MATCH($H179,RoleNames,),MATCH($F179,ExpenseNames,)),0)</f>
        <v>80000</v>
      </c>
      <c r="AN179" s="22">
        <f>INDEX(RoleData,MATCH($H179,RoleNames,),MATCH($F179,ExpenseNames,))*INDEX(StaffData, MATCH(CONCATENATE($C179,"New hires",$G179,$H179),StaffDataLookupName,), MATCH(AN$6,StaffDataMonths,))  + IF(AN$6&gt;INDEX(RoleData,MATCH($H179,RoleNames,),MATCH('Role Assumptions'!$H$5,ExpenseNames,)),INDEX(StaffData, MATCH(CONCATENATE($C179,"New hires",$G179,$H179),StaffDataLookupName,), MATCH(AN$6-INDEX(RoleData,MATCH($H179,RoleNames,),MATCH('Role Assumptions'!$H$5,ExpenseNames,)),StaffDataMonths,)) * INDEX(RoleData,MATCH($H179,RoleNames,),MATCH($F179,ExpenseNames,)),0)</f>
        <v>80000</v>
      </c>
      <c r="AO179" s="22">
        <f>INDEX(RoleData,MATCH($H179,RoleNames,),MATCH($F179,ExpenseNames,))*INDEX(StaffData, MATCH(CONCATENATE($C179,"New hires",$G179,$H179),StaffDataLookupName,), MATCH(AO$6,StaffDataMonths,))  + IF(AO$6&gt;INDEX(RoleData,MATCH($H179,RoleNames,),MATCH('Role Assumptions'!$H$5,ExpenseNames,)),INDEX(StaffData, MATCH(CONCATENATE($C179,"New hires",$G179,$H179),StaffDataLookupName,), MATCH(AO$6-INDEX(RoleData,MATCH($H179,RoleNames,),MATCH('Role Assumptions'!$H$5,ExpenseNames,)),StaffDataMonths,)) * INDEX(RoleData,MATCH($H179,RoleNames,),MATCH($F179,ExpenseNames,)),0)</f>
        <v>90000</v>
      </c>
      <c r="AP179" s="22">
        <f>INDEX(RoleData,MATCH($H179,RoleNames,),MATCH($F179,ExpenseNames,))*INDEX(StaffData, MATCH(CONCATENATE($C179,"New hires",$G179,$H179),StaffDataLookupName,), MATCH(AP$6,StaffDataMonths,))  + IF(AP$6&gt;INDEX(RoleData,MATCH($H179,RoleNames,),MATCH('Role Assumptions'!$H$5,ExpenseNames,)),INDEX(StaffData, MATCH(CONCATENATE($C179,"New hires",$G179,$H179),StaffDataLookupName,), MATCH(AP$6-INDEX(RoleData,MATCH($H179,RoleNames,),MATCH('Role Assumptions'!$H$5,ExpenseNames,)),StaffDataMonths,)) * INDEX(RoleData,MATCH($H179,RoleNames,),MATCH($F179,ExpenseNames,)),0)</f>
        <v>32000</v>
      </c>
      <c r="AQ179" s="22">
        <f>INDEX(RoleData,MATCH($H179,RoleNames,),MATCH($F179,ExpenseNames,))*INDEX(StaffData, MATCH(CONCATENATE($C179,"New hires",$G179,$H179),StaffDataLookupName,), MATCH(AQ$6,StaffDataMonths,))  + IF(AQ$6&gt;INDEX(RoleData,MATCH($H179,RoleNames,),MATCH('Role Assumptions'!$H$5,ExpenseNames,)),INDEX(StaffData, MATCH(CONCATENATE($C179,"New hires",$G179,$H179),StaffDataLookupName,), MATCH(AQ$6-INDEX(RoleData,MATCH($H179,RoleNames,),MATCH('Role Assumptions'!$H$5,ExpenseNames,)),StaffDataMonths,)) * INDEX(RoleData,MATCH($H179,RoleNames,),MATCH($F179,ExpenseNames,)),0)</f>
        <v>60000</v>
      </c>
      <c r="AR179" s="22">
        <f>INDEX(RoleData,MATCH($H179,RoleNames,),MATCH($F179,ExpenseNames,))*INDEX(StaffData, MATCH(CONCATENATE($C179,"New hires",$G179,$H179),StaffDataLookupName,), MATCH(AR$6,StaffDataMonths,))  + IF(AR$6&gt;INDEX(RoleData,MATCH($H179,RoleNames,),MATCH('Role Assumptions'!$H$5,ExpenseNames,)),INDEX(StaffData, MATCH(CONCATENATE($C179,"New hires",$G179,$H179),StaffDataLookupName,), MATCH(AR$6-INDEX(RoleData,MATCH($H179,RoleNames,),MATCH('Role Assumptions'!$H$5,ExpenseNames,)),StaffDataMonths,)) * INDEX(RoleData,MATCH($H179,RoleNames,),MATCH($F179,ExpenseNames,)),0)</f>
        <v>0</v>
      </c>
      <c r="AS179" s="22">
        <f>INDEX(RoleData,MATCH($H179,RoleNames,),MATCH($F179,ExpenseNames,))*INDEX(StaffData, MATCH(CONCATENATE($C179,"New hires",$G179,$H179),StaffDataLookupName,), MATCH(AS$6,StaffDataMonths,))  + IF(AS$6&gt;INDEX(RoleData,MATCH($H179,RoleNames,),MATCH('Role Assumptions'!$H$5,ExpenseNames,)),INDEX(StaffData, MATCH(CONCATENATE($C179,"New hires",$G179,$H179),StaffDataLookupName,), MATCH(AS$6-INDEX(RoleData,MATCH($H179,RoleNames,),MATCH('Role Assumptions'!$H$5,ExpenseNames,)),StaffDataMonths,)) * INDEX(RoleData,MATCH($H179,RoleNames,),MATCH($F179,ExpenseNames,)),0)</f>
        <v>8000</v>
      </c>
      <c r="AT179" s="22">
        <f>INDEX(RoleData,MATCH($H179,RoleNames,),MATCH($F179,ExpenseNames,))*INDEX(StaffData, MATCH(CONCATENATE($C179,"New hires",$G179,$H179),StaffDataLookupName,), MATCH(AT$6,StaffDataMonths,))  + IF(AT$6&gt;INDEX(RoleData,MATCH($H179,RoleNames,),MATCH('Role Assumptions'!$H$5,ExpenseNames,)),INDEX(StaffData, MATCH(CONCATENATE($C179,"New hires",$G179,$H179),StaffDataLookupName,), MATCH(AT$6-INDEX(RoleData,MATCH($H179,RoleNames,),MATCH('Role Assumptions'!$H$5,ExpenseNames,)),StaffDataMonths,)) * INDEX(RoleData,MATCH($H179,RoleNames,),MATCH($F179,ExpenseNames,)),0)</f>
        <v>132000</v>
      </c>
      <c r="AU179" s="22">
        <f>INDEX(RoleData,MATCH($H179,RoleNames,),MATCH($F179,ExpenseNames,))*INDEX(StaffData, MATCH(CONCATENATE($C179,"New hires",$G179,$H179),StaffDataLookupName,), MATCH(AU$6,StaffDataMonths,))  + IF(AU$6&gt;INDEX(RoleData,MATCH($H179,RoleNames,),MATCH('Role Assumptions'!$H$5,ExpenseNames,)),INDEX(StaffData, MATCH(CONCATENATE($C179,"New hires",$G179,$H179),StaffDataLookupName,), MATCH(AU$6-INDEX(RoleData,MATCH($H179,RoleNames,),MATCH('Role Assumptions'!$H$5,ExpenseNames,)),StaffDataMonths,)) * INDEX(RoleData,MATCH($H179,RoleNames,),MATCH($F179,ExpenseNames,)),0)</f>
        <v>230000</v>
      </c>
      <c r="AV179" s="22">
        <f>INDEX(RoleData,MATCH($H179,RoleNames,),MATCH($F179,ExpenseNames,))*INDEX(StaffData, MATCH(CONCATENATE($C179,"New hires",$G179,$H179),StaffDataLookupName,), MATCH(AV$6,StaffDataMonths,))  + IF(AV$6&gt;INDEX(RoleData,MATCH($H179,RoleNames,),MATCH('Role Assumptions'!$H$5,ExpenseNames,)),INDEX(StaffData, MATCH(CONCATENATE($C179,"New hires",$G179,$H179),StaffDataLookupName,), MATCH(AV$6-INDEX(RoleData,MATCH($H179,RoleNames,),MATCH('Role Assumptions'!$H$5,ExpenseNames,)),StaffDataMonths,)) * INDEX(RoleData,MATCH($H179,RoleNames,),MATCH($F179,ExpenseNames,)),0)</f>
        <v>80000</v>
      </c>
      <c r="AW179" s="22">
        <f>INDEX(RoleData,MATCH($H179,RoleNames,),MATCH($F179,ExpenseNames,))*INDEX(StaffData, MATCH(CONCATENATE($C179,"New hires",$G179,$H179),StaffDataLookupName,), MATCH(AW$6,StaffDataMonths,))  + IF(AW$6&gt;INDEX(RoleData,MATCH($H179,RoleNames,),MATCH('Role Assumptions'!$H$5,ExpenseNames,)),INDEX(StaffData, MATCH(CONCATENATE($C179,"New hires",$G179,$H179),StaffDataLookupName,), MATCH(AW$6-INDEX(RoleData,MATCH($H179,RoleNames,),MATCH('Role Assumptions'!$H$5,ExpenseNames,)),StaffDataMonths,)) * INDEX(RoleData,MATCH($H179,RoleNames,),MATCH($F179,ExpenseNames,)),0)</f>
        <v>0</v>
      </c>
      <c r="AX179" s="22">
        <f>INDEX(RoleData,MATCH($H179,RoleNames,),MATCH($F179,ExpenseNames,))*INDEX(StaffData, MATCH(CONCATENATE($C179,"New hires",$G179,$H179),StaffDataLookupName,), MATCH(AX$6,StaffDataMonths,))  + IF(AX$6&gt;INDEX(RoleData,MATCH($H179,RoleNames,),MATCH('Role Assumptions'!$H$5,ExpenseNames,)),INDEX(StaffData, MATCH(CONCATENATE($C179,"New hires",$G179,$H179),StaffDataLookupName,), MATCH(AX$6-INDEX(RoleData,MATCH($H179,RoleNames,),MATCH('Role Assumptions'!$H$5,ExpenseNames,)),StaffDataMonths,)) * INDEX(RoleData,MATCH($H179,RoleNames,),MATCH($F179,ExpenseNames,)),0)</f>
        <v>104000</v>
      </c>
      <c r="AY179" s="22">
        <f>INDEX(RoleData,MATCH($H179,RoleNames,),MATCH($F179,ExpenseNames,))*INDEX(StaffData, MATCH(CONCATENATE($C179,"New hires",$G179,$H179),StaffDataLookupName,), MATCH(AY$6,StaffDataMonths,))  + IF(AY$6&gt;INDEX(RoleData,MATCH($H179,RoleNames,),MATCH('Role Assumptions'!$H$5,ExpenseNames,)),INDEX(StaffData, MATCH(CONCATENATE($C179,"New hires",$G179,$H179),StaffDataLookupName,), MATCH(AY$6-INDEX(RoleData,MATCH($H179,RoleNames,),MATCH('Role Assumptions'!$H$5,ExpenseNames,)),StaffDataMonths,)) * INDEX(RoleData,MATCH($H179,RoleNames,),MATCH($F179,ExpenseNames,)),0)</f>
        <v>0</v>
      </c>
      <c r="AZ179" s="22">
        <f>INDEX(RoleData,MATCH($H179,RoleNames,),MATCH($F179,ExpenseNames,))*INDEX(StaffData, MATCH(CONCATENATE($C179,"New hires",$G179,$H179),StaffDataLookupName,), MATCH(AZ$6,StaffDataMonths,))  + IF(AZ$6&gt;INDEX(RoleData,MATCH($H179,RoleNames,),MATCH('Role Assumptions'!$H$5,ExpenseNames,)),INDEX(StaffData, MATCH(CONCATENATE($C179,"New hires",$G179,$H179),StaffDataLookupName,), MATCH(AZ$6-INDEX(RoleData,MATCH($H179,RoleNames,),MATCH('Role Assumptions'!$H$5,ExpenseNames,)),StaffDataMonths,)) * INDEX(RoleData,MATCH($H179,RoleNames,),MATCH($F179,ExpenseNames,)),0)</f>
        <v>222000</v>
      </c>
      <c r="BA179" s="22">
        <f>INDEX(RoleData,MATCH($H179,RoleNames,),MATCH($F179,ExpenseNames,))*INDEX(StaffData, MATCH(CONCATENATE($C179,"New hires",$G179,$H179),StaffDataLookupName,), MATCH(BA$6,StaffDataMonths,))  + IF(BA$6&gt;INDEX(RoleData,MATCH($H179,RoleNames,),MATCH('Role Assumptions'!$H$5,ExpenseNames,)),INDEX(StaffData, MATCH(CONCATENATE($C179,"New hires",$G179,$H179),StaffDataLookupName,), MATCH(BA$6-INDEX(RoleData,MATCH($H179,RoleNames,),MATCH('Role Assumptions'!$H$5,ExpenseNames,)),StaffDataMonths,)) * INDEX(RoleData,MATCH($H179,RoleNames,),MATCH($F179,ExpenseNames,)),0)</f>
        <v>136000</v>
      </c>
      <c r="BB179" s="22">
        <f>INDEX(RoleData,MATCH($H179,RoleNames,),MATCH($F179,ExpenseNames,))*INDEX(StaffData, MATCH(CONCATENATE($C179,"New hires",$G179,$H179),StaffDataLookupName,), MATCH(BB$6,StaffDataMonths,))  + IF(BB$6&gt;INDEX(RoleData,MATCH($H179,RoleNames,),MATCH('Role Assumptions'!$H$5,ExpenseNames,)),INDEX(StaffData, MATCH(CONCATENATE($C179,"New hires",$G179,$H179),StaffDataLookupName,), MATCH(BB$6-INDEX(RoleData,MATCH($H179,RoleNames,),MATCH('Role Assumptions'!$H$5,ExpenseNames,)),StaffDataMonths,)) * INDEX(RoleData,MATCH($H179,RoleNames,),MATCH($F179,ExpenseNames,)),0)</f>
        <v>946000</v>
      </c>
      <c r="BC179" s="22">
        <f>INDEX(RoleData,MATCH($H179,RoleNames,),MATCH($F179,ExpenseNames,))*INDEX(StaffData, MATCH(CONCATENATE($C179,"New hires",$G179,$H179),StaffDataLookupName,), MATCH(BC$6,StaffDataMonths,))  + IF(BC$6&gt;INDEX(RoleData,MATCH($H179,RoleNames,),MATCH('Role Assumptions'!$H$5,ExpenseNames,)),INDEX(StaffData, MATCH(CONCATENATE($C179,"New hires",$G179,$H179),StaffDataLookupName,), MATCH(BC$6-INDEX(RoleData,MATCH($H179,RoleNames,),MATCH('Role Assumptions'!$H$5,ExpenseNames,)),StaffDataMonths,)) * INDEX(RoleData,MATCH($H179,RoleNames,),MATCH($F179,ExpenseNames,)),0)</f>
        <v>986000</v>
      </c>
      <c r="BD179" s="22">
        <f>INDEX(RoleData,MATCH($H179,RoleNames,),MATCH($F179,ExpenseNames,))*INDEX(StaffData, MATCH(CONCATENATE($C179,"New hires",$G179,$H179),StaffDataLookupName,), MATCH(BD$6,StaffDataMonths,))  + IF(BD$6&gt;INDEX(RoleData,MATCH($H179,RoleNames,),MATCH('Role Assumptions'!$H$5,ExpenseNames,)),INDEX(StaffData, MATCH(CONCATENATE($C179,"New hires",$G179,$H179),StaffDataLookupName,), MATCH(BD$6-INDEX(RoleData,MATCH($H179,RoleNames,),MATCH('Role Assumptions'!$H$5,ExpenseNames,)),StaffDataMonths,)) * INDEX(RoleData,MATCH($H179,RoleNames,),MATCH($F179,ExpenseNames,)),0)</f>
        <v>536000</v>
      </c>
      <c r="BE179" s="22">
        <f>INDEX(RoleData,MATCH($H179,RoleNames,),MATCH($F179,ExpenseNames,))*INDEX(StaffData, MATCH(CONCATENATE($C179,"New hires",$G179,$H179),StaffDataLookupName,), MATCH(BE$6,StaffDataMonths,))  + IF(BE$6&gt;INDEX(RoleData,MATCH($H179,RoleNames,),MATCH('Role Assumptions'!$H$5,ExpenseNames,)),INDEX(StaffData, MATCH(CONCATENATE($C179,"New hires",$G179,$H179),StaffDataLookupName,), MATCH(BE$6-INDEX(RoleData,MATCH($H179,RoleNames,),MATCH('Role Assumptions'!$H$5,ExpenseNames,)),StaffDataMonths,)) * INDEX(RoleData,MATCH($H179,RoleNames,),MATCH($F179,ExpenseNames,)),0)</f>
        <v>1216000</v>
      </c>
      <c r="BF179" s="22">
        <f>INDEX(RoleData,MATCH($H179,RoleNames,),MATCH($F179,ExpenseNames,))*INDEX(StaffData, MATCH(CONCATENATE($C179,"New hires",$G179,$H179),StaffDataLookupName,), MATCH(BF$6,StaffDataMonths,))  + IF(BF$6&gt;INDEX(RoleData,MATCH($H179,RoleNames,),MATCH('Role Assumptions'!$H$5,ExpenseNames,)),INDEX(StaffData, MATCH(CONCATENATE($C179,"New hires",$G179,$H179),StaffDataLookupName,), MATCH(BF$6-INDEX(RoleData,MATCH($H179,RoleNames,),MATCH('Role Assumptions'!$H$5,ExpenseNames,)),StaffDataMonths,)) * INDEX(RoleData,MATCH($H179,RoleNames,),MATCH($F179,ExpenseNames,)),0)</f>
        <v>0</v>
      </c>
      <c r="BG179" s="22">
        <f>INDEX(RoleData,MATCH($H179,RoleNames,),MATCH($F179,ExpenseNames,))*INDEX(StaffData, MATCH(CONCATENATE($C179,"New hires",$G179,$H179),StaffDataLookupName,), MATCH(BG$6,StaffDataMonths,))  + IF(BG$6&gt;INDEX(RoleData,MATCH($H179,RoleNames,),MATCH('Role Assumptions'!$H$5,ExpenseNames,)),INDEX(StaffData, MATCH(CONCATENATE($C179,"New hires",$G179,$H179),StaffDataLookupName,), MATCH(BG$6-INDEX(RoleData,MATCH($H179,RoleNames,),MATCH('Role Assumptions'!$H$5,ExpenseNames,)),StaffDataMonths,)) * INDEX(RoleData,MATCH($H179,RoleNames,),MATCH($F179,ExpenseNames,)),0)</f>
        <v>66000</v>
      </c>
      <c r="BH179" s="22">
        <f>INDEX(RoleData,MATCH($H179,RoleNames,),MATCH($F179,ExpenseNames,))*INDEX(StaffData, MATCH(CONCATENATE($C179,"New hires",$G179,$H179),StaffDataLookupName,), MATCH(BH$6,StaffDataMonths,))  + IF(BH$6&gt;INDEX(RoleData,MATCH($H179,RoleNames,),MATCH('Role Assumptions'!$H$5,ExpenseNames,)),INDEX(StaffData, MATCH(CONCATENATE($C179,"New hires",$G179,$H179),StaffDataLookupName,), MATCH(BH$6-INDEX(RoleData,MATCH($H179,RoleNames,),MATCH('Role Assumptions'!$H$5,ExpenseNames,)),StaffDataMonths,)) * INDEX(RoleData,MATCH($H179,RoleNames,),MATCH($F179,ExpenseNames,)),0)</f>
        <v>316000</v>
      </c>
      <c r="BI179" s="22">
        <f>INDEX(RoleData,MATCH($H179,RoleNames,),MATCH($F179,ExpenseNames,))*INDEX(StaffData, MATCH(CONCATENATE($C179,"New hires",$G179,$H179),StaffDataLookupName,), MATCH(BI$6,StaffDataMonths,))  + IF(BI$6&gt;INDEX(RoleData,MATCH($H179,RoleNames,),MATCH('Role Assumptions'!$H$5,ExpenseNames,)),INDEX(StaffData, MATCH(CONCATENATE($C179,"New hires",$G179,$H179),StaffDataLookupName,), MATCH(BI$6-INDEX(RoleData,MATCH($H179,RoleNames,),MATCH('Role Assumptions'!$H$5,ExpenseNames,)),StaffDataMonths,)) * INDEX(RoleData,MATCH($H179,RoleNames,),MATCH($F179,ExpenseNames,)),0)</f>
        <v>0</v>
      </c>
      <c r="BJ179" s="22">
        <f>INDEX(RoleData,MATCH($H179,RoleNames,),MATCH($F179,ExpenseNames,))*INDEX(StaffData, MATCH(CONCATENATE($C179,"New hires",$G179,$H179),StaffDataLookupName,), MATCH(BJ$6,StaffDataMonths,))  + IF(BJ$6&gt;INDEX(RoleData,MATCH($H179,RoleNames,),MATCH('Role Assumptions'!$H$5,ExpenseNames,)),INDEX(StaffData, MATCH(CONCATENATE($C179,"New hires",$G179,$H179),StaffDataLookupName,), MATCH(BJ$6-INDEX(RoleData,MATCH($H179,RoleNames,),MATCH('Role Assumptions'!$H$5,ExpenseNames,)),StaffDataMonths,)) * INDEX(RoleData,MATCH($H179,RoleNames,),MATCH($F179,ExpenseNames,)),0)</f>
        <v>0</v>
      </c>
      <c r="BK179" s="22">
        <f>INDEX(RoleData,MATCH($H179,RoleNames,),MATCH($F179,ExpenseNames,))*INDEX(StaffData, MATCH(CONCATENATE($C179,"New hires",$G179,$H179),StaffDataLookupName,), MATCH(BK$6,StaffDataMonths,))  + IF(BK$6&gt;INDEX(RoleData,MATCH($H179,RoleNames,),MATCH('Role Assumptions'!$H$5,ExpenseNames,)),INDEX(StaffData, MATCH(CONCATENATE($C179,"New hires",$G179,$H179),StaffDataLookupName,), MATCH(BK$6-INDEX(RoleData,MATCH($H179,RoleNames,),MATCH('Role Assumptions'!$H$5,ExpenseNames,)),StaffDataMonths,)) * INDEX(RoleData,MATCH($H179,RoleNames,),MATCH($F179,ExpenseNames,)),0)</f>
        <v>0</v>
      </c>
      <c r="BL179" s="22">
        <f>INDEX(RoleData,MATCH($H179,RoleNames,),MATCH($F179,ExpenseNames,))*INDEX(StaffData, MATCH(CONCATENATE($C179,"New hires",$G179,$H179),StaffDataLookupName,), MATCH(BL$6,StaffDataMonths,))  + IF(BL$6&gt;INDEX(RoleData,MATCH($H179,RoleNames,),MATCH('Role Assumptions'!$H$5,ExpenseNames,)),INDEX(StaffData, MATCH(CONCATENATE($C179,"New hires",$G179,$H179),StaffDataLookupName,), MATCH(BL$6-INDEX(RoleData,MATCH($H179,RoleNames,),MATCH('Role Assumptions'!$H$5,ExpenseNames,)),StaffDataMonths,)) * INDEX(RoleData,MATCH($H179,RoleNames,),MATCH($F179,ExpenseNames,)),0)</f>
        <v>0</v>
      </c>
      <c r="BM179" s="22">
        <f>INDEX(RoleData,MATCH($H179,RoleNames,),MATCH($F179,ExpenseNames,))*INDEX(StaffData, MATCH(CONCATENATE($C179,"New hires",$G179,$H179),StaffDataLookupName,), MATCH(BM$6,StaffDataMonths,))  + IF(BM$6&gt;INDEX(RoleData,MATCH($H179,RoleNames,),MATCH('Role Assumptions'!$H$5,ExpenseNames,)),INDEX(StaffData, MATCH(CONCATENATE($C179,"New hires",$G179,$H179),StaffDataLookupName,), MATCH(BM$6-INDEX(RoleData,MATCH($H179,RoleNames,),MATCH('Role Assumptions'!$H$5,ExpenseNames,)),StaffDataMonths,)) * INDEX(RoleData,MATCH($H179,RoleNames,),MATCH($F179,ExpenseNames,)),0)</f>
        <v>190000</v>
      </c>
      <c r="BN179" s="22">
        <f>INDEX(RoleData,MATCH($H179,RoleNames,),MATCH($F179,ExpenseNames,))*INDEX(StaffData, MATCH(CONCATENATE($C179,"New hires",$G179,$H179),StaffDataLookupName,), MATCH(BN$6,StaffDataMonths,))  + IF(BN$6&gt;INDEX(RoleData,MATCH($H179,RoleNames,),MATCH('Role Assumptions'!$H$5,ExpenseNames,)),INDEX(StaffData, MATCH(CONCATENATE($C179,"New hires",$G179,$H179),StaffDataLookupName,), MATCH(BN$6-INDEX(RoleData,MATCH($H179,RoleNames,),MATCH('Role Assumptions'!$H$5,ExpenseNames,)),StaffDataMonths,)) * INDEX(RoleData,MATCH($H179,RoleNames,),MATCH($F179,ExpenseNames,)),0)</f>
        <v>0</v>
      </c>
      <c r="BO179" s="22">
        <f>INDEX(RoleData,MATCH($H179,RoleNames,),MATCH($F179,ExpenseNames,))*INDEX(StaffData, MATCH(CONCATENATE($C179,"New hires",$G179,$H179),StaffDataLookupName,), MATCH(BO$6,StaffDataMonths,))  + IF(BO$6&gt;INDEX(RoleData,MATCH($H179,RoleNames,),MATCH('Role Assumptions'!$H$5,ExpenseNames,)),INDEX(StaffData, MATCH(CONCATENATE($C179,"New hires",$G179,$H179),StaffDataLookupName,), MATCH(BO$6-INDEX(RoleData,MATCH($H179,RoleNames,),MATCH('Role Assumptions'!$H$5,ExpenseNames,)),StaffDataMonths,)) * INDEX(RoleData,MATCH($H179,RoleNames,),MATCH($F179,ExpenseNames,)),0)</f>
        <v>0</v>
      </c>
      <c r="BP179" s="22">
        <f>INDEX(RoleData,MATCH($H179,RoleNames,),MATCH($F179,ExpenseNames,))*INDEX(StaffData, MATCH(CONCATENATE($C179,"New hires",$G179,$H179),StaffDataLookupName,), MATCH(BP$6,StaffDataMonths,))  + IF(BP$6&gt;INDEX(RoleData,MATCH($H179,RoleNames,),MATCH('Role Assumptions'!$H$5,ExpenseNames,)),INDEX(StaffData, MATCH(CONCATENATE($C179,"New hires",$G179,$H179),StaffDataLookupName,), MATCH(BP$6-INDEX(RoleData,MATCH($H179,RoleNames,),MATCH('Role Assumptions'!$H$5,ExpenseNames,)),StaffDataMonths,)) * INDEX(RoleData,MATCH($H179,RoleNames,),MATCH($F179,ExpenseNames,)),0)</f>
        <v>368000</v>
      </c>
      <c r="BQ179" s="22">
        <f>INDEX(RoleData,MATCH($H179,RoleNames,),MATCH($F179,ExpenseNames,))*INDEX(StaffData, MATCH(CONCATENATE($C179,"New hires",$G179,$H179),StaffDataLookupName,), MATCH(BQ$6,StaffDataMonths,))  + IF(BQ$6&gt;INDEX(RoleData,MATCH($H179,RoleNames,),MATCH('Role Assumptions'!$H$5,ExpenseNames,)),INDEX(StaffData, MATCH(CONCATENATE($C179,"New hires",$G179,$H179),StaffDataLookupName,), MATCH(BQ$6-INDEX(RoleData,MATCH($H179,RoleNames,),MATCH('Role Assumptions'!$H$5,ExpenseNames,)),StaffDataMonths,)) * INDEX(RoleData,MATCH($H179,RoleNames,),MATCH($F179,ExpenseNames,)),0)</f>
        <v>56000</v>
      </c>
    </row>
    <row r="180" spans="1:69" s="9" customFormat="1" ht="16" customHeight="1">
      <c r="A180" s="212"/>
      <c r="B180" s="21" t="s">
        <v>132</v>
      </c>
      <c r="C180" s="212" t="s">
        <v>34</v>
      </c>
      <c r="D180" s="212" t="s">
        <v>118</v>
      </c>
      <c r="E180" s="212" t="s">
        <v>113</v>
      </c>
      <c r="F180" s="212" t="s">
        <v>89</v>
      </c>
      <c r="G180" s="212" t="s">
        <v>1</v>
      </c>
      <c r="H180" s="197" t="s">
        <v>59</v>
      </c>
      <c r="I180" s="197" t="str">
        <f t="shared" si="110"/>
        <v>ExpensesOperationsStaffTechnologyComputerPartner IntegrationJunior Integrator</v>
      </c>
      <c r="J180" s="22">
        <f>INDEX(RoleData,MATCH($H180,RoleNames,),MATCH($F180,ExpenseNames,))*INDEX(StaffData, MATCH(CONCATENATE($C180,"New hires",$G180,$H180),StaffDataLookupName,), MATCH(J$6,StaffDataMonths,))  + IF(J$6&gt;INDEX(RoleData,MATCH($H180,RoleNames,),MATCH('Role Assumptions'!$H$5,ExpenseNames,)),INDEX(StaffData, MATCH(CONCATENATE($C180,"New hires",$G180,$H180),StaffDataLookupName,), MATCH(J$6-INDEX(RoleData,MATCH($H180,RoleNames,),MATCH('Role Assumptions'!$H$5,ExpenseNames,)),StaffDataMonths,)) * INDEX(RoleData,MATCH($H180,RoleNames,),MATCH($F180,ExpenseNames,)),0)</f>
        <v>2000</v>
      </c>
      <c r="K180" s="22">
        <f>INDEX(RoleData,MATCH($H180,RoleNames,),MATCH($F180,ExpenseNames,))*INDEX(StaffData, MATCH(CONCATENATE($C180,"New hires",$G180,$H180),StaffDataLookupName,), MATCH(K$6,StaffDataMonths,))  + IF(K$6&gt;INDEX(RoleData,MATCH($H180,RoleNames,),MATCH('Role Assumptions'!$H$5,ExpenseNames,)),INDEX(StaffData, MATCH(CONCATENATE($C180,"New hires",$G180,$H180),StaffDataLookupName,), MATCH(K$6-INDEX(RoleData,MATCH($H180,RoleNames,),MATCH('Role Assumptions'!$H$5,ExpenseNames,)),StaffDataMonths,)) * INDEX(RoleData,MATCH($H180,RoleNames,),MATCH($F180,ExpenseNames,)),0)</f>
        <v>8000</v>
      </c>
      <c r="L180" s="22">
        <f>INDEX(RoleData,MATCH($H180,RoleNames,),MATCH($F180,ExpenseNames,))*INDEX(StaffData, MATCH(CONCATENATE($C180,"New hires",$G180,$H180),StaffDataLookupName,), MATCH(L$6,StaffDataMonths,))  + IF(L$6&gt;INDEX(RoleData,MATCH($H180,RoleNames,),MATCH('Role Assumptions'!$H$5,ExpenseNames,)),INDEX(StaffData, MATCH(CONCATENATE($C180,"New hires",$G180,$H180),StaffDataLookupName,), MATCH(L$6-INDEX(RoleData,MATCH($H180,RoleNames,),MATCH('Role Assumptions'!$H$5,ExpenseNames,)),StaffDataMonths,)) * INDEX(RoleData,MATCH($H180,RoleNames,),MATCH($F180,ExpenseNames,)),0)</f>
        <v>20000</v>
      </c>
      <c r="M180" s="22">
        <f>INDEX(RoleData,MATCH($H180,RoleNames,),MATCH($F180,ExpenseNames,))*INDEX(StaffData, MATCH(CONCATENATE($C180,"New hires",$G180,$H180),StaffDataLookupName,), MATCH(M$6,StaffDataMonths,))  + IF(M$6&gt;INDEX(RoleData,MATCH($H180,RoleNames,),MATCH('Role Assumptions'!$H$5,ExpenseNames,)),INDEX(StaffData, MATCH(CONCATENATE($C180,"New hires",$G180,$H180),StaffDataLookupName,), MATCH(M$6-INDEX(RoleData,MATCH($H180,RoleNames,),MATCH('Role Assumptions'!$H$5,ExpenseNames,)),StaffDataMonths,)) * INDEX(RoleData,MATCH($H180,RoleNames,),MATCH($F180,ExpenseNames,)),0)</f>
        <v>38000</v>
      </c>
      <c r="N180" s="22">
        <f>INDEX(RoleData,MATCH($H180,RoleNames,),MATCH($F180,ExpenseNames,))*INDEX(StaffData, MATCH(CONCATENATE($C180,"New hires",$G180,$H180),StaffDataLookupName,), MATCH(N$6,StaffDataMonths,))  + IF(N$6&gt;INDEX(RoleData,MATCH($H180,RoleNames,),MATCH('Role Assumptions'!$H$5,ExpenseNames,)),INDEX(StaffData, MATCH(CONCATENATE($C180,"New hires",$G180,$H180),StaffDataLookupName,), MATCH(N$6-INDEX(RoleData,MATCH($H180,RoleNames,),MATCH('Role Assumptions'!$H$5,ExpenseNames,)),StaffDataMonths,)) * INDEX(RoleData,MATCH($H180,RoleNames,),MATCH($F180,ExpenseNames,)),0)</f>
        <v>42000</v>
      </c>
      <c r="O180" s="22">
        <f>INDEX(RoleData,MATCH($H180,RoleNames,),MATCH($F180,ExpenseNames,))*INDEX(StaffData, MATCH(CONCATENATE($C180,"New hires",$G180,$H180),StaffDataLookupName,), MATCH(O$6,StaffDataMonths,))  + IF(O$6&gt;INDEX(RoleData,MATCH($H180,RoleNames,),MATCH('Role Assumptions'!$H$5,ExpenseNames,)),INDEX(StaffData, MATCH(CONCATENATE($C180,"New hires",$G180,$H180),StaffDataLookupName,), MATCH(O$6-INDEX(RoleData,MATCH($H180,RoleNames,),MATCH('Role Assumptions'!$H$5,ExpenseNames,)),StaffDataMonths,)) * INDEX(RoleData,MATCH($H180,RoleNames,),MATCH($F180,ExpenseNames,)),0)</f>
        <v>80000</v>
      </c>
      <c r="P180" s="22">
        <f>INDEX(RoleData,MATCH($H180,RoleNames,),MATCH($F180,ExpenseNames,))*INDEX(StaffData, MATCH(CONCATENATE($C180,"New hires",$G180,$H180),StaffDataLookupName,), MATCH(P$6,StaffDataMonths,))  + IF(P$6&gt;INDEX(RoleData,MATCH($H180,RoleNames,),MATCH('Role Assumptions'!$H$5,ExpenseNames,)),INDEX(StaffData, MATCH(CONCATENATE($C180,"New hires",$G180,$H180),StaffDataLookupName,), MATCH(P$6-INDEX(RoleData,MATCH($H180,RoleNames,),MATCH('Role Assumptions'!$H$5,ExpenseNames,)),StaffDataMonths,)) * INDEX(RoleData,MATCH($H180,RoleNames,),MATCH($F180,ExpenseNames,)),0)</f>
        <v>80000</v>
      </c>
      <c r="Q180" s="22">
        <f>INDEX(RoleData,MATCH($H180,RoleNames,),MATCH($F180,ExpenseNames,))*INDEX(StaffData, MATCH(CONCATENATE($C180,"New hires",$G180,$H180),StaffDataLookupName,), MATCH(Q$6,StaffDataMonths,))  + IF(Q$6&gt;INDEX(RoleData,MATCH($H180,RoleNames,),MATCH('Role Assumptions'!$H$5,ExpenseNames,)),INDEX(StaffData, MATCH(CONCATENATE($C180,"New hires",$G180,$H180),StaffDataLookupName,), MATCH(Q$6-INDEX(RoleData,MATCH($H180,RoleNames,),MATCH('Role Assumptions'!$H$5,ExpenseNames,)),StaffDataMonths,)) * INDEX(RoleData,MATCH($H180,RoleNames,),MATCH($F180,ExpenseNames,)),0)</f>
        <v>90000</v>
      </c>
      <c r="R180" s="22">
        <f>INDEX(RoleData,MATCH($H180,RoleNames,),MATCH($F180,ExpenseNames,))*INDEX(StaffData, MATCH(CONCATENATE($C180,"New hires",$G180,$H180),StaffDataLookupName,), MATCH(R$6,StaffDataMonths,))  + IF(R$6&gt;INDEX(RoleData,MATCH($H180,RoleNames,),MATCH('Role Assumptions'!$H$5,ExpenseNames,)),INDEX(StaffData, MATCH(CONCATENATE($C180,"New hires",$G180,$H180),StaffDataLookupName,), MATCH(R$6-INDEX(RoleData,MATCH($H180,RoleNames,),MATCH('Role Assumptions'!$H$5,ExpenseNames,)),StaffDataMonths,)) * INDEX(RoleData,MATCH($H180,RoleNames,),MATCH($F180,ExpenseNames,)),0)</f>
        <v>32000</v>
      </c>
      <c r="S180" s="22">
        <f>INDEX(RoleData,MATCH($H180,RoleNames,),MATCH($F180,ExpenseNames,))*INDEX(StaffData, MATCH(CONCATENATE($C180,"New hires",$G180,$H180),StaffDataLookupName,), MATCH(S$6,StaffDataMonths,))  + IF(S$6&gt;INDEX(RoleData,MATCH($H180,RoleNames,),MATCH('Role Assumptions'!$H$5,ExpenseNames,)),INDEX(StaffData, MATCH(CONCATENATE($C180,"New hires",$G180,$H180),StaffDataLookupName,), MATCH(S$6-INDEX(RoleData,MATCH($H180,RoleNames,),MATCH('Role Assumptions'!$H$5,ExpenseNames,)),StaffDataMonths,)) * INDEX(RoleData,MATCH($H180,RoleNames,),MATCH($F180,ExpenseNames,)),0)</f>
        <v>60000</v>
      </c>
      <c r="T180" s="22">
        <f>INDEX(RoleData,MATCH($H180,RoleNames,),MATCH($F180,ExpenseNames,))*INDEX(StaffData, MATCH(CONCATENATE($C180,"New hires",$G180,$H180),StaffDataLookupName,), MATCH(T$6,StaffDataMonths,))  + IF(T$6&gt;INDEX(RoleData,MATCH($H180,RoleNames,),MATCH('Role Assumptions'!$H$5,ExpenseNames,)),INDEX(StaffData, MATCH(CONCATENATE($C180,"New hires",$G180,$H180),StaffDataLookupName,), MATCH(T$6-INDEX(RoleData,MATCH($H180,RoleNames,),MATCH('Role Assumptions'!$H$5,ExpenseNames,)),StaffDataMonths,)) * INDEX(RoleData,MATCH($H180,RoleNames,),MATCH($F180,ExpenseNames,)),0)</f>
        <v>0</v>
      </c>
      <c r="U180" s="22">
        <f>INDEX(RoleData,MATCH($H180,RoleNames,),MATCH($F180,ExpenseNames,))*INDEX(StaffData, MATCH(CONCATENATE($C180,"New hires",$G180,$H180),StaffDataLookupName,), MATCH(U$6,StaffDataMonths,))  + IF(U$6&gt;INDEX(RoleData,MATCH($H180,RoleNames,),MATCH('Role Assumptions'!$H$5,ExpenseNames,)),INDEX(StaffData, MATCH(CONCATENATE($C180,"New hires",$G180,$H180),StaffDataLookupName,), MATCH(U$6-INDEX(RoleData,MATCH($H180,RoleNames,),MATCH('Role Assumptions'!$H$5,ExpenseNames,)),StaffDataMonths,)) * INDEX(RoleData,MATCH($H180,RoleNames,),MATCH($F180,ExpenseNames,)),0)</f>
        <v>8000</v>
      </c>
      <c r="V180" s="22">
        <f>INDEX(RoleData,MATCH($H180,RoleNames,),MATCH($F180,ExpenseNames,))*INDEX(StaffData, MATCH(CONCATENATE($C180,"New hires",$G180,$H180),StaffDataLookupName,), MATCH(V$6,StaffDataMonths,))  + IF(V$6&gt;INDEX(RoleData,MATCH($H180,RoleNames,),MATCH('Role Assumptions'!$H$5,ExpenseNames,)),INDEX(StaffData, MATCH(CONCATENATE($C180,"New hires",$G180,$H180),StaffDataLookupName,), MATCH(V$6-INDEX(RoleData,MATCH($H180,RoleNames,),MATCH('Role Assumptions'!$H$5,ExpenseNames,)),StaffDataMonths,)) * INDEX(RoleData,MATCH($H180,RoleNames,),MATCH($F180,ExpenseNames,)),0)</f>
        <v>132000</v>
      </c>
      <c r="W180" s="22">
        <f>INDEX(RoleData,MATCH($H180,RoleNames,),MATCH($F180,ExpenseNames,))*INDEX(StaffData, MATCH(CONCATENATE($C180,"New hires",$G180,$H180),StaffDataLookupName,), MATCH(W$6,StaffDataMonths,))  + IF(W$6&gt;INDEX(RoleData,MATCH($H180,RoleNames,),MATCH('Role Assumptions'!$H$5,ExpenseNames,)),INDEX(StaffData, MATCH(CONCATENATE($C180,"New hires",$G180,$H180),StaffDataLookupName,), MATCH(W$6-INDEX(RoleData,MATCH($H180,RoleNames,),MATCH('Role Assumptions'!$H$5,ExpenseNames,)),StaffDataMonths,)) * INDEX(RoleData,MATCH($H180,RoleNames,),MATCH($F180,ExpenseNames,)),0)</f>
        <v>230000</v>
      </c>
      <c r="X180" s="22">
        <f>INDEX(RoleData,MATCH($H180,RoleNames,),MATCH($F180,ExpenseNames,))*INDEX(StaffData, MATCH(CONCATENATE($C180,"New hires",$G180,$H180),StaffDataLookupName,), MATCH(X$6,StaffDataMonths,))  + IF(X$6&gt;INDEX(RoleData,MATCH($H180,RoleNames,),MATCH('Role Assumptions'!$H$5,ExpenseNames,)),INDEX(StaffData, MATCH(CONCATENATE($C180,"New hires",$G180,$H180),StaffDataLookupName,), MATCH(X$6-INDEX(RoleData,MATCH($H180,RoleNames,),MATCH('Role Assumptions'!$H$5,ExpenseNames,)),StaffDataMonths,)) * INDEX(RoleData,MATCH($H180,RoleNames,),MATCH($F180,ExpenseNames,)),0)</f>
        <v>80000</v>
      </c>
      <c r="Y180" s="22">
        <f>INDEX(RoleData,MATCH($H180,RoleNames,),MATCH($F180,ExpenseNames,))*INDEX(StaffData, MATCH(CONCATENATE($C180,"New hires",$G180,$H180),StaffDataLookupName,), MATCH(Y$6,StaffDataMonths,))  + IF(Y$6&gt;INDEX(RoleData,MATCH($H180,RoleNames,),MATCH('Role Assumptions'!$H$5,ExpenseNames,)),INDEX(StaffData, MATCH(CONCATENATE($C180,"New hires",$G180,$H180),StaffDataLookupName,), MATCH(Y$6-INDEX(RoleData,MATCH($H180,RoleNames,),MATCH('Role Assumptions'!$H$5,ExpenseNames,)),StaffDataMonths,)) * INDEX(RoleData,MATCH($H180,RoleNames,),MATCH($F180,ExpenseNames,)),0)</f>
        <v>0</v>
      </c>
      <c r="Z180" s="22">
        <f>INDEX(RoleData,MATCH($H180,RoleNames,),MATCH($F180,ExpenseNames,))*INDEX(StaffData, MATCH(CONCATENATE($C180,"New hires",$G180,$H180),StaffDataLookupName,), MATCH(Z$6,StaffDataMonths,))  + IF(Z$6&gt;INDEX(RoleData,MATCH($H180,RoleNames,),MATCH('Role Assumptions'!$H$5,ExpenseNames,)),INDEX(StaffData, MATCH(CONCATENATE($C180,"New hires",$G180,$H180),StaffDataLookupName,), MATCH(Z$6-INDEX(RoleData,MATCH($H180,RoleNames,),MATCH('Role Assumptions'!$H$5,ExpenseNames,)),StaffDataMonths,)) * INDEX(RoleData,MATCH($H180,RoleNames,),MATCH($F180,ExpenseNames,)),0)</f>
        <v>104000</v>
      </c>
      <c r="AA180" s="22">
        <f>INDEX(RoleData,MATCH($H180,RoleNames,),MATCH($F180,ExpenseNames,))*INDEX(StaffData, MATCH(CONCATENATE($C180,"New hires",$G180,$H180),StaffDataLookupName,), MATCH(AA$6,StaffDataMonths,))  + IF(AA$6&gt;INDEX(RoleData,MATCH($H180,RoleNames,),MATCH('Role Assumptions'!$H$5,ExpenseNames,)),INDEX(StaffData, MATCH(CONCATENATE($C180,"New hires",$G180,$H180),StaffDataLookupName,), MATCH(AA$6-INDEX(RoleData,MATCH($H180,RoleNames,),MATCH('Role Assumptions'!$H$5,ExpenseNames,)),StaffDataMonths,)) * INDEX(RoleData,MATCH($H180,RoleNames,),MATCH($F180,ExpenseNames,)),0)</f>
        <v>0</v>
      </c>
      <c r="AB180" s="22">
        <f>INDEX(RoleData,MATCH($H180,RoleNames,),MATCH($F180,ExpenseNames,))*INDEX(StaffData, MATCH(CONCATENATE($C180,"New hires",$G180,$H180),StaffDataLookupName,), MATCH(AB$6,StaffDataMonths,))  + IF(AB$6&gt;INDEX(RoleData,MATCH($H180,RoleNames,),MATCH('Role Assumptions'!$H$5,ExpenseNames,)),INDEX(StaffData, MATCH(CONCATENATE($C180,"New hires",$G180,$H180),StaffDataLookupName,), MATCH(AB$6-INDEX(RoleData,MATCH($H180,RoleNames,),MATCH('Role Assumptions'!$H$5,ExpenseNames,)),StaffDataMonths,)) * INDEX(RoleData,MATCH($H180,RoleNames,),MATCH($F180,ExpenseNames,)),0)</f>
        <v>222000</v>
      </c>
      <c r="AC180" s="22">
        <f>INDEX(RoleData,MATCH($H180,RoleNames,),MATCH($F180,ExpenseNames,))*INDEX(StaffData, MATCH(CONCATENATE($C180,"New hires",$G180,$H180),StaffDataLookupName,), MATCH(AC$6,StaffDataMonths,))  + IF(AC$6&gt;INDEX(RoleData,MATCH($H180,RoleNames,),MATCH('Role Assumptions'!$H$5,ExpenseNames,)),INDEX(StaffData, MATCH(CONCATENATE($C180,"New hires",$G180,$H180),StaffDataLookupName,), MATCH(AC$6-INDEX(RoleData,MATCH($H180,RoleNames,),MATCH('Role Assumptions'!$H$5,ExpenseNames,)),StaffDataMonths,)) * INDEX(RoleData,MATCH($H180,RoleNames,),MATCH($F180,ExpenseNames,)),0)</f>
        <v>136000</v>
      </c>
      <c r="AD180" s="22">
        <f>INDEX(RoleData,MATCH($H180,RoleNames,),MATCH($F180,ExpenseNames,))*INDEX(StaffData, MATCH(CONCATENATE($C180,"New hires",$G180,$H180),StaffDataLookupName,), MATCH(AD$6,StaffDataMonths,))  + IF(AD$6&gt;INDEX(RoleData,MATCH($H180,RoleNames,),MATCH('Role Assumptions'!$H$5,ExpenseNames,)),INDEX(StaffData, MATCH(CONCATENATE($C180,"New hires",$G180,$H180),StaffDataLookupName,), MATCH(AD$6-INDEX(RoleData,MATCH($H180,RoleNames,),MATCH('Role Assumptions'!$H$5,ExpenseNames,)),StaffDataMonths,)) * INDEX(RoleData,MATCH($H180,RoleNames,),MATCH($F180,ExpenseNames,)),0)</f>
        <v>946000</v>
      </c>
      <c r="AE180" s="22">
        <f>INDEX(RoleData,MATCH($H180,RoleNames,),MATCH($F180,ExpenseNames,))*INDEX(StaffData, MATCH(CONCATENATE($C180,"New hires",$G180,$H180),StaffDataLookupName,), MATCH(AE$6,StaffDataMonths,))  + IF(AE$6&gt;INDEX(RoleData,MATCH($H180,RoleNames,),MATCH('Role Assumptions'!$H$5,ExpenseNames,)),INDEX(StaffData, MATCH(CONCATENATE($C180,"New hires",$G180,$H180),StaffDataLookupName,), MATCH(AE$6-INDEX(RoleData,MATCH($H180,RoleNames,),MATCH('Role Assumptions'!$H$5,ExpenseNames,)),StaffDataMonths,)) * INDEX(RoleData,MATCH($H180,RoleNames,),MATCH($F180,ExpenseNames,)),0)</f>
        <v>986000</v>
      </c>
      <c r="AF180" s="22">
        <f>INDEX(RoleData,MATCH($H180,RoleNames,),MATCH($F180,ExpenseNames,))*INDEX(StaffData, MATCH(CONCATENATE($C180,"New hires",$G180,$H180),StaffDataLookupName,), MATCH(AF$6,StaffDataMonths,))  + IF(AF$6&gt;INDEX(RoleData,MATCH($H180,RoleNames,),MATCH('Role Assumptions'!$H$5,ExpenseNames,)),INDEX(StaffData, MATCH(CONCATENATE($C180,"New hires",$G180,$H180),StaffDataLookupName,), MATCH(AF$6-INDEX(RoleData,MATCH($H180,RoleNames,),MATCH('Role Assumptions'!$H$5,ExpenseNames,)),StaffDataMonths,)) * INDEX(RoleData,MATCH($H180,RoleNames,),MATCH($F180,ExpenseNames,)),0)</f>
        <v>536000</v>
      </c>
      <c r="AG180" s="22">
        <f>INDEX(RoleData,MATCH($H180,RoleNames,),MATCH($F180,ExpenseNames,))*INDEX(StaffData, MATCH(CONCATENATE($C180,"New hires",$G180,$H180),StaffDataLookupName,), MATCH(AG$6,StaffDataMonths,))  + IF(AG$6&gt;INDEX(RoleData,MATCH($H180,RoleNames,),MATCH('Role Assumptions'!$H$5,ExpenseNames,)),INDEX(StaffData, MATCH(CONCATENATE($C180,"New hires",$G180,$H180),StaffDataLookupName,), MATCH(AG$6-INDEX(RoleData,MATCH($H180,RoleNames,),MATCH('Role Assumptions'!$H$5,ExpenseNames,)),StaffDataMonths,)) * INDEX(RoleData,MATCH($H180,RoleNames,),MATCH($F180,ExpenseNames,)),0)</f>
        <v>1216000</v>
      </c>
      <c r="AH180" s="22">
        <f>INDEX(RoleData,MATCH($H180,RoleNames,),MATCH($F180,ExpenseNames,))*INDEX(StaffData, MATCH(CONCATENATE($C180,"New hires",$G180,$H180),StaffDataLookupName,), MATCH(AH$6,StaffDataMonths,))  + IF(AH$6&gt;INDEX(RoleData,MATCH($H180,RoleNames,),MATCH('Role Assumptions'!$H$5,ExpenseNames,)),INDEX(StaffData, MATCH(CONCATENATE($C180,"New hires",$G180,$H180),StaffDataLookupName,), MATCH(AH$6-INDEX(RoleData,MATCH($H180,RoleNames,),MATCH('Role Assumptions'!$H$5,ExpenseNames,)),StaffDataMonths,)) * INDEX(RoleData,MATCH($H180,RoleNames,),MATCH($F180,ExpenseNames,)),0)</f>
        <v>2000</v>
      </c>
      <c r="AI180" s="22">
        <f>INDEX(RoleData,MATCH($H180,RoleNames,),MATCH($F180,ExpenseNames,))*INDEX(StaffData, MATCH(CONCATENATE($C180,"New hires",$G180,$H180),StaffDataLookupName,), MATCH(AI$6,StaffDataMonths,))  + IF(AI$6&gt;INDEX(RoleData,MATCH($H180,RoleNames,),MATCH('Role Assumptions'!$H$5,ExpenseNames,)),INDEX(StaffData, MATCH(CONCATENATE($C180,"New hires",$G180,$H180),StaffDataLookupName,), MATCH(AI$6-INDEX(RoleData,MATCH($H180,RoleNames,),MATCH('Role Assumptions'!$H$5,ExpenseNames,)),StaffDataMonths,)) * INDEX(RoleData,MATCH($H180,RoleNames,),MATCH($F180,ExpenseNames,)),0)</f>
        <v>8000</v>
      </c>
      <c r="AJ180" s="22">
        <f>INDEX(RoleData,MATCH($H180,RoleNames,),MATCH($F180,ExpenseNames,))*INDEX(StaffData, MATCH(CONCATENATE($C180,"New hires",$G180,$H180),StaffDataLookupName,), MATCH(AJ$6,StaffDataMonths,))  + IF(AJ$6&gt;INDEX(RoleData,MATCH($H180,RoleNames,),MATCH('Role Assumptions'!$H$5,ExpenseNames,)),INDEX(StaffData, MATCH(CONCATENATE($C180,"New hires",$G180,$H180),StaffDataLookupName,), MATCH(AJ$6-INDEX(RoleData,MATCH($H180,RoleNames,),MATCH('Role Assumptions'!$H$5,ExpenseNames,)),StaffDataMonths,)) * INDEX(RoleData,MATCH($H180,RoleNames,),MATCH($F180,ExpenseNames,)),0)</f>
        <v>20000</v>
      </c>
      <c r="AK180" s="22">
        <f>INDEX(RoleData,MATCH($H180,RoleNames,),MATCH($F180,ExpenseNames,))*INDEX(StaffData, MATCH(CONCATENATE($C180,"New hires",$G180,$H180),StaffDataLookupName,), MATCH(AK$6,StaffDataMonths,))  + IF(AK$6&gt;INDEX(RoleData,MATCH($H180,RoleNames,),MATCH('Role Assumptions'!$H$5,ExpenseNames,)),INDEX(StaffData, MATCH(CONCATENATE($C180,"New hires",$G180,$H180),StaffDataLookupName,), MATCH(AK$6-INDEX(RoleData,MATCH($H180,RoleNames,),MATCH('Role Assumptions'!$H$5,ExpenseNames,)),StaffDataMonths,)) * INDEX(RoleData,MATCH($H180,RoleNames,),MATCH($F180,ExpenseNames,)),0)</f>
        <v>38000</v>
      </c>
      <c r="AL180" s="22">
        <f>INDEX(RoleData,MATCH($H180,RoleNames,),MATCH($F180,ExpenseNames,))*INDEX(StaffData, MATCH(CONCATENATE($C180,"New hires",$G180,$H180),StaffDataLookupName,), MATCH(AL$6,StaffDataMonths,))  + IF(AL$6&gt;INDEX(RoleData,MATCH($H180,RoleNames,),MATCH('Role Assumptions'!$H$5,ExpenseNames,)),INDEX(StaffData, MATCH(CONCATENATE($C180,"New hires",$G180,$H180),StaffDataLookupName,), MATCH(AL$6-INDEX(RoleData,MATCH($H180,RoleNames,),MATCH('Role Assumptions'!$H$5,ExpenseNames,)),StaffDataMonths,)) * INDEX(RoleData,MATCH($H180,RoleNames,),MATCH($F180,ExpenseNames,)),0)</f>
        <v>42000</v>
      </c>
      <c r="AM180" s="22">
        <f>INDEX(RoleData,MATCH($H180,RoleNames,),MATCH($F180,ExpenseNames,))*INDEX(StaffData, MATCH(CONCATENATE($C180,"New hires",$G180,$H180),StaffDataLookupName,), MATCH(AM$6,StaffDataMonths,))  + IF(AM$6&gt;INDEX(RoleData,MATCH($H180,RoleNames,),MATCH('Role Assumptions'!$H$5,ExpenseNames,)),INDEX(StaffData, MATCH(CONCATENATE($C180,"New hires",$G180,$H180),StaffDataLookupName,), MATCH(AM$6-INDEX(RoleData,MATCH($H180,RoleNames,),MATCH('Role Assumptions'!$H$5,ExpenseNames,)),StaffDataMonths,)) * INDEX(RoleData,MATCH($H180,RoleNames,),MATCH($F180,ExpenseNames,)),0)</f>
        <v>80000</v>
      </c>
      <c r="AN180" s="22">
        <f>INDEX(RoleData,MATCH($H180,RoleNames,),MATCH($F180,ExpenseNames,))*INDEX(StaffData, MATCH(CONCATENATE($C180,"New hires",$G180,$H180),StaffDataLookupName,), MATCH(AN$6,StaffDataMonths,))  + IF(AN$6&gt;INDEX(RoleData,MATCH($H180,RoleNames,),MATCH('Role Assumptions'!$H$5,ExpenseNames,)),INDEX(StaffData, MATCH(CONCATENATE($C180,"New hires",$G180,$H180),StaffDataLookupName,), MATCH(AN$6-INDEX(RoleData,MATCH($H180,RoleNames,),MATCH('Role Assumptions'!$H$5,ExpenseNames,)),StaffDataMonths,)) * INDEX(RoleData,MATCH($H180,RoleNames,),MATCH($F180,ExpenseNames,)),0)</f>
        <v>80000</v>
      </c>
      <c r="AO180" s="22">
        <f>INDEX(RoleData,MATCH($H180,RoleNames,),MATCH($F180,ExpenseNames,))*INDEX(StaffData, MATCH(CONCATENATE($C180,"New hires",$G180,$H180),StaffDataLookupName,), MATCH(AO$6,StaffDataMonths,))  + IF(AO$6&gt;INDEX(RoleData,MATCH($H180,RoleNames,),MATCH('Role Assumptions'!$H$5,ExpenseNames,)),INDEX(StaffData, MATCH(CONCATENATE($C180,"New hires",$G180,$H180),StaffDataLookupName,), MATCH(AO$6-INDEX(RoleData,MATCH($H180,RoleNames,),MATCH('Role Assumptions'!$H$5,ExpenseNames,)),StaffDataMonths,)) * INDEX(RoleData,MATCH($H180,RoleNames,),MATCH($F180,ExpenseNames,)),0)</f>
        <v>90000</v>
      </c>
      <c r="AP180" s="22">
        <f>INDEX(RoleData,MATCH($H180,RoleNames,),MATCH($F180,ExpenseNames,))*INDEX(StaffData, MATCH(CONCATENATE($C180,"New hires",$G180,$H180),StaffDataLookupName,), MATCH(AP$6,StaffDataMonths,))  + IF(AP$6&gt;INDEX(RoleData,MATCH($H180,RoleNames,),MATCH('Role Assumptions'!$H$5,ExpenseNames,)),INDEX(StaffData, MATCH(CONCATENATE($C180,"New hires",$G180,$H180),StaffDataLookupName,), MATCH(AP$6-INDEX(RoleData,MATCH($H180,RoleNames,),MATCH('Role Assumptions'!$H$5,ExpenseNames,)),StaffDataMonths,)) * INDEX(RoleData,MATCH($H180,RoleNames,),MATCH($F180,ExpenseNames,)),0)</f>
        <v>32000</v>
      </c>
      <c r="AQ180" s="22">
        <f>INDEX(RoleData,MATCH($H180,RoleNames,),MATCH($F180,ExpenseNames,))*INDEX(StaffData, MATCH(CONCATENATE($C180,"New hires",$G180,$H180),StaffDataLookupName,), MATCH(AQ$6,StaffDataMonths,))  + IF(AQ$6&gt;INDEX(RoleData,MATCH($H180,RoleNames,),MATCH('Role Assumptions'!$H$5,ExpenseNames,)),INDEX(StaffData, MATCH(CONCATENATE($C180,"New hires",$G180,$H180),StaffDataLookupName,), MATCH(AQ$6-INDEX(RoleData,MATCH($H180,RoleNames,),MATCH('Role Assumptions'!$H$5,ExpenseNames,)),StaffDataMonths,)) * INDEX(RoleData,MATCH($H180,RoleNames,),MATCH($F180,ExpenseNames,)),0)</f>
        <v>60000</v>
      </c>
      <c r="AR180" s="22">
        <f>INDEX(RoleData,MATCH($H180,RoleNames,),MATCH($F180,ExpenseNames,))*INDEX(StaffData, MATCH(CONCATENATE($C180,"New hires",$G180,$H180),StaffDataLookupName,), MATCH(AR$6,StaffDataMonths,))  + IF(AR$6&gt;INDEX(RoleData,MATCH($H180,RoleNames,),MATCH('Role Assumptions'!$H$5,ExpenseNames,)),INDEX(StaffData, MATCH(CONCATENATE($C180,"New hires",$G180,$H180),StaffDataLookupName,), MATCH(AR$6-INDEX(RoleData,MATCH($H180,RoleNames,),MATCH('Role Assumptions'!$H$5,ExpenseNames,)),StaffDataMonths,)) * INDEX(RoleData,MATCH($H180,RoleNames,),MATCH($F180,ExpenseNames,)),0)</f>
        <v>0</v>
      </c>
      <c r="AS180" s="22">
        <f>INDEX(RoleData,MATCH($H180,RoleNames,),MATCH($F180,ExpenseNames,))*INDEX(StaffData, MATCH(CONCATENATE($C180,"New hires",$G180,$H180),StaffDataLookupName,), MATCH(AS$6,StaffDataMonths,))  + IF(AS$6&gt;INDEX(RoleData,MATCH($H180,RoleNames,),MATCH('Role Assumptions'!$H$5,ExpenseNames,)),INDEX(StaffData, MATCH(CONCATENATE($C180,"New hires",$G180,$H180),StaffDataLookupName,), MATCH(AS$6-INDEX(RoleData,MATCH($H180,RoleNames,),MATCH('Role Assumptions'!$H$5,ExpenseNames,)),StaffDataMonths,)) * INDEX(RoleData,MATCH($H180,RoleNames,),MATCH($F180,ExpenseNames,)),0)</f>
        <v>8000</v>
      </c>
      <c r="AT180" s="22">
        <f>INDEX(RoleData,MATCH($H180,RoleNames,),MATCH($F180,ExpenseNames,))*INDEX(StaffData, MATCH(CONCATENATE($C180,"New hires",$G180,$H180),StaffDataLookupName,), MATCH(AT$6,StaffDataMonths,))  + IF(AT$6&gt;INDEX(RoleData,MATCH($H180,RoleNames,),MATCH('Role Assumptions'!$H$5,ExpenseNames,)),INDEX(StaffData, MATCH(CONCATENATE($C180,"New hires",$G180,$H180),StaffDataLookupName,), MATCH(AT$6-INDEX(RoleData,MATCH($H180,RoleNames,),MATCH('Role Assumptions'!$H$5,ExpenseNames,)),StaffDataMonths,)) * INDEX(RoleData,MATCH($H180,RoleNames,),MATCH($F180,ExpenseNames,)),0)</f>
        <v>132000</v>
      </c>
      <c r="AU180" s="22">
        <f>INDEX(RoleData,MATCH($H180,RoleNames,),MATCH($F180,ExpenseNames,))*INDEX(StaffData, MATCH(CONCATENATE($C180,"New hires",$G180,$H180),StaffDataLookupName,), MATCH(AU$6,StaffDataMonths,))  + IF(AU$6&gt;INDEX(RoleData,MATCH($H180,RoleNames,),MATCH('Role Assumptions'!$H$5,ExpenseNames,)),INDEX(StaffData, MATCH(CONCATENATE($C180,"New hires",$G180,$H180),StaffDataLookupName,), MATCH(AU$6-INDEX(RoleData,MATCH($H180,RoleNames,),MATCH('Role Assumptions'!$H$5,ExpenseNames,)),StaffDataMonths,)) * INDEX(RoleData,MATCH($H180,RoleNames,),MATCH($F180,ExpenseNames,)),0)</f>
        <v>230000</v>
      </c>
      <c r="AV180" s="22">
        <f>INDEX(RoleData,MATCH($H180,RoleNames,),MATCH($F180,ExpenseNames,))*INDEX(StaffData, MATCH(CONCATENATE($C180,"New hires",$G180,$H180),StaffDataLookupName,), MATCH(AV$6,StaffDataMonths,))  + IF(AV$6&gt;INDEX(RoleData,MATCH($H180,RoleNames,),MATCH('Role Assumptions'!$H$5,ExpenseNames,)),INDEX(StaffData, MATCH(CONCATENATE($C180,"New hires",$G180,$H180),StaffDataLookupName,), MATCH(AV$6-INDEX(RoleData,MATCH($H180,RoleNames,),MATCH('Role Assumptions'!$H$5,ExpenseNames,)),StaffDataMonths,)) * INDEX(RoleData,MATCH($H180,RoleNames,),MATCH($F180,ExpenseNames,)),0)</f>
        <v>80000</v>
      </c>
      <c r="AW180" s="22">
        <f>INDEX(RoleData,MATCH($H180,RoleNames,),MATCH($F180,ExpenseNames,))*INDEX(StaffData, MATCH(CONCATENATE($C180,"New hires",$G180,$H180),StaffDataLookupName,), MATCH(AW$6,StaffDataMonths,))  + IF(AW$6&gt;INDEX(RoleData,MATCH($H180,RoleNames,),MATCH('Role Assumptions'!$H$5,ExpenseNames,)),INDEX(StaffData, MATCH(CONCATENATE($C180,"New hires",$G180,$H180),StaffDataLookupName,), MATCH(AW$6-INDEX(RoleData,MATCH($H180,RoleNames,),MATCH('Role Assumptions'!$H$5,ExpenseNames,)),StaffDataMonths,)) * INDEX(RoleData,MATCH($H180,RoleNames,),MATCH($F180,ExpenseNames,)),0)</f>
        <v>0</v>
      </c>
      <c r="AX180" s="22">
        <f>INDEX(RoleData,MATCH($H180,RoleNames,),MATCH($F180,ExpenseNames,))*INDEX(StaffData, MATCH(CONCATENATE($C180,"New hires",$G180,$H180),StaffDataLookupName,), MATCH(AX$6,StaffDataMonths,))  + IF(AX$6&gt;INDEX(RoleData,MATCH($H180,RoleNames,),MATCH('Role Assumptions'!$H$5,ExpenseNames,)),INDEX(StaffData, MATCH(CONCATENATE($C180,"New hires",$G180,$H180),StaffDataLookupName,), MATCH(AX$6-INDEX(RoleData,MATCH($H180,RoleNames,),MATCH('Role Assumptions'!$H$5,ExpenseNames,)),StaffDataMonths,)) * INDEX(RoleData,MATCH($H180,RoleNames,),MATCH($F180,ExpenseNames,)),0)</f>
        <v>104000</v>
      </c>
      <c r="AY180" s="22">
        <f>INDEX(RoleData,MATCH($H180,RoleNames,),MATCH($F180,ExpenseNames,))*INDEX(StaffData, MATCH(CONCATENATE($C180,"New hires",$G180,$H180),StaffDataLookupName,), MATCH(AY$6,StaffDataMonths,))  + IF(AY$6&gt;INDEX(RoleData,MATCH($H180,RoleNames,),MATCH('Role Assumptions'!$H$5,ExpenseNames,)),INDEX(StaffData, MATCH(CONCATENATE($C180,"New hires",$G180,$H180),StaffDataLookupName,), MATCH(AY$6-INDEX(RoleData,MATCH($H180,RoleNames,),MATCH('Role Assumptions'!$H$5,ExpenseNames,)),StaffDataMonths,)) * INDEX(RoleData,MATCH($H180,RoleNames,),MATCH($F180,ExpenseNames,)),0)</f>
        <v>0</v>
      </c>
      <c r="AZ180" s="22">
        <f>INDEX(RoleData,MATCH($H180,RoleNames,),MATCH($F180,ExpenseNames,))*INDEX(StaffData, MATCH(CONCATENATE($C180,"New hires",$G180,$H180),StaffDataLookupName,), MATCH(AZ$6,StaffDataMonths,))  + IF(AZ$6&gt;INDEX(RoleData,MATCH($H180,RoleNames,),MATCH('Role Assumptions'!$H$5,ExpenseNames,)),INDEX(StaffData, MATCH(CONCATENATE($C180,"New hires",$G180,$H180),StaffDataLookupName,), MATCH(AZ$6-INDEX(RoleData,MATCH($H180,RoleNames,),MATCH('Role Assumptions'!$H$5,ExpenseNames,)),StaffDataMonths,)) * INDEX(RoleData,MATCH($H180,RoleNames,),MATCH($F180,ExpenseNames,)),0)</f>
        <v>222000</v>
      </c>
      <c r="BA180" s="22">
        <f>INDEX(RoleData,MATCH($H180,RoleNames,),MATCH($F180,ExpenseNames,))*INDEX(StaffData, MATCH(CONCATENATE($C180,"New hires",$G180,$H180),StaffDataLookupName,), MATCH(BA$6,StaffDataMonths,))  + IF(BA$6&gt;INDEX(RoleData,MATCH($H180,RoleNames,),MATCH('Role Assumptions'!$H$5,ExpenseNames,)),INDEX(StaffData, MATCH(CONCATENATE($C180,"New hires",$G180,$H180),StaffDataLookupName,), MATCH(BA$6-INDEX(RoleData,MATCH($H180,RoleNames,),MATCH('Role Assumptions'!$H$5,ExpenseNames,)),StaffDataMonths,)) * INDEX(RoleData,MATCH($H180,RoleNames,),MATCH($F180,ExpenseNames,)),0)</f>
        <v>136000</v>
      </c>
      <c r="BB180" s="22">
        <f>INDEX(RoleData,MATCH($H180,RoleNames,),MATCH($F180,ExpenseNames,))*INDEX(StaffData, MATCH(CONCATENATE($C180,"New hires",$G180,$H180),StaffDataLookupName,), MATCH(BB$6,StaffDataMonths,))  + IF(BB$6&gt;INDEX(RoleData,MATCH($H180,RoleNames,),MATCH('Role Assumptions'!$H$5,ExpenseNames,)),INDEX(StaffData, MATCH(CONCATENATE($C180,"New hires",$G180,$H180),StaffDataLookupName,), MATCH(BB$6-INDEX(RoleData,MATCH($H180,RoleNames,),MATCH('Role Assumptions'!$H$5,ExpenseNames,)),StaffDataMonths,)) * INDEX(RoleData,MATCH($H180,RoleNames,),MATCH($F180,ExpenseNames,)),0)</f>
        <v>946000</v>
      </c>
      <c r="BC180" s="22">
        <f>INDEX(RoleData,MATCH($H180,RoleNames,),MATCH($F180,ExpenseNames,))*INDEX(StaffData, MATCH(CONCATENATE($C180,"New hires",$G180,$H180),StaffDataLookupName,), MATCH(BC$6,StaffDataMonths,))  + IF(BC$6&gt;INDEX(RoleData,MATCH($H180,RoleNames,),MATCH('Role Assumptions'!$H$5,ExpenseNames,)),INDEX(StaffData, MATCH(CONCATENATE($C180,"New hires",$G180,$H180),StaffDataLookupName,), MATCH(BC$6-INDEX(RoleData,MATCH($H180,RoleNames,),MATCH('Role Assumptions'!$H$5,ExpenseNames,)),StaffDataMonths,)) * INDEX(RoleData,MATCH($H180,RoleNames,),MATCH($F180,ExpenseNames,)),0)</f>
        <v>986000</v>
      </c>
      <c r="BD180" s="22">
        <f>INDEX(RoleData,MATCH($H180,RoleNames,),MATCH($F180,ExpenseNames,))*INDEX(StaffData, MATCH(CONCATENATE($C180,"New hires",$G180,$H180),StaffDataLookupName,), MATCH(BD$6,StaffDataMonths,))  + IF(BD$6&gt;INDEX(RoleData,MATCH($H180,RoleNames,),MATCH('Role Assumptions'!$H$5,ExpenseNames,)),INDEX(StaffData, MATCH(CONCATENATE($C180,"New hires",$G180,$H180),StaffDataLookupName,), MATCH(BD$6-INDEX(RoleData,MATCH($H180,RoleNames,),MATCH('Role Assumptions'!$H$5,ExpenseNames,)),StaffDataMonths,)) * INDEX(RoleData,MATCH($H180,RoleNames,),MATCH($F180,ExpenseNames,)),0)</f>
        <v>536000</v>
      </c>
      <c r="BE180" s="22">
        <f>INDEX(RoleData,MATCH($H180,RoleNames,),MATCH($F180,ExpenseNames,))*INDEX(StaffData, MATCH(CONCATENATE($C180,"New hires",$G180,$H180),StaffDataLookupName,), MATCH(BE$6,StaffDataMonths,))  + IF(BE$6&gt;INDEX(RoleData,MATCH($H180,RoleNames,),MATCH('Role Assumptions'!$H$5,ExpenseNames,)),INDEX(StaffData, MATCH(CONCATENATE($C180,"New hires",$G180,$H180),StaffDataLookupName,), MATCH(BE$6-INDEX(RoleData,MATCH($H180,RoleNames,),MATCH('Role Assumptions'!$H$5,ExpenseNames,)),StaffDataMonths,)) * INDEX(RoleData,MATCH($H180,RoleNames,),MATCH($F180,ExpenseNames,)),0)</f>
        <v>1216000</v>
      </c>
      <c r="BF180" s="22">
        <f>INDEX(RoleData,MATCH($H180,RoleNames,),MATCH($F180,ExpenseNames,))*INDEX(StaffData, MATCH(CONCATENATE($C180,"New hires",$G180,$H180),StaffDataLookupName,), MATCH(BF$6,StaffDataMonths,))  + IF(BF$6&gt;INDEX(RoleData,MATCH($H180,RoleNames,),MATCH('Role Assumptions'!$H$5,ExpenseNames,)),INDEX(StaffData, MATCH(CONCATENATE($C180,"New hires",$G180,$H180),StaffDataLookupName,), MATCH(BF$6-INDEX(RoleData,MATCH($H180,RoleNames,),MATCH('Role Assumptions'!$H$5,ExpenseNames,)),StaffDataMonths,)) * INDEX(RoleData,MATCH($H180,RoleNames,),MATCH($F180,ExpenseNames,)),0)</f>
        <v>0</v>
      </c>
      <c r="BG180" s="22">
        <f>INDEX(RoleData,MATCH($H180,RoleNames,),MATCH($F180,ExpenseNames,))*INDEX(StaffData, MATCH(CONCATENATE($C180,"New hires",$G180,$H180),StaffDataLookupName,), MATCH(BG$6,StaffDataMonths,))  + IF(BG$6&gt;INDEX(RoleData,MATCH($H180,RoleNames,),MATCH('Role Assumptions'!$H$5,ExpenseNames,)),INDEX(StaffData, MATCH(CONCATENATE($C180,"New hires",$G180,$H180),StaffDataLookupName,), MATCH(BG$6-INDEX(RoleData,MATCH($H180,RoleNames,),MATCH('Role Assumptions'!$H$5,ExpenseNames,)),StaffDataMonths,)) * INDEX(RoleData,MATCH($H180,RoleNames,),MATCH($F180,ExpenseNames,)),0)</f>
        <v>66000</v>
      </c>
      <c r="BH180" s="22">
        <f>INDEX(RoleData,MATCH($H180,RoleNames,),MATCH($F180,ExpenseNames,))*INDEX(StaffData, MATCH(CONCATENATE($C180,"New hires",$G180,$H180),StaffDataLookupName,), MATCH(BH$6,StaffDataMonths,))  + IF(BH$6&gt;INDEX(RoleData,MATCH($H180,RoleNames,),MATCH('Role Assumptions'!$H$5,ExpenseNames,)),INDEX(StaffData, MATCH(CONCATENATE($C180,"New hires",$G180,$H180),StaffDataLookupName,), MATCH(BH$6-INDEX(RoleData,MATCH($H180,RoleNames,),MATCH('Role Assumptions'!$H$5,ExpenseNames,)),StaffDataMonths,)) * INDEX(RoleData,MATCH($H180,RoleNames,),MATCH($F180,ExpenseNames,)),0)</f>
        <v>316000</v>
      </c>
      <c r="BI180" s="22">
        <f>INDEX(RoleData,MATCH($H180,RoleNames,),MATCH($F180,ExpenseNames,))*INDEX(StaffData, MATCH(CONCATENATE($C180,"New hires",$G180,$H180),StaffDataLookupName,), MATCH(BI$6,StaffDataMonths,))  + IF(BI$6&gt;INDEX(RoleData,MATCH($H180,RoleNames,),MATCH('Role Assumptions'!$H$5,ExpenseNames,)),INDEX(StaffData, MATCH(CONCATENATE($C180,"New hires",$G180,$H180),StaffDataLookupName,), MATCH(BI$6-INDEX(RoleData,MATCH($H180,RoleNames,),MATCH('Role Assumptions'!$H$5,ExpenseNames,)),StaffDataMonths,)) * INDEX(RoleData,MATCH($H180,RoleNames,),MATCH($F180,ExpenseNames,)),0)</f>
        <v>0</v>
      </c>
      <c r="BJ180" s="22">
        <f>INDEX(RoleData,MATCH($H180,RoleNames,),MATCH($F180,ExpenseNames,))*INDEX(StaffData, MATCH(CONCATENATE($C180,"New hires",$G180,$H180),StaffDataLookupName,), MATCH(BJ$6,StaffDataMonths,))  + IF(BJ$6&gt;INDEX(RoleData,MATCH($H180,RoleNames,),MATCH('Role Assumptions'!$H$5,ExpenseNames,)),INDEX(StaffData, MATCH(CONCATENATE($C180,"New hires",$G180,$H180),StaffDataLookupName,), MATCH(BJ$6-INDEX(RoleData,MATCH($H180,RoleNames,),MATCH('Role Assumptions'!$H$5,ExpenseNames,)),StaffDataMonths,)) * INDEX(RoleData,MATCH($H180,RoleNames,),MATCH($F180,ExpenseNames,)),0)</f>
        <v>0</v>
      </c>
      <c r="BK180" s="22">
        <f>INDEX(RoleData,MATCH($H180,RoleNames,),MATCH($F180,ExpenseNames,))*INDEX(StaffData, MATCH(CONCATENATE($C180,"New hires",$G180,$H180),StaffDataLookupName,), MATCH(BK$6,StaffDataMonths,))  + IF(BK$6&gt;INDEX(RoleData,MATCH($H180,RoleNames,),MATCH('Role Assumptions'!$H$5,ExpenseNames,)),INDEX(StaffData, MATCH(CONCATENATE($C180,"New hires",$G180,$H180),StaffDataLookupName,), MATCH(BK$6-INDEX(RoleData,MATCH($H180,RoleNames,),MATCH('Role Assumptions'!$H$5,ExpenseNames,)),StaffDataMonths,)) * INDEX(RoleData,MATCH($H180,RoleNames,),MATCH($F180,ExpenseNames,)),0)</f>
        <v>0</v>
      </c>
      <c r="BL180" s="22">
        <f>INDEX(RoleData,MATCH($H180,RoleNames,),MATCH($F180,ExpenseNames,))*INDEX(StaffData, MATCH(CONCATENATE($C180,"New hires",$G180,$H180),StaffDataLookupName,), MATCH(BL$6,StaffDataMonths,))  + IF(BL$6&gt;INDEX(RoleData,MATCH($H180,RoleNames,),MATCH('Role Assumptions'!$H$5,ExpenseNames,)),INDEX(StaffData, MATCH(CONCATENATE($C180,"New hires",$G180,$H180),StaffDataLookupName,), MATCH(BL$6-INDEX(RoleData,MATCH($H180,RoleNames,),MATCH('Role Assumptions'!$H$5,ExpenseNames,)),StaffDataMonths,)) * INDEX(RoleData,MATCH($H180,RoleNames,),MATCH($F180,ExpenseNames,)),0)</f>
        <v>0</v>
      </c>
      <c r="BM180" s="22">
        <f>INDEX(RoleData,MATCH($H180,RoleNames,),MATCH($F180,ExpenseNames,))*INDEX(StaffData, MATCH(CONCATENATE($C180,"New hires",$G180,$H180),StaffDataLookupName,), MATCH(BM$6,StaffDataMonths,))  + IF(BM$6&gt;INDEX(RoleData,MATCH($H180,RoleNames,),MATCH('Role Assumptions'!$H$5,ExpenseNames,)),INDEX(StaffData, MATCH(CONCATENATE($C180,"New hires",$G180,$H180),StaffDataLookupName,), MATCH(BM$6-INDEX(RoleData,MATCH($H180,RoleNames,),MATCH('Role Assumptions'!$H$5,ExpenseNames,)),StaffDataMonths,)) * INDEX(RoleData,MATCH($H180,RoleNames,),MATCH($F180,ExpenseNames,)),0)</f>
        <v>190000</v>
      </c>
      <c r="BN180" s="22">
        <f>INDEX(RoleData,MATCH($H180,RoleNames,),MATCH($F180,ExpenseNames,))*INDEX(StaffData, MATCH(CONCATENATE($C180,"New hires",$G180,$H180),StaffDataLookupName,), MATCH(BN$6,StaffDataMonths,))  + IF(BN$6&gt;INDEX(RoleData,MATCH($H180,RoleNames,),MATCH('Role Assumptions'!$H$5,ExpenseNames,)),INDEX(StaffData, MATCH(CONCATENATE($C180,"New hires",$G180,$H180),StaffDataLookupName,), MATCH(BN$6-INDEX(RoleData,MATCH($H180,RoleNames,),MATCH('Role Assumptions'!$H$5,ExpenseNames,)),StaffDataMonths,)) * INDEX(RoleData,MATCH($H180,RoleNames,),MATCH($F180,ExpenseNames,)),0)</f>
        <v>0</v>
      </c>
      <c r="BO180" s="22">
        <f>INDEX(RoleData,MATCH($H180,RoleNames,),MATCH($F180,ExpenseNames,))*INDEX(StaffData, MATCH(CONCATENATE($C180,"New hires",$G180,$H180),StaffDataLookupName,), MATCH(BO$6,StaffDataMonths,))  + IF(BO$6&gt;INDEX(RoleData,MATCH($H180,RoleNames,),MATCH('Role Assumptions'!$H$5,ExpenseNames,)),INDEX(StaffData, MATCH(CONCATENATE($C180,"New hires",$G180,$H180),StaffDataLookupName,), MATCH(BO$6-INDEX(RoleData,MATCH($H180,RoleNames,),MATCH('Role Assumptions'!$H$5,ExpenseNames,)),StaffDataMonths,)) * INDEX(RoleData,MATCH($H180,RoleNames,),MATCH($F180,ExpenseNames,)),0)</f>
        <v>0</v>
      </c>
      <c r="BP180" s="22">
        <f>INDEX(RoleData,MATCH($H180,RoleNames,),MATCH($F180,ExpenseNames,))*INDEX(StaffData, MATCH(CONCATENATE($C180,"New hires",$G180,$H180),StaffDataLookupName,), MATCH(BP$6,StaffDataMonths,))  + IF(BP$6&gt;INDEX(RoleData,MATCH($H180,RoleNames,),MATCH('Role Assumptions'!$H$5,ExpenseNames,)),INDEX(StaffData, MATCH(CONCATENATE($C180,"New hires",$G180,$H180),StaffDataLookupName,), MATCH(BP$6-INDEX(RoleData,MATCH($H180,RoleNames,),MATCH('Role Assumptions'!$H$5,ExpenseNames,)),StaffDataMonths,)) * INDEX(RoleData,MATCH($H180,RoleNames,),MATCH($F180,ExpenseNames,)),0)</f>
        <v>368000</v>
      </c>
      <c r="BQ180" s="22">
        <f>INDEX(RoleData,MATCH($H180,RoleNames,),MATCH($F180,ExpenseNames,))*INDEX(StaffData, MATCH(CONCATENATE($C180,"New hires",$G180,$H180),StaffDataLookupName,), MATCH(BQ$6,StaffDataMonths,))  + IF(BQ$6&gt;INDEX(RoleData,MATCH($H180,RoleNames,),MATCH('Role Assumptions'!$H$5,ExpenseNames,)),INDEX(StaffData, MATCH(CONCATENATE($C180,"New hires",$G180,$H180),StaffDataLookupName,), MATCH(BQ$6-INDEX(RoleData,MATCH($H180,RoleNames,),MATCH('Role Assumptions'!$H$5,ExpenseNames,)),StaffDataMonths,)) * INDEX(RoleData,MATCH($H180,RoleNames,),MATCH($F180,ExpenseNames,)),0)</f>
        <v>56000</v>
      </c>
    </row>
    <row r="181" spans="1:69" s="9" customFormat="1" ht="16" customHeight="1">
      <c r="A181" s="212"/>
      <c r="B181" s="21" t="s">
        <v>132</v>
      </c>
      <c r="C181" s="212" t="s">
        <v>34</v>
      </c>
      <c r="D181" s="212" t="s">
        <v>118</v>
      </c>
      <c r="E181" s="212" t="s">
        <v>113</v>
      </c>
      <c r="F181" s="212" t="s">
        <v>89</v>
      </c>
      <c r="G181" s="212" t="s">
        <v>61</v>
      </c>
      <c r="H181" s="197" t="s">
        <v>62</v>
      </c>
      <c r="I181" s="197" t="str">
        <f t="shared" si="110"/>
        <v>ExpensesOperationsStaffTechnologyComputerSystems administrationSystems Administrator</v>
      </c>
      <c r="J181" s="22">
        <f>INDEX(RoleData,MATCH($H181,RoleNames,),MATCH($F181,ExpenseNames,))*INDEX(StaffData, MATCH(CONCATENATE($C181,"New hires",$G181,$H181),StaffDataLookupName,), MATCH(J$6,StaffDataMonths,))  + IF(J$6&gt;INDEX(RoleData,MATCH($H181,RoleNames,),MATCH('Role Assumptions'!$H$5,ExpenseNames,)),INDEX(StaffData, MATCH(CONCATENATE($C181,"New hires",$G181,$H181),StaffDataLookupName,), MATCH(J$6-INDEX(RoleData,MATCH($H181,RoleNames,),MATCH('Role Assumptions'!$H$5,ExpenseNames,)),StaffDataMonths,)) * INDEX(RoleData,MATCH($H181,RoleNames,),MATCH($F181,ExpenseNames,)),0)</f>
        <v>0</v>
      </c>
      <c r="K181" s="22">
        <f>INDEX(RoleData,MATCH($H181,RoleNames,),MATCH($F181,ExpenseNames,))*INDEX(StaffData, MATCH(CONCATENATE($C181,"New hires",$G181,$H181),StaffDataLookupName,), MATCH(K$6,StaffDataMonths,))  + IF(K$6&gt;INDEX(RoleData,MATCH($H181,RoleNames,),MATCH('Role Assumptions'!$H$5,ExpenseNames,)),INDEX(StaffData, MATCH(CONCATENATE($C181,"New hires",$G181,$H181),StaffDataLookupName,), MATCH(K$6-INDEX(RoleData,MATCH($H181,RoleNames,),MATCH('Role Assumptions'!$H$5,ExpenseNames,)),StaffDataMonths,)) * INDEX(RoleData,MATCH($H181,RoleNames,),MATCH($F181,ExpenseNames,)),0)</f>
        <v>0</v>
      </c>
      <c r="L181" s="22">
        <f>INDEX(RoleData,MATCH($H181,RoleNames,),MATCH($F181,ExpenseNames,))*INDEX(StaffData, MATCH(CONCATENATE($C181,"New hires",$G181,$H181),StaffDataLookupName,), MATCH(L$6,StaffDataMonths,))  + IF(L$6&gt;INDEX(RoleData,MATCH($H181,RoleNames,),MATCH('Role Assumptions'!$H$5,ExpenseNames,)),INDEX(StaffData, MATCH(CONCATENATE($C181,"New hires",$G181,$H181),StaffDataLookupName,), MATCH(L$6-INDEX(RoleData,MATCH($H181,RoleNames,),MATCH('Role Assumptions'!$H$5,ExpenseNames,)),StaffDataMonths,)) * INDEX(RoleData,MATCH($H181,RoleNames,),MATCH($F181,ExpenseNames,)),0)</f>
        <v>0</v>
      </c>
      <c r="M181" s="22">
        <f>INDEX(RoleData,MATCH($H181,RoleNames,),MATCH($F181,ExpenseNames,))*INDEX(StaffData, MATCH(CONCATENATE($C181,"New hires",$G181,$H181),StaffDataLookupName,), MATCH(M$6,StaffDataMonths,))  + IF(M$6&gt;INDEX(RoleData,MATCH($H181,RoleNames,),MATCH('Role Assumptions'!$H$5,ExpenseNames,)),INDEX(StaffData, MATCH(CONCATENATE($C181,"New hires",$G181,$H181),StaffDataLookupName,), MATCH(M$6-INDEX(RoleData,MATCH($H181,RoleNames,),MATCH('Role Assumptions'!$H$5,ExpenseNames,)),StaffDataMonths,)) * INDEX(RoleData,MATCH($H181,RoleNames,),MATCH($F181,ExpenseNames,)),0)</f>
        <v>0</v>
      </c>
      <c r="N181" s="22">
        <f>INDEX(RoleData,MATCH($H181,RoleNames,),MATCH($F181,ExpenseNames,))*INDEX(StaffData, MATCH(CONCATENATE($C181,"New hires",$G181,$H181),StaffDataLookupName,), MATCH(N$6,StaffDataMonths,))  + IF(N$6&gt;INDEX(RoleData,MATCH($H181,RoleNames,),MATCH('Role Assumptions'!$H$5,ExpenseNames,)),INDEX(StaffData, MATCH(CONCATENATE($C181,"New hires",$G181,$H181),StaffDataLookupName,), MATCH(N$6-INDEX(RoleData,MATCH($H181,RoleNames,),MATCH('Role Assumptions'!$H$5,ExpenseNames,)),StaffDataMonths,)) * INDEX(RoleData,MATCH($H181,RoleNames,),MATCH($F181,ExpenseNames,)),0)</f>
        <v>0</v>
      </c>
      <c r="O181" s="22">
        <f>INDEX(RoleData,MATCH($H181,RoleNames,),MATCH($F181,ExpenseNames,))*INDEX(StaffData, MATCH(CONCATENATE($C181,"New hires",$G181,$H181),StaffDataLookupName,), MATCH(O$6,StaffDataMonths,))  + IF(O$6&gt;INDEX(RoleData,MATCH($H181,RoleNames,),MATCH('Role Assumptions'!$H$5,ExpenseNames,)),INDEX(StaffData, MATCH(CONCATENATE($C181,"New hires",$G181,$H181),StaffDataLookupName,), MATCH(O$6-INDEX(RoleData,MATCH($H181,RoleNames,),MATCH('Role Assumptions'!$H$5,ExpenseNames,)),StaffDataMonths,)) * INDEX(RoleData,MATCH($H181,RoleNames,),MATCH($F181,ExpenseNames,)),0)</f>
        <v>0</v>
      </c>
      <c r="P181" s="22">
        <f>INDEX(RoleData,MATCH($H181,RoleNames,),MATCH($F181,ExpenseNames,))*INDEX(StaffData, MATCH(CONCATENATE($C181,"New hires",$G181,$H181),StaffDataLookupName,), MATCH(P$6,StaffDataMonths,))  + IF(P$6&gt;INDEX(RoleData,MATCH($H181,RoleNames,),MATCH('Role Assumptions'!$H$5,ExpenseNames,)),INDEX(StaffData, MATCH(CONCATENATE($C181,"New hires",$G181,$H181),StaffDataLookupName,), MATCH(P$6-INDEX(RoleData,MATCH($H181,RoleNames,),MATCH('Role Assumptions'!$H$5,ExpenseNames,)),StaffDataMonths,)) * INDEX(RoleData,MATCH($H181,RoleNames,),MATCH($F181,ExpenseNames,)),0)</f>
        <v>0</v>
      </c>
      <c r="Q181" s="22">
        <f>INDEX(RoleData,MATCH($H181,RoleNames,),MATCH($F181,ExpenseNames,))*INDEX(StaffData, MATCH(CONCATENATE($C181,"New hires",$G181,$H181),StaffDataLookupName,), MATCH(Q$6,StaffDataMonths,))  + IF(Q$6&gt;INDEX(RoleData,MATCH($H181,RoleNames,),MATCH('Role Assumptions'!$H$5,ExpenseNames,)),INDEX(StaffData, MATCH(CONCATENATE($C181,"New hires",$G181,$H181),StaffDataLookupName,), MATCH(Q$6-INDEX(RoleData,MATCH($H181,RoleNames,),MATCH('Role Assumptions'!$H$5,ExpenseNames,)),StaffDataMonths,)) * INDEX(RoleData,MATCH($H181,RoleNames,),MATCH($F181,ExpenseNames,)),0)</f>
        <v>0</v>
      </c>
      <c r="R181" s="22">
        <f>INDEX(RoleData,MATCH($H181,RoleNames,),MATCH($F181,ExpenseNames,))*INDEX(StaffData, MATCH(CONCATENATE($C181,"New hires",$G181,$H181),StaffDataLookupName,), MATCH(R$6,StaffDataMonths,))  + IF(R$6&gt;INDEX(RoleData,MATCH($H181,RoleNames,),MATCH('Role Assumptions'!$H$5,ExpenseNames,)),INDEX(StaffData, MATCH(CONCATENATE($C181,"New hires",$G181,$H181),StaffDataLookupName,), MATCH(R$6-INDEX(RoleData,MATCH($H181,RoleNames,),MATCH('Role Assumptions'!$H$5,ExpenseNames,)),StaffDataMonths,)) * INDEX(RoleData,MATCH($H181,RoleNames,),MATCH($F181,ExpenseNames,)),0)</f>
        <v>0</v>
      </c>
      <c r="S181" s="22">
        <f>INDEX(RoleData,MATCH($H181,RoleNames,),MATCH($F181,ExpenseNames,))*INDEX(StaffData, MATCH(CONCATENATE($C181,"New hires",$G181,$H181),StaffDataLookupName,), MATCH(S$6,StaffDataMonths,))  + IF(S$6&gt;INDEX(RoleData,MATCH($H181,RoleNames,),MATCH('Role Assumptions'!$H$5,ExpenseNames,)),INDEX(StaffData, MATCH(CONCATENATE($C181,"New hires",$G181,$H181),StaffDataLookupName,), MATCH(S$6-INDEX(RoleData,MATCH($H181,RoleNames,),MATCH('Role Assumptions'!$H$5,ExpenseNames,)),StaffDataMonths,)) * INDEX(RoleData,MATCH($H181,RoleNames,),MATCH($F181,ExpenseNames,)),0)</f>
        <v>2000</v>
      </c>
      <c r="T181" s="22">
        <f>INDEX(RoleData,MATCH($H181,RoleNames,),MATCH($F181,ExpenseNames,))*INDEX(StaffData, MATCH(CONCATENATE($C181,"New hires",$G181,$H181),StaffDataLookupName,), MATCH(T$6,StaffDataMonths,))  + IF(T$6&gt;INDEX(RoleData,MATCH($H181,RoleNames,),MATCH('Role Assumptions'!$H$5,ExpenseNames,)),INDEX(StaffData, MATCH(CONCATENATE($C181,"New hires",$G181,$H181),StaffDataLookupName,), MATCH(T$6-INDEX(RoleData,MATCH($H181,RoleNames,),MATCH('Role Assumptions'!$H$5,ExpenseNames,)),StaffDataMonths,)) * INDEX(RoleData,MATCH($H181,RoleNames,),MATCH($F181,ExpenseNames,)),0)</f>
        <v>0</v>
      </c>
      <c r="U181" s="22">
        <f>INDEX(RoleData,MATCH($H181,RoleNames,),MATCH($F181,ExpenseNames,))*INDEX(StaffData, MATCH(CONCATENATE($C181,"New hires",$G181,$H181),StaffDataLookupName,), MATCH(U$6,StaffDataMonths,))  + IF(U$6&gt;INDEX(RoleData,MATCH($H181,RoleNames,),MATCH('Role Assumptions'!$H$5,ExpenseNames,)),INDEX(StaffData, MATCH(CONCATENATE($C181,"New hires",$G181,$H181),StaffDataLookupName,), MATCH(U$6-INDEX(RoleData,MATCH($H181,RoleNames,),MATCH('Role Assumptions'!$H$5,ExpenseNames,)),StaffDataMonths,)) * INDEX(RoleData,MATCH($H181,RoleNames,),MATCH($F181,ExpenseNames,)),0)</f>
        <v>0</v>
      </c>
      <c r="V181" s="22">
        <f>INDEX(RoleData,MATCH($H181,RoleNames,),MATCH($F181,ExpenseNames,))*INDEX(StaffData, MATCH(CONCATENATE($C181,"New hires",$G181,$H181),StaffDataLookupName,), MATCH(V$6,StaffDataMonths,))  + IF(V$6&gt;INDEX(RoleData,MATCH($H181,RoleNames,),MATCH('Role Assumptions'!$H$5,ExpenseNames,)),INDEX(StaffData, MATCH(CONCATENATE($C181,"New hires",$G181,$H181),StaffDataLookupName,), MATCH(V$6-INDEX(RoleData,MATCH($H181,RoleNames,),MATCH('Role Assumptions'!$H$5,ExpenseNames,)),StaffDataMonths,)) * INDEX(RoleData,MATCH($H181,RoleNames,),MATCH($F181,ExpenseNames,)),0)</f>
        <v>0</v>
      </c>
      <c r="W181" s="22">
        <f>INDEX(RoleData,MATCH($H181,RoleNames,),MATCH($F181,ExpenseNames,))*INDEX(StaffData, MATCH(CONCATENATE($C181,"New hires",$G181,$H181),StaffDataLookupName,), MATCH(W$6,StaffDataMonths,))  + IF(W$6&gt;INDEX(RoleData,MATCH($H181,RoleNames,),MATCH('Role Assumptions'!$H$5,ExpenseNames,)),INDEX(StaffData, MATCH(CONCATENATE($C181,"New hires",$G181,$H181),StaffDataLookupName,), MATCH(W$6-INDEX(RoleData,MATCH($H181,RoleNames,),MATCH('Role Assumptions'!$H$5,ExpenseNames,)),StaffDataMonths,)) * INDEX(RoleData,MATCH($H181,RoleNames,),MATCH($F181,ExpenseNames,)),0)</f>
        <v>0</v>
      </c>
      <c r="X181" s="22">
        <f>INDEX(RoleData,MATCH($H181,RoleNames,),MATCH($F181,ExpenseNames,))*INDEX(StaffData, MATCH(CONCATENATE($C181,"New hires",$G181,$H181),StaffDataLookupName,), MATCH(X$6,StaffDataMonths,))  + IF(X$6&gt;INDEX(RoleData,MATCH($H181,RoleNames,),MATCH('Role Assumptions'!$H$5,ExpenseNames,)),INDEX(StaffData, MATCH(CONCATENATE($C181,"New hires",$G181,$H181),StaffDataLookupName,), MATCH(X$6-INDEX(RoleData,MATCH($H181,RoleNames,),MATCH('Role Assumptions'!$H$5,ExpenseNames,)),StaffDataMonths,)) * INDEX(RoleData,MATCH($H181,RoleNames,),MATCH($F181,ExpenseNames,)),0)</f>
        <v>0</v>
      </c>
      <c r="Y181" s="22">
        <f>INDEX(RoleData,MATCH($H181,RoleNames,),MATCH($F181,ExpenseNames,))*INDEX(StaffData, MATCH(CONCATENATE($C181,"New hires",$G181,$H181),StaffDataLookupName,), MATCH(Y$6,StaffDataMonths,))  + IF(Y$6&gt;INDEX(RoleData,MATCH($H181,RoleNames,),MATCH('Role Assumptions'!$H$5,ExpenseNames,)),INDEX(StaffData, MATCH(CONCATENATE($C181,"New hires",$G181,$H181),StaffDataLookupName,), MATCH(Y$6-INDEX(RoleData,MATCH($H181,RoleNames,),MATCH('Role Assumptions'!$H$5,ExpenseNames,)),StaffDataMonths,)) * INDEX(RoleData,MATCH($H181,RoleNames,),MATCH($F181,ExpenseNames,)),0)</f>
        <v>0</v>
      </c>
      <c r="Z181" s="22">
        <f>INDEX(RoleData,MATCH($H181,RoleNames,),MATCH($F181,ExpenseNames,))*INDEX(StaffData, MATCH(CONCATENATE($C181,"New hires",$G181,$H181),StaffDataLookupName,), MATCH(Z$6,StaffDataMonths,))  + IF(Z$6&gt;INDEX(RoleData,MATCH($H181,RoleNames,),MATCH('Role Assumptions'!$H$5,ExpenseNames,)),INDEX(StaffData, MATCH(CONCATENATE($C181,"New hires",$G181,$H181),StaffDataLookupName,), MATCH(Z$6-INDEX(RoleData,MATCH($H181,RoleNames,),MATCH('Role Assumptions'!$H$5,ExpenseNames,)),StaffDataMonths,)) * INDEX(RoleData,MATCH($H181,RoleNames,),MATCH($F181,ExpenseNames,)),0)</f>
        <v>0</v>
      </c>
      <c r="AA181" s="22">
        <f>INDEX(RoleData,MATCH($H181,RoleNames,),MATCH($F181,ExpenseNames,))*INDEX(StaffData, MATCH(CONCATENATE($C181,"New hires",$G181,$H181),StaffDataLookupName,), MATCH(AA$6,StaffDataMonths,))  + IF(AA$6&gt;INDEX(RoleData,MATCH($H181,RoleNames,),MATCH('Role Assumptions'!$H$5,ExpenseNames,)),INDEX(StaffData, MATCH(CONCATENATE($C181,"New hires",$G181,$H181),StaffDataLookupName,), MATCH(AA$6-INDEX(RoleData,MATCH($H181,RoleNames,),MATCH('Role Assumptions'!$H$5,ExpenseNames,)),StaffDataMonths,)) * INDEX(RoleData,MATCH($H181,RoleNames,),MATCH($F181,ExpenseNames,)),0)</f>
        <v>0</v>
      </c>
      <c r="AB181" s="22">
        <f>INDEX(RoleData,MATCH($H181,RoleNames,),MATCH($F181,ExpenseNames,))*INDEX(StaffData, MATCH(CONCATENATE($C181,"New hires",$G181,$H181),StaffDataLookupName,), MATCH(AB$6,StaffDataMonths,))  + IF(AB$6&gt;INDEX(RoleData,MATCH($H181,RoleNames,),MATCH('Role Assumptions'!$H$5,ExpenseNames,)),INDEX(StaffData, MATCH(CONCATENATE($C181,"New hires",$G181,$H181),StaffDataLookupName,), MATCH(AB$6-INDEX(RoleData,MATCH($H181,RoleNames,),MATCH('Role Assumptions'!$H$5,ExpenseNames,)),StaffDataMonths,)) * INDEX(RoleData,MATCH($H181,RoleNames,),MATCH($F181,ExpenseNames,)),0)</f>
        <v>0</v>
      </c>
      <c r="AC181" s="22">
        <f>INDEX(RoleData,MATCH($H181,RoleNames,),MATCH($F181,ExpenseNames,))*INDEX(StaffData, MATCH(CONCATENATE($C181,"New hires",$G181,$H181),StaffDataLookupName,), MATCH(AC$6,StaffDataMonths,))  + IF(AC$6&gt;INDEX(RoleData,MATCH($H181,RoleNames,),MATCH('Role Assumptions'!$H$5,ExpenseNames,)),INDEX(StaffData, MATCH(CONCATENATE($C181,"New hires",$G181,$H181),StaffDataLookupName,), MATCH(AC$6-INDEX(RoleData,MATCH($H181,RoleNames,),MATCH('Role Assumptions'!$H$5,ExpenseNames,)),StaffDataMonths,)) * INDEX(RoleData,MATCH($H181,RoleNames,),MATCH($F181,ExpenseNames,)),0)</f>
        <v>0</v>
      </c>
      <c r="AD181" s="22">
        <f>INDEX(RoleData,MATCH($H181,RoleNames,),MATCH($F181,ExpenseNames,))*INDEX(StaffData, MATCH(CONCATENATE($C181,"New hires",$G181,$H181),StaffDataLookupName,), MATCH(AD$6,StaffDataMonths,))  + IF(AD$6&gt;INDEX(RoleData,MATCH($H181,RoleNames,),MATCH('Role Assumptions'!$H$5,ExpenseNames,)),INDEX(StaffData, MATCH(CONCATENATE($C181,"New hires",$G181,$H181),StaffDataLookupName,), MATCH(AD$6-INDEX(RoleData,MATCH($H181,RoleNames,),MATCH('Role Assumptions'!$H$5,ExpenseNames,)),StaffDataMonths,)) * INDEX(RoleData,MATCH($H181,RoleNames,),MATCH($F181,ExpenseNames,)),0)</f>
        <v>0</v>
      </c>
      <c r="AE181" s="22">
        <f>INDEX(RoleData,MATCH($H181,RoleNames,),MATCH($F181,ExpenseNames,))*INDEX(StaffData, MATCH(CONCATENATE($C181,"New hires",$G181,$H181),StaffDataLookupName,), MATCH(AE$6,StaffDataMonths,))  + IF(AE$6&gt;INDEX(RoleData,MATCH($H181,RoleNames,),MATCH('Role Assumptions'!$H$5,ExpenseNames,)),INDEX(StaffData, MATCH(CONCATENATE($C181,"New hires",$G181,$H181),StaffDataLookupName,), MATCH(AE$6-INDEX(RoleData,MATCH($H181,RoleNames,),MATCH('Role Assumptions'!$H$5,ExpenseNames,)),StaffDataMonths,)) * INDEX(RoleData,MATCH($H181,RoleNames,),MATCH($F181,ExpenseNames,)),0)</f>
        <v>0</v>
      </c>
      <c r="AF181" s="22">
        <f>INDEX(RoleData,MATCH($H181,RoleNames,),MATCH($F181,ExpenseNames,))*INDEX(StaffData, MATCH(CONCATENATE($C181,"New hires",$G181,$H181),StaffDataLookupName,), MATCH(AF$6,StaffDataMonths,))  + IF(AF$6&gt;INDEX(RoleData,MATCH($H181,RoleNames,),MATCH('Role Assumptions'!$H$5,ExpenseNames,)),INDEX(StaffData, MATCH(CONCATENATE($C181,"New hires",$G181,$H181),StaffDataLookupName,), MATCH(AF$6-INDEX(RoleData,MATCH($H181,RoleNames,),MATCH('Role Assumptions'!$H$5,ExpenseNames,)),StaffDataMonths,)) * INDEX(RoleData,MATCH($H181,RoleNames,),MATCH($F181,ExpenseNames,)),0)</f>
        <v>0</v>
      </c>
      <c r="AG181" s="22">
        <f>INDEX(RoleData,MATCH($H181,RoleNames,),MATCH($F181,ExpenseNames,))*INDEX(StaffData, MATCH(CONCATENATE($C181,"New hires",$G181,$H181),StaffDataLookupName,), MATCH(AG$6,StaffDataMonths,))  + IF(AG$6&gt;INDEX(RoleData,MATCH($H181,RoleNames,),MATCH('Role Assumptions'!$H$5,ExpenseNames,)),INDEX(StaffData, MATCH(CONCATENATE($C181,"New hires",$G181,$H181),StaffDataLookupName,), MATCH(AG$6-INDEX(RoleData,MATCH($H181,RoleNames,),MATCH('Role Assumptions'!$H$5,ExpenseNames,)),StaffDataMonths,)) * INDEX(RoleData,MATCH($H181,RoleNames,),MATCH($F181,ExpenseNames,)),0)</f>
        <v>0</v>
      </c>
      <c r="AH181" s="22">
        <f>INDEX(RoleData,MATCH($H181,RoleNames,),MATCH($F181,ExpenseNames,))*INDEX(StaffData, MATCH(CONCATENATE($C181,"New hires",$G181,$H181),StaffDataLookupName,), MATCH(AH$6,StaffDataMonths,))  + IF(AH$6&gt;INDEX(RoleData,MATCH($H181,RoleNames,),MATCH('Role Assumptions'!$H$5,ExpenseNames,)),INDEX(StaffData, MATCH(CONCATENATE($C181,"New hires",$G181,$H181),StaffDataLookupName,), MATCH(AH$6-INDEX(RoleData,MATCH($H181,RoleNames,),MATCH('Role Assumptions'!$H$5,ExpenseNames,)),StaffDataMonths,)) * INDEX(RoleData,MATCH($H181,RoleNames,),MATCH($F181,ExpenseNames,)),0)</f>
        <v>0</v>
      </c>
      <c r="AI181" s="22">
        <f>INDEX(RoleData,MATCH($H181,RoleNames,),MATCH($F181,ExpenseNames,))*INDEX(StaffData, MATCH(CONCATENATE($C181,"New hires",$G181,$H181),StaffDataLookupName,), MATCH(AI$6,StaffDataMonths,))  + IF(AI$6&gt;INDEX(RoleData,MATCH($H181,RoleNames,),MATCH('Role Assumptions'!$H$5,ExpenseNames,)),INDEX(StaffData, MATCH(CONCATENATE($C181,"New hires",$G181,$H181),StaffDataLookupName,), MATCH(AI$6-INDEX(RoleData,MATCH($H181,RoleNames,),MATCH('Role Assumptions'!$H$5,ExpenseNames,)),StaffDataMonths,)) * INDEX(RoleData,MATCH($H181,RoleNames,),MATCH($F181,ExpenseNames,)),0)</f>
        <v>0</v>
      </c>
      <c r="AJ181" s="22">
        <f>INDEX(RoleData,MATCH($H181,RoleNames,),MATCH($F181,ExpenseNames,))*INDEX(StaffData, MATCH(CONCATENATE($C181,"New hires",$G181,$H181),StaffDataLookupName,), MATCH(AJ$6,StaffDataMonths,))  + IF(AJ$6&gt;INDEX(RoleData,MATCH($H181,RoleNames,),MATCH('Role Assumptions'!$H$5,ExpenseNames,)),INDEX(StaffData, MATCH(CONCATENATE($C181,"New hires",$G181,$H181),StaffDataLookupName,), MATCH(AJ$6-INDEX(RoleData,MATCH($H181,RoleNames,),MATCH('Role Assumptions'!$H$5,ExpenseNames,)),StaffDataMonths,)) * INDEX(RoleData,MATCH($H181,RoleNames,),MATCH($F181,ExpenseNames,)),0)</f>
        <v>2000</v>
      </c>
      <c r="AK181" s="22">
        <f>INDEX(RoleData,MATCH($H181,RoleNames,),MATCH($F181,ExpenseNames,))*INDEX(StaffData, MATCH(CONCATENATE($C181,"New hires",$G181,$H181),StaffDataLookupName,), MATCH(AK$6,StaffDataMonths,))  + IF(AK$6&gt;INDEX(RoleData,MATCH($H181,RoleNames,),MATCH('Role Assumptions'!$H$5,ExpenseNames,)),INDEX(StaffData, MATCH(CONCATENATE($C181,"New hires",$G181,$H181),StaffDataLookupName,), MATCH(AK$6-INDEX(RoleData,MATCH($H181,RoleNames,),MATCH('Role Assumptions'!$H$5,ExpenseNames,)),StaffDataMonths,)) * INDEX(RoleData,MATCH($H181,RoleNames,),MATCH($F181,ExpenseNames,)),0)</f>
        <v>0</v>
      </c>
      <c r="AL181" s="22">
        <f>INDEX(RoleData,MATCH($H181,RoleNames,),MATCH($F181,ExpenseNames,))*INDEX(StaffData, MATCH(CONCATENATE($C181,"New hires",$G181,$H181),StaffDataLookupName,), MATCH(AL$6,StaffDataMonths,))  + IF(AL$6&gt;INDEX(RoleData,MATCH($H181,RoleNames,),MATCH('Role Assumptions'!$H$5,ExpenseNames,)),INDEX(StaffData, MATCH(CONCATENATE($C181,"New hires",$G181,$H181),StaffDataLookupName,), MATCH(AL$6-INDEX(RoleData,MATCH($H181,RoleNames,),MATCH('Role Assumptions'!$H$5,ExpenseNames,)),StaffDataMonths,)) * INDEX(RoleData,MATCH($H181,RoleNames,),MATCH($F181,ExpenseNames,)),0)</f>
        <v>0</v>
      </c>
      <c r="AM181" s="22">
        <f>INDEX(RoleData,MATCH($H181,RoleNames,),MATCH($F181,ExpenseNames,))*INDEX(StaffData, MATCH(CONCATENATE($C181,"New hires",$G181,$H181),StaffDataLookupName,), MATCH(AM$6,StaffDataMonths,))  + IF(AM$6&gt;INDEX(RoleData,MATCH($H181,RoleNames,),MATCH('Role Assumptions'!$H$5,ExpenseNames,)),INDEX(StaffData, MATCH(CONCATENATE($C181,"New hires",$G181,$H181),StaffDataLookupName,), MATCH(AM$6-INDEX(RoleData,MATCH($H181,RoleNames,),MATCH('Role Assumptions'!$H$5,ExpenseNames,)),StaffDataMonths,)) * INDEX(RoleData,MATCH($H181,RoleNames,),MATCH($F181,ExpenseNames,)),0)</f>
        <v>0</v>
      </c>
      <c r="AN181" s="22">
        <f>INDEX(RoleData,MATCH($H181,RoleNames,),MATCH($F181,ExpenseNames,))*INDEX(StaffData, MATCH(CONCATENATE($C181,"New hires",$G181,$H181),StaffDataLookupName,), MATCH(AN$6,StaffDataMonths,))  + IF(AN$6&gt;INDEX(RoleData,MATCH($H181,RoleNames,),MATCH('Role Assumptions'!$H$5,ExpenseNames,)),INDEX(StaffData, MATCH(CONCATENATE($C181,"New hires",$G181,$H181),StaffDataLookupName,), MATCH(AN$6-INDEX(RoleData,MATCH($H181,RoleNames,),MATCH('Role Assumptions'!$H$5,ExpenseNames,)),StaffDataMonths,)) * INDEX(RoleData,MATCH($H181,RoleNames,),MATCH($F181,ExpenseNames,)),0)</f>
        <v>0</v>
      </c>
      <c r="AO181" s="22">
        <f>INDEX(RoleData,MATCH($H181,RoleNames,),MATCH($F181,ExpenseNames,))*INDEX(StaffData, MATCH(CONCATENATE($C181,"New hires",$G181,$H181),StaffDataLookupName,), MATCH(AO$6,StaffDataMonths,))  + IF(AO$6&gt;INDEX(RoleData,MATCH($H181,RoleNames,),MATCH('Role Assumptions'!$H$5,ExpenseNames,)),INDEX(StaffData, MATCH(CONCATENATE($C181,"New hires",$G181,$H181),StaffDataLookupName,), MATCH(AO$6-INDEX(RoleData,MATCH($H181,RoleNames,),MATCH('Role Assumptions'!$H$5,ExpenseNames,)),StaffDataMonths,)) * INDEX(RoleData,MATCH($H181,RoleNames,),MATCH($F181,ExpenseNames,)),0)</f>
        <v>0</v>
      </c>
      <c r="AP181" s="22">
        <f>INDEX(RoleData,MATCH($H181,RoleNames,),MATCH($F181,ExpenseNames,))*INDEX(StaffData, MATCH(CONCATENATE($C181,"New hires",$G181,$H181),StaffDataLookupName,), MATCH(AP$6,StaffDataMonths,))  + IF(AP$6&gt;INDEX(RoleData,MATCH($H181,RoleNames,),MATCH('Role Assumptions'!$H$5,ExpenseNames,)),INDEX(StaffData, MATCH(CONCATENATE($C181,"New hires",$G181,$H181),StaffDataLookupName,), MATCH(AP$6-INDEX(RoleData,MATCH($H181,RoleNames,),MATCH('Role Assumptions'!$H$5,ExpenseNames,)),StaffDataMonths,)) * INDEX(RoleData,MATCH($H181,RoleNames,),MATCH($F181,ExpenseNames,)),0)</f>
        <v>0</v>
      </c>
      <c r="AQ181" s="22">
        <f>INDEX(RoleData,MATCH($H181,RoleNames,),MATCH($F181,ExpenseNames,))*INDEX(StaffData, MATCH(CONCATENATE($C181,"New hires",$G181,$H181),StaffDataLookupName,), MATCH(AQ$6,StaffDataMonths,))  + IF(AQ$6&gt;INDEX(RoleData,MATCH($H181,RoleNames,),MATCH('Role Assumptions'!$H$5,ExpenseNames,)),INDEX(StaffData, MATCH(CONCATENATE($C181,"New hires",$G181,$H181),StaffDataLookupName,), MATCH(AQ$6-INDEX(RoleData,MATCH($H181,RoleNames,),MATCH('Role Assumptions'!$H$5,ExpenseNames,)),StaffDataMonths,)) * INDEX(RoleData,MATCH($H181,RoleNames,),MATCH($F181,ExpenseNames,)),0)</f>
        <v>2000</v>
      </c>
      <c r="AR181" s="22">
        <f>INDEX(RoleData,MATCH($H181,RoleNames,),MATCH($F181,ExpenseNames,))*INDEX(StaffData, MATCH(CONCATENATE($C181,"New hires",$G181,$H181),StaffDataLookupName,), MATCH(AR$6,StaffDataMonths,))  + IF(AR$6&gt;INDEX(RoleData,MATCH($H181,RoleNames,),MATCH('Role Assumptions'!$H$5,ExpenseNames,)),INDEX(StaffData, MATCH(CONCATENATE($C181,"New hires",$G181,$H181),StaffDataLookupName,), MATCH(AR$6-INDEX(RoleData,MATCH($H181,RoleNames,),MATCH('Role Assumptions'!$H$5,ExpenseNames,)),StaffDataMonths,)) * INDEX(RoleData,MATCH($H181,RoleNames,),MATCH($F181,ExpenseNames,)),0)</f>
        <v>0</v>
      </c>
      <c r="AS181" s="22">
        <f>INDEX(RoleData,MATCH($H181,RoleNames,),MATCH($F181,ExpenseNames,))*INDEX(StaffData, MATCH(CONCATENATE($C181,"New hires",$G181,$H181),StaffDataLookupName,), MATCH(AS$6,StaffDataMonths,))  + IF(AS$6&gt;INDEX(RoleData,MATCH($H181,RoleNames,),MATCH('Role Assumptions'!$H$5,ExpenseNames,)),INDEX(StaffData, MATCH(CONCATENATE($C181,"New hires",$G181,$H181),StaffDataLookupName,), MATCH(AS$6-INDEX(RoleData,MATCH($H181,RoleNames,),MATCH('Role Assumptions'!$H$5,ExpenseNames,)),StaffDataMonths,)) * INDEX(RoleData,MATCH($H181,RoleNames,),MATCH($F181,ExpenseNames,)),0)</f>
        <v>0</v>
      </c>
      <c r="AT181" s="22">
        <f>INDEX(RoleData,MATCH($H181,RoleNames,),MATCH($F181,ExpenseNames,))*INDEX(StaffData, MATCH(CONCATENATE($C181,"New hires",$G181,$H181),StaffDataLookupName,), MATCH(AT$6,StaffDataMonths,))  + IF(AT$6&gt;INDEX(RoleData,MATCH($H181,RoleNames,),MATCH('Role Assumptions'!$H$5,ExpenseNames,)),INDEX(StaffData, MATCH(CONCATENATE($C181,"New hires",$G181,$H181),StaffDataLookupName,), MATCH(AT$6-INDEX(RoleData,MATCH($H181,RoleNames,),MATCH('Role Assumptions'!$H$5,ExpenseNames,)),StaffDataMonths,)) * INDEX(RoleData,MATCH($H181,RoleNames,),MATCH($F181,ExpenseNames,)),0)</f>
        <v>0</v>
      </c>
      <c r="AU181" s="22">
        <f>INDEX(RoleData,MATCH($H181,RoleNames,),MATCH($F181,ExpenseNames,))*INDEX(StaffData, MATCH(CONCATENATE($C181,"New hires",$G181,$H181),StaffDataLookupName,), MATCH(AU$6,StaffDataMonths,))  + IF(AU$6&gt;INDEX(RoleData,MATCH($H181,RoleNames,),MATCH('Role Assumptions'!$H$5,ExpenseNames,)),INDEX(StaffData, MATCH(CONCATENATE($C181,"New hires",$G181,$H181),StaffDataLookupName,), MATCH(AU$6-INDEX(RoleData,MATCH($H181,RoleNames,),MATCH('Role Assumptions'!$H$5,ExpenseNames,)),StaffDataMonths,)) * INDEX(RoleData,MATCH($H181,RoleNames,),MATCH($F181,ExpenseNames,)),0)</f>
        <v>0</v>
      </c>
      <c r="AV181" s="22">
        <f>INDEX(RoleData,MATCH($H181,RoleNames,),MATCH($F181,ExpenseNames,))*INDEX(StaffData, MATCH(CONCATENATE($C181,"New hires",$G181,$H181),StaffDataLookupName,), MATCH(AV$6,StaffDataMonths,))  + IF(AV$6&gt;INDEX(RoleData,MATCH($H181,RoleNames,),MATCH('Role Assumptions'!$H$5,ExpenseNames,)),INDEX(StaffData, MATCH(CONCATENATE($C181,"New hires",$G181,$H181),StaffDataLookupName,), MATCH(AV$6-INDEX(RoleData,MATCH($H181,RoleNames,),MATCH('Role Assumptions'!$H$5,ExpenseNames,)),StaffDataMonths,)) * INDEX(RoleData,MATCH($H181,RoleNames,),MATCH($F181,ExpenseNames,)),0)</f>
        <v>0</v>
      </c>
      <c r="AW181" s="22">
        <f>INDEX(RoleData,MATCH($H181,RoleNames,),MATCH($F181,ExpenseNames,))*INDEX(StaffData, MATCH(CONCATENATE($C181,"New hires",$G181,$H181),StaffDataLookupName,), MATCH(AW$6,StaffDataMonths,))  + IF(AW$6&gt;INDEX(RoleData,MATCH($H181,RoleNames,),MATCH('Role Assumptions'!$H$5,ExpenseNames,)),INDEX(StaffData, MATCH(CONCATENATE($C181,"New hires",$G181,$H181),StaffDataLookupName,), MATCH(AW$6-INDEX(RoleData,MATCH($H181,RoleNames,),MATCH('Role Assumptions'!$H$5,ExpenseNames,)),StaffDataMonths,)) * INDEX(RoleData,MATCH($H181,RoleNames,),MATCH($F181,ExpenseNames,)),0)</f>
        <v>0</v>
      </c>
      <c r="AX181" s="22">
        <f>INDEX(RoleData,MATCH($H181,RoleNames,),MATCH($F181,ExpenseNames,))*INDEX(StaffData, MATCH(CONCATENATE($C181,"New hires",$G181,$H181),StaffDataLookupName,), MATCH(AX$6,StaffDataMonths,))  + IF(AX$6&gt;INDEX(RoleData,MATCH($H181,RoleNames,),MATCH('Role Assumptions'!$H$5,ExpenseNames,)),INDEX(StaffData, MATCH(CONCATENATE($C181,"New hires",$G181,$H181),StaffDataLookupName,), MATCH(AX$6-INDEX(RoleData,MATCH($H181,RoleNames,),MATCH('Role Assumptions'!$H$5,ExpenseNames,)),StaffDataMonths,)) * INDEX(RoleData,MATCH($H181,RoleNames,),MATCH($F181,ExpenseNames,)),0)</f>
        <v>0</v>
      </c>
      <c r="AY181" s="22">
        <f>INDEX(RoleData,MATCH($H181,RoleNames,),MATCH($F181,ExpenseNames,))*INDEX(StaffData, MATCH(CONCATENATE($C181,"New hires",$G181,$H181),StaffDataLookupName,), MATCH(AY$6,StaffDataMonths,))  + IF(AY$6&gt;INDEX(RoleData,MATCH($H181,RoleNames,),MATCH('Role Assumptions'!$H$5,ExpenseNames,)),INDEX(StaffData, MATCH(CONCATENATE($C181,"New hires",$G181,$H181),StaffDataLookupName,), MATCH(AY$6-INDEX(RoleData,MATCH($H181,RoleNames,),MATCH('Role Assumptions'!$H$5,ExpenseNames,)),StaffDataMonths,)) * INDEX(RoleData,MATCH($H181,RoleNames,),MATCH($F181,ExpenseNames,)),0)</f>
        <v>2000</v>
      </c>
      <c r="AZ181" s="22">
        <f>INDEX(RoleData,MATCH($H181,RoleNames,),MATCH($F181,ExpenseNames,))*INDEX(StaffData, MATCH(CONCATENATE($C181,"New hires",$G181,$H181),StaffDataLookupName,), MATCH(AZ$6,StaffDataMonths,))  + IF(AZ$6&gt;INDEX(RoleData,MATCH($H181,RoleNames,),MATCH('Role Assumptions'!$H$5,ExpenseNames,)),INDEX(StaffData, MATCH(CONCATENATE($C181,"New hires",$G181,$H181),StaffDataLookupName,), MATCH(AZ$6-INDEX(RoleData,MATCH($H181,RoleNames,),MATCH('Role Assumptions'!$H$5,ExpenseNames,)),StaffDataMonths,)) * INDEX(RoleData,MATCH($H181,RoleNames,),MATCH($F181,ExpenseNames,)),0)</f>
        <v>0</v>
      </c>
      <c r="BA181" s="22">
        <f>INDEX(RoleData,MATCH($H181,RoleNames,),MATCH($F181,ExpenseNames,))*INDEX(StaffData, MATCH(CONCATENATE($C181,"New hires",$G181,$H181),StaffDataLookupName,), MATCH(BA$6,StaffDataMonths,))  + IF(BA$6&gt;INDEX(RoleData,MATCH($H181,RoleNames,),MATCH('Role Assumptions'!$H$5,ExpenseNames,)),INDEX(StaffData, MATCH(CONCATENATE($C181,"New hires",$G181,$H181),StaffDataLookupName,), MATCH(BA$6-INDEX(RoleData,MATCH($H181,RoleNames,),MATCH('Role Assumptions'!$H$5,ExpenseNames,)),StaffDataMonths,)) * INDEX(RoleData,MATCH($H181,RoleNames,),MATCH($F181,ExpenseNames,)),0)</f>
        <v>0</v>
      </c>
      <c r="BB181" s="22">
        <f>INDEX(RoleData,MATCH($H181,RoleNames,),MATCH($F181,ExpenseNames,))*INDEX(StaffData, MATCH(CONCATENATE($C181,"New hires",$G181,$H181),StaffDataLookupName,), MATCH(BB$6,StaffDataMonths,))  + IF(BB$6&gt;INDEX(RoleData,MATCH($H181,RoleNames,),MATCH('Role Assumptions'!$H$5,ExpenseNames,)),INDEX(StaffData, MATCH(CONCATENATE($C181,"New hires",$G181,$H181),StaffDataLookupName,), MATCH(BB$6-INDEX(RoleData,MATCH($H181,RoleNames,),MATCH('Role Assumptions'!$H$5,ExpenseNames,)),StaffDataMonths,)) * INDEX(RoleData,MATCH($H181,RoleNames,),MATCH($F181,ExpenseNames,)),0)</f>
        <v>0</v>
      </c>
      <c r="BC181" s="22">
        <f>INDEX(RoleData,MATCH($H181,RoleNames,),MATCH($F181,ExpenseNames,))*INDEX(StaffData, MATCH(CONCATENATE($C181,"New hires",$G181,$H181),StaffDataLookupName,), MATCH(BC$6,StaffDataMonths,))  + IF(BC$6&gt;INDEX(RoleData,MATCH($H181,RoleNames,),MATCH('Role Assumptions'!$H$5,ExpenseNames,)),INDEX(StaffData, MATCH(CONCATENATE($C181,"New hires",$G181,$H181),StaffDataLookupName,), MATCH(BC$6-INDEX(RoleData,MATCH($H181,RoleNames,),MATCH('Role Assumptions'!$H$5,ExpenseNames,)),StaffDataMonths,)) * INDEX(RoleData,MATCH($H181,RoleNames,),MATCH($F181,ExpenseNames,)),0)</f>
        <v>0</v>
      </c>
      <c r="BD181" s="22">
        <f>INDEX(RoleData,MATCH($H181,RoleNames,),MATCH($F181,ExpenseNames,))*INDEX(StaffData, MATCH(CONCATENATE($C181,"New hires",$G181,$H181),StaffDataLookupName,), MATCH(BD$6,StaffDataMonths,))  + IF(BD$6&gt;INDEX(RoleData,MATCH($H181,RoleNames,),MATCH('Role Assumptions'!$H$5,ExpenseNames,)),INDEX(StaffData, MATCH(CONCATENATE($C181,"New hires",$G181,$H181),StaffDataLookupName,), MATCH(BD$6-INDEX(RoleData,MATCH($H181,RoleNames,),MATCH('Role Assumptions'!$H$5,ExpenseNames,)),StaffDataMonths,)) * INDEX(RoleData,MATCH($H181,RoleNames,),MATCH($F181,ExpenseNames,)),0)</f>
        <v>0</v>
      </c>
      <c r="BE181" s="22">
        <f>INDEX(RoleData,MATCH($H181,RoleNames,),MATCH($F181,ExpenseNames,))*INDEX(StaffData, MATCH(CONCATENATE($C181,"New hires",$G181,$H181),StaffDataLookupName,), MATCH(BE$6,StaffDataMonths,))  + IF(BE$6&gt;INDEX(RoleData,MATCH($H181,RoleNames,),MATCH('Role Assumptions'!$H$5,ExpenseNames,)),INDEX(StaffData, MATCH(CONCATENATE($C181,"New hires",$G181,$H181),StaffDataLookupName,), MATCH(BE$6-INDEX(RoleData,MATCH($H181,RoleNames,),MATCH('Role Assumptions'!$H$5,ExpenseNames,)),StaffDataMonths,)) * INDEX(RoleData,MATCH($H181,RoleNames,),MATCH($F181,ExpenseNames,)),0)</f>
        <v>0</v>
      </c>
      <c r="BF181" s="22">
        <f>INDEX(RoleData,MATCH($H181,RoleNames,),MATCH($F181,ExpenseNames,))*INDEX(StaffData, MATCH(CONCATENATE($C181,"New hires",$G181,$H181),StaffDataLookupName,), MATCH(BF$6,StaffDataMonths,))  + IF(BF$6&gt;INDEX(RoleData,MATCH($H181,RoleNames,),MATCH('Role Assumptions'!$H$5,ExpenseNames,)),INDEX(StaffData, MATCH(CONCATENATE($C181,"New hires",$G181,$H181),StaffDataLookupName,), MATCH(BF$6-INDEX(RoleData,MATCH($H181,RoleNames,),MATCH('Role Assumptions'!$H$5,ExpenseNames,)),StaffDataMonths,)) * INDEX(RoleData,MATCH($H181,RoleNames,),MATCH($F181,ExpenseNames,)),0)</f>
        <v>0</v>
      </c>
      <c r="BG181" s="22">
        <f>INDEX(RoleData,MATCH($H181,RoleNames,),MATCH($F181,ExpenseNames,))*INDEX(StaffData, MATCH(CONCATENATE($C181,"New hires",$G181,$H181),StaffDataLookupName,), MATCH(BG$6,StaffDataMonths,))  + IF(BG$6&gt;INDEX(RoleData,MATCH($H181,RoleNames,),MATCH('Role Assumptions'!$H$5,ExpenseNames,)),INDEX(StaffData, MATCH(CONCATENATE($C181,"New hires",$G181,$H181),StaffDataLookupName,), MATCH(BG$6-INDEX(RoleData,MATCH($H181,RoleNames,),MATCH('Role Assumptions'!$H$5,ExpenseNames,)),StaffDataMonths,)) * INDEX(RoleData,MATCH($H181,RoleNames,),MATCH($F181,ExpenseNames,)),0)</f>
        <v>0</v>
      </c>
      <c r="BH181" s="22">
        <f>INDEX(RoleData,MATCH($H181,RoleNames,),MATCH($F181,ExpenseNames,))*INDEX(StaffData, MATCH(CONCATENATE($C181,"New hires",$G181,$H181),StaffDataLookupName,), MATCH(BH$6,StaffDataMonths,))  + IF(BH$6&gt;INDEX(RoleData,MATCH($H181,RoleNames,),MATCH('Role Assumptions'!$H$5,ExpenseNames,)),INDEX(StaffData, MATCH(CONCATENATE($C181,"New hires",$G181,$H181),StaffDataLookupName,), MATCH(BH$6-INDEX(RoleData,MATCH($H181,RoleNames,),MATCH('Role Assumptions'!$H$5,ExpenseNames,)),StaffDataMonths,)) * INDEX(RoleData,MATCH($H181,RoleNames,),MATCH($F181,ExpenseNames,)),0)</f>
        <v>2000</v>
      </c>
      <c r="BI181" s="22">
        <f>INDEX(RoleData,MATCH($H181,RoleNames,),MATCH($F181,ExpenseNames,))*INDEX(StaffData, MATCH(CONCATENATE($C181,"New hires",$G181,$H181),StaffDataLookupName,), MATCH(BI$6,StaffDataMonths,))  + IF(BI$6&gt;INDEX(RoleData,MATCH($H181,RoleNames,),MATCH('Role Assumptions'!$H$5,ExpenseNames,)),INDEX(StaffData, MATCH(CONCATENATE($C181,"New hires",$G181,$H181),StaffDataLookupName,), MATCH(BI$6-INDEX(RoleData,MATCH($H181,RoleNames,),MATCH('Role Assumptions'!$H$5,ExpenseNames,)),StaffDataMonths,)) * INDEX(RoleData,MATCH($H181,RoleNames,),MATCH($F181,ExpenseNames,)),0)</f>
        <v>0</v>
      </c>
      <c r="BJ181" s="22">
        <f>INDEX(RoleData,MATCH($H181,RoleNames,),MATCH($F181,ExpenseNames,))*INDEX(StaffData, MATCH(CONCATENATE($C181,"New hires",$G181,$H181),StaffDataLookupName,), MATCH(BJ$6,StaffDataMonths,))  + IF(BJ$6&gt;INDEX(RoleData,MATCH($H181,RoleNames,),MATCH('Role Assumptions'!$H$5,ExpenseNames,)),INDEX(StaffData, MATCH(CONCATENATE($C181,"New hires",$G181,$H181),StaffDataLookupName,), MATCH(BJ$6-INDEX(RoleData,MATCH($H181,RoleNames,),MATCH('Role Assumptions'!$H$5,ExpenseNames,)),StaffDataMonths,)) * INDEX(RoleData,MATCH($H181,RoleNames,),MATCH($F181,ExpenseNames,)),0)</f>
        <v>2000</v>
      </c>
      <c r="BK181" s="22">
        <f>INDEX(RoleData,MATCH($H181,RoleNames,),MATCH($F181,ExpenseNames,))*INDEX(StaffData, MATCH(CONCATENATE($C181,"New hires",$G181,$H181),StaffDataLookupName,), MATCH(BK$6,StaffDataMonths,))  + IF(BK$6&gt;INDEX(RoleData,MATCH($H181,RoleNames,),MATCH('Role Assumptions'!$H$5,ExpenseNames,)),INDEX(StaffData, MATCH(CONCATENATE($C181,"New hires",$G181,$H181),StaffDataLookupName,), MATCH(BK$6-INDEX(RoleData,MATCH($H181,RoleNames,),MATCH('Role Assumptions'!$H$5,ExpenseNames,)),StaffDataMonths,)) * INDEX(RoleData,MATCH($H181,RoleNames,),MATCH($F181,ExpenseNames,)),0)</f>
        <v>0</v>
      </c>
      <c r="BL181" s="22">
        <f>INDEX(RoleData,MATCH($H181,RoleNames,),MATCH($F181,ExpenseNames,))*INDEX(StaffData, MATCH(CONCATENATE($C181,"New hires",$G181,$H181),StaffDataLookupName,), MATCH(BL$6,StaffDataMonths,))  + IF(BL$6&gt;INDEX(RoleData,MATCH($H181,RoleNames,),MATCH('Role Assumptions'!$H$5,ExpenseNames,)),INDEX(StaffData, MATCH(CONCATENATE($C181,"New hires",$G181,$H181),StaffDataLookupName,), MATCH(BL$6-INDEX(RoleData,MATCH($H181,RoleNames,),MATCH('Role Assumptions'!$H$5,ExpenseNames,)),StaffDataMonths,)) * INDEX(RoleData,MATCH($H181,RoleNames,),MATCH($F181,ExpenseNames,)),0)</f>
        <v>0</v>
      </c>
      <c r="BM181" s="22">
        <f>INDEX(RoleData,MATCH($H181,RoleNames,),MATCH($F181,ExpenseNames,))*INDEX(StaffData, MATCH(CONCATENATE($C181,"New hires",$G181,$H181),StaffDataLookupName,), MATCH(BM$6,StaffDataMonths,))  + IF(BM$6&gt;INDEX(RoleData,MATCH($H181,RoleNames,),MATCH('Role Assumptions'!$H$5,ExpenseNames,)),INDEX(StaffData, MATCH(CONCATENATE($C181,"New hires",$G181,$H181),StaffDataLookupName,), MATCH(BM$6-INDEX(RoleData,MATCH($H181,RoleNames,),MATCH('Role Assumptions'!$H$5,ExpenseNames,)),StaffDataMonths,)) * INDEX(RoleData,MATCH($H181,RoleNames,),MATCH($F181,ExpenseNames,)),0)</f>
        <v>0</v>
      </c>
      <c r="BN181" s="22">
        <f>INDEX(RoleData,MATCH($H181,RoleNames,),MATCH($F181,ExpenseNames,))*INDEX(StaffData, MATCH(CONCATENATE($C181,"New hires",$G181,$H181),StaffDataLookupName,), MATCH(BN$6,StaffDataMonths,))  + IF(BN$6&gt;INDEX(RoleData,MATCH($H181,RoleNames,),MATCH('Role Assumptions'!$H$5,ExpenseNames,)),INDEX(StaffData, MATCH(CONCATENATE($C181,"New hires",$G181,$H181),StaffDataLookupName,), MATCH(BN$6-INDEX(RoleData,MATCH($H181,RoleNames,),MATCH('Role Assumptions'!$H$5,ExpenseNames,)),StaffDataMonths,)) * INDEX(RoleData,MATCH($H181,RoleNames,),MATCH($F181,ExpenseNames,)),0)</f>
        <v>0</v>
      </c>
      <c r="BO181" s="22">
        <f>INDEX(RoleData,MATCH($H181,RoleNames,),MATCH($F181,ExpenseNames,))*INDEX(StaffData, MATCH(CONCATENATE($C181,"New hires",$G181,$H181),StaffDataLookupName,), MATCH(BO$6,StaffDataMonths,))  + IF(BO$6&gt;INDEX(RoleData,MATCH($H181,RoleNames,),MATCH('Role Assumptions'!$H$5,ExpenseNames,)),INDEX(StaffData, MATCH(CONCATENATE($C181,"New hires",$G181,$H181),StaffDataLookupName,), MATCH(BO$6-INDEX(RoleData,MATCH($H181,RoleNames,),MATCH('Role Assumptions'!$H$5,ExpenseNames,)),StaffDataMonths,)) * INDEX(RoleData,MATCH($H181,RoleNames,),MATCH($F181,ExpenseNames,)),0)</f>
        <v>0</v>
      </c>
      <c r="BP181" s="22">
        <f>INDEX(RoleData,MATCH($H181,RoleNames,),MATCH($F181,ExpenseNames,))*INDEX(StaffData, MATCH(CONCATENATE($C181,"New hires",$G181,$H181),StaffDataLookupName,), MATCH(BP$6,StaffDataMonths,))  + IF(BP$6&gt;INDEX(RoleData,MATCH($H181,RoleNames,),MATCH('Role Assumptions'!$H$5,ExpenseNames,)),INDEX(StaffData, MATCH(CONCATENATE($C181,"New hires",$G181,$H181),StaffDataLookupName,), MATCH(BP$6-INDEX(RoleData,MATCH($H181,RoleNames,),MATCH('Role Assumptions'!$H$5,ExpenseNames,)),StaffDataMonths,)) * INDEX(RoleData,MATCH($H181,RoleNames,),MATCH($F181,ExpenseNames,)),0)</f>
        <v>0</v>
      </c>
      <c r="BQ181" s="22">
        <f>INDEX(RoleData,MATCH($H181,RoleNames,),MATCH($F181,ExpenseNames,))*INDEX(StaffData, MATCH(CONCATENATE($C181,"New hires",$G181,$H181),StaffDataLookupName,), MATCH(BQ$6,StaffDataMonths,))  + IF(BQ$6&gt;INDEX(RoleData,MATCH($H181,RoleNames,),MATCH('Role Assumptions'!$H$5,ExpenseNames,)),INDEX(StaffData, MATCH(CONCATENATE($C181,"New hires",$G181,$H181),StaffDataLookupName,), MATCH(BQ$6-INDEX(RoleData,MATCH($H181,RoleNames,),MATCH('Role Assumptions'!$H$5,ExpenseNames,)),StaffDataMonths,)) * INDEX(RoleData,MATCH($H181,RoleNames,),MATCH($F181,ExpenseNames,)),0)</f>
        <v>0</v>
      </c>
    </row>
    <row r="182" spans="1:69" s="9" customFormat="1" ht="15.75" customHeight="1">
      <c r="A182" s="212"/>
      <c r="B182" s="21" t="s">
        <v>132</v>
      </c>
      <c r="C182" s="212" t="s">
        <v>34</v>
      </c>
      <c r="D182" s="212" t="s">
        <v>118</v>
      </c>
      <c r="E182" s="212" t="s">
        <v>113</v>
      </c>
      <c r="F182" s="212" t="s">
        <v>90</v>
      </c>
      <c r="G182" s="212" t="s">
        <v>0</v>
      </c>
      <c r="H182" s="197" t="s">
        <v>102</v>
      </c>
      <c r="I182" s="197" t="str">
        <f t="shared" si="110"/>
        <v>ExpensesOperationsStaffTechnologyToolsManagementCOO</v>
      </c>
      <c r="J182" s="22">
        <f t="shared" ref="J182:S183" si="141">INDEX(RoleData,MATCH($H182,RoleNames,),MATCH($F182,ExpenseNames,))*INDEX(StaffData, MATCH(CONCATENATE($C182,"New hires",$G182,$H182),StaffDataLookupName,), MATCH(J$6,StaffDataMonths,))</f>
        <v>0</v>
      </c>
      <c r="K182" s="22">
        <f t="shared" si="141"/>
        <v>0</v>
      </c>
      <c r="L182" s="22">
        <f t="shared" si="141"/>
        <v>0</v>
      </c>
      <c r="M182" s="22">
        <f t="shared" si="141"/>
        <v>0</v>
      </c>
      <c r="N182" s="22">
        <f t="shared" si="141"/>
        <v>0</v>
      </c>
      <c r="O182" s="22">
        <f t="shared" si="141"/>
        <v>0</v>
      </c>
      <c r="P182" s="22">
        <f t="shared" si="141"/>
        <v>0</v>
      </c>
      <c r="Q182" s="22">
        <f t="shared" si="141"/>
        <v>0</v>
      </c>
      <c r="R182" s="22">
        <f t="shared" si="141"/>
        <v>0</v>
      </c>
      <c r="S182" s="22">
        <f t="shared" si="141"/>
        <v>0</v>
      </c>
      <c r="T182" s="22">
        <f t="shared" ref="T182:AC183" si="142">INDEX(RoleData,MATCH($H182,RoleNames,),MATCH($F182,ExpenseNames,))*INDEX(StaffData, MATCH(CONCATENATE($C182,"New hires",$G182,$H182),StaffDataLookupName,), MATCH(T$6,StaffDataMonths,))</f>
        <v>0</v>
      </c>
      <c r="U182" s="22">
        <f t="shared" si="142"/>
        <v>0</v>
      </c>
      <c r="V182" s="22">
        <f t="shared" si="142"/>
        <v>0</v>
      </c>
      <c r="W182" s="22">
        <f t="shared" si="142"/>
        <v>0</v>
      </c>
      <c r="X182" s="22">
        <f t="shared" si="142"/>
        <v>0</v>
      </c>
      <c r="Y182" s="22">
        <f t="shared" si="142"/>
        <v>0</v>
      </c>
      <c r="Z182" s="22">
        <f t="shared" si="142"/>
        <v>0</v>
      </c>
      <c r="AA182" s="22">
        <f t="shared" si="142"/>
        <v>0</v>
      </c>
      <c r="AB182" s="22">
        <f t="shared" si="142"/>
        <v>0</v>
      </c>
      <c r="AC182" s="22">
        <f t="shared" si="142"/>
        <v>0</v>
      </c>
      <c r="AD182" s="22">
        <f t="shared" ref="AD182:AM183" si="143">INDEX(RoleData,MATCH($H182,RoleNames,),MATCH($F182,ExpenseNames,))*INDEX(StaffData, MATCH(CONCATENATE($C182,"New hires",$G182,$H182),StaffDataLookupName,), MATCH(AD$6,StaffDataMonths,))</f>
        <v>0</v>
      </c>
      <c r="AE182" s="22">
        <f t="shared" si="143"/>
        <v>0</v>
      </c>
      <c r="AF182" s="22">
        <f t="shared" si="143"/>
        <v>0</v>
      </c>
      <c r="AG182" s="22">
        <f t="shared" si="143"/>
        <v>0</v>
      </c>
      <c r="AH182" s="22">
        <f t="shared" si="143"/>
        <v>0</v>
      </c>
      <c r="AI182" s="22">
        <f t="shared" si="143"/>
        <v>0</v>
      </c>
      <c r="AJ182" s="22">
        <f t="shared" si="143"/>
        <v>0</v>
      </c>
      <c r="AK182" s="22">
        <f t="shared" si="143"/>
        <v>0</v>
      </c>
      <c r="AL182" s="22">
        <f t="shared" si="143"/>
        <v>0</v>
      </c>
      <c r="AM182" s="22">
        <f t="shared" si="143"/>
        <v>0</v>
      </c>
      <c r="AN182" s="22">
        <f t="shared" ref="AN182:AW183" si="144">INDEX(RoleData,MATCH($H182,RoleNames,),MATCH($F182,ExpenseNames,))*INDEX(StaffData, MATCH(CONCATENATE($C182,"New hires",$G182,$H182),StaffDataLookupName,), MATCH(AN$6,StaffDataMonths,))</f>
        <v>1000</v>
      </c>
      <c r="AO182" s="22">
        <f t="shared" si="144"/>
        <v>0</v>
      </c>
      <c r="AP182" s="22">
        <f t="shared" si="144"/>
        <v>0</v>
      </c>
      <c r="AQ182" s="22">
        <f t="shared" si="144"/>
        <v>0</v>
      </c>
      <c r="AR182" s="22">
        <f t="shared" si="144"/>
        <v>0</v>
      </c>
      <c r="AS182" s="22">
        <f t="shared" si="144"/>
        <v>0</v>
      </c>
      <c r="AT182" s="22">
        <f t="shared" si="144"/>
        <v>0</v>
      </c>
      <c r="AU182" s="22">
        <f t="shared" si="144"/>
        <v>0</v>
      </c>
      <c r="AV182" s="22">
        <f t="shared" si="144"/>
        <v>0</v>
      </c>
      <c r="AW182" s="22">
        <f t="shared" si="144"/>
        <v>0</v>
      </c>
      <c r="AX182" s="22">
        <f t="shared" ref="AX182:BG183" si="145">INDEX(RoleData,MATCH($H182,RoleNames,),MATCH($F182,ExpenseNames,))*INDEX(StaffData, MATCH(CONCATENATE($C182,"New hires",$G182,$H182),StaffDataLookupName,), MATCH(AX$6,StaffDataMonths,))</f>
        <v>0</v>
      </c>
      <c r="AY182" s="22">
        <f t="shared" si="145"/>
        <v>0</v>
      </c>
      <c r="AZ182" s="22">
        <f t="shared" si="145"/>
        <v>0</v>
      </c>
      <c r="BA182" s="22">
        <f t="shared" si="145"/>
        <v>0</v>
      </c>
      <c r="BB182" s="22">
        <f t="shared" si="145"/>
        <v>0</v>
      </c>
      <c r="BC182" s="22">
        <f t="shared" si="145"/>
        <v>0</v>
      </c>
      <c r="BD182" s="22">
        <f t="shared" si="145"/>
        <v>0</v>
      </c>
      <c r="BE182" s="22">
        <f t="shared" si="145"/>
        <v>0</v>
      </c>
      <c r="BF182" s="22">
        <f t="shared" si="145"/>
        <v>0</v>
      </c>
      <c r="BG182" s="22">
        <f t="shared" si="145"/>
        <v>0</v>
      </c>
      <c r="BH182" s="22">
        <f t="shared" ref="BH182:BQ183" si="146">INDEX(RoleData,MATCH($H182,RoleNames,),MATCH($F182,ExpenseNames,))*INDEX(StaffData, MATCH(CONCATENATE($C182,"New hires",$G182,$H182),StaffDataLookupName,), MATCH(BH$6,StaffDataMonths,))</f>
        <v>0</v>
      </c>
      <c r="BI182" s="22">
        <f t="shared" si="146"/>
        <v>0</v>
      </c>
      <c r="BJ182" s="22">
        <f t="shared" si="146"/>
        <v>0</v>
      </c>
      <c r="BK182" s="22">
        <f t="shared" si="146"/>
        <v>0</v>
      </c>
      <c r="BL182" s="22">
        <f t="shared" si="146"/>
        <v>0</v>
      </c>
      <c r="BM182" s="22">
        <f t="shared" si="146"/>
        <v>0</v>
      </c>
      <c r="BN182" s="22">
        <f t="shared" si="146"/>
        <v>0</v>
      </c>
      <c r="BO182" s="22">
        <f t="shared" si="146"/>
        <v>0</v>
      </c>
      <c r="BP182" s="22">
        <f t="shared" si="146"/>
        <v>0</v>
      </c>
      <c r="BQ182" s="22">
        <f t="shared" si="146"/>
        <v>0</v>
      </c>
    </row>
    <row r="183" spans="1:69" s="9" customFormat="1" ht="16" customHeight="1">
      <c r="A183" s="212"/>
      <c r="B183" s="21" t="s">
        <v>132</v>
      </c>
      <c r="C183" s="212" t="s">
        <v>34</v>
      </c>
      <c r="D183" s="212" t="s">
        <v>118</v>
      </c>
      <c r="E183" s="212" t="s">
        <v>113</v>
      </c>
      <c r="F183" s="212" t="s">
        <v>90</v>
      </c>
      <c r="G183" s="212" t="s">
        <v>57</v>
      </c>
      <c r="H183" s="197" t="s">
        <v>56</v>
      </c>
      <c r="I183" s="197" t="str">
        <f t="shared" si="110"/>
        <v>ExpensesOperationsStaffTechnologyToolsCustomer SupportSupport Manager</v>
      </c>
      <c r="J183" s="22">
        <f t="shared" si="141"/>
        <v>1000</v>
      </c>
      <c r="K183" s="22">
        <f t="shared" si="141"/>
        <v>0</v>
      </c>
      <c r="L183" s="22">
        <f t="shared" si="141"/>
        <v>0</v>
      </c>
      <c r="M183" s="22">
        <f t="shared" si="141"/>
        <v>0</v>
      </c>
      <c r="N183" s="22">
        <f t="shared" si="141"/>
        <v>0</v>
      </c>
      <c r="O183" s="22">
        <f t="shared" si="141"/>
        <v>0</v>
      </c>
      <c r="P183" s="22">
        <f t="shared" si="141"/>
        <v>0</v>
      </c>
      <c r="Q183" s="22">
        <f t="shared" si="141"/>
        <v>0</v>
      </c>
      <c r="R183" s="22">
        <f t="shared" si="141"/>
        <v>0</v>
      </c>
      <c r="S183" s="22">
        <f t="shared" si="141"/>
        <v>0</v>
      </c>
      <c r="T183" s="22">
        <f t="shared" si="142"/>
        <v>0</v>
      </c>
      <c r="U183" s="22">
        <f t="shared" si="142"/>
        <v>0</v>
      </c>
      <c r="V183" s="22">
        <f t="shared" si="142"/>
        <v>0</v>
      </c>
      <c r="W183" s="22">
        <f t="shared" si="142"/>
        <v>0</v>
      </c>
      <c r="X183" s="22">
        <f t="shared" si="142"/>
        <v>0</v>
      </c>
      <c r="Y183" s="22">
        <f t="shared" si="142"/>
        <v>0</v>
      </c>
      <c r="Z183" s="22">
        <f t="shared" si="142"/>
        <v>0</v>
      </c>
      <c r="AA183" s="22">
        <f t="shared" si="142"/>
        <v>0</v>
      </c>
      <c r="AB183" s="22">
        <f t="shared" si="142"/>
        <v>0</v>
      </c>
      <c r="AC183" s="22">
        <f t="shared" si="142"/>
        <v>0</v>
      </c>
      <c r="AD183" s="22">
        <f t="shared" si="143"/>
        <v>0</v>
      </c>
      <c r="AE183" s="22">
        <f t="shared" si="143"/>
        <v>0</v>
      </c>
      <c r="AF183" s="22">
        <f t="shared" si="143"/>
        <v>0</v>
      </c>
      <c r="AG183" s="22">
        <f t="shared" si="143"/>
        <v>0</v>
      </c>
      <c r="AH183" s="22">
        <f t="shared" si="143"/>
        <v>0</v>
      </c>
      <c r="AI183" s="22">
        <f t="shared" si="143"/>
        <v>0</v>
      </c>
      <c r="AJ183" s="22">
        <f t="shared" si="143"/>
        <v>0</v>
      </c>
      <c r="AK183" s="22">
        <f t="shared" si="143"/>
        <v>0</v>
      </c>
      <c r="AL183" s="22">
        <f t="shared" si="143"/>
        <v>0</v>
      </c>
      <c r="AM183" s="22">
        <f t="shared" si="143"/>
        <v>0</v>
      </c>
      <c r="AN183" s="22">
        <f t="shared" si="144"/>
        <v>0</v>
      </c>
      <c r="AO183" s="22">
        <f t="shared" si="144"/>
        <v>0</v>
      </c>
      <c r="AP183" s="22">
        <f t="shared" si="144"/>
        <v>0</v>
      </c>
      <c r="AQ183" s="22">
        <f t="shared" si="144"/>
        <v>0</v>
      </c>
      <c r="AR183" s="22">
        <f t="shared" si="144"/>
        <v>0</v>
      </c>
      <c r="AS183" s="22">
        <f t="shared" si="144"/>
        <v>0</v>
      </c>
      <c r="AT183" s="22">
        <f t="shared" si="144"/>
        <v>0</v>
      </c>
      <c r="AU183" s="22">
        <f t="shared" si="144"/>
        <v>0</v>
      </c>
      <c r="AV183" s="22">
        <f t="shared" si="144"/>
        <v>0</v>
      </c>
      <c r="AW183" s="22">
        <f t="shared" si="144"/>
        <v>0</v>
      </c>
      <c r="AX183" s="22">
        <f t="shared" si="145"/>
        <v>0</v>
      </c>
      <c r="AY183" s="22">
        <f t="shared" si="145"/>
        <v>0</v>
      </c>
      <c r="AZ183" s="22">
        <f t="shared" si="145"/>
        <v>0</v>
      </c>
      <c r="BA183" s="22">
        <f t="shared" si="145"/>
        <v>0</v>
      </c>
      <c r="BB183" s="22">
        <f t="shared" si="145"/>
        <v>0</v>
      </c>
      <c r="BC183" s="22">
        <f t="shared" si="145"/>
        <v>0</v>
      </c>
      <c r="BD183" s="22">
        <f t="shared" si="145"/>
        <v>0</v>
      </c>
      <c r="BE183" s="22">
        <f t="shared" si="145"/>
        <v>0</v>
      </c>
      <c r="BF183" s="22">
        <f t="shared" si="145"/>
        <v>0</v>
      </c>
      <c r="BG183" s="22">
        <f t="shared" si="145"/>
        <v>0</v>
      </c>
      <c r="BH183" s="22">
        <f t="shared" si="146"/>
        <v>0</v>
      </c>
      <c r="BI183" s="22">
        <f t="shared" si="146"/>
        <v>0</v>
      </c>
      <c r="BJ183" s="22">
        <f t="shared" si="146"/>
        <v>0</v>
      </c>
      <c r="BK183" s="22">
        <f t="shared" si="146"/>
        <v>0</v>
      </c>
      <c r="BL183" s="22">
        <f t="shared" si="146"/>
        <v>0</v>
      </c>
      <c r="BM183" s="22">
        <f t="shared" si="146"/>
        <v>0</v>
      </c>
      <c r="BN183" s="22">
        <f t="shared" si="146"/>
        <v>1000</v>
      </c>
      <c r="BO183" s="22">
        <f t="shared" si="146"/>
        <v>0</v>
      </c>
      <c r="BP183" s="22">
        <f t="shared" si="146"/>
        <v>0</v>
      </c>
      <c r="BQ183" s="22">
        <f t="shared" si="146"/>
        <v>0</v>
      </c>
    </row>
    <row r="184" spans="1:69" s="9" customFormat="1" ht="16" customHeight="1">
      <c r="A184" s="212"/>
      <c r="B184" s="21" t="s">
        <v>132</v>
      </c>
      <c r="C184" s="212" t="s">
        <v>34</v>
      </c>
      <c r="D184" s="212" t="s">
        <v>118</v>
      </c>
      <c r="E184" s="212" t="s">
        <v>113</v>
      </c>
      <c r="F184" s="212" t="s">
        <v>90</v>
      </c>
      <c r="G184" s="212" t="s">
        <v>57</v>
      </c>
      <c r="H184" s="197" t="s">
        <v>85</v>
      </c>
      <c r="I184" s="197" t="str">
        <f t="shared" si="110"/>
        <v>ExpensesOperationsStaffTechnologyToolsCustomer SupportUser Support Rep</v>
      </c>
      <c r="J184" s="22">
        <f t="shared" ref="J184:S190" si="147">INDEX(RoleData,MATCH($H184,RoleNames,),MATCH($F184,ExpenseNames,))*INDEX(StaffData, MATCH(CONCATENATE($C184,"New hires",$G184,$H184),StaffDataLookupName,), MATCH(J$6,StaffDataMonths,))</f>
        <v>1000</v>
      </c>
      <c r="K184" s="22">
        <f t="shared" si="147"/>
        <v>0</v>
      </c>
      <c r="L184" s="22">
        <f t="shared" si="147"/>
        <v>0</v>
      </c>
      <c r="M184" s="22">
        <f t="shared" si="147"/>
        <v>0</v>
      </c>
      <c r="N184" s="22">
        <f t="shared" si="147"/>
        <v>0</v>
      </c>
      <c r="O184" s="22">
        <f t="shared" si="147"/>
        <v>0</v>
      </c>
      <c r="P184" s="22">
        <f t="shared" si="147"/>
        <v>0</v>
      </c>
      <c r="Q184" s="22">
        <f t="shared" si="147"/>
        <v>0</v>
      </c>
      <c r="R184" s="22">
        <f t="shared" si="147"/>
        <v>0</v>
      </c>
      <c r="S184" s="22">
        <f t="shared" si="147"/>
        <v>0</v>
      </c>
      <c r="T184" s="22">
        <f t="shared" ref="T184:AC190" si="148">INDEX(RoleData,MATCH($H184,RoleNames,),MATCH($F184,ExpenseNames,))*INDEX(StaffData, MATCH(CONCATENATE($C184,"New hires",$G184,$H184),StaffDataLookupName,), MATCH(T$6,StaffDataMonths,))</f>
        <v>0</v>
      </c>
      <c r="U184" s="22">
        <f t="shared" si="148"/>
        <v>0</v>
      </c>
      <c r="V184" s="22">
        <f t="shared" si="148"/>
        <v>1000</v>
      </c>
      <c r="W184" s="22">
        <f t="shared" si="148"/>
        <v>0</v>
      </c>
      <c r="X184" s="22">
        <f t="shared" si="148"/>
        <v>0</v>
      </c>
      <c r="Y184" s="22">
        <f t="shared" si="148"/>
        <v>0</v>
      </c>
      <c r="Z184" s="22">
        <f t="shared" si="148"/>
        <v>1000</v>
      </c>
      <c r="AA184" s="22">
        <f t="shared" si="148"/>
        <v>0</v>
      </c>
      <c r="AB184" s="22">
        <f t="shared" si="148"/>
        <v>0</v>
      </c>
      <c r="AC184" s="22">
        <f t="shared" si="148"/>
        <v>1000</v>
      </c>
      <c r="AD184" s="22">
        <f t="shared" ref="AD184:AM190" si="149">INDEX(RoleData,MATCH($H184,RoleNames,),MATCH($F184,ExpenseNames,))*INDEX(StaffData, MATCH(CONCATENATE($C184,"New hires",$G184,$H184),StaffDataLookupName,), MATCH(AD$6,StaffDataMonths,))</f>
        <v>0</v>
      </c>
      <c r="AE184" s="22">
        <f t="shared" si="149"/>
        <v>2000</v>
      </c>
      <c r="AF184" s="22">
        <f t="shared" si="149"/>
        <v>0</v>
      </c>
      <c r="AG184" s="22">
        <f t="shared" si="149"/>
        <v>2000</v>
      </c>
      <c r="AH184" s="22">
        <f t="shared" si="149"/>
        <v>1000</v>
      </c>
      <c r="AI184" s="22">
        <f t="shared" si="149"/>
        <v>0</v>
      </c>
      <c r="AJ184" s="22">
        <f t="shared" si="149"/>
        <v>1000</v>
      </c>
      <c r="AK184" s="22">
        <f t="shared" si="149"/>
        <v>2000</v>
      </c>
      <c r="AL184" s="22">
        <f t="shared" si="149"/>
        <v>1000</v>
      </c>
      <c r="AM184" s="22">
        <f t="shared" si="149"/>
        <v>0</v>
      </c>
      <c r="AN184" s="22">
        <f t="shared" ref="AN184:AW190" si="150">INDEX(RoleData,MATCH($H184,RoleNames,),MATCH($F184,ExpenseNames,))*INDEX(StaffData, MATCH(CONCATENATE($C184,"New hires",$G184,$H184),StaffDataLookupName,), MATCH(AN$6,StaffDataMonths,))</f>
        <v>1000</v>
      </c>
      <c r="AO184" s="22">
        <f t="shared" si="150"/>
        <v>2000</v>
      </c>
      <c r="AP184" s="22">
        <f t="shared" si="150"/>
        <v>0</v>
      </c>
      <c r="AQ184" s="22">
        <f t="shared" si="150"/>
        <v>1000</v>
      </c>
      <c r="AR184" s="22">
        <f t="shared" si="150"/>
        <v>1000</v>
      </c>
      <c r="AS184" s="22">
        <f t="shared" si="150"/>
        <v>1000</v>
      </c>
      <c r="AT184" s="22">
        <f t="shared" si="150"/>
        <v>0</v>
      </c>
      <c r="AU184" s="22">
        <f t="shared" si="150"/>
        <v>2000</v>
      </c>
      <c r="AV184" s="22">
        <f t="shared" si="150"/>
        <v>1000</v>
      </c>
      <c r="AW184" s="22">
        <f t="shared" si="150"/>
        <v>1000</v>
      </c>
      <c r="AX184" s="22">
        <f t="shared" ref="AX184:BG190" si="151">INDEX(RoleData,MATCH($H184,RoleNames,),MATCH($F184,ExpenseNames,))*INDEX(StaffData, MATCH(CONCATENATE($C184,"New hires",$G184,$H184),StaffDataLookupName,), MATCH(AX$6,StaffDataMonths,))</f>
        <v>0</v>
      </c>
      <c r="AY184" s="22">
        <f t="shared" si="151"/>
        <v>1000</v>
      </c>
      <c r="AZ184" s="22">
        <f t="shared" si="151"/>
        <v>1000</v>
      </c>
      <c r="BA184" s="22">
        <f t="shared" si="151"/>
        <v>1000</v>
      </c>
      <c r="BB184" s="22">
        <f t="shared" si="151"/>
        <v>1000</v>
      </c>
      <c r="BC184" s="22">
        <f t="shared" si="151"/>
        <v>1000</v>
      </c>
      <c r="BD184" s="22">
        <f t="shared" si="151"/>
        <v>1000</v>
      </c>
      <c r="BE184" s="22">
        <f t="shared" si="151"/>
        <v>0</v>
      </c>
      <c r="BF184" s="22">
        <f t="shared" si="151"/>
        <v>2000</v>
      </c>
      <c r="BG184" s="22">
        <f t="shared" si="151"/>
        <v>2000</v>
      </c>
      <c r="BH184" s="22">
        <f t="shared" ref="BH184:BQ190" si="152">INDEX(RoleData,MATCH($H184,RoleNames,),MATCH($F184,ExpenseNames,))*INDEX(StaffData, MATCH(CONCATENATE($C184,"New hires",$G184,$H184),StaffDataLookupName,), MATCH(BH$6,StaffDataMonths,))</f>
        <v>0</v>
      </c>
      <c r="BI184" s="22">
        <f t="shared" si="152"/>
        <v>1000</v>
      </c>
      <c r="BJ184" s="22">
        <f t="shared" si="152"/>
        <v>1000</v>
      </c>
      <c r="BK184" s="22">
        <f t="shared" si="152"/>
        <v>2000</v>
      </c>
      <c r="BL184" s="22">
        <f t="shared" si="152"/>
        <v>1000</v>
      </c>
      <c r="BM184" s="22">
        <f t="shared" si="152"/>
        <v>2000</v>
      </c>
      <c r="BN184" s="22">
        <f t="shared" si="152"/>
        <v>1000</v>
      </c>
      <c r="BO184" s="22">
        <f t="shared" si="152"/>
        <v>1000</v>
      </c>
      <c r="BP184" s="22">
        <f t="shared" si="152"/>
        <v>2000</v>
      </c>
      <c r="BQ184" s="22">
        <f t="shared" si="152"/>
        <v>1000</v>
      </c>
    </row>
    <row r="185" spans="1:69" s="9" customFormat="1" ht="16" customHeight="1">
      <c r="A185" s="212"/>
      <c r="B185" s="21" t="s">
        <v>132</v>
      </c>
      <c r="C185" s="212" t="s">
        <v>34</v>
      </c>
      <c r="D185" s="212" t="s">
        <v>118</v>
      </c>
      <c r="E185" s="212" t="s">
        <v>113</v>
      </c>
      <c r="F185" s="212" t="s">
        <v>90</v>
      </c>
      <c r="G185" s="212" t="s">
        <v>57</v>
      </c>
      <c r="H185" s="197" t="s">
        <v>86</v>
      </c>
      <c r="I185" s="197" t="str">
        <f t="shared" si="110"/>
        <v>ExpensesOperationsStaffTechnologyToolsCustomer SupportPartner Support Rep</v>
      </c>
      <c r="J185" s="22">
        <f t="shared" si="147"/>
        <v>0</v>
      </c>
      <c r="K185" s="22">
        <f t="shared" si="147"/>
        <v>0</v>
      </c>
      <c r="L185" s="22">
        <f t="shared" si="147"/>
        <v>1000</v>
      </c>
      <c r="M185" s="22">
        <f t="shared" si="147"/>
        <v>2000</v>
      </c>
      <c r="N185" s="22">
        <f t="shared" si="147"/>
        <v>3000</v>
      </c>
      <c r="O185" s="22">
        <f t="shared" si="147"/>
        <v>5000</v>
      </c>
      <c r="P185" s="22">
        <f t="shared" si="147"/>
        <v>6000</v>
      </c>
      <c r="Q185" s="22">
        <f t="shared" si="147"/>
        <v>7000</v>
      </c>
      <c r="R185" s="22">
        <f t="shared" si="147"/>
        <v>6000</v>
      </c>
      <c r="S185" s="22">
        <f t="shared" si="147"/>
        <v>9000</v>
      </c>
      <c r="T185" s="22">
        <f t="shared" si="148"/>
        <v>6000</v>
      </c>
      <c r="U185" s="22">
        <f t="shared" si="148"/>
        <v>8000</v>
      </c>
      <c r="V185" s="22">
        <f t="shared" si="148"/>
        <v>16000</v>
      </c>
      <c r="W185" s="22">
        <f t="shared" si="148"/>
        <v>17000</v>
      </c>
      <c r="X185" s="22">
        <f t="shared" si="148"/>
        <v>12000</v>
      </c>
      <c r="Y185" s="22">
        <f t="shared" si="148"/>
        <v>11000</v>
      </c>
      <c r="Z185" s="22">
        <f t="shared" si="148"/>
        <v>28000</v>
      </c>
      <c r="AA185" s="22">
        <f t="shared" si="148"/>
        <v>11000</v>
      </c>
      <c r="AB185" s="22">
        <f t="shared" si="148"/>
        <v>23000</v>
      </c>
      <c r="AC185" s="22">
        <f t="shared" si="148"/>
        <v>34000</v>
      </c>
      <c r="AD185" s="22">
        <f t="shared" si="149"/>
        <v>59000</v>
      </c>
      <c r="AE185" s="22">
        <f t="shared" si="149"/>
        <v>72000</v>
      </c>
      <c r="AF185" s="22">
        <f t="shared" si="149"/>
        <v>60000</v>
      </c>
      <c r="AG185" s="22">
        <f t="shared" si="149"/>
        <v>120000</v>
      </c>
      <c r="AH185" s="22">
        <f t="shared" si="149"/>
        <v>35000</v>
      </c>
      <c r="AI185" s="22">
        <f t="shared" si="149"/>
        <v>27000</v>
      </c>
      <c r="AJ185" s="22">
        <f t="shared" si="149"/>
        <v>51000</v>
      </c>
      <c r="AK185" s="22">
        <f t="shared" si="149"/>
        <v>143000</v>
      </c>
      <c r="AL185" s="22">
        <f t="shared" si="149"/>
        <v>39000</v>
      </c>
      <c r="AM185" s="22">
        <f t="shared" si="149"/>
        <v>44000</v>
      </c>
      <c r="AN185" s="22">
        <f t="shared" si="150"/>
        <v>67000</v>
      </c>
      <c r="AO185" s="22">
        <f t="shared" si="150"/>
        <v>88000</v>
      </c>
      <c r="AP185" s="22">
        <f t="shared" si="150"/>
        <v>41000</v>
      </c>
      <c r="AQ185" s="22">
        <f t="shared" si="150"/>
        <v>54000</v>
      </c>
      <c r="AR185" s="22">
        <f t="shared" si="150"/>
        <v>39000</v>
      </c>
      <c r="AS185" s="22">
        <f t="shared" si="150"/>
        <v>57000</v>
      </c>
      <c r="AT185" s="22">
        <f t="shared" si="150"/>
        <v>43000</v>
      </c>
      <c r="AU185" s="22">
        <f t="shared" si="150"/>
        <v>109000</v>
      </c>
      <c r="AV185" s="22">
        <f t="shared" si="150"/>
        <v>59000</v>
      </c>
      <c r="AW185" s="22">
        <f t="shared" si="150"/>
        <v>46000</v>
      </c>
      <c r="AX185" s="22">
        <f t="shared" si="151"/>
        <v>55000</v>
      </c>
      <c r="AY185" s="22">
        <f t="shared" si="151"/>
        <v>36000</v>
      </c>
      <c r="AZ185" s="22">
        <f t="shared" si="151"/>
        <v>43000</v>
      </c>
      <c r="BA185" s="22">
        <f t="shared" si="151"/>
        <v>123000</v>
      </c>
      <c r="BB185" s="22">
        <f t="shared" si="151"/>
        <v>60000</v>
      </c>
      <c r="BC185" s="22">
        <f t="shared" si="151"/>
        <v>59000</v>
      </c>
      <c r="BD185" s="22">
        <f t="shared" si="151"/>
        <v>60000</v>
      </c>
      <c r="BE185" s="22">
        <f t="shared" si="151"/>
        <v>42000</v>
      </c>
      <c r="BF185" s="22">
        <f t="shared" si="151"/>
        <v>107000</v>
      </c>
      <c r="BG185" s="22">
        <f t="shared" si="151"/>
        <v>107000</v>
      </c>
      <c r="BH185" s="22">
        <f t="shared" si="152"/>
        <v>57000</v>
      </c>
      <c r="BI185" s="22">
        <f t="shared" si="152"/>
        <v>69000</v>
      </c>
      <c r="BJ185" s="22">
        <f t="shared" si="152"/>
        <v>74000</v>
      </c>
      <c r="BK185" s="22">
        <f t="shared" si="152"/>
        <v>104000</v>
      </c>
      <c r="BL185" s="22">
        <f t="shared" si="152"/>
        <v>56000</v>
      </c>
      <c r="BM185" s="22">
        <f t="shared" si="152"/>
        <v>121000</v>
      </c>
      <c r="BN185" s="22">
        <f t="shared" si="152"/>
        <v>72000</v>
      </c>
      <c r="BO185" s="22">
        <f t="shared" si="152"/>
        <v>82000</v>
      </c>
      <c r="BP185" s="22">
        <f t="shared" si="152"/>
        <v>145000</v>
      </c>
      <c r="BQ185" s="22">
        <f t="shared" si="152"/>
        <v>75000</v>
      </c>
    </row>
    <row r="186" spans="1:69" s="9" customFormat="1" ht="16" customHeight="1">
      <c r="A186" s="212"/>
      <c r="B186" s="21" t="s">
        <v>132</v>
      </c>
      <c r="C186" s="212" t="s">
        <v>34</v>
      </c>
      <c r="D186" s="212" t="s">
        <v>118</v>
      </c>
      <c r="E186" s="212" t="s">
        <v>113</v>
      </c>
      <c r="F186" s="212" t="s">
        <v>90</v>
      </c>
      <c r="G186" s="212" t="s">
        <v>57</v>
      </c>
      <c r="H186" s="197" t="s">
        <v>299</v>
      </c>
      <c r="I186" s="197" t="str">
        <f>CONCATENATE(B186,C186,D186,E186,F186,G186,H186)</f>
        <v>ExpensesOperationsStaffTechnologyToolsCustomer SupportAd Support Rep</v>
      </c>
      <c r="J186" s="22">
        <f t="shared" si="147"/>
        <v>0</v>
      </c>
      <c r="K186" s="22">
        <f t="shared" si="147"/>
        <v>0</v>
      </c>
      <c r="L186" s="22">
        <f t="shared" si="147"/>
        <v>0</v>
      </c>
      <c r="M186" s="22">
        <f t="shared" si="147"/>
        <v>0</v>
      </c>
      <c r="N186" s="22">
        <f t="shared" si="147"/>
        <v>0</v>
      </c>
      <c r="O186" s="22">
        <f t="shared" si="147"/>
        <v>0</v>
      </c>
      <c r="P186" s="22">
        <f t="shared" si="147"/>
        <v>0</v>
      </c>
      <c r="Q186" s="22">
        <f t="shared" si="147"/>
        <v>0</v>
      </c>
      <c r="R186" s="22">
        <f t="shared" si="147"/>
        <v>0</v>
      </c>
      <c r="S186" s="22">
        <f t="shared" si="147"/>
        <v>0</v>
      </c>
      <c r="T186" s="22">
        <f t="shared" si="148"/>
        <v>0</v>
      </c>
      <c r="U186" s="22">
        <f t="shared" si="148"/>
        <v>0</v>
      </c>
      <c r="V186" s="22">
        <f t="shared" si="148"/>
        <v>0</v>
      </c>
      <c r="W186" s="22">
        <f t="shared" si="148"/>
        <v>0</v>
      </c>
      <c r="X186" s="22">
        <f t="shared" si="148"/>
        <v>0</v>
      </c>
      <c r="Y186" s="22">
        <f t="shared" si="148"/>
        <v>0</v>
      </c>
      <c r="Z186" s="22">
        <f t="shared" si="148"/>
        <v>1000</v>
      </c>
      <c r="AA186" s="22">
        <f t="shared" si="148"/>
        <v>0</v>
      </c>
      <c r="AB186" s="22">
        <f t="shared" si="148"/>
        <v>0</v>
      </c>
      <c r="AC186" s="22">
        <f t="shared" si="148"/>
        <v>0</v>
      </c>
      <c r="AD186" s="22">
        <f t="shared" si="149"/>
        <v>0</v>
      </c>
      <c r="AE186" s="22">
        <f t="shared" si="149"/>
        <v>0</v>
      </c>
      <c r="AF186" s="22">
        <f t="shared" si="149"/>
        <v>0</v>
      </c>
      <c r="AG186" s="22">
        <f t="shared" si="149"/>
        <v>0</v>
      </c>
      <c r="AH186" s="22">
        <f t="shared" si="149"/>
        <v>0</v>
      </c>
      <c r="AI186" s="22">
        <f t="shared" si="149"/>
        <v>1000</v>
      </c>
      <c r="AJ186" s="22">
        <f t="shared" si="149"/>
        <v>0</v>
      </c>
      <c r="AK186" s="22">
        <f t="shared" si="149"/>
        <v>0</v>
      </c>
      <c r="AL186" s="22">
        <f t="shared" si="149"/>
        <v>0</v>
      </c>
      <c r="AM186" s="22">
        <f t="shared" si="149"/>
        <v>0</v>
      </c>
      <c r="AN186" s="22">
        <f t="shared" si="150"/>
        <v>0</v>
      </c>
      <c r="AO186" s="22">
        <f t="shared" si="150"/>
        <v>1000</v>
      </c>
      <c r="AP186" s="22">
        <f t="shared" si="150"/>
        <v>0</v>
      </c>
      <c r="AQ186" s="22">
        <f t="shared" si="150"/>
        <v>0</v>
      </c>
      <c r="AR186" s="22">
        <f t="shared" si="150"/>
        <v>0</v>
      </c>
      <c r="AS186" s="22">
        <f t="shared" si="150"/>
        <v>0</v>
      </c>
      <c r="AT186" s="22">
        <f t="shared" si="150"/>
        <v>0</v>
      </c>
      <c r="AU186" s="22">
        <f t="shared" si="150"/>
        <v>1000</v>
      </c>
      <c r="AV186" s="22">
        <f t="shared" si="150"/>
        <v>0</v>
      </c>
      <c r="AW186" s="22">
        <f t="shared" si="150"/>
        <v>0</v>
      </c>
      <c r="AX186" s="22">
        <f t="shared" si="151"/>
        <v>0</v>
      </c>
      <c r="AY186" s="22">
        <f t="shared" si="151"/>
        <v>1000</v>
      </c>
      <c r="AZ186" s="22">
        <f t="shared" si="151"/>
        <v>0</v>
      </c>
      <c r="BA186" s="22">
        <f t="shared" si="151"/>
        <v>0</v>
      </c>
      <c r="BB186" s="22">
        <f t="shared" si="151"/>
        <v>0</v>
      </c>
      <c r="BC186" s="22">
        <f t="shared" si="151"/>
        <v>0</v>
      </c>
      <c r="BD186" s="22">
        <f t="shared" si="151"/>
        <v>0</v>
      </c>
      <c r="BE186" s="22">
        <f t="shared" si="151"/>
        <v>1000</v>
      </c>
      <c r="BF186" s="22">
        <f t="shared" si="151"/>
        <v>0</v>
      </c>
      <c r="BG186" s="22">
        <f t="shared" si="151"/>
        <v>0</v>
      </c>
      <c r="BH186" s="22">
        <f t="shared" si="152"/>
        <v>0</v>
      </c>
      <c r="BI186" s="22">
        <f t="shared" si="152"/>
        <v>0</v>
      </c>
      <c r="BJ186" s="22">
        <f t="shared" si="152"/>
        <v>1000</v>
      </c>
      <c r="BK186" s="22">
        <f t="shared" si="152"/>
        <v>0</v>
      </c>
      <c r="BL186" s="22">
        <f t="shared" si="152"/>
        <v>0</v>
      </c>
      <c r="BM186" s="22">
        <f t="shared" si="152"/>
        <v>0</v>
      </c>
      <c r="BN186" s="22">
        <f t="shared" si="152"/>
        <v>0</v>
      </c>
      <c r="BO186" s="22">
        <f t="shared" si="152"/>
        <v>0</v>
      </c>
      <c r="BP186" s="22">
        <f t="shared" si="152"/>
        <v>1000</v>
      </c>
      <c r="BQ186" s="22">
        <f t="shared" si="152"/>
        <v>0</v>
      </c>
    </row>
    <row r="187" spans="1:69" s="9" customFormat="1" ht="16" customHeight="1">
      <c r="A187" s="212"/>
      <c r="B187" s="21" t="s">
        <v>132</v>
      </c>
      <c r="C187" s="212" t="s">
        <v>34</v>
      </c>
      <c r="D187" s="212" t="s">
        <v>118</v>
      </c>
      <c r="E187" s="212" t="s">
        <v>113</v>
      </c>
      <c r="F187" s="212" t="s">
        <v>90</v>
      </c>
      <c r="G187" s="212" t="s">
        <v>1</v>
      </c>
      <c r="H187" s="197" t="s">
        <v>60</v>
      </c>
      <c r="I187" s="197" t="str">
        <f t="shared" si="110"/>
        <v>ExpensesOperationsStaffTechnologyToolsPartner IntegrationIntegration Manager</v>
      </c>
      <c r="J187" s="22">
        <f t="shared" si="147"/>
        <v>0</v>
      </c>
      <c r="K187" s="22">
        <f t="shared" si="147"/>
        <v>0</v>
      </c>
      <c r="L187" s="22">
        <f t="shared" si="147"/>
        <v>2000</v>
      </c>
      <c r="M187" s="22">
        <f t="shared" si="147"/>
        <v>3000</v>
      </c>
      <c r="N187" s="22">
        <f t="shared" si="147"/>
        <v>4000</v>
      </c>
      <c r="O187" s="22">
        <f t="shared" si="147"/>
        <v>6000</v>
      </c>
      <c r="P187" s="22">
        <f t="shared" si="147"/>
        <v>7000</v>
      </c>
      <c r="Q187" s="22">
        <f t="shared" si="147"/>
        <v>8000</v>
      </c>
      <c r="R187" s="22">
        <f t="shared" si="147"/>
        <v>2000</v>
      </c>
      <c r="S187" s="22">
        <f t="shared" si="147"/>
        <v>5000</v>
      </c>
      <c r="T187" s="22">
        <f t="shared" si="148"/>
        <v>0</v>
      </c>
      <c r="U187" s="22">
        <f t="shared" si="148"/>
        <v>1000</v>
      </c>
      <c r="V187" s="22">
        <f t="shared" si="148"/>
        <v>11000</v>
      </c>
      <c r="W187" s="22">
        <f t="shared" si="148"/>
        <v>19000</v>
      </c>
      <c r="X187" s="22">
        <f t="shared" si="148"/>
        <v>7000</v>
      </c>
      <c r="Y187" s="22">
        <f t="shared" si="148"/>
        <v>0</v>
      </c>
      <c r="Z187" s="22">
        <f t="shared" si="148"/>
        <v>8000</v>
      </c>
      <c r="AA187" s="22">
        <f t="shared" si="148"/>
        <v>0</v>
      </c>
      <c r="AB187" s="22">
        <f t="shared" si="148"/>
        <v>19000</v>
      </c>
      <c r="AC187" s="22">
        <f t="shared" si="148"/>
        <v>11000</v>
      </c>
      <c r="AD187" s="22">
        <f t="shared" si="149"/>
        <v>79000</v>
      </c>
      <c r="AE187" s="22">
        <f t="shared" si="149"/>
        <v>82000</v>
      </c>
      <c r="AF187" s="22">
        <f t="shared" si="149"/>
        <v>45000</v>
      </c>
      <c r="AG187" s="22">
        <f t="shared" si="149"/>
        <v>101000</v>
      </c>
      <c r="AH187" s="22">
        <f t="shared" si="149"/>
        <v>0</v>
      </c>
      <c r="AI187" s="22">
        <f t="shared" si="149"/>
        <v>0</v>
      </c>
      <c r="AJ187" s="22">
        <f t="shared" si="149"/>
        <v>0</v>
      </c>
      <c r="AK187" s="22">
        <f t="shared" si="149"/>
        <v>0</v>
      </c>
      <c r="AL187" s="22">
        <f t="shared" si="149"/>
        <v>0</v>
      </c>
      <c r="AM187" s="22">
        <f t="shared" si="149"/>
        <v>0</v>
      </c>
      <c r="AN187" s="22">
        <f t="shared" si="150"/>
        <v>0</v>
      </c>
      <c r="AO187" s="22">
        <f t="shared" si="150"/>
        <v>0</v>
      </c>
      <c r="AP187" s="22">
        <f t="shared" si="150"/>
        <v>0</v>
      </c>
      <c r="AQ187" s="22">
        <f t="shared" si="150"/>
        <v>0</v>
      </c>
      <c r="AR187" s="22">
        <f t="shared" si="150"/>
        <v>0</v>
      </c>
      <c r="AS187" s="22">
        <f t="shared" si="150"/>
        <v>0</v>
      </c>
      <c r="AT187" s="22">
        <f t="shared" si="150"/>
        <v>0</v>
      </c>
      <c r="AU187" s="22">
        <f t="shared" si="150"/>
        <v>0</v>
      </c>
      <c r="AV187" s="22">
        <f t="shared" si="150"/>
        <v>0</v>
      </c>
      <c r="AW187" s="22">
        <f t="shared" si="150"/>
        <v>0</v>
      </c>
      <c r="AX187" s="22">
        <f t="shared" si="151"/>
        <v>0</v>
      </c>
      <c r="AY187" s="22">
        <f t="shared" si="151"/>
        <v>0</v>
      </c>
      <c r="AZ187" s="22">
        <f t="shared" si="151"/>
        <v>0</v>
      </c>
      <c r="BA187" s="22">
        <f t="shared" si="151"/>
        <v>0</v>
      </c>
      <c r="BB187" s="22">
        <f t="shared" si="151"/>
        <v>0</v>
      </c>
      <c r="BC187" s="22">
        <f t="shared" si="151"/>
        <v>0</v>
      </c>
      <c r="BD187" s="22">
        <f t="shared" si="151"/>
        <v>0</v>
      </c>
      <c r="BE187" s="22">
        <f t="shared" si="151"/>
        <v>0</v>
      </c>
      <c r="BF187" s="22">
        <f t="shared" si="151"/>
        <v>0</v>
      </c>
      <c r="BG187" s="22">
        <f t="shared" si="151"/>
        <v>6000</v>
      </c>
      <c r="BH187" s="22">
        <f t="shared" si="152"/>
        <v>26000</v>
      </c>
      <c r="BI187" s="22">
        <f t="shared" si="152"/>
        <v>0</v>
      </c>
      <c r="BJ187" s="22">
        <f t="shared" si="152"/>
        <v>0</v>
      </c>
      <c r="BK187" s="22">
        <f t="shared" si="152"/>
        <v>0</v>
      </c>
      <c r="BL187" s="22">
        <f t="shared" si="152"/>
        <v>0</v>
      </c>
      <c r="BM187" s="22">
        <f t="shared" si="152"/>
        <v>16000</v>
      </c>
      <c r="BN187" s="22">
        <f t="shared" si="152"/>
        <v>0</v>
      </c>
      <c r="BO187" s="22">
        <f t="shared" si="152"/>
        <v>0</v>
      </c>
      <c r="BP187" s="22">
        <f t="shared" si="152"/>
        <v>31000</v>
      </c>
      <c r="BQ187" s="22">
        <f t="shared" si="152"/>
        <v>4000</v>
      </c>
    </row>
    <row r="188" spans="1:69" s="9" customFormat="1" ht="16" customHeight="1">
      <c r="A188" s="212"/>
      <c r="B188" s="21" t="s">
        <v>132</v>
      </c>
      <c r="C188" s="212" t="s">
        <v>34</v>
      </c>
      <c r="D188" s="212" t="s">
        <v>118</v>
      </c>
      <c r="E188" s="212" t="s">
        <v>113</v>
      </c>
      <c r="F188" s="212" t="s">
        <v>90</v>
      </c>
      <c r="G188" s="212" t="s">
        <v>1</v>
      </c>
      <c r="H188" s="197" t="s">
        <v>58</v>
      </c>
      <c r="I188" s="197" t="str">
        <f t="shared" si="110"/>
        <v>ExpensesOperationsStaffTechnologyToolsPartner IntegrationSenior Integrator</v>
      </c>
      <c r="J188" s="22">
        <f t="shared" si="147"/>
        <v>1000</v>
      </c>
      <c r="K188" s="22">
        <f t="shared" si="147"/>
        <v>4000</v>
      </c>
      <c r="L188" s="22">
        <f t="shared" si="147"/>
        <v>10000</v>
      </c>
      <c r="M188" s="22">
        <f t="shared" si="147"/>
        <v>19000</v>
      </c>
      <c r="N188" s="22">
        <f t="shared" si="147"/>
        <v>21000</v>
      </c>
      <c r="O188" s="22">
        <f t="shared" si="147"/>
        <v>40000</v>
      </c>
      <c r="P188" s="22">
        <f t="shared" si="147"/>
        <v>40000</v>
      </c>
      <c r="Q188" s="22">
        <f t="shared" si="147"/>
        <v>45000</v>
      </c>
      <c r="R188" s="22">
        <f t="shared" si="147"/>
        <v>16000</v>
      </c>
      <c r="S188" s="22">
        <f t="shared" si="147"/>
        <v>30000</v>
      </c>
      <c r="T188" s="22">
        <f t="shared" si="148"/>
        <v>0</v>
      </c>
      <c r="U188" s="22">
        <f t="shared" si="148"/>
        <v>4000</v>
      </c>
      <c r="V188" s="22">
        <f t="shared" si="148"/>
        <v>66000</v>
      </c>
      <c r="W188" s="22">
        <f t="shared" si="148"/>
        <v>115000</v>
      </c>
      <c r="X188" s="22">
        <f t="shared" si="148"/>
        <v>40000</v>
      </c>
      <c r="Y188" s="22">
        <f t="shared" si="148"/>
        <v>0</v>
      </c>
      <c r="Z188" s="22">
        <f t="shared" si="148"/>
        <v>52000</v>
      </c>
      <c r="AA188" s="22">
        <f t="shared" si="148"/>
        <v>0</v>
      </c>
      <c r="AB188" s="22">
        <f t="shared" si="148"/>
        <v>111000</v>
      </c>
      <c r="AC188" s="22">
        <f t="shared" si="148"/>
        <v>68000</v>
      </c>
      <c r="AD188" s="22">
        <f t="shared" si="149"/>
        <v>473000</v>
      </c>
      <c r="AE188" s="22">
        <f t="shared" si="149"/>
        <v>493000</v>
      </c>
      <c r="AF188" s="22">
        <f t="shared" si="149"/>
        <v>268000</v>
      </c>
      <c r="AG188" s="22">
        <f t="shared" si="149"/>
        <v>608000</v>
      </c>
      <c r="AH188" s="22">
        <f t="shared" si="149"/>
        <v>0</v>
      </c>
      <c r="AI188" s="22">
        <f t="shared" si="149"/>
        <v>0</v>
      </c>
      <c r="AJ188" s="22">
        <f t="shared" si="149"/>
        <v>0</v>
      </c>
      <c r="AK188" s="22">
        <f t="shared" si="149"/>
        <v>0</v>
      </c>
      <c r="AL188" s="22">
        <f t="shared" si="149"/>
        <v>0</v>
      </c>
      <c r="AM188" s="22">
        <f t="shared" si="149"/>
        <v>0</v>
      </c>
      <c r="AN188" s="22">
        <f t="shared" si="150"/>
        <v>0</v>
      </c>
      <c r="AO188" s="22">
        <f t="shared" si="150"/>
        <v>0</v>
      </c>
      <c r="AP188" s="22">
        <f t="shared" si="150"/>
        <v>0</v>
      </c>
      <c r="AQ188" s="22">
        <f t="shared" si="150"/>
        <v>0</v>
      </c>
      <c r="AR188" s="22">
        <f t="shared" si="150"/>
        <v>0</v>
      </c>
      <c r="AS188" s="22">
        <f t="shared" si="150"/>
        <v>0</v>
      </c>
      <c r="AT188" s="22">
        <f t="shared" si="150"/>
        <v>0</v>
      </c>
      <c r="AU188" s="22">
        <f t="shared" si="150"/>
        <v>0</v>
      </c>
      <c r="AV188" s="22">
        <f t="shared" si="150"/>
        <v>0</v>
      </c>
      <c r="AW188" s="22">
        <f t="shared" si="150"/>
        <v>0</v>
      </c>
      <c r="AX188" s="22">
        <f t="shared" si="151"/>
        <v>0</v>
      </c>
      <c r="AY188" s="22">
        <f t="shared" si="151"/>
        <v>0</v>
      </c>
      <c r="AZ188" s="22">
        <f t="shared" si="151"/>
        <v>0</v>
      </c>
      <c r="BA188" s="22">
        <f t="shared" si="151"/>
        <v>0</v>
      </c>
      <c r="BB188" s="22">
        <f t="shared" si="151"/>
        <v>0</v>
      </c>
      <c r="BC188" s="22">
        <f t="shared" si="151"/>
        <v>0</v>
      </c>
      <c r="BD188" s="22">
        <f t="shared" si="151"/>
        <v>0</v>
      </c>
      <c r="BE188" s="22">
        <f t="shared" si="151"/>
        <v>0</v>
      </c>
      <c r="BF188" s="22">
        <f t="shared" si="151"/>
        <v>0</v>
      </c>
      <c r="BG188" s="22">
        <f t="shared" si="151"/>
        <v>33000</v>
      </c>
      <c r="BH188" s="22">
        <f t="shared" si="152"/>
        <v>158000</v>
      </c>
      <c r="BI188" s="22">
        <f t="shared" si="152"/>
        <v>0</v>
      </c>
      <c r="BJ188" s="22">
        <f t="shared" si="152"/>
        <v>0</v>
      </c>
      <c r="BK188" s="22">
        <f t="shared" si="152"/>
        <v>0</v>
      </c>
      <c r="BL188" s="22">
        <f t="shared" si="152"/>
        <v>0</v>
      </c>
      <c r="BM188" s="22">
        <f t="shared" si="152"/>
        <v>95000</v>
      </c>
      <c r="BN188" s="22">
        <f t="shared" si="152"/>
        <v>0</v>
      </c>
      <c r="BO188" s="22">
        <f t="shared" si="152"/>
        <v>0</v>
      </c>
      <c r="BP188" s="22">
        <f t="shared" si="152"/>
        <v>184000</v>
      </c>
      <c r="BQ188" s="22">
        <f t="shared" si="152"/>
        <v>28000</v>
      </c>
    </row>
    <row r="189" spans="1:69" s="9" customFormat="1" ht="16" customHeight="1">
      <c r="A189" s="212"/>
      <c r="B189" s="21" t="s">
        <v>132</v>
      </c>
      <c r="C189" s="212" t="s">
        <v>34</v>
      </c>
      <c r="D189" s="212" t="s">
        <v>118</v>
      </c>
      <c r="E189" s="212" t="s">
        <v>113</v>
      </c>
      <c r="F189" s="212" t="s">
        <v>90</v>
      </c>
      <c r="G189" s="212" t="s">
        <v>1</v>
      </c>
      <c r="H189" s="197" t="s">
        <v>59</v>
      </c>
      <c r="I189" s="197" t="str">
        <f t="shared" si="110"/>
        <v>ExpensesOperationsStaffTechnologyToolsPartner IntegrationJunior Integrator</v>
      </c>
      <c r="J189" s="22">
        <f t="shared" si="147"/>
        <v>1000</v>
      </c>
      <c r="K189" s="22">
        <f t="shared" si="147"/>
        <v>4000</v>
      </c>
      <c r="L189" s="22">
        <f t="shared" si="147"/>
        <v>10000</v>
      </c>
      <c r="M189" s="22">
        <f t="shared" si="147"/>
        <v>19000</v>
      </c>
      <c r="N189" s="22">
        <f t="shared" si="147"/>
        <v>21000</v>
      </c>
      <c r="O189" s="22">
        <f t="shared" si="147"/>
        <v>40000</v>
      </c>
      <c r="P189" s="22">
        <f t="shared" si="147"/>
        <v>40000</v>
      </c>
      <c r="Q189" s="22">
        <f t="shared" si="147"/>
        <v>45000</v>
      </c>
      <c r="R189" s="22">
        <f t="shared" si="147"/>
        <v>16000</v>
      </c>
      <c r="S189" s="22">
        <f t="shared" si="147"/>
        <v>30000</v>
      </c>
      <c r="T189" s="22">
        <f t="shared" si="148"/>
        <v>0</v>
      </c>
      <c r="U189" s="22">
        <f t="shared" si="148"/>
        <v>4000</v>
      </c>
      <c r="V189" s="22">
        <f t="shared" si="148"/>
        <v>66000</v>
      </c>
      <c r="W189" s="22">
        <f t="shared" si="148"/>
        <v>115000</v>
      </c>
      <c r="X189" s="22">
        <f t="shared" si="148"/>
        <v>40000</v>
      </c>
      <c r="Y189" s="22">
        <f t="shared" si="148"/>
        <v>0</v>
      </c>
      <c r="Z189" s="22">
        <f t="shared" si="148"/>
        <v>52000</v>
      </c>
      <c r="AA189" s="22">
        <f t="shared" si="148"/>
        <v>0</v>
      </c>
      <c r="AB189" s="22">
        <f t="shared" si="148"/>
        <v>111000</v>
      </c>
      <c r="AC189" s="22">
        <f t="shared" si="148"/>
        <v>68000</v>
      </c>
      <c r="AD189" s="22">
        <f t="shared" si="149"/>
        <v>473000</v>
      </c>
      <c r="AE189" s="22">
        <f t="shared" si="149"/>
        <v>493000</v>
      </c>
      <c r="AF189" s="22">
        <f t="shared" si="149"/>
        <v>268000</v>
      </c>
      <c r="AG189" s="22">
        <f t="shared" si="149"/>
        <v>608000</v>
      </c>
      <c r="AH189" s="22">
        <f t="shared" si="149"/>
        <v>0</v>
      </c>
      <c r="AI189" s="22">
        <f t="shared" si="149"/>
        <v>0</v>
      </c>
      <c r="AJ189" s="22">
        <f t="shared" si="149"/>
        <v>0</v>
      </c>
      <c r="AK189" s="22">
        <f t="shared" si="149"/>
        <v>0</v>
      </c>
      <c r="AL189" s="22">
        <f t="shared" si="149"/>
        <v>0</v>
      </c>
      <c r="AM189" s="22">
        <f t="shared" si="149"/>
        <v>0</v>
      </c>
      <c r="AN189" s="22">
        <f t="shared" si="150"/>
        <v>0</v>
      </c>
      <c r="AO189" s="22">
        <f t="shared" si="150"/>
        <v>0</v>
      </c>
      <c r="AP189" s="22">
        <f t="shared" si="150"/>
        <v>0</v>
      </c>
      <c r="AQ189" s="22">
        <f t="shared" si="150"/>
        <v>0</v>
      </c>
      <c r="AR189" s="22">
        <f t="shared" si="150"/>
        <v>0</v>
      </c>
      <c r="AS189" s="22">
        <f t="shared" si="150"/>
        <v>0</v>
      </c>
      <c r="AT189" s="22">
        <f t="shared" si="150"/>
        <v>0</v>
      </c>
      <c r="AU189" s="22">
        <f t="shared" si="150"/>
        <v>0</v>
      </c>
      <c r="AV189" s="22">
        <f t="shared" si="150"/>
        <v>0</v>
      </c>
      <c r="AW189" s="22">
        <f t="shared" si="150"/>
        <v>0</v>
      </c>
      <c r="AX189" s="22">
        <f t="shared" si="151"/>
        <v>0</v>
      </c>
      <c r="AY189" s="22">
        <f t="shared" si="151"/>
        <v>0</v>
      </c>
      <c r="AZ189" s="22">
        <f t="shared" si="151"/>
        <v>0</v>
      </c>
      <c r="BA189" s="22">
        <f t="shared" si="151"/>
        <v>0</v>
      </c>
      <c r="BB189" s="22">
        <f t="shared" si="151"/>
        <v>0</v>
      </c>
      <c r="BC189" s="22">
        <f t="shared" si="151"/>
        <v>0</v>
      </c>
      <c r="BD189" s="22">
        <f t="shared" si="151"/>
        <v>0</v>
      </c>
      <c r="BE189" s="22">
        <f t="shared" si="151"/>
        <v>0</v>
      </c>
      <c r="BF189" s="22">
        <f t="shared" si="151"/>
        <v>0</v>
      </c>
      <c r="BG189" s="22">
        <f t="shared" si="151"/>
        <v>33000</v>
      </c>
      <c r="BH189" s="22">
        <f t="shared" si="152"/>
        <v>158000</v>
      </c>
      <c r="BI189" s="22">
        <f t="shared" si="152"/>
        <v>0</v>
      </c>
      <c r="BJ189" s="22">
        <f t="shared" si="152"/>
        <v>0</v>
      </c>
      <c r="BK189" s="22">
        <f t="shared" si="152"/>
        <v>0</v>
      </c>
      <c r="BL189" s="22">
        <f t="shared" si="152"/>
        <v>0</v>
      </c>
      <c r="BM189" s="22">
        <f t="shared" si="152"/>
        <v>95000</v>
      </c>
      <c r="BN189" s="22">
        <f t="shared" si="152"/>
        <v>0</v>
      </c>
      <c r="BO189" s="22">
        <f t="shared" si="152"/>
        <v>0</v>
      </c>
      <c r="BP189" s="22">
        <f t="shared" si="152"/>
        <v>184000</v>
      </c>
      <c r="BQ189" s="22">
        <f t="shared" si="152"/>
        <v>28000</v>
      </c>
    </row>
    <row r="190" spans="1:69" s="9" customFormat="1" ht="16" customHeight="1">
      <c r="A190" s="212"/>
      <c r="B190" s="21" t="s">
        <v>132</v>
      </c>
      <c r="C190" s="212" t="s">
        <v>34</v>
      </c>
      <c r="D190" s="212" t="s">
        <v>118</v>
      </c>
      <c r="E190" s="212" t="s">
        <v>113</v>
      </c>
      <c r="F190" s="212" t="s">
        <v>90</v>
      </c>
      <c r="G190" s="212" t="s">
        <v>61</v>
      </c>
      <c r="H190" s="197" t="s">
        <v>62</v>
      </c>
      <c r="I190" s="197" t="str">
        <f t="shared" si="110"/>
        <v>ExpensesOperationsStaffTechnologyToolsSystems administrationSystems Administrator</v>
      </c>
      <c r="J190" s="22">
        <f t="shared" si="147"/>
        <v>0</v>
      </c>
      <c r="K190" s="22">
        <f t="shared" si="147"/>
        <v>0</v>
      </c>
      <c r="L190" s="22">
        <f t="shared" si="147"/>
        <v>0</v>
      </c>
      <c r="M190" s="22">
        <f t="shared" si="147"/>
        <v>0</v>
      </c>
      <c r="N190" s="22">
        <f t="shared" si="147"/>
        <v>0</v>
      </c>
      <c r="O190" s="22">
        <f t="shared" si="147"/>
        <v>0</v>
      </c>
      <c r="P190" s="22">
        <f t="shared" si="147"/>
        <v>0</v>
      </c>
      <c r="Q190" s="22">
        <f t="shared" si="147"/>
        <v>0</v>
      </c>
      <c r="R190" s="22">
        <f t="shared" si="147"/>
        <v>0</v>
      </c>
      <c r="S190" s="22">
        <f t="shared" si="147"/>
        <v>1000</v>
      </c>
      <c r="T190" s="22">
        <f t="shared" si="148"/>
        <v>0</v>
      </c>
      <c r="U190" s="22">
        <f t="shared" si="148"/>
        <v>0</v>
      </c>
      <c r="V190" s="22">
        <f t="shared" si="148"/>
        <v>0</v>
      </c>
      <c r="W190" s="22">
        <f t="shared" si="148"/>
        <v>0</v>
      </c>
      <c r="X190" s="22">
        <f t="shared" si="148"/>
        <v>0</v>
      </c>
      <c r="Y190" s="22">
        <f t="shared" si="148"/>
        <v>0</v>
      </c>
      <c r="Z190" s="22">
        <f t="shared" si="148"/>
        <v>0</v>
      </c>
      <c r="AA190" s="22">
        <f t="shared" si="148"/>
        <v>0</v>
      </c>
      <c r="AB190" s="22">
        <f t="shared" si="148"/>
        <v>0</v>
      </c>
      <c r="AC190" s="22">
        <f t="shared" si="148"/>
        <v>0</v>
      </c>
      <c r="AD190" s="22">
        <f t="shared" si="149"/>
        <v>0</v>
      </c>
      <c r="AE190" s="22">
        <f t="shared" si="149"/>
        <v>0</v>
      </c>
      <c r="AF190" s="22">
        <f t="shared" si="149"/>
        <v>0</v>
      </c>
      <c r="AG190" s="22">
        <f t="shared" si="149"/>
        <v>0</v>
      </c>
      <c r="AH190" s="22">
        <f t="shared" si="149"/>
        <v>0</v>
      </c>
      <c r="AI190" s="22">
        <f t="shared" si="149"/>
        <v>0</v>
      </c>
      <c r="AJ190" s="22">
        <f t="shared" si="149"/>
        <v>1000</v>
      </c>
      <c r="AK190" s="22">
        <f t="shared" si="149"/>
        <v>0</v>
      </c>
      <c r="AL190" s="22">
        <f t="shared" si="149"/>
        <v>0</v>
      </c>
      <c r="AM190" s="22">
        <f t="shared" si="149"/>
        <v>0</v>
      </c>
      <c r="AN190" s="22">
        <f t="shared" si="150"/>
        <v>0</v>
      </c>
      <c r="AO190" s="22">
        <f t="shared" si="150"/>
        <v>0</v>
      </c>
      <c r="AP190" s="22">
        <f t="shared" si="150"/>
        <v>0</v>
      </c>
      <c r="AQ190" s="22">
        <f t="shared" si="150"/>
        <v>0</v>
      </c>
      <c r="AR190" s="22">
        <f t="shared" si="150"/>
        <v>0</v>
      </c>
      <c r="AS190" s="22">
        <f t="shared" si="150"/>
        <v>0</v>
      </c>
      <c r="AT190" s="22">
        <f t="shared" si="150"/>
        <v>0</v>
      </c>
      <c r="AU190" s="22">
        <f t="shared" si="150"/>
        <v>0</v>
      </c>
      <c r="AV190" s="22">
        <f t="shared" si="150"/>
        <v>0</v>
      </c>
      <c r="AW190" s="22">
        <f t="shared" si="150"/>
        <v>0</v>
      </c>
      <c r="AX190" s="22">
        <f t="shared" si="151"/>
        <v>0</v>
      </c>
      <c r="AY190" s="22">
        <f t="shared" si="151"/>
        <v>1000</v>
      </c>
      <c r="AZ190" s="22">
        <f t="shared" si="151"/>
        <v>0</v>
      </c>
      <c r="BA190" s="22">
        <f t="shared" si="151"/>
        <v>0</v>
      </c>
      <c r="BB190" s="22">
        <f t="shared" si="151"/>
        <v>0</v>
      </c>
      <c r="BC190" s="22">
        <f t="shared" si="151"/>
        <v>0</v>
      </c>
      <c r="BD190" s="22">
        <f t="shared" si="151"/>
        <v>0</v>
      </c>
      <c r="BE190" s="22">
        <f t="shared" si="151"/>
        <v>0</v>
      </c>
      <c r="BF190" s="22">
        <f t="shared" si="151"/>
        <v>0</v>
      </c>
      <c r="BG190" s="22">
        <f t="shared" si="151"/>
        <v>0</v>
      </c>
      <c r="BH190" s="22">
        <f t="shared" si="152"/>
        <v>0</v>
      </c>
      <c r="BI190" s="22">
        <f t="shared" si="152"/>
        <v>0</v>
      </c>
      <c r="BJ190" s="22">
        <f t="shared" si="152"/>
        <v>1000</v>
      </c>
      <c r="BK190" s="22">
        <f t="shared" si="152"/>
        <v>0</v>
      </c>
      <c r="BL190" s="22">
        <f t="shared" si="152"/>
        <v>0</v>
      </c>
      <c r="BM190" s="22">
        <f t="shared" si="152"/>
        <v>0</v>
      </c>
      <c r="BN190" s="22">
        <f t="shared" si="152"/>
        <v>0</v>
      </c>
      <c r="BO190" s="22">
        <f t="shared" si="152"/>
        <v>0</v>
      </c>
      <c r="BP190" s="22">
        <f t="shared" si="152"/>
        <v>0</v>
      </c>
      <c r="BQ190" s="22">
        <f t="shared" si="152"/>
        <v>0</v>
      </c>
    </row>
    <row r="191" spans="1:69" s="9" customFormat="1" ht="15.75" customHeight="1">
      <c r="A191" s="212"/>
      <c r="B191" s="21" t="s">
        <v>132</v>
      </c>
      <c r="C191" s="212" t="s">
        <v>34</v>
      </c>
      <c r="D191" s="212" t="s">
        <v>118</v>
      </c>
      <c r="E191" s="212" t="s">
        <v>91</v>
      </c>
      <c r="F191" s="212" t="s">
        <v>91</v>
      </c>
      <c r="G191" s="212" t="s">
        <v>0</v>
      </c>
      <c r="H191" s="197" t="s">
        <v>102</v>
      </c>
      <c r="I191" s="197" t="str">
        <f t="shared" si="110"/>
        <v>ExpensesOperationsStaffT&amp;ET&amp;EManagementCOO</v>
      </c>
      <c r="J191" s="22">
        <f t="shared" ref="J191:S201" si="153">INDEX(RoleData,MATCH($H191,RoleNames,),MATCH($E191,ExpenseNames,))*INDEX(StaffData,MATCH(CONCATENATE($C191,"Staff",$G191,$H191),StaffDataLookupName,),MATCH(J$6,StaffDataMonths,))/INDEX(RoleData,3,MATCH($F191,ExpenseNames,))</f>
        <v>0</v>
      </c>
      <c r="K191" s="22">
        <f t="shared" si="153"/>
        <v>0</v>
      </c>
      <c r="L191" s="22">
        <f t="shared" si="153"/>
        <v>0</v>
      </c>
      <c r="M191" s="22">
        <f t="shared" si="153"/>
        <v>0</v>
      </c>
      <c r="N191" s="22">
        <f t="shared" si="153"/>
        <v>0</v>
      </c>
      <c r="O191" s="22">
        <f t="shared" si="153"/>
        <v>0</v>
      </c>
      <c r="P191" s="22">
        <f t="shared" si="153"/>
        <v>0</v>
      </c>
      <c r="Q191" s="22">
        <f t="shared" si="153"/>
        <v>0</v>
      </c>
      <c r="R191" s="22">
        <f t="shared" si="153"/>
        <v>0</v>
      </c>
      <c r="S191" s="22">
        <f t="shared" si="153"/>
        <v>0</v>
      </c>
      <c r="T191" s="22">
        <f t="shared" ref="T191:AC201" si="154">INDEX(RoleData,MATCH($H191,RoleNames,),MATCH($E191,ExpenseNames,))*INDEX(StaffData,MATCH(CONCATENATE($C191,"Staff",$G191,$H191),StaffDataLookupName,),MATCH(T$6,StaffDataMonths,))/INDEX(RoleData,3,MATCH($F191,ExpenseNames,))</f>
        <v>0</v>
      </c>
      <c r="U191" s="22">
        <f t="shared" si="154"/>
        <v>0</v>
      </c>
      <c r="V191" s="22">
        <f t="shared" si="154"/>
        <v>0</v>
      </c>
      <c r="W191" s="22">
        <f t="shared" si="154"/>
        <v>0</v>
      </c>
      <c r="X191" s="22">
        <f t="shared" si="154"/>
        <v>0</v>
      </c>
      <c r="Y191" s="22">
        <f t="shared" si="154"/>
        <v>0</v>
      </c>
      <c r="Z191" s="22">
        <f t="shared" si="154"/>
        <v>0</v>
      </c>
      <c r="AA191" s="22">
        <f t="shared" si="154"/>
        <v>0</v>
      </c>
      <c r="AB191" s="22">
        <f t="shared" si="154"/>
        <v>0</v>
      </c>
      <c r="AC191" s="22">
        <f t="shared" si="154"/>
        <v>0</v>
      </c>
      <c r="AD191" s="22">
        <f t="shared" ref="AD191:AM201" si="155">INDEX(RoleData,MATCH($H191,RoleNames,),MATCH($E191,ExpenseNames,))*INDEX(StaffData,MATCH(CONCATENATE($C191,"Staff",$G191,$H191),StaffDataLookupName,),MATCH(AD$6,StaffDataMonths,))/INDEX(RoleData,3,MATCH($F191,ExpenseNames,))</f>
        <v>0</v>
      </c>
      <c r="AE191" s="22">
        <f t="shared" si="155"/>
        <v>0</v>
      </c>
      <c r="AF191" s="22">
        <f t="shared" si="155"/>
        <v>0</v>
      </c>
      <c r="AG191" s="22">
        <f t="shared" si="155"/>
        <v>0</v>
      </c>
      <c r="AH191" s="22">
        <f t="shared" si="155"/>
        <v>0</v>
      </c>
      <c r="AI191" s="22">
        <f t="shared" si="155"/>
        <v>0</v>
      </c>
      <c r="AJ191" s="22">
        <f t="shared" si="155"/>
        <v>0</v>
      </c>
      <c r="AK191" s="22">
        <f t="shared" si="155"/>
        <v>0</v>
      </c>
      <c r="AL191" s="22">
        <f t="shared" si="155"/>
        <v>0</v>
      </c>
      <c r="AM191" s="22">
        <f t="shared" si="155"/>
        <v>0</v>
      </c>
      <c r="AN191" s="22">
        <f t="shared" ref="AN191:AW201" si="156">INDEX(RoleData,MATCH($H191,RoleNames,),MATCH($E191,ExpenseNames,))*INDEX(StaffData,MATCH(CONCATENATE($C191,"Staff",$G191,$H191),StaffDataLookupName,),MATCH(AN$6,StaffDataMonths,))/INDEX(RoleData,3,MATCH($F191,ExpenseNames,))</f>
        <v>416.66666666666669</v>
      </c>
      <c r="AO191" s="22">
        <f t="shared" si="156"/>
        <v>416.66666666666669</v>
      </c>
      <c r="AP191" s="22">
        <f t="shared" si="156"/>
        <v>416.66666666666669</v>
      </c>
      <c r="AQ191" s="22">
        <f t="shared" si="156"/>
        <v>416.66666666666669</v>
      </c>
      <c r="AR191" s="22">
        <f t="shared" si="156"/>
        <v>416.66666666666669</v>
      </c>
      <c r="AS191" s="22">
        <f t="shared" si="156"/>
        <v>416.66666666666669</v>
      </c>
      <c r="AT191" s="22">
        <f t="shared" si="156"/>
        <v>416.66666666666669</v>
      </c>
      <c r="AU191" s="22">
        <f t="shared" si="156"/>
        <v>416.66666666666669</v>
      </c>
      <c r="AV191" s="22">
        <f t="shared" si="156"/>
        <v>416.66666666666669</v>
      </c>
      <c r="AW191" s="22">
        <f t="shared" si="156"/>
        <v>416.66666666666669</v>
      </c>
      <c r="AX191" s="22">
        <f t="shared" ref="AX191:BG201" si="157">INDEX(RoleData,MATCH($H191,RoleNames,),MATCH($E191,ExpenseNames,))*INDEX(StaffData,MATCH(CONCATENATE($C191,"Staff",$G191,$H191),StaffDataLookupName,),MATCH(AX$6,StaffDataMonths,))/INDEX(RoleData,3,MATCH($F191,ExpenseNames,))</f>
        <v>416.66666666666669</v>
      </c>
      <c r="AY191" s="22">
        <f t="shared" si="157"/>
        <v>416.66666666666669</v>
      </c>
      <c r="AZ191" s="22">
        <f t="shared" si="157"/>
        <v>416.66666666666669</v>
      </c>
      <c r="BA191" s="22">
        <f t="shared" si="157"/>
        <v>416.66666666666669</v>
      </c>
      <c r="BB191" s="22">
        <f t="shared" si="157"/>
        <v>416.66666666666669</v>
      </c>
      <c r="BC191" s="22">
        <f t="shared" si="157"/>
        <v>416.66666666666669</v>
      </c>
      <c r="BD191" s="22">
        <f t="shared" si="157"/>
        <v>416.66666666666669</v>
      </c>
      <c r="BE191" s="22">
        <f t="shared" si="157"/>
        <v>416.66666666666669</v>
      </c>
      <c r="BF191" s="22">
        <f t="shared" si="157"/>
        <v>416.66666666666669</v>
      </c>
      <c r="BG191" s="22">
        <f t="shared" si="157"/>
        <v>416.66666666666669</v>
      </c>
      <c r="BH191" s="22">
        <f t="shared" ref="BH191:BQ201" si="158">INDEX(RoleData,MATCH($H191,RoleNames,),MATCH($E191,ExpenseNames,))*INDEX(StaffData,MATCH(CONCATENATE($C191,"Staff",$G191,$H191),StaffDataLookupName,),MATCH(BH$6,StaffDataMonths,))/INDEX(RoleData,3,MATCH($F191,ExpenseNames,))</f>
        <v>416.66666666666669</v>
      </c>
      <c r="BI191" s="22">
        <f t="shared" si="158"/>
        <v>416.66666666666669</v>
      </c>
      <c r="BJ191" s="22">
        <f t="shared" si="158"/>
        <v>416.66666666666669</v>
      </c>
      <c r="BK191" s="22">
        <f t="shared" si="158"/>
        <v>416.66666666666669</v>
      </c>
      <c r="BL191" s="22">
        <f t="shared" si="158"/>
        <v>416.66666666666669</v>
      </c>
      <c r="BM191" s="22">
        <f t="shared" si="158"/>
        <v>416.66666666666669</v>
      </c>
      <c r="BN191" s="22">
        <f t="shared" si="158"/>
        <v>416.66666666666669</v>
      </c>
      <c r="BO191" s="22">
        <f t="shared" si="158"/>
        <v>416.66666666666669</v>
      </c>
      <c r="BP191" s="22">
        <f t="shared" si="158"/>
        <v>416.66666666666669</v>
      </c>
      <c r="BQ191" s="22">
        <f t="shared" si="158"/>
        <v>416.66666666666669</v>
      </c>
    </row>
    <row r="192" spans="1:69" s="9" customFormat="1" ht="16" customHeight="1">
      <c r="A192" s="212"/>
      <c r="B192" s="21" t="s">
        <v>132</v>
      </c>
      <c r="C192" s="212" t="s">
        <v>34</v>
      </c>
      <c r="D192" s="212" t="s">
        <v>118</v>
      </c>
      <c r="E192" s="212" t="s">
        <v>91</v>
      </c>
      <c r="F192" s="212" t="s">
        <v>91</v>
      </c>
      <c r="G192" s="212" t="s">
        <v>57</v>
      </c>
      <c r="H192" s="197" t="s">
        <v>56</v>
      </c>
      <c r="I192" s="197" t="str">
        <f t="shared" si="110"/>
        <v>ExpensesOperationsStaffT&amp;ET&amp;ECustomer SupportSupport Manager</v>
      </c>
      <c r="J192" s="22">
        <f t="shared" si="153"/>
        <v>416.66666666666669</v>
      </c>
      <c r="K192" s="22">
        <f t="shared" si="153"/>
        <v>416.66666666666669</v>
      </c>
      <c r="L192" s="22">
        <f t="shared" si="153"/>
        <v>416.66666666666669</v>
      </c>
      <c r="M192" s="22">
        <f t="shared" si="153"/>
        <v>416.66666666666669</v>
      </c>
      <c r="N192" s="22">
        <f t="shared" si="153"/>
        <v>416.66666666666669</v>
      </c>
      <c r="O192" s="22">
        <f t="shared" si="153"/>
        <v>416.66666666666669</v>
      </c>
      <c r="P192" s="22">
        <f t="shared" si="153"/>
        <v>416.66666666666669</v>
      </c>
      <c r="Q192" s="22">
        <f t="shared" si="153"/>
        <v>416.66666666666669</v>
      </c>
      <c r="R192" s="22">
        <f t="shared" si="153"/>
        <v>416.66666666666669</v>
      </c>
      <c r="S192" s="22">
        <f t="shared" si="153"/>
        <v>416.66666666666669</v>
      </c>
      <c r="T192" s="22">
        <f t="shared" si="154"/>
        <v>416.66666666666669</v>
      </c>
      <c r="U192" s="22">
        <f t="shared" si="154"/>
        <v>416.66666666666669</v>
      </c>
      <c r="V192" s="22">
        <f t="shared" si="154"/>
        <v>416.66666666666669</v>
      </c>
      <c r="W192" s="22">
        <f t="shared" si="154"/>
        <v>416.66666666666669</v>
      </c>
      <c r="X192" s="22">
        <f t="shared" si="154"/>
        <v>416.66666666666669</v>
      </c>
      <c r="Y192" s="22">
        <f t="shared" si="154"/>
        <v>416.66666666666669</v>
      </c>
      <c r="Z192" s="22">
        <f t="shared" si="154"/>
        <v>416.66666666666669</v>
      </c>
      <c r="AA192" s="22">
        <f t="shared" si="154"/>
        <v>416.66666666666669</v>
      </c>
      <c r="AB192" s="22">
        <f t="shared" si="154"/>
        <v>416.66666666666669</v>
      </c>
      <c r="AC192" s="22">
        <f t="shared" si="154"/>
        <v>416.66666666666669</v>
      </c>
      <c r="AD192" s="22">
        <f t="shared" si="155"/>
        <v>416.66666666666669</v>
      </c>
      <c r="AE192" s="22">
        <f t="shared" si="155"/>
        <v>416.66666666666669</v>
      </c>
      <c r="AF192" s="22">
        <f t="shared" si="155"/>
        <v>416.66666666666669</v>
      </c>
      <c r="AG192" s="22">
        <f t="shared" si="155"/>
        <v>416.66666666666669</v>
      </c>
      <c r="AH192" s="22">
        <f t="shared" si="155"/>
        <v>416.66666666666669</v>
      </c>
      <c r="AI192" s="22">
        <f t="shared" si="155"/>
        <v>416.66666666666669</v>
      </c>
      <c r="AJ192" s="22">
        <f t="shared" si="155"/>
        <v>416.66666666666669</v>
      </c>
      <c r="AK192" s="22">
        <f t="shared" si="155"/>
        <v>416.66666666666669</v>
      </c>
      <c r="AL192" s="22">
        <f t="shared" si="155"/>
        <v>416.66666666666669</v>
      </c>
      <c r="AM192" s="22">
        <f t="shared" si="155"/>
        <v>416.66666666666669</v>
      </c>
      <c r="AN192" s="22">
        <f t="shared" si="156"/>
        <v>416.66666666666669</v>
      </c>
      <c r="AO192" s="22">
        <f t="shared" si="156"/>
        <v>416.66666666666669</v>
      </c>
      <c r="AP192" s="22">
        <f t="shared" si="156"/>
        <v>416.66666666666669</v>
      </c>
      <c r="AQ192" s="22">
        <f t="shared" si="156"/>
        <v>416.66666666666669</v>
      </c>
      <c r="AR192" s="22">
        <f t="shared" si="156"/>
        <v>416.66666666666669</v>
      </c>
      <c r="AS192" s="22">
        <f t="shared" si="156"/>
        <v>416.66666666666669</v>
      </c>
      <c r="AT192" s="22">
        <f t="shared" si="156"/>
        <v>416.66666666666669</v>
      </c>
      <c r="AU192" s="22">
        <f t="shared" si="156"/>
        <v>416.66666666666669</v>
      </c>
      <c r="AV192" s="22">
        <f t="shared" si="156"/>
        <v>416.66666666666669</v>
      </c>
      <c r="AW192" s="22">
        <f t="shared" si="156"/>
        <v>416.66666666666669</v>
      </c>
      <c r="AX192" s="22">
        <f t="shared" si="157"/>
        <v>416.66666666666669</v>
      </c>
      <c r="AY192" s="22">
        <f t="shared" si="157"/>
        <v>416.66666666666669</v>
      </c>
      <c r="AZ192" s="22">
        <f t="shared" si="157"/>
        <v>416.66666666666669</v>
      </c>
      <c r="BA192" s="22">
        <f t="shared" si="157"/>
        <v>416.66666666666669</v>
      </c>
      <c r="BB192" s="22">
        <f t="shared" si="157"/>
        <v>416.66666666666669</v>
      </c>
      <c r="BC192" s="22">
        <f t="shared" si="157"/>
        <v>416.66666666666669</v>
      </c>
      <c r="BD192" s="22">
        <f t="shared" si="157"/>
        <v>416.66666666666669</v>
      </c>
      <c r="BE192" s="22">
        <f t="shared" si="157"/>
        <v>416.66666666666669</v>
      </c>
      <c r="BF192" s="22">
        <f t="shared" si="157"/>
        <v>416.66666666666669</v>
      </c>
      <c r="BG192" s="22">
        <f t="shared" si="157"/>
        <v>416.66666666666669</v>
      </c>
      <c r="BH192" s="22">
        <f t="shared" si="158"/>
        <v>416.66666666666669</v>
      </c>
      <c r="BI192" s="22">
        <f t="shared" si="158"/>
        <v>416.66666666666669</v>
      </c>
      <c r="BJ192" s="22">
        <f t="shared" si="158"/>
        <v>416.66666666666669</v>
      </c>
      <c r="BK192" s="22">
        <f t="shared" si="158"/>
        <v>416.66666666666669</v>
      </c>
      <c r="BL192" s="22">
        <f t="shared" si="158"/>
        <v>416.66666666666669</v>
      </c>
      <c r="BM192" s="22">
        <f t="shared" si="158"/>
        <v>416.66666666666669</v>
      </c>
      <c r="BN192" s="22">
        <f t="shared" si="158"/>
        <v>833.33333333333337</v>
      </c>
      <c r="BO192" s="22">
        <f t="shared" si="158"/>
        <v>833.33333333333337</v>
      </c>
      <c r="BP192" s="22">
        <f t="shared" si="158"/>
        <v>833.33333333333337</v>
      </c>
      <c r="BQ192" s="22">
        <f t="shared" si="158"/>
        <v>833.33333333333337</v>
      </c>
    </row>
    <row r="193" spans="1:69" s="9" customFormat="1" ht="16" customHeight="1">
      <c r="A193" s="212"/>
      <c r="B193" s="21" t="s">
        <v>132</v>
      </c>
      <c r="C193" s="212" t="s">
        <v>34</v>
      </c>
      <c r="D193" s="212" t="s">
        <v>118</v>
      </c>
      <c r="E193" s="212" t="s">
        <v>91</v>
      </c>
      <c r="F193" s="212" t="s">
        <v>91</v>
      </c>
      <c r="G193" s="212" t="s">
        <v>57</v>
      </c>
      <c r="H193" s="197" t="s">
        <v>85</v>
      </c>
      <c r="I193" s="197" t="str">
        <f t="shared" si="110"/>
        <v>ExpensesOperationsStaffT&amp;ET&amp;ECustomer SupportUser Support Rep</v>
      </c>
      <c r="J193" s="22">
        <f t="shared" si="153"/>
        <v>0</v>
      </c>
      <c r="K193" s="22">
        <f t="shared" si="153"/>
        <v>0</v>
      </c>
      <c r="L193" s="22">
        <f t="shared" si="153"/>
        <v>0</v>
      </c>
      <c r="M193" s="22">
        <f t="shared" si="153"/>
        <v>0</v>
      </c>
      <c r="N193" s="22">
        <f t="shared" si="153"/>
        <v>0</v>
      </c>
      <c r="O193" s="22">
        <f t="shared" si="153"/>
        <v>0</v>
      </c>
      <c r="P193" s="22">
        <f t="shared" si="153"/>
        <v>0</v>
      </c>
      <c r="Q193" s="22">
        <f t="shared" si="153"/>
        <v>0</v>
      </c>
      <c r="R193" s="22">
        <f t="shared" si="153"/>
        <v>0</v>
      </c>
      <c r="S193" s="22">
        <f t="shared" si="153"/>
        <v>0</v>
      </c>
      <c r="T193" s="22">
        <f t="shared" si="154"/>
        <v>0</v>
      </c>
      <c r="U193" s="22">
        <f t="shared" si="154"/>
        <v>0</v>
      </c>
      <c r="V193" s="22">
        <f t="shared" si="154"/>
        <v>0</v>
      </c>
      <c r="W193" s="22">
        <f t="shared" si="154"/>
        <v>0</v>
      </c>
      <c r="X193" s="22">
        <f t="shared" si="154"/>
        <v>0</v>
      </c>
      <c r="Y193" s="22">
        <f t="shared" si="154"/>
        <v>0</v>
      </c>
      <c r="Z193" s="22">
        <f t="shared" si="154"/>
        <v>0</v>
      </c>
      <c r="AA193" s="22">
        <f t="shared" si="154"/>
        <v>0</v>
      </c>
      <c r="AB193" s="22">
        <f t="shared" si="154"/>
        <v>0</v>
      </c>
      <c r="AC193" s="22">
        <f t="shared" si="154"/>
        <v>0</v>
      </c>
      <c r="AD193" s="22">
        <f t="shared" si="155"/>
        <v>0</v>
      </c>
      <c r="AE193" s="22">
        <f t="shared" si="155"/>
        <v>0</v>
      </c>
      <c r="AF193" s="22">
        <f t="shared" si="155"/>
        <v>0</v>
      </c>
      <c r="AG193" s="22">
        <f t="shared" si="155"/>
        <v>0</v>
      </c>
      <c r="AH193" s="22">
        <f t="shared" si="155"/>
        <v>0</v>
      </c>
      <c r="AI193" s="22">
        <f t="shared" si="155"/>
        <v>0</v>
      </c>
      <c r="AJ193" s="22">
        <f t="shared" si="155"/>
        <v>0</v>
      </c>
      <c r="AK193" s="22">
        <f t="shared" si="155"/>
        <v>0</v>
      </c>
      <c r="AL193" s="22">
        <f t="shared" si="155"/>
        <v>0</v>
      </c>
      <c r="AM193" s="22">
        <f t="shared" si="155"/>
        <v>0</v>
      </c>
      <c r="AN193" s="22">
        <f t="shared" si="156"/>
        <v>0</v>
      </c>
      <c r="AO193" s="22">
        <f t="shared" si="156"/>
        <v>0</v>
      </c>
      <c r="AP193" s="22">
        <f t="shared" si="156"/>
        <v>0</v>
      </c>
      <c r="AQ193" s="22">
        <f t="shared" si="156"/>
        <v>0</v>
      </c>
      <c r="AR193" s="22">
        <f t="shared" si="156"/>
        <v>0</v>
      </c>
      <c r="AS193" s="22">
        <f t="shared" si="156"/>
        <v>0</v>
      </c>
      <c r="AT193" s="22">
        <f t="shared" si="156"/>
        <v>0</v>
      </c>
      <c r="AU193" s="22">
        <f t="shared" si="156"/>
        <v>0</v>
      </c>
      <c r="AV193" s="22">
        <f t="shared" si="156"/>
        <v>0</v>
      </c>
      <c r="AW193" s="22">
        <f t="shared" si="156"/>
        <v>0</v>
      </c>
      <c r="AX193" s="22">
        <f t="shared" si="157"/>
        <v>0</v>
      </c>
      <c r="AY193" s="22">
        <f t="shared" si="157"/>
        <v>0</v>
      </c>
      <c r="AZ193" s="22">
        <f t="shared" si="157"/>
        <v>0</v>
      </c>
      <c r="BA193" s="22">
        <f t="shared" si="157"/>
        <v>0</v>
      </c>
      <c r="BB193" s="22">
        <f t="shared" si="157"/>
        <v>0</v>
      </c>
      <c r="BC193" s="22">
        <f t="shared" si="157"/>
        <v>0</v>
      </c>
      <c r="BD193" s="22">
        <f t="shared" si="157"/>
        <v>0</v>
      </c>
      <c r="BE193" s="22">
        <f t="shared" si="157"/>
        <v>0</v>
      </c>
      <c r="BF193" s="22">
        <f t="shared" si="157"/>
        <v>0</v>
      </c>
      <c r="BG193" s="22">
        <f t="shared" si="157"/>
        <v>0</v>
      </c>
      <c r="BH193" s="22">
        <f t="shared" si="158"/>
        <v>0</v>
      </c>
      <c r="BI193" s="22">
        <f t="shared" si="158"/>
        <v>0</v>
      </c>
      <c r="BJ193" s="22">
        <f t="shared" si="158"/>
        <v>0</v>
      </c>
      <c r="BK193" s="22">
        <f t="shared" si="158"/>
        <v>0</v>
      </c>
      <c r="BL193" s="22">
        <f t="shared" si="158"/>
        <v>0</v>
      </c>
      <c r="BM193" s="22">
        <f t="shared" si="158"/>
        <v>0</v>
      </c>
      <c r="BN193" s="22">
        <f t="shared" si="158"/>
        <v>0</v>
      </c>
      <c r="BO193" s="22">
        <f t="shared" si="158"/>
        <v>0</v>
      </c>
      <c r="BP193" s="22">
        <f t="shared" si="158"/>
        <v>0</v>
      </c>
      <c r="BQ193" s="22">
        <f t="shared" si="158"/>
        <v>0</v>
      </c>
    </row>
    <row r="194" spans="1:69" s="9" customFormat="1" ht="16" customHeight="1">
      <c r="A194" s="212"/>
      <c r="B194" s="21" t="s">
        <v>132</v>
      </c>
      <c r="C194" s="212" t="s">
        <v>34</v>
      </c>
      <c r="D194" s="212" t="s">
        <v>118</v>
      </c>
      <c r="E194" s="212" t="s">
        <v>91</v>
      </c>
      <c r="F194" s="212" t="s">
        <v>91</v>
      </c>
      <c r="G194" s="212" t="s">
        <v>57</v>
      </c>
      <c r="H194" s="197" t="s">
        <v>86</v>
      </c>
      <c r="I194" s="197" t="str">
        <f t="shared" si="110"/>
        <v>ExpensesOperationsStaffT&amp;ET&amp;ECustomer SupportPartner Support Rep</v>
      </c>
      <c r="J194" s="22">
        <f t="shared" si="153"/>
        <v>0</v>
      </c>
      <c r="K194" s="22">
        <f t="shared" si="153"/>
        <v>0</v>
      </c>
      <c r="L194" s="22">
        <f t="shared" si="153"/>
        <v>0</v>
      </c>
      <c r="M194" s="22">
        <f t="shared" si="153"/>
        <v>0</v>
      </c>
      <c r="N194" s="22">
        <f t="shared" si="153"/>
        <v>0</v>
      </c>
      <c r="O194" s="22">
        <f t="shared" si="153"/>
        <v>0</v>
      </c>
      <c r="P194" s="22">
        <f t="shared" si="153"/>
        <v>0</v>
      </c>
      <c r="Q194" s="22">
        <f t="shared" si="153"/>
        <v>0</v>
      </c>
      <c r="R194" s="22">
        <f t="shared" si="153"/>
        <v>0</v>
      </c>
      <c r="S194" s="22">
        <f t="shared" si="153"/>
        <v>0</v>
      </c>
      <c r="T194" s="22">
        <f t="shared" si="154"/>
        <v>0</v>
      </c>
      <c r="U194" s="22">
        <f t="shared" si="154"/>
        <v>0</v>
      </c>
      <c r="V194" s="22">
        <f t="shared" si="154"/>
        <v>0</v>
      </c>
      <c r="W194" s="22">
        <f t="shared" si="154"/>
        <v>0</v>
      </c>
      <c r="X194" s="22">
        <f t="shared" si="154"/>
        <v>0</v>
      </c>
      <c r="Y194" s="22">
        <f t="shared" si="154"/>
        <v>0</v>
      </c>
      <c r="Z194" s="22">
        <f t="shared" si="154"/>
        <v>0</v>
      </c>
      <c r="AA194" s="22">
        <f t="shared" si="154"/>
        <v>0</v>
      </c>
      <c r="AB194" s="22">
        <f t="shared" si="154"/>
        <v>0</v>
      </c>
      <c r="AC194" s="22">
        <f t="shared" si="154"/>
        <v>0</v>
      </c>
      <c r="AD194" s="22">
        <f t="shared" si="155"/>
        <v>0</v>
      </c>
      <c r="AE194" s="22">
        <f t="shared" si="155"/>
        <v>0</v>
      </c>
      <c r="AF194" s="22">
        <f t="shared" si="155"/>
        <v>0</v>
      </c>
      <c r="AG194" s="22">
        <f t="shared" si="155"/>
        <v>0</v>
      </c>
      <c r="AH194" s="22">
        <f t="shared" si="155"/>
        <v>0</v>
      </c>
      <c r="AI194" s="22">
        <f t="shared" si="155"/>
        <v>0</v>
      </c>
      <c r="AJ194" s="22">
        <f t="shared" si="155"/>
        <v>0</v>
      </c>
      <c r="AK194" s="22">
        <f t="shared" si="155"/>
        <v>0</v>
      </c>
      <c r="AL194" s="22">
        <f t="shared" si="155"/>
        <v>0</v>
      </c>
      <c r="AM194" s="22">
        <f t="shared" si="155"/>
        <v>0</v>
      </c>
      <c r="AN194" s="22">
        <f t="shared" si="156"/>
        <v>0</v>
      </c>
      <c r="AO194" s="22">
        <f t="shared" si="156"/>
        <v>0</v>
      </c>
      <c r="AP194" s="22">
        <f t="shared" si="156"/>
        <v>0</v>
      </c>
      <c r="AQ194" s="22">
        <f t="shared" si="156"/>
        <v>0</v>
      </c>
      <c r="AR194" s="22">
        <f t="shared" si="156"/>
        <v>0</v>
      </c>
      <c r="AS194" s="22">
        <f t="shared" si="156"/>
        <v>0</v>
      </c>
      <c r="AT194" s="22">
        <f t="shared" si="156"/>
        <v>0</v>
      </c>
      <c r="AU194" s="22">
        <f t="shared" si="156"/>
        <v>0</v>
      </c>
      <c r="AV194" s="22">
        <f t="shared" si="156"/>
        <v>0</v>
      </c>
      <c r="AW194" s="22">
        <f t="shared" si="156"/>
        <v>0</v>
      </c>
      <c r="AX194" s="22">
        <f t="shared" si="157"/>
        <v>0</v>
      </c>
      <c r="AY194" s="22">
        <f t="shared" si="157"/>
        <v>0</v>
      </c>
      <c r="AZ194" s="22">
        <f t="shared" si="157"/>
        <v>0</v>
      </c>
      <c r="BA194" s="22">
        <f t="shared" si="157"/>
        <v>0</v>
      </c>
      <c r="BB194" s="22">
        <f t="shared" si="157"/>
        <v>0</v>
      </c>
      <c r="BC194" s="22">
        <f t="shared" si="157"/>
        <v>0</v>
      </c>
      <c r="BD194" s="22">
        <f t="shared" si="157"/>
        <v>0</v>
      </c>
      <c r="BE194" s="22">
        <f t="shared" si="157"/>
        <v>0</v>
      </c>
      <c r="BF194" s="22">
        <f t="shared" si="157"/>
        <v>0</v>
      </c>
      <c r="BG194" s="22">
        <f t="shared" si="157"/>
        <v>0</v>
      </c>
      <c r="BH194" s="22">
        <f t="shared" si="158"/>
        <v>0</v>
      </c>
      <c r="BI194" s="22">
        <f t="shared" si="158"/>
        <v>0</v>
      </c>
      <c r="BJ194" s="22">
        <f t="shared" si="158"/>
        <v>0</v>
      </c>
      <c r="BK194" s="22">
        <f t="shared" si="158"/>
        <v>0</v>
      </c>
      <c r="BL194" s="22">
        <f t="shared" si="158"/>
        <v>0</v>
      </c>
      <c r="BM194" s="22">
        <f t="shared" si="158"/>
        <v>0</v>
      </c>
      <c r="BN194" s="22">
        <f t="shared" si="158"/>
        <v>0</v>
      </c>
      <c r="BO194" s="22">
        <f t="shared" si="158"/>
        <v>0</v>
      </c>
      <c r="BP194" s="22">
        <f t="shared" si="158"/>
        <v>0</v>
      </c>
      <c r="BQ194" s="22">
        <f t="shared" si="158"/>
        <v>0</v>
      </c>
    </row>
    <row r="195" spans="1:69" s="9" customFormat="1" ht="16" customHeight="1">
      <c r="A195" s="212"/>
      <c r="B195" s="21" t="s">
        <v>132</v>
      </c>
      <c r="C195" s="212" t="s">
        <v>34</v>
      </c>
      <c r="D195" s="212" t="s">
        <v>118</v>
      </c>
      <c r="E195" s="212" t="s">
        <v>91</v>
      </c>
      <c r="F195" s="212" t="s">
        <v>91</v>
      </c>
      <c r="G195" s="212" t="s">
        <v>57</v>
      </c>
      <c r="H195" s="197" t="s">
        <v>299</v>
      </c>
      <c r="I195" s="197" t="str">
        <f>CONCATENATE(B195,C195,D195,E195,F195,G195,H195)</f>
        <v>ExpensesOperationsStaffT&amp;ET&amp;ECustomer SupportAd Support Rep</v>
      </c>
      <c r="J195" s="22">
        <f t="shared" si="153"/>
        <v>0</v>
      </c>
      <c r="K195" s="22">
        <f t="shared" si="153"/>
        <v>0</v>
      </c>
      <c r="L195" s="22">
        <f t="shared" si="153"/>
        <v>0</v>
      </c>
      <c r="M195" s="22">
        <f t="shared" si="153"/>
        <v>0</v>
      </c>
      <c r="N195" s="22">
        <f t="shared" si="153"/>
        <v>0</v>
      </c>
      <c r="O195" s="22">
        <f t="shared" si="153"/>
        <v>0</v>
      </c>
      <c r="P195" s="22">
        <f t="shared" si="153"/>
        <v>0</v>
      </c>
      <c r="Q195" s="22">
        <f t="shared" si="153"/>
        <v>0</v>
      </c>
      <c r="R195" s="22">
        <f t="shared" si="153"/>
        <v>0</v>
      </c>
      <c r="S195" s="22">
        <f t="shared" si="153"/>
        <v>0</v>
      </c>
      <c r="T195" s="22">
        <f t="shared" si="154"/>
        <v>0</v>
      </c>
      <c r="U195" s="22">
        <f t="shared" si="154"/>
        <v>0</v>
      </c>
      <c r="V195" s="22">
        <f t="shared" si="154"/>
        <v>0</v>
      </c>
      <c r="W195" s="22">
        <f t="shared" si="154"/>
        <v>0</v>
      </c>
      <c r="X195" s="22">
        <f t="shared" si="154"/>
        <v>0</v>
      </c>
      <c r="Y195" s="22">
        <f t="shared" si="154"/>
        <v>0</v>
      </c>
      <c r="Z195" s="22">
        <f t="shared" si="154"/>
        <v>0</v>
      </c>
      <c r="AA195" s="22">
        <f t="shared" si="154"/>
        <v>0</v>
      </c>
      <c r="AB195" s="22">
        <f t="shared" si="154"/>
        <v>0</v>
      </c>
      <c r="AC195" s="22">
        <f t="shared" si="154"/>
        <v>0</v>
      </c>
      <c r="AD195" s="22">
        <f t="shared" si="155"/>
        <v>0</v>
      </c>
      <c r="AE195" s="22">
        <f t="shared" si="155"/>
        <v>0</v>
      </c>
      <c r="AF195" s="22">
        <f t="shared" si="155"/>
        <v>0</v>
      </c>
      <c r="AG195" s="22">
        <f t="shared" si="155"/>
        <v>0</v>
      </c>
      <c r="AH195" s="22">
        <f t="shared" si="155"/>
        <v>0</v>
      </c>
      <c r="AI195" s="22">
        <f t="shared" si="155"/>
        <v>0</v>
      </c>
      <c r="AJ195" s="22">
        <f t="shared" si="155"/>
        <v>0</v>
      </c>
      <c r="AK195" s="22">
        <f t="shared" si="155"/>
        <v>0</v>
      </c>
      <c r="AL195" s="22">
        <f t="shared" si="155"/>
        <v>0</v>
      </c>
      <c r="AM195" s="22">
        <f t="shared" si="155"/>
        <v>0</v>
      </c>
      <c r="AN195" s="22">
        <f t="shared" si="156"/>
        <v>0</v>
      </c>
      <c r="AO195" s="22">
        <f t="shared" si="156"/>
        <v>0</v>
      </c>
      <c r="AP195" s="22">
        <f t="shared" si="156"/>
        <v>0</v>
      </c>
      <c r="AQ195" s="22">
        <f t="shared" si="156"/>
        <v>0</v>
      </c>
      <c r="AR195" s="22">
        <f t="shared" si="156"/>
        <v>0</v>
      </c>
      <c r="AS195" s="22">
        <f t="shared" si="156"/>
        <v>0</v>
      </c>
      <c r="AT195" s="22">
        <f t="shared" si="156"/>
        <v>0</v>
      </c>
      <c r="AU195" s="22">
        <f t="shared" si="156"/>
        <v>0</v>
      </c>
      <c r="AV195" s="22">
        <f t="shared" si="156"/>
        <v>0</v>
      </c>
      <c r="AW195" s="22">
        <f t="shared" si="156"/>
        <v>0</v>
      </c>
      <c r="AX195" s="22">
        <f t="shared" si="157"/>
        <v>0</v>
      </c>
      <c r="AY195" s="22">
        <f t="shared" si="157"/>
        <v>0</v>
      </c>
      <c r="AZ195" s="22">
        <f t="shared" si="157"/>
        <v>0</v>
      </c>
      <c r="BA195" s="22">
        <f t="shared" si="157"/>
        <v>0</v>
      </c>
      <c r="BB195" s="22">
        <f t="shared" si="157"/>
        <v>0</v>
      </c>
      <c r="BC195" s="22">
        <f t="shared" si="157"/>
        <v>0</v>
      </c>
      <c r="BD195" s="22">
        <f t="shared" si="157"/>
        <v>0</v>
      </c>
      <c r="BE195" s="22">
        <f t="shared" si="157"/>
        <v>0</v>
      </c>
      <c r="BF195" s="22">
        <f t="shared" si="157"/>
        <v>0</v>
      </c>
      <c r="BG195" s="22">
        <f t="shared" si="157"/>
        <v>0</v>
      </c>
      <c r="BH195" s="22">
        <f t="shared" si="158"/>
        <v>0</v>
      </c>
      <c r="BI195" s="22">
        <f t="shared" si="158"/>
        <v>0</v>
      </c>
      <c r="BJ195" s="22">
        <f t="shared" si="158"/>
        <v>0</v>
      </c>
      <c r="BK195" s="22">
        <f t="shared" si="158"/>
        <v>0</v>
      </c>
      <c r="BL195" s="22">
        <f t="shared" si="158"/>
        <v>0</v>
      </c>
      <c r="BM195" s="22">
        <f t="shared" si="158"/>
        <v>0</v>
      </c>
      <c r="BN195" s="22">
        <f t="shared" si="158"/>
        <v>0</v>
      </c>
      <c r="BO195" s="22">
        <f t="shared" si="158"/>
        <v>0</v>
      </c>
      <c r="BP195" s="22">
        <f t="shared" si="158"/>
        <v>0</v>
      </c>
      <c r="BQ195" s="22">
        <f t="shared" si="158"/>
        <v>0</v>
      </c>
    </row>
    <row r="196" spans="1:69" s="9" customFormat="1" ht="16" customHeight="1">
      <c r="A196" s="212"/>
      <c r="B196" s="21" t="s">
        <v>132</v>
      </c>
      <c r="C196" s="212" t="s">
        <v>34</v>
      </c>
      <c r="D196" s="212" t="s">
        <v>118</v>
      </c>
      <c r="E196" s="212" t="s">
        <v>91</v>
      </c>
      <c r="F196" s="212" t="s">
        <v>91</v>
      </c>
      <c r="G196" s="212" t="s">
        <v>1</v>
      </c>
      <c r="H196" s="197" t="s">
        <v>60</v>
      </c>
      <c r="I196" s="197" t="str">
        <f t="shared" si="110"/>
        <v>ExpensesOperationsStaffT&amp;ET&amp;EPartner IntegrationIntegration Manager</v>
      </c>
      <c r="J196" s="22">
        <f t="shared" si="153"/>
        <v>0</v>
      </c>
      <c r="K196" s="22">
        <f t="shared" si="153"/>
        <v>0</v>
      </c>
      <c r="L196" s="22">
        <f t="shared" si="153"/>
        <v>0</v>
      </c>
      <c r="M196" s="22">
        <f t="shared" si="153"/>
        <v>0</v>
      </c>
      <c r="N196" s="22">
        <f t="shared" si="153"/>
        <v>0</v>
      </c>
      <c r="O196" s="22">
        <f t="shared" si="153"/>
        <v>0</v>
      </c>
      <c r="P196" s="22">
        <f t="shared" si="153"/>
        <v>0</v>
      </c>
      <c r="Q196" s="22">
        <f t="shared" si="153"/>
        <v>0</v>
      </c>
      <c r="R196" s="22">
        <f t="shared" si="153"/>
        <v>0</v>
      </c>
      <c r="S196" s="22">
        <f t="shared" si="153"/>
        <v>0</v>
      </c>
      <c r="T196" s="22">
        <f t="shared" si="154"/>
        <v>0</v>
      </c>
      <c r="U196" s="22">
        <f t="shared" si="154"/>
        <v>0</v>
      </c>
      <c r="V196" s="22">
        <f t="shared" si="154"/>
        <v>0</v>
      </c>
      <c r="W196" s="22">
        <f t="shared" si="154"/>
        <v>0</v>
      </c>
      <c r="X196" s="22">
        <f t="shared" si="154"/>
        <v>0</v>
      </c>
      <c r="Y196" s="22">
        <f t="shared" si="154"/>
        <v>0</v>
      </c>
      <c r="Z196" s="22">
        <f t="shared" si="154"/>
        <v>0</v>
      </c>
      <c r="AA196" s="22">
        <f t="shared" si="154"/>
        <v>0</v>
      </c>
      <c r="AB196" s="22">
        <f t="shared" si="154"/>
        <v>0</v>
      </c>
      <c r="AC196" s="22">
        <f t="shared" si="154"/>
        <v>0</v>
      </c>
      <c r="AD196" s="22">
        <f t="shared" si="155"/>
        <v>0</v>
      </c>
      <c r="AE196" s="22">
        <f t="shared" si="155"/>
        <v>0</v>
      </c>
      <c r="AF196" s="22">
        <f t="shared" si="155"/>
        <v>0</v>
      </c>
      <c r="AG196" s="22">
        <f t="shared" si="155"/>
        <v>0</v>
      </c>
      <c r="AH196" s="22">
        <f t="shared" si="155"/>
        <v>0</v>
      </c>
      <c r="AI196" s="22">
        <f t="shared" si="155"/>
        <v>0</v>
      </c>
      <c r="AJ196" s="22">
        <f t="shared" si="155"/>
        <v>0</v>
      </c>
      <c r="AK196" s="22">
        <f t="shared" si="155"/>
        <v>0</v>
      </c>
      <c r="AL196" s="22">
        <f t="shared" si="155"/>
        <v>0</v>
      </c>
      <c r="AM196" s="22">
        <f t="shared" si="155"/>
        <v>0</v>
      </c>
      <c r="AN196" s="22">
        <f t="shared" si="156"/>
        <v>0</v>
      </c>
      <c r="AO196" s="22">
        <f t="shared" si="156"/>
        <v>0</v>
      </c>
      <c r="AP196" s="22">
        <f t="shared" si="156"/>
        <v>0</v>
      </c>
      <c r="AQ196" s="22">
        <f t="shared" si="156"/>
        <v>0</v>
      </c>
      <c r="AR196" s="22">
        <f t="shared" si="156"/>
        <v>0</v>
      </c>
      <c r="AS196" s="22">
        <f t="shared" si="156"/>
        <v>0</v>
      </c>
      <c r="AT196" s="22">
        <f t="shared" si="156"/>
        <v>0</v>
      </c>
      <c r="AU196" s="22">
        <f t="shared" si="156"/>
        <v>0</v>
      </c>
      <c r="AV196" s="22">
        <f t="shared" si="156"/>
        <v>0</v>
      </c>
      <c r="AW196" s="22">
        <f t="shared" si="156"/>
        <v>0</v>
      </c>
      <c r="AX196" s="22">
        <f t="shared" si="157"/>
        <v>0</v>
      </c>
      <c r="AY196" s="22">
        <f t="shared" si="157"/>
        <v>0</v>
      </c>
      <c r="AZ196" s="22">
        <f t="shared" si="157"/>
        <v>0</v>
      </c>
      <c r="BA196" s="22">
        <f t="shared" si="157"/>
        <v>0</v>
      </c>
      <c r="BB196" s="22">
        <f t="shared" si="157"/>
        <v>0</v>
      </c>
      <c r="BC196" s="22">
        <f t="shared" si="157"/>
        <v>0</v>
      </c>
      <c r="BD196" s="22">
        <f t="shared" si="157"/>
        <v>0</v>
      </c>
      <c r="BE196" s="22">
        <f t="shared" si="157"/>
        <v>0</v>
      </c>
      <c r="BF196" s="22">
        <f t="shared" si="157"/>
        <v>0</v>
      </c>
      <c r="BG196" s="22">
        <f t="shared" si="157"/>
        <v>0</v>
      </c>
      <c r="BH196" s="22">
        <f t="shared" si="158"/>
        <v>0</v>
      </c>
      <c r="BI196" s="22">
        <f t="shared" si="158"/>
        <v>0</v>
      </c>
      <c r="BJ196" s="22">
        <f t="shared" si="158"/>
        <v>0</v>
      </c>
      <c r="BK196" s="22">
        <f t="shared" si="158"/>
        <v>0</v>
      </c>
      <c r="BL196" s="22">
        <f t="shared" si="158"/>
        <v>0</v>
      </c>
      <c r="BM196" s="22">
        <f t="shared" si="158"/>
        <v>0</v>
      </c>
      <c r="BN196" s="22">
        <f t="shared" si="158"/>
        <v>0</v>
      </c>
      <c r="BO196" s="22">
        <f t="shared" si="158"/>
        <v>0</v>
      </c>
      <c r="BP196" s="22">
        <f t="shared" si="158"/>
        <v>0</v>
      </c>
      <c r="BQ196" s="22">
        <f t="shared" si="158"/>
        <v>0</v>
      </c>
    </row>
    <row r="197" spans="1:69" s="9" customFormat="1" ht="16" customHeight="1">
      <c r="A197" s="212"/>
      <c r="B197" s="21" t="s">
        <v>132</v>
      </c>
      <c r="C197" s="212" t="s">
        <v>34</v>
      </c>
      <c r="D197" s="212" t="s">
        <v>118</v>
      </c>
      <c r="E197" s="212" t="s">
        <v>91</v>
      </c>
      <c r="F197" s="212" t="s">
        <v>91</v>
      </c>
      <c r="G197" s="212" t="s">
        <v>1</v>
      </c>
      <c r="H197" s="197" t="s">
        <v>58</v>
      </c>
      <c r="I197" s="197" t="str">
        <f t="shared" si="110"/>
        <v>ExpensesOperationsStaffT&amp;ET&amp;EPartner IntegrationSenior Integrator</v>
      </c>
      <c r="J197" s="22">
        <f t="shared" si="153"/>
        <v>0</v>
      </c>
      <c r="K197" s="22">
        <f t="shared" si="153"/>
        <v>0</v>
      </c>
      <c r="L197" s="22">
        <f t="shared" si="153"/>
        <v>0</v>
      </c>
      <c r="M197" s="22">
        <f t="shared" si="153"/>
        <v>0</v>
      </c>
      <c r="N197" s="22">
        <f t="shared" si="153"/>
        <v>0</v>
      </c>
      <c r="O197" s="22">
        <f t="shared" si="153"/>
        <v>0</v>
      </c>
      <c r="P197" s="22">
        <f t="shared" si="153"/>
        <v>0</v>
      </c>
      <c r="Q197" s="22">
        <f t="shared" si="153"/>
        <v>0</v>
      </c>
      <c r="R197" s="22">
        <f t="shared" si="153"/>
        <v>0</v>
      </c>
      <c r="S197" s="22">
        <f t="shared" si="153"/>
        <v>0</v>
      </c>
      <c r="T197" s="22">
        <f t="shared" si="154"/>
        <v>0</v>
      </c>
      <c r="U197" s="22">
        <f t="shared" si="154"/>
        <v>0</v>
      </c>
      <c r="V197" s="22">
        <f t="shared" si="154"/>
        <v>0</v>
      </c>
      <c r="W197" s="22">
        <f t="shared" si="154"/>
        <v>0</v>
      </c>
      <c r="X197" s="22">
        <f t="shared" si="154"/>
        <v>0</v>
      </c>
      <c r="Y197" s="22">
        <f t="shared" si="154"/>
        <v>0</v>
      </c>
      <c r="Z197" s="22">
        <f t="shared" si="154"/>
        <v>0</v>
      </c>
      <c r="AA197" s="22">
        <f t="shared" si="154"/>
        <v>0</v>
      </c>
      <c r="AB197" s="22">
        <f t="shared" si="154"/>
        <v>0</v>
      </c>
      <c r="AC197" s="22">
        <f t="shared" si="154"/>
        <v>0</v>
      </c>
      <c r="AD197" s="22">
        <f t="shared" si="155"/>
        <v>0</v>
      </c>
      <c r="AE197" s="22">
        <f t="shared" si="155"/>
        <v>0</v>
      </c>
      <c r="AF197" s="22">
        <f t="shared" si="155"/>
        <v>0</v>
      </c>
      <c r="AG197" s="22">
        <f t="shared" si="155"/>
        <v>0</v>
      </c>
      <c r="AH197" s="22">
        <f t="shared" si="155"/>
        <v>0</v>
      </c>
      <c r="AI197" s="22">
        <f t="shared" si="155"/>
        <v>0</v>
      </c>
      <c r="AJ197" s="22">
        <f t="shared" si="155"/>
        <v>0</v>
      </c>
      <c r="AK197" s="22">
        <f t="shared" si="155"/>
        <v>0</v>
      </c>
      <c r="AL197" s="22">
        <f t="shared" si="155"/>
        <v>0</v>
      </c>
      <c r="AM197" s="22">
        <f t="shared" si="155"/>
        <v>0</v>
      </c>
      <c r="AN197" s="22">
        <f t="shared" si="156"/>
        <v>0</v>
      </c>
      <c r="AO197" s="22">
        <f t="shared" si="156"/>
        <v>0</v>
      </c>
      <c r="AP197" s="22">
        <f t="shared" si="156"/>
        <v>0</v>
      </c>
      <c r="AQ197" s="22">
        <f t="shared" si="156"/>
        <v>0</v>
      </c>
      <c r="AR197" s="22">
        <f t="shared" si="156"/>
        <v>0</v>
      </c>
      <c r="AS197" s="22">
        <f t="shared" si="156"/>
        <v>0</v>
      </c>
      <c r="AT197" s="22">
        <f t="shared" si="156"/>
        <v>0</v>
      </c>
      <c r="AU197" s="22">
        <f t="shared" si="156"/>
        <v>0</v>
      </c>
      <c r="AV197" s="22">
        <f t="shared" si="156"/>
        <v>0</v>
      </c>
      <c r="AW197" s="22">
        <f t="shared" si="156"/>
        <v>0</v>
      </c>
      <c r="AX197" s="22">
        <f t="shared" si="157"/>
        <v>0</v>
      </c>
      <c r="AY197" s="22">
        <f t="shared" si="157"/>
        <v>0</v>
      </c>
      <c r="AZ197" s="22">
        <f t="shared" si="157"/>
        <v>0</v>
      </c>
      <c r="BA197" s="22">
        <f t="shared" si="157"/>
        <v>0</v>
      </c>
      <c r="BB197" s="22">
        <f t="shared" si="157"/>
        <v>0</v>
      </c>
      <c r="BC197" s="22">
        <f t="shared" si="157"/>
        <v>0</v>
      </c>
      <c r="BD197" s="22">
        <f t="shared" si="157"/>
        <v>0</v>
      </c>
      <c r="BE197" s="22">
        <f t="shared" si="157"/>
        <v>0</v>
      </c>
      <c r="BF197" s="22">
        <f t="shared" si="157"/>
        <v>0</v>
      </c>
      <c r="BG197" s="22">
        <f t="shared" si="157"/>
        <v>0</v>
      </c>
      <c r="BH197" s="22">
        <f t="shared" si="158"/>
        <v>0</v>
      </c>
      <c r="BI197" s="22">
        <f t="shared" si="158"/>
        <v>0</v>
      </c>
      <c r="BJ197" s="22">
        <f t="shared" si="158"/>
        <v>0</v>
      </c>
      <c r="BK197" s="22">
        <f t="shared" si="158"/>
        <v>0</v>
      </c>
      <c r="BL197" s="22">
        <f t="shared" si="158"/>
        <v>0</v>
      </c>
      <c r="BM197" s="22">
        <f t="shared" si="158"/>
        <v>0</v>
      </c>
      <c r="BN197" s="22">
        <f t="shared" si="158"/>
        <v>0</v>
      </c>
      <c r="BO197" s="22">
        <f t="shared" si="158"/>
        <v>0</v>
      </c>
      <c r="BP197" s="22">
        <f t="shared" si="158"/>
        <v>0</v>
      </c>
      <c r="BQ197" s="22">
        <f t="shared" si="158"/>
        <v>0</v>
      </c>
    </row>
    <row r="198" spans="1:69" s="9" customFormat="1" ht="16" customHeight="1">
      <c r="A198" s="212"/>
      <c r="B198" s="21" t="s">
        <v>132</v>
      </c>
      <c r="C198" s="212" t="s">
        <v>34</v>
      </c>
      <c r="D198" s="212" t="s">
        <v>118</v>
      </c>
      <c r="E198" s="212" t="s">
        <v>91</v>
      </c>
      <c r="F198" s="212" t="s">
        <v>91</v>
      </c>
      <c r="G198" s="212" t="s">
        <v>1</v>
      </c>
      <c r="H198" s="197" t="s">
        <v>59</v>
      </c>
      <c r="I198" s="197" t="str">
        <f t="shared" si="110"/>
        <v>ExpensesOperationsStaffT&amp;ET&amp;EPartner IntegrationJunior Integrator</v>
      </c>
      <c r="J198" s="22">
        <f t="shared" si="153"/>
        <v>0</v>
      </c>
      <c r="K198" s="22">
        <f t="shared" si="153"/>
        <v>0</v>
      </c>
      <c r="L198" s="22">
        <f t="shared" si="153"/>
        <v>0</v>
      </c>
      <c r="M198" s="22">
        <f t="shared" si="153"/>
        <v>0</v>
      </c>
      <c r="N198" s="22">
        <f t="shared" si="153"/>
        <v>0</v>
      </c>
      <c r="O198" s="22">
        <f t="shared" si="153"/>
        <v>0</v>
      </c>
      <c r="P198" s="22">
        <f t="shared" si="153"/>
        <v>0</v>
      </c>
      <c r="Q198" s="22">
        <f t="shared" si="153"/>
        <v>0</v>
      </c>
      <c r="R198" s="22">
        <f t="shared" si="153"/>
        <v>0</v>
      </c>
      <c r="S198" s="22">
        <f t="shared" si="153"/>
        <v>0</v>
      </c>
      <c r="T198" s="22">
        <f t="shared" si="154"/>
        <v>0</v>
      </c>
      <c r="U198" s="22">
        <f t="shared" si="154"/>
        <v>0</v>
      </c>
      <c r="V198" s="22">
        <f t="shared" si="154"/>
        <v>0</v>
      </c>
      <c r="W198" s="22">
        <f t="shared" si="154"/>
        <v>0</v>
      </c>
      <c r="X198" s="22">
        <f t="shared" si="154"/>
        <v>0</v>
      </c>
      <c r="Y198" s="22">
        <f t="shared" si="154"/>
        <v>0</v>
      </c>
      <c r="Z198" s="22">
        <f t="shared" si="154"/>
        <v>0</v>
      </c>
      <c r="AA198" s="22">
        <f t="shared" si="154"/>
        <v>0</v>
      </c>
      <c r="AB198" s="22">
        <f t="shared" si="154"/>
        <v>0</v>
      </c>
      <c r="AC198" s="22">
        <f t="shared" si="154"/>
        <v>0</v>
      </c>
      <c r="AD198" s="22">
        <f t="shared" si="155"/>
        <v>0</v>
      </c>
      <c r="AE198" s="22">
        <f t="shared" si="155"/>
        <v>0</v>
      </c>
      <c r="AF198" s="22">
        <f t="shared" si="155"/>
        <v>0</v>
      </c>
      <c r="AG198" s="22">
        <f t="shared" si="155"/>
        <v>0</v>
      </c>
      <c r="AH198" s="22">
        <f t="shared" si="155"/>
        <v>0</v>
      </c>
      <c r="AI198" s="22">
        <f t="shared" si="155"/>
        <v>0</v>
      </c>
      <c r="AJ198" s="22">
        <f t="shared" si="155"/>
        <v>0</v>
      </c>
      <c r="AK198" s="22">
        <f t="shared" si="155"/>
        <v>0</v>
      </c>
      <c r="AL198" s="22">
        <f t="shared" si="155"/>
        <v>0</v>
      </c>
      <c r="AM198" s="22">
        <f t="shared" si="155"/>
        <v>0</v>
      </c>
      <c r="AN198" s="22">
        <f t="shared" si="156"/>
        <v>0</v>
      </c>
      <c r="AO198" s="22">
        <f t="shared" si="156"/>
        <v>0</v>
      </c>
      <c r="AP198" s="22">
        <f t="shared" si="156"/>
        <v>0</v>
      </c>
      <c r="AQ198" s="22">
        <f t="shared" si="156"/>
        <v>0</v>
      </c>
      <c r="AR198" s="22">
        <f t="shared" si="156"/>
        <v>0</v>
      </c>
      <c r="AS198" s="22">
        <f t="shared" si="156"/>
        <v>0</v>
      </c>
      <c r="AT198" s="22">
        <f t="shared" si="156"/>
        <v>0</v>
      </c>
      <c r="AU198" s="22">
        <f t="shared" si="156"/>
        <v>0</v>
      </c>
      <c r="AV198" s="22">
        <f t="shared" si="156"/>
        <v>0</v>
      </c>
      <c r="AW198" s="22">
        <f t="shared" si="156"/>
        <v>0</v>
      </c>
      <c r="AX198" s="22">
        <f t="shared" si="157"/>
        <v>0</v>
      </c>
      <c r="AY198" s="22">
        <f t="shared" si="157"/>
        <v>0</v>
      </c>
      <c r="AZ198" s="22">
        <f t="shared" si="157"/>
        <v>0</v>
      </c>
      <c r="BA198" s="22">
        <f t="shared" si="157"/>
        <v>0</v>
      </c>
      <c r="BB198" s="22">
        <f t="shared" si="157"/>
        <v>0</v>
      </c>
      <c r="BC198" s="22">
        <f t="shared" si="157"/>
        <v>0</v>
      </c>
      <c r="BD198" s="22">
        <f t="shared" si="157"/>
        <v>0</v>
      </c>
      <c r="BE198" s="22">
        <f t="shared" si="157"/>
        <v>0</v>
      </c>
      <c r="BF198" s="22">
        <f t="shared" si="157"/>
        <v>0</v>
      </c>
      <c r="BG198" s="22">
        <f t="shared" si="157"/>
        <v>0</v>
      </c>
      <c r="BH198" s="22">
        <f t="shared" si="158"/>
        <v>0</v>
      </c>
      <c r="BI198" s="22">
        <f t="shared" si="158"/>
        <v>0</v>
      </c>
      <c r="BJ198" s="22">
        <f t="shared" si="158"/>
        <v>0</v>
      </c>
      <c r="BK198" s="22">
        <f t="shared" si="158"/>
        <v>0</v>
      </c>
      <c r="BL198" s="22">
        <f t="shared" si="158"/>
        <v>0</v>
      </c>
      <c r="BM198" s="22">
        <f t="shared" si="158"/>
        <v>0</v>
      </c>
      <c r="BN198" s="22">
        <f t="shared" si="158"/>
        <v>0</v>
      </c>
      <c r="BO198" s="22">
        <f t="shared" si="158"/>
        <v>0</v>
      </c>
      <c r="BP198" s="22">
        <f t="shared" si="158"/>
        <v>0</v>
      </c>
      <c r="BQ198" s="22">
        <f t="shared" si="158"/>
        <v>0</v>
      </c>
    </row>
    <row r="199" spans="1:69" s="9" customFormat="1" ht="16" customHeight="1">
      <c r="A199" s="212"/>
      <c r="B199" s="21" t="s">
        <v>132</v>
      </c>
      <c r="C199" s="212" t="s">
        <v>34</v>
      </c>
      <c r="D199" s="212" t="s">
        <v>118</v>
      </c>
      <c r="E199" s="212" t="s">
        <v>91</v>
      </c>
      <c r="F199" s="212" t="s">
        <v>91</v>
      </c>
      <c r="G199" s="212" t="s">
        <v>61</v>
      </c>
      <c r="H199" s="197" t="s">
        <v>62</v>
      </c>
      <c r="I199" s="197" t="str">
        <f t="shared" si="110"/>
        <v>ExpensesOperationsStaffT&amp;ET&amp;ESystems administrationSystems Administrator</v>
      </c>
      <c r="J199" s="22">
        <f t="shared" si="153"/>
        <v>0</v>
      </c>
      <c r="K199" s="22">
        <f t="shared" si="153"/>
        <v>0</v>
      </c>
      <c r="L199" s="22">
        <f t="shared" si="153"/>
        <v>0</v>
      </c>
      <c r="M199" s="22">
        <f t="shared" si="153"/>
        <v>0</v>
      </c>
      <c r="N199" s="22">
        <f t="shared" si="153"/>
        <v>0</v>
      </c>
      <c r="O199" s="22">
        <f t="shared" si="153"/>
        <v>0</v>
      </c>
      <c r="P199" s="22">
        <f t="shared" si="153"/>
        <v>0</v>
      </c>
      <c r="Q199" s="22">
        <f t="shared" si="153"/>
        <v>0</v>
      </c>
      <c r="R199" s="22">
        <f t="shared" si="153"/>
        <v>0</v>
      </c>
      <c r="S199" s="22">
        <f t="shared" si="153"/>
        <v>0</v>
      </c>
      <c r="T199" s="22">
        <f t="shared" si="154"/>
        <v>0</v>
      </c>
      <c r="U199" s="22">
        <f t="shared" si="154"/>
        <v>0</v>
      </c>
      <c r="V199" s="22">
        <f t="shared" si="154"/>
        <v>0</v>
      </c>
      <c r="W199" s="22">
        <f t="shared" si="154"/>
        <v>0</v>
      </c>
      <c r="X199" s="22">
        <f t="shared" si="154"/>
        <v>0</v>
      </c>
      <c r="Y199" s="22">
        <f t="shared" si="154"/>
        <v>0</v>
      </c>
      <c r="Z199" s="22">
        <f t="shared" si="154"/>
        <v>0</v>
      </c>
      <c r="AA199" s="22">
        <f t="shared" si="154"/>
        <v>0</v>
      </c>
      <c r="AB199" s="22">
        <f t="shared" si="154"/>
        <v>0</v>
      </c>
      <c r="AC199" s="22">
        <f t="shared" si="154"/>
        <v>0</v>
      </c>
      <c r="AD199" s="22">
        <f t="shared" si="155"/>
        <v>0</v>
      </c>
      <c r="AE199" s="22">
        <f t="shared" si="155"/>
        <v>0</v>
      </c>
      <c r="AF199" s="22">
        <f t="shared" si="155"/>
        <v>0</v>
      </c>
      <c r="AG199" s="22">
        <f t="shared" si="155"/>
        <v>0</v>
      </c>
      <c r="AH199" s="22">
        <f t="shared" si="155"/>
        <v>0</v>
      </c>
      <c r="AI199" s="22">
        <f t="shared" si="155"/>
        <v>0</v>
      </c>
      <c r="AJ199" s="22">
        <f t="shared" si="155"/>
        <v>0</v>
      </c>
      <c r="AK199" s="22">
        <f t="shared" si="155"/>
        <v>0</v>
      </c>
      <c r="AL199" s="22">
        <f t="shared" si="155"/>
        <v>0</v>
      </c>
      <c r="AM199" s="22">
        <f t="shared" si="155"/>
        <v>0</v>
      </c>
      <c r="AN199" s="22">
        <f t="shared" si="156"/>
        <v>0</v>
      </c>
      <c r="AO199" s="22">
        <f t="shared" si="156"/>
        <v>0</v>
      </c>
      <c r="AP199" s="22">
        <f t="shared" si="156"/>
        <v>0</v>
      </c>
      <c r="AQ199" s="22">
        <f t="shared" si="156"/>
        <v>0</v>
      </c>
      <c r="AR199" s="22">
        <f t="shared" si="156"/>
        <v>0</v>
      </c>
      <c r="AS199" s="22">
        <f t="shared" si="156"/>
        <v>0</v>
      </c>
      <c r="AT199" s="22">
        <f t="shared" si="156"/>
        <v>0</v>
      </c>
      <c r="AU199" s="22">
        <f t="shared" si="156"/>
        <v>0</v>
      </c>
      <c r="AV199" s="22">
        <f t="shared" si="156"/>
        <v>0</v>
      </c>
      <c r="AW199" s="22">
        <f t="shared" si="156"/>
        <v>0</v>
      </c>
      <c r="AX199" s="22">
        <f t="shared" si="157"/>
        <v>0</v>
      </c>
      <c r="AY199" s="22">
        <f t="shared" si="157"/>
        <v>0</v>
      </c>
      <c r="AZ199" s="22">
        <f t="shared" si="157"/>
        <v>0</v>
      </c>
      <c r="BA199" s="22">
        <f t="shared" si="157"/>
        <v>0</v>
      </c>
      <c r="BB199" s="22">
        <f t="shared" si="157"/>
        <v>0</v>
      </c>
      <c r="BC199" s="22">
        <f t="shared" si="157"/>
        <v>0</v>
      </c>
      <c r="BD199" s="22">
        <f t="shared" si="157"/>
        <v>0</v>
      </c>
      <c r="BE199" s="22">
        <f t="shared" si="157"/>
        <v>0</v>
      </c>
      <c r="BF199" s="22">
        <f t="shared" si="157"/>
        <v>0</v>
      </c>
      <c r="BG199" s="22">
        <f t="shared" si="157"/>
        <v>0</v>
      </c>
      <c r="BH199" s="22">
        <f t="shared" si="158"/>
        <v>0</v>
      </c>
      <c r="BI199" s="22">
        <f t="shared" si="158"/>
        <v>0</v>
      </c>
      <c r="BJ199" s="22">
        <f t="shared" si="158"/>
        <v>0</v>
      </c>
      <c r="BK199" s="22">
        <f t="shared" si="158"/>
        <v>0</v>
      </c>
      <c r="BL199" s="22">
        <f t="shared" si="158"/>
        <v>0</v>
      </c>
      <c r="BM199" s="22">
        <f t="shared" si="158"/>
        <v>0</v>
      </c>
      <c r="BN199" s="22">
        <f t="shared" si="158"/>
        <v>0</v>
      </c>
      <c r="BO199" s="22">
        <f t="shared" si="158"/>
        <v>0</v>
      </c>
      <c r="BP199" s="22">
        <f t="shared" si="158"/>
        <v>0</v>
      </c>
      <c r="BQ199" s="22">
        <f t="shared" si="158"/>
        <v>0</v>
      </c>
    </row>
    <row r="200" spans="1:69" s="9" customFormat="1" ht="15.75" customHeight="1">
      <c r="A200" s="212"/>
      <c r="B200" s="21" t="s">
        <v>132</v>
      </c>
      <c r="C200" s="212" t="s">
        <v>34</v>
      </c>
      <c r="D200" s="212" t="s">
        <v>118</v>
      </c>
      <c r="E200" s="212" t="s">
        <v>92</v>
      </c>
      <c r="F200" s="212" t="s">
        <v>92</v>
      </c>
      <c r="G200" s="212" t="s">
        <v>0</v>
      </c>
      <c r="H200" s="197" t="s">
        <v>102</v>
      </c>
      <c r="I200" s="197" t="str">
        <f t="shared" si="110"/>
        <v>ExpensesOperationsStaffRentRentManagementCOO</v>
      </c>
      <c r="J200" s="22">
        <f t="shared" si="153"/>
        <v>0</v>
      </c>
      <c r="K200" s="22">
        <f t="shared" si="153"/>
        <v>0</v>
      </c>
      <c r="L200" s="22">
        <f t="shared" si="153"/>
        <v>0</v>
      </c>
      <c r="M200" s="22">
        <f t="shared" si="153"/>
        <v>0</v>
      </c>
      <c r="N200" s="22">
        <f t="shared" si="153"/>
        <v>0</v>
      </c>
      <c r="O200" s="22">
        <f t="shared" si="153"/>
        <v>0</v>
      </c>
      <c r="P200" s="22">
        <f t="shared" si="153"/>
        <v>0</v>
      </c>
      <c r="Q200" s="22">
        <f t="shared" si="153"/>
        <v>0</v>
      </c>
      <c r="R200" s="22">
        <f t="shared" si="153"/>
        <v>0</v>
      </c>
      <c r="S200" s="22">
        <f t="shared" si="153"/>
        <v>0</v>
      </c>
      <c r="T200" s="22">
        <f t="shared" si="154"/>
        <v>0</v>
      </c>
      <c r="U200" s="22">
        <f t="shared" si="154"/>
        <v>0</v>
      </c>
      <c r="V200" s="22">
        <f t="shared" si="154"/>
        <v>0</v>
      </c>
      <c r="W200" s="22">
        <f t="shared" si="154"/>
        <v>0</v>
      </c>
      <c r="X200" s="22">
        <f t="shared" si="154"/>
        <v>0</v>
      </c>
      <c r="Y200" s="22">
        <f t="shared" si="154"/>
        <v>0</v>
      </c>
      <c r="Z200" s="22">
        <f t="shared" si="154"/>
        <v>0</v>
      </c>
      <c r="AA200" s="22">
        <f t="shared" si="154"/>
        <v>0</v>
      </c>
      <c r="AB200" s="22">
        <f t="shared" si="154"/>
        <v>0</v>
      </c>
      <c r="AC200" s="22">
        <f t="shared" si="154"/>
        <v>0</v>
      </c>
      <c r="AD200" s="22">
        <f t="shared" si="155"/>
        <v>0</v>
      </c>
      <c r="AE200" s="22">
        <f t="shared" si="155"/>
        <v>0</v>
      </c>
      <c r="AF200" s="22">
        <f t="shared" si="155"/>
        <v>0</v>
      </c>
      <c r="AG200" s="22">
        <f t="shared" si="155"/>
        <v>0</v>
      </c>
      <c r="AH200" s="22">
        <f t="shared" si="155"/>
        <v>0</v>
      </c>
      <c r="AI200" s="22">
        <f t="shared" si="155"/>
        <v>0</v>
      </c>
      <c r="AJ200" s="22">
        <f t="shared" si="155"/>
        <v>0</v>
      </c>
      <c r="AK200" s="22">
        <f t="shared" si="155"/>
        <v>0</v>
      </c>
      <c r="AL200" s="22">
        <f t="shared" si="155"/>
        <v>0</v>
      </c>
      <c r="AM200" s="22">
        <f t="shared" si="155"/>
        <v>0</v>
      </c>
      <c r="AN200" s="22">
        <f t="shared" si="156"/>
        <v>1200</v>
      </c>
      <c r="AO200" s="22">
        <f t="shared" si="156"/>
        <v>1200</v>
      </c>
      <c r="AP200" s="22">
        <f t="shared" si="156"/>
        <v>1200</v>
      </c>
      <c r="AQ200" s="22">
        <f t="shared" si="156"/>
        <v>1200</v>
      </c>
      <c r="AR200" s="22">
        <f t="shared" si="156"/>
        <v>1200</v>
      </c>
      <c r="AS200" s="22">
        <f t="shared" si="156"/>
        <v>1200</v>
      </c>
      <c r="AT200" s="22">
        <f t="shared" si="156"/>
        <v>1200</v>
      </c>
      <c r="AU200" s="22">
        <f t="shared" si="156"/>
        <v>1200</v>
      </c>
      <c r="AV200" s="22">
        <f t="shared" si="156"/>
        <v>1200</v>
      </c>
      <c r="AW200" s="22">
        <f t="shared" si="156"/>
        <v>1200</v>
      </c>
      <c r="AX200" s="22">
        <f t="shared" si="157"/>
        <v>1200</v>
      </c>
      <c r="AY200" s="22">
        <f t="shared" si="157"/>
        <v>1200</v>
      </c>
      <c r="AZ200" s="22">
        <f t="shared" si="157"/>
        <v>1200</v>
      </c>
      <c r="BA200" s="22">
        <f t="shared" si="157"/>
        <v>1200</v>
      </c>
      <c r="BB200" s="22">
        <f t="shared" si="157"/>
        <v>1200</v>
      </c>
      <c r="BC200" s="22">
        <f t="shared" si="157"/>
        <v>1200</v>
      </c>
      <c r="BD200" s="22">
        <f t="shared" si="157"/>
        <v>1200</v>
      </c>
      <c r="BE200" s="22">
        <f t="shared" si="157"/>
        <v>1200</v>
      </c>
      <c r="BF200" s="22">
        <f t="shared" si="157"/>
        <v>1200</v>
      </c>
      <c r="BG200" s="22">
        <f t="shared" si="157"/>
        <v>1200</v>
      </c>
      <c r="BH200" s="22">
        <f t="shared" si="158"/>
        <v>1200</v>
      </c>
      <c r="BI200" s="22">
        <f t="shared" si="158"/>
        <v>1200</v>
      </c>
      <c r="BJ200" s="22">
        <f t="shared" si="158"/>
        <v>1200</v>
      </c>
      <c r="BK200" s="22">
        <f t="shared" si="158"/>
        <v>1200</v>
      </c>
      <c r="BL200" s="22">
        <f t="shared" si="158"/>
        <v>1200</v>
      </c>
      <c r="BM200" s="22">
        <f t="shared" si="158"/>
        <v>1200</v>
      </c>
      <c r="BN200" s="22">
        <f t="shared" si="158"/>
        <v>1200</v>
      </c>
      <c r="BO200" s="22">
        <f t="shared" si="158"/>
        <v>1200</v>
      </c>
      <c r="BP200" s="22">
        <f t="shared" si="158"/>
        <v>1200</v>
      </c>
      <c r="BQ200" s="22">
        <f t="shared" si="158"/>
        <v>1200</v>
      </c>
    </row>
    <row r="201" spans="1:69" s="9" customFormat="1" ht="16" customHeight="1">
      <c r="A201" s="212"/>
      <c r="B201" s="21" t="s">
        <v>132</v>
      </c>
      <c r="C201" s="212" t="s">
        <v>34</v>
      </c>
      <c r="D201" s="212" t="s">
        <v>118</v>
      </c>
      <c r="E201" s="212" t="s">
        <v>92</v>
      </c>
      <c r="F201" s="212" t="s">
        <v>92</v>
      </c>
      <c r="G201" s="212" t="s">
        <v>57</v>
      </c>
      <c r="H201" s="197" t="s">
        <v>56</v>
      </c>
      <c r="I201" s="197" t="str">
        <f t="shared" si="110"/>
        <v>ExpensesOperationsStaffRentRentCustomer SupportSupport Manager</v>
      </c>
      <c r="J201" s="22">
        <f t="shared" si="153"/>
        <v>1200</v>
      </c>
      <c r="K201" s="22">
        <f t="shared" si="153"/>
        <v>1200</v>
      </c>
      <c r="L201" s="22">
        <f t="shared" si="153"/>
        <v>1200</v>
      </c>
      <c r="M201" s="22">
        <f t="shared" si="153"/>
        <v>1200</v>
      </c>
      <c r="N201" s="22">
        <f t="shared" si="153"/>
        <v>1200</v>
      </c>
      <c r="O201" s="22">
        <f t="shared" si="153"/>
        <v>1200</v>
      </c>
      <c r="P201" s="22">
        <f t="shared" si="153"/>
        <v>1200</v>
      </c>
      <c r="Q201" s="22">
        <f t="shared" si="153"/>
        <v>1200</v>
      </c>
      <c r="R201" s="22">
        <f t="shared" si="153"/>
        <v>1200</v>
      </c>
      <c r="S201" s="22">
        <f t="shared" si="153"/>
        <v>1200</v>
      </c>
      <c r="T201" s="22">
        <f t="shared" si="154"/>
        <v>1200</v>
      </c>
      <c r="U201" s="22">
        <f t="shared" si="154"/>
        <v>1200</v>
      </c>
      <c r="V201" s="22">
        <f t="shared" si="154"/>
        <v>1200</v>
      </c>
      <c r="W201" s="22">
        <f t="shared" si="154"/>
        <v>1200</v>
      </c>
      <c r="X201" s="22">
        <f t="shared" si="154"/>
        <v>1200</v>
      </c>
      <c r="Y201" s="22">
        <f t="shared" si="154"/>
        <v>1200</v>
      </c>
      <c r="Z201" s="22">
        <f t="shared" si="154"/>
        <v>1200</v>
      </c>
      <c r="AA201" s="22">
        <f t="shared" si="154"/>
        <v>1200</v>
      </c>
      <c r="AB201" s="22">
        <f t="shared" si="154"/>
        <v>1200</v>
      </c>
      <c r="AC201" s="22">
        <f t="shared" si="154"/>
        <v>1200</v>
      </c>
      <c r="AD201" s="22">
        <f t="shared" si="155"/>
        <v>1200</v>
      </c>
      <c r="AE201" s="22">
        <f t="shared" si="155"/>
        <v>1200</v>
      </c>
      <c r="AF201" s="22">
        <f t="shared" si="155"/>
        <v>1200</v>
      </c>
      <c r="AG201" s="22">
        <f t="shared" si="155"/>
        <v>1200</v>
      </c>
      <c r="AH201" s="22">
        <f t="shared" si="155"/>
        <v>1200</v>
      </c>
      <c r="AI201" s="22">
        <f t="shared" si="155"/>
        <v>1200</v>
      </c>
      <c r="AJ201" s="22">
        <f t="shared" si="155"/>
        <v>1200</v>
      </c>
      <c r="AK201" s="22">
        <f t="shared" si="155"/>
        <v>1200</v>
      </c>
      <c r="AL201" s="22">
        <f t="shared" si="155"/>
        <v>1200</v>
      </c>
      <c r="AM201" s="22">
        <f t="shared" si="155"/>
        <v>1200</v>
      </c>
      <c r="AN201" s="22">
        <f t="shared" si="156"/>
        <v>1200</v>
      </c>
      <c r="AO201" s="22">
        <f t="shared" si="156"/>
        <v>1200</v>
      </c>
      <c r="AP201" s="22">
        <f t="shared" si="156"/>
        <v>1200</v>
      </c>
      <c r="AQ201" s="22">
        <f t="shared" si="156"/>
        <v>1200</v>
      </c>
      <c r="AR201" s="22">
        <f t="shared" si="156"/>
        <v>1200</v>
      </c>
      <c r="AS201" s="22">
        <f t="shared" si="156"/>
        <v>1200</v>
      </c>
      <c r="AT201" s="22">
        <f t="shared" si="156"/>
        <v>1200</v>
      </c>
      <c r="AU201" s="22">
        <f t="shared" si="156"/>
        <v>1200</v>
      </c>
      <c r="AV201" s="22">
        <f t="shared" si="156"/>
        <v>1200</v>
      </c>
      <c r="AW201" s="22">
        <f t="shared" si="156"/>
        <v>1200</v>
      </c>
      <c r="AX201" s="22">
        <f t="shared" si="157"/>
        <v>1200</v>
      </c>
      <c r="AY201" s="22">
        <f t="shared" si="157"/>
        <v>1200</v>
      </c>
      <c r="AZ201" s="22">
        <f t="shared" si="157"/>
        <v>1200</v>
      </c>
      <c r="BA201" s="22">
        <f t="shared" si="157"/>
        <v>1200</v>
      </c>
      <c r="BB201" s="22">
        <f t="shared" si="157"/>
        <v>1200</v>
      </c>
      <c r="BC201" s="22">
        <f t="shared" si="157"/>
        <v>1200</v>
      </c>
      <c r="BD201" s="22">
        <f t="shared" si="157"/>
        <v>1200</v>
      </c>
      <c r="BE201" s="22">
        <f t="shared" si="157"/>
        <v>1200</v>
      </c>
      <c r="BF201" s="22">
        <f t="shared" si="157"/>
        <v>1200</v>
      </c>
      <c r="BG201" s="22">
        <f t="shared" si="157"/>
        <v>1200</v>
      </c>
      <c r="BH201" s="22">
        <f t="shared" si="158"/>
        <v>1200</v>
      </c>
      <c r="BI201" s="22">
        <f t="shared" si="158"/>
        <v>1200</v>
      </c>
      <c r="BJ201" s="22">
        <f t="shared" si="158"/>
        <v>1200</v>
      </c>
      <c r="BK201" s="22">
        <f t="shared" si="158"/>
        <v>1200</v>
      </c>
      <c r="BL201" s="22">
        <f t="shared" si="158"/>
        <v>1200</v>
      </c>
      <c r="BM201" s="22">
        <f t="shared" si="158"/>
        <v>1200</v>
      </c>
      <c r="BN201" s="22">
        <f t="shared" si="158"/>
        <v>2400</v>
      </c>
      <c r="BO201" s="22">
        <f t="shared" si="158"/>
        <v>2400</v>
      </c>
      <c r="BP201" s="22">
        <f t="shared" si="158"/>
        <v>2400</v>
      </c>
      <c r="BQ201" s="22">
        <f t="shared" si="158"/>
        <v>2400</v>
      </c>
    </row>
    <row r="202" spans="1:69" s="9" customFormat="1" ht="16" customHeight="1">
      <c r="A202" s="212"/>
      <c r="B202" s="21" t="s">
        <v>132</v>
      </c>
      <c r="C202" s="212" t="s">
        <v>34</v>
      </c>
      <c r="D202" s="212" t="s">
        <v>118</v>
      </c>
      <c r="E202" s="212" t="s">
        <v>92</v>
      </c>
      <c r="F202" s="212" t="s">
        <v>92</v>
      </c>
      <c r="G202" s="212" t="s">
        <v>57</v>
      </c>
      <c r="H202" s="197" t="s">
        <v>85</v>
      </c>
      <c r="I202" s="197" t="str">
        <f t="shared" si="110"/>
        <v>ExpensesOperationsStaffRentRentCustomer SupportUser Support Rep</v>
      </c>
      <c r="J202" s="22">
        <f t="shared" ref="J202:S213" si="159">INDEX(RoleData,MATCH($H202,RoleNames,),MATCH($E202,ExpenseNames,))*INDEX(StaffData,MATCH(CONCATENATE($C202,"Staff",$G202,$H202),StaffDataLookupName,),MATCH(J$6,StaffDataMonths,))/INDEX(RoleData,3,MATCH($F202,ExpenseNames,))</f>
        <v>1200</v>
      </c>
      <c r="K202" s="22">
        <f t="shared" si="159"/>
        <v>1200</v>
      </c>
      <c r="L202" s="22">
        <f t="shared" si="159"/>
        <v>1200</v>
      </c>
      <c r="M202" s="22">
        <f t="shared" si="159"/>
        <v>1200</v>
      </c>
      <c r="N202" s="22">
        <f t="shared" si="159"/>
        <v>1200</v>
      </c>
      <c r="O202" s="22">
        <f t="shared" si="159"/>
        <v>1200</v>
      </c>
      <c r="P202" s="22">
        <f t="shared" si="159"/>
        <v>1200</v>
      </c>
      <c r="Q202" s="22">
        <f t="shared" si="159"/>
        <v>1200</v>
      </c>
      <c r="R202" s="22">
        <f t="shared" si="159"/>
        <v>1200</v>
      </c>
      <c r="S202" s="22">
        <f t="shared" si="159"/>
        <v>1200</v>
      </c>
      <c r="T202" s="22">
        <f t="shared" ref="T202:AC213" si="160">INDEX(RoleData,MATCH($H202,RoleNames,),MATCH($E202,ExpenseNames,))*INDEX(StaffData,MATCH(CONCATENATE($C202,"Staff",$G202,$H202),StaffDataLookupName,),MATCH(T$6,StaffDataMonths,))/INDEX(RoleData,3,MATCH($F202,ExpenseNames,))</f>
        <v>1200</v>
      </c>
      <c r="U202" s="22">
        <f t="shared" si="160"/>
        <v>1200</v>
      </c>
      <c r="V202" s="22">
        <f t="shared" si="160"/>
        <v>2400</v>
      </c>
      <c r="W202" s="22">
        <f t="shared" si="160"/>
        <v>2400</v>
      </c>
      <c r="X202" s="22">
        <f t="shared" si="160"/>
        <v>2400</v>
      </c>
      <c r="Y202" s="22">
        <f t="shared" si="160"/>
        <v>2400</v>
      </c>
      <c r="Z202" s="22">
        <f t="shared" si="160"/>
        <v>3600</v>
      </c>
      <c r="AA202" s="22">
        <f t="shared" si="160"/>
        <v>3600</v>
      </c>
      <c r="AB202" s="22">
        <f t="shared" si="160"/>
        <v>3600</v>
      </c>
      <c r="AC202" s="22">
        <f t="shared" si="160"/>
        <v>4800</v>
      </c>
      <c r="AD202" s="22">
        <f t="shared" ref="AD202:AM213" si="161">INDEX(RoleData,MATCH($H202,RoleNames,),MATCH($E202,ExpenseNames,))*INDEX(StaffData,MATCH(CONCATENATE($C202,"Staff",$G202,$H202),StaffDataLookupName,),MATCH(AD$6,StaffDataMonths,))/INDEX(RoleData,3,MATCH($F202,ExpenseNames,))</f>
        <v>4800</v>
      </c>
      <c r="AE202" s="22">
        <f t="shared" si="161"/>
        <v>7200</v>
      </c>
      <c r="AF202" s="22">
        <f t="shared" si="161"/>
        <v>7200</v>
      </c>
      <c r="AG202" s="22">
        <f t="shared" si="161"/>
        <v>9600</v>
      </c>
      <c r="AH202" s="22">
        <f t="shared" si="161"/>
        <v>10800</v>
      </c>
      <c r="AI202" s="22">
        <f t="shared" si="161"/>
        <v>10800</v>
      </c>
      <c r="AJ202" s="22">
        <f t="shared" si="161"/>
        <v>12000</v>
      </c>
      <c r="AK202" s="22">
        <f t="shared" si="161"/>
        <v>14400</v>
      </c>
      <c r="AL202" s="22">
        <f t="shared" si="161"/>
        <v>15600</v>
      </c>
      <c r="AM202" s="22">
        <f t="shared" si="161"/>
        <v>15600</v>
      </c>
      <c r="AN202" s="22">
        <f t="shared" ref="AN202:AW213" si="162">INDEX(RoleData,MATCH($H202,RoleNames,),MATCH($E202,ExpenseNames,))*INDEX(StaffData,MATCH(CONCATENATE($C202,"Staff",$G202,$H202),StaffDataLookupName,),MATCH(AN$6,StaffDataMonths,))/INDEX(RoleData,3,MATCH($F202,ExpenseNames,))</f>
        <v>16800</v>
      </c>
      <c r="AO202" s="22">
        <f t="shared" si="162"/>
        <v>19200</v>
      </c>
      <c r="AP202" s="22">
        <f t="shared" si="162"/>
        <v>19200</v>
      </c>
      <c r="AQ202" s="22">
        <f t="shared" si="162"/>
        <v>20400</v>
      </c>
      <c r="AR202" s="22">
        <f t="shared" si="162"/>
        <v>21600</v>
      </c>
      <c r="AS202" s="22">
        <f t="shared" si="162"/>
        <v>22800</v>
      </c>
      <c r="AT202" s="22">
        <f t="shared" si="162"/>
        <v>22800</v>
      </c>
      <c r="AU202" s="22">
        <f t="shared" si="162"/>
        <v>25200</v>
      </c>
      <c r="AV202" s="22">
        <f t="shared" si="162"/>
        <v>26400</v>
      </c>
      <c r="AW202" s="22">
        <f t="shared" si="162"/>
        <v>27600</v>
      </c>
      <c r="AX202" s="22">
        <f t="shared" ref="AX202:BG213" si="163">INDEX(RoleData,MATCH($H202,RoleNames,),MATCH($E202,ExpenseNames,))*INDEX(StaffData,MATCH(CONCATENATE($C202,"Staff",$G202,$H202),StaffDataLookupName,),MATCH(AX$6,StaffDataMonths,))/INDEX(RoleData,3,MATCH($F202,ExpenseNames,))</f>
        <v>27600</v>
      </c>
      <c r="AY202" s="22">
        <f t="shared" si="163"/>
        <v>28800</v>
      </c>
      <c r="AZ202" s="22">
        <f t="shared" si="163"/>
        <v>30000</v>
      </c>
      <c r="BA202" s="22">
        <f t="shared" si="163"/>
        <v>31200</v>
      </c>
      <c r="BB202" s="22">
        <f t="shared" si="163"/>
        <v>32400</v>
      </c>
      <c r="BC202" s="22">
        <f t="shared" si="163"/>
        <v>33600</v>
      </c>
      <c r="BD202" s="22">
        <f t="shared" si="163"/>
        <v>34800</v>
      </c>
      <c r="BE202" s="22">
        <f t="shared" si="163"/>
        <v>34800</v>
      </c>
      <c r="BF202" s="22">
        <f t="shared" si="163"/>
        <v>37200</v>
      </c>
      <c r="BG202" s="22">
        <f t="shared" si="163"/>
        <v>39600</v>
      </c>
      <c r="BH202" s="22">
        <f t="shared" ref="BH202:BQ213" si="164">INDEX(RoleData,MATCH($H202,RoleNames,),MATCH($E202,ExpenseNames,))*INDEX(StaffData,MATCH(CONCATENATE($C202,"Staff",$G202,$H202),StaffDataLookupName,),MATCH(BH$6,StaffDataMonths,))/INDEX(RoleData,3,MATCH($F202,ExpenseNames,))</f>
        <v>39600</v>
      </c>
      <c r="BI202" s="22">
        <f t="shared" si="164"/>
        <v>40800</v>
      </c>
      <c r="BJ202" s="22">
        <f t="shared" si="164"/>
        <v>42000</v>
      </c>
      <c r="BK202" s="22">
        <f t="shared" si="164"/>
        <v>44400</v>
      </c>
      <c r="BL202" s="22">
        <f t="shared" si="164"/>
        <v>45600</v>
      </c>
      <c r="BM202" s="22">
        <f t="shared" si="164"/>
        <v>48000</v>
      </c>
      <c r="BN202" s="22">
        <f t="shared" si="164"/>
        <v>49200</v>
      </c>
      <c r="BO202" s="22">
        <f t="shared" si="164"/>
        <v>50400</v>
      </c>
      <c r="BP202" s="22">
        <f t="shared" si="164"/>
        <v>52800</v>
      </c>
      <c r="BQ202" s="22">
        <f t="shared" si="164"/>
        <v>54000</v>
      </c>
    </row>
    <row r="203" spans="1:69" s="9" customFormat="1" ht="16" customHeight="1">
      <c r="A203" s="212"/>
      <c r="B203" s="21" t="s">
        <v>132</v>
      </c>
      <c r="C203" s="212" t="s">
        <v>34</v>
      </c>
      <c r="D203" s="212" t="s">
        <v>118</v>
      </c>
      <c r="E203" s="212" t="s">
        <v>92</v>
      </c>
      <c r="F203" s="212" t="s">
        <v>92</v>
      </c>
      <c r="G203" s="212" t="s">
        <v>57</v>
      </c>
      <c r="H203" s="197" t="s">
        <v>86</v>
      </c>
      <c r="I203" s="197" t="str">
        <f t="shared" si="110"/>
        <v>ExpensesOperationsStaffRentRentCustomer SupportPartner Support Rep</v>
      </c>
      <c r="J203" s="22">
        <f t="shared" si="159"/>
        <v>0</v>
      </c>
      <c r="K203" s="22">
        <f t="shared" si="159"/>
        <v>0</v>
      </c>
      <c r="L203" s="22">
        <f t="shared" si="159"/>
        <v>1200</v>
      </c>
      <c r="M203" s="22">
        <f t="shared" si="159"/>
        <v>3600</v>
      </c>
      <c r="N203" s="22">
        <f t="shared" si="159"/>
        <v>7200</v>
      </c>
      <c r="O203" s="22">
        <f t="shared" si="159"/>
        <v>13200</v>
      </c>
      <c r="P203" s="22">
        <f t="shared" si="159"/>
        <v>20400</v>
      </c>
      <c r="Q203" s="22">
        <f t="shared" si="159"/>
        <v>28800</v>
      </c>
      <c r="R203" s="22">
        <f t="shared" si="159"/>
        <v>36000</v>
      </c>
      <c r="S203" s="22">
        <f t="shared" si="159"/>
        <v>46800</v>
      </c>
      <c r="T203" s="22">
        <f t="shared" si="160"/>
        <v>54000</v>
      </c>
      <c r="U203" s="22">
        <f t="shared" si="160"/>
        <v>63600</v>
      </c>
      <c r="V203" s="22">
        <f t="shared" si="160"/>
        <v>82800</v>
      </c>
      <c r="W203" s="22">
        <f t="shared" si="160"/>
        <v>103200</v>
      </c>
      <c r="X203" s="22">
        <f t="shared" si="160"/>
        <v>117600</v>
      </c>
      <c r="Y203" s="22">
        <f t="shared" si="160"/>
        <v>130800</v>
      </c>
      <c r="Z203" s="22">
        <f t="shared" si="160"/>
        <v>164400</v>
      </c>
      <c r="AA203" s="22">
        <f t="shared" si="160"/>
        <v>177600</v>
      </c>
      <c r="AB203" s="22">
        <f t="shared" si="160"/>
        <v>205200</v>
      </c>
      <c r="AC203" s="22">
        <f t="shared" si="160"/>
        <v>246000</v>
      </c>
      <c r="AD203" s="22">
        <f t="shared" si="161"/>
        <v>316800</v>
      </c>
      <c r="AE203" s="22">
        <f t="shared" si="161"/>
        <v>403200</v>
      </c>
      <c r="AF203" s="22">
        <f t="shared" si="161"/>
        <v>475200</v>
      </c>
      <c r="AG203" s="22">
        <f t="shared" si="161"/>
        <v>619200</v>
      </c>
      <c r="AH203" s="22">
        <f t="shared" si="161"/>
        <v>661200</v>
      </c>
      <c r="AI203" s="22">
        <f t="shared" si="161"/>
        <v>693600</v>
      </c>
      <c r="AJ203" s="22">
        <f t="shared" si="161"/>
        <v>754800</v>
      </c>
      <c r="AK203" s="22">
        <f t="shared" si="161"/>
        <v>926400</v>
      </c>
      <c r="AL203" s="22">
        <f t="shared" si="161"/>
        <v>973200</v>
      </c>
      <c r="AM203" s="22">
        <f t="shared" si="161"/>
        <v>1026000</v>
      </c>
      <c r="AN203" s="22">
        <f t="shared" si="162"/>
        <v>1106400</v>
      </c>
      <c r="AO203" s="22">
        <f t="shared" si="162"/>
        <v>1212000</v>
      </c>
      <c r="AP203" s="22">
        <f t="shared" si="162"/>
        <v>1261200</v>
      </c>
      <c r="AQ203" s="22">
        <f t="shared" si="162"/>
        <v>1326000</v>
      </c>
      <c r="AR203" s="22">
        <f t="shared" si="162"/>
        <v>1372800</v>
      </c>
      <c r="AS203" s="22">
        <f t="shared" si="162"/>
        <v>1441200</v>
      </c>
      <c r="AT203" s="22">
        <f t="shared" si="162"/>
        <v>1492800</v>
      </c>
      <c r="AU203" s="22">
        <f t="shared" si="162"/>
        <v>1623600</v>
      </c>
      <c r="AV203" s="22">
        <f t="shared" si="162"/>
        <v>1694400</v>
      </c>
      <c r="AW203" s="22">
        <f t="shared" si="162"/>
        <v>1749600</v>
      </c>
      <c r="AX203" s="22">
        <f t="shared" si="163"/>
        <v>1815600</v>
      </c>
      <c r="AY203" s="22">
        <f t="shared" si="163"/>
        <v>1858800</v>
      </c>
      <c r="AZ203" s="22">
        <f t="shared" si="163"/>
        <v>1910400</v>
      </c>
      <c r="BA203" s="22">
        <f t="shared" si="163"/>
        <v>2058000</v>
      </c>
      <c r="BB203" s="22">
        <f t="shared" si="163"/>
        <v>2130000</v>
      </c>
      <c r="BC203" s="22">
        <f t="shared" si="163"/>
        <v>2200800</v>
      </c>
      <c r="BD203" s="22">
        <f t="shared" si="163"/>
        <v>2272800</v>
      </c>
      <c r="BE203" s="22">
        <f t="shared" si="163"/>
        <v>2323200</v>
      </c>
      <c r="BF203" s="22">
        <f t="shared" si="163"/>
        <v>2451600</v>
      </c>
      <c r="BG203" s="22">
        <f t="shared" si="163"/>
        <v>2580000</v>
      </c>
      <c r="BH203" s="22">
        <f t="shared" si="164"/>
        <v>2648400</v>
      </c>
      <c r="BI203" s="22">
        <f t="shared" si="164"/>
        <v>2731200</v>
      </c>
      <c r="BJ203" s="22">
        <f t="shared" si="164"/>
        <v>2820000</v>
      </c>
      <c r="BK203" s="22">
        <f t="shared" si="164"/>
        <v>2944800</v>
      </c>
      <c r="BL203" s="22">
        <f t="shared" si="164"/>
        <v>3012000</v>
      </c>
      <c r="BM203" s="22">
        <f t="shared" si="164"/>
        <v>3157200</v>
      </c>
      <c r="BN203" s="22">
        <f t="shared" si="164"/>
        <v>3243600</v>
      </c>
      <c r="BO203" s="22">
        <f t="shared" si="164"/>
        <v>3342000</v>
      </c>
      <c r="BP203" s="22">
        <f t="shared" si="164"/>
        <v>3516000</v>
      </c>
      <c r="BQ203" s="22">
        <f t="shared" si="164"/>
        <v>3606000</v>
      </c>
    </row>
    <row r="204" spans="1:69" s="9" customFormat="1" ht="16" customHeight="1">
      <c r="A204" s="212"/>
      <c r="B204" s="21" t="s">
        <v>132</v>
      </c>
      <c r="C204" s="212" t="s">
        <v>34</v>
      </c>
      <c r="D204" s="212" t="s">
        <v>118</v>
      </c>
      <c r="E204" s="212" t="s">
        <v>92</v>
      </c>
      <c r="F204" s="212" t="s">
        <v>92</v>
      </c>
      <c r="G204" s="212" t="s">
        <v>57</v>
      </c>
      <c r="H204" s="197" t="s">
        <v>299</v>
      </c>
      <c r="I204" s="197" t="str">
        <f>CONCATENATE(B204,C204,D204,E204,F204,G204,H204)</f>
        <v>ExpensesOperationsStaffRentRentCustomer SupportAd Support Rep</v>
      </c>
      <c r="J204" s="22">
        <f t="shared" si="159"/>
        <v>0</v>
      </c>
      <c r="K204" s="22">
        <f t="shared" si="159"/>
        <v>0</v>
      </c>
      <c r="L204" s="22">
        <f t="shared" si="159"/>
        <v>0</v>
      </c>
      <c r="M204" s="22">
        <f t="shared" si="159"/>
        <v>0</v>
      </c>
      <c r="N204" s="22">
        <f t="shared" si="159"/>
        <v>0</v>
      </c>
      <c r="O204" s="22">
        <f t="shared" si="159"/>
        <v>0</v>
      </c>
      <c r="P204" s="22">
        <f t="shared" si="159"/>
        <v>0</v>
      </c>
      <c r="Q204" s="22">
        <f t="shared" si="159"/>
        <v>0</v>
      </c>
      <c r="R204" s="22">
        <f t="shared" si="159"/>
        <v>0</v>
      </c>
      <c r="S204" s="22">
        <f t="shared" si="159"/>
        <v>0</v>
      </c>
      <c r="T204" s="22">
        <f t="shared" si="160"/>
        <v>0</v>
      </c>
      <c r="U204" s="22">
        <f t="shared" si="160"/>
        <v>0</v>
      </c>
      <c r="V204" s="22">
        <f t="shared" si="160"/>
        <v>0</v>
      </c>
      <c r="W204" s="22">
        <f t="shared" si="160"/>
        <v>0</v>
      </c>
      <c r="X204" s="22">
        <f t="shared" si="160"/>
        <v>0</v>
      </c>
      <c r="Y204" s="22">
        <f t="shared" si="160"/>
        <v>0</v>
      </c>
      <c r="Z204" s="22">
        <f t="shared" si="160"/>
        <v>1200</v>
      </c>
      <c r="AA204" s="22">
        <f t="shared" si="160"/>
        <v>1200</v>
      </c>
      <c r="AB204" s="22">
        <f t="shared" si="160"/>
        <v>1200</v>
      </c>
      <c r="AC204" s="22">
        <f t="shared" si="160"/>
        <v>1200</v>
      </c>
      <c r="AD204" s="22">
        <f t="shared" si="161"/>
        <v>1200</v>
      </c>
      <c r="AE204" s="22">
        <f t="shared" si="161"/>
        <v>1200</v>
      </c>
      <c r="AF204" s="22">
        <f t="shared" si="161"/>
        <v>1200</v>
      </c>
      <c r="AG204" s="22">
        <f t="shared" si="161"/>
        <v>1200</v>
      </c>
      <c r="AH204" s="22">
        <f t="shared" si="161"/>
        <v>1200</v>
      </c>
      <c r="AI204" s="22">
        <f t="shared" si="161"/>
        <v>2400</v>
      </c>
      <c r="AJ204" s="22">
        <f t="shared" si="161"/>
        <v>2400</v>
      </c>
      <c r="AK204" s="22">
        <f t="shared" si="161"/>
        <v>2400</v>
      </c>
      <c r="AL204" s="22">
        <f t="shared" si="161"/>
        <v>2400</v>
      </c>
      <c r="AM204" s="22">
        <f t="shared" si="161"/>
        <v>2400</v>
      </c>
      <c r="AN204" s="22">
        <f t="shared" si="162"/>
        <v>2400</v>
      </c>
      <c r="AO204" s="22">
        <f t="shared" si="162"/>
        <v>3600</v>
      </c>
      <c r="AP204" s="22">
        <f t="shared" si="162"/>
        <v>3600</v>
      </c>
      <c r="AQ204" s="22">
        <f t="shared" si="162"/>
        <v>3600</v>
      </c>
      <c r="AR204" s="22">
        <f t="shared" si="162"/>
        <v>3600</v>
      </c>
      <c r="AS204" s="22">
        <f t="shared" si="162"/>
        <v>3600</v>
      </c>
      <c r="AT204" s="22">
        <f t="shared" si="162"/>
        <v>3600</v>
      </c>
      <c r="AU204" s="22">
        <f t="shared" si="162"/>
        <v>4800</v>
      </c>
      <c r="AV204" s="22">
        <f t="shared" si="162"/>
        <v>4800</v>
      </c>
      <c r="AW204" s="22">
        <f t="shared" si="162"/>
        <v>4800</v>
      </c>
      <c r="AX204" s="22">
        <f t="shared" si="163"/>
        <v>4800</v>
      </c>
      <c r="AY204" s="22">
        <f t="shared" si="163"/>
        <v>6000</v>
      </c>
      <c r="AZ204" s="22">
        <f t="shared" si="163"/>
        <v>6000</v>
      </c>
      <c r="BA204" s="22">
        <f t="shared" si="163"/>
        <v>6000</v>
      </c>
      <c r="BB204" s="22">
        <f t="shared" si="163"/>
        <v>6000</v>
      </c>
      <c r="BC204" s="22">
        <f t="shared" si="163"/>
        <v>6000</v>
      </c>
      <c r="BD204" s="22">
        <f t="shared" si="163"/>
        <v>6000</v>
      </c>
      <c r="BE204" s="22">
        <f t="shared" si="163"/>
        <v>7200</v>
      </c>
      <c r="BF204" s="22">
        <f t="shared" si="163"/>
        <v>7200</v>
      </c>
      <c r="BG204" s="22">
        <f t="shared" si="163"/>
        <v>7200</v>
      </c>
      <c r="BH204" s="22">
        <f t="shared" si="164"/>
        <v>7200</v>
      </c>
      <c r="BI204" s="22">
        <f t="shared" si="164"/>
        <v>7200</v>
      </c>
      <c r="BJ204" s="22">
        <f t="shared" si="164"/>
        <v>8400</v>
      </c>
      <c r="BK204" s="22">
        <f t="shared" si="164"/>
        <v>8400</v>
      </c>
      <c r="BL204" s="22">
        <f t="shared" si="164"/>
        <v>8400</v>
      </c>
      <c r="BM204" s="22">
        <f t="shared" si="164"/>
        <v>8400</v>
      </c>
      <c r="BN204" s="22">
        <f t="shared" si="164"/>
        <v>8400</v>
      </c>
      <c r="BO204" s="22">
        <f t="shared" si="164"/>
        <v>8400</v>
      </c>
      <c r="BP204" s="22">
        <f t="shared" si="164"/>
        <v>9600</v>
      </c>
      <c r="BQ204" s="22">
        <f t="shared" si="164"/>
        <v>9600</v>
      </c>
    </row>
    <row r="205" spans="1:69" s="9" customFormat="1" ht="16" customHeight="1">
      <c r="A205" s="212"/>
      <c r="B205" s="21" t="s">
        <v>132</v>
      </c>
      <c r="C205" s="212" t="s">
        <v>34</v>
      </c>
      <c r="D205" s="212" t="s">
        <v>118</v>
      </c>
      <c r="E205" s="212" t="s">
        <v>92</v>
      </c>
      <c r="F205" s="212" t="s">
        <v>92</v>
      </c>
      <c r="G205" s="212" t="s">
        <v>1</v>
      </c>
      <c r="H205" s="197" t="s">
        <v>60</v>
      </c>
      <c r="I205" s="197" t="str">
        <f t="shared" si="110"/>
        <v>ExpensesOperationsStaffRentRentPartner IntegrationIntegration Manager</v>
      </c>
      <c r="J205" s="22">
        <f t="shared" si="159"/>
        <v>0</v>
      </c>
      <c r="K205" s="22">
        <f t="shared" si="159"/>
        <v>0</v>
      </c>
      <c r="L205" s="22">
        <f t="shared" si="159"/>
        <v>2400</v>
      </c>
      <c r="M205" s="22">
        <f t="shared" si="159"/>
        <v>6000</v>
      </c>
      <c r="N205" s="22">
        <f t="shared" si="159"/>
        <v>10800</v>
      </c>
      <c r="O205" s="22">
        <f t="shared" si="159"/>
        <v>18000</v>
      </c>
      <c r="P205" s="22">
        <f t="shared" si="159"/>
        <v>26400</v>
      </c>
      <c r="Q205" s="22">
        <f t="shared" si="159"/>
        <v>36000</v>
      </c>
      <c r="R205" s="22">
        <f t="shared" si="159"/>
        <v>38400</v>
      </c>
      <c r="S205" s="22">
        <f t="shared" si="159"/>
        <v>44400</v>
      </c>
      <c r="T205" s="22">
        <f t="shared" si="160"/>
        <v>44400</v>
      </c>
      <c r="U205" s="22">
        <f t="shared" si="160"/>
        <v>45600</v>
      </c>
      <c r="V205" s="22">
        <f t="shared" si="160"/>
        <v>58800</v>
      </c>
      <c r="W205" s="22">
        <f t="shared" si="160"/>
        <v>81600</v>
      </c>
      <c r="X205" s="22">
        <f t="shared" si="160"/>
        <v>90000</v>
      </c>
      <c r="Y205" s="22">
        <f t="shared" si="160"/>
        <v>90000</v>
      </c>
      <c r="Z205" s="22">
        <f t="shared" si="160"/>
        <v>99600</v>
      </c>
      <c r="AA205" s="22">
        <f t="shared" si="160"/>
        <v>99600</v>
      </c>
      <c r="AB205" s="22">
        <f t="shared" si="160"/>
        <v>122400</v>
      </c>
      <c r="AC205" s="22">
        <f t="shared" si="160"/>
        <v>135600</v>
      </c>
      <c r="AD205" s="22">
        <f t="shared" si="161"/>
        <v>230400</v>
      </c>
      <c r="AE205" s="22">
        <f t="shared" si="161"/>
        <v>328800</v>
      </c>
      <c r="AF205" s="22">
        <f t="shared" si="161"/>
        <v>382800</v>
      </c>
      <c r="AG205" s="22">
        <f t="shared" si="161"/>
        <v>504000</v>
      </c>
      <c r="AH205" s="22">
        <f t="shared" si="161"/>
        <v>504000</v>
      </c>
      <c r="AI205" s="22">
        <f t="shared" si="161"/>
        <v>504000</v>
      </c>
      <c r="AJ205" s="22">
        <f t="shared" si="161"/>
        <v>504000</v>
      </c>
      <c r="AK205" s="22">
        <f t="shared" si="161"/>
        <v>504000</v>
      </c>
      <c r="AL205" s="22">
        <f t="shared" si="161"/>
        <v>504000</v>
      </c>
      <c r="AM205" s="22">
        <f t="shared" si="161"/>
        <v>504000</v>
      </c>
      <c r="AN205" s="22">
        <f t="shared" si="162"/>
        <v>504000</v>
      </c>
      <c r="AO205" s="22">
        <f t="shared" si="162"/>
        <v>504000</v>
      </c>
      <c r="AP205" s="22">
        <f t="shared" si="162"/>
        <v>504000</v>
      </c>
      <c r="AQ205" s="22">
        <f t="shared" si="162"/>
        <v>504000</v>
      </c>
      <c r="AR205" s="22">
        <f t="shared" si="162"/>
        <v>504000</v>
      </c>
      <c r="AS205" s="22">
        <f t="shared" si="162"/>
        <v>504000</v>
      </c>
      <c r="AT205" s="22">
        <f t="shared" si="162"/>
        <v>504000</v>
      </c>
      <c r="AU205" s="22">
        <f t="shared" si="162"/>
        <v>504000</v>
      </c>
      <c r="AV205" s="22">
        <f t="shared" si="162"/>
        <v>504000</v>
      </c>
      <c r="AW205" s="22">
        <f t="shared" si="162"/>
        <v>504000</v>
      </c>
      <c r="AX205" s="22">
        <f t="shared" si="163"/>
        <v>504000</v>
      </c>
      <c r="AY205" s="22">
        <f t="shared" si="163"/>
        <v>504000</v>
      </c>
      <c r="AZ205" s="22">
        <f t="shared" si="163"/>
        <v>504000</v>
      </c>
      <c r="BA205" s="22">
        <f t="shared" si="163"/>
        <v>504000</v>
      </c>
      <c r="BB205" s="22">
        <f t="shared" si="163"/>
        <v>504000</v>
      </c>
      <c r="BC205" s="22">
        <f t="shared" si="163"/>
        <v>504000</v>
      </c>
      <c r="BD205" s="22">
        <f t="shared" si="163"/>
        <v>504000</v>
      </c>
      <c r="BE205" s="22">
        <f t="shared" si="163"/>
        <v>504000</v>
      </c>
      <c r="BF205" s="22">
        <f t="shared" si="163"/>
        <v>504000</v>
      </c>
      <c r="BG205" s="22">
        <f t="shared" si="163"/>
        <v>511200</v>
      </c>
      <c r="BH205" s="22">
        <f t="shared" si="164"/>
        <v>542400</v>
      </c>
      <c r="BI205" s="22">
        <f t="shared" si="164"/>
        <v>542400</v>
      </c>
      <c r="BJ205" s="22">
        <f t="shared" si="164"/>
        <v>542400</v>
      </c>
      <c r="BK205" s="22">
        <f t="shared" si="164"/>
        <v>542400</v>
      </c>
      <c r="BL205" s="22">
        <f t="shared" si="164"/>
        <v>542400</v>
      </c>
      <c r="BM205" s="22">
        <f t="shared" si="164"/>
        <v>561600</v>
      </c>
      <c r="BN205" s="22">
        <f t="shared" si="164"/>
        <v>561600</v>
      </c>
      <c r="BO205" s="22">
        <f t="shared" si="164"/>
        <v>561600</v>
      </c>
      <c r="BP205" s="22">
        <f t="shared" si="164"/>
        <v>598800</v>
      </c>
      <c r="BQ205" s="22">
        <f t="shared" si="164"/>
        <v>603600</v>
      </c>
    </row>
    <row r="206" spans="1:69" s="9" customFormat="1" ht="16" customHeight="1">
      <c r="A206" s="212"/>
      <c r="B206" s="21" t="s">
        <v>132</v>
      </c>
      <c r="C206" s="212" t="s">
        <v>34</v>
      </c>
      <c r="D206" s="212" t="s">
        <v>118</v>
      </c>
      <c r="E206" s="212" t="s">
        <v>92</v>
      </c>
      <c r="F206" s="212" t="s">
        <v>92</v>
      </c>
      <c r="G206" s="212" t="s">
        <v>1</v>
      </c>
      <c r="H206" s="197" t="s">
        <v>58</v>
      </c>
      <c r="I206" s="197" t="str">
        <f t="shared" si="110"/>
        <v>ExpensesOperationsStaffRentRentPartner IntegrationSenior Integrator</v>
      </c>
      <c r="J206" s="22">
        <f t="shared" si="159"/>
        <v>1200</v>
      </c>
      <c r="K206" s="22">
        <f t="shared" si="159"/>
        <v>6000</v>
      </c>
      <c r="L206" s="22">
        <f t="shared" si="159"/>
        <v>18000</v>
      </c>
      <c r="M206" s="22">
        <f t="shared" si="159"/>
        <v>40800</v>
      </c>
      <c r="N206" s="22">
        <f t="shared" si="159"/>
        <v>66000</v>
      </c>
      <c r="O206" s="22">
        <f t="shared" si="159"/>
        <v>114000</v>
      </c>
      <c r="P206" s="22">
        <f t="shared" si="159"/>
        <v>162000</v>
      </c>
      <c r="Q206" s="22">
        <f t="shared" si="159"/>
        <v>216000</v>
      </c>
      <c r="R206" s="22">
        <f t="shared" si="159"/>
        <v>235200</v>
      </c>
      <c r="S206" s="22">
        <f t="shared" si="159"/>
        <v>271200</v>
      </c>
      <c r="T206" s="22">
        <f t="shared" si="160"/>
        <v>271200</v>
      </c>
      <c r="U206" s="22">
        <f t="shared" si="160"/>
        <v>276000</v>
      </c>
      <c r="V206" s="22">
        <f t="shared" si="160"/>
        <v>355200</v>
      </c>
      <c r="W206" s="22">
        <f t="shared" si="160"/>
        <v>493200</v>
      </c>
      <c r="X206" s="22">
        <f t="shared" si="160"/>
        <v>541200</v>
      </c>
      <c r="Y206" s="22">
        <f t="shared" si="160"/>
        <v>541200</v>
      </c>
      <c r="Z206" s="22">
        <f t="shared" si="160"/>
        <v>603600</v>
      </c>
      <c r="AA206" s="22">
        <f t="shared" si="160"/>
        <v>603600</v>
      </c>
      <c r="AB206" s="22">
        <f t="shared" si="160"/>
        <v>736800</v>
      </c>
      <c r="AC206" s="22">
        <f t="shared" si="160"/>
        <v>818400</v>
      </c>
      <c r="AD206" s="22">
        <f t="shared" si="161"/>
        <v>1386000</v>
      </c>
      <c r="AE206" s="22">
        <f t="shared" si="161"/>
        <v>1977600</v>
      </c>
      <c r="AF206" s="22">
        <f t="shared" si="161"/>
        <v>2299200</v>
      </c>
      <c r="AG206" s="22">
        <f t="shared" si="161"/>
        <v>3028800</v>
      </c>
      <c r="AH206" s="22">
        <f t="shared" si="161"/>
        <v>3028800</v>
      </c>
      <c r="AI206" s="22">
        <f t="shared" si="161"/>
        <v>3028800</v>
      </c>
      <c r="AJ206" s="22">
        <f t="shared" si="161"/>
        <v>3028800</v>
      </c>
      <c r="AK206" s="22">
        <f t="shared" si="161"/>
        <v>3028800</v>
      </c>
      <c r="AL206" s="22">
        <f t="shared" si="161"/>
        <v>3028800</v>
      </c>
      <c r="AM206" s="22">
        <f t="shared" si="161"/>
        <v>3028800</v>
      </c>
      <c r="AN206" s="22">
        <f t="shared" si="162"/>
        <v>3028800</v>
      </c>
      <c r="AO206" s="22">
        <f t="shared" si="162"/>
        <v>3028800</v>
      </c>
      <c r="AP206" s="22">
        <f t="shared" si="162"/>
        <v>3028800</v>
      </c>
      <c r="AQ206" s="22">
        <f t="shared" si="162"/>
        <v>3028800</v>
      </c>
      <c r="AR206" s="22">
        <f t="shared" si="162"/>
        <v>3028800</v>
      </c>
      <c r="AS206" s="22">
        <f t="shared" si="162"/>
        <v>3028800</v>
      </c>
      <c r="AT206" s="22">
        <f t="shared" si="162"/>
        <v>3028800</v>
      </c>
      <c r="AU206" s="22">
        <f t="shared" si="162"/>
        <v>3028800</v>
      </c>
      <c r="AV206" s="22">
        <f t="shared" si="162"/>
        <v>3028800</v>
      </c>
      <c r="AW206" s="22">
        <f t="shared" si="162"/>
        <v>3028800</v>
      </c>
      <c r="AX206" s="22">
        <f t="shared" si="163"/>
        <v>3028800</v>
      </c>
      <c r="AY206" s="22">
        <f t="shared" si="163"/>
        <v>3028800</v>
      </c>
      <c r="AZ206" s="22">
        <f t="shared" si="163"/>
        <v>3028800</v>
      </c>
      <c r="BA206" s="22">
        <f t="shared" si="163"/>
        <v>3028800</v>
      </c>
      <c r="BB206" s="22">
        <f t="shared" si="163"/>
        <v>3028800</v>
      </c>
      <c r="BC206" s="22">
        <f t="shared" si="163"/>
        <v>3028800</v>
      </c>
      <c r="BD206" s="22">
        <f t="shared" si="163"/>
        <v>3028800</v>
      </c>
      <c r="BE206" s="22">
        <f t="shared" si="163"/>
        <v>3028800</v>
      </c>
      <c r="BF206" s="22">
        <f t="shared" si="163"/>
        <v>3028800</v>
      </c>
      <c r="BG206" s="22">
        <f t="shared" si="163"/>
        <v>3068400</v>
      </c>
      <c r="BH206" s="22">
        <f t="shared" si="164"/>
        <v>3258000</v>
      </c>
      <c r="BI206" s="22">
        <f t="shared" si="164"/>
        <v>3258000</v>
      </c>
      <c r="BJ206" s="22">
        <f t="shared" si="164"/>
        <v>3258000</v>
      </c>
      <c r="BK206" s="22">
        <f t="shared" si="164"/>
        <v>3258000</v>
      </c>
      <c r="BL206" s="22">
        <f t="shared" si="164"/>
        <v>3258000</v>
      </c>
      <c r="BM206" s="22">
        <f t="shared" si="164"/>
        <v>3372000</v>
      </c>
      <c r="BN206" s="22">
        <f t="shared" si="164"/>
        <v>3372000</v>
      </c>
      <c r="BO206" s="22">
        <f t="shared" si="164"/>
        <v>3372000</v>
      </c>
      <c r="BP206" s="22">
        <f t="shared" si="164"/>
        <v>3592800</v>
      </c>
      <c r="BQ206" s="22">
        <f t="shared" si="164"/>
        <v>3626400</v>
      </c>
    </row>
    <row r="207" spans="1:69" s="9" customFormat="1" ht="16" customHeight="1">
      <c r="A207" s="212"/>
      <c r="B207" s="21" t="s">
        <v>132</v>
      </c>
      <c r="C207" s="212" t="s">
        <v>34</v>
      </c>
      <c r="D207" s="212" t="s">
        <v>118</v>
      </c>
      <c r="E207" s="212" t="s">
        <v>92</v>
      </c>
      <c r="F207" s="212" t="s">
        <v>92</v>
      </c>
      <c r="G207" s="212" t="s">
        <v>1</v>
      </c>
      <c r="H207" s="197" t="s">
        <v>59</v>
      </c>
      <c r="I207" s="197" t="str">
        <f t="shared" si="110"/>
        <v>ExpensesOperationsStaffRentRentPartner IntegrationJunior Integrator</v>
      </c>
      <c r="J207" s="22">
        <f t="shared" si="159"/>
        <v>1200</v>
      </c>
      <c r="K207" s="22">
        <f t="shared" si="159"/>
        <v>6000</v>
      </c>
      <c r="L207" s="22">
        <f t="shared" si="159"/>
        <v>18000</v>
      </c>
      <c r="M207" s="22">
        <f t="shared" si="159"/>
        <v>40800</v>
      </c>
      <c r="N207" s="22">
        <f t="shared" si="159"/>
        <v>66000</v>
      </c>
      <c r="O207" s="22">
        <f t="shared" si="159"/>
        <v>114000</v>
      </c>
      <c r="P207" s="22">
        <f t="shared" si="159"/>
        <v>162000</v>
      </c>
      <c r="Q207" s="22">
        <f t="shared" si="159"/>
        <v>216000</v>
      </c>
      <c r="R207" s="22">
        <f t="shared" si="159"/>
        <v>235200</v>
      </c>
      <c r="S207" s="22">
        <f t="shared" si="159"/>
        <v>271200</v>
      </c>
      <c r="T207" s="22">
        <f t="shared" si="160"/>
        <v>271200</v>
      </c>
      <c r="U207" s="22">
        <f t="shared" si="160"/>
        <v>276000</v>
      </c>
      <c r="V207" s="22">
        <f t="shared" si="160"/>
        <v>355200</v>
      </c>
      <c r="W207" s="22">
        <f t="shared" si="160"/>
        <v>493200</v>
      </c>
      <c r="X207" s="22">
        <f t="shared" si="160"/>
        <v>541200</v>
      </c>
      <c r="Y207" s="22">
        <f t="shared" si="160"/>
        <v>541200</v>
      </c>
      <c r="Z207" s="22">
        <f t="shared" si="160"/>
        <v>603600</v>
      </c>
      <c r="AA207" s="22">
        <f t="shared" si="160"/>
        <v>603600</v>
      </c>
      <c r="AB207" s="22">
        <f t="shared" si="160"/>
        <v>736800</v>
      </c>
      <c r="AC207" s="22">
        <f t="shared" si="160"/>
        <v>818400</v>
      </c>
      <c r="AD207" s="22">
        <f t="shared" si="161"/>
        <v>1386000</v>
      </c>
      <c r="AE207" s="22">
        <f t="shared" si="161"/>
        <v>1977600</v>
      </c>
      <c r="AF207" s="22">
        <f t="shared" si="161"/>
        <v>2299200</v>
      </c>
      <c r="AG207" s="22">
        <f t="shared" si="161"/>
        <v>3028800</v>
      </c>
      <c r="AH207" s="22">
        <f t="shared" si="161"/>
        <v>3028800</v>
      </c>
      <c r="AI207" s="22">
        <f t="shared" si="161"/>
        <v>3028800</v>
      </c>
      <c r="AJ207" s="22">
        <f t="shared" si="161"/>
        <v>3028800</v>
      </c>
      <c r="AK207" s="22">
        <f t="shared" si="161"/>
        <v>3028800</v>
      </c>
      <c r="AL207" s="22">
        <f t="shared" si="161"/>
        <v>3028800</v>
      </c>
      <c r="AM207" s="22">
        <f t="shared" si="161"/>
        <v>3028800</v>
      </c>
      <c r="AN207" s="22">
        <f t="shared" si="162"/>
        <v>3028800</v>
      </c>
      <c r="AO207" s="22">
        <f t="shared" si="162"/>
        <v>3028800</v>
      </c>
      <c r="AP207" s="22">
        <f t="shared" si="162"/>
        <v>3028800</v>
      </c>
      <c r="AQ207" s="22">
        <f t="shared" si="162"/>
        <v>3028800</v>
      </c>
      <c r="AR207" s="22">
        <f t="shared" si="162"/>
        <v>3028800</v>
      </c>
      <c r="AS207" s="22">
        <f t="shared" si="162"/>
        <v>3028800</v>
      </c>
      <c r="AT207" s="22">
        <f t="shared" si="162"/>
        <v>3028800</v>
      </c>
      <c r="AU207" s="22">
        <f t="shared" si="162"/>
        <v>3028800</v>
      </c>
      <c r="AV207" s="22">
        <f t="shared" si="162"/>
        <v>3028800</v>
      </c>
      <c r="AW207" s="22">
        <f t="shared" si="162"/>
        <v>3028800</v>
      </c>
      <c r="AX207" s="22">
        <f t="shared" si="163"/>
        <v>3028800</v>
      </c>
      <c r="AY207" s="22">
        <f t="shared" si="163"/>
        <v>3028800</v>
      </c>
      <c r="AZ207" s="22">
        <f t="shared" si="163"/>
        <v>3028800</v>
      </c>
      <c r="BA207" s="22">
        <f t="shared" si="163"/>
        <v>3028800</v>
      </c>
      <c r="BB207" s="22">
        <f t="shared" si="163"/>
        <v>3028800</v>
      </c>
      <c r="BC207" s="22">
        <f t="shared" si="163"/>
        <v>3028800</v>
      </c>
      <c r="BD207" s="22">
        <f t="shared" si="163"/>
        <v>3028800</v>
      </c>
      <c r="BE207" s="22">
        <f t="shared" si="163"/>
        <v>3028800</v>
      </c>
      <c r="BF207" s="22">
        <f t="shared" si="163"/>
        <v>3028800</v>
      </c>
      <c r="BG207" s="22">
        <f t="shared" si="163"/>
        <v>3068400</v>
      </c>
      <c r="BH207" s="22">
        <f t="shared" si="164"/>
        <v>3258000</v>
      </c>
      <c r="BI207" s="22">
        <f t="shared" si="164"/>
        <v>3258000</v>
      </c>
      <c r="BJ207" s="22">
        <f t="shared" si="164"/>
        <v>3258000</v>
      </c>
      <c r="BK207" s="22">
        <f t="shared" si="164"/>
        <v>3258000</v>
      </c>
      <c r="BL207" s="22">
        <f t="shared" si="164"/>
        <v>3258000</v>
      </c>
      <c r="BM207" s="22">
        <f t="shared" si="164"/>
        <v>3372000</v>
      </c>
      <c r="BN207" s="22">
        <f t="shared" si="164"/>
        <v>3372000</v>
      </c>
      <c r="BO207" s="22">
        <f t="shared" si="164"/>
        <v>3372000</v>
      </c>
      <c r="BP207" s="22">
        <f t="shared" si="164"/>
        <v>3592800</v>
      </c>
      <c r="BQ207" s="22">
        <f t="shared" si="164"/>
        <v>3626400</v>
      </c>
    </row>
    <row r="208" spans="1:69" s="9" customFormat="1" ht="16" customHeight="1">
      <c r="A208" s="212"/>
      <c r="B208" s="21" t="s">
        <v>132</v>
      </c>
      <c r="C208" s="212" t="s">
        <v>34</v>
      </c>
      <c r="D208" s="212" t="s">
        <v>118</v>
      </c>
      <c r="E208" s="212" t="s">
        <v>92</v>
      </c>
      <c r="F208" s="212" t="s">
        <v>92</v>
      </c>
      <c r="G208" s="212" t="s">
        <v>61</v>
      </c>
      <c r="H208" s="197" t="s">
        <v>62</v>
      </c>
      <c r="I208" s="197" t="str">
        <f t="shared" si="110"/>
        <v>ExpensesOperationsStaffRentRentSystems administrationSystems Administrator</v>
      </c>
      <c r="J208" s="22">
        <f t="shared" si="159"/>
        <v>0</v>
      </c>
      <c r="K208" s="22">
        <f t="shared" si="159"/>
        <v>0</v>
      </c>
      <c r="L208" s="22">
        <f t="shared" si="159"/>
        <v>0</v>
      </c>
      <c r="M208" s="22">
        <f t="shared" si="159"/>
        <v>0</v>
      </c>
      <c r="N208" s="22">
        <f t="shared" si="159"/>
        <v>0</v>
      </c>
      <c r="O208" s="22">
        <f t="shared" si="159"/>
        <v>0</v>
      </c>
      <c r="P208" s="22">
        <f t="shared" si="159"/>
        <v>0</v>
      </c>
      <c r="Q208" s="22">
        <f t="shared" si="159"/>
        <v>0</v>
      </c>
      <c r="R208" s="22">
        <f t="shared" si="159"/>
        <v>0</v>
      </c>
      <c r="S208" s="22">
        <f t="shared" si="159"/>
        <v>1200</v>
      </c>
      <c r="T208" s="22">
        <f t="shared" si="160"/>
        <v>1200</v>
      </c>
      <c r="U208" s="22">
        <f t="shared" si="160"/>
        <v>1200</v>
      </c>
      <c r="V208" s="22">
        <f t="shared" si="160"/>
        <v>1200</v>
      </c>
      <c r="W208" s="22">
        <f t="shared" si="160"/>
        <v>1200</v>
      </c>
      <c r="X208" s="22">
        <f t="shared" si="160"/>
        <v>1200</v>
      </c>
      <c r="Y208" s="22">
        <f t="shared" si="160"/>
        <v>1200</v>
      </c>
      <c r="Z208" s="22">
        <f t="shared" si="160"/>
        <v>1200</v>
      </c>
      <c r="AA208" s="22">
        <f t="shared" si="160"/>
        <v>1200</v>
      </c>
      <c r="AB208" s="22">
        <f t="shared" si="160"/>
        <v>1200</v>
      </c>
      <c r="AC208" s="22">
        <f t="shared" si="160"/>
        <v>1200</v>
      </c>
      <c r="AD208" s="22">
        <f t="shared" si="161"/>
        <v>1200</v>
      </c>
      <c r="AE208" s="22">
        <f t="shared" si="161"/>
        <v>1200</v>
      </c>
      <c r="AF208" s="22">
        <f t="shared" si="161"/>
        <v>1200</v>
      </c>
      <c r="AG208" s="22">
        <f t="shared" si="161"/>
        <v>1200</v>
      </c>
      <c r="AH208" s="22">
        <f t="shared" si="161"/>
        <v>1200</v>
      </c>
      <c r="AI208" s="22">
        <f t="shared" si="161"/>
        <v>1200</v>
      </c>
      <c r="AJ208" s="22">
        <f t="shared" si="161"/>
        <v>2400</v>
      </c>
      <c r="AK208" s="22">
        <f t="shared" si="161"/>
        <v>2400</v>
      </c>
      <c r="AL208" s="22">
        <f t="shared" si="161"/>
        <v>2400</v>
      </c>
      <c r="AM208" s="22">
        <f t="shared" si="161"/>
        <v>2400</v>
      </c>
      <c r="AN208" s="22">
        <f t="shared" si="162"/>
        <v>2400</v>
      </c>
      <c r="AO208" s="22">
        <f t="shared" si="162"/>
        <v>2400</v>
      </c>
      <c r="AP208" s="22">
        <f t="shared" si="162"/>
        <v>2400</v>
      </c>
      <c r="AQ208" s="22">
        <f t="shared" si="162"/>
        <v>2400</v>
      </c>
      <c r="AR208" s="22">
        <f t="shared" si="162"/>
        <v>2400</v>
      </c>
      <c r="AS208" s="22">
        <f t="shared" si="162"/>
        <v>2400</v>
      </c>
      <c r="AT208" s="22">
        <f t="shared" si="162"/>
        <v>2400</v>
      </c>
      <c r="AU208" s="22">
        <f t="shared" si="162"/>
        <v>2400</v>
      </c>
      <c r="AV208" s="22">
        <f t="shared" si="162"/>
        <v>2400</v>
      </c>
      <c r="AW208" s="22">
        <f t="shared" si="162"/>
        <v>2400</v>
      </c>
      <c r="AX208" s="22">
        <f t="shared" si="163"/>
        <v>2400</v>
      </c>
      <c r="AY208" s="22">
        <f t="shared" si="163"/>
        <v>3600</v>
      </c>
      <c r="AZ208" s="22">
        <f t="shared" si="163"/>
        <v>3600</v>
      </c>
      <c r="BA208" s="22">
        <f t="shared" si="163"/>
        <v>3600</v>
      </c>
      <c r="BB208" s="22">
        <f t="shared" si="163"/>
        <v>3600</v>
      </c>
      <c r="BC208" s="22">
        <f t="shared" si="163"/>
        <v>3600</v>
      </c>
      <c r="BD208" s="22">
        <f t="shared" si="163"/>
        <v>3600</v>
      </c>
      <c r="BE208" s="22">
        <f t="shared" si="163"/>
        <v>3600</v>
      </c>
      <c r="BF208" s="22">
        <f t="shared" si="163"/>
        <v>3600</v>
      </c>
      <c r="BG208" s="22">
        <f t="shared" si="163"/>
        <v>3600</v>
      </c>
      <c r="BH208" s="22">
        <f t="shared" si="164"/>
        <v>3600</v>
      </c>
      <c r="BI208" s="22">
        <f t="shared" si="164"/>
        <v>3600</v>
      </c>
      <c r="BJ208" s="22">
        <f t="shared" si="164"/>
        <v>4800</v>
      </c>
      <c r="BK208" s="22">
        <f t="shared" si="164"/>
        <v>4800</v>
      </c>
      <c r="BL208" s="22">
        <f t="shared" si="164"/>
        <v>4800</v>
      </c>
      <c r="BM208" s="22">
        <f t="shared" si="164"/>
        <v>4800</v>
      </c>
      <c r="BN208" s="22">
        <f t="shared" si="164"/>
        <v>4800</v>
      </c>
      <c r="BO208" s="22">
        <f t="shared" si="164"/>
        <v>4800</v>
      </c>
      <c r="BP208" s="22">
        <f t="shared" si="164"/>
        <v>4800</v>
      </c>
      <c r="BQ208" s="22">
        <f t="shared" si="164"/>
        <v>4800</v>
      </c>
    </row>
    <row r="209" spans="1:69" s="9" customFormat="1" ht="15.75" customHeight="1">
      <c r="A209" s="212"/>
      <c r="B209" s="21" t="s">
        <v>132</v>
      </c>
      <c r="C209" s="212" t="s">
        <v>34</v>
      </c>
      <c r="D209" s="212" t="s">
        <v>118</v>
      </c>
      <c r="E209" s="212" t="s">
        <v>93</v>
      </c>
      <c r="F209" s="212" t="s">
        <v>93</v>
      </c>
      <c r="G209" s="212" t="s">
        <v>0</v>
      </c>
      <c r="H209" s="197" t="s">
        <v>102</v>
      </c>
      <c r="I209" s="197" t="str">
        <f t="shared" si="110"/>
        <v>ExpensesOperationsStaffSuppliesSuppliesManagementCOO</v>
      </c>
      <c r="J209" s="22">
        <f t="shared" si="159"/>
        <v>0</v>
      </c>
      <c r="K209" s="22">
        <f t="shared" si="159"/>
        <v>0</v>
      </c>
      <c r="L209" s="22">
        <f t="shared" si="159"/>
        <v>0</v>
      </c>
      <c r="M209" s="22">
        <f t="shared" si="159"/>
        <v>0</v>
      </c>
      <c r="N209" s="22">
        <f t="shared" si="159"/>
        <v>0</v>
      </c>
      <c r="O209" s="22">
        <f t="shared" si="159"/>
        <v>0</v>
      </c>
      <c r="P209" s="22">
        <f t="shared" si="159"/>
        <v>0</v>
      </c>
      <c r="Q209" s="22">
        <f t="shared" si="159"/>
        <v>0</v>
      </c>
      <c r="R209" s="22">
        <f t="shared" si="159"/>
        <v>0</v>
      </c>
      <c r="S209" s="22">
        <f t="shared" si="159"/>
        <v>0</v>
      </c>
      <c r="T209" s="22">
        <f t="shared" si="160"/>
        <v>0</v>
      </c>
      <c r="U209" s="22">
        <f t="shared" si="160"/>
        <v>0</v>
      </c>
      <c r="V209" s="22">
        <f t="shared" si="160"/>
        <v>0</v>
      </c>
      <c r="W209" s="22">
        <f t="shared" si="160"/>
        <v>0</v>
      </c>
      <c r="X209" s="22">
        <f t="shared" si="160"/>
        <v>0</v>
      </c>
      <c r="Y209" s="22">
        <f t="shared" si="160"/>
        <v>0</v>
      </c>
      <c r="Z209" s="22">
        <f t="shared" si="160"/>
        <v>0</v>
      </c>
      <c r="AA209" s="22">
        <f t="shared" si="160"/>
        <v>0</v>
      </c>
      <c r="AB209" s="22">
        <f t="shared" si="160"/>
        <v>0</v>
      </c>
      <c r="AC209" s="22">
        <f t="shared" si="160"/>
        <v>0</v>
      </c>
      <c r="AD209" s="22">
        <f t="shared" si="161"/>
        <v>0</v>
      </c>
      <c r="AE209" s="22">
        <f t="shared" si="161"/>
        <v>0</v>
      </c>
      <c r="AF209" s="22">
        <f t="shared" si="161"/>
        <v>0</v>
      </c>
      <c r="AG209" s="22">
        <f t="shared" si="161"/>
        <v>0</v>
      </c>
      <c r="AH209" s="22">
        <f t="shared" si="161"/>
        <v>0</v>
      </c>
      <c r="AI209" s="22">
        <f t="shared" si="161"/>
        <v>0</v>
      </c>
      <c r="AJ209" s="22">
        <f t="shared" si="161"/>
        <v>0</v>
      </c>
      <c r="AK209" s="22">
        <f t="shared" si="161"/>
        <v>0</v>
      </c>
      <c r="AL209" s="22">
        <f t="shared" si="161"/>
        <v>0</v>
      </c>
      <c r="AM209" s="22">
        <f t="shared" si="161"/>
        <v>0</v>
      </c>
      <c r="AN209" s="22">
        <f t="shared" si="162"/>
        <v>75</v>
      </c>
      <c r="AO209" s="22">
        <f t="shared" si="162"/>
        <v>75</v>
      </c>
      <c r="AP209" s="22">
        <f t="shared" si="162"/>
        <v>75</v>
      </c>
      <c r="AQ209" s="22">
        <f t="shared" si="162"/>
        <v>75</v>
      </c>
      <c r="AR209" s="22">
        <f t="shared" si="162"/>
        <v>75</v>
      </c>
      <c r="AS209" s="22">
        <f t="shared" si="162"/>
        <v>75</v>
      </c>
      <c r="AT209" s="22">
        <f t="shared" si="162"/>
        <v>75</v>
      </c>
      <c r="AU209" s="22">
        <f t="shared" si="162"/>
        <v>75</v>
      </c>
      <c r="AV209" s="22">
        <f t="shared" si="162"/>
        <v>75</v>
      </c>
      <c r="AW209" s="22">
        <f t="shared" si="162"/>
        <v>75</v>
      </c>
      <c r="AX209" s="22">
        <f t="shared" si="163"/>
        <v>75</v>
      </c>
      <c r="AY209" s="22">
        <f t="shared" si="163"/>
        <v>75</v>
      </c>
      <c r="AZ209" s="22">
        <f t="shared" si="163"/>
        <v>75</v>
      </c>
      <c r="BA209" s="22">
        <f t="shared" si="163"/>
        <v>75</v>
      </c>
      <c r="BB209" s="22">
        <f t="shared" si="163"/>
        <v>75</v>
      </c>
      <c r="BC209" s="22">
        <f t="shared" si="163"/>
        <v>75</v>
      </c>
      <c r="BD209" s="22">
        <f t="shared" si="163"/>
        <v>75</v>
      </c>
      <c r="BE209" s="22">
        <f t="shared" si="163"/>
        <v>75</v>
      </c>
      <c r="BF209" s="22">
        <f t="shared" si="163"/>
        <v>75</v>
      </c>
      <c r="BG209" s="22">
        <f t="shared" si="163"/>
        <v>75</v>
      </c>
      <c r="BH209" s="22">
        <f t="shared" si="164"/>
        <v>75</v>
      </c>
      <c r="BI209" s="22">
        <f t="shared" si="164"/>
        <v>75</v>
      </c>
      <c r="BJ209" s="22">
        <f t="shared" si="164"/>
        <v>75</v>
      </c>
      <c r="BK209" s="22">
        <f t="shared" si="164"/>
        <v>75</v>
      </c>
      <c r="BL209" s="22">
        <f t="shared" si="164"/>
        <v>75</v>
      </c>
      <c r="BM209" s="22">
        <f t="shared" si="164"/>
        <v>75</v>
      </c>
      <c r="BN209" s="22">
        <f t="shared" si="164"/>
        <v>75</v>
      </c>
      <c r="BO209" s="22">
        <f t="shared" si="164"/>
        <v>75</v>
      </c>
      <c r="BP209" s="22">
        <f t="shared" si="164"/>
        <v>75</v>
      </c>
      <c r="BQ209" s="22">
        <f t="shared" si="164"/>
        <v>75</v>
      </c>
    </row>
    <row r="210" spans="1:69" s="9" customFormat="1" ht="16" customHeight="1">
      <c r="A210" s="212"/>
      <c r="B210" s="21" t="s">
        <v>132</v>
      </c>
      <c r="C210" s="212" t="s">
        <v>34</v>
      </c>
      <c r="D210" s="212" t="s">
        <v>118</v>
      </c>
      <c r="E210" s="212" t="s">
        <v>93</v>
      </c>
      <c r="F210" s="212" t="s">
        <v>93</v>
      </c>
      <c r="G210" s="212" t="s">
        <v>57</v>
      </c>
      <c r="H210" s="197" t="s">
        <v>56</v>
      </c>
      <c r="I210" s="197" t="str">
        <f t="shared" ref="I210:I267" si="165">CONCATENATE(B210,C210,D210,E210,F210,G210,H210)</f>
        <v>ExpensesOperationsStaffSuppliesSuppliesCustomer SupportSupport Manager</v>
      </c>
      <c r="J210" s="22">
        <f t="shared" si="159"/>
        <v>75</v>
      </c>
      <c r="K210" s="22">
        <f t="shared" si="159"/>
        <v>75</v>
      </c>
      <c r="L210" s="22">
        <f t="shared" si="159"/>
        <v>75</v>
      </c>
      <c r="M210" s="22">
        <f t="shared" si="159"/>
        <v>75</v>
      </c>
      <c r="N210" s="22">
        <f t="shared" si="159"/>
        <v>75</v>
      </c>
      <c r="O210" s="22">
        <f t="shared" si="159"/>
        <v>75</v>
      </c>
      <c r="P210" s="22">
        <f t="shared" si="159"/>
        <v>75</v>
      </c>
      <c r="Q210" s="22">
        <f t="shared" si="159"/>
        <v>75</v>
      </c>
      <c r="R210" s="22">
        <f t="shared" si="159"/>
        <v>75</v>
      </c>
      <c r="S210" s="22">
        <f t="shared" si="159"/>
        <v>75</v>
      </c>
      <c r="T210" s="22">
        <f t="shared" si="160"/>
        <v>75</v>
      </c>
      <c r="U210" s="22">
        <f t="shared" si="160"/>
        <v>75</v>
      </c>
      <c r="V210" s="22">
        <f t="shared" si="160"/>
        <v>75</v>
      </c>
      <c r="W210" s="22">
        <f t="shared" si="160"/>
        <v>75</v>
      </c>
      <c r="X210" s="22">
        <f t="shared" si="160"/>
        <v>75</v>
      </c>
      <c r="Y210" s="22">
        <f t="shared" si="160"/>
        <v>75</v>
      </c>
      <c r="Z210" s="22">
        <f t="shared" si="160"/>
        <v>75</v>
      </c>
      <c r="AA210" s="22">
        <f t="shared" si="160"/>
        <v>75</v>
      </c>
      <c r="AB210" s="22">
        <f t="shared" si="160"/>
        <v>75</v>
      </c>
      <c r="AC210" s="22">
        <f t="shared" si="160"/>
        <v>75</v>
      </c>
      <c r="AD210" s="22">
        <f t="shared" si="161"/>
        <v>75</v>
      </c>
      <c r="AE210" s="22">
        <f t="shared" si="161"/>
        <v>75</v>
      </c>
      <c r="AF210" s="22">
        <f t="shared" si="161"/>
        <v>75</v>
      </c>
      <c r="AG210" s="22">
        <f t="shared" si="161"/>
        <v>75</v>
      </c>
      <c r="AH210" s="22">
        <f t="shared" si="161"/>
        <v>75</v>
      </c>
      <c r="AI210" s="22">
        <f t="shared" si="161"/>
        <v>75</v>
      </c>
      <c r="AJ210" s="22">
        <f t="shared" si="161"/>
        <v>75</v>
      </c>
      <c r="AK210" s="22">
        <f t="shared" si="161"/>
        <v>75</v>
      </c>
      <c r="AL210" s="22">
        <f t="shared" si="161"/>
        <v>75</v>
      </c>
      <c r="AM210" s="22">
        <f t="shared" si="161"/>
        <v>75</v>
      </c>
      <c r="AN210" s="22">
        <f t="shared" si="162"/>
        <v>75</v>
      </c>
      <c r="AO210" s="22">
        <f t="shared" si="162"/>
        <v>75</v>
      </c>
      <c r="AP210" s="22">
        <f t="shared" si="162"/>
        <v>75</v>
      </c>
      <c r="AQ210" s="22">
        <f t="shared" si="162"/>
        <v>75</v>
      </c>
      <c r="AR210" s="22">
        <f t="shared" si="162"/>
        <v>75</v>
      </c>
      <c r="AS210" s="22">
        <f t="shared" si="162"/>
        <v>75</v>
      </c>
      <c r="AT210" s="22">
        <f t="shared" si="162"/>
        <v>75</v>
      </c>
      <c r="AU210" s="22">
        <f t="shared" si="162"/>
        <v>75</v>
      </c>
      <c r="AV210" s="22">
        <f t="shared" si="162"/>
        <v>75</v>
      </c>
      <c r="AW210" s="22">
        <f t="shared" si="162"/>
        <v>75</v>
      </c>
      <c r="AX210" s="22">
        <f t="shared" si="163"/>
        <v>75</v>
      </c>
      <c r="AY210" s="22">
        <f t="shared" si="163"/>
        <v>75</v>
      </c>
      <c r="AZ210" s="22">
        <f t="shared" si="163"/>
        <v>75</v>
      </c>
      <c r="BA210" s="22">
        <f t="shared" si="163"/>
        <v>75</v>
      </c>
      <c r="BB210" s="22">
        <f t="shared" si="163"/>
        <v>75</v>
      </c>
      <c r="BC210" s="22">
        <f t="shared" si="163"/>
        <v>75</v>
      </c>
      <c r="BD210" s="22">
        <f t="shared" si="163"/>
        <v>75</v>
      </c>
      <c r="BE210" s="22">
        <f t="shared" si="163"/>
        <v>75</v>
      </c>
      <c r="BF210" s="22">
        <f t="shared" si="163"/>
        <v>75</v>
      </c>
      <c r="BG210" s="22">
        <f t="shared" si="163"/>
        <v>75</v>
      </c>
      <c r="BH210" s="22">
        <f t="shared" si="164"/>
        <v>75</v>
      </c>
      <c r="BI210" s="22">
        <f t="shared" si="164"/>
        <v>75</v>
      </c>
      <c r="BJ210" s="22">
        <f t="shared" si="164"/>
        <v>75</v>
      </c>
      <c r="BK210" s="22">
        <f t="shared" si="164"/>
        <v>75</v>
      </c>
      <c r="BL210" s="22">
        <f t="shared" si="164"/>
        <v>75</v>
      </c>
      <c r="BM210" s="22">
        <f t="shared" si="164"/>
        <v>75</v>
      </c>
      <c r="BN210" s="22">
        <f t="shared" si="164"/>
        <v>150</v>
      </c>
      <c r="BO210" s="22">
        <f t="shared" si="164"/>
        <v>150</v>
      </c>
      <c r="BP210" s="22">
        <f t="shared" si="164"/>
        <v>150</v>
      </c>
      <c r="BQ210" s="22">
        <f t="shared" si="164"/>
        <v>150</v>
      </c>
    </row>
    <row r="211" spans="1:69" s="9" customFormat="1" ht="16" customHeight="1">
      <c r="A211" s="212"/>
      <c r="B211" s="21" t="s">
        <v>132</v>
      </c>
      <c r="C211" s="212" t="s">
        <v>34</v>
      </c>
      <c r="D211" s="212" t="s">
        <v>118</v>
      </c>
      <c r="E211" s="212" t="s">
        <v>93</v>
      </c>
      <c r="F211" s="212" t="s">
        <v>93</v>
      </c>
      <c r="G211" s="212" t="s">
        <v>57</v>
      </c>
      <c r="H211" s="197" t="s">
        <v>85</v>
      </c>
      <c r="I211" s="197" t="str">
        <f t="shared" si="165"/>
        <v>ExpensesOperationsStaffSuppliesSuppliesCustomer SupportUser Support Rep</v>
      </c>
      <c r="J211" s="22">
        <f t="shared" si="159"/>
        <v>75</v>
      </c>
      <c r="K211" s="22">
        <f t="shared" si="159"/>
        <v>75</v>
      </c>
      <c r="L211" s="22">
        <f t="shared" si="159"/>
        <v>75</v>
      </c>
      <c r="M211" s="22">
        <f t="shared" si="159"/>
        <v>75</v>
      </c>
      <c r="N211" s="22">
        <f t="shared" si="159"/>
        <v>75</v>
      </c>
      <c r="O211" s="22">
        <f t="shared" si="159"/>
        <v>75</v>
      </c>
      <c r="P211" s="22">
        <f t="shared" si="159"/>
        <v>75</v>
      </c>
      <c r="Q211" s="22">
        <f t="shared" si="159"/>
        <v>75</v>
      </c>
      <c r="R211" s="22">
        <f t="shared" si="159"/>
        <v>75</v>
      </c>
      <c r="S211" s="22">
        <f t="shared" si="159"/>
        <v>75</v>
      </c>
      <c r="T211" s="22">
        <f t="shared" si="160"/>
        <v>75</v>
      </c>
      <c r="U211" s="22">
        <f t="shared" si="160"/>
        <v>75</v>
      </c>
      <c r="V211" s="22">
        <f t="shared" si="160"/>
        <v>150</v>
      </c>
      <c r="W211" s="22">
        <f t="shared" si="160"/>
        <v>150</v>
      </c>
      <c r="X211" s="22">
        <f t="shared" si="160"/>
        <v>150</v>
      </c>
      <c r="Y211" s="22">
        <f t="shared" si="160"/>
        <v>150</v>
      </c>
      <c r="Z211" s="22">
        <f t="shared" si="160"/>
        <v>225</v>
      </c>
      <c r="AA211" s="22">
        <f t="shared" si="160"/>
        <v>225</v>
      </c>
      <c r="AB211" s="22">
        <f t="shared" si="160"/>
        <v>225</v>
      </c>
      <c r="AC211" s="22">
        <f t="shared" si="160"/>
        <v>300</v>
      </c>
      <c r="AD211" s="22">
        <f t="shared" si="161"/>
        <v>300</v>
      </c>
      <c r="AE211" s="22">
        <f t="shared" si="161"/>
        <v>450</v>
      </c>
      <c r="AF211" s="22">
        <f t="shared" si="161"/>
        <v>450</v>
      </c>
      <c r="AG211" s="22">
        <f t="shared" si="161"/>
        <v>600</v>
      </c>
      <c r="AH211" s="22">
        <f t="shared" si="161"/>
        <v>675</v>
      </c>
      <c r="AI211" s="22">
        <f t="shared" si="161"/>
        <v>675</v>
      </c>
      <c r="AJ211" s="22">
        <f t="shared" si="161"/>
        <v>750</v>
      </c>
      <c r="AK211" s="22">
        <f t="shared" si="161"/>
        <v>900</v>
      </c>
      <c r="AL211" s="22">
        <f t="shared" si="161"/>
        <v>975</v>
      </c>
      <c r="AM211" s="22">
        <f t="shared" si="161"/>
        <v>975</v>
      </c>
      <c r="AN211" s="22">
        <f t="shared" si="162"/>
        <v>1050</v>
      </c>
      <c r="AO211" s="22">
        <f t="shared" si="162"/>
        <v>1200</v>
      </c>
      <c r="AP211" s="22">
        <f t="shared" si="162"/>
        <v>1200</v>
      </c>
      <c r="AQ211" s="22">
        <f t="shared" si="162"/>
        <v>1275</v>
      </c>
      <c r="AR211" s="22">
        <f t="shared" si="162"/>
        <v>1350</v>
      </c>
      <c r="AS211" s="22">
        <f t="shared" si="162"/>
        <v>1425</v>
      </c>
      <c r="AT211" s="22">
        <f t="shared" si="162"/>
        <v>1425</v>
      </c>
      <c r="AU211" s="22">
        <f t="shared" si="162"/>
        <v>1575</v>
      </c>
      <c r="AV211" s="22">
        <f t="shared" si="162"/>
        <v>1650</v>
      </c>
      <c r="AW211" s="22">
        <f t="shared" si="162"/>
        <v>1725</v>
      </c>
      <c r="AX211" s="22">
        <f t="shared" si="163"/>
        <v>1725</v>
      </c>
      <c r="AY211" s="22">
        <f t="shared" si="163"/>
        <v>1800</v>
      </c>
      <c r="AZ211" s="22">
        <f t="shared" si="163"/>
        <v>1875</v>
      </c>
      <c r="BA211" s="22">
        <f t="shared" si="163"/>
        <v>1950</v>
      </c>
      <c r="BB211" s="22">
        <f t="shared" si="163"/>
        <v>2025</v>
      </c>
      <c r="BC211" s="22">
        <f t="shared" si="163"/>
        <v>2100</v>
      </c>
      <c r="BD211" s="22">
        <f t="shared" si="163"/>
        <v>2175</v>
      </c>
      <c r="BE211" s="22">
        <f t="shared" si="163"/>
        <v>2175</v>
      </c>
      <c r="BF211" s="22">
        <f t="shared" si="163"/>
        <v>2325</v>
      </c>
      <c r="BG211" s="22">
        <f t="shared" si="163"/>
        <v>2475</v>
      </c>
      <c r="BH211" s="22">
        <f t="shared" si="164"/>
        <v>2475</v>
      </c>
      <c r="BI211" s="22">
        <f t="shared" si="164"/>
        <v>2550</v>
      </c>
      <c r="BJ211" s="22">
        <f t="shared" si="164"/>
        <v>2625</v>
      </c>
      <c r="BK211" s="22">
        <f t="shared" si="164"/>
        <v>2775</v>
      </c>
      <c r="BL211" s="22">
        <f t="shared" si="164"/>
        <v>2850</v>
      </c>
      <c r="BM211" s="22">
        <f t="shared" si="164"/>
        <v>3000</v>
      </c>
      <c r="BN211" s="22">
        <f t="shared" si="164"/>
        <v>3075</v>
      </c>
      <c r="BO211" s="22">
        <f t="shared" si="164"/>
        <v>3150</v>
      </c>
      <c r="BP211" s="22">
        <f t="shared" si="164"/>
        <v>3300</v>
      </c>
      <c r="BQ211" s="22">
        <f t="shared" si="164"/>
        <v>3375</v>
      </c>
    </row>
    <row r="212" spans="1:69" s="9" customFormat="1" ht="16" customHeight="1">
      <c r="A212" s="212"/>
      <c r="B212" s="21" t="s">
        <v>132</v>
      </c>
      <c r="C212" s="212" t="s">
        <v>34</v>
      </c>
      <c r="D212" s="212" t="s">
        <v>118</v>
      </c>
      <c r="E212" s="212" t="s">
        <v>93</v>
      </c>
      <c r="F212" s="212" t="s">
        <v>93</v>
      </c>
      <c r="G212" s="212" t="s">
        <v>57</v>
      </c>
      <c r="H212" s="197" t="s">
        <v>86</v>
      </c>
      <c r="I212" s="197" t="str">
        <f t="shared" si="165"/>
        <v>ExpensesOperationsStaffSuppliesSuppliesCustomer SupportPartner Support Rep</v>
      </c>
      <c r="J212" s="22">
        <f t="shared" si="159"/>
        <v>0</v>
      </c>
      <c r="K212" s="22">
        <f t="shared" si="159"/>
        <v>0</v>
      </c>
      <c r="L212" s="22">
        <f t="shared" si="159"/>
        <v>75</v>
      </c>
      <c r="M212" s="22">
        <f t="shared" si="159"/>
        <v>225</v>
      </c>
      <c r="N212" s="22">
        <f t="shared" si="159"/>
        <v>450</v>
      </c>
      <c r="O212" s="22">
        <f t="shared" si="159"/>
        <v>825</v>
      </c>
      <c r="P212" s="22">
        <f t="shared" si="159"/>
        <v>1275</v>
      </c>
      <c r="Q212" s="22">
        <f t="shared" si="159"/>
        <v>1800</v>
      </c>
      <c r="R212" s="22">
        <f t="shared" si="159"/>
        <v>2250</v>
      </c>
      <c r="S212" s="22">
        <f t="shared" si="159"/>
        <v>2925</v>
      </c>
      <c r="T212" s="22">
        <f t="shared" si="160"/>
        <v>3375</v>
      </c>
      <c r="U212" s="22">
        <f t="shared" si="160"/>
        <v>3975</v>
      </c>
      <c r="V212" s="22">
        <f t="shared" si="160"/>
        <v>5175</v>
      </c>
      <c r="W212" s="22">
        <f t="shared" si="160"/>
        <v>6450</v>
      </c>
      <c r="X212" s="22">
        <f t="shared" si="160"/>
        <v>7350</v>
      </c>
      <c r="Y212" s="22">
        <f t="shared" si="160"/>
        <v>8175</v>
      </c>
      <c r="Z212" s="22">
        <f t="shared" si="160"/>
        <v>10275</v>
      </c>
      <c r="AA212" s="22">
        <f t="shared" si="160"/>
        <v>11100</v>
      </c>
      <c r="AB212" s="22">
        <f t="shared" si="160"/>
        <v>12825</v>
      </c>
      <c r="AC212" s="22">
        <f t="shared" si="160"/>
        <v>15375</v>
      </c>
      <c r="AD212" s="22">
        <f t="shared" si="161"/>
        <v>19800</v>
      </c>
      <c r="AE212" s="22">
        <f t="shared" si="161"/>
        <v>25200</v>
      </c>
      <c r="AF212" s="22">
        <f t="shared" si="161"/>
        <v>29700</v>
      </c>
      <c r="AG212" s="22">
        <f t="shared" si="161"/>
        <v>38700</v>
      </c>
      <c r="AH212" s="22">
        <f t="shared" si="161"/>
        <v>41325</v>
      </c>
      <c r="AI212" s="22">
        <f t="shared" si="161"/>
        <v>43350</v>
      </c>
      <c r="AJ212" s="22">
        <f t="shared" si="161"/>
        <v>47175</v>
      </c>
      <c r="AK212" s="22">
        <f t="shared" si="161"/>
        <v>57900</v>
      </c>
      <c r="AL212" s="22">
        <f t="shared" si="161"/>
        <v>60825</v>
      </c>
      <c r="AM212" s="22">
        <f t="shared" si="161"/>
        <v>64125</v>
      </c>
      <c r="AN212" s="22">
        <f t="shared" si="162"/>
        <v>69150</v>
      </c>
      <c r="AO212" s="22">
        <f t="shared" si="162"/>
        <v>75750</v>
      </c>
      <c r="AP212" s="22">
        <f t="shared" si="162"/>
        <v>78825</v>
      </c>
      <c r="AQ212" s="22">
        <f t="shared" si="162"/>
        <v>82875</v>
      </c>
      <c r="AR212" s="22">
        <f t="shared" si="162"/>
        <v>85800</v>
      </c>
      <c r="AS212" s="22">
        <f t="shared" si="162"/>
        <v>90075</v>
      </c>
      <c r="AT212" s="22">
        <f t="shared" si="162"/>
        <v>93300</v>
      </c>
      <c r="AU212" s="22">
        <f t="shared" si="162"/>
        <v>101475</v>
      </c>
      <c r="AV212" s="22">
        <f t="shared" si="162"/>
        <v>105900</v>
      </c>
      <c r="AW212" s="22">
        <f t="shared" si="162"/>
        <v>109350</v>
      </c>
      <c r="AX212" s="22">
        <f t="shared" si="163"/>
        <v>113475</v>
      </c>
      <c r="AY212" s="22">
        <f t="shared" si="163"/>
        <v>116175</v>
      </c>
      <c r="AZ212" s="22">
        <f t="shared" si="163"/>
        <v>119400</v>
      </c>
      <c r="BA212" s="22">
        <f t="shared" si="163"/>
        <v>128625</v>
      </c>
      <c r="BB212" s="22">
        <f t="shared" si="163"/>
        <v>133125</v>
      </c>
      <c r="BC212" s="22">
        <f t="shared" si="163"/>
        <v>137550</v>
      </c>
      <c r="BD212" s="22">
        <f t="shared" si="163"/>
        <v>142050</v>
      </c>
      <c r="BE212" s="22">
        <f t="shared" si="163"/>
        <v>145200</v>
      </c>
      <c r="BF212" s="22">
        <f t="shared" si="163"/>
        <v>153225</v>
      </c>
      <c r="BG212" s="22">
        <f t="shared" si="163"/>
        <v>161250</v>
      </c>
      <c r="BH212" s="22">
        <f t="shared" si="164"/>
        <v>165525</v>
      </c>
      <c r="BI212" s="22">
        <f t="shared" si="164"/>
        <v>170700</v>
      </c>
      <c r="BJ212" s="22">
        <f t="shared" si="164"/>
        <v>176250</v>
      </c>
      <c r="BK212" s="22">
        <f t="shared" si="164"/>
        <v>184050</v>
      </c>
      <c r="BL212" s="22">
        <f t="shared" si="164"/>
        <v>188250</v>
      </c>
      <c r="BM212" s="22">
        <f t="shared" si="164"/>
        <v>197325</v>
      </c>
      <c r="BN212" s="22">
        <f t="shared" si="164"/>
        <v>202725</v>
      </c>
      <c r="BO212" s="22">
        <f t="shared" si="164"/>
        <v>208875</v>
      </c>
      <c r="BP212" s="22">
        <f t="shared" si="164"/>
        <v>219750</v>
      </c>
      <c r="BQ212" s="22">
        <f t="shared" si="164"/>
        <v>225375</v>
      </c>
    </row>
    <row r="213" spans="1:69" s="9" customFormat="1" ht="16" customHeight="1">
      <c r="A213" s="212"/>
      <c r="B213" s="21" t="s">
        <v>132</v>
      </c>
      <c r="C213" s="212" t="s">
        <v>34</v>
      </c>
      <c r="D213" s="212" t="s">
        <v>118</v>
      </c>
      <c r="E213" s="212" t="s">
        <v>93</v>
      </c>
      <c r="F213" s="212" t="s">
        <v>93</v>
      </c>
      <c r="G213" s="212" t="s">
        <v>57</v>
      </c>
      <c r="H213" s="197" t="s">
        <v>299</v>
      </c>
      <c r="I213" s="197" t="str">
        <f>CONCATENATE(B213,C213,D213,E213,F213,G213,H213)</f>
        <v>ExpensesOperationsStaffSuppliesSuppliesCustomer SupportAd Support Rep</v>
      </c>
      <c r="J213" s="22">
        <f t="shared" si="159"/>
        <v>0</v>
      </c>
      <c r="K213" s="22">
        <f t="shared" si="159"/>
        <v>0</v>
      </c>
      <c r="L213" s="22">
        <f t="shared" si="159"/>
        <v>0</v>
      </c>
      <c r="M213" s="22">
        <f t="shared" si="159"/>
        <v>0</v>
      </c>
      <c r="N213" s="22">
        <f t="shared" si="159"/>
        <v>0</v>
      </c>
      <c r="O213" s="22">
        <f t="shared" si="159"/>
        <v>0</v>
      </c>
      <c r="P213" s="22">
        <f t="shared" si="159"/>
        <v>0</v>
      </c>
      <c r="Q213" s="22">
        <f t="shared" si="159"/>
        <v>0</v>
      </c>
      <c r="R213" s="22">
        <f t="shared" si="159"/>
        <v>0</v>
      </c>
      <c r="S213" s="22">
        <f t="shared" si="159"/>
        <v>0</v>
      </c>
      <c r="T213" s="22">
        <f t="shared" si="160"/>
        <v>0</v>
      </c>
      <c r="U213" s="22">
        <f t="shared" si="160"/>
        <v>0</v>
      </c>
      <c r="V213" s="22">
        <f t="shared" si="160"/>
        <v>0</v>
      </c>
      <c r="W213" s="22">
        <f t="shared" si="160"/>
        <v>0</v>
      </c>
      <c r="X213" s="22">
        <f t="shared" si="160"/>
        <v>0</v>
      </c>
      <c r="Y213" s="22">
        <f t="shared" si="160"/>
        <v>0</v>
      </c>
      <c r="Z213" s="22">
        <f t="shared" si="160"/>
        <v>75</v>
      </c>
      <c r="AA213" s="22">
        <f t="shared" si="160"/>
        <v>75</v>
      </c>
      <c r="AB213" s="22">
        <f t="shared" si="160"/>
        <v>75</v>
      </c>
      <c r="AC213" s="22">
        <f t="shared" si="160"/>
        <v>75</v>
      </c>
      <c r="AD213" s="22">
        <f t="shared" si="161"/>
        <v>75</v>
      </c>
      <c r="AE213" s="22">
        <f t="shared" si="161"/>
        <v>75</v>
      </c>
      <c r="AF213" s="22">
        <f t="shared" si="161"/>
        <v>75</v>
      </c>
      <c r="AG213" s="22">
        <f t="shared" si="161"/>
        <v>75</v>
      </c>
      <c r="AH213" s="22">
        <f t="shared" si="161"/>
        <v>75</v>
      </c>
      <c r="AI213" s="22">
        <f t="shared" si="161"/>
        <v>150</v>
      </c>
      <c r="AJ213" s="22">
        <f t="shared" si="161"/>
        <v>150</v>
      </c>
      <c r="AK213" s="22">
        <f t="shared" si="161"/>
        <v>150</v>
      </c>
      <c r="AL213" s="22">
        <f t="shared" si="161"/>
        <v>150</v>
      </c>
      <c r="AM213" s="22">
        <f t="shared" si="161"/>
        <v>150</v>
      </c>
      <c r="AN213" s="22">
        <f t="shared" si="162"/>
        <v>150</v>
      </c>
      <c r="AO213" s="22">
        <f t="shared" si="162"/>
        <v>225</v>
      </c>
      <c r="AP213" s="22">
        <f t="shared" si="162"/>
        <v>225</v>
      </c>
      <c r="AQ213" s="22">
        <f t="shared" si="162"/>
        <v>225</v>
      </c>
      <c r="AR213" s="22">
        <f t="shared" si="162"/>
        <v>225</v>
      </c>
      <c r="AS213" s="22">
        <f t="shared" si="162"/>
        <v>225</v>
      </c>
      <c r="AT213" s="22">
        <f t="shared" si="162"/>
        <v>225</v>
      </c>
      <c r="AU213" s="22">
        <f t="shared" si="162"/>
        <v>300</v>
      </c>
      <c r="AV213" s="22">
        <f t="shared" si="162"/>
        <v>300</v>
      </c>
      <c r="AW213" s="22">
        <f t="shared" si="162"/>
        <v>300</v>
      </c>
      <c r="AX213" s="22">
        <f t="shared" si="163"/>
        <v>300</v>
      </c>
      <c r="AY213" s="22">
        <f t="shared" si="163"/>
        <v>375</v>
      </c>
      <c r="AZ213" s="22">
        <f t="shared" si="163"/>
        <v>375</v>
      </c>
      <c r="BA213" s="22">
        <f t="shared" si="163"/>
        <v>375</v>
      </c>
      <c r="BB213" s="22">
        <f t="shared" si="163"/>
        <v>375</v>
      </c>
      <c r="BC213" s="22">
        <f t="shared" si="163"/>
        <v>375</v>
      </c>
      <c r="BD213" s="22">
        <f t="shared" si="163"/>
        <v>375</v>
      </c>
      <c r="BE213" s="22">
        <f t="shared" si="163"/>
        <v>450</v>
      </c>
      <c r="BF213" s="22">
        <f t="shared" si="163"/>
        <v>450</v>
      </c>
      <c r="BG213" s="22">
        <f t="shared" si="163"/>
        <v>450</v>
      </c>
      <c r="BH213" s="22">
        <f t="shared" si="164"/>
        <v>450</v>
      </c>
      <c r="BI213" s="22">
        <f t="shared" si="164"/>
        <v>450</v>
      </c>
      <c r="BJ213" s="22">
        <f t="shared" si="164"/>
        <v>525</v>
      </c>
      <c r="BK213" s="22">
        <f t="shared" si="164"/>
        <v>525</v>
      </c>
      <c r="BL213" s="22">
        <f t="shared" si="164"/>
        <v>525</v>
      </c>
      <c r="BM213" s="22">
        <f t="shared" si="164"/>
        <v>525</v>
      </c>
      <c r="BN213" s="22">
        <f t="shared" si="164"/>
        <v>525</v>
      </c>
      <c r="BO213" s="22">
        <f t="shared" si="164"/>
        <v>525</v>
      </c>
      <c r="BP213" s="22">
        <f t="shared" si="164"/>
        <v>600</v>
      </c>
      <c r="BQ213" s="22">
        <f t="shared" si="164"/>
        <v>600</v>
      </c>
    </row>
    <row r="214" spans="1:69" s="9" customFormat="1" ht="16" customHeight="1">
      <c r="A214" s="212"/>
      <c r="B214" s="21" t="s">
        <v>132</v>
      </c>
      <c r="C214" s="212" t="s">
        <v>34</v>
      </c>
      <c r="D214" s="212" t="s">
        <v>118</v>
      </c>
      <c r="E214" s="212" t="s">
        <v>93</v>
      </c>
      <c r="F214" s="212" t="s">
        <v>93</v>
      </c>
      <c r="G214" s="212" t="s">
        <v>1</v>
      </c>
      <c r="H214" s="197" t="s">
        <v>60</v>
      </c>
      <c r="I214" s="197" t="str">
        <f t="shared" si="165"/>
        <v>ExpensesOperationsStaffSuppliesSuppliesPartner IntegrationIntegration Manager</v>
      </c>
      <c r="J214" s="22">
        <f t="shared" ref="J214:S226" si="166">INDEX(RoleData,MATCH($H214,RoleNames,),MATCH($E214,ExpenseNames,))*INDEX(StaffData,MATCH(CONCATENATE($C214,"Staff",$G214,$H214),StaffDataLookupName,),MATCH(J$6,StaffDataMonths,))/INDEX(RoleData,3,MATCH($F214,ExpenseNames,))</f>
        <v>0</v>
      </c>
      <c r="K214" s="22">
        <f t="shared" si="166"/>
        <v>0</v>
      </c>
      <c r="L214" s="22">
        <f t="shared" si="166"/>
        <v>150</v>
      </c>
      <c r="M214" s="22">
        <f t="shared" si="166"/>
        <v>375</v>
      </c>
      <c r="N214" s="22">
        <f t="shared" si="166"/>
        <v>675</v>
      </c>
      <c r="O214" s="22">
        <f t="shared" si="166"/>
        <v>1125</v>
      </c>
      <c r="P214" s="22">
        <f t="shared" si="166"/>
        <v>1650</v>
      </c>
      <c r="Q214" s="22">
        <f t="shared" si="166"/>
        <v>2250</v>
      </c>
      <c r="R214" s="22">
        <f t="shared" si="166"/>
        <v>2400</v>
      </c>
      <c r="S214" s="22">
        <f t="shared" si="166"/>
        <v>2775</v>
      </c>
      <c r="T214" s="22">
        <f t="shared" ref="T214:AC226" si="167">INDEX(RoleData,MATCH($H214,RoleNames,),MATCH($E214,ExpenseNames,))*INDEX(StaffData,MATCH(CONCATENATE($C214,"Staff",$G214,$H214),StaffDataLookupName,),MATCH(T$6,StaffDataMonths,))/INDEX(RoleData,3,MATCH($F214,ExpenseNames,))</f>
        <v>2775</v>
      </c>
      <c r="U214" s="22">
        <f t="shared" si="167"/>
        <v>2850</v>
      </c>
      <c r="V214" s="22">
        <f t="shared" si="167"/>
        <v>3675</v>
      </c>
      <c r="W214" s="22">
        <f t="shared" si="167"/>
        <v>5100</v>
      </c>
      <c r="X214" s="22">
        <f t="shared" si="167"/>
        <v>5625</v>
      </c>
      <c r="Y214" s="22">
        <f t="shared" si="167"/>
        <v>5625</v>
      </c>
      <c r="Z214" s="22">
        <f t="shared" si="167"/>
        <v>6225</v>
      </c>
      <c r="AA214" s="22">
        <f t="shared" si="167"/>
        <v>6225</v>
      </c>
      <c r="AB214" s="22">
        <f t="shared" si="167"/>
        <v>7650</v>
      </c>
      <c r="AC214" s="22">
        <f t="shared" si="167"/>
        <v>8475</v>
      </c>
      <c r="AD214" s="22">
        <f t="shared" ref="AD214:AM226" si="168">INDEX(RoleData,MATCH($H214,RoleNames,),MATCH($E214,ExpenseNames,))*INDEX(StaffData,MATCH(CONCATENATE($C214,"Staff",$G214,$H214),StaffDataLookupName,),MATCH(AD$6,StaffDataMonths,))/INDEX(RoleData,3,MATCH($F214,ExpenseNames,))</f>
        <v>14400</v>
      </c>
      <c r="AE214" s="22">
        <f t="shared" si="168"/>
        <v>20550</v>
      </c>
      <c r="AF214" s="22">
        <f t="shared" si="168"/>
        <v>23925</v>
      </c>
      <c r="AG214" s="22">
        <f t="shared" si="168"/>
        <v>31500</v>
      </c>
      <c r="AH214" s="22">
        <f t="shared" si="168"/>
        <v>31500</v>
      </c>
      <c r="AI214" s="22">
        <f t="shared" si="168"/>
        <v>31500</v>
      </c>
      <c r="AJ214" s="22">
        <f t="shared" si="168"/>
        <v>31500</v>
      </c>
      <c r="AK214" s="22">
        <f t="shared" si="168"/>
        <v>31500</v>
      </c>
      <c r="AL214" s="22">
        <f t="shared" si="168"/>
        <v>31500</v>
      </c>
      <c r="AM214" s="22">
        <f t="shared" si="168"/>
        <v>31500</v>
      </c>
      <c r="AN214" s="22">
        <f t="shared" ref="AN214:AW226" si="169">INDEX(RoleData,MATCH($H214,RoleNames,),MATCH($E214,ExpenseNames,))*INDEX(StaffData,MATCH(CONCATENATE($C214,"Staff",$G214,$H214),StaffDataLookupName,),MATCH(AN$6,StaffDataMonths,))/INDEX(RoleData,3,MATCH($F214,ExpenseNames,))</f>
        <v>31500</v>
      </c>
      <c r="AO214" s="22">
        <f t="shared" si="169"/>
        <v>31500</v>
      </c>
      <c r="AP214" s="22">
        <f t="shared" si="169"/>
        <v>31500</v>
      </c>
      <c r="AQ214" s="22">
        <f t="shared" si="169"/>
        <v>31500</v>
      </c>
      <c r="AR214" s="22">
        <f t="shared" si="169"/>
        <v>31500</v>
      </c>
      <c r="AS214" s="22">
        <f t="shared" si="169"/>
        <v>31500</v>
      </c>
      <c r="AT214" s="22">
        <f t="shared" si="169"/>
        <v>31500</v>
      </c>
      <c r="AU214" s="22">
        <f t="shared" si="169"/>
        <v>31500</v>
      </c>
      <c r="AV214" s="22">
        <f t="shared" si="169"/>
        <v>31500</v>
      </c>
      <c r="AW214" s="22">
        <f t="shared" si="169"/>
        <v>31500</v>
      </c>
      <c r="AX214" s="22">
        <f t="shared" ref="AX214:BG226" si="170">INDEX(RoleData,MATCH($H214,RoleNames,),MATCH($E214,ExpenseNames,))*INDEX(StaffData,MATCH(CONCATENATE($C214,"Staff",$G214,$H214),StaffDataLookupName,),MATCH(AX$6,StaffDataMonths,))/INDEX(RoleData,3,MATCH($F214,ExpenseNames,))</f>
        <v>31500</v>
      </c>
      <c r="AY214" s="22">
        <f t="shared" si="170"/>
        <v>31500</v>
      </c>
      <c r="AZ214" s="22">
        <f t="shared" si="170"/>
        <v>31500</v>
      </c>
      <c r="BA214" s="22">
        <f t="shared" si="170"/>
        <v>31500</v>
      </c>
      <c r="BB214" s="22">
        <f t="shared" si="170"/>
        <v>31500</v>
      </c>
      <c r="BC214" s="22">
        <f t="shared" si="170"/>
        <v>31500</v>
      </c>
      <c r="BD214" s="22">
        <f t="shared" si="170"/>
        <v>31500</v>
      </c>
      <c r="BE214" s="22">
        <f t="shared" si="170"/>
        <v>31500</v>
      </c>
      <c r="BF214" s="22">
        <f t="shared" si="170"/>
        <v>31500</v>
      </c>
      <c r="BG214" s="22">
        <f t="shared" si="170"/>
        <v>31950</v>
      </c>
      <c r="BH214" s="22">
        <f t="shared" ref="BH214:BQ226" si="171">INDEX(RoleData,MATCH($H214,RoleNames,),MATCH($E214,ExpenseNames,))*INDEX(StaffData,MATCH(CONCATENATE($C214,"Staff",$G214,$H214),StaffDataLookupName,),MATCH(BH$6,StaffDataMonths,))/INDEX(RoleData,3,MATCH($F214,ExpenseNames,))</f>
        <v>33900</v>
      </c>
      <c r="BI214" s="22">
        <f t="shared" si="171"/>
        <v>33900</v>
      </c>
      <c r="BJ214" s="22">
        <f t="shared" si="171"/>
        <v>33900</v>
      </c>
      <c r="BK214" s="22">
        <f t="shared" si="171"/>
        <v>33900</v>
      </c>
      <c r="BL214" s="22">
        <f t="shared" si="171"/>
        <v>33900</v>
      </c>
      <c r="BM214" s="22">
        <f t="shared" si="171"/>
        <v>35100</v>
      </c>
      <c r="BN214" s="22">
        <f t="shared" si="171"/>
        <v>35100</v>
      </c>
      <c r="BO214" s="22">
        <f t="shared" si="171"/>
        <v>35100</v>
      </c>
      <c r="BP214" s="22">
        <f t="shared" si="171"/>
        <v>37425</v>
      </c>
      <c r="BQ214" s="22">
        <f t="shared" si="171"/>
        <v>37725</v>
      </c>
    </row>
    <row r="215" spans="1:69" s="9" customFormat="1" ht="16" customHeight="1">
      <c r="A215" s="212"/>
      <c r="B215" s="21" t="s">
        <v>132</v>
      </c>
      <c r="C215" s="212" t="s">
        <v>34</v>
      </c>
      <c r="D215" s="212" t="s">
        <v>118</v>
      </c>
      <c r="E215" s="212" t="s">
        <v>93</v>
      </c>
      <c r="F215" s="212" t="s">
        <v>93</v>
      </c>
      <c r="G215" s="212" t="s">
        <v>1</v>
      </c>
      <c r="H215" s="197" t="s">
        <v>58</v>
      </c>
      <c r="I215" s="197" t="str">
        <f t="shared" si="165"/>
        <v>ExpensesOperationsStaffSuppliesSuppliesPartner IntegrationSenior Integrator</v>
      </c>
      <c r="J215" s="22">
        <f t="shared" si="166"/>
        <v>75</v>
      </c>
      <c r="K215" s="22">
        <f t="shared" si="166"/>
        <v>375</v>
      </c>
      <c r="L215" s="22">
        <f t="shared" si="166"/>
        <v>1125</v>
      </c>
      <c r="M215" s="22">
        <f t="shared" si="166"/>
        <v>2550</v>
      </c>
      <c r="N215" s="22">
        <f t="shared" si="166"/>
        <v>4125</v>
      </c>
      <c r="O215" s="22">
        <f t="shared" si="166"/>
        <v>7125</v>
      </c>
      <c r="P215" s="22">
        <f t="shared" si="166"/>
        <v>10125</v>
      </c>
      <c r="Q215" s="22">
        <f t="shared" si="166"/>
        <v>13500</v>
      </c>
      <c r="R215" s="22">
        <f t="shared" si="166"/>
        <v>14700</v>
      </c>
      <c r="S215" s="22">
        <f t="shared" si="166"/>
        <v>16950</v>
      </c>
      <c r="T215" s="22">
        <f t="shared" si="167"/>
        <v>16950</v>
      </c>
      <c r="U215" s="22">
        <f t="shared" si="167"/>
        <v>17250</v>
      </c>
      <c r="V215" s="22">
        <f t="shared" si="167"/>
        <v>22200</v>
      </c>
      <c r="W215" s="22">
        <f t="shared" si="167"/>
        <v>30825</v>
      </c>
      <c r="X215" s="22">
        <f t="shared" si="167"/>
        <v>33825</v>
      </c>
      <c r="Y215" s="22">
        <f t="shared" si="167"/>
        <v>33825</v>
      </c>
      <c r="Z215" s="22">
        <f t="shared" si="167"/>
        <v>37725</v>
      </c>
      <c r="AA215" s="22">
        <f t="shared" si="167"/>
        <v>37725</v>
      </c>
      <c r="AB215" s="22">
        <f t="shared" si="167"/>
        <v>46050</v>
      </c>
      <c r="AC215" s="22">
        <f t="shared" si="167"/>
        <v>51150</v>
      </c>
      <c r="AD215" s="22">
        <f t="shared" si="168"/>
        <v>86625</v>
      </c>
      <c r="AE215" s="22">
        <f t="shared" si="168"/>
        <v>123600</v>
      </c>
      <c r="AF215" s="22">
        <f t="shared" si="168"/>
        <v>143700</v>
      </c>
      <c r="AG215" s="22">
        <f t="shared" si="168"/>
        <v>189300</v>
      </c>
      <c r="AH215" s="22">
        <f t="shared" si="168"/>
        <v>189300</v>
      </c>
      <c r="AI215" s="22">
        <f t="shared" si="168"/>
        <v>189300</v>
      </c>
      <c r="AJ215" s="22">
        <f t="shared" si="168"/>
        <v>189300</v>
      </c>
      <c r="AK215" s="22">
        <f t="shared" si="168"/>
        <v>189300</v>
      </c>
      <c r="AL215" s="22">
        <f t="shared" si="168"/>
        <v>189300</v>
      </c>
      <c r="AM215" s="22">
        <f t="shared" si="168"/>
        <v>189300</v>
      </c>
      <c r="AN215" s="22">
        <f t="shared" si="169"/>
        <v>189300</v>
      </c>
      <c r="AO215" s="22">
        <f t="shared" si="169"/>
        <v>189300</v>
      </c>
      <c r="AP215" s="22">
        <f t="shared" si="169"/>
        <v>189300</v>
      </c>
      <c r="AQ215" s="22">
        <f t="shared" si="169"/>
        <v>189300</v>
      </c>
      <c r="AR215" s="22">
        <f t="shared" si="169"/>
        <v>189300</v>
      </c>
      <c r="AS215" s="22">
        <f t="shared" si="169"/>
        <v>189300</v>
      </c>
      <c r="AT215" s="22">
        <f t="shared" si="169"/>
        <v>189300</v>
      </c>
      <c r="AU215" s="22">
        <f t="shared" si="169"/>
        <v>189300</v>
      </c>
      <c r="AV215" s="22">
        <f t="shared" si="169"/>
        <v>189300</v>
      </c>
      <c r="AW215" s="22">
        <f t="shared" si="169"/>
        <v>189300</v>
      </c>
      <c r="AX215" s="22">
        <f t="shared" si="170"/>
        <v>189300</v>
      </c>
      <c r="AY215" s="22">
        <f t="shared" si="170"/>
        <v>189300</v>
      </c>
      <c r="AZ215" s="22">
        <f t="shared" si="170"/>
        <v>189300</v>
      </c>
      <c r="BA215" s="22">
        <f t="shared" si="170"/>
        <v>189300</v>
      </c>
      <c r="BB215" s="22">
        <f t="shared" si="170"/>
        <v>189300</v>
      </c>
      <c r="BC215" s="22">
        <f t="shared" si="170"/>
        <v>189300</v>
      </c>
      <c r="BD215" s="22">
        <f t="shared" si="170"/>
        <v>189300</v>
      </c>
      <c r="BE215" s="22">
        <f t="shared" si="170"/>
        <v>189300</v>
      </c>
      <c r="BF215" s="22">
        <f t="shared" si="170"/>
        <v>189300</v>
      </c>
      <c r="BG215" s="22">
        <f t="shared" si="170"/>
        <v>191775</v>
      </c>
      <c r="BH215" s="22">
        <f t="shared" si="171"/>
        <v>203625</v>
      </c>
      <c r="BI215" s="22">
        <f t="shared" si="171"/>
        <v>203625</v>
      </c>
      <c r="BJ215" s="22">
        <f t="shared" si="171"/>
        <v>203625</v>
      </c>
      <c r="BK215" s="22">
        <f t="shared" si="171"/>
        <v>203625</v>
      </c>
      <c r="BL215" s="22">
        <f t="shared" si="171"/>
        <v>203625</v>
      </c>
      <c r="BM215" s="22">
        <f t="shared" si="171"/>
        <v>210750</v>
      </c>
      <c r="BN215" s="22">
        <f t="shared" si="171"/>
        <v>210750</v>
      </c>
      <c r="BO215" s="22">
        <f t="shared" si="171"/>
        <v>210750</v>
      </c>
      <c r="BP215" s="22">
        <f t="shared" si="171"/>
        <v>224550</v>
      </c>
      <c r="BQ215" s="22">
        <f t="shared" si="171"/>
        <v>226650</v>
      </c>
    </row>
    <row r="216" spans="1:69" s="9" customFormat="1" ht="16" customHeight="1">
      <c r="A216" s="212"/>
      <c r="B216" s="21" t="s">
        <v>132</v>
      </c>
      <c r="C216" s="212" t="s">
        <v>34</v>
      </c>
      <c r="D216" s="212" t="s">
        <v>118</v>
      </c>
      <c r="E216" s="212" t="s">
        <v>93</v>
      </c>
      <c r="F216" s="212" t="s">
        <v>93</v>
      </c>
      <c r="G216" s="212" t="s">
        <v>1</v>
      </c>
      <c r="H216" s="197" t="s">
        <v>59</v>
      </c>
      <c r="I216" s="197" t="str">
        <f t="shared" si="165"/>
        <v>ExpensesOperationsStaffSuppliesSuppliesPartner IntegrationJunior Integrator</v>
      </c>
      <c r="J216" s="22">
        <f t="shared" si="166"/>
        <v>75</v>
      </c>
      <c r="K216" s="22">
        <f t="shared" si="166"/>
        <v>375</v>
      </c>
      <c r="L216" s="22">
        <f t="shared" si="166"/>
        <v>1125</v>
      </c>
      <c r="M216" s="22">
        <f t="shared" si="166"/>
        <v>2550</v>
      </c>
      <c r="N216" s="22">
        <f t="shared" si="166"/>
        <v>4125</v>
      </c>
      <c r="O216" s="22">
        <f t="shared" si="166"/>
        <v>7125</v>
      </c>
      <c r="P216" s="22">
        <f t="shared" si="166"/>
        <v>10125</v>
      </c>
      <c r="Q216" s="22">
        <f t="shared" si="166"/>
        <v>13500</v>
      </c>
      <c r="R216" s="22">
        <f t="shared" si="166"/>
        <v>14700</v>
      </c>
      <c r="S216" s="22">
        <f t="shared" si="166"/>
        <v>16950</v>
      </c>
      <c r="T216" s="22">
        <f t="shared" si="167"/>
        <v>16950</v>
      </c>
      <c r="U216" s="22">
        <f t="shared" si="167"/>
        <v>17250</v>
      </c>
      <c r="V216" s="22">
        <f t="shared" si="167"/>
        <v>22200</v>
      </c>
      <c r="W216" s="22">
        <f t="shared" si="167"/>
        <v>30825</v>
      </c>
      <c r="X216" s="22">
        <f t="shared" si="167"/>
        <v>33825</v>
      </c>
      <c r="Y216" s="22">
        <f t="shared" si="167"/>
        <v>33825</v>
      </c>
      <c r="Z216" s="22">
        <f t="shared" si="167"/>
        <v>37725</v>
      </c>
      <c r="AA216" s="22">
        <f t="shared" si="167"/>
        <v>37725</v>
      </c>
      <c r="AB216" s="22">
        <f t="shared" si="167"/>
        <v>46050</v>
      </c>
      <c r="AC216" s="22">
        <f t="shared" si="167"/>
        <v>51150</v>
      </c>
      <c r="AD216" s="22">
        <f t="shared" si="168"/>
        <v>86625</v>
      </c>
      <c r="AE216" s="22">
        <f t="shared" si="168"/>
        <v>123600</v>
      </c>
      <c r="AF216" s="22">
        <f t="shared" si="168"/>
        <v>143700</v>
      </c>
      <c r="AG216" s="22">
        <f t="shared" si="168"/>
        <v>189300</v>
      </c>
      <c r="AH216" s="22">
        <f t="shared" si="168"/>
        <v>189300</v>
      </c>
      <c r="AI216" s="22">
        <f t="shared" si="168"/>
        <v>189300</v>
      </c>
      <c r="AJ216" s="22">
        <f t="shared" si="168"/>
        <v>189300</v>
      </c>
      <c r="AK216" s="22">
        <f t="shared" si="168"/>
        <v>189300</v>
      </c>
      <c r="AL216" s="22">
        <f t="shared" si="168"/>
        <v>189300</v>
      </c>
      <c r="AM216" s="22">
        <f t="shared" si="168"/>
        <v>189300</v>
      </c>
      <c r="AN216" s="22">
        <f t="shared" si="169"/>
        <v>189300</v>
      </c>
      <c r="AO216" s="22">
        <f t="shared" si="169"/>
        <v>189300</v>
      </c>
      <c r="AP216" s="22">
        <f t="shared" si="169"/>
        <v>189300</v>
      </c>
      <c r="AQ216" s="22">
        <f t="shared" si="169"/>
        <v>189300</v>
      </c>
      <c r="AR216" s="22">
        <f t="shared" si="169"/>
        <v>189300</v>
      </c>
      <c r="AS216" s="22">
        <f t="shared" si="169"/>
        <v>189300</v>
      </c>
      <c r="AT216" s="22">
        <f t="shared" si="169"/>
        <v>189300</v>
      </c>
      <c r="AU216" s="22">
        <f t="shared" si="169"/>
        <v>189300</v>
      </c>
      <c r="AV216" s="22">
        <f t="shared" si="169"/>
        <v>189300</v>
      </c>
      <c r="AW216" s="22">
        <f t="shared" si="169"/>
        <v>189300</v>
      </c>
      <c r="AX216" s="22">
        <f t="shared" si="170"/>
        <v>189300</v>
      </c>
      <c r="AY216" s="22">
        <f t="shared" si="170"/>
        <v>189300</v>
      </c>
      <c r="AZ216" s="22">
        <f t="shared" si="170"/>
        <v>189300</v>
      </c>
      <c r="BA216" s="22">
        <f t="shared" si="170"/>
        <v>189300</v>
      </c>
      <c r="BB216" s="22">
        <f t="shared" si="170"/>
        <v>189300</v>
      </c>
      <c r="BC216" s="22">
        <f t="shared" si="170"/>
        <v>189300</v>
      </c>
      <c r="BD216" s="22">
        <f t="shared" si="170"/>
        <v>189300</v>
      </c>
      <c r="BE216" s="22">
        <f t="shared" si="170"/>
        <v>189300</v>
      </c>
      <c r="BF216" s="22">
        <f t="shared" si="170"/>
        <v>189300</v>
      </c>
      <c r="BG216" s="22">
        <f t="shared" si="170"/>
        <v>191775</v>
      </c>
      <c r="BH216" s="22">
        <f t="shared" si="171"/>
        <v>203625</v>
      </c>
      <c r="BI216" s="22">
        <f t="shared" si="171"/>
        <v>203625</v>
      </c>
      <c r="BJ216" s="22">
        <f t="shared" si="171"/>
        <v>203625</v>
      </c>
      <c r="BK216" s="22">
        <f t="shared" si="171"/>
        <v>203625</v>
      </c>
      <c r="BL216" s="22">
        <f t="shared" si="171"/>
        <v>203625</v>
      </c>
      <c r="BM216" s="22">
        <f t="shared" si="171"/>
        <v>210750</v>
      </c>
      <c r="BN216" s="22">
        <f t="shared" si="171"/>
        <v>210750</v>
      </c>
      <c r="BO216" s="22">
        <f t="shared" si="171"/>
        <v>210750</v>
      </c>
      <c r="BP216" s="22">
        <f t="shared" si="171"/>
        <v>224550</v>
      </c>
      <c r="BQ216" s="22">
        <f t="shared" si="171"/>
        <v>226650</v>
      </c>
    </row>
    <row r="217" spans="1:69" s="9" customFormat="1" ht="16" customHeight="1">
      <c r="A217" s="212"/>
      <c r="B217" s="21" t="s">
        <v>132</v>
      </c>
      <c r="C217" s="212" t="s">
        <v>34</v>
      </c>
      <c r="D217" s="212" t="s">
        <v>118</v>
      </c>
      <c r="E217" s="212" t="s">
        <v>93</v>
      </c>
      <c r="F217" s="212" t="s">
        <v>93</v>
      </c>
      <c r="G217" s="212" t="s">
        <v>61</v>
      </c>
      <c r="H217" s="197" t="s">
        <v>62</v>
      </c>
      <c r="I217" s="197" t="str">
        <f t="shared" si="165"/>
        <v>ExpensesOperationsStaffSuppliesSuppliesSystems administrationSystems Administrator</v>
      </c>
      <c r="J217" s="22">
        <f t="shared" si="166"/>
        <v>0</v>
      </c>
      <c r="K217" s="22">
        <f t="shared" si="166"/>
        <v>0</v>
      </c>
      <c r="L217" s="22">
        <f t="shared" si="166"/>
        <v>0</v>
      </c>
      <c r="M217" s="22">
        <f t="shared" si="166"/>
        <v>0</v>
      </c>
      <c r="N217" s="22">
        <f t="shared" si="166"/>
        <v>0</v>
      </c>
      <c r="O217" s="22">
        <f t="shared" si="166"/>
        <v>0</v>
      </c>
      <c r="P217" s="22">
        <f t="shared" si="166"/>
        <v>0</v>
      </c>
      <c r="Q217" s="22">
        <f t="shared" si="166"/>
        <v>0</v>
      </c>
      <c r="R217" s="22">
        <f t="shared" si="166"/>
        <v>0</v>
      </c>
      <c r="S217" s="22">
        <f t="shared" si="166"/>
        <v>75</v>
      </c>
      <c r="T217" s="22">
        <f t="shared" si="167"/>
        <v>75</v>
      </c>
      <c r="U217" s="22">
        <f t="shared" si="167"/>
        <v>75</v>
      </c>
      <c r="V217" s="22">
        <f t="shared" si="167"/>
        <v>75</v>
      </c>
      <c r="W217" s="22">
        <f t="shared" si="167"/>
        <v>75</v>
      </c>
      <c r="X217" s="22">
        <f t="shared" si="167"/>
        <v>75</v>
      </c>
      <c r="Y217" s="22">
        <f t="shared" si="167"/>
        <v>75</v>
      </c>
      <c r="Z217" s="22">
        <f t="shared" si="167"/>
        <v>75</v>
      </c>
      <c r="AA217" s="22">
        <f t="shared" si="167"/>
        <v>75</v>
      </c>
      <c r="AB217" s="22">
        <f t="shared" si="167"/>
        <v>75</v>
      </c>
      <c r="AC217" s="22">
        <f t="shared" si="167"/>
        <v>75</v>
      </c>
      <c r="AD217" s="22">
        <f t="shared" si="168"/>
        <v>75</v>
      </c>
      <c r="AE217" s="22">
        <f t="shared" si="168"/>
        <v>75</v>
      </c>
      <c r="AF217" s="22">
        <f t="shared" si="168"/>
        <v>75</v>
      </c>
      <c r="AG217" s="22">
        <f t="shared" si="168"/>
        <v>75</v>
      </c>
      <c r="AH217" s="22">
        <f t="shared" si="168"/>
        <v>75</v>
      </c>
      <c r="AI217" s="22">
        <f t="shared" si="168"/>
        <v>75</v>
      </c>
      <c r="AJ217" s="22">
        <f t="shared" si="168"/>
        <v>150</v>
      </c>
      <c r="AK217" s="22">
        <f t="shared" si="168"/>
        <v>150</v>
      </c>
      <c r="AL217" s="22">
        <f t="shared" si="168"/>
        <v>150</v>
      </c>
      <c r="AM217" s="22">
        <f t="shared" si="168"/>
        <v>150</v>
      </c>
      <c r="AN217" s="22">
        <f t="shared" si="169"/>
        <v>150</v>
      </c>
      <c r="AO217" s="22">
        <f t="shared" si="169"/>
        <v>150</v>
      </c>
      <c r="AP217" s="22">
        <f t="shared" si="169"/>
        <v>150</v>
      </c>
      <c r="AQ217" s="22">
        <f t="shared" si="169"/>
        <v>150</v>
      </c>
      <c r="AR217" s="22">
        <f t="shared" si="169"/>
        <v>150</v>
      </c>
      <c r="AS217" s="22">
        <f t="shared" si="169"/>
        <v>150</v>
      </c>
      <c r="AT217" s="22">
        <f t="shared" si="169"/>
        <v>150</v>
      </c>
      <c r="AU217" s="22">
        <f t="shared" si="169"/>
        <v>150</v>
      </c>
      <c r="AV217" s="22">
        <f t="shared" si="169"/>
        <v>150</v>
      </c>
      <c r="AW217" s="22">
        <f t="shared" si="169"/>
        <v>150</v>
      </c>
      <c r="AX217" s="22">
        <f t="shared" si="170"/>
        <v>150</v>
      </c>
      <c r="AY217" s="22">
        <f t="shared" si="170"/>
        <v>225</v>
      </c>
      <c r="AZ217" s="22">
        <f t="shared" si="170"/>
        <v>225</v>
      </c>
      <c r="BA217" s="22">
        <f t="shared" si="170"/>
        <v>225</v>
      </c>
      <c r="BB217" s="22">
        <f t="shared" si="170"/>
        <v>225</v>
      </c>
      <c r="BC217" s="22">
        <f t="shared" si="170"/>
        <v>225</v>
      </c>
      <c r="BD217" s="22">
        <f t="shared" si="170"/>
        <v>225</v>
      </c>
      <c r="BE217" s="22">
        <f t="shared" si="170"/>
        <v>225</v>
      </c>
      <c r="BF217" s="22">
        <f t="shared" si="170"/>
        <v>225</v>
      </c>
      <c r="BG217" s="22">
        <f t="shared" si="170"/>
        <v>225</v>
      </c>
      <c r="BH217" s="22">
        <f t="shared" si="171"/>
        <v>225</v>
      </c>
      <c r="BI217" s="22">
        <f t="shared" si="171"/>
        <v>225</v>
      </c>
      <c r="BJ217" s="22">
        <f t="shared" si="171"/>
        <v>300</v>
      </c>
      <c r="BK217" s="22">
        <f t="shared" si="171"/>
        <v>300</v>
      </c>
      <c r="BL217" s="22">
        <f t="shared" si="171"/>
        <v>300</v>
      </c>
      <c r="BM217" s="22">
        <f t="shared" si="171"/>
        <v>300</v>
      </c>
      <c r="BN217" s="22">
        <f t="shared" si="171"/>
        <v>300</v>
      </c>
      <c r="BO217" s="22">
        <f t="shared" si="171"/>
        <v>300</v>
      </c>
      <c r="BP217" s="22">
        <f t="shared" si="171"/>
        <v>300</v>
      </c>
      <c r="BQ217" s="22">
        <f t="shared" si="171"/>
        <v>300</v>
      </c>
    </row>
    <row r="218" spans="1:69" s="9" customFormat="1" ht="15.75" customHeight="1">
      <c r="A218" s="212"/>
      <c r="B218" s="21" t="s">
        <v>132</v>
      </c>
      <c r="C218" s="212" t="s">
        <v>34</v>
      </c>
      <c r="D218" s="212" t="s">
        <v>118</v>
      </c>
      <c r="E218" s="212" t="s">
        <v>94</v>
      </c>
      <c r="F218" s="212" t="s">
        <v>94</v>
      </c>
      <c r="G218" s="212" t="s">
        <v>0</v>
      </c>
      <c r="H218" s="197" t="s">
        <v>102</v>
      </c>
      <c r="I218" s="197" t="str">
        <f t="shared" si="165"/>
        <v>ExpensesOperationsStaffMiscMiscManagementCOO</v>
      </c>
      <c r="J218" s="22">
        <f t="shared" si="166"/>
        <v>0</v>
      </c>
      <c r="K218" s="22">
        <f t="shared" si="166"/>
        <v>0</v>
      </c>
      <c r="L218" s="22">
        <f t="shared" si="166"/>
        <v>0</v>
      </c>
      <c r="M218" s="22">
        <f t="shared" si="166"/>
        <v>0</v>
      </c>
      <c r="N218" s="22">
        <f t="shared" si="166"/>
        <v>0</v>
      </c>
      <c r="O218" s="22">
        <f t="shared" si="166"/>
        <v>0</v>
      </c>
      <c r="P218" s="22">
        <f t="shared" si="166"/>
        <v>0</v>
      </c>
      <c r="Q218" s="22">
        <f t="shared" si="166"/>
        <v>0</v>
      </c>
      <c r="R218" s="22">
        <f t="shared" si="166"/>
        <v>0</v>
      </c>
      <c r="S218" s="22">
        <f t="shared" si="166"/>
        <v>0</v>
      </c>
      <c r="T218" s="22">
        <f t="shared" si="167"/>
        <v>0</v>
      </c>
      <c r="U218" s="22">
        <f t="shared" si="167"/>
        <v>0</v>
      </c>
      <c r="V218" s="22">
        <f t="shared" si="167"/>
        <v>0</v>
      </c>
      <c r="W218" s="22">
        <f t="shared" si="167"/>
        <v>0</v>
      </c>
      <c r="X218" s="22">
        <f t="shared" si="167"/>
        <v>0</v>
      </c>
      <c r="Y218" s="22">
        <f t="shared" si="167"/>
        <v>0</v>
      </c>
      <c r="Z218" s="22">
        <f t="shared" si="167"/>
        <v>0</v>
      </c>
      <c r="AA218" s="22">
        <f t="shared" si="167"/>
        <v>0</v>
      </c>
      <c r="AB218" s="22">
        <f t="shared" si="167"/>
        <v>0</v>
      </c>
      <c r="AC218" s="22">
        <f t="shared" si="167"/>
        <v>0</v>
      </c>
      <c r="AD218" s="22">
        <f t="shared" si="168"/>
        <v>0</v>
      </c>
      <c r="AE218" s="22">
        <f t="shared" si="168"/>
        <v>0</v>
      </c>
      <c r="AF218" s="22">
        <f t="shared" si="168"/>
        <v>0</v>
      </c>
      <c r="AG218" s="22">
        <f t="shared" si="168"/>
        <v>0</v>
      </c>
      <c r="AH218" s="22">
        <f t="shared" si="168"/>
        <v>0</v>
      </c>
      <c r="AI218" s="22">
        <f t="shared" si="168"/>
        <v>0</v>
      </c>
      <c r="AJ218" s="22">
        <f t="shared" si="168"/>
        <v>0</v>
      </c>
      <c r="AK218" s="22">
        <f t="shared" si="168"/>
        <v>0</v>
      </c>
      <c r="AL218" s="22">
        <f t="shared" si="168"/>
        <v>0</v>
      </c>
      <c r="AM218" s="22">
        <f t="shared" si="168"/>
        <v>0</v>
      </c>
      <c r="AN218" s="22">
        <f t="shared" si="169"/>
        <v>1000</v>
      </c>
      <c r="AO218" s="22">
        <f t="shared" si="169"/>
        <v>1000</v>
      </c>
      <c r="AP218" s="22">
        <f t="shared" si="169"/>
        <v>1000</v>
      </c>
      <c r="AQ218" s="22">
        <f t="shared" si="169"/>
        <v>1000</v>
      </c>
      <c r="AR218" s="22">
        <f t="shared" si="169"/>
        <v>1000</v>
      </c>
      <c r="AS218" s="22">
        <f t="shared" si="169"/>
        <v>1000</v>
      </c>
      <c r="AT218" s="22">
        <f t="shared" si="169"/>
        <v>1000</v>
      </c>
      <c r="AU218" s="22">
        <f t="shared" si="169"/>
        <v>1000</v>
      </c>
      <c r="AV218" s="22">
        <f t="shared" si="169"/>
        <v>1000</v>
      </c>
      <c r="AW218" s="22">
        <f t="shared" si="169"/>
        <v>1000</v>
      </c>
      <c r="AX218" s="22">
        <f t="shared" si="170"/>
        <v>1000</v>
      </c>
      <c r="AY218" s="22">
        <f t="shared" si="170"/>
        <v>1000</v>
      </c>
      <c r="AZ218" s="22">
        <f t="shared" si="170"/>
        <v>1000</v>
      </c>
      <c r="BA218" s="22">
        <f t="shared" si="170"/>
        <v>1000</v>
      </c>
      <c r="BB218" s="22">
        <f t="shared" si="170"/>
        <v>1000</v>
      </c>
      <c r="BC218" s="22">
        <f t="shared" si="170"/>
        <v>1000</v>
      </c>
      <c r="BD218" s="22">
        <f t="shared" si="170"/>
        <v>1000</v>
      </c>
      <c r="BE218" s="22">
        <f t="shared" si="170"/>
        <v>1000</v>
      </c>
      <c r="BF218" s="22">
        <f t="shared" si="170"/>
        <v>1000</v>
      </c>
      <c r="BG218" s="22">
        <f t="shared" si="170"/>
        <v>1000</v>
      </c>
      <c r="BH218" s="22">
        <f t="shared" si="171"/>
        <v>1000</v>
      </c>
      <c r="BI218" s="22">
        <f t="shared" si="171"/>
        <v>1000</v>
      </c>
      <c r="BJ218" s="22">
        <f t="shared" si="171"/>
        <v>1000</v>
      </c>
      <c r="BK218" s="22">
        <f t="shared" si="171"/>
        <v>1000</v>
      </c>
      <c r="BL218" s="22">
        <f t="shared" si="171"/>
        <v>1000</v>
      </c>
      <c r="BM218" s="22">
        <f t="shared" si="171"/>
        <v>1000</v>
      </c>
      <c r="BN218" s="22">
        <f t="shared" si="171"/>
        <v>1000</v>
      </c>
      <c r="BO218" s="22">
        <f t="shared" si="171"/>
        <v>1000</v>
      </c>
      <c r="BP218" s="22">
        <f t="shared" si="171"/>
        <v>1000</v>
      </c>
      <c r="BQ218" s="22">
        <f t="shared" si="171"/>
        <v>1000</v>
      </c>
    </row>
    <row r="219" spans="1:69" s="9" customFormat="1" ht="16" customHeight="1">
      <c r="A219" s="212"/>
      <c r="B219" s="21" t="s">
        <v>132</v>
      </c>
      <c r="C219" s="212" t="s">
        <v>34</v>
      </c>
      <c r="D219" s="212" t="s">
        <v>118</v>
      </c>
      <c r="E219" s="212" t="s">
        <v>94</v>
      </c>
      <c r="F219" s="212" t="s">
        <v>94</v>
      </c>
      <c r="G219" s="212" t="s">
        <v>57</v>
      </c>
      <c r="H219" s="197" t="s">
        <v>56</v>
      </c>
      <c r="I219" s="197" t="str">
        <f t="shared" si="165"/>
        <v>ExpensesOperationsStaffMiscMiscCustomer SupportSupport Manager</v>
      </c>
      <c r="J219" s="22">
        <f t="shared" si="166"/>
        <v>1000</v>
      </c>
      <c r="K219" s="22">
        <f t="shared" si="166"/>
        <v>1000</v>
      </c>
      <c r="L219" s="22">
        <f t="shared" si="166"/>
        <v>1000</v>
      </c>
      <c r="M219" s="22">
        <f t="shared" si="166"/>
        <v>1000</v>
      </c>
      <c r="N219" s="22">
        <f t="shared" si="166"/>
        <v>1000</v>
      </c>
      <c r="O219" s="22">
        <f t="shared" si="166"/>
        <v>1000</v>
      </c>
      <c r="P219" s="22">
        <f t="shared" si="166"/>
        <v>1000</v>
      </c>
      <c r="Q219" s="22">
        <f t="shared" si="166"/>
        <v>1000</v>
      </c>
      <c r="R219" s="22">
        <f t="shared" si="166"/>
        <v>1000</v>
      </c>
      <c r="S219" s="22">
        <f t="shared" si="166"/>
        <v>1000</v>
      </c>
      <c r="T219" s="22">
        <f t="shared" si="167"/>
        <v>1000</v>
      </c>
      <c r="U219" s="22">
        <f t="shared" si="167"/>
        <v>1000</v>
      </c>
      <c r="V219" s="22">
        <f t="shared" si="167"/>
        <v>1000</v>
      </c>
      <c r="W219" s="22">
        <f t="shared" si="167"/>
        <v>1000</v>
      </c>
      <c r="X219" s="22">
        <f t="shared" si="167"/>
        <v>1000</v>
      </c>
      <c r="Y219" s="22">
        <f t="shared" si="167"/>
        <v>1000</v>
      </c>
      <c r="Z219" s="22">
        <f t="shared" si="167"/>
        <v>1000</v>
      </c>
      <c r="AA219" s="22">
        <f t="shared" si="167"/>
        <v>1000</v>
      </c>
      <c r="AB219" s="22">
        <f t="shared" si="167"/>
        <v>1000</v>
      </c>
      <c r="AC219" s="22">
        <f t="shared" si="167"/>
        <v>1000</v>
      </c>
      <c r="AD219" s="22">
        <f t="shared" si="168"/>
        <v>1000</v>
      </c>
      <c r="AE219" s="22">
        <f t="shared" si="168"/>
        <v>1000</v>
      </c>
      <c r="AF219" s="22">
        <f t="shared" si="168"/>
        <v>1000</v>
      </c>
      <c r="AG219" s="22">
        <f t="shared" si="168"/>
        <v>1000</v>
      </c>
      <c r="AH219" s="22">
        <f t="shared" si="168"/>
        <v>1000</v>
      </c>
      <c r="AI219" s="22">
        <f t="shared" si="168"/>
        <v>1000</v>
      </c>
      <c r="AJ219" s="22">
        <f t="shared" si="168"/>
        <v>1000</v>
      </c>
      <c r="AK219" s="22">
        <f t="shared" si="168"/>
        <v>1000</v>
      </c>
      <c r="AL219" s="22">
        <f t="shared" si="168"/>
        <v>1000</v>
      </c>
      <c r="AM219" s="22">
        <f t="shared" si="168"/>
        <v>1000</v>
      </c>
      <c r="AN219" s="22">
        <f t="shared" si="169"/>
        <v>1000</v>
      </c>
      <c r="AO219" s="22">
        <f t="shared" si="169"/>
        <v>1000</v>
      </c>
      <c r="AP219" s="22">
        <f t="shared" si="169"/>
        <v>1000</v>
      </c>
      <c r="AQ219" s="22">
        <f t="shared" si="169"/>
        <v>1000</v>
      </c>
      <c r="AR219" s="22">
        <f t="shared" si="169"/>
        <v>1000</v>
      </c>
      <c r="AS219" s="22">
        <f t="shared" si="169"/>
        <v>1000</v>
      </c>
      <c r="AT219" s="22">
        <f t="shared" si="169"/>
        <v>1000</v>
      </c>
      <c r="AU219" s="22">
        <f t="shared" si="169"/>
        <v>1000</v>
      </c>
      <c r="AV219" s="22">
        <f t="shared" si="169"/>
        <v>1000</v>
      </c>
      <c r="AW219" s="22">
        <f t="shared" si="169"/>
        <v>1000</v>
      </c>
      <c r="AX219" s="22">
        <f t="shared" si="170"/>
        <v>1000</v>
      </c>
      <c r="AY219" s="22">
        <f t="shared" si="170"/>
        <v>1000</v>
      </c>
      <c r="AZ219" s="22">
        <f t="shared" si="170"/>
        <v>1000</v>
      </c>
      <c r="BA219" s="22">
        <f t="shared" si="170"/>
        <v>1000</v>
      </c>
      <c r="BB219" s="22">
        <f t="shared" si="170"/>
        <v>1000</v>
      </c>
      <c r="BC219" s="22">
        <f t="shared" si="170"/>
        <v>1000</v>
      </c>
      <c r="BD219" s="22">
        <f t="shared" si="170"/>
        <v>1000</v>
      </c>
      <c r="BE219" s="22">
        <f t="shared" si="170"/>
        <v>1000</v>
      </c>
      <c r="BF219" s="22">
        <f t="shared" si="170"/>
        <v>1000</v>
      </c>
      <c r="BG219" s="22">
        <f t="shared" si="170"/>
        <v>1000</v>
      </c>
      <c r="BH219" s="22">
        <f t="shared" si="171"/>
        <v>1000</v>
      </c>
      <c r="BI219" s="22">
        <f t="shared" si="171"/>
        <v>1000</v>
      </c>
      <c r="BJ219" s="22">
        <f t="shared" si="171"/>
        <v>1000</v>
      </c>
      <c r="BK219" s="22">
        <f t="shared" si="171"/>
        <v>1000</v>
      </c>
      <c r="BL219" s="22">
        <f t="shared" si="171"/>
        <v>1000</v>
      </c>
      <c r="BM219" s="22">
        <f t="shared" si="171"/>
        <v>1000</v>
      </c>
      <c r="BN219" s="22">
        <f t="shared" si="171"/>
        <v>2000</v>
      </c>
      <c r="BO219" s="22">
        <f t="shared" si="171"/>
        <v>2000</v>
      </c>
      <c r="BP219" s="22">
        <f t="shared" si="171"/>
        <v>2000</v>
      </c>
      <c r="BQ219" s="22">
        <f t="shared" si="171"/>
        <v>2000</v>
      </c>
    </row>
    <row r="220" spans="1:69" s="9" customFormat="1" ht="16" customHeight="1">
      <c r="A220" s="212"/>
      <c r="B220" s="21" t="s">
        <v>132</v>
      </c>
      <c r="C220" s="212" t="s">
        <v>34</v>
      </c>
      <c r="D220" s="212" t="s">
        <v>118</v>
      </c>
      <c r="E220" s="212" t="s">
        <v>94</v>
      </c>
      <c r="F220" s="212" t="s">
        <v>94</v>
      </c>
      <c r="G220" s="212" t="s">
        <v>57</v>
      </c>
      <c r="H220" s="197" t="s">
        <v>85</v>
      </c>
      <c r="I220" s="197" t="str">
        <f t="shared" si="165"/>
        <v>ExpensesOperationsStaffMiscMiscCustomer SupportUser Support Rep</v>
      </c>
      <c r="J220" s="22">
        <f t="shared" si="166"/>
        <v>1000</v>
      </c>
      <c r="K220" s="22">
        <f t="shared" si="166"/>
        <v>1000</v>
      </c>
      <c r="L220" s="22">
        <f t="shared" si="166"/>
        <v>1000</v>
      </c>
      <c r="M220" s="22">
        <f t="shared" si="166"/>
        <v>1000</v>
      </c>
      <c r="N220" s="22">
        <f t="shared" si="166"/>
        <v>1000</v>
      </c>
      <c r="O220" s="22">
        <f t="shared" si="166"/>
        <v>1000</v>
      </c>
      <c r="P220" s="22">
        <f t="shared" si="166"/>
        <v>1000</v>
      </c>
      <c r="Q220" s="22">
        <f t="shared" si="166"/>
        <v>1000</v>
      </c>
      <c r="R220" s="22">
        <f t="shared" si="166"/>
        <v>1000</v>
      </c>
      <c r="S220" s="22">
        <f t="shared" si="166"/>
        <v>1000</v>
      </c>
      <c r="T220" s="22">
        <f t="shared" si="167"/>
        <v>1000</v>
      </c>
      <c r="U220" s="22">
        <f t="shared" si="167"/>
        <v>1000</v>
      </c>
      <c r="V220" s="22">
        <f t="shared" si="167"/>
        <v>2000</v>
      </c>
      <c r="W220" s="22">
        <f t="shared" si="167"/>
        <v>2000</v>
      </c>
      <c r="X220" s="22">
        <f t="shared" si="167"/>
        <v>2000</v>
      </c>
      <c r="Y220" s="22">
        <f t="shared" si="167"/>
        <v>2000</v>
      </c>
      <c r="Z220" s="22">
        <f t="shared" si="167"/>
        <v>3000</v>
      </c>
      <c r="AA220" s="22">
        <f t="shared" si="167"/>
        <v>3000</v>
      </c>
      <c r="AB220" s="22">
        <f t="shared" si="167"/>
        <v>3000</v>
      </c>
      <c r="AC220" s="22">
        <f t="shared" si="167"/>
        <v>4000</v>
      </c>
      <c r="AD220" s="22">
        <f t="shared" si="168"/>
        <v>4000</v>
      </c>
      <c r="AE220" s="22">
        <f t="shared" si="168"/>
        <v>6000</v>
      </c>
      <c r="AF220" s="22">
        <f t="shared" si="168"/>
        <v>6000</v>
      </c>
      <c r="AG220" s="22">
        <f t="shared" si="168"/>
        <v>8000</v>
      </c>
      <c r="AH220" s="22">
        <f t="shared" si="168"/>
        <v>9000</v>
      </c>
      <c r="AI220" s="22">
        <f t="shared" si="168"/>
        <v>9000</v>
      </c>
      <c r="AJ220" s="22">
        <f t="shared" si="168"/>
        <v>10000</v>
      </c>
      <c r="AK220" s="22">
        <f t="shared" si="168"/>
        <v>12000</v>
      </c>
      <c r="AL220" s="22">
        <f t="shared" si="168"/>
        <v>13000</v>
      </c>
      <c r="AM220" s="22">
        <f t="shared" si="168"/>
        <v>13000</v>
      </c>
      <c r="AN220" s="22">
        <f t="shared" si="169"/>
        <v>14000</v>
      </c>
      <c r="AO220" s="22">
        <f t="shared" si="169"/>
        <v>16000</v>
      </c>
      <c r="AP220" s="22">
        <f t="shared" si="169"/>
        <v>16000</v>
      </c>
      <c r="AQ220" s="22">
        <f t="shared" si="169"/>
        <v>17000</v>
      </c>
      <c r="AR220" s="22">
        <f t="shared" si="169"/>
        <v>18000</v>
      </c>
      <c r="AS220" s="22">
        <f t="shared" si="169"/>
        <v>19000</v>
      </c>
      <c r="AT220" s="22">
        <f t="shared" si="169"/>
        <v>19000</v>
      </c>
      <c r="AU220" s="22">
        <f t="shared" si="169"/>
        <v>21000</v>
      </c>
      <c r="AV220" s="22">
        <f t="shared" si="169"/>
        <v>22000</v>
      </c>
      <c r="AW220" s="22">
        <f t="shared" si="169"/>
        <v>23000</v>
      </c>
      <c r="AX220" s="22">
        <f t="shared" si="170"/>
        <v>23000</v>
      </c>
      <c r="AY220" s="22">
        <f t="shared" si="170"/>
        <v>24000</v>
      </c>
      <c r="AZ220" s="22">
        <f t="shared" si="170"/>
        <v>25000</v>
      </c>
      <c r="BA220" s="22">
        <f t="shared" si="170"/>
        <v>26000</v>
      </c>
      <c r="BB220" s="22">
        <f t="shared" si="170"/>
        <v>27000</v>
      </c>
      <c r="BC220" s="22">
        <f t="shared" si="170"/>
        <v>28000</v>
      </c>
      <c r="BD220" s="22">
        <f t="shared" si="170"/>
        <v>29000</v>
      </c>
      <c r="BE220" s="22">
        <f t="shared" si="170"/>
        <v>29000</v>
      </c>
      <c r="BF220" s="22">
        <f t="shared" si="170"/>
        <v>31000</v>
      </c>
      <c r="BG220" s="22">
        <f t="shared" si="170"/>
        <v>33000</v>
      </c>
      <c r="BH220" s="22">
        <f t="shared" si="171"/>
        <v>33000</v>
      </c>
      <c r="BI220" s="22">
        <f t="shared" si="171"/>
        <v>34000</v>
      </c>
      <c r="BJ220" s="22">
        <f t="shared" si="171"/>
        <v>35000</v>
      </c>
      <c r="BK220" s="22">
        <f t="shared" si="171"/>
        <v>37000</v>
      </c>
      <c r="BL220" s="22">
        <f t="shared" si="171"/>
        <v>38000</v>
      </c>
      <c r="BM220" s="22">
        <f t="shared" si="171"/>
        <v>40000</v>
      </c>
      <c r="BN220" s="22">
        <f t="shared" si="171"/>
        <v>41000</v>
      </c>
      <c r="BO220" s="22">
        <f t="shared" si="171"/>
        <v>42000</v>
      </c>
      <c r="BP220" s="22">
        <f t="shared" si="171"/>
        <v>44000</v>
      </c>
      <c r="BQ220" s="22">
        <f t="shared" si="171"/>
        <v>45000</v>
      </c>
    </row>
    <row r="221" spans="1:69" s="9" customFormat="1" ht="16" customHeight="1">
      <c r="A221" s="212"/>
      <c r="B221" s="21" t="s">
        <v>132</v>
      </c>
      <c r="C221" s="212" t="s">
        <v>34</v>
      </c>
      <c r="D221" s="212" t="s">
        <v>118</v>
      </c>
      <c r="E221" s="212" t="s">
        <v>94</v>
      </c>
      <c r="F221" s="212" t="s">
        <v>94</v>
      </c>
      <c r="G221" s="212" t="s">
        <v>57</v>
      </c>
      <c r="H221" s="197" t="s">
        <v>86</v>
      </c>
      <c r="I221" s="197" t="str">
        <f t="shared" si="165"/>
        <v>ExpensesOperationsStaffMiscMiscCustomer SupportPartner Support Rep</v>
      </c>
      <c r="J221" s="22">
        <f t="shared" si="166"/>
        <v>0</v>
      </c>
      <c r="K221" s="22">
        <f t="shared" si="166"/>
        <v>0</v>
      </c>
      <c r="L221" s="22">
        <f t="shared" si="166"/>
        <v>1000</v>
      </c>
      <c r="M221" s="22">
        <f t="shared" si="166"/>
        <v>3000</v>
      </c>
      <c r="N221" s="22">
        <f t="shared" si="166"/>
        <v>6000</v>
      </c>
      <c r="O221" s="22">
        <f t="shared" si="166"/>
        <v>11000</v>
      </c>
      <c r="P221" s="22">
        <f t="shared" si="166"/>
        <v>17000</v>
      </c>
      <c r="Q221" s="22">
        <f t="shared" si="166"/>
        <v>24000</v>
      </c>
      <c r="R221" s="22">
        <f t="shared" si="166"/>
        <v>30000</v>
      </c>
      <c r="S221" s="22">
        <f t="shared" si="166"/>
        <v>39000</v>
      </c>
      <c r="T221" s="22">
        <f t="shared" si="167"/>
        <v>45000</v>
      </c>
      <c r="U221" s="22">
        <f t="shared" si="167"/>
        <v>53000</v>
      </c>
      <c r="V221" s="22">
        <f t="shared" si="167"/>
        <v>69000</v>
      </c>
      <c r="W221" s="22">
        <f t="shared" si="167"/>
        <v>86000</v>
      </c>
      <c r="X221" s="22">
        <f t="shared" si="167"/>
        <v>98000</v>
      </c>
      <c r="Y221" s="22">
        <f t="shared" si="167"/>
        <v>109000</v>
      </c>
      <c r="Z221" s="22">
        <f t="shared" si="167"/>
        <v>137000</v>
      </c>
      <c r="AA221" s="22">
        <f t="shared" si="167"/>
        <v>148000</v>
      </c>
      <c r="AB221" s="22">
        <f t="shared" si="167"/>
        <v>171000</v>
      </c>
      <c r="AC221" s="22">
        <f t="shared" si="167"/>
        <v>205000</v>
      </c>
      <c r="AD221" s="22">
        <f t="shared" si="168"/>
        <v>264000</v>
      </c>
      <c r="AE221" s="22">
        <f t="shared" si="168"/>
        <v>336000</v>
      </c>
      <c r="AF221" s="22">
        <f t="shared" si="168"/>
        <v>396000</v>
      </c>
      <c r="AG221" s="22">
        <f t="shared" si="168"/>
        <v>516000</v>
      </c>
      <c r="AH221" s="22">
        <f t="shared" si="168"/>
        <v>551000</v>
      </c>
      <c r="AI221" s="22">
        <f t="shared" si="168"/>
        <v>578000</v>
      </c>
      <c r="AJ221" s="22">
        <f t="shared" si="168"/>
        <v>629000</v>
      </c>
      <c r="AK221" s="22">
        <f t="shared" si="168"/>
        <v>772000</v>
      </c>
      <c r="AL221" s="22">
        <f t="shared" si="168"/>
        <v>811000</v>
      </c>
      <c r="AM221" s="22">
        <f t="shared" si="168"/>
        <v>855000</v>
      </c>
      <c r="AN221" s="22">
        <f t="shared" si="169"/>
        <v>922000</v>
      </c>
      <c r="AO221" s="22">
        <f t="shared" si="169"/>
        <v>1010000</v>
      </c>
      <c r="AP221" s="22">
        <f t="shared" si="169"/>
        <v>1051000</v>
      </c>
      <c r="AQ221" s="22">
        <f t="shared" si="169"/>
        <v>1105000</v>
      </c>
      <c r="AR221" s="22">
        <f t="shared" si="169"/>
        <v>1144000</v>
      </c>
      <c r="AS221" s="22">
        <f t="shared" si="169"/>
        <v>1201000</v>
      </c>
      <c r="AT221" s="22">
        <f t="shared" si="169"/>
        <v>1244000</v>
      </c>
      <c r="AU221" s="22">
        <f t="shared" si="169"/>
        <v>1353000</v>
      </c>
      <c r="AV221" s="22">
        <f t="shared" si="169"/>
        <v>1412000</v>
      </c>
      <c r="AW221" s="22">
        <f t="shared" si="169"/>
        <v>1458000</v>
      </c>
      <c r="AX221" s="22">
        <f t="shared" si="170"/>
        <v>1513000</v>
      </c>
      <c r="AY221" s="22">
        <f t="shared" si="170"/>
        <v>1549000</v>
      </c>
      <c r="AZ221" s="22">
        <f t="shared" si="170"/>
        <v>1592000</v>
      </c>
      <c r="BA221" s="22">
        <f t="shared" si="170"/>
        <v>1715000</v>
      </c>
      <c r="BB221" s="22">
        <f t="shared" si="170"/>
        <v>1775000</v>
      </c>
      <c r="BC221" s="22">
        <f t="shared" si="170"/>
        <v>1834000</v>
      </c>
      <c r="BD221" s="22">
        <f t="shared" si="170"/>
        <v>1894000</v>
      </c>
      <c r="BE221" s="22">
        <f t="shared" si="170"/>
        <v>1936000</v>
      </c>
      <c r="BF221" s="22">
        <f t="shared" si="170"/>
        <v>2043000</v>
      </c>
      <c r="BG221" s="22">
        <f t="shared" si="170"/>
        <v>2150000</v>
      </c>
      <c r="BH221" s="22">
        <f t="shared" si="171"/>
        <v>2207000</v>
      </c>
      <c r="BI221" s="22">
        <f t="shared" si="171"/>
        <v>2276000</v>
      </c>
      <c r="BJ221" s="22">
        <f t="shared" si="171"/>
        <v>2350000</v>
      </c>
      <c r="BK221" s="22">
        <f t="shared" si="171"/>
        <v>2454000</v>
      </c>
      <c r="BL221" s="22">
        <f t="shared" si="171"/>
        <v>2510000</v>
      </c>
      <c r="BM221" s="22">
        <f t="shared" si="171"/>
        <v>2631000</v>
      </c>
      <c r="BN221" s="22">
        <f t="shared" si="171"/>
        <v>2703000</v>
      </c>
      <c r="BO221" s="22">
        <f t="shared" si="171"/>
        <v>2785000</v>
      </c>
      <c r="BP221" s="22">
        <f t="shared" si="171"/>
        <v>2930000</v>
      </c>
      <c r="BQ221" s="22">
        <f t="shared" si="171"/>
        <v>3005000</v>
      </c>
    </row>
    <row r="222" spans="1:69" s="9" customFormat="1" ht="16" customHeight="1">
      <c r="A222" s="212"/>
      <c r="B222" s="21" t="s">
        <v>132</v>
      </c>
      <c r="C222" s="212" t="s">
        <v>34</v>
      </c>
      <c r="D222" s="212" t="s">
        <v>118</v>
      </c>
      <c r="E222" s="212" t="s">
        <v>94</v>
      </c>
      <c r="F222" s="212" t="s">
        <v>94</v>
      </c>
      <c r="G222" s="212" t="s">
        <v>57</v>
      </c>
      <c r="H222" s="197" t="s">
        <v>299</v>
      </c>
      <c r="I222" s="197" t="str">
        <f>CONCATENATE(B222,C222,D222,E222,F222,G222,H222)</f>
        <v>ExpensesOperationsStaffMiscMiscCustomer SupportAd Support Rep</v>
      </c>
      <c r="J222" s="22">
        <f t="shared" si="166"/>
        <v>0</v>
      </c>
      <c r="K222" s="22">
        <f t="shared" si="166"/>
        <v>0</v>
      </c>
      <c r="L222" s="22">
        <f t="shared" si="166"/>
        <v>0</v>
      </c>
      <c r="M222" s="22">
        <f t="shared" si="166"/>
        <v>0</v>
      </c>
      <c r="N222" s="22">
        <f t="shared" si="166"/>
        <v>0</v>
      </c>
      <c r="O222" s="22">
        <f t="shared" si="166"/>
        <v>0</v>
      </c>
      <c r="P222" s="22">
        <f t="shared" si="166"/>
        <v>0</v>
      </c>
      <c r="Q222" s="22">
        <f t="shared" si="166"/>
        <v>0</v>
      </c>
      <c r="R222" s="22">
        <f t="shared" si="166"/>
        <v>0</v>
      </c>
      <c r="S222" s="22">
        <f t="shared" si="166"/>
        <v>0</v>
      </c>
      <c r="T222" s="22">
        <f t="shared" si="167"/>
        <v>0</v>
      </c>
      <c r="U222" s="22">
        <f t="shared" si="167"/>
        <v>0</v>
      </c>
      <c r="V222" s="22">
        <f t="shared" si="167"/>
        <v>0</v>
      </c>
      <c r="W222" s="22">
        <f t="shared" si="167"/>
        <v>0</v>
      </c>
      <c r="X222" s="22">
        <f t="shared" si="167"/>
        <v>0</v>
      </c>
      <c r="Y222" s="22">
        <f t="shared" si="167"/>
        <v>0</v>
      </c>
      <c r="Z222" s="22">
        <f t="shared" si="167"/>
        <v>1000</v>
      </c>
      <c r="AA222" s="22">
        <f t="shared" si="167"/>
        <v>1000</v>
      </c>
      <c r="AB222" s="22">
        <f t="shared" si="167"/>
        <v>1000</v>
      </c>
      <c r="AC222" s="22">
        <f t="shared" si="167"/>
        <v>1000</v>
      </c>
      <c r="AD222" s="22">
        <f t="shared" si="168"/>
        <v>1000</v>
      </c>
      <c r="AE222" s="22">
        <f t="shared" si="168"/>
        <v>1000</v>
      </c>
      <c r="AF222" s="22">
        <f t="shared" si="168"/>
        <v>1000</v>
      </c>
      <c r="AG222" s="22">
        <f t="shared" si="168"/>
        <v>1000</v>
      </c>
      <c r="AH222" s="22">
        <f t="shared" si="168"/>
        <v>1000</v>
      </c>
      <c r="AI222" s="22">
        <f t="shared" si="168"/>
        <v>2000</v>
      </c>
      <c r="AJ222" s="22">
        <f t="shared" si="168"/>
        <v>2000</v>
      </c>
      <c r="AK222" s="22">
        <f t="shared" si="168"/>
        <v>2000</v>
      </c>
      <c r="AL222" s="22">
        <f t="shared" si="168"/>
        <v>2000</v>
      </c>
      <c r="AM222" s="22">
        <f t="shared" si="168"/>
        <v>2000</v>
      </c>
      <c r="AN222" s="22">
        <f t="shared" si="169"/>
        <v>2000</v>
      </c>
      <c r="AO222" s="22">
        <f t="shared" si="169"/>
        <v>3000</v>
      </c>
      <c r="AP222" s="22">
        <f t="shared" si="169"/>
        <v>3000</v>
      </c>
      <c r="AQ222" s="22">
        <f t="shared" si="169"/>
        <v>3000</v>
      </c>
      <c r="AR222" s="22">
        <f t="shared" si="169"/>
        <v>3000</v>
      </c>
      <c r="AS222" s="22">
        <f t="shared" si="169"/>
        <v>3000</v>
      </c>
      <c r="AT222" s="22">
        <f t="shared" si="169"/>
        <v>3000</v>
      </c>
      <c r="AU222" s="22">
        <f t="shared" si="169"/>
        <v>4000</v>
      </c>
      <c r="AV222" s="22">
        <f t="shared" si="169"/>
        <v>4000</v>
      </c>
      <c r="AW222" s="22">
        <f t="shared" si="169"/>
        <v>4000</v>
      </c>
      <c r="AX222" s="22">
        <f t="shared" si="170"/>
        <v>4000</v>
      </c>
      <c r="AY222" s="22">
        <f t="shared" si="170"/>
        <v>5000</v>
      </c>
      <c r="AZ222" s="22">
        <f t="shared" si="170"/>
        <v>5000</v>
      </c>
      <c r="BA222" s="22">
        <f t="shared" si="170"/>
        <v>5000</v>
      </c>
      <c r="BB222" s="22">
        <f t="shared" si="170"/>
        <v>5000</v>
      </c>
      <c r="BC222" s="22">
        <f t="shared" si="170"/>
        <v>5000</v>
      </c>
      <c r="BD222" s="22">
        <f t="shared" si="170"/>
        <v>5000</v>
      </c>
      <c r="BE222" s="22">
        <f t="shared" si="170"/>
        <v>6000</v>
      </c>
      <c r="BF222" s="22">
        <f t="shared" si="170"/>
        <v>6000</v>
      </c>
      <c r="BG222" s="22">
        <f t="shared" si="170"/>
        <v>6000</v>
      </c>
      <c r="BH222" s="22">
        <f t="shared" si="171"/>
        <v>6000</v>
      </c>
      <c r="BI222" s="22">
        <f t="shared" si="171"/>
        <v>6000</v>
      </c>
      <c r="BJ222" s="22">
        <f t="shared" si="171"/>
        <v>7000</v>
      </c>
      <c r="BK222" s="22">
        <f t="shared" si="171"/>
        <v>7000</v>
      </c>
      <c r="BL222" s="22">
        <f t="shared" si="171"/>
        <v>7000</v>
      </c>
      <c r="BM222" s="22">
        <f t="shared" si="171"/>
        <v>7000</v>
      </c>
      <c r="BN222" s="22">
        <f t="shared" si="171"/>
        <v>7000</v>
      </c>
      <c r="BO222" s="22">
        <f t="shared" si="171"/>
        <v>7000</v>
      </c>
      <c r="BP222" s="22">
        <f t="shared" si="171"/>
        <v>8000</v>
      </c>
      <c r="BQ222" s="22">
        <f t="shared" si="171"/>
        <v>8000</v>
      </c>
    </row>
    <row r="223" spans="1:69" s="9" customFormat="1" ht="16" customHeight="1">
      <c r="A223" s="212"/>
      <c r="B223" s="21" t="s">
        <v>132</v>
      </c>
      <c r="C223" s="212" t="s">
        <v>34</v>
      </c>
      <c r="D223" s="212" t="s">
        <v>118</v>
      </c>
      <c r="E223" s="212" t="s">
        <v>94</v>
      </c>
      <c r="F223" s="212" t="s">
        <v>94</v>
      </c>
      <c r="G223" s="212" t="s">
        <v>1</v>
      </c>
      <c r="H223" s="197" t="s">
        <v>60</v>
      </c>
      <c r="I223" s="197" t="str">
        <f t="shared" si="165"/>
        <v>ExpensesOperationsStaffMiscMiscPartner IntegrationIntegration Manager</v>
      </c>
      <c r="J223" s="22">
        <f t="shared" si="166"/>
        <v>0</v>
      </c>
      <c r="K223" s="22">
        <f t="shared" si="166"/>
        <v>0</v>
      </c>
      <c r="L223" s="22">
        <f t="shared" si="166"/>
        <v>2000</v>
      </c>
      <c r="M223" s="22">
        <f t="shared" si="166"/>
        <v>5000</v>
      </c>
      <c r="N223" s="22">
        <f t="shared" si="166"/>
        <v>9000</v>
      </c>
      <c r="O223" s="22">
        <f t="shared" si="166"/>
        <v>15000</v>
      </c>
      <c r="P223" s="22">
        <f t="shared" si="166"/>
        <v>22000</v>
      </c>
      <c r="Q223" s="22">
        <f t="shared" si="166"/>
        <v>30000</v>
      </c>
      <c r="R223" s="22">
        <f t="shared" si="166"/>
        <v>32000</v>
      </c>
      <c r="S223" s="22">
        <f t="shared" si="166"/>
        <v>37000</v>
      </c>
      <c r="T223" s="22">
        <f t="shared" si="167"/>
        <v>37000</v>
      </c>
      <c r="U223" s="22">
        <f t="shared" si="167"/>
        <v>38000</v>
      </c>
      <c r="V223" s="22">
        <f t="shared" si="167"/>
        <v>49000</v>
      </c>
      <c r="W223" s="22">
        <f t="shared" si="167"/>
        <v>68000</v>
      </c>
      <c r="X223" s="22">
        <f t="shared" si="167"/>
        <v>75000</v>
      </c>
      <c r="Y223" s="22">
        <f t="shared" si="167"/>
        <v>75000</v>
      </c>
      <c r="Z223" s="22">
        <f t="shared" si="167"/>
        <v>83000</v>
      </c>
      <c r="AA223" s="22">
        <f t="shared" si="167"/>
        <v>83000</v>
      </c>
      <c r="AB223" s="22">
        <f t="shared" si="167"/>
        <v>102000</v>
      </c>
      <c r="AC223" s="22">
        <f t="shared" si="167"/>
        <v>113000</v>
      </c>
      <c r="AD223" s="22">
        <f t="shared" si="168"/>
        <v>192000</v>
      </c>
      <c r="AE223" s="22">
        <f t="shared" si="168"/>
        <v>274000</v>
      </c>
      <c r="AF223" s="22">
        <f t="shared" si="168"/>
        <v>319000</v>
      </c>
      <c r="AG223" s="22">
        <f t="shared" si="168"/>
        <v>420000</v>
      </c>
      <c r="AH223" s="22">
        <f t="shared" si="168"/>
        <v>420000</v>
      </c>
      <c r="AI223" s="22">
        <f t="shared" si="168"/>
        <v>420000</v>
      </c>
      <c r="AJ223" s="22">
        <f t="shared" si="168"/>
        <v>420000</v>
      </c>
      <c r="AK223" s="22">
        <f t="shared" si="168"/>
        <v>420000</v>
      </c>
      <c r="AL223" s="22">
        <f t="shared" si="168"/>
        <v>420000</v>
      </c>
      <c r="AM223" s="22">
        <f t="shared" si="168"/>
        <v>420000</v>
      </c>
      <c r="AN223" s="22">
        <f t="shared" si="169"/>
        <v>420000</v>
      </c>
      <c r="AO223" s="22">
        <f t="shared" si="169"/>
        <v>420000</v>
      </c>
      <c r="AP223" s="22">
        <f t="shared" si="169"/>
        <v>420000</v>
      </c>
      <c r="AQ223" s="22">
        <f t="shared" si="169"/>
        <v>420000</v>
      </c>
      <c r="AR223" s="22">
        <f t="shared" si="169"/>
        <v>420000</v>
      </c>
      <c r="AS223" s="22">
        <f t="shared" si="169"/>
        <v>420000</v>
      </c>
      <c r="AT223" s="22">
        <f t="shared" si="169"/>
        <v>420000</v>
      </c>
      <c r="AU223" s="22">
        <f t="shared" si="169"/>
        <v>420000</v>
      </c>
      <c r="AV223" s="22">
        <f t="shared" si="169"/>
        <v>420000</v>
      </c>
      <c r="AW223" s="22">
        <f t="shared" si="169"/>
        <v>420000</v>
      </c>
      <c r="AX223" s="22">
        <f t="shared" si="170"/>
        <v>420000</v>
      </c>
      <c r="AY223" s="22">
        <f t="shared" si="170"/>
        <v>420000</v>
      </c>
      <c r="AZ223" s="22">
        <f t="shared" si="170"/>
        <v>420000</v>
      </c>
      <c r="BA223" s="22">
        <f t="shared" si="170"/>
        <v>420000</v>
      </c>
      <c r="BB223" s="22">
        <f t="shared" si="170"/>
        <v>420000</v>
      </c>
      <c r="BC223" s="22">
        <f t="shared" si="170"/>
        <v>420000</v>
      </c>
      <c r="BD223" s="22">
        <f t="shared" si="170"/>
        <v>420000</v>
      </c>
      <c r="BE223" s="22">
        <f t="shared" si="170"/>
        <v>420000</v>
      </c>
      <c r="BF223" s="22">
        <f t="shared" si="170"/>
        <v>420000</v>
      </c>
      <c r="BG223" s="22">
        <f t="shared" si="170"/>
        <v>426000</v>
      </c>
      <c r="BH223" s="22">
        <f t="shared" si="171"/>
        <v>452000</v>
      </c>
      <c r="BI223" s="22">
        <f t="shared" si="171"/>
        <v>452000</v>
      </c>
      <c r="BJ223" s="22">
        <f t="shared" si="171"/>
        <v>452000</v>
      </c>
      <c r="BK223" s="22">
        <f t="shared" si="171"/>
        <v>452000</v>
      </c>
      <c r="BL223" s="22">
        <f t="shared" si="171"/>
        <v>452000</v>
      </c>
      <c r="BM223" s="22">
        <f t="shared" si="171"/>
        <v>468000</v>
      </c>
      <c r="BN223" s="22">
        <f t="shared" si="171"/>
        <v>468000</v>
      </c>
      <c r="BO223" s="22">
        <f t="shared" si="171"/>
        <v>468000</v>
      </c>
      <c r="BP223" s="22">
        <f t="shared" si="171"/>
        <v>499000</v>
      </c>
      <c r="BQ223" s="22">
        <f t="shared" si="171"/>
        <v>503000</v>
      </c>
    </row>
    <row r="224" spans="1:69" s="9" customFormat="1" ht="16" customHeight="1">
      <c r="A224" s="212"/>
      <c r="B224" s="21" t="s">
        <v>132</v>
      </c>
      <c r="C224" s="212" t="s">
        <v>34</v>
      </c>
      <c r="D224" s="212" t="s">
        <v>118</v>
      </c>
      <c r="E224" s="212" t="s">
        <v>94</v>
      </c>
      <c r="F224" s="212" t="s">
        <v>94</v>
      </c>
      <c r="G224" s="212" t="s">
        <v>1</v>
      </c>
      <c r="H224" s="197" t="s">
        <v>58</v>
      </c>
      <c r="I224" s="197" t="str">
        <f t="shared" si="165"/>
        <v>ExpensesOperationsStaffMiscMiscPartner IntegrationSenior Integrator</v>
      </c>
      <c r="J224" s="22">
        <f t="shared" si="166"/>
        <v>1000</v>
      </c>
      <c r="K224" s="22">
        <f t="shared" si="166"/>
        <v>5000</v>
      </c>
      <c r="L224" s="22">
        <f t="shared" si="166"/>
        <v>15000</v>
      </c>
      <c r="M224" s="22">
        <f t="shared" si="166"/>
        <v>34000</v>
      </c>
      <c r="N224" s="22">
        <f t="shared" si="166"/>
        <v>55000</v>
      </c>
      <c r="O224" s="22">
        <f t="shared" si="166"/>
        <v>95000</v>
      </c>
      <c r="P224" s="22">
        <f t="shared" si="166"/>
        <v>135000</v>
      </c>
      <c r="Q224" s="22">
        <f t="shared" si="166"/>
        <v>180000</v>
      </c>
      <c r="R224" s="22">
        <f t="shared" si="166"/>
        <v>196000</v>
      </c>
      <c r="S224" s="22">
        <f t="shared" si="166"/>
        <v>226000</v>
      </c>
      <c r="T224" s="22">
        <f t="shared" si="167"/>
        <v>226000</v>
      </c>
      <c r="U224" s="22">
        <f t="shared" si="167"/>
        <v>230000</v>
      </c>
      <c r="V224" s="22">
        <f t="shared" si="167"/>
        <v>296000</v>
      </c>
      <c r="W224" s="22">
        <f t="shared" si="167"/>
        <v>411000</v>
      </c>
      <c r="X224" s="22">
        <f t="shared" si="167"/>
        <v>451000</v>
      </c>
      <c r="Y224" s="22">
        <f t="shared" si="167"/>
        <v>451000</v>
      </c>
      <c r="Z224" s="22">
        <f t="shared" si="167"/>
        <v>503000</v>
      </c>
      <c r="AA224" s="22">
        <f t="shared" si="167"/>
        <v>503000</v>
      </c>
      <c r="AB224" s="22">
        <f t="shared" si="167"/>
        <v>614000</v>
      </c>
      <c r="AC224" s="22">
        <f t="shared" si="167"/>
        <v>682000</v>
      </c>
      <c r="AD224" s="22">
        <f t="shared" si="168"/>
        <v>1155000</v>
      </c>
      <c r="AE224" s="22">
        <f t="shared" si="168"/>
        <v>1648000</v>
      </c>
      <c r="AF224" s="22">
        <f t="shared" si="168"/>
        <v>1916000</v>
      </c>
      <c r="AG224" s="22">
        <f t="shared" si="168"/>
        <v>2524000</v>
      </c>
      <c r="AH224" s="22">
        <f t="shared" si="168"/>
        <v>2524000</v>
      </c>
      <c r="AI224" s="22">
        <f t="shared" si="168"/>
        <v>2524000</v>
      </c>
      <c r="AJ224" s="22">
        <f t="shared" si="168"/>
        <v>2524000</v>
      </c>
      <c r="AK224" s="22">
        <f t="shared" si="168"/>
        <v>2524000</v>
      </c>
      <c r="AL224" s="22">
        <f t="shared" si="168"/>
        <v>2524000</v>
      </c>
      <c r="AM224" s="22">
        <f t="shared" si="168"/>
        <v>2524000</v>
      </c>
      <c r="AN224" s="22">
        <f t="shared" si="169"/>
        <v>2524000</v>
      </c>
      <c r="AO224" s="22">
        <f t="shared" si="169"/>
        <v>2524000</v>
      </c>
      <c r="AP224" s="22">
        <f t="shared" si="169"/>
        <v>2524000</v>
      </c>
      <c r="AQ224" s="22">
        <f t="shared" si="169"/>
        <v>2524000</v>
      </c>
      <c r="AR224" s="22">
        <f t="shared" si="169"/>
        <v>2524000</v>
      </c>
      <c r="AS224" s="22">
        <f t="shared" si="169"/>
        <v>2524000</v>
      </c>
      <c r="AT224" s="22">
        <f t="shared" si="169"/>
        <v>2524000</v>
      </c>
      <c r="AU224" s="22">
        <f t="shared" si="169"/>
        <v>2524000</v>
      </c>
      <c r="AV224" s="22">
        <f t="shared" si="169"/>
        <v>2524000</v>
      </c>
      <c r="AW224" s="22">
        <f t="shared" si="169"/>
        <v>2524000</v>
      </c>
      <c r="AX224" s="22">
        <f t="shared" si="170"/>
        <v>2524000</v>
      </c>
      <c r="AY224" s="22">
        <f t="shared" si="170"/>
        <v>2524000</v>
      </c>
      <c r="AZ224" s="22">
        <f t="shared" si="170"/>
        <v>2524000</v>
      </c>
      <c r="BA224" s="22">
        <f t="shared" si="170"/>
        <v>2524000</v>
      </c>
      <c r="BB224" s="22">
        <f t="shared" si="170"/>
        <v>2524000</v>
      </c>
      <c r="BC224" s="22">
        <f t="shared" si="170"/>
        <v>2524000</v>
      </c>
      <c r="BD224" s="22">
        <f t="shared" si="170"/>
        <v>2524000</v>
      </c>
      <c r="BE224" s="22">
        <f t="shared" si="170"/>
        <v>2524000</v>
      </c>
      <c r="BF224" s="22">
        <f t="shared" si="170"/>
        <v>2524000</v>
      </c>
      <c r="BG224" s="22">
        <f t="shared" si="170"/>
        <v>2557000</v>
      </c>
      <c r="BH224" s="22">
        <f t="shared" si="171"/>
        <v>2715000</v>
      </c>
      <c r="BI224" s="22">
        <f t="shared" si="171"/>
        <v>2715000</v>
      </c>
      <c r="BJ224" s="22">
        <f t="shared" si="171"/>
        <v>2715000</v>
      </c>
      <c r="BK224" s="22">
        <f t="shared" si="171"/>
        <v>2715000</v>
      </c>
      <c r="BL224" s="22">
        <f t="shared" si="171"/>
        <v>2715000</v>
      </c>
      <c r="BM224" s="22">
        <f t="shared" si="171"/>
        <v>2810000</v>
      </c>
      <c r="BN224" s="22">
        <f t="shared" si="171"/>
        <v>2810000</v>
      </c>
      <c r="BO224" s="22">
        <f t="shared" si="171"/>
        <v>2810000</v>
      </c>
      <c r="BP224" s="22">
        <f t="shared" si="171"/>
        <v>2994000</v>
      </c>
      <c r="BQ224" s="22">
        <f t="shared" si="171"/>
        <v>3022000</v>
      </c>
    </row>
    <row r="225" spans="1:69" s="9" customFormat="1" ht="16" customHeight="1">
      <c r="A225" s="212"/>
      <c r="B225" s="21" t="s">
        <v>132</v>
      </c>
      <c r="C225" s="212" t="s">
        <v>34</v>
      </c>
      <c r="D225" s="212" t="s">
        <v>118</v>
      </c>
      <c r="E225" s="212" t="s">
        <v>94</v>
      </c>
      <c r="F225" s="212" t="s">
        <v>94</v>
      </c>
      <c r="G225" s="212" t="s">
        <v>1</v>
      </c>
      <c r="H225" s="197" t="s">
        <v>59</v>
      </c>
      <c r="I225" s="197" t="str">
        <f t="shared" si="165"/>
        <v>ExpensesOperationsStaffMiscMiscPartner IntegrationJunior Integrator</v>
      </c>
      <c r="J225" s="22">
        <f t="shared" si="166"/>
        <v>1000</v>
      </c>
      <c r="K225" s="22">
        <f t="shared" si="166"/>
        <v>5000</v>
      </c>
      <c r="L225" s="22">
        <f t="shared" si="166"/>
        <v>15000</v>
      </c>
      <c r="M225" s="22">
        <f t="shared" si="166"/>
        <v>34000</v>
      </c>
      <c r="N225" s="22">
        <f t="shared" si="166"/>
        <v>55000</v>
      </c>
      <c r="O225" s="22">
        <f t="shared" si="166"/>
        <v>95000</v>
      </c>
      <c r="P225" s="22">
        <f t="shared" si="166"/>
        <v>135000</v>
      </c>
      <c r="Q225" s="22">
        <f t="shared" si="166"/>
        <v>180000</v>
      </c>
      <c r="R225" s="22">
        <f t="shared" si="166"/>
        <v>196000</v>
      </c>
      <c r="S225" s="22">
        <f t="shared" si="166"/>
        <v>226000</v>
      </c>
      <c r="T225" s="22">
        <f t="shared" si="167"/>
        <v>226000</v>
      </c>
      <c r="U225" s="22">
        <f t="shared" si="167"/>
        <v>230000</v>
      </c>
      <c r="V225" s="22">
        <f t="shared" si="167"/>
        <v>296000</v>
      </c>
      <c r="W225" s="22">
        <f t="shared" si="167"/>
        <v>411000</v>
      </c>
      <c r="X225" s="22">
        <f t="shared" si="167"/>
        <v>451000</v>
      </c>
      <c r="Y225" s="22">
        <f t="shared" si="167"/>
        <v>451000</v>
      </c>
      <c r="Z225" s="22">
        <f t="shared" si="167"/>
        <v>503000</v>
      </c>
      <c r="AA225" s="22">
        <f t="shared" si="167"/>
        <v>503000</v>
      </c>
      <c r="AB225" s="22">
        <f t="shared" si="167"/>
        <v>614000</v>
      </c>
      <c r="AC225" s="22">
        <f t="shared" si="167"/>
        <v>682000</v>
      </c>
      <c r="AD225" s="22">
        <f t="shared" si="168"/>
        <v>1155000</v>
      </c>
      <c r="AE225" s="22">
        <f t="shared" si="168"/>
        <v>1648000</v>
      </c>
      <c r="AF225" s="22">
        <f t="shared" si="168"/>
        <v>1916000</v>
      </c>
      <c r="AG225" s="22">
        <f t="shared" si="168"/>
        <v>2524000</v>
      </c>
      <c r="AH225" s="22">
        <f t="shared" si="168"/>
        <v>2524000</v>
      </c>
      <c r="AI225" s="22">
        <f t="shared" si="168"/>
        <v>2524000</v>
      </c>
      <c r="AJ225" s="22">
        <f t="shared" si="168"/>
        <v>2524000</v>
      </c>
      <c r="AK225" s="22">
        <f t="shared" si="168"/>
        <v>2524000</v>
      </c>
      <c r="AL225" s="22">
        <f t="shared" si="168"/>
        <v>2524000</v>
      </c>
      <c r="AM225" s="22">
        <f t="shared" si="168"/>
        <v>2524000</v>
      </c>
      <c r="AN225" s="22">
        <f t="shared" si="169"/>
        <v>2524000</v>
      </c>
      <c r="AO225" s="22">
        <f t="shared" si="169"/>
        <v>2524000</v>
      </c>
      <c r="AP225" s="22">
        <f t="shared" si="169"/>
        <v>2524000</v>
      </c>
      <c r="AQ225" s="22">
        <f t="shared" si="169"/>
        <v>2524000</v>
      </c>
      <c r="AR225" s="22">
        <f t="shared" si="169"/>
        <v>2524000</v>
      </c>
      <c r="AS225" s="22">
        <f t="shared" si="169"/>
        <v>2524000</v>
      </c>
      <c r="AT225" s="22">
        <f t="shared" si="169"/>
        <v>2524000</v>
      </c>
      <c r="AU225" s="22">
        <f t="shared" si="169"/>
        <v>2524000</v>
      </c>
      <c r="AV225" s="22">
        <f t="shared" si="169"/>
        <v>2524000</v>
      </c>
      <c r="AW225" s="22">
        <f t="shared" si="169"/>
        <v>2524000</v>
      </c>
      <c r="AX225" s="22">
        <f t="shared" si="170"/>
        <v>2524000</v>
      </c>
      <c r="AY225" s="22">
        <f t="shared" si="170"/>
        <v>2524000</v>
      </c>
      <c r="AZ225" s="22">
        <f t="shared" si="170"/>
        <v>2524000</v>
      </c>
      <c r="BA225" s="22">
        <f t="shared" si="170"/>
        <v>2524000</v>
      </c>
      <c r="BB225" s="22">
        <f t="shared" si="170"/>
        <v>2524000</v>
      </c>
      <c r="BC225" s="22">
        <f t="shared" si="170"/>
        <v>2524000</v>
      </c>
      <c r="BD225" s="22">
        <f t="shared" si="170"/>
        <v>2524000</v>
      </c>
      <c r="BE225" s="22">
        <f t="shared" si="170"/>
        <v>2524000</v>
      </c>
      <c r="BF225" s="22">
        <f t="shared" si="170"/>
        <v>2524000</v>
      </c>
      <c r="BG225" s="22">
        <f t="shared" si="170"/>
        <v>2557000</v>
      </c>
      <c r="BH225" s="22">
        <f t="shared" si="171"/>
        <v>2715000</v>
      </c>
      <c r="BI225" s="22">
        <f t="shared" si="171"/>
        <v>2715000</v>
      </c>
      <c r="BJ225" s="22">
        <f t="shared" si="171"/>
        <v>2715000</v>
      </c>
      <c r="BK225" s="22">
        <f t="shared" si="171"/>
        <v>2715000</v>
      </c>
      <c r="BL225" s="22">
        <f t="shared" si="171"/>
        <v>2715000</v>
      </c>
      <c r="BM225" s="22">
        <f t="shared" si="171"/>
        <v>2810000</v>
      </c>
      <c r="BN225" s="22">
        <f t="shared" si="171"/>
        <v>2810000</v>
      </c>
      <c r="BO225" s="22">
        <f t="shared" si="171"/>
        <v>2810000</v>
      </c>
      <c r="BP225" s="22">
        <f t="shared" si="171"/>
        <v>2994000</v>
      </c>
      <c r="BQ225" s="22">
        <f t="shared" si="171"/>
        <v>3022000</v>
      </c>
    </row>
    <row r="226" spans="1:69" s="9" customFormat="1" ht="16" customHeight="1">
      <c r="A226" s="212"/>
      <c r="B226" s="21" t="s">
        <v>132</v>
      </c>
      <c r="C226" s="212" t="s">
        <v>34</v>
      </c>
      <c r="D226" s="212" t="s">
        <v>118</v>
      </c>
      <c r="E226" s="212" t="s">
        <v>94</v>
      </c>
      <c r="F226" s="212" t="s">
        <v>94</v>
      </c>
      <c r="G226" s="212" t="s">
        <v>61</v>
      </c>
      <c r="H226" s="197" t="s">
        <v>62</v>
      </c>
      <c r="I226" s="197" t="str">
        <f t="shared" si="165"/>
        <v>ExpensesOperationsStaffMiscMiscSystems administrationSystems Administrator</v>
      </c>
      <c r="J226" s="22">
        <f t="shared" si="166"/>
        <v>0</v>
      </c>
      <c r="K226" s="22">
        <f t="shared" si="166"/>
        <v>0</v>
      </c>
      <c r="L226" s="22">
        <f t="shared" si="166"/>
        <v>0</v>
      </c>
      <c r="M226" s="22">
        <f t="shared" si="166"/>
        <v>0</v>
      </c>
      <c r="N226" s="22">
        <f t="shared" si="166"/>
        <v>0</v>
      </c>
      <c r="O226" s="22">
        <f t="shared" si="166"/>
        <v>0</v>
      </c>
      <c r="P226" s="22">
        <f t="shared" si="166"/>
        <v>0</v>
      </c>
      <c r="Q226" s="22">
        <f t="shared" si="166"/>
        <v>0</v>
      </c>
      <c r="R226" s="22">
        <f t="shared" si="166"/>
        <v>0</v>
      </c>
      <c r="S226" s="22">
        <f t="shared" si="166"/>
        <v>1000</v>
      </c>
      <c r="T226" s="22">
        <f t="shared" si="167"/>
        <v>1000</v>
      </c>
      <c r="U226" s="22">
        <f t="shared" si="167"/>
        <v>1000</v>
      </c>
      <c r="V226" s="22">
        <f t="shared" si="167"/>
        <v>1000</v>
      </c>
      <c r="W226" s="22">
        <f t="shared" si="167"/>
        <v>1000</v>
      </c>
      <c r="X226" s="22">
        <f t="shared" si="167"/>
        <v>1000</v>
      </c>
      <c r="Y226" s="22">
        <f t="shared" si="167"/>
        <v>1000</v>
      </c>
      <c r="Z226" s="22">
        <f t="shared" si="167"/>
        <v>1000</v>
      </c>
      <c r="AA226" s="22">
        <f t="shared" si="167"/>
        <v>1000</v>
      </c>
      <c r="AB226" s="22">
        <f t="shared" si="167"/>
        <v>1000</v>
      </c>
      <c r="AC226" s="22">
        <f t="shared" si="167"/>
        <v>1000</v>
      </c>
      <c r="AD226" s="22">
        <f t="shared" si="168"/>
        <v>1000</v>
      </c>
      <c r="AE226" s="22">
        <f t="shared" si="168"/>
        <v>1000</v>
      </c>
      <c r="AF226" s="22">
        <f t="shared" si="168"/>
        <v>1000</v>
      </c>
      <c r="AG226" s="22">
        <f t="shared" si="168"/>
        <v>1000</v>
      </c>
      <c r="AH226" s="22">
        <f t="shared" si="168"/>
        <v>1000</v>
      </c>
      <c r="AI226" s="22">
        <f t="shared" si="168"/>
        <v>1000</v>
      </c>
      <c r="AJ226" s="22">
        <f t="shared" si="168"/>
        <v>2000</v>
      </c>
      <c r="AK226" s="22">
        <f t="shared" si="168"/>
        <v>2000</v>
      </c>
      <c r="AL226" s="22">
        <f t="shared" si="168"/>
        <v>2000</v>
      </c>
      <c r="AM226" s="22">
        <f t="shared" si="168"/>
        <v>2000</v>
      </c>
      <c r="AN226" s="22">
        <f t="shared" si="169"/>
        <v>2000</v>
      </c>
      <c r="AO226" s="22">
        <f t="shared" si="169"/>
        <v>2000</v>
      </c>
      <c r="AP226" s="22">
        <f t="shared" si="169"/>
        <v>2000</v>
      </c>
      <c r="AQ226" s="22">
        <f t="shared" si="169"/>
        <v>2000</v>
      </c>
      <c r="AR226" s="22">
        <f t="shared" si="169"/>
        <v>2000</v>
      </c>
      <c r="AS226" s="22">
        <f t="shared" si="169"/>
        <v>2000</v>
      </c>
      <c r="AT226" s="22">
        <f t="shared" si="169"/>
        <v>2000</v>
      </c>
      <c r="AU226" s="22">
        <f t="shared" si="169"/>
        <v>2000</v>
      </c>
      <c r="AV226" s="22">
        <f t="shared" si="169"/>
        <v>2000</v>
      </c>
      <c r="AW226" s="22">
        <f t="shared" si="169"/>
        <v>2000</v>
      </c>
      <c r="AX226" s="22">
        <f t="shared" si="170"/>
        <v>2000</v>
      </c>
      <c r="AY226" s="22">
        <f t="shared" si="170"/>
        <v>3000</v>
      </c>
      <c r="AZ226" s="22">
        <f t="shared" si="170"/>
        <v>3000</v>
      </c>
      <c r="BA226" s="22">
        <f t="shared" si="170"/>
        <v>3000</v>
      </c>
      <c r="BB226" s="22">
        <f t="shared" si="170"/>
        <v>3000</v>
      </c>
      <c r="BC226" s="22">
        <f t="shared" si="170"/>
        <v>3000</v>
      </c>
      <c r="BD226" s="22">
        <f t="shared" si="170"/>
        <v>3000</v>
      </c>
      <c r="BE226" s="22">
        <f t="shared" si="170"/>
        <v>3000</v>
      </c>
      <c r="BF226" s="22">
        <f t="shared" si="170"/>
        <v>3000</v>
      </c>
      <c r="BG226" s="22">
        <f t="shared" si="170"/>
        <v>3000</v>
      </c>
      <c r="BH226" s="22">
        <f t="shared" si="171"/>
        <v>3000</v>
      </c>
      <c r="BI226" s="22">
        <f t="shared" si="171"/>
        <v>3000</v>
      </c>
      <c r="BJ226" s="22">
        <f t="shared" si="171"/>
        <v>4000</v>
      </c>
      <c r="BK226" s="22">
        <f t="shared" si="171"/>
        <v>4000</v>
      </c>
      <c r="BL226" s="22">
        <f t="shared" si="171"/>
        <v>4000</v>
      </c>
      <c r="BM226" s="22">
        <f t="shared" si="171"/>
        <v>4000</v>
      </c>
      <c r="BN226" s="22">
        <f t="shared" si="171"/>
        <v>4000</v>
      </c>
      <c r="BO226" s="22">
        <f t="shared" si="171"/>
        <v>4000</v>
      </c>
      <c r="BP226" s="22">
        <f t="shared" si="171"/>
        <v>4000</v>
      </c>
      <c r="BQ226" s="22">
        <f t="shared" si="171"/>
        <v>4000</v>
      </c>
    </row>
    <row r="227" spans="1:69" s="21" customFormat="1" ht="16" customHeight="1">
      <c r="B227" s="21" t="s">
        <v>132</v>
      </c>
      <c r="C227" s="212" t="s">
        <v>34</v>
      </c>
      <c r="D227" s="212" t="s">
        <v>143</v>
      </c>
      <c r="E227" s="212" t="s">
        <v>143</v>
      </c>
      <c r="F227" s="212"/>
      <c r="G227" s="212" t="s">
        <v>57</v>
      </c>
      <c r="H227" s="197" t="s">
        <v>63</v>
      </c>
      <c r="I227" s="197" t="str">
        <f>CONCATENATE(B227,C227,D227,E227,F227,G227,H227)</f>
        <v>ExpensesOperationsSupportSupportCustomer SupportUser Support (outsourced)</v>
      </c>
      <c r="J227" s="105">
        <f>INDEX(StaffData, MATCH(CONCATENATE($C227,"Staff",$G227,$H227),StaffDataLookupName,), MATCH(J$6,StaffDataMonths,)) * (365/12) * Assumptions!$D$65 * (Assumptions!$D$63 * (1+(Assumptions!$D$64/12)) ^ (J6-$J$6))</f>
        <v>0</v>
      </c>
      <c r="K227" s="105">
        <f>INDEX(StaffData, MATCH(CONCATENATE($C227,"Staff",$G227,$H227),StaffDataLookupName,), MATCH(K$6,StaffDataMonths,)) * (365/12) * Assumptions!$D$65 * (Assumptions!$D$63 * (1+(Assumptions!$D$64/12)) ^ (K6-$J$6))</f>
        <v>0</v>
      </c>
      <c r="L227" s="105">
        <f>INDEX(StaffData, MATCH(CONCATENATE($C227,"Staff",$G227,$H227),StaffDataLookupName,), MATCH(L$6,StaffDataMonths,)) * (365/12) * Assumptions!$D$65 * (Assumptions!$D$63 * (1+(Assumptions!$D$64/12)) ^ (L6-$J$6))</f>
        <v>0</v>
      </c>
      <c r="M227" s="105">
        <f>INDEX(StaffData, MATCH(CONCATENATE($C227,"Staff",$G227,$H227),StaffDataLookupName,), MATCH(M$6,StaffDataMonths,)) * (365/12) * Assumptions!$D$65 * (Assumptions!$D$63 * (1+(Assumptions!$D$64/12)) ^ (M6-$J$6))</f>
        <v>0</v>
      </c>
      <c r="N227" s="105">
        <f>INDEX(StaffData, MATCH(CONCATENATE($C227,"Staff",$G227,$H227),StaffDataLookupName,), MATCH(N$6,StaffDataMonths,)) * (365/12) * Assumptions!$D$65 * (Assumptions!$D$63 * (1+(Assumptions!$D$64/12)) ^ (N6-$J$6))</f>
        <v>0</v>
      </c>
      <c r="O227" s="105">
        <f>INDEX(StaffData, MATCH(CONCATENATE($C227,"Staff",$G227,$H227),StaffDataLookupName,), MATCH(O$6,StaffDataMonths,)) * (365/12) * Assumptions!$D$65 * (Assumptions!$D$63 * (1+(Assumptions!$D$64/12)) ^ (O6-$J$6))</f>
        <v>0</v>
      </c>
      <c r="P227" s="105">
        <f>INDEX(StaffData, MATCH(CONCATENATE($C227,"Staff",$G227,$H227),StaffDataLookupName,), MATCH(P$6,StaffDataMonths,)) * (365/12) * Assumptions!$D$65 * (Assumptions!$D$63 * (1+(Assumptions!$D$64/12)) ^ (P6-$J$6))</f>
        <v>0</v>
      </c>
      <c r="Q227" s="105">
        <f>INDEX(StaffData, MATCH(CONCATENATE($C227,"Staff",$G227,$H227),StaffDataLookupName,), MATCH(Q$6,StaffDataMonths,)) * (365/12) * Assumptions!$D$65 * (Assumptions!$D$63 * (1+(Assumptions!$D$64/12)) ^ (Q6-$J$6))</f>
        <v>0</v>
      </c>
      <c r="R227" s="105">
        <f>INDEX(StaffData, MATCH(CONCATENATE($C227,"Staff",$G227,$H227),StaffDataLookupName,), MATCH(R$6,StaffDataMonths,)) * (365/12) * Assumptions!$D$65 * (Assumptions!$D$63 * (1+(Assumptions!$D$64/12)) ^ (R6-$J$6))</f>
        <v>0</v>
      </c>
      <c r="S227" s="105">
        <f>INDEX(StaffData, MATCH(CONCATENATE($C227,"Staff",$G227,$H227),StaffDataLookupName,), MATCH(S$6,StaffDataMonths,)) * (365/12) * Assumptions!$D$65 * (Assumptions!$D$63 * (1+(Assumptions!$D$64/12)) ^ (S6-$J$6))</f>
        <v>0</v>
      </c>
      <c r="T227" s="105">
        <f>INDEX(StaffData, MATCH(CONCATENATE($C227,"Staff",$G227,$H227),StaffDataLookupName,), MATCH(T$6,StaffDataMonths,)) * (365/12) * Assumptions!$D$65 * (Assumptions!$D$63 * (1+(Assumptions!$D$64/12)) ^ (T6-$J$6))</f>
        <v>0</v>
      </c>
      <c r="U227" s="105">
        <f>INDEX(StaffData, MATCH(CONCATENATE($C227,"Staff",$G227,$H227),StaffDataLookupName,), MATCH(U$6,StaffDataMonths,)) * (365/12) * Assumptions!$D$65 * (Assumptions!$D$63 * (1+(Assumptions!$D$64/12)) ^ (U6-$J$6))</f>
        <v>0</v>
      </c>
      <c r="V227" s="105">
        <f>INDEX(StaffData, MATCH(CONCATENATE($C227,"Staff",$G227,$H227),StaffDataLookupName,), MATCH(V$6,StaffDataMonths,)) * (365/12) * Assumptions!$D$65 * (Assumptions!$D$63 * (1+(Assumptions!$D$64/12)) ^ (V6-$J$6))</f>
        <v>0</v>
      </c>
      <c r="W227" s="105">
        <f>INDEX(StaffData, MATCH(CONCATENATE($C227,"Staff",$G227,$H227),StaffDataLookupName,), MATCH(W$6,StaffDataMonths,)) * (365/12) * Assumptions!$D$65 * (Assumptions!$D$63 * (1+(Assumptions!$D$64/12)) ^ (W6-$J$6))</f>
        <v>0</v>
      </c>
      <c r="X227" s="105">
        <f>INDEX(StaffData, MATCH(CONCATENATE($C227,"Staff",$G227,$H227),StaffDataLookupName,), MATCH(X$6,StaffDataMonths,)) * (365/12) * Assumptions!$D$65 * (Assumptions!$D$63 * (1+(Assumptions!$D$64/12)) ^ (X6-$J$6))</f>
        <v>0</v>
      </c>
      <c r="Y227" s="105">
        <f>INDEX(StaffData, MATCH(CONCATENATE($C227,"Staff",$G227,$H227),StaffDataLookupName,), MATCH(Y$6,StaffDataMonths,)) * (365/12) * Assumptions!$D$65 * (Assumptions!$D$63 * (1+(Assumptions!$D$64/12)) ^ (Y6-$J$6))</f>
        <v>0</v>
      </c>
      <c r="Z227" s="105">
        <f>INDEX(StaffData, MATCH(CONCATENATE($C227,"Staff",$G227,$H227),StaffDataLookupName,), MATCH(Z$6,StaffDataMonths,)) * (365/12) * Assumptions!$D$65 * (Assumptions!$D$63 * (1+(Assumptions!$D$64/12)) ^ (Z6-$J$6))</f>
        <v>0</v>
      </c>
      <c r="AA227" s="105">
        <f>INDEX(StaffData, MATCH(CONCATENATE($C227,"Staff",$G227,$H227),StaffDataLookupName,), MATCH(AA$6,StaffDataMonths,)) * (365/12) * Assumptions!$D$65 * (Assumptions!$D$63 * (1+(Assumptions!$D$64/12)) ^ (AA6-$J$6))</f>
        <v>0</v>
      </c>
      <c r="AB227" s="105">
        <f>INDEX(StaffData, MATCH(CONCATENATE($C227,"Staff",$G227,$H227),StaffDataLookupName,), MATCH(AB$6,StaffDataMonths,)) * (365/12) * Assumptions!$D$65 * (Assumptions!$D$63 * (1+(Assumptions!$D$64/12)) ^ (AB6-$J$6))</f>
        <v>0</v>
      </c>
      <c r="AC227" s="105">
        <f>INDEX(StaffData, MATCH(CONCATENATE($C227,"Staff",$G227,$H227),StaffDataLookupName,), MATCH(AC$6,StaffDataMonths,)) * (365/12) * Assumptions!$D$65 * (Assumptions!$D$63 * (1+(Assumptions!$D$64/12)) ^ (AC6-$J$6))</f>
        <v>0</v>
      </c>
      <c r="AD227" s="105">
        <f>INDEX(StaffData, MATCH(CONCATENATE($C227,"Staff",$G227,$H227),StaffDataLookupName,), MATCH(AD$6,StaffDataMonths,)) * (365/12) * Assumptions!$D$65 * (Assumptions!$D$63 * (1+(Assumptions!$D$64/12)) ^ (AD6-$J$6))</f>
        <v>0</v>
      </c>
      <c r="AE227" s="105">
        <f>INDEX(StaffData, MATCH(CONCATENATE($C227,"Staff",$G227,$H227),StaffDataLookupName,), MATCH(AE$6,StaffDataMonths,)) * (365/12) * Assumptions!$D$65 * (Assumptions!$D$63 * (1+(Assumptions!$D$64/12)) ^ (AE6-$J$6))</f>
        <v>0</v>
      </c>
      <c r="AF227" s="105">
        <f>INDEX(StaffData, MATCH(CONCATENATE($C227,"Staff",$G227,$H227),StaffDataLookupName,), MATCH(AF$6,StaffDataMonths,)) * (365/12) * Assumptions!$D$65 * (Assumptions!$D$63 * (1+(Assumptions!$D$64/12)) ^ (AF6-$J$6))</f>
        <v>0</v>
      </c>
      <c r="AG227" s="105">
        <f>INDEX(StaffData, MATCH(CONCATENATE($C227,"Staff",$G227,$H227),StaffDataLookupName,), MATCH(AG$6,StaffDataMonths,)) * (365/12) * Assumptions!$D$65 * (Assumptions!$D$63 * (1+(Assumptions!$D$64/12)) ^ (AG6-$J$6))</f>
        <v>0</v>
      </c>
      <c r="AH227" s="105">
        <f>INDEX(StaffData, MATCH(CONCATENATE($C227,"Staff",$G227,$H227),StaffDataLookupName,), MATCH(AH$6,StaffDataMonths,)) * (365/12) * Assumptions!$D$65 * (Assumptions!$D$63 * (1+(Assumptions!$D$64/12)) ^ (AH6-$J$6))</f>
        <v>0</v>
      </c>
      <c r="AI227" s="105">
        <f>INDEX(StaffData, MATCH(CONCATENATE($C227,"Staff",$G227,$H227),StaffDataLookupName,), MATCH(AI$6,StaffDataMonths,)) * (365/12) * Assumptions!$D$65 * (Assumptions!$D$63 * (1+(Assumptions!$D$64/12)) ^ (AI6-$J$6))</f>
        <v>0</v>
      </c>
      <c r="AJ227" s="105">
        <f>INDEX(StaffData, MATCH(CONCATENATE($C227,"Staff",$G227,$H227),StaffDataLookupName,), MATCH(AJ$6,StaffDataMonths,)) * (365/12) * Assumptions!$D$65 * (Assumptions!$D$63 * (1+(Assumptions!$D$64/12)) ^ (AJ6-$J$6))</f>
        <v>0</v>
      </c>
      <c r="AK227" s="105">
        <f>INDEX(StaffData, MATCH(CONCATENATE($C227,"Staff",$G227,$H227),StaffDataLookupName,), MATCH(AK$6,StaffDataMonths,)) * (365/12) * Assumptions!$D$65 * (Assumptions!$D$63 * (1+(Assumptions!$D$64/12)) ^ (AK6-$J$6))</f>
        <v>0</v>
      </c>
      <c r="AL227" s="105">
        <f>INDEX(StaffData, MATCH(CONCATENATE($C227,"Staff",$G227,$H227),StaffDataLookupName,), MATCH(AL$6,StaffDataMonths,)) * (365/12) * Assumptions!$D$65 * (Assumptions!$D$63 * (1+(Assumptions!$D$64/12)) ^ (AL6-$J$6))</f>
        <v>0</v>
      </c>
      <c r="AM227" s="105">
        <f>INDEX(StaffData, MATCH(CONCATENATE($C227,"Staff",$G227,$H227),StaffDataLookupName,), MATCH(AM$6,StaffDataMonths,)) * (365/12) * Assumptions!$D$65 * (Assumptions!$D$63 * (1+(Assumptions!$D$64/12)) ^ (AM6-$J$6))</f>
        <v>0</v>
      </c>
      <c r="AN227" s="105">
        <f>INDEX(StaffData, MATCH(CONCATENATE($C227,"Staff",$G227,$H227),StaffDataLookupName,), MATCH(AN$6,StaffDataMonths,)) * (365/12) * Assumptions!$D$65 * (Assumptions!$D$63 * (1+(Assumptions!$D$64/12)) ^ (AN6-$J$6))</f>
        <v>0</v>
      </c>
      <c r="AO227" s="105">
        <f>INDEX(StaffData, MATCH(CONCATENATE($C227,"Staff",$G227,$H227),StaffDataLookupName,), MATCH(AO$6,StaffDataMonths,)) * (365/12) * Assumptions!$D$65 * (Assumptions!$D$63 * (1+(Assumptions!$D$64/12)) ^ (AO6-$J$6))</f>
        <v>0</v>
      </c>
      <c r="AP227" s="105">
        <f>INDEX(StaffData, MATCH(CONCATENATE($C227,"Staff",$G227,$H227),StaffDataLookupName,), MATCH(AP$6,StaffDataMonths,)) * (365/12) * Assumptions!$D$65 * (Assumptions!$D$63 * (1+(Assumptions!$D$64/12)) ^ (AP6-$J$6))</f>
        <v>0</v>
      </c>
      <c r="AQ227" s="105">
        <f>INDEX(StaffData, MATCH(CONCATENATE($C227,"Staff",$G227,$H227),StaffDataLookupName,), MATCH(AQ$6,StaffDataMonths,)) * (365/12) * Assumptions!$D$65 * (Assumptions!$D$63 * (1+(Assumptions!$D$64/12)) ^ (AQ6-$J$6))</f>
        <v>0</v>
      </c>
      <c r="AR227" s="105">
        <f>INDEX(StaffData, MATCH(CONCATENATE($C227,"Staff",$G227,$H227),StaffDataLookupName,), MATCH(AR$6,StaffDataMonths,)) * (365/12) * Assumptions!$D$65 * (Assumptions!$D$63 * (1+(Assumptions!$D$64/12)) ^ (AR6-$J$6))</f>
        <v>0</v>
      </c>
      <c r="AS227" s="105">
        <f>INDEX(StaffData, MATCH(CONCATENATE($C227,"Staff",$G227,$H227),StaffDataLookupName,), MATCH(AS$6,StaffDataMonths,)) * (365/12) * Assumptions!$D$65 * (Assumptions!$D$63 * (1+(Assumptions!$D$64/12)) ^ (AS6-$J$6))</f>
        <v>0</v>
      </c>
      <c r="AT227" s="105">
        <f>INDEX(StaffData, MATCH(CONCATENATE($C227,"Staff",$G227,$H227),StaffDataLookupName,), MATCH(AT$6,StaffDataMonths,)) * (365/12) * Assumptions!$D$65 * (Assumptions!$D$63 * (1+(Assumptions!$D$64/12)) ^ (AT6-$J$6))</f>
        <v>0</v>
      </c>
      <c r="AU227" s="105">
        <f>INDEX(StaffData, MATCH(CONCATENATE($C227,"Staff",$G227,$H227),StaffDataLookupName,), MATCH(AU$6,StaffDataMonths,)) * (365/12) * Assumptions!$D$65 * (Assumptions!$D$63 * (1+(Assumptions!$D$64/12)) ^ (AU6-$J$6))</f>
        <v>0</v>
      </c>
      <c r="AV227" s="105">
        <f>INDEX(StaffData, MATCH(CONCATENATE($C227,"Staff",$G227,$H227),StaffDataLookupName,), MATCH(AV$6,StaffDataMonths,)) * (365/12) * Assumptions!$D$65 * (Assumptions!$D$63 * (1+(Assumptions!$D$64/12)) ^ (AV6-$J$6))</f>
        <v>0</v>
      </c>
      <c r="AW227" s="105">
        <f>INDEX(StaffData, MATCH(CONCATENATE($C227,"Staff",$G227,$H227),StaffDataLookupName,), MATCH(AW$6,StaffDataMonths,)) * (365/12) * Assumptions!$D$65 * (Assumptions!$D$63 * (1+(Assumptions!$D$64/12)) ^ (AW6-$J$6))</f>
        <v>0</v>
      </c>
      <c r="AX227" s="105">
        <f>INDEX(StaffData, MATCH(CONCATENATE($C227,"Staff",$G227,$H227),StaffDataLookupName,), MATCH(AX$6,StaffDataMonths,)) * (365/12) * Assumptions!$D$65 * (Assumptions!$D$63 * (1+(Assumptions!$D$64/12)) ^ (AX6-$J$6))</f>
        <v>0</v>
      </c>
      <c r="AY227" s="105">
        <f>INDEX(StaffData, MATCH(CONCATENATE($C227,"Staff",$G227,$H227),StaffDataLookupName,), MATCH(AY$6,StaffDataMonths,)) * (365/12) * Assumptions!$D$65 * (Assumptions!$D$63 * (1+(Assumptions!$D$64/12)) ^ (AY6-$J$6))</f>
        <v>0</v>
      </c>
      <c r="AZ227" s="105">
        <f>INDEX(StaffData, MATCH(CONCATENATE($C227,"Staff",$G227,$H227),StaffDataLookupName,), MATCH(AZ$6,StaffDataMonths,)) * (365/12) * Assumptions!$D$65 * (Assumptions!$D$63 * (1+(Assumptions!$D$64/12)) ^ (AZ6-$J$6))</f>
        <v>0</v>
      </c>
      <c r="BA227" s="105">
        <f>INDEX(StaffData, MATCH(CONCATENATE($C227,"Staff",$G227,$H227),StaffDataLookupName,), MATCH(BA$6,StaffDataMonths,)) * (365/12) * Assumptions!$D$65 * (Assumptions!$D$63 * (1+(Assumptions!$D$64/12)) ^ (BA6-$J$6))</f>
        <v>0</v>
      </c>
      <c r="BB227" s="105">
        <f>INDEX(StaffData, MATCH(CONCATENATE($C227,"Staff",$G227,$H227),StaffDataLookupName,), MATCH(BB$6,StaffDataMonths,)) * (365/12) * Assumptions!$D$65 * (Assumptions!$D$63 * (1+(Assumptions!$D$64/12)) ^ (BB6-$J$6))</f>
        <v>0</v>
      </c>
      <c r="BC227" s="105">
        <f>INDEX(StaffData, MATCH(CONCATENATE($C227,"Staff",$G227,$H227),StaffDataLookupName,), MATCH(BC$6,StaffDataMonths,)) * (365/12) * Assumptions!$D$65 * (Assumptions!$D$63 * (1+(Assumptions!$D$64/12)) ^ (BC6-$J$6))</f>
        <v>0</v>
      </c>
      <c r="BD227" s="105">
        <f>INDEX(StaffData, MATCH(CONCATENATE($C227,"Staff",$G227,$H227),StaffDataLookupName,), MATCH(BD$6,StaffDataMonths,)) * (365/12) * Assumptions!$D$65 * (Assumptions!$D$63 * (1+(Assumptions!$D$64/12)) ^ (BD6-$J$6))</f>
        <v>0</v>
      </c>
      <c r="BE227" s="105">
        <f>INDEX(StaffData, MATCH(CONCATENATE($C227,"Staff",$G227,$H227),StaffDataLookupName,), MATCH(BE$6,StaffDataMonths,)) * (365/12) * Assumptions!$D$65 * (Assumptions!$D$63 * (1+(Assumptions!$D$64/12)) ^ (BE6-$J$6))</f>
        <v>0</v>
      </c>
      <c r="BF227" s="105">
        <f>INDEX(StaffData, MATCH(CONCATENATE($C227,"Staff",$G227,$H227),StaffDataLookupName,), MATCH(BF$6,StaffDataMonths,)) * (365/12) * Assumptions!$D$65 * (Assumptions!$D$63 * (1+(Assumptions!$D$64/12)) ^ (BF6-$J$6))</f>
        <v>0</v>
      </c>
      <c r="BG227" s="105">
        <f>INDEX(StaffData, MATCH(CONCATENATE($C227,"Staff",$G227,$H227),StaffDataLookupName,), MATCH(BG$6,StaffDataMonths,)) * (365/12) * Assumptions!$D$65 * (Assumptions!$D$63 * (1+(Assumptions!$D$64/12)) ^ (BG6-$J$6))</f>
        <v>0</v>
      </c>
      <c r="BH227" s="105">
        <f>INDEX(StaffData, MATCH(CONCATENATE($C227,"Staff",$G227,$H227),StaffDataLookupName,), MATCH(BH$6,StaffDataMonths,)) * (365/12) * Assumptions!$D$65 * (Assumptions!$D$63 * (1+(Assumptions!$D$64/12)) ^ (BH6-$J$6))</f>
        <v>0</v>
      </c>
      <c r="BI227" s="105">
        <f>INDEX(StaffData, MATCH(CONCATENATE($C227,"Staff",$G227,$H227),StaffDataLookupName,), MATCH(BI$6,StaffDataMonths,)) * (365/12) * Assumptions!$D$65 * (Assumptions!$D$63 * (1+(Assumptions!$D$64/12)) ^ (BI6-$J$6))</f>
        <v>0</v>
      </c>
      <c r="BJ227" s="105">
        <f>INDEX(StaffData, MATCH(CONCATENATE($C227,"Staff",$G227,$H227),StaffDataLookupName,), MATCH(BJ$6,StaffDataMonths,)) * (365/12) * Assumptions!$D$65 * (Assumptions!$D$63 * (1+(Assumptions!$D$64/12)) ^ (BJ6-$J$6))</f>
        <v>0</v>
      </c>
      <c r="BK227" s="105">
        <f>INDEX(StaffData, MATCH(CONCATENATE($C227,"Staff",$G227,$H227),StaffDataLookupName,), MATCH(BK$6,StaffDataMonths,)) * (365/12) * Assumptions!$D$65 * (Assumptions!$D$63 * (1+(Assumptions!$D$64/12)) ^ (BK6-$J$6))</f>
        <v>0</v>
      </c>
      <c r="BL227" s="105">
        <f>INDEX(StaffData, MATCH(CONCATENATE($C227,"Staff",$G227,$H227),StaffDataLookupName,), MATCH(BL$6,StaffDataMonths,)) * (365/12) * Assumptions!$D$65 * (Assumptions!$D$63 * (1+(Assumptions!$D$64/12)) ^ (BL6-$J$6))</f>
        <v>0</v>
      </c>
      <c r="BM227" s="105">
        <f>INDEX(StaffData, MATCH(CONCATENATE($C227,"Staff",$G227,$H227),StaffDataLookupName,), MATCH(BM$6,StaffDataMonths,)) * (365/12) * Assumptions!$D$65 * (Assumptions!$D$63 * (1+(Assumptions!$D$64/12)) ^ (BM6-$J$6))</f>
        <v>0</v>
      </c>
      <c r="BN227" s="105">
        <f>INDEX(StaffData, MATCH(CONCATENATE($C227,"Staff",$G227,$H227),StaffDataLookupName,), MATCH(BN$6,StaffDataMonths,)) * (365/12) * Assumptions!$D$65 * (Assumptions!$D$63 * (1+(Assumptions!$D$64/12)) ^ (BN6-$J$6))</f>
        <v>0</v>
      </c>
      <c r="BO227" s="105">
        <f>INDEX(StaffData, MATCH(CONCATENATE($C227,"Staff",$G227,$H227),StaffDataLookupName,), MATCH(BO$6,StaffDataMonths,)) * (365/12) * Assumptions!$D$65 * (Assumptions!$D$63 * (1+(Assumptions!$D$64/12)) ^ (BO6-$J$6))</f>
        <v>0</v>
      </c>
      <c r="BP227" s="105">
        <f>INDEX(StaffData, MATCH(CONCATENATE($C227,"Staff",$G227,$H227),StaffDataLookupName,), MATCH(BP$6,StaffDataMonths,)) * (365/12) * Assumptions!$D$65 * (Assumptions!$D$63 * (1+(Assumptions!$D$64/12)) ^ (BP6-$J$6))</f>
        <v>0</v>
      </c>
      <c r="BQ227" s="105">
        <f>INDEX(StaffData, MATCH(CONCATENATE($C227,"Staff",$G227,$H227),StaffDataLookupName,), MATCH(BQ$6,StaffDataMonths,)) * (365/12) * Assumptions!$D$65 * (Assumptions!$D$63 * (1+(Assumptions!$D$64/12)) ^ (BQ6-$J$6))</f>
        <v>0</v>
      </c>
    </row>
    <row r="228" spans="1:69" s="21" customFormat="1" ht="16" customHeight="1">
      <c r="B228" s="21" t="s">
        <v>132</v>
      </c>
      <c r="C228" s="212" t="s">
        <v>34</v>
      </c>
      <c r="D228" s="212" t="s">
        <v>150</v>
      </c>
      <c r="E228" s="212" t="s">
        <v>372</v>
      </c>
      <c r="F228" s="212" t="s">
        <v>94</v>
      </c>
      <c r="G228" s="212" t="s">
        <v>374</v>
      </c>
      <c r="H228" s="197"/>
      <c r="I228" s="197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05"/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05"/>
      <c r="AU228" s="105"/>
      <c r="AV228" s="105"/>
      <c r="AW228" s="105"/>
      <c r="AX228" s="105"/>
      <c r="AY228" s="105"/>
      <c r="AZ228" s="105"/>
      <c r="BA228" s="105"/>
      <c r="BB228" s="105"/>
      <c r="BC228" s="105"/>
      <c r="BD228" s="105"/>
      <c r="BE228" s="105"/>
      <c r="BF228" s="105"/>
      <c r="BG228" s="105"/>
      <c r="BH228" s="105"/>
      <c r="BI228" s="105"/>
      <c r="BJ228" s="105"/>
      <c r="BK228" s="105"/>
      <c r="BL228" s="105"/>
      <c r="BM228" s="105"/>
      <c r="BN228" s="105"/>
      <c r="BO228" s="105"/>
      <c r="BP228" s="105"/>
      <c r="BQ228" s="105"/>
    </row>
    <row r="229" spans="1:69" s="21" customFormat="1" ht="16" customHeight="1">
      <c r="B229" s="21" t="s">
        <v>132</v>
      </c>
      <c r="C229" s="212" t="s">
        <v>34</v>
      </c>
      <c r="D229" s="212" t="s">
        <v>150</v>
      </c>
      <c r="E229" s="212" t="s">
        <v>373</v>
      </c>
      <c r="F229" s="212" t="s">
        <v>94</v>
      </c>
      <c r="G229" s="212" t="s">
        <v>374</v>
      </c>
      <c r="H229" s="197"/>
      <c r="I229" s="197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05"/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05"/>
      <c r="AU229" s="105"/>
      <c r="AV229" s="105"/>
      <c r="AW229" s="105"/>
      <c r="AX229" s="105"/>
      <c r="AY229" s="105"/>
      <c r="AZ229" s="105"/>
      <c r="BA229" s="105"/>
      <c r="BB229" s="105"/>
      <c r="BC229" s="105"/>
      <c r="BD229" s="105"/>
      <c r="BE229" s="105"/>
      <c r="BF229" s="105"/>
      <c r="BG229" s="105"/>
      <c r="BH229" s="105"/>
      <c r="BI229" s="105"/>
      <c r="BJ229" s="105"/>
      <c r="BK229" s="105"/>
      <c r="BL229" s="105"/>
      <c r="BM229" s="105"/>
      <c r="BN229" s="105"/>
      <c r="BO229" s="105"/>
      <c r="BP229" s="105"/>
      <c r="BQ229" s="105"/>
    </row>
    <row r="230" spans="1:69" s="21" customFormat="1" ht="16" customHeight="1">
      <c r="B230" s="21" t="s">
        <v>132</v>
      </c>
      <c r="C230" s="212" t="s">
        <v>34</v>
      </c>
      <c r="D230" s="212" t="s">
        <v>150</v>
      </c>
      <c r="E230" s="212" t="s">
        <v>151</v>
      </c>
      <c r="F230" s="212"/>
      <c r="G230" s="212"/>
      <c r="H230" s="197" t="s">
        <v>151</v>
      </c>
      <c r="I230" s="197" t="str">
        <f>CONCATENATE(B230,C230,D230,E230,F230,G230,H230)</f>
        <v>ExpensesOperationsServicesHostingHosting</v>
      </c>
      <c r="J230" s="105">
        <f>CEILING('Data - revenue'!F96/Assumptions!$D$91,1) * Assumptions!$D$90</f>
        <v>1800</v>
      </c>
      <c r="K230" s="105">
        <f>CEILING('Data - revenue'!G96/Assumptions!$D$91,1) * Assumptions!$D$90</f>
        <v>1800</v>
      </c>
      <c r="L230" s="105">
        <f>CEILING('Data - revenue'!H96/Assumptions!$D$91,1) * Assumptions!$D$90</f>
        <v>1800</v>
      </c>
      <c r="M230" s="105">
        <f>CEILING('Data - revenue'!I96/Assumptions!$D$91,1) * Assumptions!$D$90</f>
        <v>1800</v>
      </c>
      <c r="N230" s="105">
        <f>CEILING('Data - revenue'!J96/Assumptions!$D$91,1) * Assumptions!$D$90</f>
        <v>1800</v>
      </c>
      <c r="O230" s="105">
        <f>CEILING('Data - revenue'!K96/Assumptions!$D$91,1) * Assumptions!$D$90</f>
        <v>1800</v>
      </c>
      <c r="P230" s="105">
        <f>CEILING('Data - revenue'!L96/Assumptions!$D$91,1) * Assumptions!$D$90</f>
        <v>1800</v>
      </c>
      <c r="Q230" s="105">
        <f>CEILING('Data - revenue'!M96/Assumptions!$D$91,1) * Assumptions!$D$90</f>
        <v>1800</v>
      </c>
      <c r="R230" s="105">
        <f>CEILING('Data - revenue'!N96/Assumptions!$D$91,1) * Assumptions!$D$90</f>
        <v>3600</v>
      </c>
      <c r="S230" s="105">
        <f>CEILING('Data - revenue'!O96/Assumptions!$D$91,1) * Assumptions!$D$90</f>
        <v>3600</v>
      </c>
      <c r="T230" s="105">
        <f>CEILING('Data - revenue'!P96/Assumptions!$D$91,1) * Assumptions!$D$90</f>
        <v>3600</v>
      </c>
      <c r="U230" s="105">
        <f>CEILING('Data - revenue'!Q96/Assumptions!$D$91,1) * Assumptions!$D$90</f>
        <v>3600</v>
      </c>
      <c r="V230" s="105">
        <f>CEILING('Data - revenue'!R96/Assumptions!$D$91,1) * Assumptions!$D$90</f>
        <v>5400</v>
      </c>
      <c r="W230" s="105">
        <f>CEILING('Data - revenue'!S96/Assumptions!$D$91,1) * Assumptions!$D$90</f>
        <v>7200</v>
      </c>
      <c r="X230" s="105">
        <f>CEILING('Data - revenue'!T96/Assumptions!$D$91,1) * Assumptions!$D$90</f>
        <v>7200</v>
      </c>
      <c r="Y230" s="105">
        <f>CEILING('Data - revenue'!U96/Assumptions!$D$91,1) * Assumptions!$D$90</f>
        <v>7200</v>
      </c>
      <c r="Z230" s="105">
        <f>CEILING('Data - revenue'!V96/Assumptions!$D$91,1) * Assumptions!$D$90</f>
        <v>10800</v>
      </c>
      <c r="AA230" s="105">
        <f>CEILING('Data - revenue'!W96/Assumptions!$D$91,1) * Assumptions!$D$90</f>
        <v>10800</v>
      </c>
      <c r="AB230" s="105">
        <f>CEILING('Data - revenue'!X96/Assumptions!$D$91,1) * Assumptions!$D$90</f>
        <v>12600</v>
      </c>
      <c r="AC230" s="105">
        <f>CEILING('Data - revenue'!Y96/Assumptions!$D$91,1) * Assumptions!$D$90</f>
        <v>14400</v>
      </c>
      <c r="AD230" s="105">
        <f>CEILING('Data - revenue'!Z96/Assumptions!$D$91,1) * Assumptions!$D$90</f>
        <v>18000</v>
      </c>
      <c r="AE230" s="105">
        <f>CEILING('Data - revenue'!AA96/Assumptions!$D$91,1) * Assumptions!$D$90</f>
        <v>23400</v>
      </c>
      <c r="AF230" s="105">
        <f>CEILING('Data - revenue'!AB96/Assumptions!$D$91,1) * Assumptions!$D$90</f>
        <v>27000</v>
      </c>
      <c r="AG230" s="105">
        <f>CEILING('Data - revenue'!AC96/Assumptions!$D$91,1) * Assumptions!$D$90</f>
        <v>36000</v>
      </c>
      <c r="AH230" s="105">
        <f>CEILING('Data - revenue'!AD96/Assumptions!$D$91,1) * Assumptions!$D$90</f>
        <v>37800</v>
      </c>
      <c r="AI230" s="105">
        <f>CEILING('Data - revenue'!AE96/Assumptions!$D$91,1) * Assumptions!$D$90</f>
        <v>39600</v>
      </c>
      <c r="AJ230" s="105">
        <f>CEILING('Data - revenue'!AF96/Assumptions!$D$91,1) * Assumptions!$D$90</f>
        <v>43200</v>
      </c>
      <c r="AK230" s="105">
        <f>CEILING('Data - revenue'!AG96/Assumptions!$D$91,1) * Assumptions!$D$90</f>
        <v>54000</v>
      </c>
      <c r="AL230" s="105">
        <f>CEILING('Data - revenue'!AH96/Assumptions!$D$91,1) * Assumptions!$D$90</f>
        <v>55800</v>
      </c>
      <c r="AM230" s="105">
        <f>CEILING('Data - revenue'!AI96/Assumptions!$D$91,1) * Assumptions!$D$90</f>
        <v>59400</v>
      </c>
      <c r="AN230" s="105">
        <f>CEILING('Data - revenue'!AJ96/Assumptions!$D$91,1) * Assumptions!$D$90</f>
        <v>63000</v>
      </c>
      <c r="AO230" s="105">
        <f>CEILING('Data - revenue'!AK96/Assumptions!$D$91,1) * Assumptions!$D$90</f>
        <v>70200</v>
      </c>
      <c r="AP230" s="105">
        <f>CEILING('Data - revenue'!AL96/Assumptions!$D$91,1) * Assumptions!$D$90</f>
        <v>72000</v>
      </c>
      <c r="AQ230" s="105">
        <f>CEILING('Data - revenue'!AM96/Assumptions!$D$91,1) * Assumptions!$D$90</f>
        <v>75600</v>
      </c>
      <c r="AR230" s="105">
        <f>CEILING('Data - revenue'!AN96/Assumptions!$D$91,1) * Assumptions!$D$90</f>
        <v>79200</v>
      </c>
      <c r="AS230" s="105">
        <f>CEILING('Data - revenue'!AO96/Assumptions!$D$91,1) * Assumptions!$D$90</f>
        <v>82800</v>
      </c>
      <c r="AT230" s="105">
        <f>CEILING('Data - revenue'!AP96/Assumptions!$D$91,1) * Assumptions!$D$90</f>
        <v>86400</v>
      </c>
      <c r="AU230" s="105">
        <f>CEILING('Data - revenue'!AQ96/Assumptions!$D$91,1) * Assumptions!$D$90</f>
        <v>93600</v>
      </c>
      <c r="AV230" s="105">
        <f>CEILING('Data - revenue'!AR96/Assumptions!$D$91,1) * Assumptions!$D$90</f>
        <v>97200</v>
      </c>
      <c r="AW230" s="105">
        <f>CEILING('Data - revenue'!AS96/Assumptions!$D$91,1) * Assumptions!$D$90</f>
        <v>100800</v>
      </c>
      <c r="AX230" s="105">
        <f>CEILING('Data - revenue'!AT96/Assumptions!$D$91,1) * Assumptions!$D$90</f>
        <v>104400</v>
      </c>
      <c r="AY230" s="105">
        <f>CEILING('Data - revenue'!AU96/Assumptions!$D$91,1) * Assumptions!$D$90</f>
        <v>106200</v>
      </c>
      <c r="AZ230" s="105">
        <f>CEILING('Data - revenue'!AV96/Assumptions!$D$91,1) * Assumptions!$D$90</f>
        <v>109800</v>
      </c>
      <c r="BA230" s="105">
        <f>CEILING('Data - revenue'!AW96/Assumptions!$D$91,1) * Assumptions!$D$90</f>
        <v>117000</v>
      </c>
      <c r="BB230" s="105">
        <f>CEILING('Data - revenue'!AX96/Assumptions!$D$91,1) * Assumptions!$D$90</f>
        <v>120600</v>
      </c>
      <c r="BC230" s="105">
        <f>CEILING('Data - revenue'!AY96/Assumptions!$D$91,1) * Assumptions!$D$90</f>
        <v>124200</v>
      </c>
      <c r="BD230" s="105">
        <f>CEILING('Data - revenue'!AZ96/Assumptions!$D$91,1) * Assumptions!$D$90</f>
        <v>129600</v>
      </c>
      <c r="BE230" s="105">
        <f>CEILING('Data - revenue'!BA96/Assumptions!$D$91,1) * Assumptions!$D$90</f>
        <v>131400</v>
      </c>
      <c r="BF230" s="105">
        <f>CEILING('Data - revenue'!BB96/Assumptions!$D$91,1) * Assumptions!$D$90</f>
        <v>138600</v>
      </c>
      <c r="BG230" s="105">
        <f>CEILING('Data - revenue'!BC96/Assumptions!$D$91,1) * Assumptions!$D$90</f>
        <v>145800</v>
      </c>
      <c r="BH230" s="105">
        <f>CEILING('Data - revenue'!BD96/Assumptions!$D$91,1) * Assumptions!$D$90</f>
        <v>149400</v>
      </c>
      <c r="BI230" s="105">
        <f>CEILING('Data - revenue'!BE96/Assumptions!$D$91,1) * Assumptions!$D$90</f>
        <v>153000</v>
      </c>
      <c r="BJ230" s="105">
        <f>CEILING('Data - revenue'!BF96/Assumptions!$D$91,1) * Assumptions!$D$90</f>
        <v>158400</v>
      </c>
      <c r="BK230" s="105">
        <f>CEILING('Data - revenue'!BG96/Assumptions!$D$91,1) * Assumptions!$D$90</f>
        <v>165600</v>
      </c>
      <c r="BL230" s="105">
        <f>CEILING('Data - revenue'!BH96/Assumptions!$D$91,1) * Assumptions!$D$90</f>
        <v>169200</v>
      </c>
      <c r="BM230" s="105">
        <f>CEILING('Data - revenue'!BI96/Assumptions!$D$91,1) * Assumptions!$D$90</f>
        <v>176400</v>
      </c>
      <c r="BN230" s="105">
        <f>CEILING('Data - revenue'!BJ96/Assumptions!$D$91,1) * Assumptions!$D$90</f>
        <v>181800</v>
      </c>
      <c r="BO230" s="105">
        <f>CEILING('Data - revenue'!BK96/Assumptions!$D$91,1) * Assumptions!$D$90</f>
        <v>185400</v>
      </c>
      <c r="BP230" s="105">
        <f>CEILING('Data - revenue'!BL96/Assumptions!$D$91,1) * Assumptions!$D$90</f>
        <v>196200</v>
      </c>
      <c r="BQ230" s="105">
        <f>CEILING('Data - revenue'!BM96/Assumptions!$D$91,1) * Assumptions!$D$90</f>
        <v>199800</v>
      </c>
    </row>
    <row r="231" spans="1:69" s="21" customFormat="1" ht="16" customHeight="1">
      <c r="B231" s="21" t="s">
        <v>132</v>
      </c>
      <c r="C231" s="212" t="s">
        <v>34</v>
      </c>
      <c r="D231" s="212" t="s">
        <v>141</v>
      </c>
      <c r="E231" s="212" t="s">
        <v>302</v>
      </c>
      <c r="F231" s="212" t="s">
        <v>141</v>
      </c>
      <c r="G231" s="197" t="s">
        <v>303</v>
      </c>
      <c r="H231" s="197" t="s">
        <v>315</v>
      </c>
      <c r="I231" s="197" t="str">
        <f>CONCATENATE(B231,C231,D231,E231,F231,G231,H231)</f>
        <v>ExpensesOperationsHardwarePoPHardwarePoP hardwareNew devices</v>
      </c>
      <c r="J231" s="105">
        <f ca="1">'Data - revenue'!F189*IF('Data - revenue'!H191&lt;Assumptions!$D$99,Assumptions!$E$99,(IF('Data - revenue'!H191&lt;Assumptions!$D$100,Assumptions!$E$100,Assumptions!$E$101)))</f>
        <v>0</v>
      </c>
      <c r="K231" s="105">
        <f ca="1">'Data - revenue'!G189*IF('Data - revenue'!I191&lt;Assumptions!$D$99,Assumptions!$E$99,(IF('Data - revenue'!I191&lt;Assumptions!$D$100,Assumptions!$E$100,Assumptions!$E$101)))</f>
        <v>0</v>
      </c>
      <c r="L231" s="105">
        <f ca="1">'Data - revenue'!H189*IF('Data - revenue'!J191&lt;Assumptions!$D$99,Assumptions!$E$99,(IF('Data - revenue'!J191&lt;Assumptions!$D$100,Assumptions!$E$100,Assumptions!$E$101)))</f>
        <v>13500</v>
      </c>
      <c r="M231" s="105">
        <f ca="1">'Data - revenue'!I189*IF('Data - revenue'!K191&lt;Assumptions!$D$99,Assumptions!$E$99,(IF('Data - revenue'!K191&lt;Assumptions!$D$100,Assumptions!$E$100,Assumptions!$E$101)))</f>
        <v>0</v>
      </c>
      <c r="N231" s="105">
        <f ca="1">'Data - revenue'!J189*IF('Data - revenue'!L191&lt;Assumptions!$D$99,Assumptions!$E$99,(IF('Data - revenue'!L191&lt;Assumptions!$D$100,Assumptions!$E$100,Assumptions!$E$101)))</f>
        <v>0</v>
      </c>
      <c r="O231" s="105">
        <f ca="1">'Data - revenue'!K189*IF('Data - revenue'!M191&lt;Assumptions!$D$99,Assumptions!$E$99,(IF('Data - revenue'!M191&lt;Assumptions!$D$100,Assumptions!$E$100,Assumptions!$E$101)))</f>
        <v>1000</v>
      </c>
      <c r="P231" s="105">
        <f ca="1">'Data - revenue'!L189*IF('Data - revenue'!N191&lt;Assumptions!$D$99,Assumptions!$E$99,(IF('Data - revenue'!N191&lt;Assumptions!$D$100,Assumptions!$E$100,Assumptions!$E$101)))</f>
        <v>13000</v>
      </c>
      <c r="Q231" s="105">
        <f ca="1">'Data - revenue'!M189*IF('Data - revenue'!O191&lt;Assumptions!$D$99,Assumptions!$E$99,(IF('Data - revenue'!O191&lt;Assumptions!$D$100,Assumptions!$E$100,Assumptions!$E$101)))</f>
        <v>0</v>
      </c>
      <c r="R231" s="105">
        <f ca="1">'Data - revenue'!N189*IF('Data - revenue'!P191&lt;Assumptions!$D$99,Assumptions!$E$99,(IF('Data - revenue'!P191&lt;Assumptions!$D$100,Assumptions!$E$100,Assumptions!$E$101)))</f>
        <v>1250</v>
      </c>
      <c r="S231" s="105">
        <f ca="1">'Data - revenue'!O189*IF('Data - revenue'!Q191&lt;Assumptions!$D$99,Assumptions!$E$99,(IF('Data - revenue'!Q191&lt;Assumptions!$D$100,Assumptions!$E$100,Assumptions!$E$101)))</f>
        <v>0</v>
      </c>
      <c r="T231" s="105">
        <f ca="1">'Data - revenue'!P189*IF('Data - revenue'!R191&lt;Assumptions!$D$99,Assumptions!$E$99,(IF('Data - revenue'!R191&lt;Assumptions!$D$100,Assumptions!$E$100,Assumptions!$E$101)))</f>
        <v>0</v>
      </c>
      <c r="U231" s="105">
        <f ca="1">'Data - revenue'!Q189*IF('Data - revenue'!S191&lt;Assumptions!$D$99,Assumptions!$E$99,(IF('Data - revenue'!S191&lt;Assumptions!$D$100,Assumptions!$E$100,Assumptions!$E$101)))</f>
        <v>1125</v>
      </c>
      <c r="V231" s="105">
        <f ca="1">'Data - revenue'!R189*IF('Data - revenue'!T191&lt;Assumptions!$D$99,Assumptions!$E$99,(IF('Data - revenue'!T191&lt;Assumptions!$D$100,Assumptions!$E$100,Assumptions!$E$101)))</f>
        <v>10800</v>
      </c>
      <c r="W231" s="105">
        <f ca="1">'Data - revenue'!S189*IF('Data - revenue'!U191&lt;Assumptions!$D$99,Assumptions!$E$99,(IF('Data - revenue'!U191&lt;Assumptions!$D$100,Assumptions!$E$100,Assumptions!$E$101)))</f>
        <v>2700</v>
      </c>
      <c r="X231" s="105">
        <f ca="1">'Data - revenue'!T189*IF('Data - revenue'!V191&lt;Assumptions!$D$99,Assumptions!$E$99,(IF('Data - revenue'!V191&lt;Assumptions!$D$100,Assumptions!$E$100,Assumptions!$E$101)))</f>
        <v>16200</v>
      </c>
      <c r="Y231" s="105">
        <f ca="1">'Data - revenue'!U189*IF('Data - revenue'!W191&lt;Assumptions!$D$99,Assumptions!$E$99,(IF('Data - revenue'!W191&lt;Assumptions!$D$100,Assumptions!$E$100,Assumptions!$E$101)))</f>
        <v>0</v>
      </c>
      <c r="Z231" s="105">
        <f ca="1">'Data - revenue'!V189*IF('Data - revenue'!X191&lt;Assumptions!$D$99,Assumptions!$E$99,(IF('Data - revenue'!X191&lt;Assumptions!$D$100,Assumptions!$E$100,Assumptions!$E$101)))</f>
        <v>2700</v>
      </c>
      <c r="AA231" s="105">
        <f ca="1">'Data - revenue'!W189*IF('Data - revenue'!Y191&lt;Assumptions!$D$99,Assumptions!$E$99,(IF('Data - revenue'!Y191&lt;Assumptions!$D$100,Assumptions!$E$100,Assumptions!$E$101)))</f>
        <v>2700</v>
      </c>
      <c r="AB231" s="105">
        <f ca="1">'Data - revenue'!X189*IF('Data - revenue'!Z191&lt;Assumptions!$D$99,Assumptions!$E$99,(IF('Data - revenue'!Z191&lt;Assumptions!$D$100,Assumptions!$E$100,Assumptions!$E$101)))</f>
        <v>27337.5</v>
      </c>
      <c r="AC231" s="105">
        <f ca="1">'Data - revenue'!Y189*IF('Data - revenue'!AA191&lt;Assumptions!$D$99,Assumptions!$E$99,(IF('Data - revenue'!AA191&lt;Assumptions!$D$100,Assumptions!$E$100,Assumptions!$E$101)))</f>
        <v>3937.5</v>
      </c>
      <c r="AD231" s="105">
        <f ca="1">'Data - revenue'!Z189*IF('Data - revenue'!AB191&lt;Assumptions!$D$99,Assumptions!$E$99,(IF('Data - revenue'!AB191&lt;Assumptions!$D$100,Assumptions!$E$100,Assumptions!$E$101)))</f>
        <v>21937.5</v>
      </c>
      <c r="AE231" s="105">
        <f ca="1">'Data - revenue'!AA189*IF('Data - revenue'!AC191&lt;Assumptions!$D$99,Assumptions!$E$99,(IF('Data - revenue'!AC191&lt;Assumptions!$D$100,Assumptions!$E$100,Assumptions!$E$101)))</f>
        <v>3937.5</v>
      </c>
      <c r="AF231" s="105">
        <f ca="1">'Data - revenue'!AB189*IF('Data - revenue'!AD191&lt;Assumptions!$D$99,Assumptions!$E$99,(IF('Data - revenue'!AD191&lt;Assumptions!$D$100,Assumptions!$E$100,Assumptions!$E$101)))</f>
        <v>3062.5</v>
      </c>
      <c r="AG231" s="105">
        <f ca="1">'Data - revenue'!AC189*IF('Data - revenue'!AE191&lt;Assumptions!$D$99,Assumptions!$E$99,(IF('Data - revenue'!AE191&lt;Assumptions!$D$100,Assumptions!$E$100,Assumptions!$E$101)))</f>
        <v>3062.5</v>
      </c>
      <c r="AH231" s="105">
        <f ca="1">'Data - revenue'!AD189*IF('Data - revenue'!AF191&lt;Assumptions!$D$99,Assumptions!$E$99,(IF('Data - revenue'!AF191&lt;Assumptions!$D$100,Assumptions!$E$100,Assumptions!$E$101)))</f>
        <v>34125</v>
      </c>
      <c r="AI231" s="105">
        <f ca="1">'Data - revenue'!AE189*IF('Data - revenue'!AG191&lt;Assumptions!$D$99,Assumptions!$E$99,(IF('Data - revenue'!AG191&lt;Assumptions!$D$100,Assumptions!$E$100,Assumptions!$E$101)))</f>
        <v>4200</v>
      </c>
      <c r="AJ231" s="105">
        <f ca="1">'Data - revenue'!AF189*IF('Data - revenue'!AH191&lt;Assumptions!$D$99,Assumptions!$E$99,(IF('Data - revenue'!AH191&lt;Assumptions!$D$100,Assumptions!$E$100,Assumptions!$E$101)))</f>
        <v>21700</v>
      </c>
      <c r="AK231" s="105">
        <f ca="1">'Data - revenue'!AG189*IF('Data - revenue'!AI191&lt;Assumptions!$D$99,Assumptions!$E$99,(IF('Data - revenue'!AI191&lt;Assumptions!$D$100,Assumptions!$E$100,Assumptions!$E$101)))</f>
        <v>4200</v>
      </c>
      <c r="AL231" s="105">
        <f ca="1">'Data - revenue'!AH189*IF('Data - revenue'!AJ191&lt;Assumptions!$D$99,Assumptions!$E$99,(IF('Data - revenue'!AJ191&lt;Assumptions!$D$100,Assumptions!$E$100,Assumptions!$E$101)))</f>
        <v>4200</v>
      </c>
      <c r="AM231" s="105">
        <f ca="1">'Data - revenue'!AI189*IF('Data - revenue'!AK191&lt;Assumptions!$D$99,Assumptions!$E$99,(IF('Data - revenue'!AK191&lt;Assumptions!$D$100,Assumptions!$E$100,Assumptions!$E$101)))</f>
        <v>25900</v>
      </c>
      <c r="AN231" s="105">
        <f ca="1">'Data - revenue'!AJ189*IF('Data - revenue'!AL191&lt;Assumptions!$D$99,Assumptions!$E$99,(IF('Data - revenue'!AL191&lt;Assumptions!$D$100,Assumptions!$E$100,Assumptions!$E$101)))</f>
        <v>102900</v>
      </c>
      <c r="AO231" s="105">
        <f ca="1">'Data - revenue'!AK189*IF('Data - revenue'!AM191&lt;Assumptions!$D$99,Assumptions!$E$99,(IF('Data - revenue'!AM191&lt;Assumptions!$D$100,Assumptions!$E$100,Assumptions!$E$101)))</f>
        <v>32550</v>
      </c>
      <c r="AP231" s="105">
        <f ca="1">'Data - revenue'!AL189*IF('Data - revenue'!AN191&lt;Assumptions!$D$99,Assumptions!$E$99,(IF('Data - revenue'!AN191&lt;Assumptions!$D$100,Assumptions!$E$100,Assumptions!$E$101)))</f>
        <v>32550</v>
      </c>
      <c r="AQ231" s="105">
        <f ca="1">'Data - revenue'!AM189*IF('Data - revenue'!AO191&lt;Assumptions!$D$99,Assumptions!$E$99,(IF('Data - revenue'!AO191&lt;Assumptions!$D$100,Assumptions!$E$100,Assumptions!$E$101)))</f>
        <v>76300</v>
      </c>
      <c r="AR231" s="105">
        <f ca="1">'Data - revenue'!AN189*IF('Data - revenue'!AP191&lt;Assumptions!$D$99,Assumptions!$E$99,(IF('Data - revenue'!AP191&lt;Assumptions!$D$100,Assumptions!$E$100,Assumptions!$E$101)))</f>
        <v>41300</v>
      </c>
      <c r="AS231" s="105">
        <f ca="1">'Data - revenue'!AO189*IF('Data - revenue'!AQ191&lt;Assumptions!$D$99,Assumptions!$E$99,(IF('Data - revenue'!AQ191&lt;Assumptions!$D$100,Assumptions!$E$100,Assumptions!$E$101)))</f>
        <v>47600</v>
      </c>
      <c r="AT231" s="105">
        <f ca="1">'Data - revenue'!AP189*IF('Data - revenue'!AR191&lt;Assumptions!$D$99,Assumptions!$E$99,(IF('Data - revenue'!AR191&lt;Assumptions!$D$100,Assumptions!$E$100,Assumptions!$E$101)))</f>
        <v>112350</v>
      </c>
      <c r="AU231" s="105">
        <f ca="1">'Data - revenue'!AQ189*IF('Data - revenue'!AS191&lt;Assumptions!$D$99,Assumptions!$E$99,(IF('Data - revenue'!AS191&lt;Assumptions!$D$100,Assumptions!$E$100,Assumptions!$E$101)))</f>
        <v>47250</v>
      </c>
      <c r="AV231" s="105">
        <f ca="1">'Data - revenue'!AR189*IF('Data - revenue'!AT191&lt;Assumptions!$D$99,Assumptions!$E$99,(IF('Data - revenue'!AT191&lt;Assumptions!$D$100,Assumptions!$E$100,Assumptions!$E$101)))</f>
        <v>56000</v>
      </c>
      <c r="AW231" s="105">
        <f ca="1">'Data - revenue'!AS189*IF('Data - revenue'!AU191&lt;Assumptions!$D$99,Assumptions!$E$99,(IF('Data - revenue'!AU191&lt;Assumptions!$D$100,Assumptions!$E$100,Assumptions!$E$101)))</f>
        <v>50750</v>
      </c>
      <c r="AX231" s="105">
        <f ca="1">'Data - revenue'!AT189*IF('Data - revenue'!AV191&lt;Assumptions!$D$99,Assumptions!$E$99,(IF('Data - revenue'!AV191&lt;Assumptions!$D$100,Assumptions!$E$100,Assumptions!$E$101)))</f>
        <v>50750</v>
      </c>
      <c r="AY231" s="105">
        <f ca="1">'Data - revenue'!AU189*IF('Data - revenue'!AW191&lt;Assumptions!$D$99,Assumptions!$E$99,(IF('Data - revenue'!AW191&lt;Assumptions!$D$100,Assumptions!$E$100,Assumptions!$E$101)))</f>
        <v>59500</v>
      </c>
      <c r="AZ231" s="105">
        <f ca="1">'Data - revenue'!AV189*IF('Data - revenue'!AX191&lt;Assumptions!$D$99,Assumptions!$E$99,(IF('Data - revenue'!AX191&lt;Assumptions!$D$100,Assumptions!$E$100,Assumptions!$E$101)))</f>
        <v>73500</v>
      </c>
      <c r="BA231" s="105">
        <f ca="1">'Data - revenue'!AW189*IF('Data - revenue'!AY191&lt;Assumptions!$D$99,Assumptions!$E$99,(IF('Data - revenue'!AY191&lt;Assumptions!$D$100,Assumptions!$E$100,Assumptions!$E$101)))</f>
        <v>52500</v>
      </c>
      <c r="BB231" s="105">
        <f ca="1">'Data - revenue'!AX189*IF('Data - revenue'!AZ191&lt;Assumptions!$D$99,Assumptions!$E$99,(IF('Data - revenue'!AZ191&lt;Assumptions!$D$100,Assumptions!$E$100,Assumptions!$E$101)))</f>
        <v>63000</v>
      </c>
      <c r="BC231" s="105">
        <f ca="1">'Data - revenue'!AY189*IF('Data - revenue'!BA191&lt;Assumptions!$D$99,Assumptions!$E$99,(IF('Data - revenue'!BA191&lt;Assumptions!$D$100,Assumptions!$E$100,Assumptions!$E$101)))</f>
        <v>10500</v>
      </c>
      <c r="BD231" s="105">
        <f ca="1">'Data - revenue'!AZ189*IF('Data - revenue'!BB191&lt;Assumptions!$D$99,Assumptions!$E$99,(IF('Data - revenue'!BB191&lt;Assumptions!$D$100,Assumptions!$E$100,Assumptions!$E$101)))</f>
        <v>52500</v>
      </c>
      <c r="BE231" s="105">
        <f ca="1">'Data - revenue'!BA189*IF('Data - revenue'!BC191&lt;Assumptions!$D$99,Assumptions!$E$99,(IF('Data - revenue'!BC191&lt;Assumptions!$D$100,Assumptions!$E$100,Assumptions!$E$101)))</f>
        <v>63000</v>
      </c>
      <c r="BF231" s="105">
        <f ca="1">'Data - revenue'!BB189*IF('Data - revenue'!BD191&lt;Assumptions!$D$99,Assumptions!$E$99,(IF('Data - revenue'!BD191&lt;Assumptions!$D$100,Assumptions!$E$100,Assumptions!$E$101)))</f>
        <v>10500</v>
      </c>
      <c r="BG231" s="105">
        <f ca="1">'Data - revenue'!BC189*IF('Data - revenue'!BE191&lt;Assumptions!$D$99,Assumptions!$E$99,(IF('Data - revenue'!BE191&lt;Assumptions!$D$100,Assumptions!$E$100,Assumptions!$E$101)))</f>
        <v>52500</v>
      </c>
      <c r="BH231" s="105">
        <f ca="1">'Data - revenue'!BD189*IF('Data - revenue'!BF191&lt;Assumptions!$D$99,Assumptions!$E$99,(IF('Data - revenue'!BF191&lt;Assumptions!$D$100,Assumptions!$E$100,Assumptions!$E$101)))</f>
        <v>52500</v>
      </c>
      <c r="BI231" s="105">
        <f ca="1">'Data - revenue'!BE189*IF('Data - revenue'!BG191&lt;Assumptions!$D$99,Assumptions!$E$99,(IF('Data - revenue'!BG191&lt;Assumptions!$D$100,Assumptions!$E$100,Assumptions!$E$101)))</f>
        <v>10500</v>
      </c>
      <c r="BJ231" s="105">
        <f ca="1">'Data - revenue'!BF189*IF('Data - revenue'!BH191&lt;Assumptions!$D$99,Assumptions!$E$99,(IF('Data - revenue'!BH191&lt;Assumptions!$D$100,Assumptions!$E$100,Assumptions!$E$101)))</f>
        <v>52500</v>
      </c>
      <c r="BK231" s="105">
        <f ca="1">'Data - revenue'!BG189*IF('Data - revenue'!BI191&lt;Assumptions!$D$99,Assumptions!$E$99,(IF('Data - revenue'!BI191&lt;Assumptions!$D$100,Assumptions!$E$100,Assumptions!$E$101)))</f>
        <v>52500</v>
      </c>
      <c r="BL231" s="105">
        <f ca="1">'Data - revenue'!BH189*IF('Data - revenue'!BJ191&lt;Assumptions!$D$99,Assumptions!$E$99,(IF('Data - revenue'!BJ191&lt;Assumptions!$D$100,Assumptions!$E$100,Assumptions!$E$101)))</f>
        <v>10500</v>
      </c>
      <c r="BM231" s="105">
        <f ca="1">'Data - revenue'!BI189*IF('Data - revenue'!BK191&lt;Assumptions!$D$99,Assumptions!$E$99,(IF('Data - revenue'!BK191&lt;Assumptions!$D$100,Assumptions!$E$100,Assumptions!$E$101)))</f>
        <v>52500</v>
      </c>
      <c r="BN231" s="105">
        <f ca="1">'Data - revenue'!BJ189*IF('Data - revenue'!BL191&lt;Assumptions!$D$99,Assumptions!$E$99,(IF('Data - revenue'!BL191&lt;Assumptions!$D$100,Assumptions!$E$100,Assumptions!$E$101)))</f>
        <v>52500</v>
      </c>
      <c r="BO231" s="105">
        <f ca="1">'Data - revenue'!BK189*IF('Data - revenue'!BM191&lt;Assumptions!$D$99,Assumptions!$E$99,(IF('Data - revenue'!BM191&lt;Assumptions!$D$100,Assumptions!$E$100,Assumptions!$E$101)))</f>
        <v>10500</v>
      </c>
      <c r="BP231" s="105">
        <f>'Data - revenue'!BL189*IF('Data - revenue'!BN191&lt;Assumptions!$D$99,Assumptions!$E$99,(IF('Data - revenue'!BN191&lt;Assumptions!$D$100,Assumptions!$E$100,Assumptions!$E$101)))</f>
        <v>75000</v>
      </c>
      <c r="BQ231" s="105">
        <f>'Data - revenue'!BM189*IF('Data - revenue'!BO191&lt;Assumptions!$D$99,Assumptions!$E$99,(IF('Data - revenue'!BO191&lt;Assumptions!$D$100,Assumptions!$E$100,Assumptions!$E$101)))</f>
        <v>75000</v>
      </c>
    </row>
    <row r="232" spans="1:69" s="21" customFormat="1" ht="16" customHeight="1">
      <c r="B232" s="21" t="s">
        <v>132</v>
      </c>
      <c r="C232" s="212" t="s">
        <v>34</v>
      </c>
      <c r="D232" s="212" t="s">
        <v>141</v>
      </c>
      <c r="E232" s="212" t="s">
        <v>302</v>
      </c>
      <c r="F232" s="212" t="s">
        <v>141</v>
      </c>
      <c r="G232" s="197" t="s">
        <v>303</v>
      </c>
      <c r="H232" s="197" t="s">
        <v>316</v>
      </c>
      <c r="I232" s="197" t="str">
        <f>CONCATENATE(B232,C232,D232,E232,F232,G232,H232)</f>
        <v>ExpensesOperationsHardwarePoPHardwarePoP hardwareReplacement devices</v>
      </c>
      <c r="J232" s="105">
        <f ca="1">'Data - revenue'!F190*IF('Data - revenue'!H192&lt;Assumptions!$D$99,Assumptions!$E$99,(IF('Data - revenue'!H192&lt;Assumptions!$D$100,Assumptions!$E$100,Assumptions!$E$101)))</f>
        <v>0</v>
      </c>
      <c r="K232" s="105">
        <f ca="1">'Data - revenue'!G190*IF('Data - revenue'!I192&lt;Assumptions!$D$99,Assumptions!$E$99,(IF('Data - revenue'!I192&lt;Assumptions!$D$100,Assumptions!$E$100,Assumptions!$E$101)))</f>
        <v>0</v>
      </c>
      <c r="L232" s="105">
        <f ca="1">'Data - revenue'!H190*IF('Data - revenue'!J192&lt;Assumptions!$D$99,Assumptions!$E$99,(IF('Data - revenue'!J192&lt;Assumptions!$D$100,Assumptions!$E$100,Assumptions!$E$101)))</f>
        <v>0</v>
      </c>
      <c r="M232" s="105">
        <f ca="1">'Data - revenue'!I190*IF('Data - revenue'!K192&lt;Assumptions!$D$99,Assumptions!$E$99,(IF('Data - revenue'!K192&lt;Assumptions!$D$100,Assumptions!$E$100,Assumptions!$E$101)))</f>
        <v>0</v>
      </c>
      <c r="N232" s="105">
        <f ca="1">'Data - revenue'!J190*IF('Data - revenue'!L192&lt;Assumptions!$D$99,Assumptions!$E$99,(IF('Data - revenue'!L192&lt;Assumptions!$D$100,Assumptions!$E$100,Assumptions!$E$101)))</f>
        <v>0</v>
      </c>
      <c r="O232" s="105">
        <f ca="1">'Data - revenue'!K190*IF('Data - revenue'!M192&lt;Assumptions!$D$99,Assumptions!$E$99,(IF('Data - revenue'!M192&lt;Assumptions!$D$100,Assumptions!$E$100,Assumptions!$E$101)))</f>
        <v>0</v>
      </c>
      <c r="P232" s="105">
        <f ca="1">'Data - revenue'!L190*IF('Data - revenue'!N192&lt;Assumptions!$D$99,Assumptions!$E$99,(IF('Data - revenue'!N192&lt;Assumptions!$D$100,Assumptions!$E$100,Assumptions!$E$101)))</f>
        <v>0</v>
      </c>
      <c r="Q232" s="105">
        <f ca="1">'Data - revenue'!M190*IF('Data - revenue'!O192&lt;Assumptions!$D$99,Assumptions!$E$99,(IF('Data - revenue'!O192&lt;Assumptions!$D$100,Assumptions!$E$100,Assumptions!$E$101)))</f>
        <v>0</v>
      </c>
      <c r="R232" s="105">
        <f ca="1">'Data - revenue'!N190*IF('Data - revenue'!P192&lt;Assumptions!$D$99,Assumptions!$E$99,(IF('Data - revenue'!P192&lt;Assumptions!$D$100,Assumptions!$E$100,Assumptions!$E$101)))</f>
        <v>0</v>
      </c>
      <c r="S232" s="105">
        <f ca="1">'Data - revenue'!O190*IF('Data - revenue'!Q192&lt;Assumptions!$D$99,Assumptions!$E$99,(IF('Data - revenue'!Q192&lt;Assumptions!$D$100,Assumptions!$E$100,Assumptions!$E$101)))</f>
        <v>0</v>
      </c>
      <c r="T232" s="105">
        <f ca="1">'Data - revenue'!P190*IF('Data - revenue'!R192&lt;Assumptions!$D$99,Assumptions!$E$99,(IF('Data - revenue'!R192&lt;Assumptions!$D$100,Assumptions!$E$100,Assumptions!$E$101)))</f>
        <v>0</v>
      </c>
      <c r="U232" s="105">
        <f ca="1">'Data - revenue'!Q190*IF('Data - revenue'!S192&lt;Assumptions!$D$99,Assumptions!$E$99,(IF('Data - revenue'!S192&lt;Assumptions!$D$100,Assumptions!$E$100,Assumptions!$E$101)))</f>
        <v>0</v>
      </c>
      <c r="V232" s="105">
        <f ca="1">'Data - revenue'!R190*IF('Data - revenue'!T192&lt;Assumptions!$D$99,Assumptions!$E$99,(IF('Data - revenue'!T192&lt;Assumptions!$D$100,Assumptions!$E$100,Assumptions!$E$101)))</f>
        <v>0</v>
      </c>
      <c r="W232" s="105">
        <f ca="1">'Data - revenue'!S190*IF('Data - revenue'!U192&lt;Assumptions!$D$99,Assumptions!$E$99,(IF('Data - revenue'!U192&lt;Assumptions!$D$100,Assumptions!$E$100,Assumptions!$E$101)))</f>
        <v>0</v>
      </c>
      <c r="X232" s="105">
        <f ca="1">'Data - revenue'!T190*IF('Data - revenue'!V192&lt;Assumptions!$D$99,Assumptions!$E$99,(IF('Data - revenue'!V192&lt;Assumptions!$D$100,Assumptions!$E$100,Assumptions!$E$101)))</f>
        <v>0</v>
      </c>
      <c r="Y232" s="105">
        <f ca="1">'Data - revenue'!U190*IF('Data - revenue'!W192&lt;Assumptions!$D$99,Assumptions!$E$99,(IF('Data - revenue'!W192&lt;Assumptions!$D$100,Assumptions!$E$100,Assumptions!$E$101)))</f>
        <v>0</v>
      </c>
      <c r="Z232" s="105">
        <f ca="1">'Data - revenue'!V190*IF('Data - revenue'!X192&lt;Assumptions!$D$99,Assumptions!$E$99,(IF('Data - revenue'!X192&lt;Assumptions!$D$100,Assumptions!$E$100,Assumptions!$E$101)))</f>
        <v>0</v>
      </c>
      <c r="AA232" s="105">
        <f ca="1">'Data - revenue'!W190*IF('Data - revenue'!Y192&lt;Assumptions!$D$99,Assumptions!$E$99,(IF('Data - revenue'!Y192&lt;Assumptions!$D$100,Assumptions!$E$100,Assumptions!$E$101)))</f>
        <v>0</v>
      </c>
      <c r="AB232" s="105">
        <f ca="1">'Data - revenue'!X190*IF('Data - revenue'!Z192&lt;Assumptions!$D$99,Assumptions!$E$99,(IF('Data - revenue'!Z192&lt;Assumptions!$D$100,Assumptions!$E$100,Assumptions!$E$101)))</f>
        <v>0</v>
      </c>
      <c r="AC232" s="105">
        <f ca="1">'Data - revenue'!Y190*IF('Data - revenue'!AA192&lt;Assumptions!$D$99,Assumptions!$E$99,(IF('Data - revenue'!AA192&lt;Assumptions!$D$100,Assumptions!$E$100,Assumptions!$E$101)))</f>
        <v>0</v>
      </c>
      <c r="AD232" s="105">
        <f ca="1">'Data - revenue'!Z190*IF('Data - revenue'!AB192&lt;Assumptions!$D$99,Assumptions!$E$99,(IF('Data - revenue'!AB192&lt;Assumptions!$D$100,Assumptions!$E$100,Assumptions!$E$101)))</f>
        <v>0</v>
      </c>
      <c r="AE232" s="105">
        <f ca="1">'Data - revenue'!AA190*IF('Data - revenue'!AC192&lt;Assumptions!$D$99,Assumptions!$E$99,(IF('Data - revenue'!AC192&lt;Assumptions!$D$100,Assumptions!$E$100,Assumptions!$E$101)))</f>
        <v>0</v>
      </c>
      <c r="AF232" s="105">
        <f ca="1">'Data - revenue'!AB190*IF('Data - revenue'!AD192&lt;Assumptions!$D$99,Assumptions!$E$99,(IF('Data - revenue'!AD192&lt;Assumptions!$D$100,Assumptions!$E$100,Assumptions!$E$101)))</f>
        <v>0</v>
      </c>
      <c r="AG232" s="105">
        <f ca="1">'Data - revenue'!AC190*IF('Data - revenue'!AE192&lt;Assumptions!$D$99,Assumptions!$E$99,(IF('Data - revenue'!AE192&lt;Assumptions!$D$100,Assumptions!$E$100,Assumptions!$E$101)))</f>
        <v>0</v>
      </c>
      <c r="AH232" s="105">
        <f ca="1">'Data - revenue'!AD190*IF('Data - revenue'!AF192&lt;Assumptions!$D$99,Assumptions!$E$99,(IF('Data - revenue'!AF192&lt;Assumptions!$D$100,Assumptions!$E$100,Assumptions!$E$101)))</f>
        <v>0</v>
      </c>
      <c r="AI232" s="105">
        <f ca="1">'Data - revenue'!AE190*IF('Data - revenue'!AG192&lt;Assumptions!$D$99,Assumptions!$E$99,(IF('Data - revenue'!AG192&lt;Assumptions!$D$100,Assumptions!$E$100,Assumptions!$E$101)))</f>
        <v>0</v>
      </c>
      <c r="AJ232" s="105">
        <f ca="1">'Data - revenue'!AF190*IF('Data - revenue'!AH192&lt;Assumptions!$D$99,Assumptions!$E$99,(IF('Data - revenue'!AH192&lt;Assumptions!$D$100,Assumptions!$E$100,Assumptions!$E$101)))</f>
        <v>13500</v>
      </c>
      <c r="AK232" s="105">
        <f ca="1">'Data - revenue'!AG190*IF('Data - revenue'!AI192&lt;Assumptions!$D$99,Assumptions!$E$99,(IF('Data - revenue'!AI192&lt;Assumptions!$D$100,Assumptions!$E$100,Assumptions!$E$101)))</f>
        <v>0</v>
      </c>
      <c r="AL232" s="105">
        <f ca="1">'Data - revenue'!AH190*IF('Data - revenue'!AJ192&lt;Assumptions!$D$99,Assumptions!$E$99,(IF('Data - revenue'!AJ192&lt;Assumptions!$D$100,Assumptions!$E$100,Assumptions!$E$101)))</f>
        <v>0</v>
      </c>
      <c r="AM232" s="105">
        <f ca="1">'Data - revenue'!AI190*IF('Data - revenue'!AK192&lt;Assumptions!$D$99,Assumptions!$E$99,(IF('Data - revenue'!AK192&lt;Assumptions!$D$100,Assumptions!$E$100,Assumptions!$E$101)))</f>
        <v>1000</v>
      </c>
      <c r="AN232" s="105">
        <f ca="1">'Data - revenue'!AJ190*IF('Data - revenue'!AL192&lt;Assumptions!$D$99,Assumptions!$E$99,(IF('Data - revenue'!AL192&lt;Assumptions!$D$100,Assumptions!$E$100,Assumptions!$E$101)))</f>
        <v>13000</v>
      </c>
      <c r="AO232" s="105">
        <f ca="1">'Data - revenue'!AK190*IF('Data - revenue'!AM192&lt;Assumptions!$D$99,Assumptions!$E$99,(IF('Data - revenue'!AM192&lt;Assumptions!$D$100,Assumptions!$E$100,Assumptions!$E$101)))</f>
        <v>0</v>
      </c>
      <c r="AP232" s="105">
        <f ca="1">'Data - revenue'!AL190*IF('Data - revenue'!AN192&lt;Assumptions!$D$99,Assumptions!$E$99,(IF('Data - revenue'!AN192&lt;Assumptions!$D$100,Assumptions!$E$100,Assumptions!$E$101)))</f>
        <v>1250</v>
      </c>
      <c r="AQ232" s="105">
        <f ca="1">'Data - revenue'!AM190*IF('Data - revenue'!AO192&lt;Assumptions!$D$99,Assumptions!$E$99,(IF('Data - revenue'!AO192&lt;Assumptions!$D$100,Assumptions!$E$100,Assumptions!$E$101)))</f>
        <v>0</v>
      </c>
      <c r="AR232" s="105">
        <f ca="1">'Data - revenue'!AN190*IF('Data - revenue'!AP192&lt;Assumptions!$D$99,Assumptions!$E$99,(IF('Data - revenue'!AP192&lt;Assumptions!$D$100,Assumptions!$E$100,Assumptions!$E$101)))</f>
        <v>0</v>
      </c>
      <c r="AS232" s="105">
        <f ca="1">'Data - revenue'!AO190*IF('Data - revenue'!AQ192&lt;Assumptions!$D$99,Assumptions!$E$99,(IF('Data - revenue'!AQ192&lt;Assumptions!$D$100,Assumptions!$E$100,Assumptions!$E$101)))</f>
        <v>1250</v>
      </c>
      <c r="AT232" s="105">
        <f ca="1">'Data - revenue'!AP190*IF('Data - revenue'!AR192&lt;Assumptions!$D$99,Assumptions!$E$99,(IF('Data - revenue'!AR192&lt;Assumptions!$D$100,Assumptions!$E$100,Assumptions!$E$101)))</f>
        <v>12000</v>
      </c>
      <c r="AU232" s="105">
        <f ca="1">'Data - revenue'!AQ190*IF('Data - revenue'!AS192&lt;Assumptions!$D$99,Assumptions!$E$99,(IF('Data - revenue'!AS192&lt;Assumptions!$D$100,Assumptions!$E$100,Assumptions!$E$101)))</f>
        <v>3000</v>
      </c>
      <c r="AV232" s="105">
        <f ca="1">'Data - revenue'!AR190*IF('Data - revenue'!AT192&lt;Assumptions!$D$99,Assumptions!$E$99,(IF('Data - revenue'!AT192&lt;Assumptions!$D$100,Assumptions!$E$100,Assumptions!$E$101)))</f>
        <v>18000</v>
      </c>
      <c r="AW232" s="105">
        <f ca="1">'Data - revenue'!AS190*IF('Data - revenue'!AU192&lt;Assumptions!$D$99,Assumptions!$E$99,(IF('Data - revenue'!AU192&lt;Assumptions!$D$100,Assumptions!$E$100,Assumptions!$E$101)))</f>
        <v>0</v>
      </c>
      <c r="AX232" s="105">
        <f ca="1">'Data - revenue'!AT190*IF('Data - revenue'!AV192&lt;Assumptions!$D$99,Assumptions!$E$99,(IF('Data - revenue'!AV192&lt;Assumptions!$D$100,Assumptions!$E$100,Assumptions!$E$101)))</f>
        <v>3000</v>
      </c>
      <c r="AY232" s="105">
        <f ca="1">'Data - revenue'!AU190*IF('Data - revenue'!AW192&lt;Assumptions!$D$99,Assumptions!$E$99,(IF('Data - revenue'!AW192&lt;Assumptions!$D$100,Assumptions!$E$100,Assumptions!$E$101)))</f>
        <v>3000</v>
      </c>
      <c r="AZ232" s="105">
        <f ca="1">'Data - revenue'!AV190*IF('Data - revenue'!AX192&lt;Assumptions!$D$99,Assumptions!$E$99,(IF('Data - revenue'!AX192&lt;Assumptions!$D$100,Assumptions!$E$100,Assumptions!$E$101)))</f>
        <v>30375</v>
      </c>
      <c r="BA232" s="105">
        <f ca="1">'Data - revenue'!AW190*IF('Data - revenue'!AY192&lt;Assumptions!$D$99,Assumptions!$E$99,(IF('Data - revenue'!AY192&lt;Assumptions!$D$100,Assumptions!$E$100,Assumptions!$E$101)))</f>
        <v>4375</v>
      </c>
      <c r="BB232" s="105">
        <f ca="1">'Data - revenue'!AX190*IF('Data - revenue'!AZ192&lt;Assumptions!$D$99,Assumptions!$E$99,(IF('Data - revenue'!AZ192&lt;Assumptions!$D$100,Assumptions!$E$100,Assumptions!$E$101)))</f>
        <v>24375</v>
      </c>
      <c r="BC232" s="105">
        <f ca="1">'Data - revenue'!AY190*IF('Data - revenue'!BA192&lt;Assumptions!$D$99,Assumptions!$E$99,(IF('Data - revenue'!BA192&lt;Assumptions!$D$100,Assumptions!$E$100,Assumptions!$E$101)))</f>
        <v>4375</v>
      </c>
      <c r="BD232" s="105">
        <f ca="1">'Data - revenue'!AZ190*IF('Data - revenue'!BB192&lt;Assumptions!$D$99,Assumptions!$E$99,(IF('Data - revenue'!BB192&lt;Assumptions!$D$100,Assumptions!$E$100,Assumptions!$E$101)))</f>
        <v>4375</v>
      </c>
      <c r="BE232" s="105">
        <f ca="1">'Data - revenue'!BA190*IF('Data - revenue'!BC192&lt;Assumptions!$D$99,Assumptions!$E$99,(IF('Data - revenue'!BC192&lt;Assumptions!$D$100,Assumptions!$E$100,Assumptions!$E$101)))</f>
        <v>4375</v>
      </c>
      <c r="BF232" s="105">
        <f ca="1">'Data - revenue'!BB190*IF('Data - revenue'!BD192&lt;Assumptions!$D$99,Assumptions!$E$99,(IF('Data - revenue'!BD192&lt;Assumptions!$D$100,Assumptions!$E$100,Assumptions!$E$101)))</f>
        <v>48750</v>
      </c>
      <c r="BG232" s="105">
        <f ca="1">'Data - revenue'!BC190*IF('Data - revenue'!BE192&lt;Assumptions!$D$99,Assumptions!$E$99,(IF('Data - revenue'!BE192&lt;Assumptions!$D$100,Assumptions!$E$100,Assumptions!$E$101)))</f>
        <v>6000</v>
      </c>
      <c r="BH232" s="105">
        <f ca="1">'Data - revenue'!BD190*IF('Data - revenue'!BF192&lt;Assumptions!$D$99,Assumptions!$E$99,(IF('Data - revenue'!BF192&lt;Assumptions!$D$100,Assumptions!$E$100,Assumptions!$E$101)))</f>
        <v>31000</v>
      </c>
      <c r="BI232" s="105">
        <f ca="1">'Data - revenue'!BE190*IF('Data - revenue'!BG192&lt;Assumptions!$D$99,Assumptions!$E$99,(IF('Data - revenue'!BG192&lt;Assumptions!$D$100,Assumptions!$E$100,Assumptions!$E$101)))</f>
        <v>6000</v>
      </c>
      <c r="BJ232" s="105">
        <f ca="1">'Data - revenue'!BF190*IF('Data - revenue'!BH192&lt;Assumptions!$D$99,Assumptions!$E$99,(IF('Data - revenue'!BH192&lt;Assumptions!$D$100,Assumptions!$E$100,Assumptions!$E$101)))</f>
        <v>6000</v>
      </c>
      <c r="BK232" s="105">
        <f ca="1">'Data - revenue'!BG190*IF('Data - revenue'!BI192&lt;Assumptions!$D$99,Assumptions!$E$99,(IF('Data - revenue'!BI192&lt;Assumptions!$D$100,Assumptions!$E$100,Assumptions!$E$101)))</f>
        <v>37000</v>
      </c>
      <c r="BL232" s="105">
        <f ca="1">'Data - revenue'!BH190*IF('Data - revenue'!BJ192&lt;Assumptions!$D$99,Assumptions!$E$99,(IF('Data - revenue'!BJ192&lt;Assumptions!$D$100,Assumptions!$E$100,Assumptions!$E$101)))</f>
        <v>147000</v>
      </c>
      <c r="BM232" s="105">
        <f ca="1">'Data - revenue'!BI190*IF('Data - revenue'!BK192&lt;Assumptions!$D$99,Assumptions!$E$99,(IF('Data - revenue'!BK192&lt;Assumptions!$D$100,Assumptions!$E$100,Assumptions!$E$101)))</f>
        <v>46500</v>
      </c>
      <c r="BN232" s="105">
        <f ca="1">'Data - revenue'!BJ190*IF('Data - revenue'!BL192&lt;Assumptions!$D$99,Assumptions!$E$99,(IF('Data - revenue'!BL192&lt;Assumptions!$D$100,Assumptions!$E$100,Assumptions!$E$101)))</f>
        <v>46500</v>
      </c>
      <c r="BO232" s="105">
        <f ca="1">'Data - revenue'!BK190*IF('Data - revenue'!BM192&lt;Assumptions!$D$99,Assumptions!$E$99,(IF('Data - revenue'!BM192&lt;Assumptions!$D$100,Assumptions!$E$100,Assumptions!$E$101)))</f>
        <v>109000</v>
      </c>
      <c r="BP232" s="105">
        <f ca="1">'Data - revenue'!BL190*IF('Data - revenue'!BN192&lt;Assumptions!$D$99,Assumptions!$E$99,(IF('Data - revenue'!BN192&lt;Assumptions!$D$100,Assumptions!$E$100,Assumptions!$E$101)))</f>
        <v>59000</v>
      </c>
      <c r="BQ232" s="105">
        <f ca="1">'Data - revenue'!BM190*IF('Data - revenue'!BO192&lt;Assumptions!$D$99,Assumptions!$E$99,(IF('Data - revenue'!BO192&lt;Assumptions!$D$100,Assumptions!$E$100,Assumptions!$E$101)))</f>
        <v>68000</v>
      </c>
    </row>
    <row r="233" spans="1:69" s="21" customFormat="1" ht="16" customHeight="1">
      <c r="B233" s="21" t="s">
        <v>132</v>
      </c>
      <c r="C233" s="212" t="s">
        <v>34</v>
      </c>
      <c r="D233" s="212" t="s">
        <v>141</v>
      </c>
      <c r="E233" s="212" t="s">
        <v>302</v>
      </c>
      <c r="F233" s="212" t="s">
        <v>309</v>
      </c>
      <c r="G233" s="212"/>
      <c r="H233" s="197" t="s">
        <v>309</v>
      </c>
      <c r="I233" s="197" t="str">
        <f>CONCATENATE(B233,C233,D233,E233,F233,G233,H233)</f>
        <v>ExpensesOperationsHardwarePoPProvisioningProvisioning</v>
      </c>
      <c r="J233" s="105">
        <f>'Data - revenue'!F189*Assumptions!$D$103</f>
        <v>0</v>
      </c>
      <c r="K233" s="105">
        <f>'Data - revenue'!G189*Assumptions!$D$103</f>
        <v>0</v>
      </c>
      <c r="L233" s="105">
        <f>'Data - revenue'!H189*Assumptions!$D$103</f>
        <v>4860</v>
      </c>
      <c r="M233" s="105">
        <f>'Data - revenue'!I189*Assumptions!$D$103</f>
        <v>0</v>
      </c>
      <c r="N233" s="105">
        <f>'Data - revenue'!J189*Assumptions!$D$103</f>
        <v>0</v>
      </c>
      <c r="O233" s="105">
        <f>'Data - revenue'!K189*Assumptions!$D$103</f>
        <v>360</v>
      </c>
      <c r="P233" s="105">
        <f>'Data - revenue'!L189*Assumptions!$D$103</f>
        <v>4680</v>
      </c>
      <c r="Q233" s="105">
        <f>'Data - revenue'!M189*Assumptions!$D$103</f>
        <v>0</v>
      </c>
      <c r="R233" s="105">
        <f>'Data - revenue'!N189*Assumptions!$D$103</f>
        <v>450</v>
      </c>
      <c r="S233" s="105">
        <f>'Data - revenue'!O189*Assumptions!$D$103</f>
        <v>0</v>
      </c>
      <c r="T233" s="105">
        <f>'Data - revenue'!P189*Assumptions!$D$103</f>
        <v>0</v>
      </c>
      <c r="U233" s="105">
        <f>'Data - revenue'!Q189*Assumptions!$D$103</f>
        <v>450</v>
      </c>
      <c r="V233" s="105">
        <f>'Data - revenue'!R189*Assumptions!$D$103</f>
        <v>4320</v>
      </c>
      <c r="W233" s="105">
        <f>'Data - revenue'!S189*Assumptions!$D$103</f>
        <v>1080</v>
      </c>
      <c r="X233" s="105">
        <f>'Data - revenue'!T189*Assumptions!$D$103</f>
        <v>6480</v>
      </c>
      <c r="Y233" s="105">
        <f>'Data - revenue'!U189*Assumptions!$D$103</f>
        <v>0</v>
      </c>
      <c r="Z233" s="105">
        <f>'Data - revenue'!V189*Assumptions!$D$103</f>
        <v>1080</v>
      </c>
      <c r="AA233" s="105">
        <f>'Data - revenue'!W189*Assumptions!$D$103</f>
        <v>1080</v>
      </c>
      <c r="AB233" s="105">
        <f>'Data - revenue'!X189*Assumptions!$D$103</f>
        <v>10935</v>
      </c>
      <c r="AC233" s="105">
        <f>'Data - revenue'!Y189*Assumptions!$D$103</f>
        <v>1575</v>
      </c>
      <c r="AD233" s="105">
        <f>'Data - revenue'!Z189*Assumptions!$D$103</f>
        <v>8775</v>
      </c>
      <c r="AE233" s="105">
        <f>'Data - revenue'!AA189*Assumptions!$D$103</f>
        <v>1575</v>
      </c>
      <c r="AF233" s="105">
        <f>'Data - revenue'!AB189*Assumptions!$D$103</f>
        <v>1575</v>
      </c>
      <c r="AG233" s="105">
        <f>'Data - revenue'!AC189*Assumptions!$D$103</f>
        <v>1575</v>
      </c>
      <c r="AH233" s="105">
        <f>'Data - revenue'!AD189*Assumptions!$D$103</f>
        <v>17550</v>
      </c>
      <c r="AI233" s="105">
        <f>'Data - revenue'!AE189*Assumptions!$D$103</f>
        <v>2160</v>
      </c>
      <c r="AJ233" s="105">
        <f>'Data - revenue'!AF189*Assumptions!$D$103</f>
        <v>11160</v>
      </c>
      <c r="AK233" s="105">
        <f>'Data - revenue'!AG189*Assumptions!$D$103</f>
        <v>2160</v>
      </c>
      <c r="AL233" s="105">
        <f>'Data - revenue'!AH189*Assumptions!$D$103</f>
        <v>2160</v>
      </c>
      <c r="AM233" s="105">
        <f>'Data - revenue'!AI189*Assumptions!$D$103</f>
        <v>13320</v>
      </c>
      <c r="AN233" s="105">
        <f>'Data - revenue'!AJ189*Assumptions!$D$103</f>
        <v>52920</v>
      </c>
      <c r="AO233" s="105">
        <f>'Data - revenue'!AK189*Assumptions!$D$103</f>
        <v>16740</v>
      </c>
      <c r="AP233" s="105">
        <f>'Data - revenue'!AL189*Assumptions!$D$103</f>
        <v>16740</v>
      </c>
      <c r="AQ233" s="105">
        <f>'Data - revenue'!AM189*Assumptions!$D$103</f>
        <v>39240</v>
      </c>
      <c r="AR233" s="105">
        <f>'Data - revenue'!AN189*Assumptions!$D$103</f>
        <v>21240</v>
      </c>
      <c r="AS233" s="105">
        <f>'Data - revenue'!AO189*Assumptions!$D$103</f>
        <v>24480</v>
      </c>
      <c r="AT233" s="105">
        <f>'Data - revenue'!AP189*Assumptions!$D$103</f>
        <v>57780</v>
      </c>
      <c r="AU233" s="105">
        <f>'Data - revenue'!AQ189*Assumptions!$D$103</f>
        <v>24300</v>
      </c>
      <c r="AV233" s="105">
        <f>'Data - revenue'!AR189*Assumptions!$D$103</f>
        <v>28800</v>
      </c>
      <c r="AW233" s="105">
        <f>'Data - revenue'!AS189*Assumptions!$D$103</f>
        <v>26100</v>
      </c>
      <c r="AX233" s="105">
        <f>'Data - revenue'!AT189*Assumptions!$D$103</f>
        <v>26100</v>
      </c>
      <c r="AY233" s="105">
        <f>'Data - revenue'!AU189*Assumptions!$D$103</f>
        <v>30600</v>
      </c>
      <c r="AZ233" s="105">
        <f>'Data - revenue'!AV189*Assumptions!$D$103</f>
        <v>37800</v>
      </c>
      <c r="BA233" s="105">
        <f>'Data - revenue'!AW189*Assumptions!$D$103</f>
        <v>27000</v>
      </c>
      <c r="BB233" s="105">
        <f>'Data - revenue'!AX189*Assumptions!$D$103</f>
        <v>32400</v>
      </c>
      <c r="BC233" s="105">
        <f>'Data - revenue'!AY189*Assumptions!$D$103</f>
        <v>5400</v>
      </c>
      <c r="BD233" s="105">
        <f>'Data - revenue'!AZ189*Assumptions!$D$103</f>
        <v>27000</v>
      </c>
      <c r="BE233" s="105">
        <f>'Data - revenue'!BA189*Assumptions!$D$103</f>
        <v>32400</v>
      </c>
      <c r="BF233" s="105">
        <f>'Data - revenue'!BB189*Assumptions!$D$103</f>
        <v>5400</v>
      </c>
      <c r="BG233" s="105">
        <f>'Data - revenue'!BC189*Assumptions!$D$103</f>
        <v>27000</v>
      </c>
      <c r="BH233" s="105">
        <f>'Data - revenue'!BD189*Assumptions!$D$103</f>
        <v>27000</v>
      </c>
      <c r="BI233" s="105">
        <f>'Data - revenue'!BE189*Assumptions!$D$103</f>
        <v>5400</v>
      </c>
      <c r="BJ233" s="105">
        <f>'Data - revenue'!BF189*Assumptions!$D$103</f>
        <v>27000</v>
      </c>
      <c r="BK233" s="105">
        <f>'Data - revenue'!BG189*Assumptions!$D$103</f>
        <v>27000</v>
      </c>
      <c r="BL233" s="105">
        <f>'Data - revenue'!BH189*Assumptions!$D$103</f>
        <v>5400</v>
      </c>
      <c r="BM233" s="105">
        <f>'Data - revenue'!BI189*Assumptions!$D$103</f>
        <v>27000</v>
      </c>
      <c r="BN233" s="105">
        <f>'Data - revenue'!BJ189*Assumptions!$D$103</f>
        <v>27000</v>
      </c>
      <c r="BO233" s="105">
        <f>'Data - revenue'!BK189*Assumptions!$D$103</f>
        <v>5400</v>
      </c>
      <c r="BP233" s="105">
        <f>'Data - revenue'!BL189*Assumptions!$D$103</f>
        <v>27000</v>
      </c>
      <c r="BQ233" s="105">
        <f>'Data - revenue'!BM189*Assumptions!$D$103</f>
        <v>27000</v>
      </c>
    </row>
    <row r="234" spans="1:69" s="21" customFormat="1" ht="16" customHeight="1">
      <c r="B234" s="21" t="s">
        <v>132</v>
      </c>
      <c r="C234" s="212" t="s">
        <v>3</v>
      </c>
      <c r="D234" s="212" t="s">
        <v>118</v>
      </c>
      <c r="E234" s="212" t="s">
        <v>107</v>
      </c>
      <c r="F234" s="212" t="s">
        <v>87</v>
      </c>
      <c r="G234" s="212" t="s">
        <v>4</v>
      </c>
      <c r="H234" s="197" t="s">
        <v>72</v>
      </c>
      <c r="I234" s="197" t="str">
        <f t="shared" si="165"/>
        <v>ExpensesSales &amp; MarketingStaffCompensationSalarySalesSales Director</v>
      </c>
      <c r="J234" s="22">
        <f t="shared" ref="J234:S237" si="172">INDEX(RoleData, MATCH($H234,RoleNames,), MATCH($F234,ExpenseNames,))*INDEX(StaffData, MATCH(CONCATENATE($C234,"Staff",$G234,$H234),StaffDataLookupName,), MATCH(J$6,StaffDataMonths,))/INDEX(RoleData, 3, MATCH($F234,ExpenseNames,))</f>
        <v>0</v>
      </c>
      <c r="K234" s="22">
        <f t="shared" si="172"/>
        <v>0</v>
      </c>
      <c r="L234" s="22">
        <f t="shared" si="172"/>
        <v>0</v>
      </c>
      <c r="M234" s="22">
        <f t="shared" si="172"/>
        <v>0</v>
      </c>
      <c r="N234" s="22">
        <f t="shared" si="172"/>
        <v>0</v>
      </c>
      <c r="O234" s="22">
        <f t="shared" si="172"/>
        <v>0</v>
      </c>
      <c r="P234" s="22">
        <f t="shared" si="172"/>
        <v>0</v>
      </c>
      <c r="Q234" s="22">
        <f t="shared" si="172"/>
        <v>0</v>
      </c>
      <c r="R234" s="22">
        <f t="shared" si="172"/>
        <v>0</v>
      </c>
      <c r="S234" s="22">
        <f t="shared" si="172"/>
        <v>0</v>
      </c>
      <c r="T234" s="22">
        <f t="shared" ref="T234:AC237" ca="1" si="173">INDEX(RoleData, MATCH($H234,RoleNames,), MATCH($F234,ExpenseNames,))*INDEX(StaffData, MATCH(CONCATENATE($C234,"Staff",$G234,$H234),StaffDataLookupName,), MATCH(T$6,StaffDataMonths,))/INDEX(RoleData, 3, MATCH($F234,ExpenseNames,))</f>
        <v>140000</v>
      </c>
      <c r="U234" s="22">
        <f t="shared" si="173"/>
        <v>0</v>
      </c>
      <c r="V234" s="22">
        <f t="shared" ca="1" si="173"/>
        <v>220000</v>
      </c>
      <c r="W234" s="22">
        <f t="shared" ca="1" si="173"/>
        <v>220000</v>
      </c>
      <c r="X234" s="22">
        <f t="shared" ca="1" si="173"/>
        <v>250000</v>
      </c>
      <c r="Y234" s="22">
        <f t="shared" ca="1" si="173"/>
        <v>250000</v>
      </c>
      <c r="Z234" s="22">
        <f t="shared" ca="1" si="173"/>
        <v>300000</v>
      </c>
      <c r="AA234" s="22">
        <f t="shared" ca="1" si="173"/>
        <v>340000</v>
      </c>
      <c r="AB234" s="22">
        <f t="shared" ca="1" si="173"/>
        <v>570000</v>
      </c>
      <c r="AC234" s="22">
        <f t="shared" ca="1" si="173"/>
        <v>820000</v>
      </c>
      <c r="AD234" s="22">
        <f t="shared" ref="AD234:AM237" ca="1" si="174">INDEX(RoleData, MATCH($H234,RoleNames,), MATCH($F234,ExpenseNames,))*INDEX(StaffData, MATCH(CONCATENATE($C234,"Staff",$G234,$H234),StaffDataLookupName,), MATCH(AD$6,StaffDataMonths,))/INDEX(RoleData, 3, MATCH($F234,ExpenseNames,))</f>
        <v>950000</v>
      </c>
      <c r="AE234" s="22">
        <f t="shared" ca="1" si="174"/>
        <v>1260000</v>
      </c>
      <c r="AF234" s="22">
        <f t="shared" ca="1" si="174"/>
        <v>1260000</v>
      </c>
      <c r="AG234" s="22">
        <f t="shared" ca="1" si="174"/>
        <v>1260000</v>
      </c>
      <c r="AH234" s="22">
        <f t="shared" ca="1" si="174"/>
        <v>1260000</v>
      </c>
      <c r="AI234" s="22">
        <f t="shared" ca="1" si="174"/>
        <v>1260000</v>
      </c>
      <c r="AJ234" s="22">
        <f t="shared" ca="1" si="174"/>
        <v>1260000</v>
      </c>
      <c r="AK234" s="22">
        <f t="shared" ca="1" si="174"/>
        <v>1260000</v>
      </c>
      <c r="AL234" s="22">
        <f t="shared" ca="1" si="174"/>
        <v>1260000</v>
      </c>
      <c r="AM234" s="22">
        <f t="shared" ca="1" si="174"/>
        <v>1260000</v>
      </c>
      <c r="AN234" s="22">
        <f t="shared" ref="AN234:AW237" ca="1" si="175">INDEX(RoleData, MATCH($H234,RoleNames,), MATCH($F234,ExpenseNames,))*INDEX(StaffData, MATCH(CONCATENATE($C234,"Staff",$G234,$H234),StaffDataLookupName,), MATCH(AN$6,StaffDataMonths,))/INDEX(RoleData, 3, MATCH($F234,ExpenseNames,))</f>
        <v>1260000</v>
      </c>
      <c r="AO234" s="22">
        <f t="shared" ca="1" si="175"/>
        <v>1260000</v>
      </c>
      <c r="AP234" s="22">
        <f t="shared" ca="1" si="175"/>
        <v>1260000</v>
      </c>
      <c r="AQ234" s="22">
        <f t="shared" ca="1" si="175"/>
        <v>1260000</v>
      </c>
      <c r="AR234" s="22">
        <f t="shared" ca="1" si="175"/>
        <v>1260000</v>
      </c>
      <c r="AS234" s="22">
        <f t="shared" ca="1" si="175"/>
        <v>1260000</v>
      </c>
      <c r="AT234" s="22">
        <f t="shared" ca="1" si="175"/>
        <v>1260000</v>
      </c>
      <c r="AU234" s="22">
        <f t="shared" ca="1" si="175"/>
        <v>1260000</v>
      </c>
      <c r="AV234" s="22">
        <f t="shared" ca="1" si="175"/>
        <v>1260000</v>
      </c>
      <c r="AW234" s="22">
        <f t="shared" ca="1" si="175"/>
        <v>1260000</v>
      </c>
      <c r="AX234" s="22">
        <f t="shared" ref="AX234:BG237" ca="1" si="176">INDEX(RoleData, MATCH($H234,RoleNames,), MATCH($F234,ExpenseNames,))*INDEX(StaffData, MATCH(CONCATENATE($C234,"Staff",$G234,$H234),StaffDataLookupName,), MATCH(AX$6,StaffDataMonths,))/INDEX(RoleData, 3, MATCH($F234,ExpenseNames,))</f>
        <v>1260000</v>
      </c>
      <c r="AY234" s="22">
        <f t="shared" ca="1" si="176"/>
        <v>1260000</v>
      </c>
      <c r="AZ234" s="22">
        <f t="shared" ca="1" si="176"/>
        <v>1260000</v>
      </c>
      <c r="BA234" s="22">
        <f t="shared" ca="1" si="176"/>
        <v>1260000</v>
      </c>
      <c r="BB234" s="22">
        <f t="shared" ca="1" si="176"/>
        <v>1260000</v>
      </c>
      <c r="BC234" s="22">
        <f t="shared" ca="1" si="176"/>
        <v>1260000</v>
      </c>
      <c r="BD234" s="22">
        <f t="shared" ca="1" si="176"/>
        <v>1260000</v>
      </c>
      <c r="BE234" s="22">
        <f t="shared" ca="1" si="176"/>
        <v>1270000</v>
      </c>
      <c r="BF234" s="22">
        <f t="shared" ca="1" si="176"/>
        <v>1350000</v>
      </c>
      <c r="BG234" s="22">
        <f t="shared" ca="1" si="176"/>
        <v>1350000</v>
      </c>
      <c r="BH234" s="22">
        <f t="shared" ref="BH234:BQ237" ca="1" si="177">INDEX(RoleData, MATCH($H234,RoleNames,), MATCH($F234,ExpenseNames,))*INDEX(StaffData, MATCH(CONCATENATE($C234,"Staff",$G234,$H234),StaffDataLookupName,), MATCH(BH$6,StaffDataMonths,))/INDEX(RoleData, 3, MATCH($F234,ExpenseNames,))</f>
        <v>1350000</v>
      </c>
      <c r="BI234" s="22">
        <f t="shared" ca="1" si="177"/>
        <v>1350000</v>
      </c>
      <c r="BJ234" s="22">
        <f t="shared" ca="1" si="177"/>
        <v>1350000</v>
      </c>
      <c r="BK234" s="22">
        <f t="shared" ca="1" si="177"/>
        <v>1400000</v>
      </c>
      <c r="BL234" s="22">
        <f t="shared" ca="1" si="177"/>
        <v>1400000</v>
      </c>
      <c r="BM234" s="22">
        <f t="shared" ca="1" si="177"/>
        <v>1400000</v>
      </c>
      <c r="BN234" s="22">
        <f t="shared" ca="1" si="177"/>
        <v>1490000</v>
      </c>
      <c r="BO234" s="22">
        <f t="shared" ca="1" si="177"/>
        <v>1510000</v>
      </c>
      <c r="BP234" s="22">
        <f t="shared" ca="1" si="177"/>
        <v>1510000</v>
      </c>
      <c r="BQ234" s="22">
        <f t="shared" ca="1" si="177"/>
        <v>1510000</v>
      </c>
    </row>
    <row r="235" spans="1:69" s="21" customFormat="1" ht="16" customHeight="1">
      <c r="B235" s="21" t="s">
        <v>132</v>
      </c>
      <c r="C235" s="212" t="s">
        <v>3</v>
      </c>
      <c r="D235" s="212" t="s">
        <v>118</v>
      </c>
      <c r="E235" s="212" t="s">
        <v>107</v>
      </c>
      <c r="F235" s="212" t="s">
        <v>87</v>
      </c>
      <c r="G235" s="212" t="s">
        <v>4</v>
      </c>
      <c r="H235" s="197" t="s">
        <v>71</v>
      </c>
      <c r="I235" s="197" t="str">
        <f t="shared" si="165"/>
        <v>ExpensesSales &amp; MarketingStaffCompensationSalarySalesAccount Manager</v>
      </c>
      <c r="J235" s="22">
        <f t="shared" si="172"/>
        <v>0</v>
      </c>
      <c r="K235" s="22">
        <f t="shared" si="172"/>
        <v>0</v>
      </c>
      <c r="L235" s="22">
        <f t="shared" si="172"/>
        <v>0</v>
      </c>
      <c r="M235" s="22">
        <f t="shared" si="172"/>
        <v>0</v>
      </c>
      <c r="N235" s="22">
        <f t="shared" si="172"/>
        <v>0</v>
      </c>
      <c r="O235" s="22">
        <f t="shared" si="172"/>
        <v>0</v>
      </c>
      <c r="P235" s="22">
        <f t="shared" si="172"/>
        <v>0</v>
      </c>
      <c r="Q235" s="22">
        <f t="shared" si="172"/>
        <v>0</v>
      </c>
      <c r="R235" s="22">
        <f t="shared" si="172"/>
        <v>0</v>
      </c>
      <c r="S235" s="22">
        <f t="shared" si="172"/>
        <v>0</v>
      </c>
      <c r="T235" s="22">
        <f t="shared" ca="1" si="173"/>
        <v>740000</v>
      </c>
      <c r="U235" s="22">
        <f t="shared" si="173"/>
        <v>0</v>
      </c>
      <c r="V235" s="22">
        <f t="shared" ca="1" si="173"/>
        <v>1130000</v>
      </c>
      <c r="W235" s="22">
        <f t="shared" ca="1" si="173"/>
        <v>1130000</v>
      </c>
      <c r="X235" s="22">
        <f t="shared" ca="1" si="173"/>
        <v>1260000</v>
      </c>
      <c r="Y235" s="22">
        <f t="shared" ca="1" si="173"/>
        <v>1260000</v>
      </c>
      <c r="Z235" s="22">
        <f t="shared" ca="1" si="173"/>
        <v>1535000</v>
      </c>
      <c r="AA235" s="22">
        <f t="shared" ca="1" si="173"/>
        <v>1705000</v>
      </c>
      <c r="AB235" s="22">
        <f t="shared" ca="1" si="173"/>
        <v>2890000</v>
      </c>
      <c r="AC235" s="22">
        <f t="shared" ca="1" si="173"/>
        <v>4120000</v>
      </c>
      <c r="AD235" s="22">
        <f t="shared" ca="1" si="174"/>
        <v>4790000</v>
      </c>
      <c r="AE235" s="22">
        <f t="shared" ca="1" si="174"/>
        <v>6310000</v>
      </c>
      <c r="AF235" s="22">
        <f t="shared" ca="1" si="174"/>
        <v>6310000</v>
      </c>
      <c r="AG235" s="22">
        <f t="shared" ca="1" si="174"/>
        <v>6310000</v>
      </c>
      <c r="AH235" s="22">
        <f t="shared" ca="1" si="174"/>
        <v>6310000</v>
      </c>
      <c r="AI235" s="22">
        <f t="shared" ca="1" si="174"/>
        <v>6310000</v>
      </c>
      <c r="AJ235" s="22">
        <f t="shared" ca="1" si="174"/>
        <v>6310000</v>
      </c>
      <c r="AK235" s="22">
        <f t="shared" ca="1" si="174"/>
        <v>6310000</v>
      </c>
      <c r="AL235" s="22">
        <f t="shared" ca="1" si="174"/>
        <v>6310000</v>
      </c>
      <c r="AM235" s="22">
        <f t="shared" ca="1" si="174"/>
        <v>6310000</v>
      </c>
      <c r="AN235" s="22">
        <f t="shared" ca="1" si="175"/>
        <v>6310000</v>
      </c>
      <c r="AO235" s="22">
        <f t="shared" ca="1" si="175"/>
        <v>6310000</v>
      </c>
      <c r="AP235" s="22">
        <f t="shared" ca="1" si="175"/>
        <v>6310000</v>
      </c>
      <c r="AQ235" s="22">
        <f t="shared" ca="1" si="175"/>
        <v>6310000</v>
      </c>
      <c r="AR235" s="22">
        <f t="shared" ca="1" si="175"/>
        <v>6310000</v>
      </c>
      <c r="AS235" s="22">
        <f t="shared" ca="1" si="175"/>
        <v>6310000</v>
      </c>
      <c r="AT235" s="22">
        <f t="shared" ca="1" si="175"/>
        <v>6310000</v>
      </c>
      <c r="AU235" s="22">
        <f t="shared" ca="1" si="175"/>
        <v>6310000</v>
      </c>
      <c r="AV235" s="22">
        <f t="shared" ca="1" si="175"/>
        <v>6310000</v>
      </c>
      <c r="AW235" s="22">
        <f t="shared" ca="1" si="175"/>
        <v>6310000</v>
      </c>
      <c r="AX235" s="22">
        <f t="shared" ca="1" si="176"/>
        <v>6310000</v>
      </c>
      <c r="AY235" s="22">
        <f t="shared" ca="1" si="176"/>
        <v>6310000</v>
      </c>
      <c r="AZ235" s="22">
        <f t="shared" ca="1" si="176"/>
        <v>6310000</v>
      </c>
      <c r="BA235" s="22">
        <f t="shared" ca="1" si="176"/>
        <v>6310000</v>
      </c>
      <c r="BB235" s="22">
        <f t="shared" ca="1" si="176"/>
        <v>6310000</v>
      </c>
      <c r="BC235" s="22">
        <f t="shared" ca="1" si="176"/>
        <v>6310000</v>
      </c>
      <c r="BD235" s="22">
        <f t="shared" ca="1" si="176"/>
        <v>6310000</v>
      </c>
      <c r="BE235" s="22">
        <f t="shared" ca="1" si="176"/>
        <v>6395000</v>
      </c>
      <c r="BF235" s="22">
        <f t="shared" ca="1" si="176"/>
        <v>6790000</v>
      </c>
      <c r="BG235" s="22">
        <f t="shared" ca="1" si="176"/>
        <v>6790000</v>
      </c>
      <c r="BH235" s="22">
        <f t="shared" ca="1" si="177"/>
        <v>6790000</v>
      </c>
      <c r="BI235" s="22">
        <f t="shared" ca="1" si="177"/>
        <v>6790000</v>
      </c>
      <c r="BJ235" s="22">
        <f t="shared" ca="1" si="177"/>
        <v>6790000</v>
      </c>
      <c r="BK235" s="22">
        <f t="shared" ca="1" si="177"/>
        <v>7025000</v>
      </c>
      <c r="BL235" s="22">
        <f t="shared" ca="1" si="177"/>
        <v>7025000</v>
      </c>
      <c r="BM235" s="22">
        <f t="shared" ca="1" si="177"/>
        <v>7025000</v>
      </c>
      <c r="BN235" s="22">
        <f t="shared" ca="1" si="177"/>
        <v>7485000</v>
      </c>
      <c r="BO235" s="22">
        <f t="shared" ca="1" si="177"/>
        <v>7555000</v>
      </c>
      <c r="BP235" s="22">
        <f t="shared" ca="1" si="177"/>
        <v>7555000</v>
      </c>
      <c r="BQ235" s="22">
        <f t="shared" ca="1" si="177"/>
        <v>7555000</v>
      </c>
    </row>
    <row r="236" spans="1:69" s="21" customFormat="1" ht="16" customHeight="1">
      <c r="B236" s="21" t="s">
        <v>132</v>
      </c>
      <c r="C236" s="212" t="s">
        <v>3</v>
      </c>
      <c r="D236" s="212" t="s">
        <v>118</v>
      </c>
      <c r="E236" s="212" t="s">
        <v>107</v>
      </c>
      <c r="F236" s="212" t="s">
        <v>87</v>
      </c>
      <c r="G236" s="212" t="s">
        <v>97</v>
      </c>
      <c r="H236" s="197" t="s">
        <v>33</v>
      </c>
      <c r="I236" s="197" t="str">
        <f t="shared" si="165"/>
        <v>ExpensesSales &amp; MarketingStaffCompensationSalaryMarketingProduct Manager</v>
      </c>
      <c r="J236" s="22">
        <f t="shared" si="172"/>
        <v>0</v>
      </c>
      <c r="K236" s="22">
        <f t="shared" si="172"/>
        <v>0</v>
      </c>
      <c r="L236" s="22">
        <f t="shared" si="172"/>
        <v>0</v>
      </c>
      <c r="M236" s="22">
        <f t="shared" si="172"/>
        <v>0</v>
      </c>
      <c r="N236" s="22">
        <f t="shared" si="172"/>
        <v>0</v>
      </c>
      <c r="O236" s="22">
        <f t="shared" si="172"/>
        <v>0</v>
      </c>
      <c r="P236" s="22">
        <f t="shared" si="172"/>
        <v>0</v>
      </c>
      <c r="Q236" s="22">
        <f t="shared" si="172"/>
        <v>0</v>
      </c>
      <c r="R236" s="22">
        <f t="shared" si="172"/>
        <v>0</v>
      </c>
      <c r="S236" s="22">
        <f t="shared" si="172"/>
        <v>0</v>
      </c>
      <c r="T236" s="22">
        <f t="shared" si="173"/>
        <v>0</v>
      </c>
      <c r="U236" s="22">
        <f t="shared" si="173"/>
        <v>0</v>
      </c>
      <c r="V236" s="22">
        <f t="shared" si="173"/>
        <v>0</v>
      </c>
      <c r="W236" s="22">
        <f t="shared" si="173"/>
        <v>0</v>
      </c>
      <c r="X236" s="22">
        <f t="shared" si="173"/>
        <v>0</v>
      </c>
      <c r="Y236" s="22">
        <f t="shared" si="173"/>
        <v>0</v>
      </c>
      <c r="Z236" s="22">
        <f t="shared" si="173"/>
        <v>0</v>
      </c>
      <c r="AA236" s="22">
        <f t="shared" si="173"/>
        <v>0</v>
      </c>
      <c r="AB236" s="22">
        <f t="shared" si="173"/>
        <v>0</v>
      </c>
      <c r="AC236" s="22">
        <f t="shared" si="173"/>
        <v>0</v>
      </c>
      <c r="AD236" s="22">
        <f t="shared" si="174"/>
        <v>0</v>
      </c>
      <c r="AE236" s="22">
        <f t="shared" si="174"/>
        <v>0</v>
      </c>
      <c r="AF236" s="22">
        <f t="shared" si="174"/>
        <v>0</v>
      </c>
      <c r="AG236" s="22">
        <f t="shared" si="174"/>
        <v>0</v>
      </c>
      <c r="AH236" s="22">
        <f t="shared" si="174"/>
        <v>9166.6666666666661</v>
      </c>
      <c r="AI236" s="22">
        <f t="shared" si="174"/>
        <v>9166.6666666666661</v>
      </c>
      <c r="AJ236" s="22">
        <f t="shared" si="174"/>
        <v>9166.6666666666661</v>
      </c>
      <c r="AK236" s="22">
        <f t="shared" si="174"/>
        <v>9166.6666666666661</v>
      </c>
      <c r="AL236" s="22">
        <f t="shared" si="174"/>
        <v>9166.6666666666661</v>
      </c>
      <c r="AM236" s="22">
        <f t="shared" si="174"/>
        <v>9166.6666666666661</v>
      </c>
      <c r="AN236" s="22">
        <f t="shared" si="175"/>
        <v>9166.6666666666661</v>
      </c>
      <c r="AO236" s="22">
        <f t="shared" si="175"/>
        <v>9166.6666666666661</v>
      </c>
      <c r="AP236" s="22">
        <f t="shared" si="175"/>
        <v>9166.6666666666661</v>
      </c>
      <c r="AQ236" s="22">
        <f t="shared" si="175"/>
        <v>9166.6666666666661</v>
      </c>
      <c r="AR236" s="22">
        <f t="shared" si="175"/>
        <v>9166.6666666666661</v>
      </c>
      <c r="AS236" s="22">
        <f t="shared" si="175"/>
        <v>9166.6666666666661</v>
      </c>
      <c r="AT236" s="22">
        <f t="shared" si="175"/>
        <v>9166.6666666666661</v>
      </c>
      <c r="AU236" s="22">
        <f t="shared" si="175"/>
        <v>9166.6666666666661</v>
      </c>
      <c r="AV236" s="22">
        <f t="shared" si="175"/>
        <v>9166.6666666666661</v>
      </c>
      <c r="AW236" s="22">
        <f t="shared" si="175"/>
        <v>9166.6666666666661</v>
      </c>
      <c r="AX236" s="22">
        <f t="shared" si="176"/>
        <v>9166.6666666666661</v>
      </c>
      <c r="AY236" s="22">
        <f t="shared" si="176"/>
        <v>9166.6666666666661</v>
      </c>
      <c r="AZ236" s="22">
        <f t="shared" si="176"/>
        <v>9166.6666666666661</v>
      </c>
      <c r="BA236" s="22">
        <f t="shared" si="176"/>
        <v>9166.6666666666661</v>
      </c>
      <c r="BB236" s="22">
        <f t="shared" si="176"/>
        <v>9166.6666666666661</v>
      </c>
      <c r="BC236" s="22">
        <f t="shared" si="176"/>
        <v>9166.6666666666661</v>
      </c>
      <c r="BD236" s="22">
        <f t="shared" si="176"/>
        <v>9166.6666666666661</v>
      </c>
      <c r="BE236" s="22">
        <f t="shared" si="176"/>
        <v>9166.6666666666661</v>
      </c>
      <c r="BF236" s="22">
        <f t="shared" si="176"/>
        <v>9166.6666666666661</v>
      </c>
      <c r="BG236" s="22">
        <f t="shared" si="176"/>
        <v>18333.333333333332</v>
      </c>
      <c r="BH236" s="22">
        <f t="shared" si="177"/>
        <v>18333.333333333332</v>
      </c>
      <c r="BI236" s="22">
        <f t="shared" si="177"/>
        <v>18333.333333333332</v>
      </c>
      <c r="BJ236" s="22">
        <f t="shared" si="177"/>
        <v>18333.333333333332</v>
      </c>
      <c r="BK236" s="22">
        <f t="shared" si="177"/>
        <v>18333.333333333332</v>
      </c>
      <c r="BL236" s="22">
        <f t="shared" si="177"/>
        <v>18333.333333333332</v>
      </c>
      <c r="BM236" s="22">
        <f t="shared" si="177"/>
        <v>18333.333333333332</v>
      </c>
      <c r="BN236" s="22">
        <f t="shared" si="177"/>
        <v>18333.333333333332</v>
      </c>
      <c r="BO236" s="22">
        <f t="shared" si="177"/>
        <v>18333.333333333332</v>
      </c>
      <c r="BP236" s="22">
        <f t="shared" si="177"/>
        <v>18333.333333333332</v>
      </c>
      <c r="BQ236" s="22">
        <f t="shared" si="177"/>
        <v>18333.333333333332</v>
      </c>
    </row>
    <row r="237" spans="1:69" s="21" customFormat="1" ht="16" customHeight="1">
      <c r="B237" s="21" t="s">
        <v>132</v>
      </c>
      <c r="C237" s="212" t="s">
        <v>3</v>
      </c>
      <c r="D237" s="212" t="s">
        <v>118</v>
      </c>
      <c r="E237" s="212" t="s">
        <v>107</v>
      </c>
      <c r="F237" s="212" t="s">
        <v>87</v>
      </c>
      <c r="G237" s="212" t="s">
        <v>97</v>
      </c>
      <c r="H237" s="197" t="s">
        <v>76</v>
      </c>
      <c r="I237" s="197" t="str">
        <f t="shared" si="165"/>
        <v>ExpensesSales &amp; MarketingStaffCompensationSalaryMarketingMarketing Director</v>
      </c>
      <c r="J237" s="22">
        <f t="shared" si="172"/>
        <v>0</v>
      </c>
      <c r="K237" s="22">
        <f t="shared" si="172"/>
        <v>0</v>
      </c>
      <c r="L237" s="22">
        <f t="shared" si="172"/>
        <v>0</v>
      </c>
      <c r="M237" s="22">
        <f t="shared" si="172"/>
        <v>0</v>
      </c>
      <c r="N237" s="22">
        <f t="shared" si="172"/>
        <v>0</v>
      </c>
      <c r="O237" s="22">
        <f t="shared" si="172"/>
        <v>0</v>
      </c>
      <c r="P237" s="22">
        <f t="shared" si="172"/>
        <v>10000</v>
      </c>
      <c r="Q237" s="22">
        <f t="shared" si="172"/>
        <v>10000</v>
      </c>
      <c r="R237" s="22">
        <f t="shared" si="172"/>
        <v>10000</v>
      </c>
      <c r="S237" s="22">
        <f t="shared" si="172"/>
        <v>10000</v>
      </c>
      <c r="T237" s="22">
        <f t="shared" si="173"/>
        <v>10000</v>
      </c>
      <c r="U237" s="22">
        <f t="shared" si="173"/>
        <v>10000</v>
      </c>
      <c r="V237" s="22">
        <f t="shared" si="173"/>
        <v>10000</v>
      </c>
      <c r="W237" s="22">
        <f t="shared" si="173"/>
        <v>10000</v>
      </c>
      <c r="X237" s="22">
        <f t="shared" si="173"/>
        <v>10000</v>
      </c>
      <c r="Y237" s="22">
        <f t="shared" si="173"/>
        <v>10000</v>
      </c>
      <c r="Z237" s="22">
        <f t="shared" si="173"/>
        <v>10000</v>
      </c>
      <c r="AA237" s="22">
        <f t="shared" si="173"/>
        <v>10000</v>
      </c>
      <c r="AB237" s="22">
        <f t="shared" si="173"/>
        <v>10000</v>
      </c>
      <c r="AC237" s="22">
        <f t="shared" si="173"/>
        <v>10000</v>
      </c>
      <c r="AD237" s="22">
        <f t="shared" si="174"/>
        <v>10000</v>
      </c>
      <c r="AE237" s="22">
        <f t="shared" si="174"/>
        <v>10000</v>
      </c>
      <c r="AF237" s="22">
        <f t="shared" si="174"/>
        <v>10000</v>
      </c>
      <c r="AG237" s="22">
        <f t="shared" si="174"/>
        <v>10000</v>
      </c>
      <c r="AH237" s="22">
        <f t="shared" si="174"/>
        <v>10000</v>
      </c>
      <c r="AI237" s="22">
        <f t="shared" si="174"/>
        <v>10000</v>
      </c>
      <c r="AJ237" s="22">
        <f t="shared" si="174"/>
        <v>10000</v>
      </c>
      <c r="AK237" s="22">
        <f t="shared" si="174"/>
        <v>10000</v>
      </c>
      <c r="AL237" s="22">
        <f t="shared" si="174"/>
        <v>10000</v>
      </c>
      <c r="AM237" s="22">
        <f t="shared" si="174"/>
        <v>10000</v>
      </c>
      <c r="AN237" s="22">
        <f t="shared" si="175"/>
        <v>10000</v>
      </c>
      <c r="AO237" s="22">
        <f t="shared" si="175"/>
        <v>10000</v>
      </c>
      <c r="AP237" s="22">
        <f t="shared" si="175"/>
        <v>10000</v>
      </c>
      <c r="AQ237" s="22">
        <f t="shared" si="175"/>
        <v>10000</v>
      </c>
      <c r="AR237" s="22">
        <f t="shared" si="175"/>
        <v>10000</v>
      </c>
      <c r="AS237" s="22">
        <f t="shared" si="175"/>
        <v>10000</v>
      </c>
      <c r="AT237" s="22">
        <f t="shared" si="175"/>
        <v>10000</v>
      </c>
      <c r="AU237" s="22">
        <f t="shared" si="175"/>
        <v>10000</v>
      </c>
      <c r="AV237" s="22">
        <f t="shared" si="175"/>
        <v>10000</v>
      </c>
      <c r="AW237" s="22">
        <f t="shared" si="175"/>
        <v>10000</v>
      </c>
      <c r="AX237" s="22">
        <f t="shared" si="176"/>
        <v>10000</v>
      </c>
      <c r="AY237" s="22">
        <f t="shared" si="176"/>
        <v>10000</v>
      </c>
      <c r="AZ237" s="22">
        <f t="shared" si="176"/>
        <v>10000</v>
      </c>
      <c r="BA237" s="22">
        <f t="shared" si="176"/>
        <v>10000</v>
      </c>
      <c r="BB237" s="22">
        <f t="shared" si="176"/>
        <v>10000</v>
      </c>
      <c r="BC237" s="22">
        <f t="shared" si="176"/>
        <v>10000</v>
      </c>
      <c r="BD237" s="22">
        <f t="shared" si="176"/>
        <v>10000</v>
      </c>
      <c r="BE237" s="22">
        <f t="shared" si="176"/>
        <v>10000</v>
      </c>
      <c r="BF237" s="22">
        <f t="shared" si="176"/>
        <v>10000</v>
      </c>
      <c r="BG237" s="22">
        <f t="shared" si="176"/>
        <v>10000</v>
      </c>
      <c r="BH237" s="22">
        <f t="shared" si="177"/>
        <v>10000</v>
      </c>
      <c r="BI237" s="22">
        <f t="shared" si="177"/>
        <v>10000</v>
      </c>
      <c r="BJ237" s="22">
        <f t="shared" si="177"/>
        <v>10000</v>
      </c>
      <c r="BK237" s="22">
        <f t="shared" si="177"/>
        <v>10000</v>
      </c>
      <c r="BL237" s="22">
        <f t="shared" si="177"/>
        <v>10000</v>
      </c>
      <c r="BM237" s="22">
        <f t="shared" si="177"/>
        <v>10000</v>
      </c>
      <c r="BN237" s="22">
        <f t="shared" si="177"/>
        <v>10000</v>
      </c>
      <c r="BO237" s="22">
        <f t="shared" si="177"/>
        <v>10000</v>
      </c>
      <c r="BP237" s="22">
        <f t="shared" si="177"/>
        <v>10000</v>
      </c>
      <c r="BQ237" s="22">
        <f t="shared" si="177"/>
        <v>10000</v>
      </c>
    </row>
    <row r="238" spans="1:69" s="21" customFormat="1" ht="16" customHeight="1">
      <c r="B238" s="21" t="s">
        <v>132</v>
      </c>
      <c r="C238" s="212" t="s">
        <v>3</v>
      </c>
      <c r="D238" s="212" t="s">
        <v>118</v>
      </c>
      <c r="E238" s="212" t="s">
        <v>107</v>
      </c>
      <c r="F238" s="212" t="s">
        <v>88</v>
      </c>
      <c r="G238" s="212" t="s">
        <v>4</v>
      </c>
      <c r="H238" s="197" t="s">
        <v>72</v>
      </c>
      <c r="I238" s="197" t="str">
        <f t="shared" si="165"/>
        <v>ExpensesSales &amp; MarketingStaffCompensationBonusSalesSales Director</v>
      </c>
      <c r="J238" s="22">
        <f t="shared" ref="J238:AO238" si="178">INDEX(RoleData, MATCH($H238,RoleNames,), MATCH($F238,ExpenseNames,))*J234</f>
        <v>0</v>
      </c>
      <c r="K238" s="22">
        <f t="shared" si="178"/>
        <v>0</v>
      </c>
      <c r="L238" s="22">
        <f t="shared" si="178"/>
        <v>0</v>
      </c>
      <c r="M238" s="22">
        <f t="shared" si="178"/>
        <v>0</v>
      </c>
      <c r="N238" s="22">
        <f t="shared" si="178"/>
        <v>0</v>
      </c>
      <c r="O238" s="22">
        <f t="shared" si="178"/>
        <v>0</v>
      </c>
      <c r="P238" s="22">
        <f t="shared" si="178"/>
        <v>0</v>
      </c>
      <c r="Q238" s="22">
        <f t="shared" si="178"/>
        <v>0</v>
      </c>
      <c r="R238" s="22">
        <f t="shared" si="178"/>
        <v>0</v>
      </c>
      <c r="S238" s="22">
        <f t="shared" si="178"/>
        <v>0</v>
      </c>
      <c r="T238" s="22">
        <f t="shared" ca="1" si="178"/>
        <v>21000</v>
      </c>
      <c r="U238" s="22">
        <f t="shared" si="178"/>
        <v>0</v>
      </c>
      <c r="V238" s="22">
        <f t="shared" ca="1" si="178"/>
        <v>33000</v>
      </c>
      <c r="W238" s="22">
        <f t="shared" ca="1" si="178"/>
        <v>33000</v>
      </c>
      <c r="X238" s="22">
        <f t="shared" ca="1" si="178"/>
        <v>37500</v>
      </c>
      <c r="Y238" s="22">
        <f t="shared" ca="1" si="178"/>
        <v>37500</v>
      </c>
      <c r="Z238" s="22">
        <f t="shared" ca="1" si="178"/>
        <v>45000</v>
      </c>
      <c r="AA238" s="22">
        <f t="shared" ca="1" si="178"/>
        <v>51000</v>
      </c>
      <c r="AB238" s="22">
        <f t="shared" ca="1" si="178"/>
        <v>85500</v>
      </c>
      <c r="AC238" s="22">
        <f t="shared" ca="1" si="178"/>
        <v>123000</v>
      </c>
      <c r="AD238" s="22">
        <f t="shared" ca="1" si="178"/>
        <v>142500</v>
      </c>
      <c r="AE238" s="22">
        <f t="shared" ca="1" si="178"/>
        <v>189000</v>
      </c>
      <c r="AF238" s="22">
        <f t="shared" ca="1" si="178"/>
        <v>189000</v>
      </c>
      <c r="AG238" s="22">
        <f t="shared" ca="1" si="178"/>
        <v>189000</v>
      </c>
      <c r="AH238" s="22">
        <f t="shared" ca="1" si="178"/>
        <v>189000</v>
      </c>
      <c r="AI238" s="22">
        <f t="shared" ca="1" si="178"/>
        <v>189000</v>
      </c>
      <c r="AJ238" s="22">
        <f t="shared" ca="1" si="178"/>
        <v>189000</v>
      </c>
      <c r="AK238" s="22">
        <f t="shared" ca="1" si="178"/>
        <v>189000</v>
      </c>
      <c r="AL238" s="22">
        <f t="shared" ca="1" si="178"/>
        <v>189000</v>
      </c>
      <c r="AM238" s="22">
        <f t="shared" ca="1" si="178"/>
        <v>189000</v>
      </c>
      <c r="AN238" s="22">
        <f t="shared" ca="1" si="178"/>
        <v>189000</v>
      </c>
      <c r="AO238" s="22">
        <f t="shared" ca="1" si="178"/>
        <v>189000</v>
      </c>
      <c r="AP238" s="22">
        <f t="shared" ref="AP238:BQ238" ca="1" si="179">INDEX(RoleData, MATCH($H238,RoleNames,), MATCH($F238,ExpenseNames,))*AP234</f>
        <v>189000</v>
      </c>
      <c r="AQ238" s="22">
        <f t="shared" ca="1" si="179"/>
        <v>189000</v>
      </c>
      <c r="AR238" s="22">
        <f t="shared" ca="1" si="179"/>
        <v>189000</v>
      </c>
      <c r="AS238" s="22">
        <f t="shared" ca="1" si="179"/>
        <v>189000</v>
      </c>
      <c r="AT238" s="22">
        <f t="shared" ca="1" si="179"/>
        <v>189000</v>
      </c>
      <c r="AU238" s="22">
        <f t="shared" ca="1" si="179"/>
        <v>189000</v>
      </c>
      <c r="AV238" s="22">
        <f t="shared" ca="1" si="179"/>
        <v>189000</v>
      </c>
      <c r="AW238" s="22">
        <f t="shared" ca="1" si="179"/>
        <v>189000</v>
      </c>
      <c r="AX238" s="22">
        <f t="shared" ca="1" si="179"/>
        <v>189000</v>
      </c>
      <c r="AY238" s="22">
        <f t="shared" ca="1" si="179"/>
        <v>189000</v>
      </c>
      <c r="AZ238" s="22">
        <f t="shared" ca="1" si="179"/>
        <v>189000</v>
      </c>
      <c r="BA238" s="22">
        <f t="shared" ca="1" si="179"/>
        <v>189000</v>
      </c>
      <c r="BB238" s="22">
        <f t="shared" ca="1" si="179"/>
        <v>189000</v>
      </c>
      <c r="BC238" s="22">
        <f t="shared" ca="1" si="179"/>
        <v>189000</v>
      </c>
      <c r="BD238" s="22">
        <f t="shared" ca="1" si="179"/>
        <v>189000</v>
      </c>
      <c r="BE238" s="22">
        <f t="shared" ca="1" si="179"/>
        <v>190500</v>
      </c>
      <c r="BF238" s="22">
        <f t="shared" ca="1" si="179"/>
        <v>202500</v>
      </c>
      <c r="BG238" s="22">
        <f t="shared" ca="1" si="179"/>
        <v>202500</v>
      </c>
      <c r="BH238" s="22">
        <f t="shared" ca="1" si="179"/>
        <v>202500</v>
      </c>
      <c r="BI238" s="22">
        <f t="shared" ca="1" si="179"/>
        <v>202500</v>
      </c>
      <c r="BJ238" s="22">
        <f t="shared" ca="1" si="179"/>
        <v>202500</v>
      </c>
      <c r="BK238" s="22">
        <f t="shared" ca="1" si="179"/>
        <v>210000</v>
      </c>
      <c r="BL238" s="22">
        <f t="shared" ca="1" si="179"/>
        <v>210000</v>
      </c>
      <c r="BM238" s="22">
        <f t="shared" ca="1" si="179"/>
        <v>210000</v>
      </c>
      <c r="BN238" s="22">
        <f t="shared" ca="1" si="179"/>
        <v>223500</v>
      </c>
      <c r="BO238" s="22">
        <f t="shared" ca="1" si="179"/>
        <v>226500</v>
      </c>
      <c r="BP238" s="22">
        <f t="shared" ca="1" si="179"/>
        <v>226500</v>
      </c>
      <c r="BQ238" s="22">
        <f t="shared" ca="1" si="179"/>
        <v>226500</v>
      </c>
    </row>
    <row r="239" spans="1:69" s="21" customFormat="1" ht="16" customHeight="1">
      <c r="B239" s="21" t="s">
        <v>132</v>
      </c>
      <c r="C239" s="212" t="s">
        <v>3</v>
      </c>
      <c r="D239" s="212" t="s">
        <v>118</v>
      </c>
      <c r="E239" s="212" t="s">
        <v>107</v>
      </c>
      <c r="F239" s="212" t="s">
        <v>88</v>
      </c>
      <c r="G239" s="212" t="s">
        <v>4</v>
      </c>
      <c r="H239" s="197" t="s">
        <v>71</v>
      </c>
      <c r="I239" s="197" t="str">
        <f t="shared" si="165"/>
        <v>ExpensesSales &amp; MarketingStaffCompensationBonusSalesAccount Manager</v>
      </c>
      <c r="J239" s="22">
        <f t="shared" ref="J239:AO239" si="180">INDEX(RoleData, MATCH($H239,RoleNames,), MATCH($F239,ExpenseNames,))*J235</f>
        <v>0</v>
      </c>
      <c r="K239" s="22">
        <f t="shared" si="180"/>
        <v>0</v>
      </c>
      <c r="L239" s="22">
        <f t="shared" si="180"/>
        <v>0</v>
      </c>
      <c r="M239" s="22">
        <f t="shared" si="180"/>
        <v>0</v>
      </c>
      <c r="N239" s="22">
        <f t="shared" si="180"/>
        <v>0</v>
      </c>
      <c r="O239" s="22">
        <f t="shared" si="180"/>
        <v>0</v>
      </c>
      <c r="P239" s="22">
        <f t="shared" si="180"/>
        <v>0</v>
      </c>
      <c r="Q239" s="22">
        <f t="shared" si="180"/>
        <v>0</v>
      </c>
      <c r="R239" s="22">
        <f t="shared" si="180"/>
        <v>0</v>
      </c>
      <c r="S239" s="22">
        <f t="shared" si="180"/>
        <v>0</v>
      </c>
      <c r="T239" s="22">
        <f t="shared" ca="1" si="180"/>
        <v>111000</v>
      </c>
      <c r="U239" s="22">
        <f t="shared" si="180"/>
        <v>0</v>
      </c>
      <c r="V239" s="22">
        <f t="shared" ca="1" si="180"/>
        <v>169500</v>
      </c>
      <c r="W239" s="22">
        <f t="shared" ca="1" si="180"/>
        <v>169500</v>
      </c>
      <c r="X239" s="22">
        <f t="shared" ca="1" si="180"/>
        <v>189000</v>
      </c>
      <c r="Y239" s="22">
        <f t="shared" ca="1" si="180"/>
        <v>189000</v>
      </c>
      <c r="Z239" s="22">
        <f t="shared" ca="1" si="180"/>
        <v>230250</v>
      </c>
      <c r="AA239" s="22">
        <f t="shared" ca="1" si="180"/>
        <v>255750</v>
      </c>
      <c r="AB239" s="22">
        <f t="shared" ca="1" si="180"/>
        <v>433500</v>
      </c>
      <c r="AC239" s="22">
        <f t="shared" ca="1" si="180"/>
        <v>618000</v>
      </c>
      <c r="AD239" s="22">
        <f t="shared" ca="1" si="180"/>
        <v>718500</v>
      </c>
      <c r="AE239" s="22">
        <f t="shared" ca="1" si="180"/>
        <v>946500</v>
      </c>
      <c r="AF239" s="22">
        <f t="shared" ca="1" si="180"/>
        <v>946500</v>
      </c>
      <c r="AG239" s="22">
        <f t="shared" ca="1" si="180"/>
        <v>946500</v>
      </c>
      <c r="AH239" s="22">
        <f t="shared" ca="1" si="180"/>
        <v>946500</v>
      </c>
      <c r="AI239" s="22">
        <f t="shared" ca="1" si="180"/>
        <v>946500</v>
      </c>
      <c r="AJ239" s="22">
        <f t="shared" ca="1" si="180"/>
        <v>946500</v>
      </c>
      <c r="AK239" s="22">
        <f t="shared" ca="1" si="180"/>
        <v>946500</v>
      </c>
      <c r="AL239" s="22">
        <f t="shared" ca="1" si="180"/>
        <v>946500</v>
      </c>
      <c r="AM239" s="22">
        <f t="shared" ca="1" si="180"/>
        <v>946500</v>
      </c>
      <c r="AN239" s="22">
        <f t="shared" ca="1" si="180"/>
        <v>946500</v>
      </c>
      <c r="AO239" s="22">
        <f t="shared" ca="1" si="180"/>
        <v>946500</v>
      </c>
      <c r="AP239" s="22">
        <f t="shared" ref="AP239:BQ239" ca="1" si="181">INDEX(RoleData, MATCH($H239,RoleNames,), MATCH($F239,ExpenseNames,))*AP235</f>
        <v>946500</v>
      </c>
      <c r="AQ239" s="22">
        <f t="shared" ca="1" si="181"/>
        <v>946500</v>
      </c>
      <c r="AR239" s="22">
        <f t="shared" ca="1" si="181"/>
        <v>946500</v>
      </c>
      <c r="AS239" s="22">
        <f t="shared" ca="1" si="181"/>
        <v>946500</v>
      </c>
      <c r="AT239" s="22">
        <f t="shared" ca="1" si="181"/>
        <v>946500</v>
      </c>
      <c r="AU239" s="22">
        <f t="shared" ca="1" si="181"/>
        <v>946500</v>
      </c>
      <c r="AV239" s="22">
        <f t="shared" ca="1" si="181"/>
        <v>946500</v>
      </c>
      <c r="AW239" s="22">
        <f t="shared" ca="1" si="181"/>
        <v>946500</v>
      </c>
      <c r="AX239" s="22">
        <f t="shared" ca="1" si="181"/>
        <v>946500</v>
      </c>
      <c r="AY239" s="22">
        <f t="shared" ca="1" si="181"/>
        <v>946500</v>
      </c>
      <c r="AZ239" s="22">
        <f t="shared" ca="1" si="181"/>
        <v>946500</v>
      </c>
      <c r="BA239" s="22">
        <f t="shared" ca="1" si="181"/>
        <v>946500</v>
      </c>
      <c r="BB239" s="22">
        <f t="shared" ca="1" si="181"/>
        <v>946500</v>
      </c>
      <c r="BC239" s="22">
        <f t="shared" ca="1" si="181"/>
        <v>946500</v>
      </c>
      <c r="BD239" s="22">
        <f t="shared" ca="1" si="181"/>
        <v>946500</v>
      </c>
      <c r="BE239" s="22">
        <f t="shared" ca="1" si="181"/>
        <v>959250</v>
      </c>
      <c r="BF239" s="22">
        <f t="shared" ca="1" si="181"/>
        <v>1018500</v>
      </c>
      <c r="BG239" s="22">
        <f t="shared" ca="1" si="181"/>
        <v>1018500</v>
      </c>
      <c r="BH239" s="22">
        <f t="shared" ca="1" si="181"/>
        <v>1018500</v>
      </c>
      <c r="BI239" s="22">
        <f t="shared" ca="1" si="181"/>
        <v>1018500</v>
      </c>
      <c r="BJ239" s="22">
        <f t="shared" ca="1" si="181"/>
        <v>1018500</v>
      </c>
      <c r="BK239" s="22">
        <f t="shared" ca="1" si="181"/>
        <v>1053750</v>
      </c>
      <c r="BL239" s="22">
        <f t="shared" ca="1" si="181"/>
        <v>1053750</v>
      </c>
      <c r="BM239" s="22">
        <f t="shared" ca="1" si="181"/>
        <v>1053750</v>
      </c>
      <c r="BN239" s="22">
        <f t="shared" ca="1" si="181"/>
        <v>1122750</v>
      </c>
      <c r="BO239" s="22">
        <f t="shared" ca="1" si="181"/>
        <v>1133250</v>
      </c>
      <c r="BP239" s="22">
        <f t="shared" ca="1" si="181"/>
        <v>1133250</v>
      </c>
      <c r="BQ239" s="22">
        <f t="shared" ca="1" si="181"/>
        <v>1133250</v>
      </c>
    </row>
    <row r="240" spans="1:69" s="21" customFormat="1" ht="16" customHeight="1">
      <c r="B240" s="21" t="s">
        <v>132</v>
      </c>
      <c r="C240" s="212" t="s">
        <v>3</v>
      </c>
      <c r="D240" s="212" t="s">
        <v>118</v>
      </c>
      <c r="E240" s="212" t="s">
        <v>107</v>
      </c>
      <c r="F240" s="212" t="s">
        <v>88</v>
      </c>
      <c r="G240" s="212" t="s">
        <v>97</v>
      </c>
      <c r="H240" s="197" t="s">
        <v>33</v>
      </c>
      <c r="I240" s="197" t="str">
        <f t="shared" si="165"/>
        <v>ExpensesSales &amp; MarketingStaffCompensationBonusMarketingProduct Manager</v>
      </c>
      <c r="J240" s="22">
        <f t="shared" ref="J240:AO240" si="182">INDEX(RoleData, MATCH($H240,RoleNames,), MATCH($F240,ExpenseNames,))*J236</f>
        <v>0</v>
      </c>
      <c r="K240" s="22">
        <f t="shared" si="182"/>
        <v>0</v>
      </c>
      <c r="L240" s="22">
        <f t="shared" si="182"/>
        <v>0</v>
      </c>
      <c r="M240" s="22">
        <f t="shared" si="182"/>
        <v>0</v>
      </c>
      <c r="N240" s="22">
        <f t="shared" si="182"/>
        <v>0</v>
      </c>
      <c r="O240" s="22">
        <f t="shared" si="182"/>
        <v>0</v>
      </c>
      <c r="P240" s="22">
        <f t="shared" si="182"/>
        <v>0</v>
      </c>
      <c r="Q240" s="22">
        <f t="shared" si="182"/>
        <v>0</v>
      </c>
      <c r="R240" s="22">
        <f t="shared" si="182"/>
        <v>0</v>
      </c>
      <c r="S240" s="22">
        <f t="shared" si="182"/>
        <v>0</v>
      </c>
      <c r="T240" s="22">
        <f t="shared" si="182"/>
        <v>0</v>
      </c>
      <c r="U240" s="22">
        <f t="shared" si="182"/>
        <v>0</v>
      </c>
      <c r="V240" s="22">
        <f t="shared" si="182"/>
        <v>0</v>
      </c>
      <c r="W240" s="22">
        <f t="shared" si="182"/>
        <v>0</v>
      </c>
      <c r="X240" s="22">
        <f t="shared" si="182"/>
        <v>0</v>
      </c>
      <c r="Y240" s="22">
        <f t="shared" si="182"/>
        <v>0</v>
      </c>
      <c r="Z240" s="22">
        <f t="shared" si="182"/>
        <v>0</v>
      </c>
      <c r="AA240" s="22">
        <f t="shared" si="182"/>
        <v>0</v>
      </c>
      <c r="AB240" s="22">
        <f t="shared" si="182"/>
        <v>0</v>
      </c>
      <c r="AC240" s="22">
        <f t="shared" si="182"/>
        <v>0</v>
      </c>
      <c r="AD240" s="22">
        <f t="shared" si="182"/>
        <v>0</v>
      </c>
      <c r="AE240" s="22">
        <f t="shared" si="182"/>
        <v>0</v>
      </c>
      <c r="AF240" s="22">
        <f t="shared" si="182"/>
        <v>0</v>
      </c>
      <c r="AG240" s="22">
        <f t="shared" si="182"/>
        <v>0</v>
      </c>
      <c r="AH240" s="22">
        <f t="shared" si="182"/>
        <v>916.66666666666663</v>
      </c>
      <c r="AI240" s="22">
        <f t="shared" si="182"/>
        <v>916.66666666666663</v>
      </c>
      <c r="AJ240" s="22">
        <f t="shared" si="182"/>
        <v>916.66666666666663</v>
      </c>
      <c r="AK240" s="22">
        <f t="shared" si="182"/>
        <v>916.66666666666663</v>
      </c>
      <c r="AL240" s="22">
        <f t="shared" si="182"/>
        <v>916.66666666666663</v>
      </c>
      <c r="AM240" s="22">
        <f t="shared" si="182"/>
        <v>916.66666666666663</v>
      </c>
      <c r="AN240" s="22">
        <f t="shared" si="182"/>
        <v>916.66666666666663</v>
      </c>
      <c r="AO240" s="22">
        <f t="shared" si="182"/>
        <v>916.66666666666663</v>
      </c>
      <c r="AP240" s="22">
        <f t="shared" ref="AP240:BQ240" si="183">INDEX(RoleData, MATCH($H240,RoleNames,), MATCH($F240,ExpenseNames,))*AP236</f>
        <v>916.66666666666663</v>
      </c>
      <c r="AQ240" s="22">
        <f t="shared" si="183"/>
        <v>916.66666666666663</v>
      </c>
      <c r="AR240" s="22">
        <f t="shared" si="183"/>
        <v>916.66666666666663</v>
      </c>
      <c r="AS240" s="22">
        <f t="shared" si="183"/>
        <v>916.66666666666663</v>
      </c>
      <c r="AT240" s="22">
        <f t="shared" si="183"/>
        <v>916.66666666666663</v>
      </c>
      <c r="AU240" s="22">
        <f t="shared" si="183"/>
        <v>916.66666666666663</v>
      </c>
      <c r="AV240" s="22">
        <f t="shared" si="183"/>
        <v>916.66666666666663</v>
      </c>
      <c r="AW240" s="22">
        <f t="shared" si="183"/>
        <v>916.66666666666663</v>
      </c>
      <c r="AX240" s="22">
        <f t="shared" si="183"/>
        <v>916.66666666666663</v>
      </c>
      <c r="AY240" s="22">
        <f t="shared" si="183"/>
        <v>916.66666666666663</v>
      </c>
      <c r="AZ240" s="22">
        <f t="shared" si="183"/>
        <v>916.66666666666663</v>
      </c>
      <c r="BA240" s="22">
        <f t="shared" si="183"/>
        <v>916.66666666666663</v>
      </c>
      <c r="BB240" s="22">
        <f t="shared" si="183"/>
        <v>916.66666666666663</v>
      </c>
      <c r="BC240" s="22">
        <f t="shared" si="183"/>
        <v>916.66666666666663</v>
      </c>
      <c r="BD240" s="22">
        <f t="shared" si="183"/>
        <v>916.66666666666663</v>
      </c>
      <c r="BE240" s="22">
        <f t="shared" si="183"/>
        <v>916.66666666666663</v>
      </c>
      <c r="BF240" s="22">
        <f t="shared" si="183"/>
        <v>916.66666666666663</v>
      </c>
      <c r="BG240" s="22">
        <f t="shared" si="183"/>
        <v>1833.3333333333333</v>
      </c>
      <c r="BH240" s="22">
        <f t="shared" si="183"/>
        <v>1833.3333333333333</v>
      </c>
      <c r="BI240" s="22">
        <f t="shared" si="183"/>
        <v>1833.3333333333333</v>
      </c>
      <c r="BJ240" s="22">
        <f t="shared" si="183"/>
        <v>1833.3333333333333</v>
      </c>
      <c r="BK240" s="22">
        <f t="shared" si="183"/>
        <v>1833.3333333333333</v>
      </c>
      <c r="BL240" s="22">
        <f t="shared" si="183"/>
        <v>1833.3333333333333</v>
      </c>
      <c r="BM240" s="22">
        <f t="shared" si="183"/>
        <v>1833.3333333333333</v>
      </c>
      <c r="BN240" s="22">
        <f t="shared" si="183"/>
        <v>1833.3333333333333</v>
      </c>
      <c r="BO240" s="22">
        <f t="shared" si="183"/>
        <v>1833.3333333333333</v>
      </c>
      <c r="BP240" s="22">
        <f t="shared" si="183"/>
        <v>1833.3333333333333</v>
      </c>
      <c r="BQ240" s="22">
        <f t="shared" si="183"/>
        <v>1833.3333333333333</v>
      </c>
    </row>
    <row r="241" spans="2:69" s="21" customFormat="1" ht="16" customHeight="1">
      <c r="B241" s="21" t="s">
        <v>132</v>
      </c>
      <c r="C241" s="212" t="s">
        <v>3</v>
      </c>
      <c r="D241" s="212" t="s">
        <v>118</v>
      </c>
      <c r="E241" s="212" t="s">
        <v>107</v>
      </c>
      <c r="F241" s="212" t="s">
        <v>88</v>
      </c>
      <c r="G241" s="212" t="s">
        <v>97</v>
      </c>
      <c r="H241" s="197" t="s">
        <v>76</v>
      </c>
      <c r="I241" s="197" t="str">
        <f t="shared" si="165"/>
        <v>ExpensesSales &amp; MarketingStaffCompensationBonusMarketingMarketing Director</v>
      </c>
      <c r="J241" s="22">
        <f t="shared" ref="J241:AO241" si="184">INDEX(RoleData, MATCH($H241,RoleNames,), MATCH($F241,ExpenseNames,))*J237</f>
        <v>0</v>
      </c>
      <c r="K241" s="22">
        <f t="shared" si="184"/>
        <v>0</v>
      </c>
      <c r="L241" s="22">
        <f t="shared" si="184"/>
        <v>0</v>
      </c>
      <c r="M241" s="22">
        <f t="shared" si="184"/>
        <v>0</v>
      </c>
      <c r="N241" s="22">
        <f t="shared" si="184"/>
        <v>0</v>
      </c>
      <c r="O241" s="22">
        <f t="shared" si="184"/>
        <v>0</v>
      </c>
      <c r="P241" s="22">
        <f t="shared" si="184"/>
        <v>1000</v>
      </c>
      <c r="Q241" s="22">
        <f t="shared" si="184"/>
        <v>1000</v>
      </c>
      <c r="R241" s="22">
        <f t="shared" si="184"/>
        <v>1000</v>
      </c>
      <c r="S241" s="22">
        <f t="shared" si="184"/>
        <v>1000</v>
      </c>
      <c r="T241" s="22">
        <f t="shared" si="184"/>
        <v>1000</v>
      </c>
      <c r="U241" s="22">
        <f t="shared" si="184"/>
        <v>1000</v>
      </c>
      <c r="V241" s="22">
        <f t="shared" si="184"/>
        <v>1000</v>
      </c>
      <c r="W241" s="22">
        <f t="shared" si="184"/>
        <v>1000</v>
      </c>
      <c r="X241" s="22">
        <f t="shared" si="184"/>
        <v>1000</v>
      </c>
      <c r="Y241" s="22">
        <f t="shared" si="184"/>
        <v>1000</v>
      </c>
      <c r="Z241" s="22">
        <f t="shared" si="184"/>
        <v>1000</v>
      </c>
      <c r="AA241" s="22">
        <f t="shared" si="184"/>
        <v>1000</v>
      </c>
      <c r="AB241" s="22">
        <f t="shared" si="184"/>
        <v>1000</v>
      </c>
      <c r="AC241" s="22">
        <f t="shared" si="184"/>
        <v>1000</v>
      </c>
      <c r="AD241" s="22">
        <f t="shared" si="184"/>
        <v>1000</v>
      </c>
      <c r="AE241" s="22">
        <f t="shared" si="184"/>
        <v>1000</v>
      </c>
      <c r="AF241" s="22">
        <f t="shared" si="184"/>
        <v>1000</v>
      </c>
      <c r="AG241" s="22">
        <f t="shared" si="184"/>
        <v>1000</v>
      </c>
      <c r="AH241" s="22">
        <f t="shared" si="184"/>
        <v>1000</v>
      </c>
      <c r="AI241" s="22">
        <f t="shared" si="184"/>
        <v>1000</v>
      </c>
      <c r="AJ241" s="22">
        <f t="shared" si="184"/>
        <v>1000</v>
      </c>
      <c r="AK241" s="22">
        <f t="shared" si="184"/>
        <v>1000</v>
      </c>
      <c r="AL241" s="22">
        <f t="shared" si="184"/>
        <v>1000</v>
      </c>
      <c r="AM241" s="22">
        <f t="shared" si="184"/>
        <v>1000</v>
      </c>
      <c r="AN241" s="22">
        <f t="shared" si="184"/>
        <v>1000</v>
      </c>
      <c r="AO241" s="22">
        <f t="shared" si="184"/>
        <v>1000</v>
      </c>
      <c r="AP241" s="22">
        <f t="shared" ref="AP241:BQ241" si="185">INDEX(RoleData, MATCH($H241,RoleNames,), MATCH($F241,ExpenseNames,))*AP237</f>
        <v>1000</v>
      </c>
      <c r="AQ241" s="22">
        <f t="shared" si="185"/>
        <v>1000</v>
      </c>
      <c r="AR241" s="22">
        <f t="shared" si="185"/>
        <v>1000</v>
      </c>
      <c r="AS241" s="22">
        <f t="shared" si="185"/>
        <v>1000</v>
      </c>
      <c r="AT241" s="22">
        <f t="shared" si="185"/>
        <v>1000</v>
      </c>
      <c r="AU241" s="22">
        <f t="shared" si="185"/>
        <v>1000</v>
      </c>
      <c r="AV241" s="22">
        <f t="shared" si="185"/>
        <v>1000</v>
      </c>
      <c r="AW241" s="22">
        <f t="shared" si="185"/>
        <v>1000</v>
      </c>
      <c r="AX241" s="22">
        <f t="shared" si="185"/>
        <v>1000</v>
      </c>
      <c r="AY241" s="22">
        <f t="shared" si="185"/>
        <v>1000</v>
      </c>
      <c r="AZ241" s="22">
        <f t="shared" si="185"/>
        <v>1000</v>
      </c>
      <c r="BA241" s="22">
        <f t="shared" si="185"/>
        <v>1000</v>
      </c>
      <c r="BB241" s="22">
        <f t="shared" si="185"/>
        <v>1000</v>
      </c>
      <c r="BC241" s="22">
        <f t="shared" si="185"/>
        <v>1000</v>
      </c>
      <c r="BD241" s="22">
        <f t="shared" si="185"/>
        <v>1000</v>
      </c>
      <c r="BE241" s="22">
        <f t="shared" si="185"/>
        <v>1000</v>
      </c>
      <c r="BF241" s="22">
        <f t="shared" si="185"/>
        <v>1000</v>
      </c>
      <c r="BG241" s="22">
        <f t="shared" si="185"/>
        <v>1000</v>
      </c>
      <c r="BH241" s="22">
        <f t="shared" si="185"/>
        <v>1000</v>
      </c>
      <c r="BI241" s="22">
        <f t="shared" si="185"/>
        <v>1000</v>
      </c>
      <c r="BJ241" s="22">
        <f t="shared" si="185"/>
        <v>1000</v>
      </c>
      <c r="BK241" s="22">
        <f t="shared" si="185"/>
        <v>1000</v>
      </c>
      <c r="BL241" s="22">
        <f t="shared" si="185"/>
        <v>1000</v>
      </c>
      <c r="BM241" s="22">
        <f t="shared" si="185"/>
        <v>1000</v>
      </c>
      <c r="BN241" s="22">
        <f t="shared" si="185"/>
        <v>1000</v>
      </c>
      <c r="BO241" s="22">
        <f t="shared" si="185"/>
        <v>1000</v>
      </c>
      <c r="BP241" s="22">
        <f t="shared" si="185"/>
        <v>1000</v>
      </c>
      <c r="BQ241" s="22">
        <f t="shared" si="185"/>
        <v>1000</v>
      </c>
    </row>
    <row r="242" spans="2:69" s="21" customFormat="1" ht="16" customHeight="1">
      <c r="B242" s="21" t="s">
        <v>132</v>
      </c>
      <c r="C242" s="212" t="s">
        <v>3</v>
      </c>
      <c r="D242" s="212" t="s">
        <v>118</v>
      </c>
      <c r="E242" s="212" t="s">
        <v>107</v>
      </c>
      <c r="F242" s="212" t="s">
        <v>104</v>
      </c>
      <c r="G242" s="212" t="s">
        <v>4</v>
      </c>
      <c r="H242" s="197" t="s">
        <v>72</v>
      </c>
      <c r="I242" s="197" t="str">
        <f t="shared" si="165"/>
        <v>ExpensesSales &amp; MarketingStaffCompensationCommissionSalesSales Director</v>
      </c>
      <c r="J242" s="22">
        <f>INDEX(RoleData, MATCH($H242,RoleNames,), MATCH($F242,ExpenseNames,))*'Data - revenue'!F7</f>
        <v>9</v>
      </c>
      <c r="K242" s="22">
        <f>INDEX(RoleData, MATCH($H242,RoleNames,), MATCH($F242,ExpenseNames,))*'Data - revenue'!G7</f>
        <v>18.599999999999998</v>
      </c>
      <c r="L242" s="22">
        <f>INDEX(RoleData, MATCH($H242,RoleNames,), MATCH($F242,ExpenseNames,))*'Data - revenue'!H7</f>
        <v>91.56</v>
      </c>
      <c r="M242" s="22">
        <f>INDEX(RoleData, MATCH($H242,RoleNames,), MATCH($F242,ExpenseNames,))*'Data - revenue'!I7</f>
        <v>175.386</v>
      </c>
      <c r="N242" s="22">
        <f>INDEX(RoleData, MATCH($H242,RoleNames,), MATCH($F242,ExpenseNames,))*'Data - revenue'!J7</f>
        <v>246.68459999999999</v>
      </c>
      <c r="O242" s="22">
        <f>INDEX(RoleData, MATCH($H242,RoleNames,), MATCH($F242,ExpenseNames,))*'Data - revenue'!K7</f>
        <v>374.46359999999999</v>
      </c>
      <c r="P242" s="22">
        <f>INDEX(RoleData, MATCH($H242,RoleNames,), MATCH($F242,ExpenseNames,))*'Data - revenue'!L7</f>
        <v>458.23019999999997</v>
      </c>
      <c r="Q242" s="22">
        <f>INDEX(RoleData, MATCH($H242,RoleNames,), MATCH($F242,ExpenseNames,))*'Data - revenue'!M7</f>
        <v>731.39339999999993</v>
      </c>
      <c r="R242" s="22">
        <f>INDEX(RoleData, MATCH($H242,RoleNames,), MATCH($F242,ExpenseNames,))*'Data - revenue'!N7</f>
        <v>4116.5627999999997</v>
      </c>
      <c r="S242" s="22">
        <f>INDEX(RoleData, MATCH($H242,RoleNames,), MATCH($F242,ExpenseNames,))*'Data - revenue'!O7</f>
        <v>4698.3492000000006</v>
      </c>
      <c r="T242" s="22">
        <f>INDEX(RoleData, MATCH($H242,RoleNames,), MATCH($F242,ExpenseNames,))*'Data - revenue'!P7</f>
        <v>4862.0645999999997</v>
      </c>
      <c r="U242" s="22">
        <f>INDEX(RoleData, MATCH($H242,RoleNames,), MATCH($F242,ExpenseNames,))*'Data - revenue'!Q7</f>
        <v>5028.3216000000002</v>
      </c>
      <c r="V242" s="22">
        <f>INDEX(RoleData, MATCH($H242,RoleNames,), MATCH($F242,ExpenseNames,))*'Data - revenue'!R7</f>
        <v>5345.8901999999998</v>
      </c>
      <c r="W242" s="22">
        <f>INDEX(RoleData, MATCH($H242,RoleNames,), MATCH($F242,ExpenseNames,))*'Data - revenue'!S7</f>
        <v>8390.5439999999999</v>
      </c>
      <c r="X242" s="22">
        <f>INDEX(RoleData, MATCH($H242,RoleNames,), MATCH($F242,ExpenseNames,))*'Data - revenue'!T7</f>
        <v>8353.4405999999999</v>
      </c>
      <c r="Y242" s="22">
        <f>INDEX(RoleData, MATCH($H242,RoleNames,), MATCH($F242,ExpenseNames,))*'Data - revenue'!U7</f>
        <v>8442.2471999999998</v>
      </c>
      <c r="Z242" s="22">
        <f>INDEX(RoleData, MATCH($H242,RoleNames,), MATCH($F242,ExpenseNames,))*'Data - revenue'!V7</f>
        <v>12681.839399999999</v>
      </c>
      <c r="AA242" s="22">
        <f>INDEX(RoleData, MATCH($H242,RoleNames,), MATCH($F242,ExpenseNames,))*'Data - revenue'!W7</f>
        <v>12649.5054</v>
      </c>
      <c r="AB242" s="22">
        <f>INDEX(RoleData, MATCH($H242,RoleNames,), MATCH($F242,ExpenseNames,))*'Data - revenue'!X7</f>
        <v>13322.946599999999</v>
      </c>
      <c r="AC242" s="22">
        <f>INDEX(RoleData, MATCH($H242,RoleNames,), MATCH($F242,ExpenseNames,))*'Data - revenue'!Y7</f>
        <v>16768.378799999999</v>
      </c>
      <c r="AD242" s="22">
        <f>INDEX(RoleData, MATCH($H242,RoleNames,), MATCH($F242,ExpenseNames,))*'Data - revenue'!Z7</f>
        <v>21119.035799999998</v>
      </c>
      <c r="AE242" s="22">
        <f>INDEX(RoleData, MATCH($H242,RoleNames,), MATCH($F242,ExpenseNames,))*'Data - revenue'!AA7</f>
        <v>21712.4712</v>
      </c>
      <c r="AF242" s="22">
        <f>INDEX(RoleData, MATCH($H242,RoleNames,), MATCH($F242,ExpenseNames,))*'Data - revenue'!AB7</f>
        <v>28919.261999999999</v>
      </c>
      <c r="AG242" s="22">
        <f>INDEX(RoleData, MATCH($H242,RoleNames,), MATCH($F242,ExpenseNames,))*'Data - revenue'!AC7</f>
        <v>33516.411599999999</v>
      </c>
      <c r="AH242" s="22">
        <f>INDEX(RoleData, MATCH($H242,RoleNames,), MATCH($F242,ExpenseNames,))*'Data - revenue'!AD7</f>
        <v>32147.234399999998</v>
      </c>
      <c r="AI242" s="22">
        <f>INDEX(RoleData, MATCH($H242,RoleNames,), MATCH($F242,ExpenseNames,))*'Data - revenue'!AE7</f>
        <v>35917.121399999996</v>
      </c>
      <c r="AJ242" s="22">
        <f>INDEX(RoleData, MATCH($H242,RoleNames,), MATCH($F242,ExpenseNames,))*'Data - revenue'!AF7</f>
        <v>40502.305800000002</v>
      </c>
      <c r="AK242" s="22">
        <f>INDEX(RoleData, MATCH($H242,RoleNames,), MATCH($F242,ExpenseNames,))*'Data - revenue'!AG7</f>
        <v>50930.167199999996</v>
      </c>
      <c r="AL242" s="22">
        <f>INDEX(RoleData, MATCH($H242,RoleNames,), MATCH($F242,ExpenseNames,))*'Data - revenue'!AH7</f>
        <v>52758.560999999994</v>
      </c>
      <c r="AM242" s="22">
        <f>INDEX(RoleData, MATCH($H242,RoleNames,), MATCH($F242,ExpenseNames,))*'Data - revenue'!AI7</f>
        <v>55917.853199999998</v>
      </c>
      <c r="AN242" s="22">
        <f>INDEX(RoleData, MATCH($H242,RoleNames,), MATCH($F242,ExpenseNames,))*'Data - revenue'!AJ7</f>
        <v>59869.564199999993</v>
      </c>
      <c r="AO242" s="22">
        <f>INDEX(RoleData, MATCH($H242,RoleNames,), MATCH($F242,ExpenseNames,))*'Data - revenue'!AK7</f>
        <v>63629.117400000003</v>
      </c>
      <c r="AP242" s="22">
        <f>INDEX(RoleData, MATCH($H242,RoleNames,), MATCH($F242,ExpenseNames,))*'Data - revenue'!AL7</f>
        <v>62685.500999999997</v>
      </c>
      <c r="AQ242" s="22">
        <f>INDEX(RoleData, MATCH($H242,RoleNames,), MATCH($F242,ExpenseNames,))*'Data - revenue'!AM7</f>
        <v>67055.641199999998</v>
      </c>
      <c r="AR242" s="22">
        <f>INDEX(RoleData, MATCH($H242,RoleNames,), MATCH($F242,ExpenseNames,))*'Data - revenue'!AN7</f>
        <v>72322.489799999996</v>
      </c>
      <c r="AS242" s="22">
        <f>INDEX(RoleData, MATCH($H242,RoleNames,), MATCH($F242,ExpenseNames,))*'Data - revenue'!AO7</f>
        <v>76476.827999999994</v>
      </c>
      <c r="AT242" s="22">
        <f>INDEX(RoleData, MATCH($H242,RoleNames,), MATCH($F242,ExpenseNames,))*'Data - revenue'!AP7</f>
        <v>80900.410799999998</v>
      </c>
      <c r="AU242" s="22">
        <f>INDEX(RoleData, MATCH($H242,RoleNames,), MATCH($F242,ExpenseNames,))*'Data - revenue'!AQ7</f>
        <v>89131.661999999997</v>
      </c>
      <c r="AV242" s="22">
        <f>INDEX(RoleData, MATCH($H242,RoleNames,), MATCH($F242,ExpenseNames,))*'Data - revenue'!AR7</f>
        <v>88316.698199999999</v>
      </c>
      <c r="AW242" s="22">
        <f>INDEX(RoleData, MATCH($H242,RoleNames,), MATCH($F242,ExpenseNames,))*'Data - revenue'!AS7</f>
        <v>91633.618199999997</v>
      </c>
      <c r="AX242" s="22">
        <f>INDEX(RoleData, MATCH($H242,RoleNames,), MATCH($F242,ExpenseNames,))*'Data - revenue'!AT7</f>
        <v>95880.01019999999</v>
      </c>
      <c r="AY242" s="22">
        <f>INDEX(RoleData, MATCH($H242,RoleNames,), MATCH($F242,ExpenseNames,))*'Data - revenue'!AU7</f>
        <v>95636.861399999994</v>
      </c>
      <c r="AZ242" s="22">
        <f>INDEX(RoleData, MATCH($H242,RoleNames,), MATCH($F242,ExpenseNames,))*'Data - revenue'!AV7</f>
        <v>99152.367599999998</v>
      </c>
      <c r="BA242" s="22">
        <f>INDEX(RoleData, MATCH($H242,RoleNames,), MATCH($F242,ExpenseNames,))*'Data - revenue'!AW7</f>
        <v>104667.44459999999</v>
      </c>
      <c r="BB242" s="22">
        <f>INDEX(RoleData, MATCH($H242,RoleNames,), MATCH($F242,ExpenseNames,))*'Data - revenue'!AX7</f>
        <v>106566.03959999999</v>
      </c>
      <c r="BC242" s="22">
        <f>INDEX(RoleData, MATCH($H242,RoleNames,), MATCH($F242,ExpenseNames,))*'Data - revenue'!AY7</f>
        <v>111829.84379999999</v>
      </c>
      <c r="BD242" s="22">
        <f>INDEX(RoleData, MATCH($H242,RoleNames,), MATCH($F242,ExpenseNames,))*'Data - revenue'!AZ7</f>
        <v>120399.10859999999</v>
      </c>
      <c r="BE242" s="22">
        <f>INDEX(RoleData, MATCH($H242,RoleNames,), MATCH($F242,ExpenseNames,))*'Data - revenue'!BA7</f>
        <v>124002.95999999999</v>
      </c>
      <c r="BF242" s="22">
        <f>INDEX(RoleData, MATCH($H242,RoleNames,), MATCH($F242,ExpenseNames,))*'Data - revenue'!BB7</f>
        <v>129392.83799999999</v>
      </c>
      <c r="BG242" s="22">
        <f>INDEX(RoleData, MATCH($H242,RoleNames,), MATCH($F242,ExpenseNames,))*'Data - revenue'!BC7</f>
        <v>133033.22519999999</v>
      </c>
      <c r="BH242" s="22">
        <f>INDEX(RoleData, MATCH($H242,RoleNames,), MATCH($F242,ExpenseNames,))*'Data - revenue'!BD7</f>
        <v>135479.14199999999</v>
      </c>
      <c r="BI242" s="22">
        <f>INDEX(RoleData, MATCH($H242,RoleNames,), MATCH($F242,ExpenseNames,))*'Data - revenue'!BE7</f>
        <v>140241.52439999999</v>
      </c>
      <c r="BJ242" s="22">
        <f>INDEX(RoleData, MATCH($H242,RoleNames,), MATCH($F242,ExpenseNames,))*'Data - revenue'!BF7</f>
        <v>147054.0258</v>
      </c>
      <c r="BK242" s="22">
        <f>INDEX(RoleData, MATCH($H242,RoleNames,), MATCH($F242,ExpenseNames,))*'Data - revenue'!BG7</f>
        <v>151263.1176</v>
      </c>
      <c r="BL242" s="22">
        <f>INDEX(RoleData, MATCH($H242,RoleNames,), MATCH($F242,ExpenseNames,))*'Data - revenue'!BH7</f>
        <v>150629.68859999999</v>
      </c>
      <c r="BM242" s="22">
        <f>INDEX(RoleData, MATCH($H242,RoleNames,), MATCH($F242,ExpenseNames,))*'Data - revenue'!BI7</f>
        <v>163587.3486</v>
      </c>
      <c r="BN242" s="22">
        <f>INDEX(RoleData, MATCH($H242,RoleNames,), MATCH($F242,ExpenseNames,))*'Data - revenue'!BJ7</f>
        <v>168391.02659999998</v>
      </c>
      <c r="BO242" s="22">
        <f>INDEX(RoleData, MATCH($H242,RoleNames,), MATCH($F242,ExpenseNames,))*'Data - revenue'!BK7</f>
        <v>176056.8732</v>
      </c>
      <c r="BP242" s="22">
        <f>INDEX(RoleData, MATCH($H242,RoleNames,), MATCH($F242,ExpenseNames,))*'Data - revenue'!BL7</f>
        <v>181460.1624</v>
      </c>
      <c r="BQ242" s="22">
        <f>INDEX(RoleData, MATCH($H242,RoleNames,), MATCH($F242,ExpenseNames,))*'Data - revenue'!BM7</f>
        <v>186715.19099999999</v>
      </c>
    </row>
    <row r="243" spans="2:69" s="21" customFormat="1" ht="16" customHeight="1">
      <c r="B243" s="21" t="s">
        <v>132</v>
      </c>
      <c r="C243" s="212" t="s">
        <v>3</v>
      </c>
      <c r="D243" s="212" t="s">
        <v>118</v>
      </c>
      <c r="E243" s="212" t="s">
        <v>107</v>
      </c>
      <c r="F243" s="212" t="s">
        <v>104</v>
      </c>
      <c r="G243" s="212" t="s">
        <v>4</v>
      </c>
      <c r="H243" s="197" t="s">
        <v>71</v>
      </c>
      <c r="I243" s="197" t="str">
        <f t="shared" si="165"/>
        <v>ExpensesSales &amp; MarketingStaffCompensationCommissionSalesAccount Manager</v>
      </c>
      <c r="J243" s="22">
        <f>INDEX(RoleData, MATCH($H243,RoleNames,), MATCH($F243,ExpenseNames,))*'Data - revenue'!F7</f>
        <v>24</v>
      </c>
      <c r="K243" s="22">
        <f>INDEX(RoleData, MATCH($H243,RoleNames,), MATCH($F243,ExpenseNames,))*'Data - revenue'!G7</f>
        <v>49.6</v>
      </c>
      <c r="L243" s="22">
        <f>INDEX(RoleData, MATCH($H243,RoleNames,), MATCH($F243,ExpenseNames,))*'Data - revenue'!H7</f>
        <v>244.16</v>
      </c>
      <c r="M243" s="22">
        <f>INDEX(RoleData, MATCH($H243,RoleNames,), MATCH($F243,ExpenseNames,))*'Data - revenue'!I7</f>
        <v>467.69599999999997</v>
      </c>
      <c r="N243" s="22">
        <f>INDEX(RoleData, MATCH($H243,RoleNames,), MATCH($F243,ExpenseNames,))*'Data - revenue'!J7</f>
        <v>657.82560000000001</v>
      </c>
      <c r="O243" s="22">
        <f>INDEX(RoleData, MATCH($H243,RoleNames,), MATCH($F243,ExpenseNames,))*'Data - revenue'!K7</f>
        <v>998.56960000000004</v>
      </c>
      <c r="P243" s="22">
        <f>INDEX(RoleData, MATCH($H243,RoleNames,), MATCH($F243,ExpenseNames,))*'Data - revenue'!L7</f>
        <v>1221.9472000000001</v>
      </c>
      <c r="Q243" s="22">
        <f>INDEX(RoleData, MATCH($H243,RoleNames,), MATCH($F243,ExpenseNames,))*'Data - revenue'!M7</f>
        <v>1950.3824</v>
      </c>
      <c r="R243" s="22">
        <f>INDEX(RoleData, MATCH($H243,RoleNames,), MATCH($F243,ExpenseNames,))*'Data - revenue'!N7</f>
        <v>10977.500800000002</v>
      </c>
      <c r="S243" s="22">
        <f>INDEX(RoleData, MATCH($H243,RoleNames,), MATCH($F243,ExpenseNames,))*'Data - revenue'!O7</f>
        <v>12528.931200000001</v>
      </c>
      <c r="T243" s="22">
        <f>INDEX(RoleData, MATCH($H243,RoleNames,), MATCH($F243,ExpenseNames,))*'Data - revenue'!P7</f>
        <v>12965.5056</v>
      </c>
      <c r="U243" s="22">
        <f>INDEX(RoleData, MATCH($H243,RoleNames,), MATCH($F243,ExpenseNames,))*'Data - revenue'!Q7</f>
        <v>13408.857600000001</v>
      </c>
      <c r="V243" s="22">
        <f>INDEX(RoleData, MATCH($H243,RoleNames,), MATCH($F243,ExpenseNames,))*'Data - revenue'!R7</f>
        <v>14255.707200000001</v>
      </c>
      <c r="W243" s="22">
        <f>INDEX(RoleData, MATCH($H243,RoleNames,), MATCH($F243,ExpenseNames,))*'Data - revenue'!S7</f>
        <v>22374.784</v>
      </c>
      <c r="X243" s="22">
        <f>INDEX(RoleData, MATCH($H243,RoleNames,), MATCH($F243,ExpenseNames,))*'Data - revenue'!T7</f>
        <v>22275.841600000003</v>
      </c>
      <c r="Y243" s="22">
        <f>INDEX(RoleData, MATCH($H243,RoleNames,), MATCH($F243,ExpenseNames,))*'Data - revenue'!U7</f>
        <v>22512.659199999998</v>
      </c>
      <c r="Z243" s="22">
        <f>INDEX(RoleData, MATCH($H243,RoleNames,), MATCH($F243,ExpenseNames,))*'Data - revenue'!V7</f>
        <v>33818.238400000002</v>
      </c>
      <c r="AA243" s="22">
        <f>INDEX(RoleData, MATCH($H243,RoleNames,), MATCH($F243,ExpenseNames,))*'Data - revenue'!W7</f>
        <v>33732.0144</v>
      </c>
      <c r="AB243" s="22">
        <f>INDEX(RoleData, MATCH($H243,RoleNames,), MATCH($F243,ExpenseNames,))*'Data - revenue'!X7</f>
        <v>35527.857599999996</v>
      </c>
      <c r="AC243" s="22">
        <f>INDEX(RoleData, MATCH($H243,RoleNames,), MATCH($F243,ExpenseNames,))*'Data - revenue'!Y7</f>
        <v>44715.676800000001</v>
      </c>
      <c r="AD243" s="22">
        <f>INDEX(RoleData, MATCH($H243,RoleNames,), MATCH($F243,ExpenseNames,))*'Data - revenue'!Z7</f>
        <v>56317.428800000002</v>
      </c>
      <c r="AE243" s="22">
        <f>INDEX(RoleData, MATCH($H243,RoleNames,), MATCH($F243,ExpenseNames,))*'Data - revenue'!AA7</f>
        <v>57899.923200000005</v>
      </c>
      <c r="AF243" s="22">
        <f>INDEX(RoleData, MATCH($H243,RoleNames,), MATCH($F243,ExpenseNames,))*'Data - revenue'!AB7</f>
        <v>77118.032000000007</v>
      </c>
      <c r="AG243" s="22">
        <f>INDEX(RoleData, MATCH($H243,RoleNames,), MATCH($F243,ExpenseNames,))*'Data - revenue'!AC7</f>
        <v>89377.097599999994</v>
      </c>
      <c r="AH243" s="22">
        <f>INDEX(RoleData, MATCH($H243,RoleNames,), MATCH($F243,ExpenseNames,))*'Data - revenue'!AD7</f>
        <v>85725.958400000003</v>
      </c>
      <c r="AI243" s="22">
        <f>INDEX(RoleData, MATCH($H243,RoleNames,), MATCH($F243,ExpenseNames,))*'Data - revenue'!AE7</f>
        <v>95778.990399999995</v>
      </c>
      <c r="AJ243" s="22">
        <f>INDEX(RoleData, MATCH($H243,RoleNames,), MATCH($F243,ExpenseNames,))*'Data - revenue'!AF7</f>
        <v>108006.14880000001</v>
      </c>
      <c r="AK243" s="22">
        <f>INDEX(RoleData, MATCH($H243,RoleNames,), MATCH($F243,ExpenseNames,))*'Data - revenue'!AG7</f>
        <v>135813.77919999999</v>
      </c>
      <c r="AL243" s="22">
        <f>INDEX(RoleData, MATCH($H243,RoleNames,), MATCH($F243,ExpenseNames,))*'Data - revenue'!AH7</f>
        <v>140689.49600000001</v>
      </c>
      <c r="AM243" s="22">
        <f>INDEX(RoleData, MATCH($H243,RoleNames,), MATCH($F243,ExpenseNames,))*'Data - revenue'!AI7</f>
        <v>149114.2752</v>
      </c>
      <c r="AN243" s="22">
        <f>INDEX(RoleData, MATCH($H243,RoleNames,), MATCH($F243,ExpenseNames,))*'Data - revenue'!AJ7</f>
        <v>159652.17119999998</v>
      </c>
      <c r="AO243" s="22">
        <f>INDEX(RoleData, MATCH($H243,RoleNames,), MATCH($F243,ExpenseNames,))*'Data - revenue'!AK7</f>
        <v>169677.6464</v>
      </c>
      <c r="AP243" s="22">
        <f>INDEX(RoleData, MATCH($H243,RoleNames,), MATCH($F243,ExpenseNames,))*'Data - revenue'!AL7</f>
        <v>167161.33600000001</v>
      </c>
      <c r="AQ243" s="22">
        <f>INDEX(RoleData, MATCH($H243,RoleNames,), MATCH($F243,ExpenseNames,))*'Data - revenue'!AM7</f>
        <v>178815.04320000001</v>
      </c>
      <c r="AR243" s="22">
        <f>INDEX(RoleData, MATCH($H243,RoleNames,), MATCH($F243,ExpenseNames,))*'Data - revenue'!AN7</f>
        <v>192859.97280000002</v>
      </c>
      <c r="AS243" s="22">
        <f>INDEX(RoleData, MATCH($H243,RoleNames,), MATCH($F243,ExpenseNames,))*'Data - revenue'!AO7</f>
        <v>203938.20800000001</v>
      </c>
      <c r="AT243" s="22">
        <f>INDEX(RoleData, MATCH($H243,RoleNames,), MATCH($F243,ExpenseNames,))*'Data - revenue'!AP7</f>
        <v>215734.42879999999</v>
      </c>
      <c r="AU243" s="22">
        <f>INDEX(RoleData, MATCH($H243,RoleNames,), MATCH($F243,ExpenseNames,))*'Data - revenue'!AQ7</f>
        <v>237684.432</v>
      </c>
      <c r="AV243" s="22">
        <f>INDEX(RoleData, MATCH($H243,RoleNames,), MATCH($F243,ExpenseNames,))*'Data - revenue'!AR7</f>
        <v>235511.19519999999</v>
      </c>
      <c r="AW243" s="22">
        <f>INDEX(RoleData, MATCH($H243,RoleNames,), MATCH($F243,ExpenseNames,))*'Data - revenue'!AS7</f>
        <v>244356.31520000001</v>
      </c>
      <c r="AX243" s="22">
        <f>INDEX(RoleData, MATCH($H243,RoleNames,), MATCH($F243,ExpenseNames,))*'Data - revenue'!AT7</f>
        <v>255680.02719999998</v>
      </c>
      <c r="AY243" s="22">
        <f>INDEX(RoleData, MATCH($H243,RoleNames,), MATCH($F243,ExpenseNames,))*'Data - revenue'!AU7</f>
        <v>255031.63039999999</v>
      </c>
      <c r="AZ243" s="22">
        <f>INDEX(RoleData, MATCH($H243,RoleNames,), MATCH($F243,ExpenseNames,))*'Data - revenue'!AV7</f>
        <v>264406.31359999999</v>
      </c>
      <c r="BA243" s="22">
        <f>INDEX(RoleData, MATCH($H243,RoleNames,), MATCH($F243,ExpenseNames,))*'Data - revenue'!AW7</f>
        <v>279113.18559999997</v>
      </c>
      <c r="BB243" s="22">
        <f>INDEX(RoleData, MATCH($H243,RoleNames,), MATCH($F243,ExpenseNames,))*'Data - revenue'!AX7</f>
        <v>284176.10560000001</v>
      </c>
      <c r="BC243" s="22">
        <f>INDEX(RoleData, MATCH($H243,RoleNames,), MATCH($F243,ExpenseNames,))*'Data - revenue'!AY7</f>
        <v>298212.91680000001</v>
      </c>
      <c r="BD243" s="22">
        <f>INDEX(RoleData, MATCH($H243,RoleNames,), MATCH($F243,ExpenseNames,))*'Data - revenue'!AZ7</f>
        <v>321064.28960000002</v>
      </c>
      <c r="BE243" s="22">
        <f>INDEX(RoleData, MATCH($H243,RoleNames,), MATCH($F243,ExpenseNames,))*'Data - revenue'!BA7</f>
        <v>330674.56</v>
      </c>
      <c r="BF243" s="22">
        <f>INDEX(RoleData, MATCH($H243,RoleNames,), MATCH($F243,ExpenseNames,))*'Data - revenue'!BB7</f>
        <v>345047.56799999997</v>
      </c>
      <c r="BG243" s="22">
        <f>INDEX(RoleData, MATCH($H243,RoleNames,), MATCH($F243,ExpenseNames,))*'Data - revenue'!BC7</f>
        <v>354755.2672</v>
      </c>
      <c r="BH243" s="22">
        <f>INDEX(RoleData, MATCH($H243,RoleNames,), MATCH($F243,ExpenseNames,))*'Data - revenue'!BD7</f>
        <v>361277.71200000006</v>
      </c>
      <c r="BI243" s="22">
        <f>INDEX(RoleData, MATCH($H243,RoleNames,), MATCH($F243,ExpenseNames,))*'Data - revenue'!BE7</f>
        <v>373977.39840000006</v>
      </c>
      <c r="BJ243" s="22">
        <f>INDEX(RoleData, MATCH($H243,RoleNames,), MATCH($F243,ExpenseNames,))*'Data - revenue'!BF7</f>
        <v>392144.06880000001</v>
      </c>
      <c r="BK243" s="22">
        <f>INDEX(RoleData, MATCH($H243,RoleNames,), MATCH($F243,ExpenseNames,))*'Data - revenue'!BG7</f>
        <v>403368.31359999999</v>
      </c>
      <c r="BL243" s="22">
        <f>INDEX(RoleData, MATCH($H243,RoleNames,), MATCH($F243,ExpenseNames,))*'Data - revenue'!BH7</f>
        <v>401679.16960000002</v>
      </c>
      <c r="BM243" s="22">
        <f>INDEX(RoleData, MATCH($H243,RoleNames,), MATCH($F243,ExpenseNames,))*'Data - revenue'!BI7</f>
        <v>436232.92960000003</v>
      </c>
      <c r="BN243" s="22">
        <f>INDEX(RoleData, MATCH($H243,RoleNames,), MATCH($F243,ExpenseNames,))*'Data - revenue'!BJ7</f>
        <v>449042.73759999999</v>
      </c>
      <c r="BO243" s="22">
        <f>INDEX(RoleData, MATCH($H243,RoleNames,), MATCH($F243,ExpenseNames,))*'Data - revenue'!BK7</f>
        <v>469484.99520000006</v>
      </c>
      <c r="BP243" s="22">
        <f>INDEX(RoleData, MATCH($H243,RoleNames,), MATCH($F243,ExpenseNames,))*'Data - revenue'!BL7</f>
        <v>483893.76640000002</v>
      </c>
      <c r="BQ243" s="22">
        <f>INDEX(RoleData, MATCH($H243,RoleNames,), MATCH($F243,ExpenseNames,))*'Data - revenue'!BM7</f>
        <v>497907.17600000004</v>
      </c>
    </row>
    <row r="244" spans="2:69" s="21" customFormat="1" ht="16" customHeight="1">
      <c r="B244" s="21" t="s">
        <v>132</v>
      </c>
      <c r="C244" s="212" t="s">
        <v>3</v>
      </c>
      <c r="D244" s="212" t="s">
        <v>118</v>
      </c>
      <c r="E244" s="212" t="s">
        <v>113</v>
      </c>
      <c r="F244" s="212" t="s">
        <v>89</v>
      </c>
      <c r="G244" s="212" t="s">
        <v>4</v>
      </c>
      <c r="H244" s="197" t="s">
        <v>72</v>
      </c>
      <c r="I244" s="197" t="str">
        <f t="shared" si="165"/>
        <v>ExpensesSales &amp; MarketingStaffTechnologyComputerSalesSales Director</v>
      </c>
      <c r="J244" s="22">
        <f>INDEX(RoleData,MATCH($H244,RoleNames,),MATCH($F244,ExpenseNames,))*INDEX(StaffData, MATCH(CONCATENATE($C244,"New hires",$G244,$H244),StaffDataLookupName,), MATCH(J$6,StaffDataMonths,))  + IF(J$6&gt;INDEX(RoleData,MATCH($H244,RoleNames,),MATCH('Role Assumptions'!$H$5,ExpenseNames,)),INDEX(StaffData, MATCH(CONCATENATE($C244,"New hires",$G244,$H244),StaffDataLookupName,), MATCH(J$6-INDEX(RoleData,MATCH($H244,RoleNames,),MATCH('Role Assumptions'!$H$5,ExpenseNames,)),StaffDataMonths,)) * INDEX(RoleData,MATCH($H244,RoleNames,),MATCH($F244,ExpenseNames,)),0)</f>
        <v>0</v>
      </c>
      <c r="K244" s="22">
        <f>INDEX(RoleData,MATCH($H244,RoleNames,),MATCH($F244,ExpenseNames,))*INDEX(StaffData, MATCH(CONCATENATE($C244,"New hires",$G244,$H244),StaffDataLookupName,), MATCH(K$6,StaffDataMonths,))  + IF(K$6&gt;INDEX(RoleData,MATCH($H244,RoleNames,),MATCH('Role Assumptions'!$H$5,ExpenseNames,)),INDEX(StaffData, MATCH(CONCATENATE($C244,"New hires",$G244,$H244),StaffDataLookupName,), MATCH(K$6-INDEX(RoleData,MATCH($H244,RoleNames,),MATCH('Role Assumptions'!$H$5,ExpenseNames,)),StaffDataMonths,)) * INDEX(RoleData,MATCH($H244,RoleNames,),MATCH($F244,ExpenseNames,)),0)</f>
        <v>0</v>
      </c>
      <c r="L244" s="22">
        <f>INDEX(RoleData,MATCH($H244,RoleNames,),MATCH($F244,ExpenseNames,))*INDEX(StaffData, MATCH(CONCATENATE($C244,"New hires",$G244,$H244),StaffDataLookupName,), MATCH(L$6,StaffDataMonths,))  + IF(L$6&gt;INDEX(RoleData,MATCH($H244,RoleNames,),MATCH('Role Assumptions'!$H$5,ExpenseNames,)),INDEX(StaffData, MATCH(CONCATENATE($C244,"New hires",$G244,$H244),StaffDataLookupName,), MATCH(L$6-INDEX(RoleData,MATCH($H244,RoleNames,),MATCH('Role Assumptions'!$H$5,ExpenseNames,)),StaffDataMonths,)) * INDEX(RoleData,MATCH($H244,RoleNames,),MATCH($F244,ExpenseNames,)),0)</f>
        <v>0</v>
      </c>
      <c r="M244" s="22">
        <f>INDEX(RoleData,MATCH($H244,RoleNames,),MATCH($F244,ExpenseNames,))*INDEX(StaffData, MATCH(CONCATENATE($C244,"New hires",$G244,$H244),StaffDataLookupName,), MATCH(M$6,StaffDataMonths,))  + IF(M$6&gt;INDEX(RoleData,MATCH($H244,RoleNames,),MATCH('Role Assumptions'!$H$5,ExpenseNames,)),INDEX(StaffData, MATCH(CONCATENATE($C244,"New hires",$G244,$H244),StaffDataLookupName,), MATCH(M$6-INDEX(RoleData,MATCH($H244,RoleNames,),MATCH('Role Assumptions'!$H$5,ExpenseNames,)),StaffDataMonths,)) * INDEX(RoleData,MATCH($H244,RoleNames,),MATCH($F244,ExpenseNames,)),0)</f>
        <v>0</v>
      </c>
      <c r="N244" s="22">
        <f>INDEX(RoleData,MATCH($H244,RoleNames,),MATCH($F244,ExpenseNames,))*INDEX(StaffData, MATCH(CONCATENATE($C244,"New hires",$G244,$H244),StaffDataLookupName,), MATCH(N$6,StaffDataMonths,))  + IF(N$6&gt;INDEX(RoleData,MATCH($H244,RoleNames,),MATCH('Role Assumptions'!$H$5,ExpenseNames,)),INDEX(StaffData, MATCH(CONCATENATE($C244,"New hires",$G244,$H244),StaffDataLookupName,), MATCH(N$6-INDEX(RoleData,MATCH($H244,RoleNames,),MATCH('Role Assumptions'!$H$5,ExpenseNames,)),StaffDataMonths,)) * INDEX(RoleData,MATCH($H244,RoleNames,),MATCH($F244,ExpenseNames,)),0)</f>
        <v>0</v>
      </c>
      <c r="O244" s="22">
        <f>INDEX(RoleData,MATCH($H244,RoleNames,),MATCH($F244,ExpenseNames,))*INDEX(StaffData, MATCH(CONCATENATE($C244,"New hires",$G244,$H244),StaffDataLookupName,), MATCH(O$6,StaffDataMonths,))  + IF(O$6&gt;INDEX(RoleData,MATCH($H244,RoleNames,),MATCH('Role Assumptions'!$H$5,ExpenseNames,)),INDEX(StaffData, MATCH(CONCATENATE($C244,"New hires",$G244,$H244),StaffDataLookupName,), MATCH(O$6-INDEX(RoleData,MATCH($H244,RoleNames,),MATCH('Role Assumptions'!$H$5,ExpenseNames,)),StaffDataMonths,)) * INDEX(RoleData,MATCH($H244,RoleNames,),MATCH($F244,ExpenseNames,)),0)</f>
        <v>0</v>
      </c>
      <c r="P244" s="22">
        <f>INDEX(RoleData,MATCH($H244,RoleNames,),MATCH($F244,ExpenseNames,))*INDEX(StaffData, MATCH(CONCATENATE($C244,"New hires",$G244,$H244),StaffDataLookupName,), MATCH(P$6,StaffDataMonths,))  + IF(P$6&gt;INDEX(RoleData,MATCH($H244,RoleNames,),MATCH('Role Assumptions'!$H$5,ExpenseNames,)),INDEX(StaffData, MATCH(CONCATENATE($C244,"New hires",$G244,$H244),StaffDataLookupName,), MATCH(P$6-INDEX(RoleData,MATCH($H244,RoleNames,),MATCH('Role Assumptions'!$H$5,ExpenseNames,)),StaffDataMonths,)) * INDEX(RoleData,MATCH($H244,RoleNames,),MATCH($F244,ExpenseNames,)),0)</f>
        <v>0</v>
      </c>
      <c r="Q244" s="22">
        <f>INDEX(RoleData,MATCH($H244,RoleNames,),MATCH($F244,ExpenseNames,))*INDEX(StaffData, MATCH(CONCATENATE($C244,"New hires",$G244,$H244),StaffDataLookupName,), MATCH(Q$6,StaffDataMonths,))  + IF(Q$6&gt;INDEX(RoleData,MATCH($H244,RoleNames,),MATCH('Role Assumptions'!$H$5,ExpenseNames,)),INDEX(StaffData, MATCH(CONCATENATE($C244,"New hires",$G244,$H244),StaffDataLookupName,), MATCH(Q$6-INDEX(RoleData,MATCH($H244,RoleNames,),MATCH('Role Assumptions'!$H$5,ExpenseNames,)),StaffDataMonths,)) * INDEX(RoleData,MATCH($H244,RoleNames,),MATCH($F244,ExpenseNames,)),0)</f>
        <v>0</v>
      </c>
      <c r="R244" s="22">
        <f>INDEX(RoleData,MATCH($H244,RoleNames,),MATCH($F244,ExpenseNames,))*INDEX(StaffData, MATCH(CONCATENATE($C244,"New hires",$G244,$H244),StaffDataLookupName,), MATCH(R$6,StaffDataMonths,))  + IF(R$6&gt;INDEX(RoleData,MATCH($H244,RoleNames,),MATCH('Role Assumptions'!$H$5,ExpenseNames,)),INDEX(StaffData, MATCH(CONCATENATE($C244,"New hires",$G244,$H244),StaffDataLookupName,), MATCH(R$6-INDEX(RoleData,MATCH($H244,RoleNames,),MATCH('Role Assumptions'!$H$5,ExpenseNames,)),StaffDataMonths,)) * INDEX(RoleData,MATCH($H244,RoleNames,),MATCH($F244,ExpenseNames,)),0)</f>
        <v>0</v>
      </c>
      <c r="S244" s="22">
        <f>INDEX(RoleData,MATCH($H244,RoleNames,),MATCH($F244,ExpenseNames,))*INDEX(StaffData, MATCH(CONCATENATE($C244,"New hires",$G244,$H244),StaffDataLookupName,), MATCH(S$6,StaffDataMonths,))  + IF(S$6&gt;INDEX(RoleData,MATCH($H244,RoleNames,),MATCH('Role Assumptions'!$H$5,ExpenseNames,)),INDEX(StaffData, MATCH(CONCATENATE($C244,"New hires",$G244,$H244),StaffDataLookupName,), MATCH(S$6-INDEX(RoleData,MATCH($H244,RoleNames,),MATCH('Role Assumptions'!$H$5,ExpenseNames,)),StaffDataMonths,)) * INDEX(RoleData,MATCH($H244,RoleNames,),MATCH($F244,ExpenseNames,)),0)</f>
        <v>0</v>
      </c>
      <c r="T244" s="22">
        <f ca="1">INDEX(RoleData,MATCH($H244,RoleNames,),MATCH($F244,ExpenseNames,))*INDEX(StaffData, MATCH(CONCATENATE($C244,"New hires",$G244,$H244),StaffDataLookupName,), MATCH(T$6,StaffDataMonths,))  + IF(T$6&gt;INDEX(RoleData,MATCH($H244,RoleNames,),MATCH('Role Assumptions'!$H$5,ExpenseNames,)),INDEX(StaffData, MATCH(CONCATENATE($C244,"New hires",$G244,$H244),StaffDataLookupName,), MATCH(T$6-INDEX(RoleData,MATCH($H244,RoleNames,),MATCH('Role Assumptions'!$H$5,ExpenseNames,)),StaffDataMonths,)) * INDEX(RoleData,MATCH($H244,RoleNames,),MATCH($F244,ExpenseNames,)),0)</f>
        <v>70000</v>
      </c>
      <c r="U244" s="22">
        <f ca="1">INDEX(RoleData,MATCH($H244,RoleNames,),MATCH($F244,ExpenseNames,))*INDEX(StaffData, MATCH(CONCATENATE($C244,"New hires",$G244,$H244),StaffDataLookupName,), MATCH(U$6,StaffDataMonths,))  + IF(U$6&gt;INDEX(RoleData,MATCH($H244,RoleNames,),MATCH('Role Assumptions'!$H$5,ExpenseNames,)),INDEX(StaffData, MATCH(CONCATENATE($C244,"New hires",$G244,$H244),StaffDataLookupName,), MATCH(U$6-INDEX(RoleData,MATCH($H244,RoleNames,),MATCH('Role Assumptions'!$H$5,ExpenseNames,)),StaffDataMonths,)) * INDEX(RoleData,MATCH($H244,RoleNames,),MATCH($F244,ExpenseNames,)),0)</f>
        <v>-70000</v>
      </c>
      <c r="V244" s="22">
        <f ca="1">INDEX(RoleData,MATCH($H244,RoleNames,),MATCH($F244,ExpenseNames,))*INDEX(StaffData, MATCH(CONCATENATE($C244,"New hires",$G244,$H244),StaffDataLookupName,), MATCH(V$6,StaffDataMonths,))  + IF(V$6&gt;INDEX(RoleData,MATCH($H244,RoleNames,),MATCH('Role Assumptions'!$H$5,ExpenseNames,)),INDEX(StaffData, MATCH(CONCATENATE($C244,"New hires",$G244,$H244),StaffDataLookupName,), MATCH(V$6-INDEX(RoleData,MATCH($H244,RoleNames,),MATCH('Role Assumptions'!$H$5,ExpenseNames,)),StaffDataMonths,)) * INDEX(RoleData,MATCH($H244,RoleNames,),MATCH($F244,ExpenseNames,)),0)</f>
        <v>110000</v>
      </c>
      <c r="W244" s="22">
        <f ca="1">INDEX(RoleData,MATCH($H244,RoleNames,),MATCH($F244,ExpenseNames,))*INDEX(StaffData, MATCH(CONCATENATE($C244,"New hires",$G244,$H244),StaffDataLookupName,), MATCH(W$6,StaffDataMonths,))  + IF(W$6&gt;INDEX(RoleData,MATCH($H244,RoleNames,),MATCH('Role Assumptions'!$H$5,ExpenseNames,)),INDEX(StaffData, MATCH(CONCATENATE($C244,"New hires",$G244,$H244),StaffDataLookupName,), MATCH(W$6-INDEX(RoleData,MATCH($H244,RoleNames,),MATCH('Role Assumptions'!$H$5,ExpenseNames,)),StaffDataMonths,)) * INDEX(RoleData,MATCH($H244,RoleNames,),MATCH($F244,ExpenseNames,)),0)</f>
        <v>0</v>
      </c>
      <c r="X244" s="22">
        <f ca="1">INDEX(RoleData,MATCH($H244,RoleNames,),MATCH($F244,ExpenseNames,))*INDEX(StaffData, MATCH(CONCATENATE($C244,"New hires",$G244,$H244),StaffDataLookupName,), MATCH(X$6,StaffDataMonths,))  + IF(X$6&gt;INDEX(RoleData,MATCH($H244,RoleNames,),MATCH('Role Assumptions'!$H$5,ExpenseNames,)),INDEX(StaffData, MATCH(CONCATENATE($C244,"New hires",$G244,$H244),StaffDataLookupName,), MATCH(X$6-INDEX(RoleData,MATCH($H244,RoleNames,),MATCH('Role Assumptions'!$H$5,ExpenseNames,)),StaffDataMonths,)) * INDEX(RoleData,MATCH($H244,RoleNames,),MATCH($F244,ExpenseNames,)),0)</f>
        <v>15000</v>
      </c>
      <c r="Y244" s="22">
        <f ca="1">INDEX(RoleData,MATCH($H244,RoleNames,),MATCH($F244,ExpenseNames,))*INDEX(StaffData, MATCH(CONCATENATE($C244,"New hires",$G244,$H244),StaffDataLookupName,), MATCH(Y$6,StaffDataMonths,))  + IF(Y$6&gt;INDEX(RoleData,MATCH($H244,RoleNames,),MATCH('Role Assumptions'!$H$5,ExpenseNames,)),INDEX(StaffData, MATCH(CONCATENATE($C244,"New hires",$G244,$H244),StaffDataLookupName,), MATCH(Y$6-INDEX(RoleData,MATCH($H244,RoleNames,),MATCH('Role Assumptions'!$H$5,ExpenseNames,)),StaffDataMonths,)) * INDEX(RoleData,MATCH($H244,RoleNames,),MATCH($F244,ExpenseNames,)),0)</f>
        <v>0</v>
      </c>
      <c r="Z244" s="22">
        <f ca="1">INDEX(RoleData,MATCH($H244,RoleNames,),MATCH($F244,ExpenseNames,))*INDEX(StaffData, MATCH(CONCATENATE($C244,"New hires",$G244,$H244),StaffDataLookupName,), MATCH(Z$6,StaffDataMonths,))  + IF(Z$6&gt;INDEX(RoleData,MATCH($H244,RoleNames,),MATCH('Role Assumptions'!$H$5,ExpenseNames,)),INDEX(StaffData, MATCH(CONCATENATE($C244,"New hires",$G244,$H244),StaffDataLookupName,), MATCH(Z$6-INDEX(RoleData,MATCH($H244,RoleNames,),MATCH('Role Assumptions'!$H$5,ExpenseNames,)),StaffDataMonths,)) * INDEX(RoleData,MATCH($H244,RoleNames,),MATCH($F244,ExpenseNames,)),0)</f>
        <v>25000</v>
      </c>
      <c r="AA244" s="22">
        <f ca="1">INDEX(RoleData,MATCH($H244,RoleNames,),MATCH($F244,ExpenseNames,))*INDEX(StaffData, MATCH(CONCATENATE($C244,"New hires",$G244,$H244),StaffDataLookupName,), MATCH(AA$6,StaffDataMonths,))  + IF(AA$6&gt;INDEX(RoleData,MATCH($H244,RoleNames,),MATCH('Role Assumptions'!$H$5,ExpenseNames,)),INDEX(StaffData, MATCH(CONCATENATE($C244,"New hires",$G244,$H244),StaffDataLookupName,), MATCH(AA$6-INDEX(RoleData,MATCH($H244,RoleNames,),MATCH('Role Assumptions'!$H$5,ExpenseNames,)),StaffDataMonths,)) * INDEX(RoleData,MATCH($H244,RoleNames,),MATCH($F244,ExpenseNames,)),0)</f>
        <v>20000</v>
      </c>
      <c r="AB244" s="22">
        <f ca="1">INDEX(RoleData,MATCH($H244,RoleNames,),MATCH($F244,ExpenseNames,))*INDEX(StaffData, MATCH(CONCATENATE($C244,"New hires",$G244,$H244),StaffDataLookupName,), MATCH(AB$6,StaffDataMonths,))  + IF(AB$6&gt;INDEX(RoleData,MATCH($H244,RoleNames,),MATCH('Role Assumptions'!$H$5,ExpenseNames,)),INDEX(StaffData, MATCH(CONCATENATE($C244,"New hires",$G244,$H244),StaffDataLookupName,), MATCH(AB$6-INDEX(RoleData,MATCH($H244,RoleNames,),MATCH('Role Assumptions'!$H$5,ExpenseNames,)),StaffDataMonths,)) * INDEX(RoleData,MATCH($H244,RoleNames,),MATCH($F244,ExpenseNames,)),0)</f>
        <v>115000</v>
      </c>
      <c r="AC244" s="22">
        <f ca="1">INDEX(RoleData,MATCH($H244,RoleNames,),MATCH($F244,ExpenseNames,))*INDEX(StaffData, MATCH(CONCATENATE($C244,"New hires",$G244,$H244),StaffDataLookupName,), MATCH(AC$6,StaffDataMonths,))  + IF(AC$6&gt;INDEX(RoleData,MATCH($H244,RoleNames,),MATCH('Role Assumptions'!$H$5,ExpenseNames,)),INDEX(StaffData, MATCH(CONCATENATE($C244,"New hires",$G244,$H244),StaffDataLookupName,), MATCH(AC$6-INDEX(RoleData,MATCH($H244,RoleNames,),MATCH('Role Assumptions'!$H$5,ExpenseNames,)),StaffDataMonths,)) * INDEX(RoleData,MATCH($H244,RoleNames,),MATCH($F244,ExpenseNames,)),0)</f>
        <v>125000</v>
      </c>
      <c r="AD244" s="22">
        <f ca="1">INDEX(RoleData,MATCH($H244,RoleNames,),MATCH($F244,ExpenseNames,))*INDEX(StaffData, MATCH(CONCATENATE($C244,"New hires",$G244,$H244),StaffDataLookupName,), MATCH(AD$6,StaffDataMonths,))  + IF(AD$6&gt;INDEX(RoleData,MATCH($H244,RoleNames,),MATCH('Role Assumptions'!$H$5,ExpenseNames,)),INDEX(StaffData, MATCH(CONCATENATE($C244,"New hires",$G244,$H244),StaffDataLookupName,), MATCH(AD$6-INDEX(RoleData,MATCH($H244,RoleNames,),MATCH('Role Assumptions'!$H$5,ExpenseNames,)),StaffDataMonths,)) * INDEX(RoleData,MATCH($H244,RoleNames,),MATCH($F244,ExpenseNames,)),0)</f>
        <v>65000</v>
      </c>
      <c r="AE244" s="22">
        <f ca="1">INDEX(RoleData,MATCH($H244,RoleNames,),MATCH($F244,ExpenseNames,))*INDEX(StaffData, MATCH(CONCATENATE($C244,"New hires",$G244,$H244),StaffDataLookupName,), MATCH(AE$6,StaffDataMonths,))  + IF(AE$6&gt;INDEX(RoleData,MATCH($H244,RoleNames,),MATCH('Role Assumptions'!$H$5,ExpenseNames,)),INDEX(StaffData, MATCH(CONCATENATE($C244,"New hires",$G244,$H244),StaffDataLookupName,), MATCH(AE$6-INDEX(RoleData,MATCH($H244,RoleNames,),MATCH('Role Assumptions'!$H$5,ExpenseNames,)),StaffDataMonths,)) * INDEX(RoleData,MATCH($H244,RoleNames,),MATCH($F244,ExpenseNames,)),0)</f>
        <v>155000</v>
      </c>
      <c r="AF244" s="22">
        <f ca="1">INDEX(RoleData,MATCH($H244,RoleNames,),MATCH($F244,ExpenseNames,))*INDEX(StaffData, MATCH(CONCATENATE($C244,"New hires",$G244,$H244),StaffDataLookupName,), MATCH(AF$6,StaffDataMonths,))  + IF(AF$6&gt;INDEX(RoleData,MATCH($H244,RoleNames,),MATCH('Role Assumptions'!$H$5,ExpenseNames,)),INDEX(StaffData, MATCH(CONCATENATE($C244,"New hires",$G244,$H244),StaffDataLookupName,), MATCH(AF$6-INDEX(RoleData,MATCH($H244,RoleNames,),MATCH('Role Assumptions'!$H$5,ExpenseNames,)),StaffDataMonths,)) * INDEX(RoleData,MATCH($H244,RoleNames,),MATCH($F244,ExpenseNames,)),0)</f>
        <v>0</v>
      </c>
      <c r="AG244" s="22">
        <f ca="1">INDEX(RoleData,MATCH($H244,RoleNames,),MATCH($F244,ExpenseNames,))*INDEX(StaffData, MATCH(CONCATENATE($C244,"New hires",$G244,$H244),StaffDataLookupName,), MATCH(AG$6,StaffDataMonths,))  + IF(AG$6&gt;INDEX(RoleData,MATCH($H244,RoleNames,),MATCH('Role Assumptions'!$H$5,ExpenseNames,)),INDEX(StaffData, MATCH(CONCATENATE($C244,"New hires",$G244,$H244),StaffDataLookupName,), MATCH(AG$6-INDEX(RoleData,MATCH($H244,RoleNames,),MATCH('Role Assumptions'!$H$5,ExpenseNames,)),StaffDataMonths,)) * INDEX(RoleData,MATCH($H244,RoleNames,),MATCH($F244,ExpenseNames,)),0)</f>
        <v>0</v>
      </c>
      <c r="AH244" s="22">
        <f ca="1">INDEX(RoleData,MATCH($H244,RoleNames,),MATCH($F244,ExpenseNames,))*INDEX(StaffData, MATCH(CONCATENATE($C244,"New hires",$G244,$H244),StaffDataLookupName,), MATCH(AH$6,StaffDataMonths,))  + IF(AH$6&gt;INDEX(RoleData,MATCH($H244,RoleNames,),MATCH('Role Assumptions'!$H$5,ExpenseNames,)),INDEX(StaffData, MATCH(CONCATENATE($C244,"New hires",$G244,$H244),StaffDataLookupName,), MATCH(AH$6-INDEX(RoleData,MATCH($H244,RoleNames,),MATCH('Role Assumptions'!$H$5,ExpenseNames,)),StaffDataMonths,)) * INDEX(RoleData,MATCH($H244,RoleNames,),MATCH($F244,ExpenseNames,)),0)</f>
        <v>0</v>
      </c>
      <c r="AI244" s="22">
        <f ca="1">INDEX(RoleData,MATCH($H244,RoleNames,),MATCH($F244,ExpenseNames,))*INDEX(StaffData, MATCH(CONCATENATE($C244,"New hires",$G244,$H244),StaffDataLookupName,), MATCH(AI$6,StaffDataMonths,))  + IF(AI$6&gt;INDEX(RoleData,MATCH($H244,RoleNames,),MATCH('Role Assumptions'!$H$5,ExpenseNames,)),INDEX(StaffData, MATCH(CONCATENATE($C244,"New hires",$G244,$H244),StaffDataLookupName,), MATCH(AI$6-INDEX(RoleData,MATCH($H244,RoleNames,),MATCH('Role Assumptions'!$H$5,ExpenseNames,)),StaffDataMonths,)) * INDEX(RoleData,MATCH($H244,RoleNames,),MATCH($F244,ExpenseNames,)),0)</f>
        <v>0</v>
      </c>
      <c r="AJ244" s="22">
        <f ca="1">INDEX(RoleData,MATCH($H244,RoleNames,),MATCH($F244,ExpenseNames,))*INDEX(StaffData, MATCH(CONCATENATE($C244,"New hires",$G244,$H244),StaffDataLookupName,), MATCH(AJ$6,StaffDataMonths,))  + IF(AJ$6&gt;INDEX(RoleData,MATCH($H244,RoleNames,),MATCH('Role Assumptions'!$H$5,ExpenseNames,)),INDEX(StaffData, MATCH(CONCATENATE($C244,"New hires",$G244,$H244),StaffDataLookupName,), MATCH(AJ$6-INDEX(RoleData,MATCH($H244,RoleNames,),MATCH('Role Assumptions'!$H$5,ExpenseNames,)),StaffDataMonths,)) * INDEX(RoleData,MATCH($H244,RoleNames,),MATCH($F244,ExpenseNames,)),0)</f>
        <v>0</v>
      </c>
      <c r="AK244" s="22">
        <f ca="1">INDEX(RoleData,MATCH($H244,RoleNames,),MATCH($F244,ExpenseNames,))*INDEX(StaffData, MATCH(CONCATENATE($C244,"New hires",$G244,$H244),StaffDataLookupName,), MATCH(AK$6,StaffDataMonths,))  + IF(AK$6&gt;INDEX(RoleData,MATCH($H244,RoleNames,),MATCH('Role Assumptions'!$H$5,ExpenseNames,)),INDEX(StaffData, MATCH(CONCATENATE($C244,"New hires",$G244,$H244),StaffDataLookupName,), MATCH(AK$6-INDEX(RoleData,MATCH($H244,RoleNames,),MATCH('Role Assumptions'!$H$5,ExpenseNames,)),StaffDataMonths,)) * INDEX(RoleData,MATCH($H244,RoleNames,),MATCH($F244,ExpenseNames,)),0)</f>
        <v>0</v>
      </c>
      <c r="AL244" s="22">
        <f ca="1">INDEX(RoleData,MATCH($H244,RoleNames,),MATCH($F244,ExpenseNames,))*INDEX(StaffData, MATCH(CONCATENATE($C244,"New hires",$G244,$H244),StaffDataLookupName,), MATCH(AL$6,StaffDataMonths,))  + IF(AL$6&gt;INDEX(RoleData,MATCH($H244,RoleNames,),MATCH('Role Assumptions'!$H$5,ExpenseNames,)),INDEX(StaffData, MATCH(CONCATENATE($C244,"New hires",$G244,$H244),StaffDataLookupName,), MATCH(AL$6-INDEX(RoleData,MATCH($H244,RoleNames,),MATCH('Role Assumptions'!$H$5,ExpenseNames,)),StaffDataMonths,)) * INDEX(RoleData,MATCH($H244,RoleNames,),MATCH($F244,ExpenseNames,)),0)</f>
        <v>0</v>
      </c>
      <c r="AM244" s="22">
        <f ca="1">INDEX(RoleData,MATCH($H244,RoleNames,),MATCH($F244,ExpenseNames,))*INDEX(StaffData, MATCH(CONCATENATE($C244,"New hires",$G244,$H244),StaffDataLookupName,), MATCH(AM$6,StaffDataMonths,))  + IF(AM$6&gt;INDEX(RoleData,MATCH($H244,RoleNames,),MATCH('Role Assumptions'!$H$5,ExpenseNames,)),INDEX(StaffData, MATCH(CONCATENATE($C244,"New hires",$G244,$H244),StaffDataLookupName,), MATCH(AM$6-INDEX(RoleData,MATCH($H244,RoleNames,),MATCH('Role Assumptions'!$H$5,ExpenseNames,)),StaffDataMonths,)) * INDEX(RoleData,MATCH($H244,RoleNames,),MATCH($F244,ExpenseNames,)),0)</f>
        <v>0</v>
      </c>
      <c r="AN244" s="22">
        <f ca="1">INDEX(RoleData,MATCH($H244,RoleNames,),MATCH($F244,ExpenseNames,))*INDEX(StaffData, MATCH(CONCATENATE($C244,"New hires",$G244,$H244),StaffDataLookupName,), MATCH(AN$6,StaffDataMonths,))  + IF(AN$6&gt;INDEX(RoleData,MATCH($H244,RoleNames,),MATCH('Role Assumptions'!$H$5,ExpenseNames,)),INDEX(StaffData, MATCH(CONCATENATE($C244,"New hires",$G244,$H244),StaffDataLookupName,), MATCH(AN$6-INDEX(RoleData,MATCH($H244,RoleNames,),MATCH('Role Assumptions'!$H$5,ExpenseNames,)),StaffDataMonths,)) * INDEX(RoleData,MATCH($H244,RoleNames,),MATCH($F244,ExpenseNames,)),0)</f>
        <v>0</v>
      </c>
      <c r="AO244" s="22">
        <f ca="1">INDEX(RoleData,MATCH($H244,RoleNames,),MATCH($F244,ExpenseNames,))*INDEX(StaffData, MATCH(CONCATENATE($C244,"New hires",$G244,$H244),StaffDataLookupName,), MATCH(AO$6,StaffDataMonths,))  + IF(AO$6&gt;INDEX(RoleData,MATCH($H244,RoleNames,),MATCH('Role Assumptions'!$H$5,ExpenseNames,)),INDEX(StaffData, MATCH(CONCATENATE($C244,"New hires",$G244,$H244),StaffDataLookupName,), MATCH(AO$6-INDEX(RoleData,MATCH($H244,RoleNames,),MATCH('Role Assumptions'!$H$5,ExpenseNames,)),StaffDataMonths,)) * INDEX(RoleData,MATCH($H244,RoleNames,),MATCH($F244,ExpenseNames,)),0)</f>
        <v>0</v>
      </c>
      <c r="AP244" s="22">
        <f ca="1">INDEX(RoleData,MATCH($H244,RoleNames,),MATCH($F244,ExpenseNames,))*INDEX(StaffData, MATCH(CONCATENATE($C244,"New hires",$G244,$H244),StaffDataLookupName,), MATCH(AP$6,StaffDataMonths,))  + IF(AP$6&gt;INDEX(RoleData,MATCH($H244,RoleNames,),MATCH('Role Assumptions'!$H$5,ExpenseNames,)),INDEX(StaffData, MATCH(CONCATENATE($C244,"New hires",$G244,$H244),StaffDataLookupName,), MATCH(AP$6-INDEX(RoleData,MATCH($H244,RoleNames,),MATCH('Role Assumptions'!$H$5,ExpenseNames,)),StaffDataMonths,)) * INDEX(RoleData,MATCH($H244,RoleNames,),MATCH($F244,ExpenseNames,)),0)</f>
        <v>0</v>
      </c>
      <c r="AQ244" s="22">
        <f ca="1">INDEX(RoleData,MATCH($H244,RoleNames,),MATCH($F244,ExpenseNames,))*INDEX(StaffData, MATCH(CONCATENATE($C244,"New hires",$G244,$H244),StaffDataLookupName,), MATCH(AQ$6,StaffDataMonths,))  + IF(AQ$6&gt;INDEX(RoleData,MATCH($H244,RoleNames,),MATCH('Role Assumptions'!$H$5,ExpenseNames,)),INDEX(StaffData, MATCH(CONCATENATE($C244,"New hires",$G244,$H244),StaffDataLookupName,), MATCH(AQ$6-INDEX(RoleData,MATCH($H244,RoleNames,),MATCH('Role Assumptions'!$H$5,ExpenseNames,)),StaffDataMonths,)) * INDEX(RoleData,MATCH($H244,RoleNames,),MATCH($F244,ExpenseNames,)),0)</f>
        <v>0</v>
      </c>
      <c r="AR244" s="22">
        <f ca="1">INDEX(RoleData,MATCH($H244,RoleNames,),MATCH($F244,ExpenseNames,))*INDEX(StaffData, MATCH(CONCATENATE($C244,"New hires",$G244,$H244),StaffDataLookupName,), MATCH(AR$6,StaffDataMonths,))  + IF(AR$6&gt;INDEX(RoleData,MATCH($H244,RoleNames,),MATCH('Role Assumptions'!$H$5,ExpenseNames,)),INDEX(StaffData, MATCH(CONCATENATE($C244,"New hires",$G244,$H244),StaffDataLookupName,), MATCH(AR$6-INDEX(RoleData,MATCH($H244,RoleNames,),MATCH('Role Assumptions'!$H$5,ExpenseNames,)),StaffDataMonths,)) * INDEX(RoleData,MATCH($H244,RoleNames,),MATCH($F244,ExpenseNames,)),0)</f>
        <v>70000</v>
      </c>
      <c r="AS244" s="22">
        <f ca="1">INDEX(RoleData,MATCH($H244,RoleNames,),MATCH($F244,ExpenseNames,))*INDEX(StaffData, MATCH(CONCATENATE($C244,"New hires",$G244,$H244),StaffDataLookupName,), MATCH(AS$6,StaffDataMonths,))  + IF(AS$6&gt;INDEX(RoleData,MATCH($H244,RoleNames,),MATCH('Role Assumptions'!$H$5,ExpenseNames,)),INDEX(StaffData, MATCH(CONCATENATE($C244,"New hires",$G244,$H244),StaffDataLookupName,), MATCH(AS$6-INDEX(RoleData,MATCH($H244,RoleNames,),MATCH('Role Assumptions'!$H$5,ExpenseNames,)),StaffDataMonths,)) * INDEX(RoleData,MATCH($H244,RoleNames,),MATCH($F244,ExpenseNames,)),0)</f>
        <v>-70000</v>
      </c>
      <c r="AT244" s="22">
        <f ca="1">INDEX(RoleData,MATCH($H244,RoleNames,),MATCH($F244,ExpenseNames,))*INDEX(StaffData, MATCH(CONCATENATE($C244,"New hires",$G244,$H244),StaffDataLookupName,), MATCH(AT$6,StaffDataMonths,))  + IF(AT$6&gt;INDEX(RoleData,MATCH($H244,RoleNames,),MATCH('Role Assumptions'!$H$5,ExpenseNames,)),INDEX(StaffData, MATCH(CONCATENATE($C244,"New hires",$G244,$H244),StaffDataLookupName,), MATCH(AT$6-INDEX(RoleData,MATCH($H244,RoleNames,),MATCH('Role Assumptions'!$H$5,ExpenseNames,)),StaffDataMonths,)) * INDEX(RoleData,MATCH($H244,RoleNames,),MATCH($F244,ExpenseNames,)),0)</f>
        <v>110000</v>
      </c>
      <c r="AU244" s="22">
        <f ca="1">INDEX(RoleData,MATCH($H244,RoleNames,),MATCH($F244,ExpenseNames,))*INDEX(StaffData, MATCH(CONCATENATE($C244,"New hires",$G244,$H244),StaffDataLookupName,), MATCH(AU$6,StaffDataMonths,))  + IF(AU$6&gt;INDEX(RoleData,MATCH($H244,RoleNames,),MATCH('Role Assumptions'!$H$5,ExpenseNames,)),INDEX(StaffData, MATCH(CONCATENATE($C244,"New hires",$G244,$H244),StaffDataLookupName,), MATCH(AU$6-INDEX(RoleData,MATCH($H244,RoleNames,),MATCH('Role Assumptions'!$H$5,ExpenseNames,)),StaffDataMonths,)) * INDEX(RoleData,MATCH($H244,RoleNames,),MATCH($F244,ExpenseNames,)),0)</f>
        <v>0</v>
      </c>
      <c r="AV244" s="22">
        <f ca="1">INDEX(RoleData,MATCH($H244,RoleNames,),MATCH($F244,ExpenseNames,))*INDEX(StaffData, MATCH(CONCATENATE($C244,"New hires",$G244,$H244),StaffDataLookupName,), MATCH(AV$6,StaffDataMonths,))  + IF(AV$6&gt;INDEX(RoleData,MATCH($H244,RoleNames,),MATCH('Role Assumptions'!$H$5,ExpenseNames,)),INDEX(StaffData, MATCH(CONCATENATE($C244,"New hires",$G244,$H244),StaffDataLookupName,), MATCH(AV$6-INDEX(RoleData,MATCH($H244,RoleNames,),MATCH('Role Assumptions'!$H$5,ExpenseNames,)),StaffDataMonths,)) * INDEX(RoleData,MATCH($H244,RoleNames,),MATCH($F244,ExpenseNames,)),0)</f>
        <v>15000</v>
      </c>
      <c r="AW244" s="22">
        <f ca="1">INDEX(RoleData,MATCH($H244,RoleNames,),MATCH($F244,ExpenseNames,))*INDEX(StaffData, MATCH(CONCATENATE($C244,"New hires",$G244,$H244),StaffDataLookupName,), MATCH(AW$6,StaffDataMonths,))  + IF(AW$6&gt;INDEX(RoleData,MATCH($H244,RoleNames,),MATCH('Role Assumptions'!$H$5,ExpenseNames,)),INDEX(StaffData, MATCH(CONCATENATE($C244,"New hires",$G244,$H244),StaffDataLookupName,), MATCH(AW$6-INDEX(RoleData,MATCH($H244,RoleNames,),MATCH('Role Assumptions'!$H$5,ExpenseNames,)),StaffDataMonths,)) * INDEX(RoleData,MATCH($H244,RoleNames,),MATCH($F244,ExpenseNames,)),0)</f>
        <v>0</v>
      </c>
      <c r="AX244" s="22">
        <f ca="1">INDEX(RoleData,MATCH($H244,RoleNames,),MATCH($F244,ExpenseNames,))*INDEX(StaffData, MATCH(CONCATENATE($C244,"New hires",$G244,$H244),StaffDataLookupName,), MATCH(AX$6,StaffDataMonths,))  + IF(AX$6&gt;INDEX(RoleData,MATCH($H244,RoleNames,),MATCH('Role Assumptions'!$H$5,ExpenseNames,)),INDEX(StaffData, MATCH(CONCATENATE($C244,"New hires",$G244,$H244),StaffDataLookupName,), MATCH(AX$6-INDEX(RoleData,MATCH($H244,RoleNames,),MATCH('Role Assumptions'!$H$5,ExpenseNames,)),StaffDataMonths,)) * INDEX(RoleData,MATCH($H244,RoleNames,),MATCH($F244,ExpenseNames,)),0)</f>
        <v>25000</v>
      </c>
      <c r="AY244" s="22">
        <f ca="1">INDEX(RoleData,MATCH($H244,RoleNames,),MATCH($F244,ExpenseNames,))*INDEX(StaffData, MATCH(CONCATENATE($C244,"New hires",$G244,$H244),StaffDataLookupName,), MATCH(AY$6,StaffDataMonths,))  + IF(AY$6&gt;INDEX(RoleData,MATCH($H244,RoleNames,),MATCH('Role Assumptions'!$H$5,ExpenseNames,)),INDEX(StaffData, MATCH(CONCATENATE($C244,"New hires",$G244,$H244),StaffDataLookupName,), MATCH(AY$6-INDEX(RoleData,MATCH($H244,RoleNames,),MATCH('Role Assumptions'!$H$5,ExpenseNames,)),StaffDataMonths,)) * INDEX(RoleData,MATCH($H244,RoleNames,),MATCH($F244,ExpenseNames,)),0)</f>
        <v>20000</v>
      </c>
      <c r="AZ244" s="22">
        <f ca="1">INDEX(RoleData,MATCH($H244,RoleNames,),MATCH($F244,ExpenseNames,))*INDEX(StaffData, MATCH(CONCATENATE($C244,"New hires",$G244,$H244),StaffDataLookupName,), MATCH(AZ$6,StaffDataMonths,))  + IF(AZ$6&gt;INDEX(RoleData,MATCH($H244,RoleNames,),MATCH('Role Assumptions'!$H$5,ExpenseNames,)),INDEX(StaffData, MATCH(CONCATENATE($C244,"New hires",$G244,$H244),StaffDataLookupName,), MATCH(AZ$6-INDEX(RoleData,MATCH($H244,RoleNames,),MATCH('Role Assumptions'!$H$5,ExpenseNames,)),StaffDataMonths,)) * INDEX(RoleData,MATCH($H244,RoleNames,),MATCH($F244,ExpenseNames,)),0)</f>
        <v>115000</v>
      </c>
      <c r="BA244" s="22">
        <f ca="1">INDEX(RoleData,MATCH($H244,RoleNames,),MATCH($F244,ExpenseNames,))*INDEX(StaffData, MATCH(CONCATENATE($C244,"New hires",$G244,$H244),StaffDataLookupName,), MATCH(BA$6,StaffDataMonths,))  + IF(BA$6&gt;INDEX(RoleData,MATCH($H244,RoleNames,),MATCH('Role Assumptions'!$H$5,ExpenseNames,)),INDEX(StaffData, MATCH(CONCATENATE($C244,"New hires",$G244,$H244),StaffDataLookupName,), MATCH(BA$6-INDEX(RoleData,MATCH($H244,RoleNames,),MATCH('Role Assumptions'!$H$5,ExpenseNames,)),StaffDataMonths,)) * INDEX(RoleData,MATCH($H244,RoleNames,),MATCH($F244,ExpenseNames,)),0)</f>
        <v>125000</v>
      </c>
      <c r="BB244" s="22">
        <f ca="1">INDEX(RoleData,MATCH($H244,RoleNames,),MATCH($F244,ExpenseNames,))*INDEX(StaffData, MATCH(CONCATENATE($C244,"New hires",$G244,$H244),StaffDataLookupName,), MATCH(BB$6,StaffDataMonths,))  + IF(BB$6&gt;INDEX(RoleData,MATCH($H244,RoleNames,),MATCH('Role Assumptions'!$H$5,ExpenseNames,)),INDEX(StaffData, MATCH(CONCATENATE($C244,"New hires",$G244,$H244),StaffDataLookupName,), MATCH(BB$6-INDEX(RoleData,MATCH($H244,RoleNames,),MATCH('Role Assumptions'!$H$5,ExpenseNames,)),StaffDataMonths,)) * INDEX(RoleData,MATCH($H244,RoleNames,),MATCH($F244,ExpenseNames,)),0)</f>
        <v>65000</v>
      </c>
      <c r="BC244" s="22">
        <f ca="1">INDEX(RoleData,MATCH($H244,RoleNames,),MATCH($F244,ExpenseNames,))*INDEX(StaffData, MATCH(CONCATENATE($C244,"New hires",$G244,$H244),StaffDataLookupName,), MATCH(BC$6,StaffDataMonths,))  + IF(BC$6&gt;INDEX(RoleData,MATCH($H244,RoleNames,),MATCH('Role Assumptions'!$H$5,ExpenseNames,)),INDEX(StaffData, MATCH(CONCATENATE($C244,"New hires",$G244,$H244),StaffDataLookupName,), MATCH(BC$6-INDEX(RoleData,MATCH($H244,RoleNames,),MATCH('Role Assumptions'!$H$5,ExpenseNames,)),StaffDataMonths,)) * INDEX(RoleData,MATCH($H244,RoleNames,),MATCH($F244,ExpenseNames,)),0)</f>
        <v>155000</v>
      </c>
      <c r="BD244" s="22">
        <f ca="1">INDEX(RoleData,MATCH($H244,RoleNames,),MATCH($F244,ExpenseNames,))*INDEX(StaffData, MATCH(CONCATENATE($C244,"New hires",$G244,$H244),StaffDataLookupName,), MATCH(BD$6,StaffDataMonths,))  + IF(BD$6&gt;INDEX(RoleData,MATCH($H244,RoleNames,),MATCH('Role Assumptions'!$H$5,ExpenseNames,)),INDEX(StaffData, MATCH(CONCATENATE($C244,"New hires",$G244,$H244),StaffDataLookupName,), MATCH(BD$6-INDEX(RoleData,MATCH($H244,RoleNames,),MATCH('Role Assumptions'!$H$5,ExpenseNames,)),StaffDataMonths,)) * INDEX(RoleData,MATCH($H244,RoleNames,),MATCH($F244,ExpenseNames,)),0)</f>
        <v>0</v>
      </c>
      <c r="BE244" s="22">
        <f ca="1">INDEX(RoleData,MATCH($H244,RoleNames,),MATCH($F244,ExpenseNames,))*INDEX(StaffData, MATCH(CONCATENATE($C244,"New hires",$G244,$H244),StaffDataLookupName,), MATCH(BE$6,StaffDataMonths,))  + IF(BE$6&gt;INDEX(RoleData,MATCH($H244,RoleNames,),MATCH('Role Assumptions'!$H$5,ExpenseNames,)),INDEX(StaffData, MATCH(CONCATENATE($C244,"New hires",$G244,$H244),StaffDataLookupName,), MATCH(BE$6-INDEX(RoleData,MATCH($H244,RoleNames,),MATCH('Role Assumptions'!$H$5,ExpenseNames,)),StaffDataMonths,)) * INDEX(RoleData,MATCH($H244,RoleNames,),MATCH($F244,ExpenseNames,)),0)</f>
        <v>5000</v>
      </c>
      <c r="BF244" s="22">
        <f ca="1">INDEX(RoleData,MATCH($H244,RoleNames,),MATCH($F244,ExpenseNames,))*INDEX(StaffData, MATCH(CONCATENATE($C244,"New hires",$G244,$H244),StaffDataLookupName,), MATCH(BF$6,StaffDataMonths,))  + IF(BF$6&gt;INDEX(RoleData,MATCH($H244,RoleNames,),MATCH('Role Assumptions'!$H$5,ExpenseNames,)),INDEX(StaffData, MATCH(CONCATENATE($C244,"New hires",$G244,$H244),StaffDataLookupName,), MATCH(BF$6-INDEX(RoleData,MATCH($H244,RoleNames,),MATCH('Role Assumptions'!$H$5,ExpenseNames,)),StaffDataMonths,)) * INDEX(RoleData,MATCH($H244,RoleNames,),MATCH($F244,ExpenseNames,)),0)</f>
        <v>40000</v>
      </c>
      <c r="BG244" s="22">
        <f ca="1">INDEX(RoleData,MATCH($H244,RoleNames,),MATCH($F244,ExpenseNames,))*INDEX(StaffData, MATCH(CONCATENATE($C244,"New hires",$G244,$H244),StaffDataLookupName,), MATCH(BG$6,StaffDataMonths,))  + IF(BG$6&gt;INDEX(RoleData,MATCH($H244,RoleNames,),MATCH('Role Assumptions'!$H$5,ExpenseNames,)),INDEX(StaffData, MATCH(CONCATENATE($C244,"New hires",$G244,$H244),StaffDataLookupName,), MATCH(BG$6-INDEX(RoleData,MATCH($H244,RoleNames,),MATCH('Role Assumptions'!$H$5,ExpenseNames,)),StaffDataMonths,)) * INDEX(RoleData,MATCH($H244,RoleNames,),MATCH($F244,ExpenseNames,)),0)</f>
        <v>0</v>
      </c>
      <c r="BH244" s="22">
        <f ca="1">INDEX(RoleData,MATCH($H244,RoleNames,),MATCH($F244,ExpenseNames,))*INDEX(StaffData, MATCH(CONCATENATE($C244,"New hires",$G244,$H244),StaffDataLookupName,), MATCH(BH$6,StaffDataMonths,))  + IF(BH$6&gt;INDEX(RoleData,MATCH($H244,RoleNames,),MATCH('Role Assumptions'!$H$5,ExpenseNames,)),INDEX(StaffData, MATCH(CONCATENATE($C244,"New hires",$G244,$H244),StaffDataLookupName,), MATCH(BH$6-INDEX(RoleData,MATCH($H244,RoleNames,),MATCH('Role Assumptions'!$H$5,ExpenseNames,)),StaffDataMonths,)) * INDEX(RoleData,MATCH($H244,RoleNames,),MATCH($F244,ExpenseNames,)),0)</f>
        <v>0</v>
      </c>
      <c r="BI244" s="22">
        <f ca="1">INDEX(RoleData,MATCH($H244,RoleNames,),MATCH($F244,ExpenseNames,))*INDEX(StaffData, MATCH(CONCATENATE($C244,"New hires",$G244,$H244),StaffDataLookupName,), MATCH(BI$6,StaffDataMonths,))  + IF(BI$6&gt;INDEX(RoleData,MATCH($H244,RoleNames,),MATCH('Role Assumptions'!$H$5,ExpenseNames,)),INDEX(StaffData, MATCH(CONCATENATE($C244,"New hires",$G244,$H244),StaffDataLookupName,), MATCH(BI$6-INDEX(RoleData,MATCH($H244,RoleNames,),MATCH('Role Assumptions'!$H$5,ExpenseNames,)),StaffDataMonths,)) * INDEX(RoleData,MATCH($H244,RoleNames,),MATCH($F244,ExpenseNames,)),0)</f>
        <v>0</v>
      </c>
      <c r="BJ244" s="22">
        <f ca="1">INDEX(RoleData,MATCH($H244,RoleNames,),MATCH($F244,ExpenseNames,))*INDEX(StaffData, MATCH(CONCATENATE($C244,"New hires",$G244,$H244),StaffDataLookupName,), MATCH(BJ$6,StaffDataMonths,))  + IF(BJ$6&gt;INDEX(RoleData,MATCH($H244,RoleNames,),MATCH('Role Assumptions'!$H$5,ExpenseNames,)),INDEX(StaffData, MATCH(CONCATENATE($C244,"New hires",$G244,$H244),StaffDataLookupName,), MATCH(BJ$6-INDEX(RoleData,MATCH($H244,RoleNames,),MATCH('Role Assumptions'!$H$5,ExpenseNames,)),StaffDataMonths,)) * INDEX(RoleData,MATCH($H244,RoleNames,),MATCH($F244,ExpenseNames,)),0)</f>
        <v>0</v>
      </c>
      <c r="BK244" s="22">
        <f ca="1">INDEX(RoleData,MATCH($H244,RoleNames,),MATCH($F244,ExpenseNames,))*INDEX(StaffData, MATCH(CONCATENATE($C244,"New hires",$G244,$H244),StaffDataLookupName,), MATCH(BK$6,StaffDataMonths,))  + IF(BK$6&gt;INDEX(RoleData,MATCH($H244,RoleNames,),MATCH('Role Assumptions'!$H$5,ExpenseNames,)),INDEX(StaffData, MATCH(CONCATENATE($C244,"New hires",$G244,$H244),StaffDataLookupName,), MATCH(BK$6-INDEX(RoleData,MATCH($H244,RoleNames,),MATCH('Role Assumptions'!$H$5,ExpenseNames,)),StaffDataMonths,)) * INDEX(RoleData,MATCH($H244,RoleNames,),MATCH($F244,ExpenseNames,)),0)</f>
        <v>25000</v>
      </c>
      <c r="BL244" s="22">
        <f ca="1">INDEX(RoleData,MATCH($H244,RoleNames,),MATCH($F244,ExpenseNames,))*INDEX(StaffData, MATCH(CONCATENATE($C244,"New hires",$G244,$H244),StaffDataLookupName,), MATCH(BL$6,StaffDataMonths,))  + IF(BL$6&gt;INDEX(RoleData,MATCH($H244,RoleNames,),MATCH('Role Assumptions'!$H$5,ExpenseNames,)),INDEX(StaffData, MATCH(CONCATENATE($C244,"New hires",$G244,$H244),StaffDataLookupName,), MATCH(BL$6-INDEX(RoleData,MATCH($H244,RoleNames,),MATCH('Role Assumptions'!$H$5,ExpenseNames,)),StaffDataMonths,)) * INDEX(RoleData,MATCH($H244,RoleNames,),MATCH($F244,ExpenseNames,)),0)</f>
        <v>0</v>
      </c>
      <c r="BM244" s="22">
        <f ca="1">INDEX(RoleData,MATCH($H244,RoleNames,),MATCH($F244,ExpenseNames,))*INDEX(StaffData, MATCH(CONCATENATE($C244,"New hires",$G244,$H244),StaffDataLookupName,), MATCH(BM$6,StaffDataMonths,))  + IF(BM$6&gt;INDEX(RoleData,MATCH($H244,RoleNames,),MATCH('Role Assumptions'!$H$5,ExpenseNames,)),INDEX(StaffData, MATCH(CONCATENATE($C244,"New hires",$G244,$H244),StaffDataLookupName,), MATCH(BM$6-INDEX(RoleData,MATCH($H244,RoleNames,),MATCH('Role Assumptions'!$H$5,ExpenseNames,)),StaffDataMonths,)) * INDEX(RoleData,MATCH($H244,RoleNames,),MATCH($F244,ExpenseNames,)),0)</f>
        <v>0</v>
      </c>
      <c r="BN244" s="22">
        <f ca="1">INDEX(RoleData,MATCH($H244,RoleNames,),MATCH($F244,ExpenseNames,))*INDEX(StaffData, MATCH(CONCATENATE($C244,"New hires",$G244,$H244),StaffDataLookupName,), MATCH(BN$6,StaffDataMonths,))  + IF(BN$6&gt;INDEX(RoleData,MATCH($H244,RoleNames,),MATCH('Role Assumptions'!$H$5,ExpenseNames,)),INDEX(StaffData, MATCH(CONCATENATE($C244,"New hires",$G244,$H244),StaffDataLookupName,), MATCH(BN$6-INDEX(RoleData,MATCH($H244,RoleNames,),MATCH('Role Assumptions'!$H$5,ExpenseNames,)),StaffDataMonths,)) * INDEX(RoleData,MATCH($H244,RoleNames,),MATCH($F244,ExpenseNames,)),0)</f>
        <v>45000</v>
      </c>
      <c r="BO244" s="22">
        <f ca="1">INDEX(RoleData,MATCH($H244,RoleNames,),MATCH($F244,ExpenseNames,))*INDEX(StaffData, MATCH(CONCATENATE($C244,"New hires",$G244,$H244),StaffDataLookupName,), MATCH(BO$6,StaffDataMonths,))  + IF(BO$6&gt;INDEX(RoleData,MATCH($H244,RoleNames,),MATCH('Role Assumptions'!$H$5,ExpenseNames,)),INDEX(StaffData, MATCH(CONCATENATE($C244,"New hires",$G244,$H244),StaffDataLookupName,), MATCH(BO$6-INDEX(RoleData,MATCH($H244,RoleNames,),MATCH('Role Assumptions'!$H$5,ExpenseNames,)),StaffDataMonths,)) * INDEX(RoleData,MATCH($H244,RoleNames,),MATCH($F244,ExpenseNames,)),0)</f>
        <v>10000</v>
      </c>
      <c r="BP244" s="22">
        <f ca="1">INDEX(RoleData,MATCH($H244,RoleNames,),MATCH($F244,ExpenseNames,))*INDEX(StaffData, MATCH(CONCATENATE($C244,"New hires",$G244,$H244),StaffDataLookupName,), MATCH(BP$6,StaffDataMonths,))  + IF(BP$6&gt;INDEX(RoleData,MATCH($H244,RoleNames,),MATCH('Role Assumptions'!$H$5,ExpenseNames,)),INDEX(StaffData, MATCH(CONCATENATE($C244,"New hires",$G244,$H244),StaffDataLookupName,), MATCH(BP$6-INDEX(RoleData,MATCH($H244,RoleNames,),MATCH('Role Assumptions'!$H$5,ExpenseNames,)),StaffDataMonths,)) * INDEX(RoleData,MATCH($H244,RoleNames,),MATCH($F244,ExpenseNames,)),0)</f>
        <v>0</v>
      </c>
      <c r="BQ244" s="22">
        <f ca="1">INDEX(RoleData,MATCH($H244,RoleNames,),MATCH($F244,ExpenseNames,))*INDEX(StaffData, MATCH(CONCATENATE($C244,"New hires",$G244,$H244),StaffDataLookupName,), MATCH(BQ$6,StaffDataMonths,))  + IF(BQ$6&gt;INDEX(RoleData,MATCH($H244,RoleNames,),MATCH('Role Assumptions'!$H$5,ExpenseNames,)),INDEX(StaffData, MATCH(CONCATENATE($C244,"New hires",$G244,$H244),StaffDataLookupName,), MATCH(BQ$6-INDEX(RoleData,MATCH($H244,RoleNames,),MATCH('Role Assumptions'!$H$5,ExpenseNames,)),StaffDataMonths,)) * INDEX(RoleData,MATCH($H244,RoleNames,),MATCH($F244,ExpenseNames,)),0)</f>
        <v>0</v>
      </c>
    </row>
    <row r="245" spans="2:69" s="21" customFormat="1" ht="16" customHeight="1">
      <c r="B245" s="21" t="s">
        <v>132</v>
      </c>
      <c r="C245" s="212" t="s">
        <v>3</v>
      </c>
      <c r="D245" s="212" t="s">
        <v>118</v>
      </c>
      <c r="E245" s="212" t="s">
        <v>113</v>
      </c>
      <c r="F245" s="212" t="s">
        <v>89</v>
      </c>
      <c r="G245" s="212" t="s">
        <v>4</v>
      </c>
      <c r="H245" s="197" t="s">
        <v>71</v>
      </c>
      <c r="I245" s="197" t="str">
        <f t="shared" si="165"/>
        <v>ExpensesSales &amp; MarketingStaffTechnologyComputerSalesAccount Manager</v>
      </c>
      <c r="J245" s="22">
        <f>INDEX(RoleData,MATCH($H245,RoleNames,),MATCH($F245,ExpenseNames,))*INDEX(StaffData, MATCH(CONCATENATE($C245,"New hires",$G245,$H245),StaffDataLookupName,), MATCH(J$6,StaffDataMonths,))  + IF(J$6&gt;INDEX(RoleData,MATCH($H245,RoleNames,),MATCH('Role Assumptions'!$H$5,ExpenseNames,)),INDEX(StaffData, MATCH(CONCATENATE($C245,"New hires",$G245,$H245),StaffDataLookupName,), MATCH(J$6-INDEX(RoleData,MATCH($H245,RoleNames,),MATCH('Role Assumptions'!$H$5,ExpenseNames,)),StaffDataMonths,)) * INDEX(RoleData,MATCH($H245,RoleNames,),MATCH($F245,ExpenseNames,)),0)</f>
        <v>0</v>
      </c>
      <c r="K245" s="22">
        <f>INDEX(RoleData,MATCH($H245,RoleNames,),MATCH($F245,ExpenseNames,))*INDEX(StaffData, MATCH(CONCATENATE($C245,"New hires",$G245,$H245),StaffDataLookupName,), MATCH(K$6,StaffDataMonths,))  + IF(K$6&gt;INDEX(RoleData,MATCH($H245,RoleNames,),MATCH('Role Assumptions'!$H$5,ExpenseNames,)),INDEX(StaffData, MATCH(CONCATENATE($C245,"New hires",$G245,$H245),StaffDataLookupName,), MATCH(K$6-INDEX(RoleData,MATCH($H245,RoleNames,),MATCH('Role Assumptions'!$H$5,ExpenseNames,)),StaffDataMonths,)) * INDEX(RoleData,MATCH($H245,RoleNames,),MATCH($F245,ExpenseNames,)),0)</f>
        <v>0</v>
      </c>
      <c r="L245" s="22">
        <f>INDEX(RoleData,MATCH($H245,RoleNames,),MATCH($F245,ExpenseNames,))*INDEX(StaffData, MATCH(CONCATENATE($C245,"New hires",$G245,$H245),StaffDataLookupName,), MATCH(L$6,StaffDataMonths,))  + IF(L$6&gt;INDEX(RoleData,MATCH($H245,RoleNames,),MATCH('Role Assumptions'!$H$5,ExpenseNames,)),INDEX(StaffData, MATCH(CONCATENATE($C245,"New hires",$G245,$H245),StaffDataLookupName,), MATCH(L$6-INDEX(RoleData,MATCH($H245,RoleNames,),MATCH('Role Assumptions'!$H$5,ExpenseNames,)),StaffDataMonths,)) * INDEX(RoleData,MATCH($H245,RoleNames,),MATCH($F245,ExpenseNames,)),0)</f>
        <v>0</v>
      </c>
      <c r="M245" s="22">
        <f>INDEX(RoleData,MATCH($H245,RoleNames,),MATCH($F245,ExpenseNames,))*INDEX(StaffData, MATCH(CONCATENATE($C245,"New hires",$G245,$H245),StaffDataLookupName,), MATCH(M$6,StaffDataMonths,))  + IF(M$6&gt;INDEX(RoleData,MATCH($H245,RoleNames,),MATCH('Role Assumptions'!$H$5,ExpenseNames,)),INDEX(StaffData, MATCH(CONCATENATE($C245,"New hires",$G245,$H245),StaffDataLookupName,), MATCH(M$6-INDEX(RoleData,MATCH($H245,RoleNames,),MATCH('Role Assumptions'!$H$5,ExpenseNames,)),StaffDataMonths,)) * INDEX(RoleData,MATCH($H245,RoleNames,),MATCH($F245,ExpenseNames,)),0)</f>
        <v>0</v>
      </c>
      <c r="N245" s="22">
        <f>INDEX(RoleData,MATCH($H245,RoleNames,),MATCH($F245,ExpenseNames,))*INDEX(StaffData, MATCH(CONCATENATE($C245,"New hires",$G245,$H245),StaffDataLookupName,), MATCH(N$6,StaffDataMonths,))  + IF(N$6&gt;INDEX(RoleData,MATCH($H245,RoleNames,),MATCH('Role Assumptions'!$H$5,ExpenseNames,)),INDEX(StaffData, MATCH(CONCATENATE($C245,"New hires",$G245,$H245),StaffDataLookupName,), MATCH(N$6-INDEX(RoleData,MATCH($H245,RoleNames,),MATCH('Role Assumptions'!$H$5,ExpenseNames,)),StaffDataMonths,)) * INDEX(RoleData,MATCH($H245,RoleNames,),MATCH($F245,ExpenseNames,)),0)</f>
        <v>0</v>
      </c>
      <c r="O245" s="22">
        <f>INDEX(RoleData,MATCH($H245,RoleNames,),MATCH($F245,ExpenseNames,))*INDEX(StaffData, MATCH(CONCATENATE($C245,"New hires",$G245,$H245),StaffDataLookupName,), MATCH(O$6,StaffDataMonths,))  + IF(O$6&gt;INDEX(RoleData,MATCH($H245,RoleNames,),MATCH('Role Assumptions'!$H$5,ExpenseNames,)),INDEX(StaffData, MATCH(CONCATENATE($C245,"New hires",$G245,$H245),StaffDataLookupName,), MATCH(O$6-INDEX(RoleData,MATCH($H245,RoleNames,),MATCH('Role Assumptions'!$H$5,ExpenseNames,)),StaffDataMonths,)) * INDEX(RoleData,MATCH($H245,RoleNames,),MATCH($F245,ExpenseNames,)),0)</f>
        <v>0</v>
      </c>
      <c r="P245" s="22">
        <f>INDEX(RoleData,MATCH($H245,RoleNames,),MATCH($F245,ExpenseNames,))*INDEX(StaffData, MATCH(CONCATENATE($C245,"New hires",$G245,$H245),StaffDataLookupName,), MATCH(P$6,StaffDataMonths,))  + IF(P$6&gt;INDEX(RoleData,MATCH($H245,RoleNames,),MATCH('Role Assumptions'!$H$5,ExpenseNames,)),INDEX(StaffData, MATCH(CONCATENATE($C245,"New hires",$G245,$H245),StaffDataLookupName,), MATCH(P$6-INDEX(RoleData,MATCH($H245,RoleNames,),MATCH('Role Assumptions'!$H$5,ExpenseNames,)),StaffDataMonths,)) * INDEX(RoleData,MATCH($H245,RoleNames,),MATCH($F245,ExpenseNames,)),0)</f>
        <v>0</v>
      </c>
      <c r="Q245" s="22">
        <f>INDEX(RoleData,MATCH($H245,RoleNames,),MATCH($F245,ExpenseNames,))*INDEX(StaffData, MATCH(CONCATENATE($C245,"New hires",$G245,$H245),StaffDataLookupName,), MATCH(Q$6,StaffDataMonths,))  + IF(Q$6&gt;INDEX(RoleData,MATCH($H245,RoleNames,),MATCH('Role Assumptions'!$H$5,ExpenseNames,)),INDEX(StaffData, MATCH(CONCATENATE($C245,"New hires",$G245,$H245),StaffDataLookupName,), MATCH(Q$6-INDEX(RoleData,MATCH($H245,RoleNames,),MATCH('Role Assumptions'!$H$5,ExpenseNames,)),StaffDataMonths,)) * INDEX(RoleData,MATCH($H245,RoleNames,),MATCH($F245,ExpenseNames,)),0)</f>
        <v>0</v>
      </c>
      <c r="R245" s="22">
        <f>INDEX(RoleData,MATCH($H245,RoleNames,),MATCH($F245,ExpenseNames,))*INDEX(StaffData, MATCH(CONCATENATE($C245,"New hires",$G245,$H245),StaffDataLookupName,), MATCH(R$6,StaffDataMonths,))  + IF(R$6&gt;INDEX(RoleData,MATCH($H245,RoleNames,),MATCH('Role Assumptions'!$H$5,ExpenseNames,)),INDEX(StaffData, MATCH(CONCATENATE($C245,"New hires",$G245,$H245),StaffDataLookupName,), MATCH(R$6-INDEX(RoleData,MATCH($H245,RoleNames,),MATCH('Role Assumptions'!$H$5,ExpenseNames,)),StaffDataMonths,)) * INDEX(RoleData,MATCH($H245,RoleNames,),MATCH($F245,ExpenseNames,)),0)</f>
        <v>0</v>
      </c>
      <c r="S245" s="22">
        <f>INDEX(RoleData,MATCH($H245,RoleNames,),MATCH($F245,ExpenseNames,))*INDEX(StaffData, MATCH(CONCATENATE($C245,"New hires",$G245,$H245),StaffDataLookupName,), MATCH(S$6,StaffDataMonths,))  + IF(S$6&gt;INDEX(RoleData,MATCH($H245,RoleNames,),MATCH('Role Assumptions'!$H$5,ExpenseNames,)),INDEX(StaffData, MATCH(CONCATENATE($C245,"New hires",$G245,$H245),StaffDataLookupName,), MATCH(S$6-INDEX(RoleData,MATCH($H245,RoleNames,),MATCH('Role Assumptions'!$H$5,ExpenseNames,)),StaffDataMonths,)) * INDEX(RoleData,MATCH($H245,RoleNames,),MATCH($F245,ExpenseNames,)),0)</f>
        <v>0</v>
      </c>
      <c r="T245" s="22">
        <f ca="1">INDEX(RoleData,MATCH($H245,RoleNames,),MATCH($F245,ExpenseNames,))*INDEX(StaffData, MATCH(CONCATENATE($C245,"New hires",$G245,$H245),StaffDataLookupName,), MATCH(T$6,StaffDataMonths,))  + IF(T$6&gt;INDEX(RoleData,MATCH($H245,RoleNames,),MATCH('Role Assumptions'!$H$5,ExpenseNames,)),INDEX(StaffData, MATCH(CONCATENATE($C245,"New hires",$G245,$H245),StaffDataLookupName,), MATCH(T$6-INDEX(RoleData,MATCH($H245,RoleNames,),MATCH('Role Assumptions'!$H$5,ExpenseNames,)),StaffDataMonths,)) * INDEX(RoleData,MATCH($H245,RoleNames,),MATCH($F245,ExpenseNames,)),0)</f>
        <v>740000</v>
      </c>
      <c r="U245" s="22">
        <f ca="1">INDEX(RoleData,MATCH($H245,RoleNames,),MATCH($F245,ExpenseNames,))*INDEX(StaffData, MATCH(CONCATENATE($C245,"New hires",$G245,$H245),StaffDataLookupName,), MATCH(U$6,StaffDataMonths,))  + IF(U$6&gt;INDEX(RoleData,MATCH($H245,RoleNames,),MATCH('Role Assumptions'!$H$5,ExpenseNames,)),INDEX(StaffData, MATCH(CONCATENATE($C245,"New hires",$G245,$H245),StaffDataLookupName,), MATCH(U$6-INDEX(RoleData,MATCH($H245,RoleNames,),MATCH('Role Assumptions'!$H$5,ExpenseNames,)),StaffDataMonths,)) * INDEX(RoleData,MATCH($H245,RoleNames,),MATCH($F245,ExpenseNames,)),0)</f>
        <v>-740000</v>
      </c>
      <c r="V245" s="22">
        <f ca="1">INDEX(RoleData,MATCH($H245,RoleNames,),MATCH($F245,ExpenseNames,))*INDEX(StaffData, MATCH(CONCATENATE($C245,"New hires",$G245,$H245),StaffDataLookupName,), MATCH(V$6,StaffDataMonths,))  + IF(V$6&gt;INDEX(RoleData,MATCH($H245,RoleNames,),MATCH('Role Assumptions'!$H$5,ExpenseNames,)),INDEX(StaffData, MATCH(CONCATENATE($C245,"New hires",$G245,$H245),StaffDataLookupName,), MATCH(V$6-INDEX(RoleData,MATCH($H245,RoleNames,),MATCH('Role Assumptions'!$H$5,ExpenseNames,)),StaffDataMonths,)) * INDEX(RoleData,MATCH($H245,RoleNames,),MATCH($F245,ExpenseNames,)),0)</f>
        <v>1130000</v>
      </c>
      <c r="W245" s="22">
        <f ca="1">INDEX(RoleData,MATCH($H245,RoleNames,),MATCH($F245,ExpenseNames,))*INDEX(StaffData, MATCH(CONCATENATE($C245,"New hires",$G245,$H245),StaffDataLookupName,), MATCH(W$6,StaffDataMonths,))  + IF(W$6&gt;INDEX(RoleData,MATCH($H245,RoleNames,),MATCH('Role Assumptions'!$H$5,ExpenseNames,)),INDEX(StaffData, MATCH(CONCATENATE($C245,"New hires",$G245,$H245),StaffDataLookupName,), MATCH(W$6-INDEX(RoleData,MATCH($H245,RoleNames,),MATCH('Role Assumptions'!$H$5,ExpenseNames,)),StaffDataMonths,)) * INDEX(RoleData,MATCH($H245,RoleNames,),MATCH($F245,ExpenseNames,)),0)</f>
        <v>0</v>
      </c>
      <c r="X245" s="22">
        <f ca="1">INDEX(RoleData,MATCH($H245,RoleNames,),MATCH($F245,ExpenseNames,))*INDEX(StaffData, MATCH(CONCATENATE($C245,"New hires",$G245,$H245),StaffDataLookupName,), MATCH(X$6,StaffDataMonths,))  + IF(X$6&gt;INDEX(RoleData,MATCH($H245,RoleNames,),MATCH('Role Assumptions'!$H$5,ExpenseNames,)),INDEX(StaffData, MATCH(CONCATENATE($C245,"New hires",$G245,$H245),StaffDataLookupName,), MATCH(X$6-INDEX(RoleData,MATCH($H245,RoleNames,),MATCH('Role Assumptions'!$H$5,ExpenseNames,)),StaffDataMonths,)) * INDEX(RoleData,MATCH($H245,RoleNames,),MATCH($F245,ExpenseNames,)),0)</f>
        <v>130000</v>
      </c>
      <c r="Y245" s="22">
        <f ca="1">INDEX(RoleData,MATCH($H245,RoleNames,),MATCH($F245,ExpenseNames,))*INDEX(StaffData, MATCH(CONCATENATE($C245,"New hires",$G245,$H245),StaffDataLookupName,), MATCH(Y$6,StaffDataMonths,))  + IF(Y$6&gt;INDEX(RoleData,MATCH($H245,RoleNames,),MATCH('Role Assumptions'!$H$5,ExpenseNames,)),INDEX(StaffData, MATCH(CONCATENATE($C245,"New hires",$G245,$H245),StaffDataLookupName,), MATCH(Y$6-INDEX(RoleData,MATCH($H245,RoleNames,),MATCH('Role Assumptions'!$H$5,ExpenseNames,)),StaffDataMonths,)) * INDEX(RoleData,MATCH($H245,RoleNames,),MATCH($F245,ExpenseNames,)),0)</f>
        <v>0</v>
      </c>
      <c r="Z245" s="22">
        <f ca="1">INDEX(RoleData,MATCH($H245,RoleNames,),MATCH($F245,ExpenseNames,))*INDEX(StaffData, MATCH(CONCATENATE($C245,"New hires",$G245,$H245),StaffDataLookupName,), MATCH(Z$6,StaffDataMonths,))  + IF(Z$6&gt;INDEX(RoleData,MATCH($H245,RoleNames,),MATCH('Role Assumptions'!$H$5,ExpenseNames,)),INDEX(StaffData, MATCH(CONCATENATE($C245,"New hires",$G245,$H245),StaffDataLookupName,), MATCH(Z$6-INDEX(RoleData,MATCH($H245,RoleNames,),MATCH('Role Assumptions'!$H$5,ExpenseNames,)),StaffDataMonths,)) * INDEX(RoleData,MATCH($H245,RoleNames,),MATCH($F245,ExpenseNames,)),0)</f>
        <v>275000</v>
      </c>
      <c r="AA245" s="22">
        <f ca="1">INDEX(RoleData,MATCH($H245,RoleNames,),MATCH($F245,ExpenseNames,))*INDEX(StaffData, MATCH(CONCATENATE($C245,"New hires",$G245,$H245),StaffDataLookupName,), MATCH(AA$6,StaffDataMonths,))  + IF(AA$6&gt;INDEX(RoleData,MATCH($H245,RoleNames,),MATCH('Role Assumptions'!$H$5,ExpenseNames,)),INDEX(StaffData, MATCH(CONCATENATE($C245,"New hires",$G245,$H245),StaffDataLookupName,), MATCH(AA$6-INDEX(RoleData,MATCH($H245,RoleNames,),MATCH('Role Assumptions'!$H$5,ExpenseNames,)),StaffDataMonths,)) * INDEX(RoleData,MATCH($H245,RoleNames,),MATCH($F245,ExpenseNames,)),0)</f>
        <v>170000</v>
      </c>
      <c r="AB245" s="22">
        <f ca="1">INDEX(RoleData,MATCH($H245,RoleNames,),MATCH($F245,ExpenseNames,))*INDEX(StaffData, MATCH(CONCATENATE($C245,"New hires",$G245,$H245),StaffDataLookupName,), MATCH(AB$6,StaffDataMonths,))  + IF(AB$6&gt;INDEX(RoleData,MATCH($H245,RoleNames,),MATCH('Role Assumptions'!$H$5,ExpenseNames,)),INDEX(StaffData, MATCH(CONCATENATE($C245,"New hires",$G245,$H245),StaffDataLookupName,), MATCH(AB$6-INDEX(RoleData,MATCH($H245,RoleNames,),MATCH('Role Assumptions'!$H$5,ExpenseNames,)),StaffDataMonths,)) * INDEX(RoleData,MATCH($H245,RoleNames,),MATCH($F245,ExpenseNames,)),0)</f>
        <v>1185000</v>
      </c>
      <c r="AC245" s="22">
        <f ca="1">INDEX(RoleData,MATCH($H245,RoleNames,),MATCH($F245,ExpenseNames,))*INDEX(StaffData, MATCH(CONCATENATE($C245,"New hires",$G245,$H245),StaffDataLookupName,), MATCH(AC$6,StaffDataMonths,))  + IF(AC$6&gt;INDEX(RoleData,MATCH($H245,RoleNames,),MATCH('Role Assumptions'!$H$5,ExpenseNames,)),INDEX(StaffData, MATCH(CONCATENATE($C245,"New hires",$G245,$H245),StaffDataLookupName,), MATCH(AC$6-INDEX(RoleData,MATCH($H245,RoleNames,),MATCH('Role Assumptions'!$H$5,ExpenseNames,)),StaffDataMonths,)) * INDEX(RoleData,MATCH($H245,RoleNames,),MATCH($F245,ExpenseNames,)),0)</f>
        <v>1230000</v>
      </c>
      <c r="AD245" s="22">
        <f ca="1">INDEX(RoleData,MATCH($H245,RoleNames,),MATCH($F245,ExpenseNames,))*INDEX(StaffData, MATCH(CONCATENATE($C245,"New hires",$G245,$H245),StaffDataLookupName,), MATCH(AD$6,StaffDataMonths,))  + IF(AD$6&gt;INDEX(RoleData,MATCH($H245,RoleNames,),MATCH('Role Assumptions'!$H$5,ExpenseNames,)),INDEX(StaffData, MATCH(CONCATENATE($C245,"New hires",$G245,$H245),StaffDataLookupName,), MATCH(AD$6-INDEX(RoleData,MATCH($H245,RoleNames,),MATCH('Role Assumptions'!$H$5,ExpenseNames,)),StaffDataMonths,)) * INDEX(RoleData,MATCH($H245,RoleNames,),MATCH($F245,ExpenseNames,)),0)</f>
        <v>670000</v>
      </c>
      <c r="AE245" s="22">
        <f ca="1">INDEX(RoleData,MATCH($H245,RoleNames,),MATCH($F245,ExpenseNames,))*INDEX(StaffData, MATCH(CONCATENATE($C245,"New hires",$G245,$H245),StaffDataLookupName,), MATCH(AE$6,StaffDataMonths,))  + IF(AE$6&gt;INDEX(RoleData,MATCH($H245,RoleNames,),MATCH('Role Assumptions'!$H$5,ExpenseNames,)),INDEX(StaffData, MATCH(CONCATENATE($C245,"New hires",$G245,$H245),StaffDataLookupName,), MATCH(AE$6-INDEX(RoleData,MATCH($H245,RoleNames,),MATCH('Role Assumptions'!$H$5,ExpenseNames,)),StaffDataMonths,)) * INDEX(RoleData,MATCH($H245,RoleNames,),MATCH($F245,ExpenseNames,)),0)</f>
        <v>1520000</v>
      </c>
      <c r="AF245" s="22">
        <f ca="1">INDEX(RoleData,MATCH($H245,RoleNames,),MATCH($F245,ExpenseNames,))*INDEX(StaffData, MATCH(CONCATENATE($C245,"New hires",$G245,$H245),StaffDataLookupName,), MATCH(AF$6,StaffDataMonths,))  + IF(AF$6&gt;INDEX(RoleData,MATCH($H245,RoleNames,),MATCH('Role Assumptions'!$H$5,ExpenseNames,)),INDEX(StaffData, MATCH(CONCATENATE($C245,"New hires",$G245,$H245),StaffDataLookupName,), MATCH(AF$6-INDEX(RoleData,MATCH($H245,RoleNames,),MATCH('Role Assumptions'!$H$5,ExpenseNames,)),StaffDataMonths,)) * INDEX(RoleData,MATCH($H245,RoleNames,),MATCH($F245,ExpenseNames,)),0)</f>
        <v>0</v>
      </c>
      <c r="AG245" s="22">
        <f ca="1">INDEX(RoleData,MATCH($H245,RoleNames,),MATCH($F245,ExpenseNames,))*INDEX(StaffData, MATCH(CONCATENATE($C245,"New hires",$G245,$H245),StaffDataLookupName,), MATCH(AG$6,StaffDataMonths,))  + IF(AG$6&gt;INDEX(RoleData,MATCH($H245,RoleNames,),MATCH('Role Assumptions'!$H$5,ExpenseNames,)),INDEX(StaffData, MATCH(CONCATENATE($C245,"New hires",$G245,$H245),StaffDataLookupName,), MATCH(AG$6-INDEX(RoleData,MATCH($H245,RoleNames,),MATCH('Role Assumptions'!$H$5,ExpenseNames,)),StaffDataMonths,)) * INDEX(RoleData,MATCH($H245,RoleNames,),MATCH($F245,ExpenseNames,)),0)</f>
        <v>0</v>
      </c>
      <c r="AH245" s="22">
        <f ca="1">INDEX(RoleData,MATCH($H245,RoleNames,),MATCH($F245,ExpenseNames,))*INDEX(StaffData, MATCH(CONCATENATE($C245,"New hires",$G245,$H245),StaffDataLookupName,), MATCH(AH$6,StaffDataMonths,))  + IF(AH$6&gt;INDEX(RoleData,MATCH($H245,RoleNames,),MATCH('Role Assumptions'!$H$5,ExpenseNames,)),INDEX(StaffData, MATCH(CONCATENATE($C245,"New hires",$G245,$H245),StaffDataLookupName,), MATCH(AH$6-INDEX(RoleData,MATCH($H245,RoleNames,),MATCH('Role Assumptions'!$H$5,ExpenseNames,)),StaffDataMonths,)) * INDEX(RoleData,MATCH($H245,RoleNames,),MATCH($F245,ExpenseNames,)),0)</f>
        <v>0</v>
      </c>
      <c r="AI245" s="22">
        <f ca="1">INDEX(RoleData,MATCH($H245,RoleNames,),MATCH($F245,ExpenseNames,))*INDEX(StaffData, MATCH(CONCATENATE($C245,"New hires",$G245,$H245),StaffDataLookupName,), MATCH(AI$6,StaffDataMonths,))  + IF(AI$6&gt;INDEX(RoleData,MATCH($H245,RoleNames,),MATCH('Role Assumptions'!$H$5,ExpenseNames,)),INDEX(StaffData, MATCH(CONCATENATE($C245,"New hires",$G245,$H245),StaffDataLookupName,), MATCH(AI$6-INDEX(RoleData,MATCH($H245,RoleNames,),MATCH('Role Assumptions'!$H$5,ExpenseNames,)),StaffDataMonths,)) * INDEX(RoleData,MATCH($H245,RoleNames,),MATCH($F245,ExpenseNames,)),0)</f>
        <v>0</v>
      </c>
      <c r="AJ245" s="22">
        <f ca="1">INDEX(RoleData,MATCH($H245,RoleNames,),MATCH($F245,ExpenseNames,))*INDEX(StaffData, MATCH(CONCATENATE($C245,"New hires",$G245,$H245),StaffDataLookupName,), MATCH(AJ$6,StaffDataMonths,))  + IF(AJ$6&gt;INDEX(RoleData,MATCH($H245,RoleNames,),MATCH('Role Assumptions'!$H$5,ExpenseNames,)),INDEX(StaffData, MATCH(CONCATENATE($C245,"New hires",$G245,$H245),StaffDataLookupName,), MATCH(AJ$6-INDEX(RoleData,MATCH($H245,RoleNames,),MATCH('Role Assumptions'!$H$5,ExpenseNames,)),StaffDataMonths,)) * INDEX(RoleData,MATCH($H245,RoleNames,),MATCH($F245,ExpenseNames,)),0)</f>
        <v>0</v>
      </c>
      <c r="AK245" s="22">
        <f ca="1">INDEX(RoleData,MATCH($H245,RoleNames,),MATCH($F245,ExpenseNames,))*INDEX(StaffData, MATCH(CONCATENATE($C245,"New hires",$G245,$H245),StaffDataLookupName,), MATCH(AK$6,StaffDataMonths,))  + IF(AK$6&gt;INDEX(RoleData,MATCH($H245,RoleNames,),MATCH('Role Assumptions'!$H$5,ExpenseNames,)),INDEX(StaffData, MATCH(CONCATENATE($C245,"New hires",$G245,$H245),StaffDataLookupName,), MATCH(AK$6-INDEX(RoleData,MATCH($H245,RoleNames,),MATCH('Role Assumptions'!$H$5,ExpenseNames,)),StaffDataMonths,)) * INDEX(RoleData,MATCH($H245,RoleNames,),MATCH($F245,ExpenseNames,)),0)</f>
        <v>0</v>
      </c>
      <c r="AL245" s="22">
        <f ca="1">INDEX(RoleData,MATCH($H245,RoleNames,),MATCH($F245,ExpenseNames,))*INDEX(StaffData, MATCH(CONCATENATE($C245,"New hires",$G245,$H245),StaffDataLookupName,), MATCH(AL$6,StaffDataMonths,))  + IF(AL$6&gt;INDEX(RoleData,MATCH($H245,RoleNames,),MATCH('Role Assumptions'!$H$5,ExpenseNames,)),INDEX(StaffData, MATCH(CONCATENATE($C245,"New hires",$G245,$H245),StaffDataLookupName,), MATCH(AL$6-INDEX(RoleData,MATCH($H245,RoleNames,),MATCH('Role Assumptions'!$H$5,ExpenseNames,)),StaffDataMonths,)) * INDEX(RoleData,MATCH($H245,RoleNames,),MATCH($F245,ExpenseNames,)),0)</f>
        <v>0</v>
      </c>
      <c r="AM245" s="22">
        <f ca="1">INDEX(RoleData,MATCH($H245,RoleNames,),MATCH($F245,ExpenseNames,))*INDEX(StaffData, MATCH(CONCATENATE($C245,"New hires",$G245,$H245),StaffDataLookupName,), MATCH(AM$6,StaffDataMonths,))  + IF(AM$6&gt;INDEX(RoleData,MATCH($H245,RoleNames,),MATCH('Role Assumptions'!$H$5,ExpenseNames,)),INDEX(StaffData, MATCH(CONCATENATE($C245,"New hires",$G245,$H245),StaffDataLookupName,), MATCH(AM$6-INDEX(RoleData,MATCH($H245,RoleNames,),MATCH('Role Assumptions'!$H$5,ExpenseNames,)),StaffDataMonths,)) * INDEX(RoleData,MATCH($H245,RoleNames,),MATCH($F245,ExpenseNames,)),0)</f>
        <v>0</v>
      </c>
      <c r="AN245" s="22">
        <f ca="1">INDEX(RoleData,MATCH($H245,RoleNames,),MATCH($F245,ExpenseNames,))*INDEX(StaffData, MATCH(CONCATENATE($C245,"New hires",$G245,$H245),StaffDataLookupName,), MATCH(AN$6,StaffDataMonths,))  + IF(AN$6&gt;INDEX(RoleData,MATCH($H245,RoleNames,),MATCH('Role Assumptions'!$H$5,ExpenseNames,)),INDEX(StaffData, MATCH(CONCATENATE($C245,"New hires",$G245,$H245),StaffDataLookupName,), MATCH(AN$6-INDEX(RoleData,MATCH($H245,RoleNames,),MATCH('Role Assumptions'!$H$5,ExpenseNames,)),StaffDataMonths,)) * INDEX(RoleData,MATCH($H245,RoleNames,),MATCH($F245,ExpenseNames,)),0)</f>
        <v>0</v>
      </c>
      <c r="AO245" s="22">
        <f ca="1">INDEX(RoleData,MATCH($H245,RoleNames,),MATCH($F245,ExpenseNames,))*INDEX(StaffData, MATCH(CONCATENATE($C245,"New hires",$G245,$H245),StaffDataLookupName,), MATCH(AO$6,StaffDataMonths,))  + IF(AO$6&gt;INDEX(RoleData,MATCH($H245,RoleNames,),MATCH('Role Assumptions'!$H$5,ExpenseNames,)),INDEX(StaffData, MATCH(CONCATENATE($C245,"New hires",$G245,$H245),StaffDataLookupName,), MATCH(AO$6-INDEX(RoleData,MATCH($H245,RoleNames,),MATCH('Role Assumptions'!$H$5,ExpenseNames,)),StaffDataMonths,)) * INDEX(RoleData,MATCH($H245,RoleNames,),MATCH($F245,ExpenseNames,)),0)</f>
        <v>0</v>
      </c>
      <c r="AP245" s="22">
        <f ca="1">INDEX(RoleData,MATCH($H245,RoleNames,),MATCH($F245,ExpenseNames,))*INDEX(StaffData, MATCH(CONCATENATE($C245,"New hires",$G245,$H245),StaffDataLookupName,), MATCH(AP$6,StaffDataMonths,))  + IF(AP$6&gt;INDEX(RoleData,MATCH($H245,RoleNames,),MATCH('Role Assumptions'!$H$5,ExpenseNames,)),INDEX(StaffData, MATCH(CONCATENATE($C245,"New hires",$G245,$H245),StaffDataLookupName,), MATCH(AP$6-INDEX(RoleData,MATCH($H245,RoleNames,),MATCH('Role Assumptions'!$H$5,ExpenseNames,)),StaffDataMonths,)) * INDEX(RoleData,MATCH($H245,RoleNames,),MATCH($F245,ExpenseNames,)),0)</f>
        <v>0</v>
      </c>
      <c r="AQ245" s="22">
        <f ca="1">INDEX(RoleData,MATCH($H245,RoleNames,),MATCH($F245,ExpenseNames,))*INDEX(StaffData, MATCH(CONCATENATE($C245,"New hires",$G245,$H245),StaffDataLookupName,), MATCH(AQ$6,StaffDataMonths,))  + IF(AQ$6&gt;INDEX(RoleData,MATCH($H245,RoleNames,),MATCH('Role Assumptions'!$H$5,ExpenseNames,)),INDEX(StaffData, MATCH(CONCATENATE($C245,"New hires",$G245,$H245),StaffDataLookupName,), MATCH(AQ$6-INDEX(RoleData,MATCH($H245,RoleNames,),MATCH('Role Assumptions'!$H$5,ExpenseNames,)),StaffDataMonths,)) * INDEX(RoleData,MATCH($H245,RoleNames,),MATCH($F245,ExpenseNames,)),0)</f>
        <v>0</v>
      </c>
      <c r="AR245" s="22">
        <f ca="1">INDEX(RoleData,MATCH($H245,RoleNames,),MATCH($F245,ExpenseNames,))*INDEX(StaffData, MATCH(CONCATENATE($C245,"New hires",$G245,$H245),StaffDataLookupName,), MATCH(AR$6,StaffDataMonths,))  + IF(AR$6&gt;INDEX(RoleData,MATCH($H245,RoleNames,),MATCH('Role Assumptions'!$H$5,ExpenseNames,)),INDEX(StaffData, MATCH(CONCATENATE($C245,"New hires",$G245,$H245),StaffDataLookupName,), MATCH(AR$6-INDEX(RoleData,MATCH($H245,RoleNames,),MATCH('Role Assumptions'!$H$5,ExpenseNames,)),StaffDataMonths,)) * INDEX(RoleData,MATCH($H245,RoleNames,),MATCH($F245,ExpenseNames,)),0)</f>
        <v>740000</v>
      </c>
      <c r="AS245" s="22">
        <f ca="1">INDEX(RoleData,MATCH($H245,RoleNames,),MATCH($F245,ExpenseNames,))*INDEX(StaffData, MATCH(CONCATENATE($C245,"New hires",$G245,$H245),StaffDataLookupName,), MATCH(AS$6,StaffDataMonths,))  + IF(AS$6&gt;INDEX(RoleData,MATCH($H245,RoleNames,),MATCH('Role Assumptions'!$H$5,ExpenseNames,)),INDEX(StaffData, MATCH(CONCATENATE($C245,"New hires",$G245,$H245),StaffDataLookupName,), MATCH(AS$6-INDEX(RoleData,MATCH($H245,RoleNames,),MATCH('Role Assumptions'!$H$5,ExpenseNames,)),StaffDataMonths,)) * INDEX(RoleData,MATCH($H245,RoleNames,),MATCH($F245,ExpenseNames,)),0)</f>
        <v>-740000</v>
      </c>
      <c r="AT245" s="22">
        <f ca="1">INDEX(RoleData,MATCH($H245,RoleNames,),MATCH($F245,ExpenseNames,))*INDEX(StaffData, MATCH(CONCATENATE($C245,"New hires",$G245,$H245),StaffDataLookupName,), MATCH(AT$6,StaffDataMonths,))  + IF(AT$6&gt;INDEX(RoleData,MATCH($H245,RoleNames,),MATCH('Role Assumptions'!$H$5,ExpenseNames,)),INDEX(StaffData, MATCH(CONCATENATE($C245,"New hires",$G245,$H245),StaffDataLookupName,), MATCH(AT$6-INDEX(RoleData,MATCH($H245,RoleNames,),MATCH('Role Assumptions'!$H$5,ExpenseNames,)),StaffDataMonths,)) * INDEX(RoleData,MATCH($H245,RoleNames,),MATCH($F245,ExpenseNames,)),0)</f>
        <v>1130000</v>
      </c>
      <c r="AU245" s="22">
        <f ca="1">INDEX(RoleData,MATCH($H245,RoleNames,),MATCH($F245,ExpenseNames,))*INDEX(StaffData, MATCH(CONCATENATE($C245,"New hires",$G245,$H245),StaffDataLookupName,), MATCH(AU$6,StaffDataMonths,))  + IF(AU$6&gt;INDEX(RoleData,MATCH($H245,RoleNames,),MATCH('Role Assumptions'!$H$5,ExpenseNames,)),INDEX(StaffData, MATCH(CONCATENATE($C245,"New hires",$G245,$H245),StaffDataLookupName,), MATCH(AU$6-INDEX(RoleData,MATCH($H245,RoleNames,),MATCH('Role Assumptions'!$H$5,ExpenseNames,)),StaffDataMonths,)) * INDEX(RoleData,MATCH($H245,RoleNames,),MATCH($F245,ExpenseNames,)),0)</f>
        <v>0</v>
      </c>
      <c r="AV245" s="22">
        <f ca="1">INDEX(RoleData,MATCH($H245,RoleNames,),MATCH($F245,ExpenseNames,))*INDEX(StaffData, MATCH(CONCATENATE($C245,"New hires",$G245,$H245),StaffDataLookupName,), MATCH(AV$6,StaffDataMonths,))  + IF(AV$6&gt;INDEX(RoleData,MATCH($H245,RoleNames,),MATCH('Role Assumptions'!$H$5,ExpenseNames,)),INDEX(StaffData, MATCH(CONCATENATE($C245,"New hires",$G245,$H245),StaffDataLookupName,), MATCH(AV$6-INDEX(RoleData,MATCH($H245,RoleNames,),MATCH('Role Assumptions'!$H$5,ExpenseNames,)),StaffDataMonths,)) * INDEX(RoleData,MATCH($H245,RoleNames,),MATCH($F245,ExpenseNames,)),0)</f>
        <v>130000</v>
      </c>
      <c r="AW245" s="22">
        <f ca="1">INDEX(RoleData,MATCH($H245,RoleNames,),MATCH($F245,ExpenseNames,))*INDEX(StaffData, MATCH(CONCATENATE($C245,"New hires",$G245,$H245),StaffDataLookupName,), MATCH(AW$6,StaffDataMonths,))  + IF(AW$6&gt;INDEX(RoleData,MATCH($H245,RoleNames,),MATCH('Role Assumptions'!$H$5,ExpenseNames,)),INDEX(StaffData, MATCH(CONCATENATE($C245,"New hires",$G245,$H245),StaffDataLookupName,), MATCH(AW$6-INDEX(RoleData,MATCH($H245,RoleNames,),MATCH('Role Assumptions'!$H$5,ExpenseNames,)),StaffDataMonths,)) * INDEX(RoleData,MATCH($H245,RoleNames,),MATCH($F245,ExpenseNames,)),0)</f>
        <v>0</v>
      </c>
      <c r="AX245" s="22">
        <f ca="1">INDEX(RoleData,MATCH($H245,RoleNames,),MATCH($F245,ExpenseNames,))*INDEX(StaffData, MATCH(CONCATENATE($C245,"New hires",$G245,$H245),StaffDataLookupName,), MATCH(AX$6,StaffDataMonths,))  + IF(AX$6&gt;INDEX(RoleData,MATCH($H245,RoleNames,),MATCH('Role Assumptions'!$H$5,ExpenseNames,)),INDEX(StaffData, MATCH(CONCATENATE($C245,"New hires",$G245,$H245),StaffDataLookupName,), MATCH(AX$6-INDEX(RoleData,MATCH($H245,RoleNames,),MATCH('Role Assumptions'!$H$5,ExpenseNames,)),StaffDataMonths,)) * INDEX(RoleData,MATCH($H245,RoleNames,),MATCH($F245,ExpenseNames,)),0)</f>
        <v>275000</v>
      </c>
      <c r="AY245" s="22">
        <f ca="1">INDEX(RoleData,MATCH($H245,RoleNames,),MATCH($F245,ExpenseNames,))*INDEX(StaffData, MATCH(CONCATENATE($C245,"New hires",$G245,$H245),StaffDataLookupName,), MATCH(AY$6,StaffDataMonths,))  + IF(AY$6&gt;INDEX(RoleData,MATCH($H245,RoleNames,),MATCH('Role Assumptions'!$H$5,ExpenseNames,)),INDEX(StaffData, MATCH(CONCATENATE($C245,"New hires",$G245,$H245),StaffDataLookupName,), MATCH(AY$6-INDEX(RoleData,MATCH($H245,RoleNames,),MATCH('Role Assumptions'!$H$5,ExpenseNames,)),StaffDataMonths,)) * INDEX(RoleData,MATCH($H245,RoleNames,),MATCH($F245,ExpenseNames,)),0)</f>
        <v>170000</v>
      </c>
      <c r="AZ245" s="22">
        <f ca="1">INDEX(RoleData,MATCH($H245,RoleNames,),MATCH($F245,ExpenseNames,))*INDEX(StaffData, MATCH(CONCATENATE($C245,"New hires",$G245,$H245),StaffDataLookupName,), MATCH(AZ$6,StaffDataMonths,))  + IF(AZ$6&gt;INDEX(RoleData,MATCH($H245,RoleNames,),MATCH('Role Assumptions'!$H$5,ExpenseNames,)),INDEX(StaffData, MATCH(CONCATENATE($C245,"New hires",$G245,$H245),StaffDataLookupName,), MATCH(AZ$6-INDEX(RoleData,MATCH($H245,RoleNames,),MATCH('Role Assumptions'!$H$5,ExpenseNames,)),StaffDataMonths,)) * INDEX(RoleData,MATCH($H245,RoleNames,),MATCH($F245,ExpenseNames,)),0)</f>
        <v>1185000</v>
      </c>
      <c r="BA245" s="22">
        <f ca="1">INDEX(RoleData,MATCH($H245,RoleNames,),MATCH($F245,ExpenseNames,))*INDEX(StaffData, MATCH(CONCATENATE($C245,"New hires",$G245,$H245),StaffDataLookupName,), MATCH(BA$6,StaffDataMonths,))  + IF(BA$6&gt;INDEX(RoleData,MATCH($H245,RoleNames,),MATCH('Role Assumptions'!$H$5,ExpenseNames,)),INDEX(StaffData, MATCH(CONCATENATE($C245,"New hires",$G245,$H245),StaffDataLookupName,), MATCH(BA$6-INDEX(RoleData,MATCH($H245,RoleNames,),MATCH('Role Assumptions'!$H$5,ExpenseNames,)),StaffDataMonths,)) * INDEX(RoleData,MATCH($H245,RoleNames,),MATCH($F245,ExpenseNames,)),0)</f>
        <v>1230000</v>
      </c>
      <c r="BB245" s="22">
        <f ca="1">INDEX(RoleData,MATCH($H245,RoleNames,),MATCH($F245,ExpenseNames,))*INDEX(StaffData, MATCH(CONCATENATE($C245,"New hires",$G245,$H245),StaffDataLookupName,), MATCH(BB$6,StaffDataMonths,))  + IF(BB$6&gt;INDEX(RoleData,MATCH($H245,RoleNames,),MATCH('Role Assumptions'!$H$5,ExpenseNames,)),INDEX(StaffData, MATCH(CONCATENATE($C245,"New hires",$G245,$H245),StaffDataLookupName,), MATCH(BB$6-INDEX(RoleData,MATCH($H245,RoleNames,),MATCH('Role Assumptions'!$H$5,ExpenseNames,)),StaffDataMonths,)) * INDEX(RoleData,MATCH($H245,RoleNames,),MATCH($F245,ExpenseNames,)),0)</f>
        <v>670000</v>
      </c>
      <c r="BC245" s="22">
        <f ca="1">INDEX(RoleData,MATCH($H245,RoleNames,),MATCH($F245,ExpenseNames,))*INDEX(StaffData, MATCH(CONCATENATE($C245,"New hires",$G245,$H245),StaffDataLookupName,), MATCH(BC$6,StaffDataMonths,))  + IF(BC$6&gt;INDEX(RoleData,MATCH($H245,RoleNames,),MATCH('Role Assumptions'!$H$5,ExpenseNames,)),INDEX(StaffData, MATCH(CONCATENATE($C245,"New hires",$G245,$H245),StaffDataLookupName,), MATCH(BC$6-INDEX(RoleData,MATCH($H245,RoleNames,),MATCH('Role Assumptions'!$H$5,ExpenseNames,)),StaffDataMonths,)) * INDEX(RoleData,MATCH($H245,RoleNames,),MATCH($F245,ExpenseNames,)),0)</f>
        <v>1520000</v>
      </c>
      <c r="BD245" s="22">
        <f ca="1">INDEX(RoleData,MATCH($H245,RoleNames,),MATCH($F245,ExpenseNames,))*INDEX(StaffData, MATCH(CONCATENATE($C245,"New hires",$G245,$H245),StaffDataLookupName,), MATCH(BD$6,StaffDataMonths,))  + IF(BD$6&gt;INDEX(RoleData,MATCH($H245,RoleNames,),MATCH('Role Assumptions'!$H$5,ExpenseNames,)),INDEX(StaffData, MATCH(CONCATENATE($C245,"New hires",$G245,$H245),StaffDataLookupName,), MATCH(BD$6-INDEX(RoleData,MATCH($H245,RoleNames,),MATCH('Role Assumptions'!$H$5,ExpenseNames,)),StaffDataMonths,)) * INDEX(RoleData,MATCH($H245,RoleNames,),MATCH($F245,ExpenseNames,)),0)</f>
        <v>0</v>
      </c>
      <c r="BE245" s="22">
        <f ca="1">INDEX(RoleData,MATCH($H245,RoleNames,),MATCH($F245,ExpenseNames,))*INDEX(StaffData, MATCH(CONCATENATE($C245,"New hires",$G245,$H245),StaffDataLookupName,), MATCH(BE$6,StaffDataMonths,))  + IF(BE$6&gt;INDEX(RoleData,MATCH($H245,RoleNames,),MATCH('Role Assumptions'!$H$5,ExpenseNames,)),INDEX(StaffData, MATCH(CONCATENATE($C245,"New hires",$G245,$H245),StaffDataLookupName,), MATCH(BE$6-INDEX(RoleData,MATCH($H245,RoleNames,),MATCH('Role Assumptions'!$H$5,ExpenseNames,)),StaffDataMonths,)) * INDEX(RoleData,MATCH($H245,RoleNames,),MATCH($F245,ExpenseNames,)),0)</f>
        <v>85000</v>
      </c>
      <c r="BF245" s="22">
        <f ca="1">INDEX(RoleData,MATCH($H245,RoleNames,),MATCH($F245,ExpenseNames,))*INDEX(StaffData, MATCH(CONCATENATE($C245,"New hires",$G245,$H245),StaffDataLookupName,), MATCH(BF$6,StaffDataMonths,))  + IF(BF$6&gt;INDEX(RoleData,MATCH($H245,RoleNames,),MATCH('Role Assumptions'!$H$5,ExpenseNames,)),INDEX(StaffData, MATCH(CONCATENATE($C245,"New hires",$G245,$H245),StaffDataLookupName,), MATCH(BF$6-INDEX(RoleData,MATCH($H245,RoleNames,),MATCH('Role Assumptions'!$H$5,ExpenseNames,)),StaffDataMonths,)) * INDEX(RoleData,MATCH($H245,RoleNames,),MATCH($F245,ExpenseNames,)),0)</f>
        <v>395000</v>
      </c>
      <c r="BG245" s="22">
        <f ca="1">INDEX(RoleData,MATCH($H245,RoleNames,),MATCH($F245,ExpenseNames,))*INDEX(StaffData, MATCH(CONCATENATE($C245,"New hires",$G245,$H245),StaffDataLookupName,), MATCH(BG$6,StaffDataMonths,))  + IF(BG$6&gt;INDEX(RoleData,MATCH($H245,RoleNames,),MATCH('Role Assumptions'!$H$5,ExpenseNames,)),INDEX(StaffData, MATCH(CONCATENATE($C245,"New hires",$G245,$H245),StaffDataLookupName,), MATCH(BG$6-INDEX(RoleData,MATCH($H245,RoleNames,),MATCH('Role Assumptions'!$H$5,ExpenseNames,)),StaffDataMonths,)) * INDEX(RoleData,MATCH($H245,RoleNames,),MATCH($F245,ExpenseNames,)),0)</f>
        <v>0</v>
      </c>
      <c r="BH245" s="22">
        <f ca="1">INDEX(RoleData,MATCH($H245,RoleNames,),MATCH($F245,ExpenseNames,))*INDEX(StaffData, MATCH(CONCATENATE($C245,"New hires",$G245,$H245),StaffDataLookupName,), MATCH(BH$6,StaffDataMonths,))  + IF(BH$6&gt;INDEX(RoleData,MATCH($H245,RoleNames,),MATCH('Role Assumptions'!$H$5,ExpenseNames,)),INDEX(StaffData, MATCH(CONCATENATE($C245,"New hires",$G245,$H245),StaffDataLookupName,), MATCH(BH$6-INDEX(RoleData,MATCH($H245,RoleNames,),MATCH('Role Assumptions'!$H$5,ExpenseNames,)),StaffDataMonths,)) * INDEX(RoleData,MATCH($H245,RoleNames,),MATCH($F245,ExpenseNames,)),0)</f>
        <v>0</v>
      </c>
      <c r="BI245" s="22">
        <f ca="1">INDEX(RoleData,MATCH($H245,RoleNames,),MATCH($F245,ExpenseNames,))*INDEX(StaffData, MATCH(CONCATENATE($C245,"New hires",$G245,$H245),StaffDataLookupName,), MATCH(BI$6,StaffDataMonths,))  + IF(BI$6&gt;INDEX(RoleData,MATCH($H245,RoleNames,),MATCH('Role Assumptions'!$H$5,ExpenseNames,)),INDEX(StaffData, MATCH(CONCATENATE($C245,"New hires",$G245,$H245),StaffDataLookupName,), MATCH(BI$6-INDEX(RoleData,MATCH($H245,RoleNames,),MATCH('Role Assumptions'!$H$5,ExpenseNames,)),StaffDataMonths,)) * INDEX(RoleData,MATCH($H245,RoleNames,),MATCH($F245,ExpenseNames,)),0)</f>
        <v>0</v>
      </c>
      <c r="BJ245" s="22">
        <f ca="1">INDEX(RoleData,MATCH($H245,RoleNames,),MATCH($F245,ExpenseNames,))*INDEX(StaffData, MATCH(CONCATENATE($C245,"New hires",$G245,$H245),StaffDataLookupName,), MATCH(BJ$6,StaffDataMonths,))  + IF(BJ$6&gt;INDEX(RoleData,MATCH($H245,RoleNames,),MATCH('Role Assumptions'!$H$5,ExpenseNames,)),INDEX(StaffData, MATCH(CONCATENATE($C245,"New hires",$G245,$H245),StaffDataLookupName,), MATCH(BJ$6-INDEX(RoleData,MATCH($H245,RoleNames,),MATCH('Role Assumptions'!$H$5,ExpenseNames,)),StaffDataMonths,)) * INDEX(RoleData,MATCH($H245,RoleNames,),MATCH($F245,ExpenseNames,)),0)</f>
        <v>0</v>
      </c>
      <c r="BK245" s="22">
        <f ca="1">INDEX(RoleData,MATCH($H245,RoleNames,),MATCH($F245,ExpenseNames,))*INDEX(StaffData, MATCH(CONCATENATE($C245,"New hires",$G245,$H245),StaffDataLookupName,), MATCH(BK$6,StaffDataMonths,))  + IF(BK$6&gt;INDEX(RoleData,MATCH($H245,RoleNames,),MATCH('Role Assumptions'!$H$5,ExpenseNames,)),INDEX(StaffData, MATCH(CONCATENATE($C245,"New hires",$G245,$H245),StaffDataLookupName,), MATCH(BK$6-INDEX(RoleData,MATCH($H245,RoleNames,),MATCH('Role Assumptions'!$H$5,ExpenseNames,)),StaffDataMonths,)) * INDEX(RoleData,MATCH($H245,RoleNames,),MATCH($F245,ExpenseNames,)),0)</f>
        <v>235000</v>
      </c>
      <c r="BL245" s="22">
        <f ca="1">INDEX(RoleData,MATCH($H245,RoleNames,),MATCH($F245,ExpenseNames,))*INDEX(StaffData, MATCH(CONCATENATE($C245,"New hires",$G245,$H245),StaffDataLookupName,), MATCH(BL$6,StaffDataMonths,))  + IF(BL$6&gt;INDEX(RoleData,MATCH($H245,RoleNames,),MATCH('Role Assumptions'!$H$5,ExpenseNames,)),INDEX(StaffData, MATCH(CONCATENATE($C245,"New hires",$G245,$H245),StaffDataLookupName,), MATCH(BL$6-INDEX(RoleData,MATCH($H245,RoleNames,),MATCH('Role Assumptions'!$H$5,ExpenseNames,)),StaffDataMonths,)) * INDEX(RoleData,MATCH($H245,RoleNames,),MATCH($F245,ExpenseNames,)),0)</f>
        <v>0</v>
      </c>
      <c r="BM245" s="22">
        <f ca="1">INDEX(RoleData,MATCH($H245,RoleNames,),MATCH($F245,ExpenseNames,))*INDEX(StaffData, MATCH(CONCATENATE($C245,"New hires",$G245,$H245),StaffDataLookupName,), MATCH(BM$6,StaffDataMonths,))  + IF(BM$6&gt;INDEX(RoleData,MATCH($H245,RoleNames,),MATCH('Role Assumptions'!$H$5,ExpenseNames,)),INDEX(StaffData, MATCH(CONCATENATE($C245,"New hires",$G245,$H245),StaffDataLookupName,), MATCH(BM$6-INDEX(RoleData,MATCH($H245,RoleNames,),MATCH('Role Assumptions'!$H$5,ExpenseNames,)),StaffDataMonths,)) * INDEX(RoleData,MATCH($H245,RoleNames,),MATCH($F245,ExpenseNames,)),0)</f>
        <v>0</v>
      </c>
      <c r="BN245" s="22">
        <f ca="1">INDEX(RoleData,MATCH($H245,RoleNames,),MATCH($F245,ExpenseNames,))*INDEX(StaffData, MATCH(CONCATENATE($C245,"New hires",$G245,$H245),StaffDataLookupName,), MATCH(BN$6,StaffDataMonths,))  + IF(BN$6&gt;INDEX(RoleData,MATCH($H245,RoleNames,),MATCH('Role Assumptions'!$H$5,ExpenseNames,)),INDEX(StaffData, MATCH(CONCATENATE($C245,"New hires",$G245,$H245),StaffDataLookupName,), MATCH(BN$6-INDEX(RoleData,MATCH($H245,RoleNames,),MATCH('Role Assumptions'!$H$5,ExpenseNames,)),StaffDataMonths,)) * INDEX(RoleData,MATCH($H245,RoleNames,),MATCH($F245,ExpenseNames,)),0)</f>
        <v>460000</v>
      </c>
      <c r="BO245" s="22">
        <f ca="1">INDEX(RoleData,MATCH($H245,RoleNames,),MATCH($F245,ExpenseNames,))*INDEX(StaffData, MATCH(CONCATENATE($C245,"New hires",$G245,$H245),StaffDataLookupName,), MATCH(BO$6,StaffDataMonths,))  + IF(BO$6&gt;INDEX(RoleData,MATCH($H245,RoleNames,),MATCH('Role Assumptions'!$H$5,ExpenseNames,)),INDEX(StaffData, MATCH(CONCATENATE($C245,"New hires",$G245,$H245),StaffDataLookupName,), MATCH(BO$6-INDEX(RoleData,MATCH($H245,RoleNames,),MATCH('Role Assumptions'!$H$5,ExpenseNames,)),StaffDataMonths,)) * INDEX(RoleData,MATCH($H245,RoleNames,),MATCH($F245,ExpenseNames,)),0)</f>
        <v>70000</v>
      </c>
      <c r="BP245" s="22">
        <f ca="1">INDEX(RoleData,MATCH($H245,RoleNames,),MATCH($F245,ExpenseNames,))*INDEX(StaffData, MATCH(CONCATENATE($C245,"New hires",$G245,$H245),StaffDataLookupName,), MATCH(BP$6,StaffDataMonths,))  + IF(BP$6&gt;INDEX(RoleData,MATCH($H245,RoleNames,),MATCH('Role Assumptions'!$H$5,ExpenseNames,)),INDEX(StaffData, MATCH(CONCATENATE($C245,"New hires",$G245,$H245),StaffDataLookupName,), MATCH(BP$6-INDEX(RoleData,MATCH($H245,RoleNames,),MATCH('Role Assumptions'!$H$5,ExpenseNames,)),StaffDataMonths,)) * INDEX(RoleData,MATCH($H245,RoleNames,),MATCH($F245,ExpenseNames,)),0)</f>
        <v>0</v>
      </c>
      <c r="BQ245" s="22">
        <f ca="1">INDEX(RoleData,MATCH($H245,RoleNames,),MATCH($F245,ExpenseNames,))*INDEX(StaffData, MATCH(CONCATENATE($C245,"New hires",$G245,$H245),StaffDataLookupName,), MATCH(BQ$6,StaffDataMonths,))  + IF(BQ$6&gt;INDEX(RoleData,MATCH($H245,RoleNames,),MATCH('Role Assumptions'!$H$5,ExpenseNames,)),INDEX(StaffData, MATCH(CONCATENATE($C245,"New hires",$G245,$H245),StaffDataLookupName,), MATCH(BQ$6-INDEX(RoleData,MATCH($H245,RoleNames,),MATCH('Role Assumptions'!$H$5,ExpenseNames,)),StaffDataMonths,)) * INDEX(RoleData,MATCH($H245,RoleNames,),MATCH($F245,ExpenseNames,)),0)</f>
        <v>0</v>
      </c>
    </row>
    <row r="246" spans="2:69" s="21" customFormat="1" ht="16" customHeight="1">
      <c r="B246" s="21" t="s">
        <v>132</v>
      </c>
      <c r="C246" s="212" t="s">
        <v>3</v>
      </c>
      <c r="D246" s="212" t="s">
        <v>118</v>
      </c>
      <c r="E246" s="212" t="s">
        <v>113</v>
      </c>
      <c r="F246" s="212" t="s">
        <v>89</v>
      </c>
      <c r="G246" s="212" t="s">
        <v>97</v>
      </c>
      <c r="H246" s="197" t="s">
        <v>33</v>
      </c>
      <c r="I246" s="197" t="str">
        <f t="shared" si="165"/>
        <v>ExpensesSales &amp; MarketingStaffTechnologyComputerMarketingProduct Manager</v>
      </c>
      <c r="J246" s="22">
        <f>INDEX(RoleData,MATCH($H246,RoleNames,),MATCH($F246,ExpenseNames,))*INDEX(StaffData, MATCH(CONCATENATE($C246,"New hires",$G246,$H246),StaffDataLookupName,), MATCH(J$6,StaffDataMonths,))  + IF(J$6&gt;INDEX(RoleData,MATCH($H246,RoleNames,),MATCH('Role Assumptions'!$H$5,ExpenseNames,)),INDEX(StaffData, MATCH(CONCATENATE($C246,"New hires",$G246,$H246),StaffDataLookupName,), MATCH(J$6-INDEX(RoleData,MATCH($H246,RoleNames,),MATCH('Role Assumptions'!$H$5,ExpenseNames,)),StaffDataMonths,)) * INDEX(RoleData,MATCH($H246,RoleNames,),MATCH($F246,ExpenseNames,)),0)</f>
        <v>0</v>
      </c>
      <c r="K246" s="22">
        <f>INDEX(RoleData,MATCH($H246,RoleNames,),MATCH($F246,ExpenseNames,))*INDEX(StaffData, MATCH(CONCATENATE($C246,"New hires",$G246,$H246),StaffDataLookupName,), MATCH(K$6,StaffDataMonths,))  + IF(K$6&gt;INDEX(RoleData,MATCH($H246,RoleNames,),MATCH('Role Assumptions'!$H$5,ExpenseNames,)),INDEX(StaffData, MATCH(CONCATENATE($C246,"New hires",$G246,$H246),StaffDataLookupName,), MATCH(K$6-INDEX(RoleData,MATCH($H246,RoleNames,),MATCH('Role Assumptions'!$H$5,ExpenseNames,)),StaffDataMonths,)) * INDEX(RoleData,MATCH($H246,RoleNames,),MATCH($F246,ExpenseNames,)),0)</f>
        <v>0</v>
      </c>
      <c r="L246" s="22">
        <f>INDEX(RoleData,MATCH($H246,RoleNames,),MATCH($F246,ExpenseNames,))*INDEX(StaffData, MATCH(CONCATENATE($C246,"New hires",$G246,$H246),StaffDataLookupName,), MATCH(L$6,StaffDataMonths,))  + IF(L$6&gt;INDEX(RoleData,MATCH($H246,RoleNames,),MATCH('Role Assumptions'!$H$5,ExpenseNames,)),INDEX(StaffData, MATCH(CONCATENATE($C246,"New hires",$G246,$H246),StaffDataLookupName,), MATCH(L$6-INDEX(RoleData,MATCH($H246,RoleNames,),MATCH('Role Assumptions'!$H$5,ExpenseNames,)),StaffDataMonths,)) * INDEX(RoleData,MATCH($H246,RoleNames,),MATCH($F246,ExpenseNames,)),0)</f>
        <v>0</v>
      </c>
      <c r="M246" s="22">
        <f>INDEX(RoleData,MATCH($H246,RoleNames,),MATCH($F246,ExpenseNames,))*INDEX(StaffData, MATCH(CONCATENATE($C246,"New hires",$G246,$H246),StaffDataLookupName,), MATCH(M$6,StaffDataMonths,))  + IF(M$6&gt;INDEX(RoleData,MATCH($H246,RoleNames,),MATCH('Role Assumptions'!$H$5,ExpenseNames,)),INDEX(StaffData, MATCH(CONCATENATE($C246,"New hires",$G246,$H246),StaffDataLookupName,), MATCH(M$6-INDEX(RoleData,MATCH($H246,RoleNames,),MATCH('Role Assumptions'!$H$5,ExpenseNames,)),StaffDataMonths,)) * INDEX(RoleData,MATCH($H246,RoleNames,),MATCH($F246,ExpenseNames,)),0)</f>
        <v>0</v>
      </c>
      <c r="N246" s="22">
        <f>INDEX(RoleData,MATCH($H246,RoleNames,),MATCH($F246,ExpenseNames,))*INDEX(StaffData, MATCH(CONCATENATE($C246,"New hires",$G246,$H246),StaffDataLookupName,), MATCH(N$6,StaffDataMonths,))  + IF(N$6&gt;INDEX(RoleData,MATCH($H246,RoleNames,),MATCH('Role Assumptions'!$H$5,ExpenseNames,)),INDEX(StaffData, MATCH(CONCATENATE($C246,"New hires",$G246,$H246),StaffDataLookupName,), MATCH(N$6-INDEX(RoleData,MATCH($H246,RoleNames,),MATCH('Role Assumptions'!$H$5,ExpenseNames,)),StaffDataMonths,)) * INDEX(RoleData,MATCH($H246,RoleNames,),MATCH($F246,ExpenseNames,)),0)</f>
        <v>0</v>
      </c>
      <c r="O246" s="22">
        <f>INDEX(RoleData,MATCH($H246,RoleNames,),MATCH($F246,ExpenseNames,))*INDEX(StaffData, MATCH(CONCATENATE($C246,"New hires",$G246,$H246),StaffDataLookupName,), MATCH(O$6,StaffDataMonths,))  + IF(O$6&gt;INDEX(RoleData,MATCH($H246,RoleNames,),MATCH('Role Assumptions'!$H$5,ExpenseNames,)),INDEX(StaffData, MATCH(CONCATENATE($C246,"New hires",$G246,$H246),StaffDataLookupName,), MATCH(O$6-INDEX(RoleData,MATCH($H246,RoleNames,),MATCH('Role Assumptions'!$H$5,ExpenseNames,)),StaffDataMonths,)) * INDEX(RoleData,MATCH($H246,RoleNames,),MATCH($F246,ExpenseNames,)),0)</f>
        <v>0</v>
      </c>
      <c r="P246" s="22">
        <f>INDEX(RoleData,MATCH($H246,RoleNames,),MATCH($F246,ExpenseNames,))*INDEX(StaffData, MATCH(CONCATENATE($C246,"New hires",$G246,$H246),StaffDataLookupName,), MATCH(P$6,StaffDataMonths,))  + IF(P$6&gt;INDEX(RoleData,MATCH($H246,RoleNames,),MATCH('Role Assumptions'!$H$5,ExpenseNames,)),INDEX(StaffData, MATCH(CONCATENATE($C246,"New hires",$G246,$H246),StaffDataLookupName,), MATCH(P$6-INDEX(RoleData,MATCH($H246,RoleNames,),MATCH('Role Assumptions'!$H$5,ExpenseNames,)),StaffDataMonths,)) * INDEX(RoleData,MATCH($H246,RoleNames,),MATCH($F246,ExpenseNames,)),0)</f>
        <v>0</v>
      </c>
      <c r="Q246" s="22">
        <f>INDEX(RoleData,MATCH($H246,RoleNames,),MATCH($F246,ExpenseNames,))*INDEX(StaffData, MATCH(CONCATENATE($C246,"New hires",$G246,$H246),StaffDataLookupName,), MATCH(Q$6,StaffDataMonths,))  + IF(Q$6&gt;INDEX(RoleData,MATCH($H246,RoleNames,),MATCH('Role Assumptions'!$H$5,ExpenseNames,)),INDEX(StaffData, MATCH(CONCATENATE($C246,"New hires",$G246,$H246),StaffDataLookupName,), MATCH(Q$6-INDEX(RoleData,MATCH($H246,RoleNames,),MATCH('Role Assumptions'!$H$5,ExpenseNames,)),StaffDataMonths,)) * INDEX(RoleData,MATCH($H246,RoleNames,),MATCH($F246,ExpenseNames,)),0)</f>
        <v>0</v>
      </c>
      <c r="R246" s="22">
        <f>INDEX(RoleData,MATCH($H246,RoleNames,),MATCH($F246,ExpenseNames,))*INDEX(StaffData, MATCH(CONCATENATE($C246,"New hires",$G246,$H246),StaffDataLookupName,), MATCH(R$6,StaffDataMonths,))  + IF(R$6&gt;INDEX(RoleData,MATCH($H246,RoleNames,),MATCH('Role Assumptions'!$H$5,ExpenseNames,)),INDEX(StaffData, MATCH(CONCATENATE($C246,"New hires",$G246,$H246),StaffDataLookupName,), MATCH(R$6-INDEX(RoleData,MATCH($H246,RoleNames,),MATCH('Role Assumptions'!$H$5,ExpenseNames,)),StaffDataMonths,)) * INDEX(RoleData,MATCH($H246,RoleNames,),MATCH($F246,ExpenseNames,)),0)</f>
        <v>0</v>
      </c>
      <c r="S246" s="22">
        <f>INDEX(RoleData,MATCH($H246,RoleNames,),MATCH($F246,ExpenseNames,))*INDEX(StaffData, MATCH(CONCATENATE($C246,"New hires",$G246,$H246),StaffDataLookupName,), MATCH(S$6,StaffDataMonths,))  + IF(S$6&gt;INDEX(RoleData,MATCH($H246,RoleNames,),MATCH('Role Assumptions'!$H$5,ExpenseNames,)),INDEX(StaffData, MATCH(CONCATENATE($C246,"New hires",$G246,$H246),StaffDataLookupName,), MATCH(S$6-INDEX(RoleData,MATCH($H246,RoleNames,),MATCH('Role Assumptions'!$H$5,ExpenseNames,)),StaffDataMonths,)) * INDEX(RoleData,MATCH($H246,RoleNames,),MATCH($F246,ExpenseNames,)),0)</f>
        <v>0</v>
      </c>
      <c r="T246" s="22">
        <f>INDEX(RoleData,MATCH($H246,RoleNames,),MATCH($F246,ExpenseNames,))*INDEX(StaffData, MATCH(CONCATENATE($C246,"New hires",$G246,$H246),StaffDataLookupName,), MATCH(T$6,StaffDataMonths,))  + IF(T$6&gt;INDEX(RoleData,MATCH($H246,RoleNames,),MATCH('Role Assumptions'!$H$5,ExpenseNames,)),INDEX(StaffData, MATCH(CONCATENATE($C246,"New hires",$G246,$H246),StaffDataLookupName,), MATCH(T$6-INDEX(RoleData,MATCH($H246,RoleNames,),MATCH('Role Assumptions'!$H$5,ExpenseNames,)),StaffDataMonths,)) * INDEX(RoleData,MATCH($H246,RoleNames,),MATCH($F246,ExpenseNames,)),0)</f>
        <v>0</v>
      </c>
      <c r="U246" s="22">
        <f>INDEX(RoleData,MATCH($H246,RoleNames,),MATCH($F246,ExpenseNames,))*INDEX(StaffData, MATCH(CONCATENATE($C246,"New hires",$G246,$H246),StaffDataLookupName,), MATCH(U$6,StaffDataMonths,))  + IF(U$6&gt;INDEX(RoleData,MATCH($H246,RoleNames,),MATCH('Role Assumptions'!$H$5,ExpenseNames,)),INDEX(StaffData, MATCH(CONCATENATE($C246,"New hires",$G246,$H246),StaffDataLookupName,), MATCH(U$6-INDEX(RoleData,MATCH($H246,RoleNames,),MATCH('Role Assumptions'!$H$5,ExpenseNames,)),StaffDataMonths,)) * INDEX(RoleData,MATCH($H246,RoleNames,),MATCH($F246,ExpenseNames,)),0)</f>
        <v>0</v>
      </c>
      <c r="V246" s="22">
        <f>INDEX(RoleData,MATCH($H246,RoleNames,),MATCH($F246,ExpenseNames,))*INDEX(StaffData, MATCH(CONCATENATE($C246,"New hires",$G246,$H246),StaffDataLookupName,), MATCH(V$6,StaffDataMonths,))  + IF(V$6&gt;INDEX(RoleData,MATCH($H246,RoleNames,),MATCH('Role Assumptions'!$H$5,ExpenseNames,)),INDEX(StaffData, MATCH(CONCATENATE($C246,"New hires",$G246,$H246),StaffDataLookupName,), MATCH(V$6-INDEX(RoleData,MATCH($H246,RoleNames,),MATCH('Role Assumptions'!$H$5,ExpenseNames,)),StaffDataMonths,)) * INDEX(RoleData,MATCH($H246,RoleNames,),MATCH($F246,ExpenseNames,)),0)</f>
        <v>0</v>
      </c>
      <c r="W246" s="22">
        <f>INDEX(RoleData,MATCH($H246,RoleNames,),MATCH($F246,ExpenseNames,))*INDEX(StaffData, MATCH(CONCATENATE($C246,"New hires",$G246,$H246),StaffDataLookupName,), MATCH(W$6,StaffDataMonths,))  + IF(W$6&gt;INDEX(RoleData,MATCH($H246,RoleNames,),MATCH('Role Assumptions'!$H$5,ExpenseNames,)),INDEX(StaffData, MATCH(CONCATENATE($C246,"New hires",$G246,$H246),StaffDataLookupName,), MATCH(W$6-INDEX(RoleData,MATCH($H246,RoleNames,),MATCH('Role Assumptions'!$H$5,ExpenseNames,)),StaffDataMonths,)) * INDEX(RoleData,MATCH($H246,RoleNames,),MATCH($F246,ExpenseNames,)),0)</f>
        <v>0</v>
      </c>
      <c r="X246" s="22">
        <f>INDEX(RoleData,MATCH($H246,RoleNames,),MATCH($F246,ExpenseNames,))*INDEX(StaffData, MATCH(CONCATENATE($C246,"New hires",$G246,$H246),StaffDataLookupName,), MATCH(X$6,StaffDataMonths,))  + IF(X$6&gt;INDEX(RoleData,MATCH($H246,RoleNames,),MATCH('Role Assumptions'!$H$5,ExpenseNames,)),INDEX(StaffData, MATCH(CONCATENATE($C246,"New hires",$G246,$H246),StaffDataLookupName,), MATCH(X$6-INDEX(RoleData,MATCH($H246,RoleNames,),MATCH('Role Assumptions'!$H$5,ExpenseNames,)),StaffDataMonths,)) * INDEX(RoleData,MATCH($H246,RoleNames,),MATCH($F246,ExpenseNames,)),0)</f>
        <v>0</v>
      </c>
      <c r="Y246" s="22">
        <f>INDEX(RoleData,MATCH($H246,RoleNames,),MATCH($F246,ExpenseNames,))*INDEX(StaffData, MATCH(CONCATENATE($C246,"New hires",$G246,$H246),StaffDataLookupName,), MATCH(Y$6,StaffDataMonths,))  + IF(Y$6&gt;INDEX(RoleData,MATCH($H246,RoleNames,),MATCH('Role Assumptions'!$H$5,ExpenseNames,)),INDEX(StaffData, MATCH(CONCATENATE($C246,"New hires",$G246,$H246),StaffDataLookupName,), MATCH(Y$6-INDEX(RoleData,MATCH($H246,RoleNames,),MATCH('Role Assumptions'!$H$5,ExpenseNames,)),StaffDataMonths,)) * INDEX(RoleData,MATCH($H246,RoleNames,),MATCH($F246,ExpenseNames,)),0)</f>
        <v>0</v>
      </c>
      <c r="Z246" s="22">
        <f>INDEX(RoleData,MATCH($H246,RoleNames,),MATCH($F246,ExpenseNames,))*INDEX(StaffData, MATCH(CONCATENATE($C246,"New hires",$G246,$H246),StaffDataLookupName,), MATCH(Z$6,StaffDataMonths,))  + IF(Z$6&gt;INDEX(RoleData,MATCH($H246,RoleNames,),MATCH('Role Assumptions'!$H$5,ExpenseNames,)),INDEX(StaffData, MATCH(CONCATENATE($C246,"New hires",$G246,$H246),StaffDataLookupName,), MATCH(Z$6-INDEX(RoleData,MATCH($H246,RoleNames,),MATCH('Role Assumptions'!$H$5,ExpenseNames,)),StaffDataMonths,)) * INDEX(RoleData,MATCH($H246,RoleNames,),MATCH($F246,ExpenseNames,)),0)</f>
        <v>0</v>
      </c>
      <c r="AA246" s="22">
        <f>INDEX(RoleData,MATCH($H246,RoleNames,),MATCH($F246,ExpenseNames,))*INDEX(StaffData, MATCH(CONCATENATE($C246,"New hires",$G246,$H246),StaffDataLookupName,), MATCH(AA$6,StaffDataMonths,))  + IF(AA$6&gt;INDEX(RoleData,MATCH($H246,RoleNames,),MATCH('Role Assumptions'!$H$5,ExpenseNames,)),INDEX(StaffData, MATCH(CONCATENATE($C246,"New hires",$G246,$H246),StaffDataLookupName,), MATCH(AA$6-INDEX(RoleData,MATCH($H246,RoleNames,),MATCH('Role Assumptions'!$H$5,ExpenseNames,)),StaffDataMonths,)) * INDEX(RoleData,MATCH($H246,RoleNames,),MATCH($F246,ExpenseNames,)),0)</f>
        <v>0</v>
      </c>
      <c r="AB246" s="22">
        <f>INDEX(RoleData,MATCH($H246,RoleNames,),MATCH($F246,ExpenseNames,))*INDEX(StaffData, MATCH(CONCATENATE($C246,"New hires",$G246,$H246),StaffDataLookupName,), MATCH(AB$6,StaffDataMonths,))  + IF(AB$6&gt;INDEX(RoleData,MATCH($H246,RoleNames,),MATCH('Role Assumptions'!$H$5,ExpenseNames,)),INDEX(StaffData, MATCH(CONCATENATE($C246,"New hires",$G246,$H246),StaffDataLookupName,), MATCH(AB$6-INDEX(RoleData,MATCH($H246,RoleNames,),MATCH('Role Assumptions'!$H$5,ExpenseNames,)),StaffDataMonths,)) * INDEX(RoleData,MATCH($H246,RoleNames,),MATCH($F246,ExpenseNames,)),0)</f>
        <v>0</v>
      </c>
      <c r="AC246" s="22">
        <f>INDEX(RoleData,MATCH($H246,RoleNames,),MATCH($F246,ExpenseNames,))*INDEX(StaffData, MATCH(CONCATENATE($C246,"New hires",$G246,$H246),StaffDataLookupName,), MATCH(AC$6,StaffDataMonths,))  + IF(AC$6&gt;INDEX(RoleData,MATCH($H246,RoleNames,),MATCH('Role Assumptions'!$H$5,ExpenseNames,)),INDEX(StaffData, MATCH(CONCATENATE($C246,"New hires",$G246,$H246),StaffDataLookupName,), MATCH(AC$6-INDEX(RoleData,MATCH($H246,RoleNames,),MATCH('Role Assumptions'!$H$5,ExpenseNames,)),StaffDataMonths,)) * INDEX(RoleData,MATCH($H246,RoleNames,),MATCH($F246,ExpenseNames,)),0)</f>
        <v>0</v>
      </c>
      <c r="AD246" s="22">
        <f>INDEX(RoleData,MATCH($H246,RoleNames,),MATCH($F246,ExpenseNames,))*INDEX(StaffData, MATCH(CONCATENATE($C246,"New hires",$G246,$H246),StaffDataLookupName,), MATCH(AD$6,StaffDataMonths,))  + IF(AD$6&gt;INDEX(RoleData,MATCH($H246,RoleNames,),MATCH('Role Assumptions'!$H$5,ExpenseNames,)),INDEX(StaffData, MATCH(CONCATENATE($C246,"New hires",$G246,$H246),StaffDataLookupName,), MATCH(AD$6-INDEX(RoleData,MATCH($H246,RoleNames,),MATCH('Role Assumptions'!$H$5,ExpenseNames,)),StaffDataMonths,)) * INDEX(RoleData,MATCH($H246,RoleNames,),MATCH($F246,ExpenseNames,)),0)</f>
        <v>0</v>
      </c>
      <c r="AE246" s="22">
        <f>INDEX(RoleData,MATCH($H246,RoleNames,),MATCH($F246,ExpenseNames,))*INDEX(StaffData, MATCH(CONCATENATE($C246,"New hires",$G246,$H246),StaffDataLookupName,), MATCH(AE$6,StaffDataMonths,))  + IF(AE$6&gt;INDEX(RoleData,MATCH($H246,RoleNames,),MATCH('Role Assumptions'!$H$5,ExpenseNames,)),INDEX(StaffData, MATCH(CONCATENATE($C246,"New hires",$G246,$H246),StaffDataLookupName,), MATCH(AE$6-INDEX(RoleData,MATCH($H246,RoleNames,),MATCH('Role Assumptions'!$H$5,ExpenseNames,)),StaffDataMonths,)) * INDEX(RoleData,MATCH($H246,RoleNames,),MATCH($F246,ExpenseNames,)),0)</f>
        <v>0</v>
      </c>
      <c r="AF246" s="22">
        <f>INDEX(RoleData,MATCH($H246,RoleNames,),MATCH($F246,ExpenseNames,))*INDEX(StaffData, MATCH(CONCATENATE($C246,"New hires",$G246,$H246),StaffDataLookupName,), MATCH(AF$6,StaffDataMonths,))  + IF(AF$6&gt;INDEX(RoleData,MATCH($H246,RoleNames,),MATCH('Role Assumptions'!$H$5,ExpenseNames,)),INDEX(StaffData, MATCH(CONCATENATE($C246,"New hires",$G246,$H246),StaffDataLookupName,), MATCH(AF$6-INDEX(RoleData,MATCH($H246,RoleNames,),MATCH('Role Assumptions'!$H$5,ExpenseNames,)),StaffDataMonths,)) * INDEX(RoleData,MATCH($H246,RoleNames,),MATCH($F246,ExpenseNames,)),0)</f>
        <v>0</v>
      </c>
      <c r="AG246" s="22">
        <f>INDEX(RoleData,MATCH($H246,RoleNames,),MATCH($F246,ExpenseNames,))*INDEX(StaffData, MATCH(CONCATENATE($C246,"New hires",$G246,$H246),StaffDataLookupName,), MATCH(AG$6,StaffDataMonths,))  + IF(AG$6&gt;INDEX(RoleData,MATCH($H246,RoleNames,),MATCH('Role Assumptions'!$H$5,ExpenseNames,)),INDEX(StaffData, MATCH(CONCATENATE($C246,"New hires",$G246,$H246),StaffDataLookupName,), MATCH(AG$6-INDEX(RoleData,MATCH($H246,RoleNames,),MATCH('Role Assumptions'!$H$5,ExpenseNames,)),StaffDataMonths,)) * INDEX(RoleData,MATCH($H246,RoleNames,),MATCH($F246,ExpenseNames,)),0)</f>
        <v>0</v>
      </c>
      <c r="AH246" s="22">
        <f>INDEX(RoleData,MATCH($H246,RoleNames,),MATCH($F246,ExpenseNames,))*INDEX(StaffData, MATCH(CONCATENATE($C246,"New hires",$G246,$H246),StaffDataLookupName,), MATCH(AH$6,StaffDataMonths,))  + IF(AH$6&gt;INDEX(RoleData,MATCH($H246,RoleNames,),MATCH('Role Assumptions'!$H$5,ExpenseNames,)),INDEX(StaffData, MATCH(CONCATENATE($C246,"New hires",$G246,$H246),StaffDataLookupName,), MATCH(AH$6-INDEX(RoleData,MATCH($H246,RoleNames,),MATCH('Role Assumptions'!$H$5,ExpenseNames,)),StaffDataMonths,)) * INDEX(RoleData,MATCH($H246,RoleNames,),MATCH($F246,ExpenseNames,)),0)</f>
        <v>5000</v>
      </c>
      <c r="AI246" s="22">
        <f>INDEX(RoleData,MATCH($H246,RoleNames,),MATCH($F246,ExpenseNames,))*INDEX(StaffData, MATCH(CONCATENATE($C246,"New hires",$G246,$H246),StaffDataLookupName,), MATCH(AI$6,StaffDataMonths,))  + IF(AI$6&gt;INDEX(RoleData,MATCH($H246,RoleNames,),MATCH('Role Assumptions'!$H$5,ExpenseNames,)),INDEX(StaffData, MATCH(CONCATENATE($C246,"New hires",$G246,$H246),StaffDataLookupName,), MATCH(AI$6-INDEX(RoleData,MATCH($H246,RoleNames,),MATCH('Role Assumptions'!$H$5,ExpenseNames,)),StaffDataMonths,)) * INDEX(RoleData,MATCH($H246,RoleNames,),MATCH($F246,ExpenseNames,)),0)</f>
        <v>0</v>
      </c>
      <c r="AJ246" s="22">
        <f>INDEX(RoleData,MATCH($H246,RoleNames,),MATCH($F246,ExpenseNames,))*INDEX(StaffData, MATCH(CONCATENATE($C246,"New hires",$G246,$H246),StaffDataLookupName,), MATCH(AJ$6,StaffDataMonths,))  + IF(AJ$6&gt;INDEX(RoleData,MATCH($H246,RoleNames,),MATCH('Role Assumptions'!$H$5,ExpenseNames,)),INDEX(StaffData, MATCH(CONCATENATE($C246,"New hires",$G246,$H246),StaffDataLookupName,), MATCH(AJ$6-INDEX(RoleData,MATCH($H246,RoleNames,),MATCH('Role Assumptions'!$H$5,ExpenseNames,)),StaffDataMonths,)) * INDEX(RoleData,MATCH($H246,RoleNames,),MATCH($F246,ExpenseNames,)),0)</f>
        <v>0</v>
      </c>
      <c r="AK246" s="22">
        <f>INDEX(RoleData,MATCH($H246,RoleNames,),MATCH($F246,ExpenseNames,))*INDEX(StaffData, MATCH(CONCATENATE($C246,"New hires",$G246,$H246),StaffDataLookupName,), MATCH(AK$6,StaffDataMonths,))  + IF(AK$6&gt;INDEX(RoleData,MATCH($H246,RoleNames,),MATCH('Role Assumptions'!$H$5,ExpenseNames,)),INDEX(StaffData, MATCH(CONCATENATE($C246,"New hires",$G246,$H246),StaffDataLookupName,), MATCH(AK$6-INDEX(RoleData,MATCH($H246,RoleNames,),MATCH('Role Assumptions'!$H$5,ExpenseNames,)),StaffDataMonths,)) * INDEX(RoleData,MATCH($H246,RoleNames,),MATCH($F246,ExpenseNames,)),0)</f>
        <v>0</v>
      </c>
      <c r="AL246" s="22">
        <f>INDEX(RoleData,MATCH($H246,RoleNames,),MATCH($F246,ExpenseNames,))*INDEX(StaffData, MATCH(CONCATENATE($C246,"New hires",$G246,$H246),StaffDataLookupName,), MATCH(AL$6,StaffDataMonths,))  + IF(AL$6&gt;INDEX(RoleData,MATCH($H246,RoleNames,),MATCH('Role Assumptions'!$H$5,ExpenseNames,)),INDEX(StaffData, MATCH(CONCATENATE($C246,"New hires",$G246,$H246),StaffDataLookupName,), MATCH(AL$6-INDEX(RoleData,MATCH($H246,RoleNames,),MATCH('Role Assumptions'!$H$5,ExpenseNames,)),StaffDataMonths,)) * INDEX(RoleData,MATCH($H246,RoleNames,),MATCH($F246,ExpenseNames,)),0)</f>
        <v>0</v>
      </c>
      <c r="AM246" s="22">
        <f>INDEX(RoleData,MATCH($H246,RoleNames,),MATCH($F246,ExpenseNames,))*INDEX(StaffData, MATCH(CONCATENATE($C246,"New hires",$G246,$H246),StaffDataLookupName,), MATCH(AM$6,StaffDataMonths,))  + IF(AM$6&gt;INDEX(RoleData,MATCH($H246,RoleNames,),MATCH('Role Assumptions'!$H$5,ExpenseNames,)),INDEX(StaffData, MATCH(CONCATENATE($C246,"New hires",$G246,$H246),StaffDataLookupName,), MATCH(AM$6-INDEX(RoleData,MATCH($H246,RoleNames,),MATCH('Role Assumptions'!$H$5,ExpenseNames,)),StaffDataMonths,)) * INDEX(RoleData,MATCH($H246,RoleNames,),MATCH($F246,ExpenseNames,)),0)</f>
        <v>0</v>
      </c>
      <c r="AN246" s="22">
        <f>INDEX(RoleData,MATCH($H246,RoleNames,),MATCH($F246,ExpenseNames,))*INDEX(StaffData, MATCH(CONCATENATE($C246,"New hires",$G246,$H246),StaffDataLookupName,), MATCH(AN$6,StaffDataMonths,))  + IF(AN$6&gt;INDEX(RoleData,MATCH($H246,RoleNames,),MATCH('Role Assumptions'!$H$5,ExpenseNames,)),INDEX(StaffData, MATCH(CONCATENATE($C246,"New hires",$G246,$H246),StaffDataLookupName,), MATCH(AN$6-INDEX(RoleData,MATCH($H246,RoleNames,),MATCH('Role Assumptions'!$H$5,ExpenseNames,)),StaffDataMonths,)) * INDEX(RoleData,MATCH($H246,RoleNames,),MATCH($F246,ExpenseNames,)),0)</f>
        <v>0</v>
      </c>
      <c r="AO246" s="22">
        <f>INDEX(RoleData,MATCH($H246,RoleNames,),MATCH($F246,ExpenseNames,))*INDEX(StaffData, MATCH(CONCATENATE($C246,"New hires",$G246,$H246),StaffDataLookupName,), MATCH(AO$6,StaffDataMonths,))  + IF(AO$6&gt;INDEX(RoleData,MATCH($H246,RoleNames,),MATCH('Role Assumptions'!$H$5,ExpenseNames,)),INDEX(StaffData, MATCH(CONCATENATE($C246,"New hires",$G246,$H246),StaffDataLookupName,), MATCH(AO$6-INDEX(RoleData,MATCH($H246,RoleNames,),MATCH('Role Assumptions'!$H$5,ExpenseNames,)),StaffDataMonths,)) * INDEX(RoleData,MATCH($H246,RoleNames,),MATCH($F246,ExpenseNames,)),0)</f>
        <v>0</v>
      </c>
      <c r="AP246" s="22">
        <f>INDEX(RoleData,MATCH($H246,RoleNames,),MATCH($F246,ExpenseNames,))*INDEX(StaffData, MATCH(CONCATENATE($C246,"New hires",$G246,$H246),StaffDataLookupName,), MATCH(AP$6,StaffDataMonths,))  + IF(AP$6&gt;INDEX(RoleData,MATCH($H246,RoleNames,),MATCH('Role Assumptions'!$H$5,ExpenseNames,)),INDEX(StaffData, MATCH(CONCATENATE($C246,"New hires",$G246,$H246),StaffDataLookupName,), MATCH(AP$6-INDEX(RoleData,MATCH($H246,RoleNames,),MATCH('Role Assumptions'!$H$5,ExpenseNames,)),StaffDataMonths,)) * INDEX(RoleData,MATCH($H246,RoleNames,),MATCH($F246,ExpenseNames,)),0)</f>
        <v>0</v>
      </c>
      <c r="AQ246" s="22">
        <f>INDEX(RoleData,MATCH($H246,RoleNames,),MATCH($F246,ExpenseNames,))*INDEX(StaffData, MATCH(CONCATENATE($C246,"New hires",$G246,$H246),StaffDataLookupName,), MATCH(AQ$6,StaffDataMonths,))  + IF(AQ$6&gt;INDEX(RoleData,MATCH($H246,RoleNames,),MATCH('Role Assumptions'!$H$5,ExpenseNames,)),INDEX(StaffData, MATCH(CONCATENATE($C246,"New hires",$G246,$H246),StaffDataLookupName,), MATCH(AQ$6-INDEX(RoleData,MATCH($H246,RoleNames,),MATCH('Role Assumptions'!$H$5,ExpenseNames,)),StaffDataMonths,)) * INDEX(RoleData,MATCH($H246,RoleNames,),MATCH($F246,ExpenseNames,)),0)</f>
        <v>0</v>
      </c>
      <c r="AR246" s="22">
        <f>INDEX(RoleData,MATCH($H246,RoleNames,),MATCH($F246,ExpenseNames,))*INDEX(StaffData, MATCH(CONCATENATE($C246,"New hires",$G246,$H246),StaffDataLookupName,), MATCH(AR$6,StaffDataMonths,))  + IF(AR$6&gt;INDEX(RoleData,MATCH($H246,RoleNames,),MATCH('Role Assumptions'!$H$5,ExpenseNames,)),INDEX(StaffData, MATCH(CONCATENATE($C246,"New hires",$G246,$H246),StaffDataLookupName,), MATCH(AR$6-INDEX(RoleData,MATCH($H246,RoleNames,),MATCH('Role Assumptions'!$H$5,ExpenseNames,)),StaffDataMonths,)) * INDEX(RoleData,MATCH($H246,RoleNames,),MATCH($F246,ExpenseNames,)),0)</f>
        <v>0</v>
      </c>
      <c r="AS246" s="22">
        <f>INDEX(RoleData,MATCH($H246,RoleNames,),MATCH($F246,ExpenseNames,))*INDEX(StaffData, MATCH(CONCATENATE($C246,"New hires",$G246,$H246),StaffDataLookupName,), MATCH(AS$6,StaffDataMonths,))  + IF(AS$6&gt;INDEX(RoleData,MATCH($H246,RoleNames,),MATCH('Role Assumptions'!$H$5,ExpenseNames,)),INDEX(StaffData, MATCH(CONCATENATE($C246,"New hires",$G246,$H246),StaffDataLookupName,), MATCH(AS$6-INDEX(RoleData,MATCH($H246,RoleNames,),MATCH('Role Assumptions'!$H$5,ExpenseNames,)),StaffDataMonths,)) * INDEX(RoleData,MATCH($H246,RoleNames,),MATCH($F246,ExpenseNames,)),0)</f>
        <v>0</v>
      </c>
      <c r="AT246" s="22">
        <f>INDEX(RoleData,MATCH($H246,RoleNames,),MATCH($F246,ExpenseNames,))*INDEX(StaffData, MATCH(CONCATENATE($C246,"New hires",$G246,$H246),StaffDataLookupName,), MATCH(AT$6,StaffDataMonths,))  + IF(AT$6&gt;INDEX(RoleData,MATCH($H246,RoleNames,),MATCH('Role Assumptions'!$H$5,ExpenseNames,)),INDEX(StaffData, MATCH(CONCATENATE($C246,"New hires",$G246,$H246),StaffDataLookupName,), MATCH(AT$6-INDEX(RoleData,MATCH($H246,RoleNames,),MATCH('Role Assumptions'!$H$5,ExpenseNames,)),StaffDataMonths,)) * INDEX(RoleData,MATCH($H246,RoleNames,),MATCH($F246,ExpenseNames,)),0)</f>
        <v>0</v>
      </c>
      <c r="AU246" s="22">
        <f>INDEX(RoleData,MATCH($H246,RoleNames,),MATCH($F246,ExpenseNames,))*INDEX(StaffData, MATCH(CONCATENATE($C246,"New hires",$G246,$H246),StaffDataLookupName,), MATCH(AU$6,StaffDataMonths,))  + IF(AU$6&gt;INDEX(RoleData,MATCH($H246,RoleNames,),MATCH('Role Assumptions'!$H$5,ExpenseNames,)),INDEX(StaffData, MATCH(CONCATENATE($C246,"New hires",$G246,$H246),StaffDataLookupName,), MATCH(AU$6-INDEX(RoleData,MATCH($H246,RoleNames,),MATCH('Role Assumptions'!$H$5,ExpenseNames,)),StaffDataMonths,)) * INDEX(RoleData,MATCH($H246,RoleNames,),MATCH($F246,ExpenseNames,)),0)</f>
        <v>0</v>
      </c>
      <c r="AV246" s="22">
        <f>INDEX(RoleData,MATCH($H246,RoleNames,),MATCH($F246,ExpenseNames,))*INDEX(StaffData, MATCH(CONCATENATE($C246,"New hires",$G246,$H246),StaffDataLookupName,), MATCH(AV$6,StaffDataMonths,))  + IF(AV$6&gt;INDEX(RoleData,MATCH($H246,RoleNames,),MATCH('Role Assumptions'!$H$5,ExpenseNames,)),INDEX(StaffData, MATCH(CONCATENATE($C246,"New hires",$G246,$H246),StaffDataLookupName,), MATCH(AV$6-INDEX(RoleData,MATCH($H246,RoleNames,),MATCH('Role Assumptions'!$H$5,ExpenseNames,)),StaffDataMonths,)) * INDEX(RoleData,MATCH($H246,RoleNames,),MATCH($F246,ExpenseNames,)),0)</f>
        <v>0</v>
      </c>
      <c r="AW246" s="22">
        <f>INDEX(RoleData,MATCH($H246,RoleNames,),MATCH($F246,ExpenseNames,))*INDEX(StaffData, MATCH(CONCATENATE($C246,"New hires",$G246,$H246),StaffDataLookupName,), MATCH(AW$6,StaffDataMonths,))  + IF(AW$6&gt;INDEX(RoleData,MATCH($H246,RoleNames,),MATCH('Role Assumptions'!$H$5,ExpenseNames,)),INDEX(StaffData, MATCH(CONCATENATE($C246,"New hires",$G246,$H246),StaffDataLookupName,), MATCH(AW$6-INDEX(RoleData,MATCH($H246,RoleNames,),MATCH('Role Assumptions'!$H$5,ExpenseNames,)),StaffDataMonths,)) * INDEX(RoleData,MATCH($H246,RoleNames,),MATCH($F246,ExpenseNames,)),0)</f>
        <v>0</v>
      </c>
      <c r="AX246" s="22">
        <f>INDEX(RoleData,MATCH($H246,RoleNames,),MATCH($F246,ExpenseNames,))*INDEX(StaffData, MATCH(CONCATENATE($C246,"New hires",$G246,$H246),StaffDataLookupName,), MATCH(AX$6,StaffDataMonths,))  + IF(AX$6&gt;INDEX(RoleData,MATCH($H246,RoleNames,),MATCH('Role Assumptions'!$H$5,ExpenseNames,)),INDEX(StaffData, MATCH(CONCATENATE($C246,"New hires",$G246,$H246),StaffDataLookupName,), MATCH(AX$6-INDEX(RoleData,MATCH($H246,RoleNames,),MATCH('Role Assumptions'!$H$5,ExpenseNames,)),StaffDataMonths,)) * INDEX(RoleData,MATCH($H246,RoleNames,),MATCH($F246,ExpenseNames,)),0)</f>
        <v>0</v>
      </c>
      <c r="AY246" s="22">
        <f>INDEX(RoleData,MATCH($H246,RoleNames,),MATCH($F246,ExpenseNames,))*INDEX(StaffData, MATCH(CONCATENATE($C246,"New hires",$G246,$H246),StaffDataLookupName,), MATCH(AY$6,StaffDataMonths,))  + IF(AY$6&gt;INDEX(RoleData,MATCH($H246,RoleNames,),MATCH('Role Assumptions'!$H$5,ExpenseNames,)),INDEX(StaffData, MATCH(CONCATENATE($C246,"New hires",$G246,$H246),StaffDataLookupName,), MATCH(AY$6-INDEX(RoleData,MATCH($H246,RoleNames,),MATCH('Role Assumptions'!$H$5,ExpenseNames,)),StaffDataMonths,)) * INDEX(RoleData,MATCH($H246,RoleNames,),MATCH($F246,ExpenseNames,)),0)</f>
        <v>0</v>
      </c>
      <c r="AZ246" s="22">
        <f>INDEX(RoleData,MATCH($H246,RoleNames,),MATCH($F246,ExpenseNames,))*INDEX(StaffData, MATCH(CONCATENATE($C246,"New hires",$G246,$H246),StaffDataLookupName,), MATCH(AZ$6,StaffDataMonths,))  + IF(AZ$6&gt;INDEX(RoleData,MATCH($H246,RoleNames,),MATCH('Role Assumptions'!$H$5,ExpenseNames,)),INDEX(StaffData, MATCH(CONCATENATE($C246,"New hires",$G246,$H246),StaffDataLookupName,), MATCH(AZ$6-INDEX(RoleData,MATCH($H246,RoleNames,),MATCH('Role Assumptions'!$H$5,ExpenseNames,)),StaffDataMonths,)) * INDEX(RoleData,MATCH($H246,RoleNames,),MATCH($F246,ExpenseNames,)),0)</f>
        <v>0</v>
      </c>
      <c r="BA246" s="22">
        <f>INDEX(RoleData,MATCH($H246,RoleNames,),MATCH($F246,ExpenseNames,))*INDEX(StaffData, MATCH(CONCATENATE($C246,"New hires",$G246,$H246),StaffDataLookupName,), MATCH(BA$6,StaffDataMonths,))  + IF(BA$6&gt;INDEX(RoleData,MATCH($H246,RoleNames,),MATCH('Role Assumptions'!$H$5,ExpenseNames,)),INDEX(StaffData, MATCH(CONCATENATE($C246,"New hires",$G246,$H246),StaffDataLookupName,), MATCH(BA$6-INDEX(RoleData,MATCH($H246,RoleNames,),MATCH('Role Assumptions'!$H$5,ExpenseNames,)),StaffDataMonths,)) * INDEX(RoleData,MATCH($H246,RoleNames,),MATCH($F246,ExpenseNames,)),0)</f>
        <v>0</v>
      </c>
      <c r="BB246" s="22">
        <f>INDEX(RoleData,MATCH($H246,RoleNames,),MATCH($F246,ExpenseNames,))*INDEX(StaffData, MATCH(CONCATENATE($C246,"New hires",$G246,$H246),StaffDataLookupName,), MATCH(BB$6,StaffDataMonths,))  + IF(BB$6&gt;INDEX(RoleData,MATCH($H246,RoleNames,),MATCH('Role Assumptions'!$H$5,ExpenseNames,)),INDEX(StaffData, MATCH(CONCATENATE($C246,"New hires",$G246,$H246),StaffDataLookupName,), MATCH(BB$6-INDEX(RoleData,MATCH($H246,RoleNames,),MATCH('Role Assumptions'!$H$5,ExpenseNames,)),StaffDataMonths,)) * INDEX(RoleData,MATCH($H246,RoleNames,),MATCH($F246,ExpenseNames,)),0)</f>
        <v>0</v>
      </c>
      <c r="BC246" s="22">
        <f>INDEX(RoleData,MATCH($H246,RoleNames,),MATCH($F246,ExpenseNames,))*INDEX(StaffData, MATCH(CONCATENATE($C246,"New hires",$G246,$H246),StaffDataLookupName,), MATCH(BC$6,StaffDataMonths,))  + IF(BC$6&gt;INDEX(RoleData,MATCH($H246,RoleNames,),MATCH('Role Assumptions'!$H$5,ExpenseNames,)),INDEX(StaffData, MATCH(CONCATENATE($C246,"New hires",$G246,$H246),StaffDataLookupName,), MATCH(BC$6-INDEX(RoleData,MATCH($H246,RoleNames,),MATCH('Role Assumptions'!$H$5,ExpenseNames,)),StaffDataMonths,)) * INDEX(RoleData,MATCH($H246,RoleNames,),MATCH($F246,ExpenseNames,)),0)</f>
        <v>0</v>
      </c>
      <c r="BD246" s="22">
        <f>INDEX(RoleData,MATCH($H246,RoleNames,),MATCH($F246,ExpenseNames,))*INDEX(StaffData, MATCH(CONCATENATE($C246,"New hires",$G246,$H246),StaffDataLookupName,), MATCH(BD$6,StaffDataMonths,))  + IF(BD$6&gt;INDEX(RoleData,MATCH($H246,RoleNames,),MATCH('Role Assumptions'!$H$5,ExpenseNames,)),INDEX(StaffData, MATCH(CONCATENATE($C246,"New hires",$G246,$H246),StaffDataLookupName,), MATCH(BD$6-INDEX(RoleData,MATCH($H246,RoleNames,),MATCH('Role Assumptions'!$H$5,ExpenseNames,)),StaffDataMonths,)) * INDEX(RoleData,MATCH($H246,RoleNames,),MATCH($F246,ExpenseNames,)),0)</f>
        <v>0</v>
      </c>
      <c r="BE246" s="22">
        <f>INDEX(RoleData,MATCH($H246,RoleNames,),MATCH($F246,ExpenseNames,))*INDEX(StaffData, MATCH(CONCATENATE($C246,"New hires",$G246,$H246),StaffDataLookupName,), MATCH(BE$6,StaffDataMonths,))  + IF(BE$6&gt;INDEX(RoleData,MATCH($H246,RoleNames,),MATCH('Role Assumptions'!$H$5,ExpenseNames,)),INDEX(StaffData, MATCH(CONCATENATE($C246,"New hires",$G246,$H246),StaffDataLookupName,), MATCH(BE$6-INDEX(RoleData,MATCH($H246,RoleNames,),MATCH('Role Assumptions'!$H$5,ExpenseNames,)),StaffDataMonths,)) * INDEX(RoleData,MATCH($H246,RoleNames,),MATCH($F246,ExpenseNames,)),0)</f>
        <v>0</v>
      </c>
      <c r="BF246" s="22">
        <f>INDEX(RoleData,MATCH($H246,RoleNames,),MATCH($F246,ExpenseNames,))*INDEX(StaffData, MATCH(CONCATENATE($C246,"New hires",$G246,$H246),StaffDataLookupName,), MATCH(BF$6,StaffDataMonths,))  + IF(BF$6&gt;INDEX(RoleData,MATCH($H246,RoleNames,),MATCH('Role Assumptions'!$H$5,ExpenseNames,)),INDEX(StaffData, MATCH(CONCATENATE($C246,"New hires",$G246,$H246),StaffDataLookupName,), MATCH(BF$6-INDEX(RoleData,MATCH($H246,RoleNames,),MATCH('Role Assumptions'!$H$5,ExpenseNames,)),StaffDataMonths,)) * INDEX(RoleData,MATCH($H246,RoleNames,),MATCH($F246,ExpenseNames,)),0)</f>
        <v>5000</v>
      </c>
      <c r="BG246" s="22">
        <f>INDEX(RoleData,MATCH($H246,RoleNames,),MATCH($F246,ExpenseNames,))*INDEX(StaffData, MATCH(CONCATENATE($C246,"New hires",$G246,$H246),StaffDataLookupName,), MATCH(BG$6,StaffDataMonths,))  + IF(BG$6&gt;INDEX(RoleData,MATCH($H246,RoleNames,),MATCH('Role Assumptions'!$H$5,ExpenseNames,)),INDEX(StaffData, MATCH(CONCATENATE($C246,"New hires",$G246,$H246),StaffDataLookupName,), MATCH(BG$6-INDEX(RoleData,MATCH($H246,RoleNames,),MATCH('Role Assumptions'!$H$5,ExpenseNames,)),StaffDataMonths,)) * INDEX(RoleData,MATCH($H246,RoleNames,),MATCH($F246,ExpenseNames,)),0)</f>
        <v>5000</v>
      </c>
      <c r="BH246" s="22">
        <f>INDEX(RoleData,MATCH($H246,RoleNames,),MATCH($F246,ExpenseNames,))*INDEX(StaffData, MATCH(CONCATENATE($C246,"New hires",$G246,$H246),StaffDataLookupName,), MATCH(BH$6,StaffDataMonths,))  + IF(BH$6&gt;INDEX(RoleData,MATCH($H246,RoleNames,),MATCH('Role Assumptions'!$H$5,ExpenseNames,)),INDEX(StaffData, MATCH(CONCATENATE($C246,"New hires",$G246,$H246),StaffDataLookupName,), MATCH(BH$6-INDEX(RoleData,MATCH($H246,RoleNames,),MATCH('Role Assumptions'!$H$5,ExpenseNames,)),StaffDataMonths,)) * INDEX(RoleData,MATCH($H246,RoleNames,),MATCH($F246,ExpenseNames,)),0)</f>
        <v>0</v>
      </c>
      <c r="BI246" s="22">
        <f>INDEX(RoleData,MATCH($H246,RoleNames,),MATCH($F246,ExpenseNames,))*INDEX(StaffData, MATCH(CONCATENATE($C246,"New hires",$G246,$H246),StaffDataLookupName,), MATCH(BI$6,StaffDataMonths,))  + IF(BI$6&gt;INDEX(RoleData,MATCH($H246,RoleNames,),MATCH('Role Assumptions'!$H$5,ExpenseNames,)),INDEX(StaffData, MATCH(CONCATENATE($C246,"New hires",$G246,$H246),StaffDataLookupName,), MATCH(BI$6-INDEX(RoleData,MATCH($H246,RoleNames,),MATCH('Role Assumptions'!$H$5,ExpenseNames,)),StaffDataMonths,)) * INDEX(RoleData,MATCH($H246,RoleNames,),MATCH($F246,ExpenseNames,)),0)</f>
        <v>0</v>
      </c>
      <c r="BJ246" s="22">
        <f>INDEX(RoleData,MATCH($H246,RoleNames,),MATCH($F246,ExpenseNames,))*INDEX(StaffData, MATCH(CONCATENATE($C246,"New hires",$G246,$H246),StaffDataLookupName,), MATCH(BJ$6,StaffDataMonths,))  + IF(BJ$6&gt;INDEX(RoleData,MATCH($H246,RoleNames,),MATCH('Role Assumptions'!$H$5,ExpenseNames,)),INDEX(StaffData, MATCH(CONCATENATE($C246,"New hires",$G246,$H246),StaffDataLookupName,), MATCH(BJ$6-INDEX(RoleData,MATCH($H246,RoleNames,),MATCH('Role Assumptions'!$H$5,ExpenseNames,)),StaffDataMonths,)) * INDEX(RoleData,MATCH($H246,RoleNames,),MATCH($F246,ExpenseNames,)),0)</f>
        <v>0</v>
      </c>
      <c r="BK246" s="22">
        <f>INDEX(RoleData,MATCH($H246,RoleNames,),MATCH($F246,ExpenseNames,))*INDEX(StaffData, MATCH(CONCATENATE($C246,"New hires",$G246,$H246),StaffDataLookupName,), MATCH(BK$6,StaffDataMonths,))  + IF(BK$6&gt;INDEX(RoleData,MATCH($H246,RoleNames,),MATCH('Role Assumptions'!$H$5,ExpenseNames,)),INDEX(StaffData, MATCH(CONCATENATE($C246,"New hires",$G246,$H246),StaffDataLookupName,), MATCH(BK$6-INDEX(RoleData,MATCH($H246,RoleNames,),MATCH('Role Assumptions'!$H$5,ExpenseNames,)),StaffDataMonths,)) * INDEX(RoleData,MATCH($H246,RoleNames,),MATCH($F246,ExpenseNames,)),0)</f>
        <v>0</v>
      </c>
      <c r="BL246" s="22">
        <f>INDEX(RoleData,MATCH($H246,RoleNames,),MATCH($F246,ExpenseNames,))*INDEX(StaffData, MATCH(CONCATENATE($C246,"New hires",$G246,$H246),StaffDataLookupName,), MATCH(BL$6,StaffDataMonths,))  + IF(BL$6&gt;INDEX(RoleData,MATCH($H246,RoleNames,),MATCH('Role Assumptions'!$H$5,ExpenseNames,)),INDEX(StaffData, MATCH(CONCATENATE($C246,"New hires",$G246,$H246),StaffDataLookupName,), MATCH(BL$6-INDEX(RoleData,MATCH($H246,RoleNames,),MATCH('Role Assumptions'!$H$5,ExpenseNames,)),StaffDataMonths,)) * INDEX(RoleData,MATCH($H246,RoleNames,),MATCH($F246,ExpenseNames,)),0)</f>
        <v>0</v>
      </c>
      <c r="BM246" s="22">
        <f>INDEX(RoleData,MATCH($H246,RoleNames,),MATCH($F246,ExpenseNames,))*INDEX(StaffData, MATCH(CONCATENATE($C246,"New hires",$G246,$H246),StaffDataLookupName,), MATCH(BM$6,StaffDataMonths,))  + IF(BM$6&gt;INDEX(RoleData,MATCH($H246,RoleNames,),MATCH('Role Assumptions'!$H$5,ExpenseNames,)),INDEX(StaffData, MATCH(CONCATENATE($C246,"New hires",$G246,$H246),StaffDataLookupName,), MATCH(BM$6-INDEX(RoleData,MATCH($H246,RoleNames,),MATCH('Role Assumptions'!$H$5,ExpenseNames,)),StaffDataMonths,)) * INDEX(RoleData,MATCH($H246,RoleNames,),MATCH($F246,ExpenseNames,)),0)</f>
        <v>0</v>
      </c>
      <c r="BN246" s="22">
        <f>INDEX(RoleData,MATCH($H246,RoleNames,),MATCH($F246,ExpenseNames,))*INDEX(StaffData, MATCH(CONCATENATE($C246,"New hires",$G246,$H246),StaffDataLookupName,), MATCH(BN$6,StaffDataMonths,))  + IF(BN$6&gt;INDEX(RoleData,MATCH($H246,RoleNames,),MATCH('Role Assumptions'!$H$5,ExpenseNames,)),INDEX(StaffData, MATCH(CONCATENATE($C246,"New hires",$G246,$H246),StaffDataLookupName,), MATCH(BN$6-INDEX(RoleData,MATCH($H246,RoleNames,),MATCH('Role Assumptions'!$H$5,ExpenseNames,)),StaffDataMonths,)) * INDEX(RoleData,MATCH($H246,RoleNames,),MATCH($F246,ExpenseNames,)),0)</f>
        <v>0</v>
      </c>
      <c r="BO246" s="22">
        <f>INDEX(RoleData,MATCH($H246,RoleNames,),MATCH($F246,ExpenseNames,))*INDEX(StaffData, MATCH(CONCATENATE($C246,"New hires",$G246,$H246),StaffDataLookupName,), MATCH(BO$6,StaffDataMonths,))  + IF(BO$6&gt;INDEX(RoleData,MATCH($H246,RoleNames,),MATCH('Role Assumptions'!$H$5,ExpenseNames,)),INDEX(StaffData, MATCH(CONCATENATE($C246,"New hires",$G246,$H246),StaffDataLookupName,), MATCH(BO$6-INDEX(RoleData,MATCH($H246,RoleNames,),MATCH('Role Assumptions'!$H$5,ExpenseNames,)),StaffDataMonths,)) * INDEX(RoleData,MATCH($H246,RoleNames,),MATCH($F246,ExpenseNames,)),0)</f>
        <v>0</v>
      </c>
      <c r="BP246" s="22">
        <f>INDEX(RoleData,MATCH($H246,RoleNames,),MATCH($F246,ExpenseNames,))*INDEX(StaffData, MATCH(CONCATENATE($C246,"New hires",$G246,$H246),StaffDataLookupName,), MATCH(BP$6,StaffDataMonths,))  + IF(BP$6&gt;INDEX(RoleData,MATCH($H246,RoleNames,),MATCH('Role Assumptions'!$H$5,ExpenseNames,)),INDEX(StaffData, MATCH(CONCATENATE($C246,"New hires",$G246,$H246),StaffDataLookupName,), MATCH(BP$6-INDEX(RoleData,MATCH($H246,RoleNames,),MATCH('Role Assumptions'!$H$5,ExpenseNames,)),StaffDataMonths,)) * INDEX(RoleData,MATCH($H246,RoleNames,),MATCH($F246,ExpenseNames,)),0)</f>
        <v>0</v>
      </c>
      <c r="BQ246" s="22">
        <f>INDEX(RoleData,MATCH($H246,RoleNames,),MATCH($F246,ExpenseNames,))*INDEX(StaffData, MATCH(CONCATENATE($C246,"New hires",$G246,$H246),StaffDataLookupName,), MATCH(BQ$6,StaffDataMonths,))  + IF(BQ$6&gt;INDEX(RoleData,MATCH($H246,RoleNames,),MATCH('Role Assumptions'!$H$5,ExpenseNames,)),INDEX(StaffData, MATCH(CONCATENATE($C246,"New hires",$G246,$H246),StaffDataLookupName,), MATCH(BQ$6-INDEX(RoleData,MATCH($H246,RoleNames,),MATCH('Role Assumptions'!$H$5,ExpenseNames,)),StaffDataMonths,)) * INDEX(RoleData,MATCH($H246,RoleNames,),MATCH($F246,ExpenseNames,)),0)</f>
        <v>0</v>
      </c>
    </row>
    <row r="247" spans="2:69" s="21" customFormat="1" ht="16" customHeight="1">
      <c r="B247" s="21" t="s">
        <v>132</v>
      </c>
      <c r="C247" s="212" t="s">
        <v>3</v>
      </c>
      <c r="D247" s="212" t="s">
        <v>118</v>
      </c>
      <c r="E247" s="212" t="s">
        <v>113</v>
      </c>
      <c r="F247" s="212" t="s">
        <v>89</v>
      </c>
      <c r="G247" s="212" t="s">
        <v>97</v>
      </c>
      <c r="H247" s="197" t="s">
        <v>76</v>
      </c>
      <c r="I247" s="197" t="str">
        <f t="shared" si="165"/>
        <v>ExpensesSales &amp; MarketingStaffTechnologyComputerMarketingMarketing Director</v>
      </c>
      <c r="J247" s="22">
        <f>INDEX(RoleData,MATCH($H247,RoleNames,),MATCH($F247,ExpenseNames,))*INDEX(StaffData, MATCH(CONCATENATE($C247,"New hires",$G247,$H247),StaffDataLookupName,), MATCH(J$6,StaffDataMonths,))  + IF(J$6&gt;INDEX(RoleData,MATCH($H247,RoleNames,),MATCH('Role Assumptions'!$H$5,ExpenseNames,)),INDEX(StaffData, MATCH(CONCATENATE($C247,"New hires",$G247,$H247),StaffDataLookupName,), MATCH(J$6-INDEX(RoleData,MATCH($H247,RoleNames,),MATCH('Role Assumptions'!$H$5,ExpenseNames,)),StaffDataMonths,)) * INDEX(RoleData,MATCH($H247,RoleNames,),MATCH($F247,ExpenseNames,)),0)</f>
        <v>0</v>
      </c>
      <c r="K247" s="22">
        <f>INDEX(RoleData,MATCH($H247,RoleNames,),MATCH($F247,ExpenseNames,))*INDEX(StaffData, MATCH(CONCATENATE($C247,"New hires",$G247,$H247),StaffDataLookupName,), MATCH(K$6,StaffDataMonths,))  + IF(K$6&gt;INDEX(RoleData,MATCH($H247,RoleNames,),MATCH('Role Assumptions'!$H$5,ExpenseNames,)),INDEX(StaffData, MATCH(CONCATENATE($C247,"New hires",$G247,$H247),StaffDataLookupName,), MATCH(K$6-INDEX(RoleData,MATCH($H247,RoleNames,),MATCH('Role Assumptions'!$H$5,ExpenseNames,)),StaffDataMonths,)) * INDEX(RoleData,MATCH($H247,RoleNames,),MATCH($F247,ExpenseNames,)),0)</f>
        <v>0</v>
      </c>
      <c r="L247" s="22">
        <f>INDEX(RoleData,MATCH($H247,RoleNames,),MATCH($F247,ExpenseNames,))*INDEX(StaffData, MATCH(CONCATENATE($C247,"New hires",$G247,$H247),StaffDataLookupName,), MATCH(L$6,StaffDataMonths,))  + IF(L$6&gt;INDEX(RoleData,MATCH($H247,RoleNames,),MATCH('Role Assumptions'!$H$5,ExpenseNames,)),INDEX(StaffData, MATCH(CONCATENATE($C247,"New hires",$G247,$H247),StaffDataLookupName,), MATCH(L$6-INDEX(RoleData,MATCH($H247,RoleNames,),MATCH('Role Assumptions'!$H$5,ExpenseNames,)),StaffDataMonths,)) * INDEX(RoleData,MATCH($H247,RoleNames,),MATCH($F247,ExpenseNames,)),0)</f>
        <v>0</v>
      </c>
      <c r="M247" s="22">
        <f>INDEX(RoleData,MATCH($H247,RoleNames,),MATCH($F247,ExpenseNames,))*INDEX(StaffData, MATCH(CONCATENATE($C247,"New hires",$G247,$H247),StaffDataLookupName,), MATCH(M$6,StaffDataMonths,))  + IF(M$6&gt;INDEX(RoleData,MATCH($H247,RoleNames,),MATCH('Role Assumptions'!$H$5,ExpenseNames,)),INDEX(StaffData, MATCH(CONCATENATE($C247,"New hires",$G247,$H247),StaffDataLookupName,), MATCH(M$6-INDEX(RoleData,MATCH($H247,RoleNames,),MATCH('Role Assumptions'!$H$5,ExpenseNames,)),StaffDataMonths,)) * INDEX(RoleData,MATCH($H247,RoleNames,),MATCH($F247,ExpenseNames,)),0)</f>
        <v>0</v>
      </c>
      <c r="N247" s="22">
        <f>INDEX(RoleData,MATCH($H247,RoleNames,),MATCH($F247,ExpenseNames,))*INDEX(StaffData, MATCH(CONCATENATE($C247,"New hires",$G247,$H247),StaffDataLookupName,), MATCH(N$6,StaffDataMonths,))  + IF(N$6&gt;INDEX(RoleData,MATCH($H247,RoleNames,),MATCH('Role Assumptions'!$H$5,ExpenseNames,)),INDEX(StaffData, MATCH(CONCATENATE($C247,"New hires",$G247,$H247),StaffDataLookupName,), MATCH(N$6-INDEX(RoleData,MATCH($H247,RoleNames,),MATCH('Role Assumptions'!$H$5,ExpenseNames,)),StaffDataMonths,)) * INDEX(RoleData,MATCH($H247,RoleNames,),MATCH($F247,ExpenseNames,)),0)</f>
        <v>0</v>
      </c>
      <c r="O247" s="22">
        <f>INDEX(RoleData,MATCH($H247,RoleNames,),MATCH($F247,ExpenseNames,))*INDEX(StaffData, MATCH(CONCATENATE($C247,"New hires",$G247,$H247),StaffDataLookupName,), MATCH(O$6,StaffDataMonths,))  + IF(O$6&gt;INDEX(RoleData,MATCH($H247,RoleNames,),MATCH('Role Assumptions'!$H$5,ExpenseNames,)),INDEX(StaffData, MATCH(CONCATENATE($C247,"New hires",$G247,$H247),StaffDataLookupName,), MATCH(O$6-INDEX(RoleData,MATCH($H247,RoleNames,),MATCH('Role Assumptions'!$H$5,ExpenseNames,)),StaffDataMonths,)) * INDEX(RoleData,MATCH($H247,RoleNames,),MATCH($F247,ExpenseNames,)),0)</f>
        <v>0</v>
      </c>
      <c r="P247" s="22">
        <f>INDEX(RoleData,MATCH($H247,RoleNames,),MATCH($F247,ExpenseNames,))*INDEX(StaffData, MATCH(CONCATENATE($C247,"New hires",$G247,$H247),StaffDataLookupName,), MATCH(P$6,StaffDataMonths,))  + IF(P$6&gt;INDEX(RoleData,MATCH($H247,RoleNames,),MATCH('Role Assumptions'!$H$5,ExpenseNames,)),INDEX(StaffData, MATCH(CONCATENATE($C247,"New hires",$G247,$H247),StaffDataLookupName,), MATCH(P$6-INDEX(RoleData,MATCH($H247,RoleNames,),MATCH('Role Assumptions'!$H$5,ExpenseNames,)),StaffDataMonths,)) * INDEX(RoleData,MATCH($H247,RoleNames,),MATCH($F247,ExpenseNames,)),0)</f>
        <v>5000</v>
      </c>
      <c r="Q247" s="22">
        <f>INDEX(RoleData,MATCH($H247,RoleNames,),MATCH($F247,ExpenseNames,))*INDEX(StaffData, MATCH(CONCATENATE($C247,"New hires",$G247,$H247),StaffDataLookupName,), MATCH(Q$6,StaffDataMonths,))  + IF(Q$6&gt;INDEX(RoleData,MATCH($H247,RoleNames,),MATCH('Role Assumptions'!$H$5,ExpenseNames,)),INDEX(StaffData, MATCH(CONCATENATE($C247,"New hires",$G247,$H247),StaffDataLookupName,), MATCH(Q$6-INDEX(RoleData,MATCH($H247,RoleNames,),MATCH('Role Assumptions'!$H$5,ExpenseNames,)),StaffDataMonths,)) * INDEX(RoleData,MATCH($H247,RoleNames,),MATCH($F247,ExpenseNames,)),0)</f>
        <v>0</v>
      </c>
      <c r="R247" s="22">
        <f>INDEX(RoleData,MATCH($H247,RoleNames,),MATCH($F247,ExpenseNames,))*INDEX(StaffData, MATCH(CONCATENATE($C247,"New hires",$G247,$H247),StaffDataLookupName,), MATCH(R$6,StaffDataMonths,))  + IF(R$6&gt;INDEX(RoleData,MATCH($H247,RoleNames,),MATCH('Role Assumptions'!$H$5,ExpenseNames,)),INDEX(StaffData, MATCH(CONCATENATE($C247,"New hires",$G247,$H247),StaffDataLookupName,), MATCH(R$6-INDEX(RoleData,MATCH($H247,RoleNames,),MATCH('Role Assumptions'!$H$5,ExpenseNames,)),StaffDataMonths,)) * INDEX(RoleData,MATCH($H247,RoleNames,),MATCH($F247,ExpenseNames,)),0)</f>
        <v>0</v>
      </c>
      <c r="S247" s="22">
        <f>INDEX(RoleData,MATCH($H247,RoleNames,),MATCH($F247,ExpenseNames,))*INDEX(StaffData, MATCH(CONCATENATE($C247,"New hires",$G247,$H247),StaffDataLookupName,), MATCH(S$6,StaffDataMonths,))  + IF(S$6&gt;INDEX(RoleData,MATCH($H247,RoleNames,),MATCH('Role Assumptions'!$H$5,ExpenseNames,)),INDEX(StaffData, MATCH(CONCATENATE($C247,"New hires",$G247,$H247),StaffDataLookupName,), MATCH(S$6-INDEX(RoleData,MATCH($H247,RoleNames,),MATCH('Role Assumptions'!$H$5,ExpenseNames,)),StaffDataMonths,)) * INDEX(RoleData,MATCH($H247,RoleNames,),MATCH($F247,ExpenseNames,)),0)</f>
        <v>0</v>
      </c>
      <c r="T247" s="22">
        <f>INDEX(RoleData,MATCH($H247,RoleNames,),MATCH($F247,ExpenseNames,))*INDEX(StaffData, MATCH(CONCATENATE($C247,"New hires",$G247,$H247),StaffDataLookupName,), MATCH(T$6,StaffDataMonths,))  + IF(T$6&gt;INDEX(RoleData,MATCH($H247,RoleNames,),MATCH('Role Assumptions'!$H$5,ExpenseNames,)),INDEX(StaffData, MATCH(CONCATENATE($C247,"New hires",$G247,$H247),StaffDataLookupName,), MATCH(T$6-INDEX(RoleData,MATCH($H247,RoleNames,),MATCH('Role Assumptions'!$H$5,ExpenseNames,)),StaffDataMonths,)) * INDEX(RoleData,MATCH($H247,RoleNames,),MATCH($F247,ExpenseNames,)),0)</f>
        <v>0</v>
      </c>
      <c r="U247" s="22">
        <f>INDEX(RoleData,MATCH($H247,RoleNames,),MATCH($F247,ExpenseNames,))*INDEX(StaffData, MATCH(CONCATENATE($C247,"New hires",$G247,$H247),StaffDataLookupName,), MATCH(U$6,StaffDataMonths,))  + IF(U$6&gt;INDEX(RoleData,MATCH($H247,RoleNames,),MATCH('Role Assumptions'!$H$5,ExpenseNames,)),INDEX(StaffData, MATCH(CONCATENATE($C247,"New hires",$G247,$H247),StaffDataLookupName,), MATCH(U$6-INDEX(RoleData,MATCH($H247,RoleNames,),MATCH('Role Assumptions'!$H$5,ExpenseNames,)),StaffDataMonths,)) * INDEX(RoleData,MATCH($H247,RoleNames,),MATCH($F247,ExpenseNames,)),0)</f>
        <v>0</v>
      </c>
      <c r="V247" s="22">
        <f>INDEX(RoleData,MATCH($H247,RoleNames,),MATCH($F247,ExpenseNames,))*INDEX(StaffData, MATCH(CONCATENATE($C247,"New hires",$G247,$H247),StaffDataLookupName,), MATCH(V$6,StaffDataMonths,))  + IF(V$6&gt;INDEX(RoleData,MATCH($H247,RoleNames,),MATCH('Role Assumptions'!$H$5,ExpenseNames,)),INDEX(StaffData, MATCH(CONCATENATE($C247,"New hires",$G247,$H247),StaffDataLookupName,), MATCH(V$6-INDEX(RoleData,MATCH($H247,RoleNames,),MATCH('Role Assumptions'!$H$5,ExpenseNames,)),StaffDataMonths,)) * INDEX(RoleData,MATCH($H247,RoleNames,),MATCH($F247,ExpenseNames,)),0)</f>
        <v>0</v>
      </c>
      <c r="W247" s="22">
        <f>INDEX(RoleData,MATCH($H247,RoleNames,),MATCH($F247,ExpenseNames,))*INDEX(StaffData, MATCH(CONCATENATE($C247,"New hires",$G247,$H247),StaffDataLookupName,), MATCH(W$6,StaffDataMonths,))  + IF(W$6&gt;INDEX(RoleData,MATCH($H247,RoleNames,),MATCH('Role Assumptions'!$H$5,ExpenseNames,)),INDEX(StaffData, MATCH(CONCATENATE($C247,"New hires",$G247,$H247),StaffDataLookupName,), MATCH(W$6-INDEX(RoleData,MATCH($H247,RoleNames,),MATCH('Role Assumptions'!$H$5,ExpenseNames,)),StaffDataMonths,)) * INDEX(RoleData,MATCH($H247,RoleNames,),MATCH($F247,ExpenseNames,)),0)</f>
        <v>0</v>
      </c>
      <c r="X247" s="22">
        <f>INDEX(RoleData,MATCH($H247,RoleNames,),MATCH($F247,ExpenseNames,))*INDEX(StaffData, MATCH(CONCATENATE($C247,"New hires",$G247,$H247),StaffDataLookupName,), MATCH(X$6,StaffDataMonths,))  + IF(X$6&gt;INDEX(RoleData,MATCH($H247,RoleNames,),MATCH('Role Assumptions'!$H$5,ExpenseNames,)),INDEX(StaffData, MATCH(CONCATENATE($C247,"New hires",$G247,$H247),StaffDataLookupName,), MATCH(X$6-INDEX(RoleData,MATCH($H247,RoleNames,),MATCH('Role Assumptions'!$H$5,ExpenseNames,)),StaffDataMonths,)) * INDEX(RoleData,MATCH($H247,RoleNames,),MATCH($F247,ExpenseNames,)),0)</f>
        <v>0</v>
      </c>
      <c r="Y247" s="22">
        <f>INDEX(RoleData,MATCH($H247,RoleNames,),MATCH($F247,ExpenseNames,))*INDEX(StaffData, MATCH(CONCATENATE($C247,"New hires",$G247,$H247),StaffDataLookupName,), MATCH(Y$6,StaffDataMonths,))  + IF(Y$6&gt;INDEX(RoleData,MATCH($H247,RoleNames,),MATCH('Role Assumptions'!$H$5,ExpenseNames,)),INDEX(StaffData, MATCH(CONCATENATE($C247,"New hires",$G247,$H247),StaffDataLookupName,), MATCH(Y$6-INDEX(RoleData,MATCH($H247,RoleNames,),MATCH('Role Assumptions'!$H$5,ExpenseNames,)),StaffDataMonths,)) * INDEX(RoleData,MATCH($H247,RoleNames,),MATCH($F247,ExpenseNames,)),0)</f>
        <v>0</v>
      </c>
      <c r="Z247" s="22">
        <f>INDEX(RoleData,MATCH($H247,RoleNames,),MATCH($F247,ExpenseNames,))*INDEX(StaffData, MATCH(CONCATENATE($C247,"New hires",$G247,$H247),StaffDataLookupName,), MATCH(Z$6,StaffDataMonths,))  + IF(Z$6&gt;INDEX(RoleData,MATCH($H247,RoleNames,),MATCH('Role Assumptions'!$H$5,ExpenseNames,)),INDEX(StaffData, MATCH(CONCATENATE($C247,"New hires",$G247,$H247),StaffDataLookupName,), MATCH(Z$6-INDEX(RoleData,MATCH($H247,RoleNames,),MATCH('Role Assumptions'!$H$5,ExpenseNames,)),StaffDataMonths,)) * INDEX(RoleData,MATCH($H247,RoleNames,),MATCH($F247,ExpenseNames,)),0)</f>
        <v>0</v>
      </c>
      <c r="AA247" s="22">
        <f>INDEX(RoleData,MATCH($H247,RoleNames,),MATCH($F247,ExpenseNames,))*INDEX(StaffData, MATCH(CONCATENATE($C247,"New hires",$G247,$H247),StaffDataLookupName,), MATCH(AA$6,StaffDataMonths,))  + IF(AA$6&gt;INDEX(RoleData,MATCH($H247,RoleNames,),MATCH('Role Assumptions'!$H$5,ExpenseNames,)),INDEX(StaffData, MATCH(CONCATENATE($C247,"New hires",$G247,$H247),StaffDataLookupName,), MATCH(AA$6-INDEX(RoleData,MATCH($H247,RoleNames,),MATCH('Role Assumptions'!$H$5,ExpenseNames,)),StaffDataMonths,)) * INDEX(RoleData,MATCH($H247,RoleNames,),MATCH($F247,ExpenseNames,)),0)</f>
        <v>0</v>
      </c>
      <c r="AB247" s="22">
        <f>INDEX(RoleData,MATCH($H247,RoleNames,),MATCH($F247,ExpenseNames,))*INDEX(StaffData, MATCH(CONCATENATE($C247,"New hires",$G247,$H247),StaffDataLookupName,), MATCH(AB$6,StaffDataMonths,))  + IF(AB$6&gt;INDEX(RoleData,MATCH($H247,RoleNames,),MATCH('Role Assumptions'!$H$5,ExpenseNames,)),INDEX(StaffData, MATCH(CONCATENATE($C247,"New hires",$G247,$H247),StaffDataLookupName,), MATCH(AB$6-INDEX(RoleData,MATCH($H247,RoleNames,),MATCH('Role Assumptions'!$H$5,ExpenseNames,)),StaffDataMonths,)) * INDEX(RoleData,MATCH($H247,RoleNames,),MATCH($F247,ExpenseNames,)),0)</f>
        <v>0</v>
      </c>
      <c r="AC247" s="22">
        <f>INDEX(RoleData,MATCH($H247,RoleNames,),MATCH($F247,ExpenseNames,))*INDEX(StaffData, MATCH(CONCATENATE($C247,"New hires",$G247,$H247),StaffDataLookupName,), MATCH(AC$6,StaffDataMonths,))  + IF(AC$6&gt;INDEX(RoleData,MATCH($H247,RoleNames,),MATCH('Role Assumptions'!$H$5,ExpenseNames,)),INDEX(StaffData, MATCH(CONCATENATE($C247,"New hires",$G247,$H247),StaffDataLookupName,), MATCH(AC$6-INDEX(RoleData,MATCH($H247,RoleNames,),MATCH('Role Assumptions'!$H$5,ExpenseNames,)),StaffDataMonths,)) * INDEX(RoleData,MATCH($H247,RoleNames,),MATCH($F247,ExpenseNames,)),0)</f>
        <v>0</v>
      </c>
      <c r="AD247" s="22">
        <f>INDEX(RoleData,MATCH($H247,RoleNames,),MATCH($F247,ExpenseNames,))*INDEX(StaffData, MATCH(CONCATENATE($C247,"New hires",$G247,$H247),StaffDataLookupName,), MATCH(AD$6,StaffDataMonths,))  + IF(AD$6&gt;INDEX(RoleData,MATCH($H247,RoleNames,),MATCH('Role Assumptions'!$H$5,ExpenseNames,)),INDEX(StaffData, MATCH(CONCATENATE($C247,"New hires",$G247,$H247),StaffDataLookupName,), MATCH(AD$6-INDEX(RoleData,MATCH($H247,RoleNames,),MATCH('Role Assumptions'!$H$5,ExpenseNames,)),StaffDataMonths,)) * INDEX(RoleData,MATCH($H247,RoleNames,),MATCH($F247,ExpenseNames,)),0)</f>
        <v>0</v>
      </c>
      <c r="AE247" s="22">
        <f>INDEX(RoleData,MATCH($H247,RoleNames,),MATCH($F247,ExpenseNames,))*INDEX(StaffData, MATCH(CONCATENATE($C247,"New hires",$G247,$H247),StaffDataLookupName,), MATCH(AE$6,StaffDataMonths,))  + IF(AE$6&gt;INDEX(RoleData,MATCH($H247,RoleNames,),MATCH('Role Assumptions'!$H$5,ExpenseNames,)),INDEX(StaffData, MATCH(CONCATENATE($C247,"New hires",$G247,$H247),StaffDataLookupName,), MATCH(AE$6-INDEX(RoleData,MATCH($H247,RoleNames,),MATCH('Role Assumptions'!$H$5,ExpenseNames,)),StaffDataMonths,)) * INDEX(RoleData,MATCH($H247,RoleNames,),MATCH($F247,ExpenseNames,)),0)</f>
        <v>0</v>
      </c>
      <c r="AF247" s="22">
        <f>INDEX(RoleData,MATCH($H247,RoleNames,),MATCH($F247,ExpenseNames,))*INDEX(StaffData, MATCH(CONCATENATE($C247,"New hires",$G247,$H247),StaffDataLookupName,), MATCH(AF$6,StaffDataMonths,))  + IF(AF$6&gt;INDEX(RoleData,MATCH($H247,RoleNames,),MATCH('Role Assumptions'!$H$5,ExpenseNames,)),INDEX(StaffData, MATCH(CONCATENATE($C247,"New hires",$G247,$H247),StaffDataLookupName,), MATCH(AF$6-INDEX(RoleData,MATCH($H247,RoleNames,),MATCH('Role Assumptions'!$H$5,ExpenseNames,)),StaffDataMonths,)) * INDEX(RoleData,MATCH($H247,RoleNames,),MATCH($F247,ExpenseNames,)),0)</f>
        <v>0</v>
      </c>
      <c r="AG247" s="22">
        <f>INDEX(RoleData,MATCH($H247,RoleNames,),MATCH($F247,ExpenseNames,))*INDEX(StaffData, MATCH(CONCATENATE($C247,"New hires",$G247,$H247),StaffDataLookupName,), MATCH(AG$6,StaffDataMonths,))  + IF(AG$6&gt;INDEX(RoleData,MATCH($H247,RoleNames,),MATCH('Role Assumptions'!$H$5,ExpenseNames,)),INDEX(StaffData, MATCH(CONCATENATE($C247,"New hires",$G247,$H247),StaffDataLookupName,), MATCH(AG$6-INDEX(RoleData,MATCH($H247,RoleNames,),MATCH('Role Assumptions'!$H$5,ExpenseNames,)),StaffDataMonths,)) * INDEX(RoleData,MATCH($H247,RoleNames,),MATCH($F247,ExpenseNames,)),0)</f>
        <v>0</v>
      </c>
      <c r="AH247" s="22">
        <f>INDEX(RoleData,MATCH($H247,RoleNames,),MATCH($F247,ExpenseNames,))*INDEX(StaffData, MATCH(CONCATENATE($C247,"New hires",$G247,$H247),StaffDataLookupName,), MATCH(AH$6,StaffDataMonths,))  + IF(AH$6&gt;INDEX(RoleData,MATCH($H247,RoleNames,),MATCH('Role Assumptions'!$H$5,ExpenseNames,)),INDEX(StaffData, MATCH(CONCATENATE($C247,"New hires",$G247,$H247),StaffDataLookupName,), MATCH(AH$6-INDEX(RoleData,MATCH($H247,RoleNames,),MATCH('Role Assumptions'!$H$5,ExpenseNames,)),StaffDataMonths,)) * INDEX(RoleData,MATCH($H247,RoleNames,),MATCH($F247,ExpenseNames,)),0)</f>
        <v>0</v>
      </c>
      <c r="AI247" s="22">
        <f>INDEX(RoleData,MATCH($H247,RoleNames,),MATCH($F247,ExpenseNames,))*INDEX(StaffData, MATCH(CONCATENATE($C247,"New hires",$G247,$H247),StaffDataLookupName,), MATCH(AI$6,StaffDataMonths,))  + IF(AI$6&gt;INDEX(RoleData,MATCH($H247,RoleNames,),MATCH('Role Assumptions'!$H$5,ExpenseNames,)),INDEX(StaffData, MATCH(CONCATENATE($C247,"New hires",$G247,$H247),StaffDataLookupName,), MATCH(AI$6-INDEX(RoleData,MATCH($H247,RoleNames,),MATCH('Role Assumptions'!$H$5,ExpenseNames,)),StaffDataMonths,)) * INDEX(RoleData,MATCH($H247,RoleNames,),MATCH($F247,ExpenseNames,)),0)</f>
        <v>0</v>
      </c>
      <c r="AJ247" s="22">
        <f>INDEX(RoleData,MATCH($H247,RoleNames,),MATCH($F247,ExpenseNames,))*INDEX(StaffData, MATCH(CONCATENATE($C247,"New hires",$G247,$H247),StaffDataLookupName,), MATCH(AJ$6,StaffDataMonths,))  + IF(AJ$6&gt;INDEX(RoleData,MATCH($H247,RoleNames,),MATCH('Role Assumptions'!$H$5,ExpenseNames,)),INDEX(StaffData, MATCH(CONCATENATE($C247,"New hires",$G247,$H247),StaffDataLookupName,), MATCH(AJ$6-INDEX(RoleData,MATCH($H247,RoleNames,),MATCH('Role Assumptions'!$H$5,ExpenseNames,)),StaffDataMonths,)) * INDEX(RoleData,MATCH($H247,RoleNames,),MATCH($F247,ExpenseNames,)),0)</f>
        <v>0</v>
      </c>
      <c r="AK247" s="22">
        <f>INDEX(RoleData,MATCH($H247,RoleNames,),MATCH($F247,ExpenseNames,))*INDEX(StaffData, MATCH(CONCATENATE($C247,"New hires",$G247,$H247),StaffDataLookupName,), MATCH(AK$6,StaffDataMonths,))  + IF(AK$6&gt;INDEX(RoleData,MATCH($H247,RoleNames,),MATCH('Role Assumptions'!$H$5,ExpenseNames,)),INDEX(StaffData, MATCH(CONCATENATE($C247,"New hires",$G247,$H247),StaffDataLookupName,), MATCH(AK$6-INDEX(RoleData,MATCH($H247,RoleNames,),MATCH('Role Assumptions'!$H$5,ExpenseNames,)),StaffDataMonths,)) * INDEX(RoleData,MATCH($H247,RoleNames,),MATCH($F247,ExpenseNames,)),0)</f>
        <v>0</v>
      </c>
      <c r="AL247" s="22">
        <f>INDEX(RoleData,MATCH($H247,RoleNames,),MATCH($F247,ExpenseNames,))*INDEX(StaffData, MATCH(CONCATENATE($C247,"New hires",$G247,$H247),StaffDataLookupName,), MATCH(AL$6,StaffDataMonths,))  + IF(AL$6&gt;INDEX(RoleData,MATCH($H247,RoleNames,),MATCH('Role Assumptions'!$H$5,ExpenseNames,)),INDEX(StaffData, MATCH(CONCATENATE($C247,"New hires",$G247,$H247),StaffDataLookupName,), MATCH(AL$6-INDEX(RoleData,MATCH($H247,RoleNames,),MATCH('Role Assumptions'!$H$5,ExpenseNames,)),StaffDataMonths,)) * INDEX(RoleData,MATCH($H247,RoleNames,),MATCH($F247,ExpenseNames,)),0)</f>
        <v>0</v>
      </c>
      <c r="AM247" s="22">
        <f>INDEX(RoleData,MATCH($H247,RoleNames,),MATCH($F247,ExpenseNames,))*INDEX(StaffData, MATCH(CONCATENATE($C247,"New hires",$G247,$H247),StaffDataLookupName,), MATCH(AM$6,StaffDataMonths,))  + IF(AM$6&gt;INDEX(RoleData,MATCH($H247,RoleNames,),MATCH('Role Assumptions'!$H$5,ExpenseNames,)),INDEX(StaffData, MATCH(CONCATENATE($C247,"New hires",$G247,$H247),StaffDataLookupName,), MATCH(AM$6-INDEX(RoleData,MATCH($H247,RoleNames,),MATCH('Role Assumptions'!$H$5,ExpenseNames,)),StaffDataMonths,)) * INDEX(RoleData,MATCH($H247,RoleNames,),MATCH($F247,ExpenseNames,)),0)</f>
        <v>0</v>
      </c>
      <c r="AN247" s="22">
        <f>INDEX(RoleData,MATCH($H247,RoleNames,),MATCH($F247,ExpenseNames,))*INDEX(StaffData, MATCH(CONCATENATE($C247,"New hires",$G247,$H247),StaffDataLookupName,), MATCH(AN$6,StaffDataMonths,))  + IF(AN$6&gt;INDEX(RoleData,MATCH($H247,RoleNames,),MATCH('Role Assumptions'!$H$5,ExpenseNames,)),INDEX(StaffData, MATCH(CONCATENATE($C247,"New hires",$G247,$H247),StaffDataLookupName,), MATCH(AN$6-INDEX(RoleData,MATCH($H247,RoleNames,),MATCH('Role Assumptions'!$H$5,ExpenseNames,)),StaffDataMonths,)) * INDEX(RoleData,MATCH($H247,RoleNames,),MATCH($F247,ExpenseNames,)),0)</f>
        <v>5000</v>
      </c>
      <c r="AO247" s="22">
        <f>INDEX(RoleData,MATCH($H247,RoleNames,),MATCH($F247,ExpenseNames,))*INDEX(StaffData, MATCH(CONCATENATE($C247,"New hires",$G247,$H247),StaffDataLookupName,), MATCH(AO$6,StaffDataMonths,))  + IF(AO$6&gt;INDEX(RoleData,MATCH($H247,RoleNames,),MATCH('Role Assumptions'!$H$5,ExpenseNames,)),INDEX(StaffData, MATCH(CONCATENATE($C247,"New hires",$G247,$H247),StaffDataLookupName,), MATCH(AO$6-INDEX(RoleData,MATCH($H247,RoleNames,),MATCH('Role Assumptions'!$H$5,ExpenseNames,)),StaffDataMonths,)) * INDEX(RoleData,MATCH($H247,RoleNames,),MATCH($F247,ExpenseNames,)),0)</f>
        <v>0</v>
      </c>
      <c r="AP247" s="22">
        <f>INDEX(RoleData,MATCH($H247,RoleNames,),MATCH($F247,ExpenseNames,))*INDEX(StaffData, MATCH(CONCATENATE($C247,"New hires",$G247,$H247),StaffDataLookupName,), MATCH(AP$6,StaffDataMonths,))  + IF(AP$6&gt;INDEX(RoleData,MATCH($H247,RoleNames,),MATCH('Role Assumptions'!$H$5,ExpenseNames,)),INDEX(StaffData, MATCH(CONCATENATE($C247,"New hires",$G247,$H247),StaffDataLookupName,), MATCH(AP$6-INDEX(RoleData,MATCH($H247,RoleNames,),MATCH('Role Assumptions'!$H$5,ExpenseNames,)),StaffDataMonths,)) * INDEX(RoleData,MATCH($H247,RoleNames,),MATCH($F247,ExpenseNames,)),0)</f>
        <v>0</v>
      </c>
      <c r="AQ247" s="22">
        <f>INDEX(RoleData,MATCH($H247,RoleNames,),MATCH($F247,ExpenseNames,))*INDEX(StaffData, MATCH(CONCATENATE($C247,"New hires",$G247,$H247),StaffDataLookupName,), MATCH(AQ$6,StaffDataMonths,))  + IF(AQ$6&gt;INDEX(RoleData,MATCH($H247,RoleNames,),MATCH('Role Assumptions'!$H$5,ExpenseNames,)),INDEX(StaffData, MATCH(CONCATENATE($C247,"New hires",$G247,$H247),StaffDataLookupName,), MATCH(AQ$6-INDEX(RoleData,MATCH($H247,RoleNames,),MATCH('Role Assumptions'!$H$5,ExpenseNames,)),StaffDataMonths,)) * INDEX(RoleData,MATCH($H247,RoleNames,),MATCH($F247,ExpenseNames,)),0)</f>
        <v>0</v>
      </c>
      <c r="AR247" s="22">
        <f>INDEX(RoleData,MATCH($H247,RoleNames,),MATCH($F247,ExpenseNames,))*INDEX(StaffData, MATCH(CONCATENATE($C247,"New hires",$G247,$H247),StaffDataLookupName,), MATCH(AR$6,StaffDataMonths,))  + IF(AR$6&gt;INDEX(RoleData,MATCH($H247,RoleNames,),MATCH('Role Assumptions'!$H$5,ExpenseNames,)),INDEX(StaffData, MATCH(CONCATENATE($C247,"New hires",$G247,$H247),StaffDataLookupName,), MATCH(AR$6-INDEX(RoleData,MATCH($H247,RoleNames,),MATCH('Role Assumptions'!$H$5,ExpenseNames,)),StaffDataMonths,)) * INDEX(RoleData,MATCH($H247,RoleNames,),MATCH($F247,ExpenseNames,)),0)</f>
        <v>0</v>
      </c>
      <c r="AS247" s="22">
        <f>INDEX(RoleData,MATCH($H247,RoleNames,),MATCH($F247,ExpenseNames,))*INDEX(StaffData, MATCH(CONCATENATE($C247,"New hires",$G247,$H247),StaffDataLookupName,), MATCH(AS$6,StaffDataMonths,))  + IF(AS$6&gt;INDEX(RoleData,MATCH($H247,RoleNames,),MATCH('Role Assumptions'!$H$5,ExpenseNames,)),INDEX(StaffData, MATCH(CONCATENATE($C247,"New hires",$G247,$H247),StaffDataLookupName,), MATCH(AS$6-INDEX(RoleData,MATCH($H247,RoleNames,),MATCH('Role Assumptions'!$H$5,ExpenseNames,)),StaffDataMonths,)) * INDEX(RoleData,MATCH($H247,RoleNames,),MATCH($F247,ExpenseNames,)),0)</f>
        <v>0</v>
      </c>
      <c r="AT247" s="22">
        <f>INDEX(RoleData,MATCH($H247,RoleNames,),MATCH($F247,ExpenseNames,))*INDEX(StaffData, MATCH(CONCATENATE($C247,"New hires",$G247,$H247),StaffDataLookupName,), MATCH(AT$6,StaffDataMonths,))  + IF(AT$6&gt;INDEX(RoleData,MATCH($H247,RoleNames,),MATCH('Role Assumptions'!$H$5,ExpenseNames,)),INDEX(StaffData, MATCH(CONCATENATE($C247,"New hires",$G247,$H247),StaffDataLookupName,), MATCH(AT$6-INDEX(RoleData,MATCH($H247,RoleNames,),MATCH('Role Assumptions'!$H$5,ExpenseNames,)),StaffDataMonths,)) * INDEX(RoleData,MATCH($H247,RoleNames,),MATCH($F247,ExpenseNames,)),0)</f>
        <v>0</v>
      </c>
      <c r="AU247" s="22">
        <f>INDEX(RoleData,MATCH($H247,RoleNames,),MATCH($F247,ExpenseNames,))*INDEX(StaffData, MATCH(CONCATENATE($C247,"New hires",$G247,$H247),StaffDataLookupName,), MATCH(AU$6,StaffDataMonths,))  + IF(AU$6&gt;INDEX(RoleData,MATCH($H247,RoleNames,),MATCH('Role Assumptions'!$H$5,ExpenseNames,)),INDEX(StaffData, MATCH(CONCATENATE($C247,"New hires",$G247,$H247),StaffDataLookupName,), MATCH(AU$6-INDEX(RoleData,MATCH($H247,RoleNames,),MATCH('Role Assumptions'!$H$5,ExpenseNames,)),StaffDataMonths,)) * INDEX(RoleData,MATCH($H247,RoleNames,),MATCH($F247,ExpenseNames,)),0)</f>
        <v>0</v>
      </c>
      <c r="AV247" s="22">
        <f>INDEX(RoleData,MATCH($H247,RoleNames,),MATCH($F247,ExpenseNames,))*INDEX(StaffData, MATCH(CONCATENATE($C247,"New hires",$G247,$H247),StaffDataLookupName,), MATCH(AV$6,StaffDataMonths,))  + IF(AV$6&gt;INDEX(RoleData,MATCH($H247,RoleNames,),MATCH('Role Assumptions'!$H$5,ExpenseNames,)),INDEX(StaffData, MATCH(CONCATENATE($C247,"New hires",$G247,$H247),StaffDataLookupName,), MATCH(AV$6-INDEX(RoleData,MATCH($H247,RoleNames,),MATCH('Role Assumptions'!$H$5,ExpenseNames,)),StaffDataMonths,)) * INDEX(RoleData,MATCH($H247,RoleNames,),MATCH($F247,ExpenseNames,)),0)</f>
        <v>0</v>
      </c>
      <c r="AW247" s="22">
        <f>INDEX(RoleData,MATCH($H247,RoleNames,),MATCH($F247,ExpenseNames,))*INDEX(StaffData, MATCH(CONCATENATE($C247,"New hires",$G247,$H247),StaffDataLookupName,), MATCH(AW$6,StaffDataMonths,))  + IF(AW$6&gt;INDEX(RoleData,MATCH($H247,RoleNames,),MATCH('Role Assumptions'!$H$5,ExpenseNames,)),INDEX(StaffData, MATCH(CONCATENATE($C247,"New hires",$G247,$H247),StaffDataLookupName,), MATCH(AW$6-INDEX(RoleData,MATCH($H247,RoleNames,),MATCH('Role Assumptions'!$H$5,ExpenseNames,)),StaffDataMonths,)) * INDEX(RoleData,MATCH($H247,RoleNames,),MATCH($F247,ExpenseNames,)),0)</f>
        <v>0</v>
      </c>
      <c r="AX247" s="22">
        <f>INDEX(RoleData,MATCH($H247,RoleNames,),MATCH($F247,ExpenseNames,))*INDEX(StaffData, MATCH(CONCATENATE($C247,"New hires",$G247,$H247),StaffDataLookupName,), MATCH(AX$6,StaffDataMonths,))  + IF(AX$6&gt;INDEX(RoleData,MATCH($H247,RoleNames,),MATCH('Role Assumptions'!$H$5,ExpenseNames,)),INDEX(StaffData, MATCH(CONCATENATE($C247,"New hires",$G247,$H247),StaffDataLookupName,), MATCH(AX$6-INDEX(RoleData,MATCH($H247,RoleNames,),MATCH('Role Assumptions'!$H$5,ExpenseNames,)),StaffDataMonths,)) * INDEX(RoleData,MATCH($H247,RoleNames,),MATCH($F247,ExpenseNames,)),0)</f>
        <v>0</v>
      </c>
      <c r="AY247" s="22">
        <f>INDEX(RoleData,MATCH($H247,RoleNames,),MATCH($F247,ExpenseNames,))*INDEX(StaffData, MATCH(CONCATENATE($C247,"New hires",$G247,$H247),StaffDataLookupName,), MATCH(AY$6,StaffDataMonths,))  + IF(AY$6&gt;INDEX(RoleData,MATCH($H247,RoleNames,),MATCH('Role Assumptions'!$H$5,ExpenseNames,)),INDEX(StaffData, MATCH(CONCATENATE($C247,"New hires",$G247,$H247),StaffDataLookupName,), MATCH(AY$6-INDEX(RoleData,MATCH($H247,RoleNames,),MATCH('Role Assumptions'!$H$5,ExpenseNames,)),StaffDataMonths,)) * INDEX(RoleData,MATCH($H247,RoleNames,),MATCH($F247,ExpenseNames,)),0)</f>
        <v>0</v>
      </c>
      <c r="AZ247" s="22">
        <f>INDEX(RoleData,MATCH($H247,RoleNames,),MATCH($F247,ExpenseNames,))*INDEX(StaffData, MATCH(CONCATENATE($C247,"New hires",$G247,$H247),StaffDataLookupName,), MATCH(AZ$6,StaffDataMonths,))  + IF(AZ$6&gt;INDEX(RoleData,MATCH($H247,RoleNames,),MATCH('Role Assumptions'!$H$5,ExpenseNames,)),INDEX(StaffData, MATCH(CONCATENATE($C247,"New hires",$G247,$H247),StaffDataLookupName,), MATCH(AZ$6-INDEX(RoleData,MATCH($H247,RoleNames,),MATCH('Role Assumptions'!$H$5,ExpenseNames,)),StaffDataMonths,)) * INDEX(RoleData,MATCH($H247,RoleNames,),MATCH($F247,ExpenseNames,)),0)</f>
        <v>0</v>
      </c>
      <c r="BA247" s="22">
        <f>INDEX(RoleData,MATCH($H247,RoleNames,),MATCH($F247,ExpenseNames,))*INDEX(StaffData, MATCH(CONCATENATE($C247,"New hires",$G247,$H247),StaffDataLookupName,), MATCH(BA$6,StaffDataMonths,))  + IF(BA$6&gt;INDEX(RoleData,MATCH($H247,RoleNames,),MATCH('Role Assumptions'!$H$5,ExpenseNames,)),INDEX(StaffData, MATCH(CONCATENATE($C247,"New hires",$G247,$H247),StaffDataLookupName,), MATCH(BA$6-INDEX(RoleData,MATCH($H247,RoleNames,),MATCH('Role Assumptions'!$H$5,ExpenseNames,)),StaffDataMonths,)) * INDEX(RoleData,MATCH($H247,RoleNames,),MATCH($F247,ExpenseNames,)),0)</f>
        <v>0</v>
      </c>
      <c r="BB247" s="22">
        <f>INDEX(RoleData,MATCH($H247,RoleNames,),MATCH($F247,ExpenseNames,))*INDEX(StaffData, MATCH(CONCATENATE($C247,"New hires",$G247,$H247),StaffDataLookupName,), MATCH(BB$6,StaffDataMonths,))  + IF(BB$6&gt;INDEX(RoleData,MATCH($H247,RoleNames,),MATCH('Role Assumptions'!$H$5,ExpenseNames,)),INDEX(StaffData, MATCH(CONCATENATE($C247,"New hires",$G247,$H247),StaffDataLookupName,), MATCH(BB$6-INDEX(RoleData,MATCH($H247,RoleNames,),MATCH('Role Assumptions'!$H$5,ExpenseNames,)),StaffDataMonths,)) * INDEX(RoleData,MATCH($H247,RoleNames,),MATCH($F247,ExpenseNames,)),0)</f>
        <v>0</v>
      </c>
      <c r="BC247" s="22">
        <f>INDEX(RoleData,MATCH($H247,RoleNames,),MATCH($F247,ExpenseNames,))*INDEX(StaffData, MATCH(CONCATENATE($C247,"New hires",$G247,$H247),StaffDataLookupName,), MATCH(BC$6,StaffDataMonths,))  + IF(BC$6&gt;INDEX(RoleData,MATCH($H247,RoleNames,),MATCH('Role Assumptions'!$H$5,ExpenseNames,)),INDEX(StaffData, MATCH(CONCATENATE($C247,"New hires",$G247,$H247),StaffDataLookupName,), MATCH(BC$6-INDEX(RoleData,MATCH($H247,RoleNames,),MATCH('Role Assumptions'!$H$5,ExpenseNames,)),StaffDataMonths,)) * INDEX(RoleData,MATCH($H247,RoleNames,),MATCH($F247,ExpenseNames,)),0)</f>
        <v>0</v>
      </c>
      <c r="BD247" s="22">
        <f>INDEX(RoleData,MATCH($H247,RoleNames,),MATCH($F247,ExpenseNames,))*INDEX(StaffData, MATCH(CONCATENATE($C247,"New hires",$G247,$H247),StaffDataLookupName,), MATCH(BD$6,StaffDataMonths,))  + IF(BD$6&gt;INDEX(RoleData,MATCH($H247,RoleNames,),MATCH('Role Assumptions'!$H$5,ExpenseNames,)),INDEX(StaffData, MATCH(CONCATENATE($C247,"New hires",$G247,$H247),StaffDataLookupName,), MATCH(BD$6-INDEX(RoleData,MATCH($H247,RoleNames,),MATCH('Role Assumptions'!$H$5,ExpenseNames,)),StaffDataMonths,)) * INDEX(RoleData,MATCH($H247,RoleNames,),MATCH($F247,ExpenseNames,)),0)</f>
        <v>0</v>
      </c>
      <c r="BE247" s="22">
        <f>INDEX(RoleData,MATCH($H247,RoleNames,),MATCH($F247,ExpenseNames,))*INDEX(StaffData, MATCH(CONCATENATE($C247,"New hires",$G247,$H247),StaffDataLookupName,), MATCH(BE$6,StaffDataMonths,))  + IF(BE$6&gt;INDEX(RoleData,MATCH($H247,RoleNames,),MATCH('Role Assumptions'!$H$5,ExpenseNames,)),INDEX(StaffData, MATCH(CONCATENATE($C247,"New hires",$G247,$H247),StaffDataLookupName,), MATCH(BE$6-INDEX(RoleData,MATCH($H247,RoleNames,),MATCH('Role Assumptions'!$H$5,ExpenseNames,)),StaffDataMonths,)) * INDEX(RoleData,MATCH($H247,RoleNames,),MATCH($F247,ExpenseNames,)),0)</f>
        <v>0</v>
      </c>
      <c r="BF247" s="22">
        <f>INDEX(RoleData,MATCH($H247,RoleNames,),MATCH($F247,ExpenseNames,))*INDEX(StaffData, MATCH(CONCATENATE($C247,"New hires",$G247,$H247),StaffDataLookupName,), MATCH(BF$6,StaffDataMonths,))  + IF(BF$6&gt;INDEX(RoleData,MATCH($H247,RoleNames,),MATCH('Role Assumptions'!$H$5,ExpenseNames,)),INDEX(StaffData, MATCH(CONCATENATE($C247,"New hires",$G247,$H247),StaffDataLookupName,), MATCH(BF$6-INDEX(RoleData,MATCH($H247,RoleNames,),MATCH('Role Assumptions'!$H$5,ExpenseNames,)),StaffDataMonths,)) * INDEX(RoleData,MATCH($H247,RoleNames,),MATCH($F247,ExpenseNames,)),0)</f>
        <v>0</v>
      </c>
      <c r="BG247" s="22">
        <f>INDEX(RoleData,MATCH($H247,RoleNames,),MATCH($F247,ExpenseNames,))*INDEX(StaffData, MATCH(CONCATENATE($C247,"New hires",$G247,$H247),StaffDataLookupName,), MATCH(BG$6,StaffDataMonths,))  + IF(BG$6&gt;INDEX(RoleData,MATCH($H247,RoleNames,),MATCH('Role Assumptions'!$H$5,ExpenseNames,)),INDEX(StaffData, MATCH(CONCATENATE($C247,"New hires",$G247,$H247),StaffDataLookupName,), MATCH(BG$6-INDEX(RoleData,MATCH($H247,RoleNames,),MATCH('Role Assumptions'!$H$5,ExpenseNames,)),StaffDataMonths,)) * INDEX(RoleData,MATCH($H247,RoleNames,),MATCH($F247,ExpenseNames,)),0)</f>
        <v>0</v>
      </c>
      <c r="BH247" s="22">
        <f>INDEX(RoleData,MATCH($H247,RoleNames,),MATCH($F247,ExpenseNames,))*INDEX(StaffData, MATCH(CONCATENATE($C247,"New hires",$G247,$H247),StaffDataLookupName,), MATCH(BH$6,StaffDataMonths,))  + IF(BH$6&gt;INDEX(RoleData,MATCH($H247,RoleNames,),MATCH('Role Assumptions'!$H$5,ExpenseNames,)),INDEX(StaffData, MATCH(CONCATENATE($C247,"New hires",$G247,$H247),StaffDataLookupName,), MATCH(BH$6-INDEX(RoleData,MATCH($H247,RoleNames,),MATCH('Role Assumptions'!$H$5,ExpenseNames,)),StaffDataMonths,)) * INDEX(RoleData,MATCH($H247,RoleNames,),MATCH($F247,ExpenseNames,)),0)</f>
        <v>0</v>
      </c>
      <c r="BI247" s="22">
        <f>INDEX(RoleData,MATCH($H247,RoleNames,),MATCH($F247,ExpenseNames,))*INDEX(StaffData, MATCH(CONCATENATE($C247,"New hires",$G247,$H247),StaffDataLookupName,), MATCH(BI$6,StaffDataMonths,))  + IF(BI$6&gt;INDEX(RoleData,MATCH($H247,RoleNames,),MATCH('Role Assumptions'!$H$5,ExpenseNames,)),INDEX(StaffData, MATCH(CONCATENATE($C247,"New hires",$G247,$H247),StaffDataLookupName,), MATCH(BI$6-INDEX(RoleData,MATCH($H247,RoleNames,),MATCH('Role Assumptions'!$H$5,ExpenseNames,)),StaffDataMonths,)) * INDEX(RoleData,MATCH($H247,RoleNames,),MATCH($F247,ExpenseNames,)),0)</f>
        <v>0</v>
      </c>
      <c r="BJ247" s="22">
        <f>INDEX(RoleData,MATCH($H247,RoleNames,),MATCH($F247,ExpenseNames,))*INDEX(StaffData, MATCH(CONCATENATE($C247,"New hires",$G247,$H247),StaffDataLookupName,), MATCH(BJ$6,StaffDataMonths,))  + IF(BJ$6&gt;INDEX(RoleData,MATCH($H247,RoleNames,),MATCH('Role Assumptions'!$H$5,ExpenseNames,)),INDEX(StaffData, MATCH(CONCATENATE($C247,"New hires",$G247,$H247),StaffDataLookupName,), MATCH(BJ$6-INDEX(RoleData,MATCH($H247,RoleNames,),MATCH('Role Assumptions'!$H$5,ExpenseNames,)),StaffDataMonths,)) * INDEX(RoleData,MATCH($H247,RoleNames,),MATCH($F247,ExpenseNames,)),0)</f>
        <v>0</v>
      </c>
      <c r="BK247" s="22">
        <f>INDEX(RoleData,MATCH($H247,RoleNames,),MATCH($F247,ExpenseNames,))*INDEX(StaffData, MATCH(CONCATENATE($C247,"New hires",$G247,$H247),StaffDataLookupName,), MATCH(BK$6,StaffDataMonths,))  + IF(BK$6&gt;INDEX(RoleData,MATCH($H247,RoleNames,),MATCH('Role Assumptions'!$H$5,ExpenseNames,)),INDEX(StaffData, MATCH(CONCATENATE($C247,"New hires",$G247,$H247),StaffDataLookupName,), MATCH(BK$6-INDEX(RoleData,MATCH($H247,RoleNames,),MATCH('Role Assumptions'!$H$5,ExpenseNames,)),StaffDataMonths,)) * INDEX(RoleData,MATCH($H247,RoleNames,),MATCH($F247,ExpenseNames,)),0)</f>
        <v>0</v>
      </c>
      <c r="BL247" s="22">
        <f>INDEX(RoleData,MATCH($H247,RoleNames,),MATCH($F247,ExpenseNames,))*INDEX(StaffData, MATCH(CONCATENATE($C247,"New hires",$G247,$H247),StaffDataLookupName,), MATCH(BL$6,StaffDataMonths,))  + IF(BL$6&gt;INDEX(RoleData,MATCH($H247,RoleNames,),MATCH('Role Assumptions'!$H$5,ExpenseNames,)),INDEX(StaffData, MATCH(CONCATENATE($C247,"New hires",$G247,$H247),StaffDataLookupName,), MATCH(BL$6-INDEX(RoleData,MATCH($H247,RoleNames,),MATCH('Role Assumptions'!$H$5,ExpenseNames,)),StaffDataMonths,)) * INDEX(RoleData,MATCH($H247,RoleNames,),MATCH($F247,ExpenseNames,)),0)</f>
        <v>0</v>
      </c>
      <c r="BM247" s="22">
        <f>INDEX(RoleData,MATCH($H247,RoleNames,),MATCH($F247,ExpenseNames,))*INDEX(StaffData, MATCH(CONCATENATE($C247,"New hires",$G247,$H247),StaffDataLookupName,), MATCH(BM$6,StaffDataMonths,))  + IF(BM$6&gt;INDEX(RoleData,MATCH($H247,RoleNames,),MATCH('Role Assumptions'!$H$5,ExpenseNames,)),INDEX(StaffData, MATCH(CONCATENATE($C247,"New hires",$G247,$H247),StaffDataLookupName,), MATCH(BM$6-INDEX(RoleData,MATCH($H247,RoleNames,),MATCH('Role Assumptions'!$H$5,ExpenseNames,)),StaffDataMonths,)) * INDEX(RoleData,MATCH($H247,RoleNames,),MATCH($F247,ExpenseNames,)),0)</f>
        <v>0</v>
      </c>
      <c r="BN247" s="22">
        <f>INDEX(RoleData,MATCH($H247,RoleNames,),MATCH($F247,ExpenseNames,))*INDEX(StaffData, MATCH(CONCATENATE($C247,"New hires",$G247,$H247),StaffDataLookupName,), MATCH(BN$6,StaffDataMonths,))  + IF(BN$6&gt;INDEX(RoleData,MATCH($H247,RoleNames,),MATCH('Role Assumptions'!$H$5,ExpenseNames,)),INDEX(StaffData, MATCH(CONCATENATE($C247,"New hires",$G247,$H247),StaffDataLookupName,), MATCH(BN$6-INDEX(RoleData,MATCH($H247,RoleNames,),MATCH('Role Assumptions'!$H$5,ExpenseNames,)),StaffDataMonths,)) * INDEX(RoleData,MATCH($H247,RoleNames,),MATCH($F247,ExpenseNames,)),0)</f>
        <v>0</v>
      </c>
      <c r="BO247" s="22">
        <f>INDEX(RoleData,MATCH($H247,RoleNames,),MATCH($F247,ExpenseNames,))*INDEX(StaffData, MATCH(CONCATENATE($C247,"New hires",$G247,$H247),StaffDataLookupName,), MATCH(BO$6,StaffDataMonths,))  + IF(BO$6&gt;INDEX(RoleData,MATCH($H247,RoleNames,),MATCH('Role Assumptions'!$H$5,ExpenseNames,)),INDEX(StaffData, MATCH(CONCATENATE($C247,"New hires",$G247,$H247),StaffDataLookupName,), MATCH(BO$6-INDEX(RoleData,MATCH($H247,RoleNames,),MATCH('Role Assumptions'!$H$5,ExpenseNames,)),StaffDataMonths,)) * INDEX(RoleData,MATCH($H247,RoleNames,),MATCH($F247,ExpenseNames,)),0)</f>
        <v>0</v>
      </c>
      <c r="BP247" s="22">
        <f>INDEX(RoleData,MATCH($H247,RoleNames,),MATCH($F247,ExpenseNames,))*INDEX(StaffData, MATCH(CONCATENATE($C247,"New hires",$G247,$H247),StaffDataLookupName,), MATCH(BP$6,StaffDataMonths,))  + IF(BP$6&gt;INDEX(RoleData,MATCH($H247,RoleNames,),MATCH('Role Assumptions'!$H$5,ExpenseNames,)),INDEX(StaffData, MATCH(CONCATENATE($C247,"New hires",$G247,$H247),StaffDataLookupName,), MATCH(BP$6-INDEX(RoleData,MATCH($H247,RoleNames,),MATCH('Role Assumptions'!$H$5,ExpenseNames,)),StaffDataMonths,)) * INDEX(RoleData,MATCH($H247,RoleNames,),MATCH($F247,ExpenseNames,)),0)</f>
        <v>0</v>
      </c>
      <c r="BQ247" s="22">
        <f>INDEX(RoleData,MATCH($H247,RoleNames,),MATCH($F247,ExpenseNames,))*INDEX(StaffData, MATCH(CONCATENATE($C247,"New hires",$G247,$H247),StaffDataLookupName,), MATCH(BQ$6,StaffDataMonths,))  + IF(BQ$6&gt;INDEX(RoleData,MATCH($H247,RoleNames,),MATCH('Role Assumptions'!$H$5,ExpenseNames,)),INDEX(StaffData, MATCH(CONCATENATE($C247,"New hires",$G247,$H247),StaffDataLookupName,), MATCH(BQ$6-INDEX(RoleData,MATCH($H247,RoleNames,),MATCH('Role Assumptions'!$H$5,ExpenseNames,)),StaffDataMonths,)) * INDEX(RoleData,MATCH($H247,RoleNames,),MATCH($F247,ExpenseNames,)),0)</f>
        <v>0</v>
      </c>
    </row>
    <row r="248" spans="2:69" s="21" customFormat="1" ht="16" customHeight="1">
      <c r="B248" s="21" t="s">
        <v>132</v>
      </c>
      <c r="C248" s="212" t="s">
        <v>3</v>
      </c>
      <c r="D248" s="212" t="s">
        <v>118</v>
      </c>
      <c r="E248" s="212" t="s">
        <v>113</v>
      </c>
      <c r="F248" s="212" t="s">
        <v>90</v>
      </c>
      <c r="G248" s="212" t="s">
        <v>4</v>
      </c>
      <c r="H248" s="197" t="s">
        <v>72</v>
      </c>
      <c r="I248" s="197" t="str">
        <f t="shared" si="165"/>
        <v>ExpensesSales &amp; MarketingStaffTechnologyToolsSalesSales Director</v>
      </c>
      <c r="J248" s="22">
        <f t="shared" ref="J248:S251" si="186">INDEX(RoleData,MATCH($H248,RoleNames,),MATCH($F248,ExpenseNames,))*INDEX(StaffData, MATCH(CONCATENATE($C248,"New hires",$G248,$H248),StaffDataLookupName,), MATCH(J$6,StaffDataMonths,))</f>
        <v>0</v>
      </c>
      <c r="K248" s="22">
        <f t="shared" si="186"/>
        <v>0</v>
      </c>
      <c r="L248" s="22">
        <f t="shared" si="186"/>
        <v>0</v>
      </c>
      <c r="M248" s="22">
        <f t="shared" si="186"/>
        <v>0</v>
      </c>
      <c r="N248" s="22">
        <f t="shared" si="186"/>
        <v>0</v>
      </c>
      <c r="O248" s="22">
        <f t="shared" si="186"/>
        <v>0</v>
      </c>
      <c r="P248" s="22">
        <f t="shared" si="186"/>
        <v>0</v>
      </c>
      <c r="Q248" s="22">
        <f t="shared" si="186"/>
        <v>0</v>
      </c>
      <c r="R248" s="22">
        <f t="shared" si="186"/>
        <v>0</v>
      </c>
      <c r="S248" s="22">
        <f t="shared" si="186"/>
        <v>0</v>
      </c>
      <c r="T248" s="22">
        <f t="shared" ref="T248:AC251" ca="1" si="187">INDEX(RoleData,MATCH($H248,RoleNames,),MATCH($F248,ExpenseNames,))*INDEX(StaffData, MATCH(CONCATENATE($C248,"New hires",$G248,$H248),StaffDataLookupName,), MATCH(T$6,StaffDataMonths,))</f>
        <v>14000</v>
      </c>
      <c r="U248" s="22">
        <f t="shared" ca="1" si="187"/>
        <v>-14000</v>
      </c>
      <c r="V248" s="22">
        <f t="shared" ca="1" si="187"/>
        <v>22000</v>
      </c>
      <c r="W248" s="22">
        <f t="shared" ca="1" si="187"/>
        <v>0</v>
      </c>
      <c r="X248" s="22">
        <f t="shared" ca="1" si="187"/>
        <v>3000</v>
      </c>
      <c r="Y248" s="22">
        <f t="shared" ca="1" si="187"/>
        <v>0</v>
      </c>
      <c r="Z248" s="22">
        <f t="shared" ca="1" si="187"/>
        <v>5000</v>
      </c>
      <c r="AA248" s="22">
        <f t="shared" ca="1" si="187"/>
        <v>4000</v>
      </c>
      <c r="AB248" s="22">
        <f t="shared" ca="1" si="187"/>
        <v>23000</v>
      </c>
      <c r="AC248" s="22">
        <f t="shared" ca="1" si="187"/>
        <v>25000</v>
      </c>
      <c r="AD248" s="22">
        <f t="shared" ref="AD248:AM251" ca="1" si="188">INDEX(RoleData,MATCH($H248,RoleNames,),MATCH($F248,ExpenseNames,))*INDEX(StaffData, MATCH(CONCATENATE($C248,"New hires",$G248,$H248),StaffDataLookupName,), MATCH(AD$6,StaffDataMonths,))</f>
        <v>13000</v>
      </c>
      <c r="AE248" s="22">
        <f t="shared" ca="1" si="188"/>
        <v>31000</v>
      </c>
      <c r="AF248" s="22">
        <f t="shared" ca="1" si="188"/>
        <v>0</v>
      </c>
      <c r="AG248" s="22">
        <f t="shared" ca="1" si="188"/>
        <v>0</v>
      </c>
      <c r="AH248" s="22">
        <f t="shared" ca="1" si="188"/>
        <v>0</v>
      </c>
      <c r="AI248" s="22">
        <f t="shared" ca="1" si="188"/>
        <v>0</v>
      </c>
      <c r="AJ248" s="22">
        <f t="shared" ca="1" si="188"/>
        <v>0</v>
      </c>
      <c r="AK248" s="22">
        <f t="shared" ca="1" si="188"/>
        <v>0</v>
      </c>
      <c r="AL248" s="22">
        <f t="shared" ca="1" si="188"/>
        <v>0</v>
      </c>
      <c r="AM248" s="22">
        <f t="shared" ca="1" si="188"/>
        <v>0</v>
      </c>
      <c r="AN248" s="22">
        <f t="shared" ref="AN248:AW251" ca="1" si="189">INDEX(RoleData,MATCH($H248,RoleNames,),MATCH($F248,ExpenseNames,))*INDEX(StaffData, MATCH(CONCATENATE($C248,"New hires",$G248,$H248),StaffDataLookupName,), MATCH(AN$6,StaffDataMonths,))</f>
        <v>0</v>
      </c>
      <c r="AO248" s="22">
        <f t="shared" ca="1" si="189"/>
        <v>0</v>
      </c>
      <c r="AP248" s="22">
        <f t="shared" ca="1" si="189"/>
        <v>0</v>
      </c>
      <c r="AQ248" s="22">
        <f t="shared" ca="1" si="189"/>
        <v>0</v>
      </c>
      <c r="AR248" s="22">
        <f t="shared" ca="1" si="189"/>
        <v>0</v>
      </c>
      <c r="AS248" s="22">
        <f t="shared" ca="1" si="189"/>
        <v>0</v>
      </c>
      <c r="AT248" s="22">
        <f t="shared" ca="1" si="189"/>
        <v>0</v>
      </c>
      <c r="AU248" s="22">
        <f t="shared" ca="1" si="189"/>
        <v>0</v>
      </c>
      <c r="AV248" s="22">
        <f t="shared" ca="1" si="189"/>
        <v>0</v>
      </c>
      <c r="AW248" s="22">
        <f t="shared" ca="1" si="189"/>
        <v>0</v>
      </c>
      <c r="AX248" s="22">
        <f t="shared" ref="AX248:BG251" ca="1" si="190">INDEX(RoleData,MATCH($H248,RoleNames,),MATCH($F248,ExpenseNames,))*INDEX(StaffData, MATCH(CONCATENATE($C248,"New hires",$G248,$H248),StaffDataLookupName,), MATCH(AX$6,StaffDataMonths,))</f>
        <v>0</v>
      </c>
      <c r="AY248" s="22">
        <f t="shared" ca="1" si="190"/>
        <v>0</v>
      </c>
      <c r="AZ248" s="22">
        <f t="shared" ca="1" si="190"/>
        <v>0</v>
      </c>
      <c r="BA248" s="22">
        <f t="shared" ca="1" si="190"/>
        <v>0</v>
      </c>
      <c r="BB248" s="22">
        <f t="shared" ca="1" si="190"/>
        <v>0</v>
      </c>
      <c r="BC248" s="22">
        <f t="shared" ca="1" si="190"/>
        <v>0</v>
      </c>
      <c r="BD248" s="22">
        <f t="shared" ca="1" si="190"/>
        <v>0</v>
      </c>
      <c r="BE248" s="22">
        <f t="shared" ca="1" si="190"/>
        <v>1000</v>
      </c>
      <c r="BF248" s="22">
        <f t="shared" ca="1" si="190"/>
        <v>8000</v>
      </c>
      <c r="BG248" s="22">
        <f t="shared" ca="1" si="190"/>
        <v>0</v>
      </c>
      <c r="BH248" s="22">
        <f t="shared" ref="BH248:BQ251" ca="1" si="191">INDEX(RoleData,MATCH($H248,RoleNames,),MATCH($F248,ExpenseNames,))*INDEX(StaffData, MATCH(CONCATENATE($C248,"New hires",$G248,$H248),StaffDataLookupName,), MATCH(BH$6,StaffDataMonths,))</f>
        <v>0</v>
      </c>
      <c r="BI248" s="22">
        <f t="shared" ca="1" si="191"/>
        <v>0</v>
      </c>
      <c r="BJ248" s="22">
        <f t="shared" ca="1" si="191"/>
        <v>0</v>
      </c>
      <c r="BK248" s="22">
        <f t="shared" ca="1" si="191"/>
        <v>5000</v>
      </c>
      <c r="BL248" s="22">
        <f t="shared" ca="1" si="191"/>
        <v>0</v>
      </c>
      <c r="BM248" s="22">
        <f t="shared" ca="1" si="191"/>
        <v>0</v>
      </c>
      <c r="BN248" s="22">
        <f t="shared" ca="1" si="191"/>
        <v>9000</v>
      </c>
      <c r="BO248" s="22">
        <f t="shared" ca="1" si="191"/>
        <v>2000</v>
      </c>
      <c r="BP248" s="22">
        <f t="shared" ca="1" si="191"/>
        <v>0</v>
      </c>
      <c r="BQ248" s="22">
        <f t="shared" ca="1" si="191"/>
        <v>0</v>
      </c>
    </row>
    <row r="249" spans="2:69" s="21" customFormat="1" ht="16" customHeight="1">
      <c r="B249" s="21" t="s">
        <v>132</v>
      </c>
      <c r="C249" s="212" t="s">
        <v>3</v>
      </c>
      <c r="D249" s="212" t="s">
        <v>118</v>
      </c>
      <c r="E249" s="212" t="s">
        <v>113</v>
      </c>
      <c r="F249" s="212" t="s">
        <v>90</v>
      </c>
      <c r="G249" s="212" t="s">
        <v>4</v>
      </c>
      <c r="H249" s="197" t="s">
        <v>71</v>
      </c>
      <c r="I249" s="197" t="str">
        <f t="shared" si="165"/>
        <v>ExpensesSales &amp; MarketingStaffTechnologyToolsSalesAccount Manager</v>
      </c>
      <c r="J249" s="22">
        <f t="shared" si="186"/>
        <v>0</v>
      </c>
      <c r="K249" s="22">
        <f t="shared" si="186"/>
        <v>0</v>
      </c>
      <c r="L249" s="22">
        <f t="shared" si="186"/>
        <v>0</v>
      </c>
      <c r="M249" s="22">
        <f t="shared" si="186"/>
        <v>0</v>
      </c>
      <c r="N249" s="22">
        <f t="shared" si="186"/>
        <v>0</v>
      </c>
      <c r="O249" s="22">
        <f t="shared" si="186"/>
        <v>0</v>
      </c>
      <c r="P249" s="22">
        <f t="shared" si="186"/>
        <v>0</v>
      </c>
      <c r="Q249" s="22">
        <f t="shared" si="186"/>
        <v>0</v>
      </c>
      <c r="R249" s="22">
        <f t="shared" si="186"/>
        <v>0</v>
      </c>
      <c r="S249" s="22">
        <f t="shared" si="186"/>
        <v>0</v>
      </c>
      <c r="T249" s="22">
        <f t="shared" ca="1" si="187"/>
        <v>148000</v>
      </c>
      <c r="U249" s="22">
        <f t="shared" ca="1" si="187"/>
        <v>-148000</v>
      </c>
      <c r="V249" s="22">
        <f t="shared" ca="1" si="187"/>
        <v>226000</v>
      </c>
      <c r="W249" s="22">
        <f t="shared" ca="1" si="187"/>
        <v>0</v>
      </c>
      <c r="X249" s="22">
        <f t="shared" ca="1" si="187"/>
        <v>26000</v>
      </c>
      <c r="Y249" s="22">
        <f t="shared" ca="1" si="187"/>
        <v>0</v>
      </c>
      <c r="Z249" s="22">
        <f t="shared" ca="1" si="187"/>
        <v>55000</v>
      </c>
      <c r="AA249" s="22">
        <f t="shared" ca="1" si="187"/>
        <v>34000</v>
      </c>
      <c r="AB249" s="22">
        <f t="shared" ca="1" si="187"/>
        <v>237000</v>
      </c>
      <c r="AC249" s="22">
        <f t="shared" ca="1" si="187"/>
        <v>246000</v>
      </c>
      <c r="AD249" s="22">
        <f t="shared" ca="1" si="188"/>
        <v>134000</v>
      </c>
      <c r="AE249" s="22">
        <f t="shared" ca="1" si="188"/>
        <v>304000</v>
      </c>
      <c r="AF249" s="22">
        <f t="shared" ca="1" si="188"/>
        <v>0</v>
      </c>
      <c r="AG249" s="22">
        <f t="shared" ca="1" si="188"/>
        <v>0</v>
      </c>
      <c r="AH249" s="22">
        <f t="shared" ca="1" si="188"/>
        <v>0</v>
      </c>
      <c r="AI249" s="22">
        <f t="shared" ca="1" si="188"/>
        <v>0</v>
      </c>
      <c r="AJ249" s="22">
        <f t="shared" ca="1" si="188"/>
        <v>0</v>
      </c>
      <c r="AK249" s="22">
        <f t="shared" ca="1" si="188"/>
        <v>0</v>
      </c>
      <c r="AL249" s="22">
        <f t="shared" ca="1" si="188"/>
        <v>0</v>
      </c>
      <c r="AM249" s="22">
        <f t="shared" ca="1" si="188"/>
        <v>0</v>
      </c>
      <c r="AN249" s="22">
        <f t="shared" ca="1" si="189"/>
        <v>0</v>
      </c>
      <c r="AO249" s="22">
        <f t="shared" ca="1" si="189"/>
        <v>0</v>
      </c>
      <c r="AP249" s="22">
        <f t="shared" ca="1" si="189"/>
        <v>0</v>
      </c>
      <c r="AQ249" s="22">
        <f t="shared" ca="1" si="189"/>
        <v>0</v>
      </c>
      <c r="AR249" s="22">
        <f t="shared" ca="1" si="189"/>
        <v>0</v>
      </c>
      <c r="AS249" s="22">
        <f t="shared" ca="1" si="189"/>
        <v>0</v>
      </c>
      <c r="AT249" s="22">
        <f t="shared" ca="1" si="189"/>
        <v>0</v>
      </c>
      <c r="AU249" s="22">
        <f t="shared" ca="1" si="189"/>
        <v>0</v>
      </c>
      <c r="AV249" s="22">
        <f t="shared" ca="1" si="189"/>
        <v>0</v>
      </c>
      <c r="AW249" s="22">
        <f t="shared" ca="1" si="189"/>
        <v>0</v>
      </c>
      <c r="AX249" s="22">
        <f t="shared" ca="1" si="190"/>
        <v>0</v>
      </c>
      <c r="AY249" s="22">
        <f t="shared" ca="1" si="190"/>
        <v>0</v>
      </c>
      <c r="AZ249" s="22">
        <f t="shared" ca="1" si="190"/>
        <v>0</v>
      </c>
      <c r="BA249" s="22">
        <f t="shared" ca="1" si="190"/>
        <v>0</v>
      </c>
      <c r="BB249" s="22">
        <f t="shared" ca="1" si="190"/>
        <v>0</v>
      </c>
      <c r="BC249" s="22">
        <f t="shared" ca="1" si="190"/>
        <v>0</v>
      </c>
      <c r="BD249" s="22">
        <f t="shared" ca="1" si="190"/>
        <v>0</v>
      </c>
      <c r="BE249" s="22">
        <f t="shared" ca="1" si="190"/>
        <v>17000</v>
      </c>
      <c r="BF249" s="22">
        <f t="shared" ca="1" si="190"/>
        <v>79000</v>
      </c>
      <c r="BG249" s="22">
        <f t="shared" ca="1" si="190"/>
        <v>0</v>
      </c>
      <c r="BH249" s="22">
        <f t="shared" ca="1" si="191"/>
        <v>0</v>
      </c>
      <c r="BI249" s="22">
        <f t="shared" ca="1" si="191"/>
        <v>0</v>
      </c>
      <c r="BJ249" s="22">
        <f t="shared" ca="1" si="191"/>
        <v>0</v>
      </c>
      <c r="BK249" s="22">
        <f t="shared" ca="1" si="191"/>
        <v>47000</v>
      </c>
      <c r="BL249" s="22">
        <f t="shared" ca="1" si="191"/>
        <v>0</v>
      </c>
      <c r="BM249" s="22">
        <f t="shared" ca="1" si="191"/>
        <v>0</v>
      </c>
      <c r="BN249" s="22">
        <f t="shared" ca="1" si="191"/>
        <v>92000</v>
      </c>
      <c r="BO249" s="22">
        <f t="shared" ca="1" si="191"/>
        <v>14000</v>
      </c>
      <c r="BP249" s="22">
        <f t="shared" ca="1" si="191"/>
        <v>0</v>
      </c>
      <c r="BQ249" s="22">
        <f t="shared" ca="1" si="191"/>
        <v>0</v>
      </c>
    </row>
    <row r="250" spans="2:69" s="21" customFormat="1" ht="15.75" customHeight="1">
      <c r="B250" s="21" t="s">
        <v>132</v>
      </c>
      <c r="C250" s="212" t="s">
        <v>3</v>
      </c>
      <c r="D250" s="212" t="s">
        <v>118</v>
      </c>
      <c r="E250" s="212" t="s">
        <v>113</v>
      </c>
      <c r="F250" s="212" t="s">
        <v>90</v>
      </c>
      <c r="G250" s="212" t="s">
        <v>97</v>
      </c>
      <c r="H250" s="197" t="s">
        <v>33</v>
      </c>
      <c r="I250" s="197" t="str">
        <f t="shared" si="165"/>
        <v>ExpensesSales &amp; MarketingStaffTechnologyToolsMarketingProduct Manager</v>
      </c>
      <c r="J250" s="22">
        <f t="shared" si="186"/>
        <v>0</v>
      </c>
      <c r="K250" s="22">
        <f t="shared" si="186"/>
        <v>0</v>
      </c>
      <c r="L250" s="22">
        <f t="shared" si="186"/>
        <v>0</v>
      </c>
      <c r="M250" s="22">
        <f t="shared" si="186"/>
        <v>0</v>
      </c>
      <c r="N250" s="22">
        <f t="shared" si="186"/>
        <v>0</v>
      </c>
      <c r="O250" s="22">
        <f t="shared" si="186"/>
        <v>0</v>
      </c>
      <c r="P250" s="22">
        <f t="shared" si="186"/>
        <v>0</v>
      </c>
      <c r="Q250" s="22">
        <f t="shared" si="186"/>
        <v>0</v>
      </c>
      <c r="R250" s="22">
        <f t="shared" si="186"/>
        <v>0</v>
      </c>
      <c r="S250" s="22">
        <f t="shared" si="186"/>
        <v>0</v>
      </c>
      <c r="T250" s="22">
        <f t="shared" si="187"/>
        <v>0</v>
      </c>
      <c r="U250" s="22">
        <f t="shared" si="187"/>
        <v>0</v>
      </c>
      <c r="V250" s="22">
        <f t="shared" si="187"/>
        <v>0</v>
      </c>
      <c r="W250" s="22">
        <f t="shared" si="187"/>
        <v>0</v>
      </c>
      <c r="X250" s="22">
        <f t="shared" si="187"/>
        <v>0</v>
      </c>
      <c r="Y250" s="22">
        <f t="shared" si="187"/>
        <v>0</v>
      </c>
      <c r="Z250" s="22">
        <f t="shared" si="187"/>
        <v>0</v>
      </c>
      <c r="AA250" s="22">
        <f t="shared" si="187"/>
        <v>0</v>
      </c>
      <c r="AB250" s="22">
        <f t="shared" si="187"/>
        <v>0</v>
      </c>
      <c r="AC250" s="22">
        <f t="shared" si="187"/>
        <v>0</v>
      </c>
      <c r="AD250" s="22">
        <f t="shared" si="188"/>
        <v>0</v>
      </c>
      <c r="AE250" s="22">
        <f t="shared" si="188"/>
        <v>0</v>
      </c>
      <c r="AF250" s="22">
        <f t="shared" si="188"/>
        <v>0</v>
      </c>
      <c r="AG250" s="22">
        <f t="shared" si="188"/>
        <v>0</v>
      </c>
      <c r="AH250" s="22">
        <f t="shared" si="188"/>
        <v>1000</v>
      </c>
      <c r="AI250" s="22">
        <f t="shared" si="188"/>
        <v>0</v>
      </c>
      <c r="AJ250" s="22">
        <f t="shared" si="188"/>
        <v>0</v>
      </c>
      <c r="AK250" s="22">
        <f t="shared" si="188"/>
        <v>0</v>
      </c>
      <c r="AL250" s="22">
        <f t="shared" si="188"/>
        <v>0</v>
      </c>
      <c r="AM250" s="22">
        <f t="shared" si="188"/>
        <v>0</v>
      </c>
      <c r="AN250" s="22">
        <f t="shared" si="189"/>
        <v>0</v>
      </c>
      <c r="AO250" s="22">
        <f t="shared" si="189"/>
        <v>0</v>
      </c>
      <c r="AP250" s="22">
        <f t="shared" si="189"/>
        <v>0</v>
      </c>
      <c r="AQ250" s="22">
        <f t="shared" si="189"/>
        <v>0</v>
      </c>
      <c r="AR250" s="22">
        <f t="shared" si="189"/>
        <v>0</v>
      </c>
      <c r="AS250" s="22">
        <f t="shared" si="189"/>
        <v>0</v>
      </c>
      <c r="AT250" s="22">
        <f t="shared" si="189"/>
        <v>0</v>
      </c>
      <c r="AU250" s="22">
        <f t="shared" si="189"/>
        <v>0</v>
      </c>
      <c r="AV250" s="22">
        <f t="shared" si="189"/>
        <v>0</v>
      </c>
      <c r="AW250" s="22">
        <f t="shared" si="189"/>
        <v>0</v>
      </c>
      <c r="AX250" s="22">
        <f t="shared" si="190"/>
        <v>0</v>
      </c>
      <c r="AY250" s="22">
        <f t="shared" si="190"/>
        <v>0</v>
      </c>
      <c r="AZ250" s="22">
        <f t="shared" si="190"/>
        <v>0</v>
      </c>
      <c r="BA250" s="22">
        <f t="shared" si="190"/>
        <v>0</v>
      </c>
      <c r="BB250" s="22">
        <f t="shared" si="190"/>
        <v>0</v>
      </c>
      <c r="BC250" s="22">
        <f t="shared" si="190"/>
        <v>0</v>
      </c>
      <c r="BD250" s="22">
        <f t="shared" si="190"/>
        <v>0</v>
      </c>
      <c r="BE250" s="22">
        <f t="shared" si="190"/>
        <v>0</v>
      </c>
      <c r="BF250" s="22">
        <f t="shared" si="190"/>
        <v>0</v>
      </c>
      <c r="BG250" s="22">
        <f t="shared" si="190"/>
        <v>1000</v>
      </c>
      <c r="BH250" s="22">
        <f t="shared" si="191"/>
        <v>0</v>
      </c>
      <c r="BI250" s="22">
        <f t="shared" si="191"/>
        <v>0</v>
      </c>
      <c r="BJ250" s="22">
        <f t="shared" si="191"/>
        <v>0</v>
      </c>
      <c r="BK250" s="22">
        <f t="shared" si="191"/>
        <v>0</v>
      </c>
      <c r="BL250" s="22">
        <f t="shared" si="191"/>
        <v>0</v>
      </c>
      <c r="BM250" s="22">
        <f t="shared" si="191"/>
        <v>0</v>
      </c>
      <c r="BN250" s="22">
        <f t="shared" si="191"/>
        <v>0</v>
      </c>
      <c r="BO250" s="22">
        <f t="shared" si="191"/>
        <v>0</v>
      </c>
      <c r="BP250" s="22">
        <f t="shared" si="191"/>
        <v>0</v>
      </c>
      <c r="BQ250" s="22">
        <f t="shared" si="191"/>
        <v>0</v>
      </c>
    </row>
    <row r="251" spans="2:69" s="21" customFormat="1" ht="16" customHeight="1">
      <c r="B251" s="21" t="s">
        <v>132</v>
      </c>
      <c r="C251" s="212" t="s">
        <v>3</v>
      </c>
      <c r="D251" s="212" t="s">
        <v>118</v>
      </c>
      <c r="E251" s="212" t="s">
        <v>113</v>
      </c>
      <c r="F251" s="212" t="s">
        <v>90</v>
      </c>
      <c r="G251" s="212" t="s">
        <v>97</v>
      </c>
      <c r="H251" s="197" t="s">
        <v>76</v>
      </c>
      <c r="I251" s="197" t="str">
        <f t="shared" si="165"/>
        <v>ExpensesSales &amp; MarketingStaffTechnologyToolsMarketingMarketing Director</v>
      </c>
      <c r="J251" s="22">
        <f t="shared" si="186"/>
        <v>0</v>
      </c>
      <c r="K251" s="22">
        <f t="shared" si="186"/>
        <v>0</v>
      </c>
      <c r="L251" s="22">
        <f t="shared" si="186"/>
        <v>0</v>
      </c>
      <c r="M251" s="22">
        <f t="shared" si="186"/>
        <v>0</v>
      </c>
      <c r="N251" s="22">
        <f t="shared" si="186"/>
        <v>0</v>
      </c>
      <c r="O251" s="22">
        <f t="shared" si="186"/>
        <v>0</v>
      </c>
      <c r="P251" s="22">
        <f t="shared" si="186"/>
        <v>1000</v>
      </c>
      <c r="Q251" s="22">
        <f t="shared" si="186"/>
        <v>0</v>
      </c>
      <c r="R251" s="22">
        <f t="shared" si="186"/>
        <v>0</v>
      </c>
      <c r="S251" s="22">
        <f t="shared" si="186"/>
        <v>0</v>
      </c>
      <c r="T251" s="22">
        <f t="shared" si="187"/>
        <v>0</v>
      </c>
      <c r="U251" s="22">
        <f t="shared" si="187"/>
        <v>0</v>
      </c>
      <c r="V251" s="22">
        <f t="shared" si="187"/>
        <v>0</v>
      </c>
      <c r="W251" s="22">
        <f t="shared" si="187"/>
        <v>0</v>
      </c>
      <c r="X251" s="22">
        <f t="shared" si="187"/>
        <v>0</v>
      </c>
      <c r="Y251" s="22">
        <f t="shared" si="187"/>
        <v>0</v>
      </c>
      <c r="Z251" s="22">
        <f t="shared" si="187"/>
        <v>0</v>
      </c>
      <c r="AA251" s="22">
        <f t="shared" si="187"/>
        <v>0</v>
      </c>
      <c r="AB251" s="22">
        <f t="shared" si="187"/>
        <v>0</v>
      </c>
      <c r="AC251" s="22">
        <f t="shared" si="187"/>
        <v>0</v>
      </c>
      <c r="AD251" s="22">
        <f t="shared" si="188"/>
        <v>0</v>
      </c>
      <c r="AE251" s="22">
        <f t="shared" si="188"/>
        <v>0</v>
      </c>
      <c r="AF251" s="22">
        <f t="shared" si="188"/>
        <v>0</v>
      </c>
      <c r="AG251" s="22">
        <f t="shared" si="188"/>
        <v>0</v>
      </c>
      <c r="AH251" s="22">
        <f t="shared" si="188"/>
        <v>0</v>
      </c>
      <c r="AI251" s="22">
        <f t="shared" si="188"/>
        <v>0</v>
      </c>
      <c r="AJ251" s="22">
        <f t="shared" si="188"/>
        <v>0</v>
      </c>
      <c r="AK251" s="22">
        <f t="shared" si="188"/>
        <v>0</v>
      </c>
      <c r="AL251" s="22">
        <f t="shared" si="188"/>
        <v>0</v>
      </c>
      <c r="AM251" s="22">
        <f t="shared" si="188"/>
        <v>0</v>
      </c>
      <c r="AN251" s="22">
        <f t="shared" si="189"/>
        <v>0</v>
      </c>
      <c r="AO251" s="22">
        <f t="shared" si="189"/>
        <v>0</v>
      </c>
      <c r="AP251" s="22">
        <f t="shared" si="189"/>
        <v>0</v>
      </c>
      <c r="AQ251" s="22">
        <f t="shared" si="189"/>
        <v>0</v>
      </c>
      <c r="AR251" s="22">
        <f t="shared" si="189"/>
        <v>0</v>
      </c>
      <c r="AS251" s="22">
        <f t="shared" si="189"/>
        <v>0</v>
      </c>
      <c r="AT251" s="22">
        <f t="shared" si="189"/>
        <v>0</v>
      </c>
      <c r="AU251" s="22">
        <f t="shared" si="189"/>
        <v>0</v>
      </c>
      <c r="AV251" s="22">
        <f t="shared" si="189"/>
        <v>0</v>
      </c>
      <c r="AW251" s="22">
        <f t="shared" si="189"/>
        <v>0</v>
      </c>
      <c r="AX251" s="22">
        <f t="shared" si="190"/>
        <v>0</v>
      </c>
      <c r="AY251" s="22">
        <f t="shared" si="190"/>
        <v>0</v>
      </c>
      <c r="AZ251" s="22">
        <f t="shared" si="190"/>
        <v>0</v>
      </c>
      <c r="BA251" s="22">
        <f t="shared" si="190"/>
        <v>0</v>
      </c>
      <c r="BB251" s="22">
        <f t="shared" si="190"/>
        <v>0</v>
      </c>
      <c r="BC251" s="22">
        <f t="shared" si="190"/>
        <v>0</v>
      </c>
      <c r="BD251" s="22">
        <f t="shared" si="190"/>
        <v>0</v>
      </c>
      <c r="BE251" s="22">
        <f t="shared" si="190"/>
        <v>0</v>
      </c>
      <c r="BF251" s="22">
        <f t="shared" si="190"/>
        <v>0</v>
      </c>
      <c r="BG251" s="22">
        <f t="shared" si="190"/>
        <v>0</v>
      </c>
      <c r="BH251" s="22">
        <f t="shared" si="191"/>
        <v>0</v>
      </c>
      <c r="BI251" s="22">
        <f t="shared" si="191"/>
        <v>0</v>
      </c>
      <c r="BJ251" s="22">
        <f t="shared" si="191"/>
        <v>0</v>
      </c>
      <c r="BK251" s="22">
        <f t="shared" si="191"/>
        <v>0</v>
      </c>
      <c r="BL251" s="22">
        <f t="shared" si="191"/>
        <v>0</v>
      </c>
      <c r="BM251" s="22">
        <f t="shared" si="191"/>
        <v>0</v>
      </c>
      <c r="BN251" s="22">
        <f t="shared" si="191"/>
        <v>0</v>
      </c>
      <c r="BO251" s="22">
        <f t="shared" si="191"/>
        <v>0</v>
      </c>
      <c r="BP251" s="22">
        <f t="shared" si="191"/>
        <v>0</v>
      </c>
      <c r="BQ251" s="22">
        <f t="shared" si="191"/>
        <v>0</v>
      </c>
    </row>
    <row r="252" spans="2:69" s="21" customFormat="1" ht="16" customHeight="1">
      <c r="B252" s="21" t="s">
        <v>132</v>
      </c>
      <c r="C252" s="212" t="s">
        <v>3</v>
      </c>
      <c r="D252" s="212" t="s">
        <v>118</v>
      </c>
      <c r="E252" s="212" t="s">
        <v>91</v>
      </c>
      <c r="F252" s="212" t="s">
        <v>91</v>
      </c>
      <c r="G252" s="212" t="s">
        <v>4</v>
      </c>
      <c r="H252" s="197" t="s">
        <v>72</v>
      </c>
      <c r="I252" s="197" t="str">
        <f t="shared" si="165"/>
        <v>ExpensesSales &amp; MarketingStaffT&amp;ET&amp;ESalesSales Director</v>
      </c>
      <c r="J252" s="22">
        <f t="shared" ref="J252:S261" si="192">INDEX(RoleData,MATCH($H252,RoleNames,),MATCH($E252,ExpenseNames,))*INDEX(StaffData,MATCH(CONCATENATE($C252,"Staff",$G252,$H252),StaffDataLookupName,),MATCH(J$6,StaffDataMonths,))/INDEX(RoleData,3,MATCH($F252,ExpenseNames,))</f>
        <v>0</v>
      </c>
      <c r="K252" s="22">
        <f t="shared" si="192"/>
        <v>0</v>
      </c>
      <c r="L252" s="22">
        <f t="shared" si="192"/>
        <v>0</v>
      </c>
      <c r="M252" s="22">
        <f t="shared" si="192"/>
        <v>0</v>
      </c>
      <c r="N252" s="22">
        <f t="shared" si="192"/>
        <v>0</v>
      </c>
      <c r="O252" s="22">
        <f t="shared" si="192"/>
        <v>0</v>
      </c>
      <c r="P252" s="22">
        <f t="shared" si="192"/>
        <v>0</v>
      </c>
      <c r="Q252" s="22">
        <f t="shared" si="192"/>
        <v>0</v>
      </c>
      <c r="R252" s="22">
        <f t="shared" si="192"/>
        <v>0</v>
      </c>
      <c r="S252" s="22">
        <f t="shared" si="192"/>
        <v>0</v>
      </c>
      <c r="T252" s="22">
        <f t="shared" ref="T252:AC261" ca="1" si="193">INDEX(RoleData,MATCH($H252,RoleNames,),MATCH($E252,ExpenseNames,))*INDEX(StaffData,MATCH(CONCATENATE($C252,"Staff",$G252,$H252),StaffDataLookupName,),MATCH(T$6,StaffDataMonths,))/INDEX(RoleData,3,MATCH($F252,ExpenseNames,))</f>
        <v>11666.666666666666</v>
      </c>
      <c r="U252" s="22">
        <f t="shared" si="193"/>
        <v>0</v>
      </c>
      <c r="V252" s="22">
        <f t="shared" ca="1" si="193"/>
        <v>18333.333333333332</v>
      </c>
      <c r="W252" s="22">
        <f t="shared" ca="1" si="193"/>
        <v>18333.333333333332</v>
      </c>
      <c r="X252" s="22">
        <f t="shared" ca="1" si="193"/>
        <v>20833.333333333332</v>
      </c>
      <c r="Y252" s="22">
        <f t="shared" ca="1" si="193"/>
        <v>20833.333333333332</v>
      </c>
      <c r="Z252" s="22">
        <f t="shared" ca="1" si="193"/>
        <v>25000</v>
      </c>
      <c r="AA252" s="22">
        <f t="shared" ca="1" si="193"/>
        <v>28333.333333333332</v>
      </c>
      <c r="AB252" s="22">
        <f t="shared" ca="1" si="193"/>
        <v>47500</v>
      </c>
      <c r="AC252" s="22">
        <f t="shared" ca="1" si="193"/>
        <v>68333.333333333328</v>
      </c>
      <c r="AD252" s="22">
        <f t="shared" ref="AD252:AM261" ca="1" si="194">INDEX(RoleData,MATCH($H252,RoleNames,),MATCH($E252,ExpenseNames,))*INDEX(StaffData,MATCH(CONCATENATE($C252,"Staff",$G252,$H252),StaffDataLookupName,),MATCH(AD$6,StaffDataMonths,))/INDEX(RoleData,3,MATCH($F252,ExpenseNames,))</f>
        <v>79166.666666666672</v>
      </c>
      <c r="AE252" s="22">
        <f t="shared" ca="1" si="194"/>
        <v>105000</v>
      </c>
      <c r="AF252" s="22">
        <f t="shared" ca="1" si="194"/>
        <v>105000</v>
      </c>
      <c r="AG252" s="22">
        <f t="shared" ca="1" si="194"/>
        <v>105000</v>
      </c>
      <c r="AH252" s="22">
        <f t="shared" ca="1" si="194"/>
        <v>105000</v>
      </c>
      <c r="AI252" s="22">
        <f t="shared" ca="1" si="194"/>
        <v>105000</v>
      </c>
      <c r="AJ252" s="22">
        <f t="shared" ca="1" si="194"/>
        <v>105000</v>
      </c>
      <c r="AK252" s="22">
        <f t="shared" ca="1" si="194"/>
        <v>105000</v>
      </c>
      <c r="AL252" s="22">
        <f t="shared" ca="1" si="194"/>
        <v>105000</v>
      </c>
      <c r="AM252" s="22">
        <f t="shared" ca="1" si="194"/>
        <v>105000</v>
      </c>
      <c r="AN252" s="22">
        <f t="shared" ref="AN252:AW261" ca="1" si="195">INDEX(RoleData,MATCH($H252,RoleNames,),MATCH($E252,ExpenseNames,))*INDEX(StaffData,MATCH(CONCATENATE($C252,"Staff",$G252,$H252),StaffDataLookupName,),MATCH(AN$6,StaffDataMonths,))/INDEX(RoleData,3,MATCH($F252,ExpenseNames,))</f>
        <v>105000</v>
      </c>
      <c r="AO252" s="22">
        <f t="shared" ca="1" si="195"/>
        <v>105000</v>
      </c>
      <c r="AP252" s="22">
        <f t="shared" ca="1" si="195"/>
        <v>105000</v>
      </c>
      <c r="AQ252" s="22">
        <f t="shared" ca="1" si="195"/>
        <v>105000</v>
      </c>
      <c r="AR252" s="22">
        <f t="shared" ca="1" si="195"/>
        <v>105000</v>
      </c>
      <c r="AS252" s="22">
        <f t="shared" ca="1" si="195"/>
        <v>105000</v>
      </c>
      <c r="AT252" s="22">
        <f t="shared" ca="1" si="195"/>
        <v>105000</v>
      </c>
      <c r="AU252" s="22">
        <f t="shared" ca="1" si="195"/>
        <v>105000</v>
      </c>
      <c r="AV252" s="22">
        <f t="shared" ca="1" si="195"/>
        <v>105000</v>
      </c>
      <c r="AW252" s="22">
        <f t="shared" ca="1" si="195"/>
        <v>105000</v>
      </c>
      <c r="AX252" s="22">
        <f t="shared" ref="AX252:BG261" ca="1" si="196">INDEX(RoleData,MATCH($H252,RoleNames,),MATCH($E252,ExpenseNames,))*INDEX(StaffData,MATCH(CONCATENATE($C252,"Staff",$G252,$H252),StaffDataLookupName,),MATCH(AX$6,StaffDataMonths,))/INDEX(RoleData,3,MATCH($F252,ExpenseNames,))</f>
        <v>105000</v>
      </c>
      <c r="AY252" s="22">
        <f t="shared" ca="1" si="196"/>
        <v>105000</v>
      </c>
      <c r="AZ252" s="22">
        <f t="shared" ca="1" si="196"/>
        <v>105000</v>
      </c>
      <c r="BA252" s="22">
        <f t="shared" ca="1" si="196"/>
        <v>105000</v>
      </c>
      <c r="BB252" s="22">
        <f t="shared" ca="1" si="196"/>
        <v>105000</v>
      </c>
      <c r="BC252" s="22">
        <f t="shared" ca="1" si="196"/>
        <v>105000</v>
      </c>
      <c r="BD252" s="22">
        <f t="shared" ca="1" si="196"/>
        <v>105000</v>
      </c>
      <c r="BE252" s="22">
        <f t="shared" ca="1" si="196"/>
        <v>105833.33333333333</v>
      </c>
      <c r="BF252" s="22">
        <f t="shared" ca="1" si="196"/>
        <v>112500</v>
      </c>
      <c r="BG252" s="22">
        <f t="shared" ca="1" si="196"/>
        <v>112500</v>
      </c>
      <c r="BH252" s="22">
        <f t="shared" ref="BH252:BQ261" ca="1" si="197">INDEX(RoleData,MATCH($H252,RoleNames,),MATCH($E252,ExpenseNames,))*INDEX(StaffData,MATCH(CONCATENATE($C252,"Staff",$G252,$H252),StaffDataLookupName,),MATCH(BH$6,StaffDataMonths,))/INDEX(RoleData,3,MATCH($F252,ExpenseNames,))</f>
        <v>112500</v>
      </c>
      <c r="BI252" s="22">
        <f t="shared" ca="1" si="197"/>
        <v>112500</v>
      </c>
      <c r="BJ252" s="22">
        <f t="shared" ca="1" si="197"/>
        <v>112500</v>
      </c>
      <c r="BK252" s="22">
        <f t="shared" ca="1" si="197"/>
        <v>116666.66666666667</v>
      </c>
      <c r="BL252" s="22">
        <f t="shared" ca="1" si="197"/>
        <v>116666.66666666667</v>
      </c>
      <c r="BM252" s="22">
        <f t="shared" ca="1" si="197"/>
        <v>116666.66666666667</v>
      </c>
      <c r="BN252" s="22">
        <f t="shared" ca="1" si="197"/>
        <v>124166.66666666667</v>
      </c>
      <c r="BO252" s="22">
        <f t="shared" ca="1" si="197"/>
        <v>125833.33333333333</v>
      </c>
      <c r="BP252" s="22">
        <f t="shared" ca="1" si="197"/>
        <v>125833.33333333333</v>
      </c>
      <c r="BQ252" s="22">
        <f t="shared" ca="1" si="197"/>
        <v>125833.33333333333</v>
      </c>
    </row>
    <row r="253" spans="2:69" s="21" customFormat="1" ht="16" customHeight="1">
      <c r="B253" s="21" t="s">
        <v>132</v>
      </c>
      <c r="C253" s="212" t="s">
        <v>3</v>
      </c>
      <c r="D253" s="212" t="s">
        <v>118</v>
      </c>
      <c r="E253" s="212" t="s">
        <v>91</v>
      </c>
      <c r="F253" s="212" t="s">
        <v>91</v>
      </c>
      <c r="G253" s="212" t="s">
        <v>4</v>
      </c>
      <c r="H253" s="197" t="s">
        <v>71</v>
      </c>
      <c r="I253" s="197" t="str">
        <f t="shared" si="165"/>
        <v>ExpensesSales &amp; MarketingStaffT&amp;ET&amp;ESalesAccount Manager</v>
      </c>
      <c r="J253" s="22">
        <f t="shared" si="192"/>
        <v>0</v>
      </c>
      <c r="K253" s="22">
        <f t="shared" si="192"/>
        <v>0</v>
      </c>
      <c r="L253" s="22">
        <f t="shared" si="192"/>
        <v>0</v>
      </c>
      <c r="M253" s="22">
        <f t="shared" si="192"/>
        <v>0</v>
      </c>
      <c r="N253" s="22">
        <f t="shared" si="192"/>
        <v>0</v>
      </c>
      <c r="O253" s="22">
        <f t="shared" si="192"/>
        <v>0</v>
      </c>
      <c r="P253" s="22">
        <f t="shared" si="192"/>
        <v>0</v>
      </c>
      <c r="Q253" s="22">
        <f t="shared" si="192"/>
        <v>0</v>
      </c>
      <c r="R253" s="22">
        <f t="shared" si="192"/>
        <v>0</v>
      </c>
      <c r="S253" s="22">
        <f t="shared" si="192"/>
        <v>0</v>
      </c>
      <c r="T253" s="22">
        <f t="shared" ca="1" si="193"/>
        <v>123333.33333333333</v>
      </c>
      <c r="U253" s="22">
        <f t="shared" si="193"/>
        <v>0</v>
      </c>
      <c r="V253" s="22">
        <f t="shared" ca="1" si="193"/>
        <v>188333.33333333334</v>
      </c>
      <c r="W253" s="22">
        <f t="shared" ca="1" si="193"/>
        <v>188333.33333333334</v>
      </c>
      <c r="X253" s="22">
        <f t="shared" ca="1" si="193"/>
        <v>210000</v>
      </c>
      <c r="Y253" s="22">
        <f t="shared" ca="1" si="193"/>
        <v>210000</v>
      </c>
      <c r="Z253" s="22">
        <f t="shared" ca="1" si="193"/>
        <v>255833.33333333334</v>
      </c>
      <c r="AA253" s="22">
        <f t="shared" ca="1" si="193"/>
        <v>284166.66666666669</v>
      </c>
      <c r="AB253" s="22">
        <f t="shared" ca="1" si="193"/>
        <v>481666.66666666669</v>
      </c>
      <c r="AC253" s="22">
        <f t="shared" ca="1" si="193"/>
        <v>686666.66666666663</v>
      </c>
      <c r="AD253" s="22">
        <f t="shared" ca="1" si="194"/>
        <v>798333.33333333337</v>
      </c>
      <c r="AE253" s="22">
        <f t="shared" ca="1" si="194"/>
        <v>1051666.6666666667</v>
      </c>
      <c r="AF253" s="22">
        <f t="shared" ca="1" si="194"/>
        <v>1051666.6666666667</v>
      </c>
      <c r="AG253" s="22">
        <f t="shared" ca="1" si="194"/>
        <v>1051666.6666666667</v>
      </c>
      <c r="AH253" s="22">
        <f t="shared" ca="1" si="194"/>
        <v>1051666.6666666667</v>
      </c>
      <c r="AI253" s="22">
        <f t="shared" ca="1" si="194"/>
        <v>1051666.6666666667</v>
      </c>
      <c r="AJ253" s="22">
        <f t="shared" ca="1" si="194"/>
        <v>1051666.6666666667</v>
      </c>
      <c r="AK253" s="22">
        <f t="shared" ca="1" si="194"/>
        <v>1051666.6666666667</v>
      </c>
      <c r="AL253" s="22">
        <f t="shared" ca="1" si="194"/>
        <v>1051666.6666666667</v>
      </c>
      <c r="AM253" s="22">
        <f t="shared" ca="1" si="194"/>
        <v>1051666.6666666667</v>
      </c>
      <c r="AN253" s="22">
        <f t="shared" ca="1" si="195"/>
        <v>1051666.6666666667</v>
      </c>
      <c r="AO253" s="22">
        <f t="shared" ca="1" si="195"/>
        <v>1051666.6666666667</v>
      </c>
      <c r="AP253" s="22">
        <f t="shared" ca="1" si="195"/>
        <v>1051666.6666666667</v>
      </c>
      <c r="AQ253" s="22">
        <f t="shared" ca="1" si="195"/>
        <v>1051666.6666666667</v>
      </c>
      <c r="AR253" s="22">
        <f t="shared" ca="1" si="195"/>
        <v>1051666.6666666667</v>
      </c>
      <c r="AS253" s="22">
        <f t="shared" ca="1" si="195"/>
        <v>1051666.6666666667</v>
      </c>
      <c r="AT253" s="22">
        <f t="shared" ca="1" si="195"/>
        <v>1051666.6666666667</v>
      </c>
      <c r="AU253" s="22">
        <f t="shared" ca="1" si="195"/>
        <v>1051666.6666666667</v>
      </c>
      <c r="AV253" s="22">
        <f t="shared" ca="1" si="195"/>
        <v>1051666.6666666667</v>
      </c>
      <c r="AW253" s="22">
        <f t="shared" ca="1" si="195"/>
        <v>1051666.6666666667</v>
      </c>
      <c r="AX253" s="22">
        <f t="shared" ca="1" si="196"/>
        <v>1051666.6666666667</v>
      </c>
      <c r="AY253" s="22">
        <f t="shared" ca="1" si="196"/>
        <v>1051666.6666666667</v>
      </c>
      <c r="AZ253" s="22">
        <f t="shared" ca="1" si="196"/>
        <v>1051666.6666666667</v>
      </c>
      <c r="BA253" s="22">
        <f t="shared" ca="1" si="196"/>
        <v>1051666.6666666667</v>
      </c>
      <c r="BB253" s="22">
        <f t="shared" ca="1" si="196"/>
        <v>1051666.6666666667</v>
      </c>
      <c r="BC253" s="22">
        <f t="shared" ca="1" si="196"/>
        <v>1051666.6666666667</v>
      </c>
      <c r="BD253" s="22">
        <f t="shared" ca="1" si="196"/>
        <v>1051666.6666666667</v>
      </c>
      <c r="BE253" s="22">
        <f t="shared" ca="1" si="196"/>
        <v>1065833.3333333333</v>
      </c>
      <c r="BF253" s="22">
        <f t="shared" ca="1" si="196"/>
        <v>1131666.6666666667</v>
      </c>
      <c r="BG253" s="22">
        <f t="shared" ca="1" si="196"/>
        <v>1131666.6666666667</v>
      </c>
      <c r="BH253" s="22">
        <f t="shared" ca="1" si="197"/>
        <v>1131666.6666666667</v>
      </c>
      <c r="BI253" s="22">
        <f t="shared" ca="1" si="197"/>
        <v>1131666.6666666667</v>
      </c>
      <c r="BJ253" s="22">
        <f t="shared" ca="1" si="197"/>
        <v>1131666.6666666667</v>
      </c>
      <c r="BK253" s="22">
        <f t="shared" ca="1" si="197"/>
        <v>1170833.3333333333</v>
      </c>
      <c r="BL253" s="22">
        <f t="shared" ca="1" si="197"/>
        <v>1170833.3333333333</v>
      </c>
      <c r="BM253" s="22">
        <f t="shared" ca="1" si="197"/>
        <v>1170833.3333333333</v>
      </c>
      <c r="BN253" s="22">
        <f t="shared" ca="1" si="197"/>
        <v>1247500</v>
      </c>
      <c r="BO253" s="22">
        <f t="shared" ca="1" si="197"/>
        <v>1259166.6666666667</v>
      </c>
      <c r="BP253" s="22">
        <f t="shared" ca="1" si="197"/>
        <v>1259166.6666666667</v>
      </c>
      <c r="BQ253" s="22">
        <f t="shared" ca="1" si="197"/>
        <v>1259166.6666666667</v>
      </c>
    </row>
    <row r="254" spans="2:69" s="21" customFormat="1" ht="15.75" customHeight="1">
      <c r="B254" s="21" t="s">
        <v>132</v>
      </c>
      <c r="C254" s="212" t="s">
        <v>3</v>
      </c>
      <c r="D254" s="212" t="s">
        <v>118</v>
      </c>
      <c r="E254" s="212" t="s">
        <v>91</v>
      </c>
      <c r="F254" s="212" t="s">
        <v>91</v>
      </c>
      <c r="G254" s="212" t="s">
        <v>97</v>
      </c>
      <c r="H254" s="197" t="s">
        <v>33</v>
      </c>
      <c r="I254" s="197" t="str">
        <f t="shared" si="165"/>
        <v>ExpensesSales &amp; MarketingStaffT&amp;ET&amp;EMarketingProduct Manager</v>
      </c>
      <c r="J254" s="22">
        <f t="shared" si="192"/>
        <v>0</v>
      </c>
      <c r="K254" s="22">
        <f t="shared" si="192"/>
        <v>0</v>
      </c>
      <c r="L254" s="22">
        <f t="shared" si="192"/>
        <v>0</v>
      </c>
      <c r="M254" s="22">
        <f t="shared" si="192"/>
        <v>0</v>
      </c>
      <c r="N254" s="22">
        <f t="shared" si="192"/>
        <v>0</v>
      </c>
      <c r="O254" s="22">
        <f t="shared" si="192"/>
        <v>0</v>
      </c>
      <c r="P254" s="22">
        <f t="shared" si="192"/>
        <v>0</v>
      </c>
      <c r="Q254" s="22">
        <f t="shared" si="192"/>
        <v>0</v>
      </c>
      <c r="R254" s="22">
        <f t="shared" si="192"/>
        <v>0</v>
      </c>
      <c r="S254" s="22">
        <f t="shared" si="192"/>
        <v>0</v>
      </c>
      <c r="T254" s="22">
        <f t="shared" si="193"/>
        <v>0</v>
      </c>
      <c r="U254" s="22">
        <f t="shared" si="193"/>
        <v>0</v>
      </c>
      <c r="V254" s="22">
        <f t="shared" si="193"/>
        <v>0</v>
      </c>
      <c r="W254" s="22">
        <f t="shared" si="193"/>
        <v>0</v>
      </c>
      <c r="X254" s="22">
        <f t="shared" si="193"/>
        <v>0</v>
      </c>
      <c r="Y254" s="22">
        <f t="shared" si="193"/>
        <v>0</v>
      </c>
      <c r="Z254" s="22">
        <f t="shared" si="193"/>
        <v>0</v>
      </c>
      <c r="AA254" s="22">
        <f t="shared" si="193"/>
        <v>0</v>
      </c>
      <c r="AB254" s="22">
        <f t="shared" si="193"/>
        <v>0</v>
      </c>
      <c r="AC254" s="22">
        <f t="shared" si="193"/>
        <v>0</v>
      </c>
      <c r="AD254" s="22">
        <f t="shared" si="194"/>
        <v>0</v>
      </c>
      <c r="AE254" s="22">
        <f t="shared" si="194"/>
        <v>0</v>
      </c>
      <c r="AF254" s="22">
        <f t="shared" si="194"/>
        <v>0</v>
      </c>
      <c r="AG254" s="22">
        <f t="shared" si="194"/>
        <v>0</v>
      </c>
      <c r="AH254" s="22">
        <f t="shared" si="194"/>
        <v>250</v>
      </c>
      <c r="AI254" s="22">
        <f t="shared" si="194"/>
        <v>250</v>
      </c>
      <c r="AJ254" s="22">
        <f t="shared" si="194"/>
        <v>250</v>
      </c>
      <c r="AK254" s="22">
        <f t="shared" si="194"/>
        <v>250</v>
      </c>
      <c r="AL254" s="22">
        <f t="shared" si="194"/>
        <v>250</v>
      </c>
      <c r="AM254" s="22">
        <f t="shared" si="194"/>
        <v>250</v>
      </c>
      <c r="AN254" s="22">
        <f t="shared" si="195"/>
        <v>250</v>
      </c>
      <c r="AO254" s="22">
        <f t="shared" si="195"/>
        <v>250</v>
      </c>
      <c r="AP254" s="22">
        <f t="shared" si="195"/>
        <v>250</v>
      </c>
      <c r="AQ254" s="22">
        <f t="shared" si="195"/>
        <v>250</v>
      </c>
      <c r="AR254" s="22">
        <f t="shared" si="195"/>
        <v>250</v>
      </c>
      <c r="AS254" s="22">
        <f t="shared" si="195"/>
        <v>250</v>
      </c>
      <c r="AT254" s="22">
        <f t="shared" si="195"/>
        <v>250</v>
      </c>
      <c r="AU254" s="22">
        <f t="shared" si="195"/>
        <v>250</v>
      </c>
      <c r="AV254" s="22">
        <f t="shared" si="195"/>
        <v>250</v>
      </c>
      <c r="AW254" s="22">
        <f t="shared" si="195"/>
        <v>250</v>
      </c>
      <c r="AX254" s="22">
        <f t="shared" si="196"/>
        <v>250</v>
      </c>
      <c r="AY254" s="22">
        <f t="shared" si="196"/>
        <v>250</v>
      </c>
      <c r="AZ254" s="22">
        <f t="shared" si="196"/>
        <v>250</v>
      </c>
      <c r="BA254" s="22">
        <f t="shared" si="196"/>
        <v>250</v>
      </c>
      <c r="BB254" s="22">
        <f t="shared" si="196"/>
        <v>250</v>
      </c>
      <c r="BC254" s="22">
        <f t="shared" si="196"/>
        <v>250</v>
      </c>
      <c r="BD254" s="22">
        <f t="shared" si="196"/>
        <v>250</v>
      </c>
      <c r="BE254" s="22">
        <f t="shared" si="196"/>
        <v>250</v>
      </c>
      <c r="BF254" s="22">
        <f t="shared" si="196"/>
        <v>250</v>
      </c>
      <c r="BG254" s="22">
        <f t="shared" si="196"/>
        <v>500</v>
      </c>
      <c r="BH254" s="22">
        <f t="shared" si="197"/>
        <v>500</v>
      </c>
      <c r="BI254" s="22">
        <f t="shared" si="197"/>
        <v>500</v>
      </c>
      <c r="BJ254" s="22">
        <f t="shared" si="197"/>
        <v>500</v>
      </c>
      <c r="BK254" s="22">
        <f t="shared" si="197"/>
        <v>500</v>
      </c>
      <c r="BL254" s="22">
        <f t="shared" si="197"/>
        <v>500</v>
      </c>
      <c r="BM254" s="22">
        <f t="shared" si="197"/>
        <v>500</v>
      </c>
      <c r="BN254" s="22">
        <f t="shared" si="197"/>
        <v>500</v>
      </c>
      <c r="BO254" s="22">
        <f t="shared" si="197"/>
        <v>500</v>
      </c>
      <c r="BP254" s="22">
        <f t="shared" si="197"/>
        <v>500</v>
      </c>
      <c r="BQ254" s="22">
        <f t="shared" si="197"/>
        <v>500</v>
      </c>
    </row>
    <row r="255" spans="2:69" s="21" customFormat="1" ht="16" customHeight="1">
      <c r="B255" s="21" t="s">
        <v>132</v>
      </c>
      <c r="C255" s="212" t="s">
        <v>3</v>
      </c>
      <c r="D255" s="212" t="s">
        <v>118</v>
      </c>
      <c r="E255" s="212" t="s">
        <v>91</v>
      </c>
      <c r="F255" s="212" t="s">
        <v>91</v>
      </c>
      <c r="G255" s="212" t="s">
        <v>97</v>
      </c>
      <c r="H255" s="197" t="s">
        <v>76</v>
      </c>
      <c r="I255" s="197" t="str">
        <f t="shared" si="165"/>
        <v>ExpensesSales &amp; MarketingStaffT&amp;ET&amp;EMarketingMarketing Director</v>
      </c>
      <c r="J255" s="22">
        <f t="shared" si="192"/>
        <v>0</v>
      </c>
      <c r="K255" s="22">
        <f t="shared" si="192"/>
        <v>0</v>
      </c>
      <c r="L255" s="22">
        <f t="shared" si="192"/>
        <v>0</v>
      </c>
      <c r="M255" s="22">
        <f t="shared" si="192"/>
        <v>0</v>
      </c>
      <c r="N255" s="22">
        <f t="shared" si="192"/>
        <v>0</v>
      </c>
      <c r="O255" s="22">
        <f t="shared" si="192"/>
        <v>0</v>
      </c>
      <c r="P255" s="22">
        <f t="shared" si="192"/>
        <v>833.33333333333337</v>
      </c>
      <c r="Q255" s="22">
        <f t="shared" si="192"/>
        <v>833.33333333333337</v>
      </c>
      <c r="R255" s="22">
        <f t="shared" si="192"/>
        <v>833.33333333333337</v>
      </c>
      <c r="S255" s="22">
        <f t="shared" si="192"/>
        <v>833.33333333333337</v>
      </c>
      <c r="T255" s="22">
        <f t="shared" si="193"/>
        <v>833.33333333333337</v>
      </c>
      <c r="U255" s="22">
        <f t="shared" si="193"/>
        <v>833.33333333333337</v>
      </c>
      <c r="V255" s="22">
        <f t="shared" si="193"/>
        <v>833.33333333333337</v>
      </c>
      <c r="W255" s="22">
        <f t="shared" si="193"/>
        <v>833.33333333333337</v>
      </c>
      <c r="X255" s="22">
        <f t="shared" si="193"/>
        <v>833.33333333333337</v>
      </c>
      <c r="Y255" s="22">
        <f t="shared" si="193"/>
        <v>833.33333333333337</v>
      </c>
      <c r="Z255" s="22">
        <f t="shared" si="193"/>
        <v>833.33333333333337</v>
      </c>
      <c r="AA255" s="22">
        <f t="shared" si="193"/>
        <v>833.33333333333337</v>
      </c>
      <c r="AB255" s="22">
        <f t="shared" si="193"/>
        <v>833.33333333333337</v>
      </c>
      <c r="AC255" s="22">
        <f t="shared" si="193"/>
        <v>833.33333333333337</v>
      </c>
      <c r="AD255" s="22">
        <f t="shared" si="194"/>
        <v>833.33333333333337</v>
      </c>
      <c r="AE255" s="22">
        <f t="shared" si="194"/>
        <v>833.33333333333337</v>
      </c>
      <c r="AF255" s="22">
        <f t="shared" si="194"/>
        <v>833.33333333333337</v>
      </c>
      <c r="AG255" s="22">
        <f t="shared" si="194"/>
        <v>833.33333333333337</v>
      </c>
      <c r="AH255" s="22">
        <f t="shared" si="194"/>
        <v>833.33333333333337</v>
      </c>
      <c r="AI255" s="22">
        <f t="shared" si="194"/>
        <v>833.33333333333337</v>
      </c>
      <c r="AJ255" s="22">
        <f t="shared" si="194"/>
        <v>833.33333333333337</v>
      </c>
      <c r="AK255" s="22">
        <f t="shared" si="194"/>
        <v>833.33333333333337</v>
      </c>
      <c r="AL255" s="22">
        <f t="shared" si="194"/>
        <v>833.33333333333337</v>
      </c>
      <c r="AM255" s="22">
        <f t="shared" si="194"/>
        <v>833.33333333333337</v>
      </c>
      <c r="AN255" s="22">
        <f t="shared" si="195"/>
        <v>833.33333333333337</v>
      </c>
      <c r="AO255" s="22">
        <f t="shared" si="195"/>
        <v>833.33333333333337</v>
      </c>
      <c r="AP255" s="22">
        <f t="shared" si="195"/>
        <v>833.33333333333337</v>
      </c>
      <c r="AQ255" s="22">
        <f t="shared" si="195"/>
        <v>833.33333333333337</v>
      </c>
      <c r="AR255" s="22">
        <f t="shared" si="195"/>
        <v>833.33333333333337</v>
      </c>
      <c r="AS255" s="22">
        <f t="shared" si="195"/>
        <v>833.33333333333337</v>
      </c>
      <c r="AT255" s="22">
        <f t="shared" si="195"/>
        <v>833.33333333333337</v>
      </c>
      <c r="AU255" s="22">
        <f t="shared" si="195"/>
        <v>833.33333333333337</v>
      </c>
      <c r="AV255" s="22">
        <f t="shared" si="195"/>
        <v>833.33333333333337</v>
      </c>
      <c r="AW255" s="22">
        <f t="shared" si="195"/>
        <v>833.33333333333337</v>
      </c>
      <c r="AX255" s="22">
        <f t="shared" si="196"/>
        <v>833.33333333333337</v>
      </c>
      <c r="AY255" s="22">
        <f t="shared" si="196"/>
        <v>833.33333333333337</v>
      </c>
      <c r="AZ255" s="22">
        <f t="shared" si="196"/>
        <v>833.33333333333337</v>
      </c>
      <c r="BA255" s="22">
        <f t="shared" si="196"/>
        <v>833.33333333333337</v>
      </c>
      <c r="BB255" s="22">
        <f t="shared" si="196"/>
        <v>833.33333333333337</v>
      </c>
      <c r="BC255" s="22">
        <f t="shared" si="196"/>
        <v>833.33333333333337</v>
      </c>
      <c r="BD255" s="22">
        <f t="shared" si="196"/>
        <v>833.33333333333337</v>
      </c>
      <c r="BE255" s="22">
        <f t="shared" si="196"/>
        <v>833.33333333333337</v>
      </c>
      <c r="BF255" s="22">
        <f t="shared" si="196"/>
        <v>833.33333333333337</v>
      </c>
      <c r="BG255" s="22">
        <f t="shared" si="196"/>
        <v>833.33333333333337</v>
      </c>
      <c r="BH255" s="22">
        <f t="shared" si="197"/>
        <v>833.33333333333337</v>
      </c>
      <c r="BI255" s="22">
        <f t="shared" si="197"/>
        <v>833.33333333333337</v>
      </c>
      <c r="BJ255" s="22">
        <f t="shared" si="197"/>
        <v>833.33333333333337</v>
      </c>
      <c r="BK255" s="22">
        <f t="shared" si="197"/>
        <v>833.33333333333337</v>
      </c>
      <c r="BL255" s="22">
        <f t="shared" si="197"/>
        <v>833.33333333333337</v>
      </c>
      <c r="BM255" s="22">
        <f t="shared" si="197"/>
        <v>833.33333333333337</v>
      </c>
      <c r="BN255" s="22">
        <f t="shared" si="197"/>
        <v>833.33333333333337</v>
      </c>
      <c r="BO255" s="22">
        <f t="shared" si="197"/>
        <v>833.33333333333337</v>
      </c>
      <c r="BP255" s="22">
        <f t="shared" si="197"/>
        <v>833.33333333333337</v>
      </c>
      <c r="BQ255" s="22">
        <f t="shared" si="197"/>
        <v>833.33333333333337</v>
      </c>
    </row>
    <row r="256" spans="2:69" s="21" customFormat="1" ht="16" customHeight="1">
      <c r="B256" s="21" t="s">
        <v>132</v>
      </c>
      <c r="C256" s="212" t="s">
        <v>3</v>
      </c>
      <c r="D256" s="212" t="s">
        <v>118</v>
      </c>
      <c r="E256" s="212" t="s">
        <v>92</v>
      </c>
      <c r="F256" s="212" t="s">
        <v>92</v>
      </c>
      <c r="G256" s="212" t="s">
        <v>4</v>
      </c>
      <c r="H256" s="197" t="s">
        <v>72</v>
      </c>
      <c r="I256" s="197" t="str">
        <f t="shared" si="165"/>
        <v>ExpensesSales &amp; MarketingStaffRentRentSalesSales Director</v>
      </c>
      <c r="J256" s="22">
        <f t="shared" si="192"/>
        <v>0</v>
      </c>
      <c r="K256" s="22">
        <f t="shared" si="192"/>
        <v>0</v>
      </c>
      <c r="L256" s="22">
        <f t="shared" si="192"/>
        <v>0</v>
      </c>
      <c r="M256" s="22">
        <f t="shared" si="192"/>
        <v>0</v>
      </c>
      <c r="N256" s="22">
        <f t="shared" si="192"/>
        <v>0</v>
      </c>
      <c r="O256" s="22">
        <f t="shared" si="192"/>
        <v>0</v>
      </c>
      <c r="P256" s="22">
        <f t="shared" si="192"/>
        <v>0</v>
      </c>
      <c r="Q256" s="22">
        <f t="shared" si="192"/>
        <v>0</v>
      </c>
      <c r="R256" s="22">
        <f t="shared" si="192"/>
        <v>0</v>
      </c>
      <c r="S256" s="22">
        <f t="shared" si="192"/>
        <v>0</v>
      </c>
      <c r="T256" s="22">
        <f t="shared" ca="1" si="193"/>
        <v>16800</v>
      </c>
      <c r="U256" s="22">
        <f t="shared" si="193"/>
        <v>0</v>
      </c>
      <c r="V256" s="22">
        <f t="shared" ca="1" si="193"/>
        <v>26400</v>
      </c>
      <c r="W256" s="22">
        <f t="shared" ca="1" si="193"/>
        <v>26400</v>
      </c>
      <c r="X256" s="22">
        <f t="shared" ca="1" si="193"/>
        <v>30000</v>
      </c>
      <c r="Y256" s="22">
        <f t="shared" ca="1" si="193"/>
        <v>30000</v>
      </c>
      <c r="Z256" s="22">
        <f t="shared" ca="1" si="193"/>
        <v>36000</v>
      </c>
      <c r="AA256" s="22">
        <f t="shared" ca="1" si="193"/>
        <v>40800</v>
      </c>
      <c r="AB256" s="22">
        <f t="shared" ca="1" si="193"/>
        <v>68400</v>
      </c>
      <c r="AC256" s="22">
        <f t="shared" ca="1" si="193"/>
        <v>98400</v>
      </c>
      <c r="AD256" s="22">
        <f t="shared" ca="1" si="194"/>
        <v>114000</v>
      </c>
      <c r="AE256" s="22">
        <f t="shared" ca="1" si="194"/>
        <v>151200</v>
      </c>
      <c r="AF256" s="22">
        <f t="shared" ca="1" si="194"/>
        <v>151200</v>
      </c>
      <c r="AG256" s="22">
        <f t="shared" ca="1" si="194"/>
        <v>151200</v>
      </c>
      <c r="AH256" s="22">
        <f t="shared" ca="1" si="194"/>
        <v>151200</v>
      </c>
      <c r="AI256" s="22">
        <f t="shared" ca="1" si="194"/>
        <v>151200</v>
      </c>
      <c r="AJ256" s="22">
        <f t="shared" ca="1" si="194"/>
        <v>151200</v>
      </c>
      <c r="AK256" s="22">
        <f t="shared" ca="1" si="194"/>
        <v>151200</v>
      </c>
      <c r="AL256" s="22">
        <f t="shared" ca="1" si="194"/>
        <v>151200</v>
      </c>
      <c r="AM256" s="22">
        <f t="shared" ca="1" si="194"/>
        <v>151200</v>
      </c>
      <c r="AN256" s="22">
        <f t="shared" ca="1" si="195"/>
        <v>151200</v>
      </c>
      <c r="AO256" s="22">
        <f t="shared" ca="1" si="195"/>
        <v>151200</v>
      </c>
      <c r="AP256" s="22">
        <f t="shared" ca="1" si="195"/>
        <v>151200</v>
      </c>
      <c r="AQ256" s="22">
        <f t="shared" ca="1" si="195"/>
        <v>151200</v>
      </c>
      <c r="AR256" s="22">
        <f t="shared" ca="1" si="195"/>
        <v>151200</v>
      </c>
      <c r="AS256" s="22">
        <f t="shared" ca="1" si="195"/>
        <v>151200</v>
      </c>
      <c r="AT256" s="22">
        <f t="shared" ca="1" si="195"/>
        <v>151200</v>
      </c>
      <c r="AU256" s="22">
        <f t="shared" ca="1" si="195"/>
        <v>151200</v>
      </c>
      <c r="AV256" s="22">
        <f t="shared" ca="1" si="195"/>
        <v>151200</v>
      </c>
      <c r="AW256" s="22">
        <f t="shared" ca="1" si="195"/>
        <v>151200</v>
      </c>
      <c r="AX256" s="22">
        <f t="shared" ca="1" si="196"/>
        <v>151200</v>
      </c>
      <c r="AY256" s="22">
        <f t="shared" ca="1" si="196"/>
        <v>151200</v>
      </c>
      <c r="AZ256" s="22">
        <f t="shared" ca="1" si="196"/>
        <v>151200</v>
      </c>
      <c r="BA256" s="22">
        <f t="shared" ca="1" si="196"/>
        <v>151200</v>
      </c>
      <c r="BB256" s="22">
        <f t="shared" ca="1" si="196"/>
        <v>151200</v>
      </c>
      <c r="BC256" s="22">
        <f t="shared" ca="1" si="196"/>
        <v>151200</v>
      </c>
      <c r="BD256" s="22">
        <f t="shared" ca="1" si="196"/>
        <v>151200</v>
      </c>
      <c r="BE256" s="22">
        <f t="shared" ca="1" si="196"/>
        <v>152400</v>
      </c>
      <c r="BF256" s="22">
        <f t="shared" ca="1" si="196"/>
        <v>162000</v>
      </c>
      <c r="BG256" s="22">
        <f t="shared" ca="1" si="196"/>
        <v>162000</v>
      </c>
      <c r="BH256" s="22">
        <f t="shared" ca="1" si="197"/>
        <v>162000</v>
      </c>
      <c r="BI256" s="22">
        <f t="shared" ca="1" si="197"/>
        <v>162000</v>
      </c>
      <c r="BJ256" s="22">
        <f t="shared" ca="1" si="197"/>
        <v>162000</v>
      </c>
      <c r="BK256" s="22">
        <f t="shared" ca="1" si="197"/>
        <v>168000</v>
      </c>
      <c r="BL256" s="22">
        <f t="shared" ca="1" si="197"/>
        <v>168000</v>
      </c>
      <c r="BM256" s="22">
        <f t="shared" ca="1" si="197"/>
        <v>168000</v>
      </c>
      <c r="BN256" s="22">
        <f t="shared" ca="1" si="197"/>
        <v>178800</v>
      </c>
      <c r="BO256" s="22">
        <f t="shared" ca="1" si="197"/>
        <v>181200</v>
      </c>
      <c r="BP256" s="22">
        <f t="shared" ca="1" si="197"/>
        <v>181200</v>
      </c>
      <c r="BQ256" s="22">
        <f t="shared" ca="1" si="197"/>
        <v>181200</v>
      </c>
    </row>
    <row r="257" spans="2:69" s="21" customFormat="1" ht="16" customHeight="1">
      <c r="B257" s="21" t="s">
        <v>132</v>
      </c>
      <c r="C257" s="212" t="s">
        <v>3</v>
      </c>
      <c r="D257" s="212" t="s">
        <v>118</v>
      </c>
      <c r="E257" s="212" t="s">
        <v>92</v>
      </c>
      <c r="F257" s="212" t="s">
        <v>92</v>
      </c>
      <c r="G257" s="212" t="s">
        <v>4</v>
      </c>
      <c r="H257" s="197" t="s">
        <v>71</v>
      </c>
      <c r="I257" s="197" t="str">
        <f t="shared" si="165"/>
        <v>ExpensesSales &amp; MarketingStaffRentRentSalesAccount Manager</v>
      </c>
      <c r="J257" s="22">
        <f t="shared" si="192"/>
        <v>0</v>
      </c>
      <c r="K257" s="22">
        <f t="shared" si="192"/>
        <v>0</v>
      </c>
      <c r="L257" s="22">
        <f t="shared" si="192"/>
        <v>0</v>
      </c>
      <c r="M257" s="22">
        <f t="shared" si="192"/>
        <v>0</v>
      </c>
      <c r="N257" s="22">
        <f t="shared" si="192"/>
        <v>0</v>
      </c>
      <c r="O257" s="22">
        <f t="shared" si="192"/>
        <v>0</v>
      </c>
      <c r="P257" s="22">
        <f t="shared" si="192"/>
        <v>0</v>
      </c>
      <c r="Q257" s="22">
        <f t="shared" si="192"/>
        <v>0</v>
      </c>
      <c r="R257" s="22">
        <f t="shared" si="192"/>
        <v>0</v>
      </c>
      <c r="S257" s="22">
        <f t="shared" si="192"/>
        <v>0</v>
      </c>
      <c r="T257" s="22">
        <f t="shared" ca="1" si="193"/>
        <v>177600</v>
      </c>
      <c r="U257" s="22">
        <f t="shared" si="193"/>
        <v>0</v>
      </c>
      <c r="V257" s="22">
        <f t="shared" ca="1" si="193"/>
        <v>271200</v>
      </c>
      <c r="W257" s="22">
        <f t="shared" ca="1" si="193"/>
        <v>271200</v>
      </c>
      <c r="X257" s="22">
        <f t="shared" ca="1" si="193"/>
        <v>302400</v>
      </c>
      <c r="Y257" s="22">
        <f t="shared" ca="1" si="193"/>
        <v>302400</v>
      </c>
      <c r="Z257" s="22">
        <f t="shared" ca="1" si="193"/>
        <v>368400</v>
      </c>
      <c r="AA257" s="22">
        <f t="shared" ca="1" si="193"/>
        <v>409200</v>
      </c>
      <c r="AB257" s="22">
        <f t="shared" ca="1" si="193"/>
        <v>693600</v>
      </c>
      <c r="AC257" s="22">
        <f t="shared" ca="1" si="193"/>
        <v>988800</v>
      </c>
      <c r="AD257" s="22">
        <f t="shared" ca="1" si="194"/>
        <v>1149600</v>
      </c>
      <c r="AE257" s="22">
        <f t="shared" ca="1" si="194"/>
        <v>1514400</v>
      </c>
      <c r="AF257" s="22">
        <f t="shared" ca="1" si="194"/>
        <v>1514400</v>
      </c>
      <c r="AG257" s="22">
        <f t="shared" ca="1" si="194"/>
        <v>1514400</v>
      </c>
      <c r="AH257" s="22">
        <f t="shared" ca="1" si="194"/>
        <v>1514400</v>
      </c>
      <c r="AI257" s="22">
        <f t="shared" ca="1" si="194"/>
        <v>1514400</v>
      </c>
      <c r="AJ257" s="22">
        <f t="shared" ca="1" si="194"/>
        <v>1514400</v>
      </c>
      <c r="AK257" s="22">
        <f t="shared" ca="1" si="194"/>
        <v>1514400</v>
      </c>
      <c r="AL257" s="22">
        <f t="shared" ca="1" si="194"/>
        <v>1514400</v>
      </c>
      <c r="AM257" s="22">
        <f t="shared" ca="1" si="194"/>
        <v>1514400</v>
      </c>
      <c r="AN257" s="22">
        <f t="shared" ca="1" si="195"/>
        <v>1514400</v>
      </c>
      <c r="AO257" s="22">
        <f t="shared" ca="1" si="195"/>
        <v>1514400</v>
      </c>
      <c r="AP257" s="22">
        <f t="shared" ca="1" si="195"/>
        <v>1514400</v>
      </c>
      <c r="AQ257" s="22">
        <f t="shared" ca="1" si="195"/>
        <v>1514400</v>
      </c>
      <c r="AR257" s="22">
        <f t="shared" ca="1" si="195"/>
        <v>1514400</v>
      </c>
      <c r="AS257" s="22">
        <f t="shared" ca="1" si="195"/>
        <v>1514400</v>
      </c>
      <c r="AT257" s="22">
        <f t="shared" ca="1" si="195"/>
        <v>1514400</v>
      </c>
      <c r="AU257" s="22">
        <f t="shared" ca="1" si="195"/>
        <v>1514400</v>
      </c>
      <c r="AV257" s="22">
        <f t="shared" ca="1" si="195"/>
        <v>1514400</v>
      </c>
      <c r="AW257" s="22">
        <f t="shared" ca="1" si="195"/>
        <v>1514400</v>
      </c>
      <c r="AX257" s="22">
        <f t="shared" ca="1" si="196"/>
        <v>1514400</v>
      </c>
      <c r="AY257" s="22">
        <f t="shared" ca="1" si="196"/>
        <v>1514400</v>
      </c>
      <c r="AZ257" s="22">
        <f t="shared" ca="1" si="196"/>
        <v>1514400</v>
      </c>
      <c r="BA257" s="22">
        <f t="shared" ca="1" si="196"/>
        <v>1514400</v>
      </c>
      <c r="BB257" s="22">
        <f t="shared" ca="1" si="196"/>
        <v>1514400</v>
      </c>
      <c r="BC257" s="22">
        <f t="shared" ca="1" si="196"/>
        <v>1514400</v>
      </c>
      <c r="BD257" s="22">
        <f t="shared" ca="1" si="196"/>
        <v>1514400</v>
      </c>
      <c r="BE257" s="22">
        <f t="shared" ca="1" si="196"/>
        <v>1534800</v>
      </c>
      <c r="BF257" s="22">
        <f t="shared" ca="1" si="196"/>
        <v>1629600</v>
      </c>
      <c r="BG257" s="22">
        <f t="shared" ca="1" si="196"/>
        <v>1629600</v>
      </c>
      <c r="BH257" s="22">
        <f t="shared" ca="1" si="197"/>
        <v>1629600</v>
      </c>
      <c r="BI257" s="22">
        <f t="shared" ca="1" si="197"/>
        <v>1629600</v>
      </c>
      <c r="BJ257" s="22">
        <f t="shared" ca="1" si="197"/>
        <v>1629600</v>
      </c>
      <c r="BK257" s="22">
        <f t="shared" ca="1" si="197"/>
        <v>1686000</v>
      </c>
      <c r="BL257" s="22">
        <f t="shared" ca="1" si="197"/>
        <v>1686000</v>
      </c>
      <c r="BM257" s="22">
        <f t="shared" ca="1" si="197"/>
        <v>1686000</v>
      </c>
      <c r="BN257" s="22">
        <f t="shared" ca="1" si="197"/>
        <v>1796400</v>
      </c>
      <c r="BO257" s="22">
        <f t="shared" ca="1" si="197"/>
        <v>1813200</v>
      </c>
      <c r="BP257" s="22">
        <f t="shared" ca="1" si="197"/>
        <v>1813200</v>
      </c>
      <c r="BQ257" s="22">
        <f t="shared" ca="1" si="197"/>
        <v>1813200</v>
      </c>
    </row>
    <row r="258" spans="2:69" s="21" customFormat="1" ht="15.75" customHeight="1">
      <c r="B258" s="21" t="s">
        <v>132</v>
      </c>
      <c r="C258" s="212" t="s">
        <v>3</v>
      </c>
      <c r="D258" s="212" t="s">
        <v>118</v>
      </c>
      <c r="E258" s="212" t="s">
        <v>92</v>
      </c>
      <c r="F258" s="212" t="s">
        <v>92</v>
      </c>
      <c r="G258" s="212" t="s">
        <v>97</v>
      </c>
      <c r="H258" s="197" t="s">
        <v>33</v>
      </c>
      <c r="I258" s="197" t="str">
        <f t="shared" si="165"/>
        <v>ExpensesSales &amp; MarketingStaffRentRentMarketingProduct Manager</v>
      </c>
      <c r="J258" s="22">
        <f t="shared" si="192"/>
        <v>0</v>
      </c>
      <c r="K258" s="22">
        <f t="shared" si="192"/>
        <v>0</v>
      </c>
      <c r="L258" s="22">
        <f t="shared" si="192"/>
        <v>0</v>
      </c>
      <c r="M258" s="22">
        <f t="shared" si="192"/>
        <v>0</v>
      </c>
      <c r="N258" s="22">
        <f t="shared" si="192"/>
        <v>0</v>
      </c>
      <c r="O258" s="22">
        <f t="shared" si="192"/>
        <v>0</v>
      </c>
      <c r="P258" s="22">
        <f t="shared" si="192"/>
        <v>0</v>
      </c>
      <c r="Q258" s="22">
        <f t="shared" si="192"/>
        <v>0</v>
      </c>
      <c r="R258" s="22">
        <f t="shared" si="192"/>
        <v>0</v>
      </c>
      <c r="S258" s="22">
        <f t="shared" si="192"/>
        <v>0</v>
      </c>
      <c r="T258" s="22">
        <f t="shared" si="193"/>
        <v>0</v>
      </c>
      <c r="U258" s="22">
        <f t="shared" si="193"/>
        <v>0</v>
      </c>
      <c r="V258" s="22">
        <f t="shared" si="193"/>
        <v>0</v>
      </c>
      <c r="W258" s="22">
        <f t="shared" si="193"/>
        <v>0</v>
      </c>
      <c r="X258" s="22">
        <f t="shared" si="193"/>
        <v>0</v>
      </c>
      <c r="Y258" s="22">
        <f t="shared" si="193"/>
        <v>0</v>
      </c>
      <c r="Z258" s="22">
        <f t="shared" si="193"/>
        <v>0</v>
      </c>
      <c r="AA258" s="22">
        <f t="shared" si="193"/>
        <v>0</v>
      </c>
      <c r="AB258" s="22">
        <f t="shared" si="193"/>
        <v>0</v>
      </c>
      <c r="AC258" s="22">
        <f t="shared" si="193"/>
        <v>0</v>
      </c>
      <c r="AD258" s="22">
        <f t="shared" si="194"/>
        <v>0</v>
      </c>
      <c r="AE258" s="22">
        <f t="shared" si="194"/>
        <v>0</v>
      </c>
      <c r="AF258" s="22">
        <f t="shared" si="194"/>
        <v>0</v>
      </c>
      <c r="AG258" s="22">
        <f t="shared" si="194"/>
        <v>0</v>
      </c>
      <c r="AH258" s="22">
        <f t="shared" si="194"/>
        <v>1200</v>
      </c>
      <c r="AI258" s="22">
        <f t="shared" si="194"/>
        <v>1200</v>
      </c>
      <c r="AJ258" s="22">
        <f t="shared" si="194"/>
        <v>1200</v>
      </c>
      <c r="AK258" s="22">
        <f t="shared" si="194"/>
        <v>1200</v>
      </c>
      <c r="AL258" s="22">
        <f t="shared" si="194"/>
        <v>1200</v>
      </c>
      <c r="AM258" s="22">
        <f t="shared" si="194"/>
        <v>1200</v>
      </c>
      <c r="AN258" s="22">
        <f t="shared" si="195"/>
        <v>1200</v>
      </c>
      <c r="AO258" s="22">
        <f t="shared" si="195"/>
        <v>1200</v>
      </c>
      <c r="AP258" s="22">
        <f t="shared" si="195"/>
        <v>1200</v>
      </c>
      <c r="AQ258" s="22">
        <f t="shared" si="195"/>
        <v>1200</v>
      </c>
      <c r="AR258" s="22">
        <f t="shared" si="195"/>
        <v>1200</v>
      </c>
      <c r="AS258" s="22">
        <f t="shared" si="195"/>
        <v>1200</v>
      </c>
      <c r="AT258" s="22">
        <f t="shared" si="195"/>
        <v>1200</v>
      </c>
      <c r="AU258" s="22">
        <f t="shared" si="195"/>
        <v>1200</v>
      </c>
      <c r="AV258" s="22">
        <f t="shared" si="195"/>
        <v>1200</v>
      </c>
      <c r="AW258" s="22">
        <f t="shared" si="195"/>
        <v>1200</v>
      </c>
      <c r="AX258" s="22">
        <f t="shared" si="196"/>
        <v>1200</v>
      </c>
      <c r="AY258" s="22">
        <f t="shared" si="196"/>
        <v>1200</v>
      </c>
      <c r="AZ258" s="22">
        <f t="shared" si="196"/>
        <v>1200</v>
      </c>
      <c r="BA258" s="22">
        <f t="shared" si="196"/>
        <v>1200</v>
      </c>
      <c r="BB258" s="22">
        <f t="shared" si="196"/>
        <v>1200</v>
      </c>
      <c r="BC258" s="22">
        <f t="shared" si="196"/>
        <v>1200</v>
      </c>
      <c r="BD258" s="22">
        <f t="shared" si="196"/>
        <v>1200</v>
      </c>
      <c r="BE258" s="22">
        <f t="shared" si="196"/>
        <v>1200</v>
      </c>
      <c r="BF258" s="22">
        <f t="shared" si="196"/>
        <v>1200</v>
      </c>
      <c r="BG258" s="22">
        <f t="shared" si="196"/>
        <v>2400</v>
      </c>
      <c r="BH258" s="22">
        <f t="shared" si="197"/>
        <v>2400</v>
      </c>
      <c r="BI258" s="22">
        <f t="shared" si="197"/>
        <v>2400</v>
      </c>
      <c r="BJ258" s="22">
        <f t="shared" si="197"/>
        <v>2400</v>
      </c>
      <c r="BK258" s="22">
        <f t="shared" si="197"/>
        <v>2400</v>
      </c>
      <c r="BL258" s="22">
        <f t="shared" si="197"/>
        <v>2400</v>
      </c>
      <c r="BM258" s="22">
        <f t="shared" si="197"/>
        <v>2400</v>
      </c>
      <c r="BN258" s="22">
        <f t="shared" si="197"/>
        <v>2400</v>
      </c>
      <c r="BO258" s="22">
        <f t="shared" si="197"/>
        <v>2400</v>
      </c>
      <c r="BP258" s="22">
        <f t="shared" si="197"/>
        <v>2400</v>
      </c>
      <c r="BQ258" s="22">
        <f t="shared" si="197"/>
        <v>2400</v>
      </c>
    </row>
    <row r="259" spans="2:69" s="21" customFormat="1" ht="16" customHeight="1">
      <c r="B259" s="21" t="s">
        <v>132</v>
      </c>
      <c r="C259" s="212" t="s">
        <v>3</v>
      </c>
      <c r="D259" s="212" t="s">
        <v>118</v>
      </c>
      <c r="E259" s="212" t="s">
        <v>92</v>
      </c>
      <c r="F259" s="212" t="s">
        <v>92</v>
      </c>
      <c r="G259" s="212" t="s">
        <v>97</v>
      </c>
      <c r="H259" s="197" t="s">
        <v>76</v>
      </c>
      <c r="I259" s="197" t="str">
        <f t="shared" si="165"/>
        <v>ExpensesSales &amp; MarketingStaffRentRentMarketingMarketing Director</v>
      </c>
      <c r="J259" s="22">
        <f t="shared" si="192"/>
        <v>0</v>
      </c>
      <c r="K259" s="22">
        <f t="shared" si="192"/>
        <v>0</v>
      </c>
      <c r="L259" s="22">
        <f t="shared" si="192"/>
        <v>0</v>
      </c>
      <c r="M259" s="22">
        <f t="shared" si="192"/>
        <v>0</v>
      </c>
      <c r="N259" s="22">
        <f t="shared" si="192"/>
        <v>0</v>
      </c>
      <c r="O259" s="22">
        <f t="shared" si="192"/>
        <v>0</v>
      </c>
      <c r="P259" s="22">
        <f t="shared" si="192"/>
        <v>1200</v>
      </c>
      <c r="Q259" s="22">
        <f t="shared" si="192"/>
        <v>1200</v>
      </c>
      <c r="R259" s="22">
        <f t="shared" si="192"/>
        <v>1200</v>
      </c>
      <c r="S259" s="22">
        <f t="shared" si="192"/>
        <v>1200</v>
      </c>
      <c r="T259" s="22">
        <f t="shared" si="193"/>
        <v>1200</v>
      </c>
      <c r="U259" s="22">
        <f t="shared" si="193"/>
        <v>1200</v>
      </c>
      <c r="V259" s="22">
        <f t="shared" si="193"/>
        <v>1200</v>
      </c>
      <c r="W259" s="22">
        <f t="shared" si="193"/>
        <v>1200</v>
      </c>
      <c r="X259" s="22">
        <f t="shared" si="193"/>
        <v>1200</v>
      </c>
      <c r="Y259" s="22">
        <f t="shared" si="193"/>
        <v>1200</v>
      </c>
      <c r="Z259" s="22">
        <f t="shared" si="193"/>
        <v>1200</v>
      </c>
      <c r="AA259" s="22">
        <f t="shared" si="193"/>
        <v>1200</v>
      </c>
      <c r="AB259" s="22">
        <f t="shared" si="193"/>
        <v>1200</v>
      </c>
      <c r="AC259" s="22">
        <f t="shared" si="193"/>
        <v>1200</v>
      </c>
      <c r="AD259" s="22">
        <f t="shared" si="194"/>
        <v>1200</v>
      </c>
      <c r="AE259" s="22">
        <f t="shared" si="194"/>
        <v>1200</v>
      </c>
      <c r="AF259" s="22">
        <f t="shared" si="194"/>
        <v>1200</v>
      </c>
      <c r="AG259" s="22">
        <f t="shared" si="194"/>
        <v>1200</v>
      </c>
      <c r="AH259" s="22">
        <f t="shared" si="194"/>
        <v>1200</v>
      </c>
      <c r="AI259" s="22">
        <f t="shared" si="194"/>
        <v>1200</v>
      </c>
      <c r="AJ259" s="22">
        <f t="shared" si="194"/>
        <v>1200</v>
      </c>
      <c r="AK259" s="22">
        <f t="shared" si="194"/>
        <v>1200</v>
      </c>
      <c r="AL259" s="22">
        <f t="shared" si="194"/>
        <v>1200</v>
      </c>
      <c r="AM259" s="22">
        <f t="shared" si="194"/>
        <v>1200</v>
      </c>
      <c r="AN259" s="22">
        <f t="shared" si="195"/>
        <v>1200</v>
      </c>
      <c r="AO259" s="22">
        <f t="shared" si="195"/>
        <v>1200</v>
      </c>
      <c r="AP259" s="22">
        <f t="shared" si="195"/>
        <v>1200</v>
      </c>
      <c r="AQ259" s="22">
        <f t="shared" si="195"/>
        <v>1200</v>
      </c>
      <c r="AR259" s="22">
        <f t="shared" si="195"/>
        <v>1200</v>
      </c>
      <c r="AS259" s="22">
        <f t="shared" si="195"/>
        <v>1200</v>
      </c>
      <c r="AT259" s="22">
        <f t="shared" si="195"/>
        <v>1200</v>
      </c>
      <c r="AU259" s="22">
        <f t="shared" si="195"/>
        <v>1200</v>
      </c>
      <c r="AV259" s="22">
        <f t="shared" si="195"/>
        <v>1200</v>
      </c>
      <c r="AW259" s="22">
        <f t="shared" si="195"/>
        <v>1200</v>
      </c>
      <c r="AX259" s="22">
        <f t="shared" si="196"/>
        <v>1200</v>
      </c>
      <c r="AY259" s="22">
        <f t="shared" si="196"/>
        <v>1200</v>
      </c>
      <c r="AZ259" s="22">
        <f t="shared" si="196"/>
        <v>1200</v>
      </c>
      <c r="BA259" s="22">
        <f t="shared" si="196"/>
        <v>1200</v>
      </c>
      <c r="BB259" s="22">
        <f t="shared" si="196"/>
        <v>1200</v>
      </c>
      <c r="BC259" s="22">
        <f t="shared" si="196"/>
        <v>1200</v>
      </c>
      <c r="BD259" s="22">
        <f t="shared" si="196"/>
        <v>1200</v>
      </c>
      <c r="BE259" s="22">
        <f t="shared" si="196"/>
        <v>1200</v>
      </c>
      <c r="BF259" s="22">
        <f t="shared" si="196"/>
        <v>1200</v>
      </c>
      <c r="BG259" s="22">
        <f t="shared" si="196"/>
        <v>1200</v>
      </c>
      <c r="BH259" s="22">
        <f t="shared" si="197"/>
        <v>1200</v>
      </c>
      <c r="BI259" s="22">
        <f t="shared" si="197"/>
        <v>1200</v>
      </c>
      <c r="BJ259" s="22">
        <f t="shared" si="197"/>
        <v>1200</v>
      </c>
      <c r="BK259" s="22">
        <f t="shared" si="197"/>
        <v>1200</v>
      </c>
      <c r="BL259" s="22">
        <f t="shared" si="197"/>
        <v>1200</v>
      </c>
      <c r="BM259" s="22">
        <f t="shared" si="197"/>
        <v>1200</v>
      </c>
      <c r="BN259" s="22">
        <f t="shared" si="197"/>
        <v>1200</v>
      </c>
      <c r="BO259" s="22">
        <f t="shared" si="197"/>
        <v>1200</v>
      </c>
      <c r="BP259" s="22">
        <f t="shared" si="197"/>
        <v>1200</v>
      </c>
      <c r="BQ259" s="22">
        <f t="shared" si="197"/>
        <v>1200</v>
      </c>
    </row>
    <row r="260" spans="2:69" s="21" customFormat="1" ht="16" customHeight="1">
      <c r="B260" s="21" t="s">
        <v>132</v>
      </c>
      <c r="C260" s="212" t="s">
        <v>3</v>
      </c>
      <c r="D260" s="212" t="s">
        <v>118</v>
      </c>
      <c r="E260" s="212" t="s">
        <v>93</v>
      </c>
      <c r="F260" s="212" t="s">
        <v>93</v>
      </c>
      <c r="G260" s="212" t="s">
        <v>4</v>
      </c>
      <c r="H260" s="197" t="s">
        <v>72</v>
      </c>
      <c r="I260" s="197" t="str">
        <f t="shared" si="165"/>
        <v>ExpensesSales &amp; MarketingStaffSuppliesSuppliesSalesSales Director</v>
      </c>
      <c r="J260" s="22">
        <f t="shared" si="192"/>
        <v>0</v>
      </c>
      <c r="K260" s="22">
        <f t="shared" si="192"/>
        <v>0</v>
      </c>
      <c r="L260" s="22">
        <f t="shared" si="192"/>
        <v>0</v>
      </c>
      <c r="M260" s="22">
        <f t="shared" si="192"/>
        <v>0</v>
      </c>
      <c r="N260" s="22">
        <f t="shared" si="192"/>
        <v>0</v>
      </c>
      <c r="O260" s="22">
        <f t="shared" si="192"/>
        <v>0</v>
      </c>
      <c r="P260" s="22">
        <f t="shared" si="192"/>
        <v>0</v>
      </c>
      <c r="Q260" s="22">
        <f t="shared" si="192"/>
        <v>0</v>
      </c>
      <c r="R260" s="22">
        <f t="shared" si="192"/>
        <v>0</v>
      </c>
      <c r="S260" s="22">
        <f t="shared" si="192"/>
        <v>0</v>
      </c>
      <c r="T260" s="22">
        <f t="shared" ca="1" si="193"/>
        <v>1050</v>
      </c>
      <c r="U260" s="22">
        <f t="shared" si="193"/>
        <v>0</v>
      </c>
      <c r="V260" s="22">
        <f t="shared" ca="1" si="193"/>
        <v>1650</v>
      </c>
      <c r="W260" s="22">
        <f t="shared" ca="1" si="193"/>
        <v>1650</v>
      </c>
      <c r="X260" s="22">
        <f t="shared" ca="1" si="193"/>
        <v>1875</v>
      </c>
      <c r="Y260" s="22">
        <f t="shared" ca="1" si="193"/>
        <v>1875</v>
      </c>
      <c r="Z260" s="22">
        <f t="shared" ca="1" si="193"/>
        <v>2250</v>
      </c>
      <c r="AA260" s="22">
        <f t="shared" ca="1" si="193"/>
        <v>2550</v>
      </c>
      <c r="AB260" s="22">
        <f t="shared" ca="1" si="193"/>
        <v>4275</v>
      </c>
      <c r="AC260" s="22">
        <f t="shared" ca="1" si="193"/>
        <v>6150</v>
      </c>
      <c r="AD260" s="22">
        <f t="shared" ca="1" si="194"/>
        <v>7125</v>
      </c>
      <c r="AE260" s="22">
        <f t="shared" ca="1" si="194"/>
        <v>9450</v>
      </c>
      <c r="AF260" s="22">
        <f t="shared" ca="1" si="194"/>
        <v>9450</v>
      </c>
      <c r="AG260" s="22">
        <f t="shared" ca="1" si="194"/>
        <v>9450</v>
      </c>
      <c r="AH260" s="22">
        <f t="shared" ca="1" si="194"/>
        <v>9450</v>
      </c>
      <c r="AI260" s="22">
        <f t="shared" ca="1" si="194"/>
        <v>9450</v>
      </c>
      <c r="AJ260" s="22">
        <f t="shared" ca="1" si="194"/>
        <v>9450</v>
      </c>
      <c r="AK260" s="22">
        <f t="shared" ca="1" si="194"/>
        <v>9450</v>
      </c>
      <c r="AL260" s="22">
        <f t="shared" ca="1" si="194"/>
        <v>9450</v>
      </c>
      <c r="AM260" s="22">
        <f t="shared" ca="1" si="194"/>
        <v>9450</v>
      </c>
      <c r="AN260" s="22">
        <f t="shared" ca="1" si="195"/>
        <v>9450</v>
      </c>
      <c r="AO260" s="22">
        <f t="shared" ca="1" si="195"/>
        <v>9450</v>
      </c>
      <c r="AP260" s="22">
        <f t="shared" ca="1" si="195"/>
        <v>9450</v>
      </c>
      <c r="AQ260" s="22">
        <f t="shared" ca="1" si="195"/>
        <v>9450</v>
      </c>
      <c r="AR260" s="22">
        <f t="shared" ca="1" si="195"/>
        <v>9450</v>
      </c>
      <c r="AS260" s="22">
        <f t="shared" ca="1" si="195"/>
        <v>9450</v>
      </c>
      <c r="AT260" s="22">
        <f t="shared" ca="1" si="195"/>
        <v>9450</v>
      </c>
      <c r="AU260" s="22">
        <f t="shared" ca="1" si="195"/>
        <v>9450</v>
      </c>
      <c r="AV260" s="22">
        <f t="shared" ca="1" si="195"/>
        <v>9450</v>
      </c>
      <c r="AW260" s="22">
        <f t="shared" ca="1" si="195"/>
        <v>9450</v>
      </c>
      <c r="AX260" s="22">
        <f t="shared" ca="1" si="196"/>
        <v>9450</v>
      </c>
      <c r="AY260" s="22">
        <f t="shared" ca="1" si="196"/>
        <v>9450</v>
      </c>
      <c r="AZ260" s="22">
        <f t="shared" ca="1" si="196"/>
        <v>9450</v>
      </c>
      <c r="BA260" s="22">
        <f t="shared" ca="1" si="196"/>
        <v>9450</v>
      </c>
      <c r="BB260" s="22">
        <f t="shared" ca="1" si="196"/>
        <v>9450</v>
      </c>
      <c r="BC260" s="22">
        <f t="shared" ca="1" si="196"/>
        <v>9450</v>
      </c>
      <c r="BD260" s="22">
        <f t="shared" ca="1" si="196"/>
        <v>9450</v>
      </c>
      <c r="BE260" s="22">
        <f t="shared" ca="1" si="196"/>
        <v>9525</v>
      </c>
      <c r="BF260" s="22">
        <f t="shared" ca="1" si="196"/>
        <v>10125</v>
      </c>
      <c r="BG260" s="22">
        <f t="shared" ca="1" si="196"/>
        <v>10125</v>
      </c>
      <c r="BH260" s="22">
        <f t="shared" ca="1" si="197"/>
        <v>10125</v>
      </c>
      <c r="BI260" s="22">
        <f t="shared" ca="1" si="197"/>
        <v>10125</v>
      </c>
      <c r="BJ260" s="22">
        <f t="shared" ca="1" si="197"/>
        <v>10125</v>
      </c>
      <c r="BK260" s="22">
        <f t="shared" ca="1" si="197"/>
        <v>10500</v>
      </c>
      <c r="BL260" s="22">
        <f t="shared" ca="1" si="197"/>
        <v>10500</v>
      </c>
      <c r="BM260" s="22">
        <f t="shared" ca="1" si="197"/>
        <v>10500</v>
      </c>
      <c r="BN260" s="22">
        <f t="shared" ca="1" si="197"/>
        <v>11175</v>
      </c>
      <c r="BO260" s="22">
        <f t="shared" ca="1" si="197"/>
        <v>11325</v>
      </c>
      <c r="BP260" s="22">
        <f t="shared" ca="1" si="197"/>
        <v>11325</v>
      </c>
      <c r="BQ260" s="22">
        <f t="shared" ca="1" si="197"/>
        <v>11325</v>
      </c>
    </row>
    <row r="261" spans="2:69" s="21" customFormat="1" ht="16" customHeight="1">
      <c r="B261" s="21" t="s">
        <v>132</v>
      </c>
      <c r="C261" s="212" t="s">
        <v>3</v>
      </c>
      <c r="D261" s="212" t="s">
        <v>118</v>
      </c>
      <c r="E261" s="212" t="s">
        <v>93</v>
      </c>
      <c r="F261" s="212" t="s">
        <v>93</v>
      </c>
      <c r="G261" s="212" t="s">
        <v>4</v>
      </c>
      <c r="H261" s="197" t="s">
        <v>71</v>
      </c>
      <c r="I261" s="197" t="str">
        <f t="shared" si="165"/>
        <v>ExpensesSales &amp; MarketingStaffSuppliesSuppliesSalesAccount Manager</v>
      </c>
      <c r="J261" s="22">
        <f t="shared" si="192"/>
        <v>0</v>
      </c>
      <c r="K261" s="22">
        <f t="shared" si="192"/>
        <v>0</v>
      </c>
      <c r="L261" s="22">
        <f t="shared" si="192"/>
        <v>0</v>
      </c>
      <c r="M261" s="22">
        <f t="shared" si="192"/>
        <v>0</v>
      </c>
      <c r="N261" s="22">
        <f t="shared" si="192"/>
        <v>0</v>
      </c>
      <c r="O261" s="22">
        <f t="shared" si="192"/>
        <v>0</v>
      </c>
      <c r="P261" s="22">
        <f t="shared" si="192"/>
        <v>0</v>
      </c>
      <c r="Q261" s="22">
        <f t="shared" si="192"/>
        <v>0</v>
      </c>
      <c r="R261" s="22">
        <f t="shared" si="192"/>
        <v>0</v>
      </c>
      <c r="S261" s="22">
        <f t="shared" si="192"/>
        <v>0</v>
      </c>
      <c r="T261" s="22">
        <f t="shared" ca="1" si="193"/>
        <v>11100</v>
      </c>
      <c r="U261" s="22">
        <f t="shared" si="193"/>
        <v>0</v>
      </c>
      <c r="V261" s="22">
        <f t="shared" ca="1" si="193"/>
        <v>16950</v>
      </c>
      <c r="W261" s="22">
        <f t="shared" ca="1" si="193"/>
        <v>16950</v>
      </c>
      <c r="X261" s="22">
        <f t="shared" ca="1" si="193"/>
        <v>18900</v>
      </c>
      <c r="Y261" s="22">
        <f t="shared" ca="1" si="193"/>
        <v>18900</v>
      </c>
      <c r="Z261" s="22">
        <f t="shared" ca="1" si="193"/>
        <v>23025</v>
      </c>
      <c r="AA261" s="22">
        <f t="shared" ca="1" si="193"/>
        <v>25575</v>
      </c>
      <c r="AB261" s="22">
        <f t="shared" ca="1" si="193"/>
        <v>43350</v>
      </c>
      <c r="AC261" s="22">
        <f t="shared" ca="1" si="193"/>
        <v>61800</v>
      </c>
      <c r="AD261" s="22">
        <f t="shared" ca="1" si="194"/>
        <v>71850</v>
      </c>
      <c r="AE261" s="22">
        <f t="shared" ca="1" si="194"/>
        <v>94650</v>
      </c>
      <c r="AF261" s="22">
        <f t="shared" ca="1" si="194"/>
        <v>94650</v>
      </c>
      <c r="AG261" s="22">
        <f t="shared" ca="1" si="194"/>
        <v>94650</v>
      </c>
      <c r="AH261" s="22">
        <f t="shared" ca="1" si="194"/>
        <v>94650</v>
      </c>
      <c r="AI261" s="22">
        <f t="shared" ca="1" si="194"/>
        <v>94650</v>
      </c>
      <c r="AJ261" s="22">
        <f t="shared" ca="1" si="194"/>
        <v>94650</v>
      </c>
      <c r="AK261" s="22">
        <f t="shared" ca="1" si="194"/>
        <v>94650</v>
      </c>
      <c r="AL261" s="22">
        <f t="shared" ca="1" si="194"/>
        <v>94650</v>
      </c>
      <c r="AM261" s="22">
        <f t="shared" ca="1" si="194"/>
        <v>94650</v>
      </c>
      <c r="AN261" s="22">
        <f t="shared" ca="1" si="195"/>
        <v>94650</v>
      </c>
      <c r="AO261" s="22">
        <f t="shared" ca="1" si="195"/>
        <v>94650</v>
      </c>
      <c r="AP261" s="22">
        <f t="shared" ca="1" si="195"/>
        <v>94650</v>
      </c>
      <c r="AQ261" s="22">
        <f t="shared" ca="1" si="195"/>
        <v>94650</v>
      </c>
      <c r="AR261" s="22">
        <f t="shared" ca="1" si="195"/>
        <v>94650</v>
      </c>
      <c r="AS261" s="22">
        <f t="shared" ca="1" si="195"/>
        <v>94650</v>
      </c>
      <c r="AT261" s="22">
        <f t="shared" ca="1" si="195"/>
        <v>94650</v>
      </c>
      <c r="AU261" s="22">
        <f t="shared" ca="1" si="195"/>
        <v>94650</v>
      </c>
      <c r="AV261" s="22">
        <f t="shared" ca="1" si="195"/>
        <v>94650</v>
      </c>
      <c r="AW261" s="22">
        <f t="shared" ca="1" si="195"/>
        <v>94650</v>
      </c>
      <c r="AX261" s="22">
        <f t="shared" ca="1" si="196"/>
        <v>94650</v>
      </c>
      <c r="AY261" s="22">
        <f t="shared" ca="1" si="196"/>
        <v>94650</v>
      </c>
      <c r="AZ261" s="22">
        <f t="shared" ca="1" si="196"/>
        <v>94650</v>
      </c>
      <c r="BA261" s="22">
        <f t="shared" ca="1" si="196"/>
        <v>94650</v>
      </c>
      <c r="BB261" s="22">
        <f t="shared" ca="1" si="196"/>
        <v>94650</v>
      </c>
      <c r="BC261" s="22">
        <f t="shared" ca="1" si="196"/>
        <v>94650</v>
      </c>
      <c r="BD261" s="22">
        <f t="shared" ca="1" si="196"/>
        <v>94650</v>
      </c>
      <c r="BE261" s="22">
        <f t="shared" ca="1" si="196"/>
        <v>95925</v>
      </c>
      <c r="BF261" s="22">
        <f t="shared" ca="1" si="196"/>
        <v>101850</v>
      </c>
      <c r="BG261" s="22">
        <f t="shared" ca="1" si="196"/>
        <v>101850</v>
      </c>
      <c r="BH261" s="22">
        <f t="shared" ca="1" si="197"/>
        <v>101850</v>
      </c>
      <c r="BI261" s="22">
        <f t="shared" ca="1" si="197"/>
        <v>101850</v>
      </c>
      <c r="BJ261" s="22">
        <f t="shared" ca="1" si="197"/>
        <v>101850</v>
      </c>
      <c r="BK261" s="22">
        <f t="shared" ca="1" si="197"/>
        <v>105375</v>
      </c>
      <c r="BL261" s="22">
        <f t="shared" ca="1" si="197"/>
        <v>105375</v>
      </c>
      <c r="BM261" s="22">
        <f t="shared" ca="1" si="197"/>
        <v>105375</v>
      </c>
      <c r="BN261" s="22">
        <f t="shared" ca="1" si="197"/>
        <v>112275</v>
      </c>
      <c r="BO261" s="22">
        <f t="shared" ca="1" si="197"/>
        <v>113325</v>
      </c>
      <c r="BP261" s="22">
        <f t="shared" ca="1" si="197"/>
        <v>113325</v>
      </c>
      <c r="BQ261" s="22">
        <f t="shared" ca="1" si="197"/>
        <v>113325</v>
      </c>
    </row>
    <row r="262" spans="2:69" s="21" customFormat="1" ht="16" customHeight="1">
      <c r="B262" s="21" t="s">
        <v>132</v>
      </c>
      <c r="C262" s="212" t="s">
        <v>3</v>
      </c>
      <c r="D262" s="212" t="s">
        <v>118</v>
      </c>
      <c r="E262" s="212" t="s">
        <v>93</v>
      </c>
      <c r="F262" s="212" t="s">
        <v>93</v>
      </c>
      <c r="G262" s="212" t="s">
        <v>97</v>
      </c>
      <c r="H262" s="197" t="s">
        <v>33</v>
      </c>
      <c r="I262" s="197" t="str">
        <f t="shared" si="165"/>
        <v>ExpensesSales &amp; MarketingStaffSuppliesSuppliesMarketingProduct Manager</v>
      </c>
      <c r="J262" s="22">
        <f t="shared" ref="J262:S267" si="198">INDEX(RoleData,MATCH($H262,RoleNames,),MATCH($E262,ExpenseNames,))*INDEX(StaffData,MATCH(CONCATENATE($C262,"Staff",$G262,$H262),StaffDataLookupName,),MATCH(J$6,StaffDataMonths,))/INDEX(RoleData,3,MATCH($F262,ExpenseNames,))</f>
        <v>0</v>
      </c>
      <c r="K262" s="22">
        <f t="shared" si="198"/>
        <v>0</v>
      </c>
      <c r="L262" s="22">
        <f t="shared" si="198"/>
        <v>0</v>
      </c>
      <c r="M262" s="22">
        <f t="shared" si="198"/>
        <v>0</v>
      </c>
      <c r="N262" s="22">
        <f t="shared" si="198"/>
        <v>0</v>
      </c>
      <c r="O262" s="22">
        <f t="shared" si="198"/>
        <v>0</v>
      </c>
      <c r="P262" s="22">
        <f t="shared" si="198"/>
        <v>0</v>
      </c>
      <c r="Q262" s="22">
        <f t="shared" si="198"/>
        <v>0</v>
      </c>
      <c r="R262" s="22">
        <f t="shared" si="198"/>
        <v>0</v>
      </c>
      <c r="S262" s="22">
        <f t="shared" si="198"/>
        <v>0</v>
      </c>
      <c r="T262" s="22">
        <f t="shared" ref="T262:AC267" si="199">INDEX(RoleData,MATCH($H262,RoleNames,),MATCH($E262,ExpenseNames,))*INDEX(StaffData,MATCH(CONCATENATE($C262,"Staff",$G262,$H262),StaffDataLookupName,),MATCH(T$6,StaffDataMonths,))/INDEX(RoleData,3,MATCH($F262,ExpenseNames,))</f>
        <v>0</v>
      </c>
      <c r="U262" s="22">
        <f t="shared" si="199"/>
        <v>0</v>
      </c>
      <c r="V262" s="22">
        <f t="shared" si="199"/>
        <v>0</v>
      </c>
      <c r="W262" s="22">
        <f t="shared" si="199"/>
        <v>0</v>
      </c>
      <c r="X262" s="22">
        <f t="shared" si="199"/>
        <v>0</v>
      </c>
      <c r="Y262" s="22">
        <f t="shared" si="199"/>
        <v>0</v>
      </c>
      <c r="Z262" s="22">
        <f t="shared" si="199"/>
        <v>0</v>
      </c>
      <c r="AA262" s="22">
        <f t="shared" si="199"/>
        <v>0</v>
      </c>
      <c r="AB262" s="22">
        <f t="shared" si="199"/>
        <v>0</v>
      </c>
      <c r="AC262" s="22">
        <f t="shared" si="199"/>
        <v>0</v>
      </c>
      <c r="AD262" s="22">
        <f t="shared" ref="AD262:AM267" si="200">INDEX(RoleData,MATCH($H262,RoleNames,),MATCH($E262,ExpenseNames,))*INDEX(StaffData,MATCH(CONCATENATE($C262,"Staff",$G262,$H262),StaffDataLookupName,),MATCH(AD$6,StaffDataMonths,))/INDEX(RoleData,3,MATCH($F262,ExpenseNames,))</f>
        <v>0</v>
      </c>
      <c r="AE262" s="22">
        <f t="shared" si="200"/>
        <v>0</v>
      </c>
      <c r="AF262" s="22">
        <f t="shared" si="200"/>
        <v>0</v>
      </c>
      <c r="AG262" s="22">
        <f t="shared" si="200"/>
        <v>0</v>
      </c>
      <c r="AH262" s="22">
        <f t="shared" si="200"/>
        <v>75</v>
      </c>
      <c r="AI262" s="22">
        <f t="shared" si="200"/>
        <v>75</v>
      </c>
      <c r="AJ262" s="22">
        <f t="shared" si="200"/>
        <v>75</v>
      </c>
      <c r="AK262" s="22">
        <f t="shared" si="200"/>
        <v>75</v>
      </c>
      <c r="AL262" s="22">
        <f t="shared" si="200"/>
        <v>75</v>
      </c>
      <c r="AM262" s="22">
        <f t="shared" si="200"/>
        <v>75</v>
      </c>
      <c r="AN262" s="22">
        <f t="shared" ref="AN262:AW267" si="201">INDEX(RoleData,MATCH($H262,RoleNames,),MATCH($E262,ExpenseNames,))*INDEX(StaffData,MATCH(CONCATENATE($C262,"Staff",$G262,$H262),StaffDataLookupName,),MATCH(AN$6,StaffDataMonths,))/INDEX(RoleData,3,MATCH($F262,ExpenseNames,))</f>
        <v>75</v>
      </c>
      <c r="AO262" s="22">
        <f t="shared" si="201"/>
        <v>75</v>
      </c>
      <c r="AP262" s="22">
        <f t="shared" si="201"/>
        <v>75</v>
      </c>
      <c r="AQ262" s="22">
        <f t="shared" si="201"/>
        <v>75</v>
      </c>
      <c r="AR262" s="22">
        <f t="shared" si="201"/>
        <v>75</v>
      </c>
      <c r="AS262" s="22">
        <f t="shared" si="201"/>
        <v>75</v>
      </c>
      <c r="AT262" s="22">
        <f t="shared" si="201"/>
        <v>75</v>
      </c>
      <c r="AU262" s="22">
        <f t="shared" si="201"/>
        <v>75</v>
      </c>
      <c r="AV262" s="22">
        <f t="shared" si="201"/>
        <v>75</v>
      </c>
      <c r="AW262" s="22">
        <f t="shared" si="201"/>
        <v>75</v>
      </c>
      <c r="AX262" s="22">
        <f t="shared" ref="AX262:BG267" si="202">INDEX(RoleData,MATCH($H262,RoleNames,),MATCH($E262,ExpenseNames,))*INDEX(StaffData,MATCH(CONCATENATE($C262,"Staff",$G262,$H262),StaffDataLookupName,),MATCH(AX$6,StaffDataMonths,))/INDEX(RoleData,3,MATCH($F262,ExpenseNames,))</f>
        <v>75</v>
      </c>
      <c r="AY262" s="22">
        <f t="shared" si="202"/>
        <v>75</v>
      </c>
      <c r="AZ262" s="22">
        <f t="shared" si="202"/>
        <v>75</v>
      </c>
      <c r="BA262" s="22">
        <f t="shared" si="202"/>
        <v>75</v>
      </c>
      <c r="BB262" s="22">
        <f t="shared" si="202"/>
        <v>75</v>
      </c>
      <c r="BC262" s="22">
        <f t="shared" si="202"/>
        <v>75</v>
      </c>
      <c r="BD262" s="22">
        <f t="shared" si="202"/>
        <v>75</v>
      </c>
      <c r="BE262" s="22">
        <f t="shared" si="202"/>
        <v>75</v>
      </c>
      <c r="BF262" s="22">
        <f t="shared" si="202"/>
        <v>75</v>
      </c>
      <c r="BG262" s="22">
        <f t="shared" si="202"/>
        <v>150</v>
      </c>
      <c r="BH262" s="22">
        <f t="shared" ref="BH262:BQ267" si="203">INDEX(RoleData,MATCH($H262,RoleNames,),MATCH($E262,ExpenseNames,))*INDEX(StaffData,MATCH(CONCATENATE($C262,"Staff",$G262,$H262),StaffDataLookupName,),MATCH(BH$6,StaffDataMonths,))/INDEX(RoleData,3,MATCH($F262,ExpenseNames,))</f>
        <v>150</v>
      </c>
      <c r="BI262" s="22">
        <f t="shared" si="203"/>
        <v>150</v>
      </c>
      <c r="BJ262" s="22">
        <f t="shared" si="203"/>
        <v>150</v>
      </c>
      <c r="BK262" s="22">
        <f t="shared" si="203"/>
        <v>150</v>
      </c>
      <c r="BL262" s="22">
        <f t="shared" si="203"/>
        <v>150</v>
      </c>
      <c r="BM262" s="22">
        <f t="shared" si="203"/>
        <v>150</v>
      </c>
      <c r="BN262" s="22">
        <f t="shared" si="203"/>
        <v>150</v>
      </c>
      <c r="BO262" s="22">
        <f t="shared" si="203"/>
        <v>150</v>
      </c>
      <c r="BP262" s="22">
        <f t="shared" si="203"/>
        <v>150</v>
      </c>
      <c r="BQ262" s="22">
        <f t="shared" si="203"/>
        <v>150</v>
      </c>
    </row>
    <row r="263" spans="2:69" s="21" customFormat="1" ht="16" customHeight="1">
      <c r="B263" s="21" t="s">
        <v>132</v>
      </c>
      <c r="C263" s="212" t="s">
        <v>3</v>
      </c>
      <c r="D263" s="212" t="s">
        <v>118</v>
      </c>
      <c r="E263" s="212" t="s">
        <v>93</v>
      </c>
      <c r="F263" s="212" t="s">
        <v>93</v>
      </c>
      <c r="G263" s="212" t="s">
        <v>97</v>
      </c>
      <c r="H263" s="197" t="s">
        <v>76</v>
      </c>
      <c r="I263" s="197" t="str">
        <f t="shared" si="165"/>
        <v>ExpensesSales &amp; MarketingStaffSuppliesSuppliesMarketingMarketing Director</v>
      </c>
      <c r="J263" s="22">
        <f t="shared" si="198"/>
        <v>0</v>
      </c>
      <c r="K263" s="22">
        <f t="shared" si="198"/>
        <v>0</v>
      </c>
      <c r="L263" s="22">
        <f t="shared" si="198"/>
        <v>0</v>
      </c>
      <c r="M263" s="22">
        <f t="shared" si="198"/>
        <v>0</v>
      </c>
      <c r="N263" s="22">
        <f t="shared" si="198"/>
        <v>0</v>
      </c>
      <c r="O263" s="22">
        <f t="shared" si="198"/>
        <v>0</v>
      </c>
      <c r="P263" s="22">
        <f t="shared" si="198"/>
        <v>75</v>
      </c>
      <c r="Q263" s="22">
        <f t="shared" si="198"/>
        <v>75</v>
      </c>
      <c r="R263" s="22">
        <f t="shared" si="198"/>
        <v>75</v>
      </c>
      <c r="S263" s="22">
        <f t="shared" si="198"/>
        <v>75</v>
      </c>
      <c r="T263" s="22">
        <f t="shared" si="199"/>
        <v>75</v>
      </c>
      <c r="U263" s="22">
        <f t="shared" si="199"/>
        <v>75</v>
      </c>
      <c r="V263" s="22">
        <f t="shared" si="199"/>
        <v>75</v>
      </c>
      <c r="W263" s="22">
        <f t="shared" si="199"/>
        <v>75</v>
      </c>
      <c r="X263" s="22">
        <f t="shared" si="199"/>
        <v>75</v>
      </c>
      <c r="Y263" s="22">
        <f t="shared" si="199"/>
        <v>75</v>
      </c>
      <c r="Z263" s="22">
        <f t="shared" si="199"/>
        <v>75</v>
      </c>
      <c r="AA263" s="22">
        <f t="shared" si="199"/>
        <v>75</v>
      </c>
      <c r="AB263" s="22">
        <f t="shared" si="199"/>
        <v>75</v>
      </c>
      <c r="AC263" s="22">
        <f t="shared" si="199"/>
        <v>75</v>
      </c>
      <c r="AD263" s="22">
        <f t="shared" si="200"/>
        <v>75</v>
      </c>
      <c r="AE263" s="22">
        <f t="shared" si="200"/>
        <v>75</v>
      </c>
      <c r="AF263" s="22">
        <f t="shared" si="200"/>
        <v>75</v>
      </c>
      <c r="AG263" s="22">
        <f t="shared" si="200"/>
        <v>75</v>
      </c>
      <c r="AH263" s="22">
        <f t="shared" si="200"/>
        <v>75</v>
      </c>
      <c r="AI263" s="22">
        <f t="shared" si="200"/>
        <v>75</v>
      </c>
      <c r="AJ263" s="22">
        <f t="shared" si="200"/>
        <v>75</v>
      </c>
      <c r="AK263" s="22">
        <f t="shared" si="200"/>
        <v>75</v>
      </c>
      <c r="AL263" s="22">
        <f t="shared" si="200"/>
        <v>75</v>
      </c>
      <c r="AM263" s="22">
        <f t="shared" si="200"/>
        <v>75</v>
      </c>
      <c r="AN263" s="22">
        <f t="shared" si="201"/>
        <v>75</v>
      </c>
      <c r="AO263" s="22">
        <f t="shared" si="201"/>
        <v>75</v>
      </c>
      <c r="AP263" s="22">
        <f t="shared" si="201"/>
        <v>75</v>
      </c>
      <c r="AQ263" s="22">
        <f t="shared" si="201"/>
        <v>75</v>
      </c>
      <c r="AR263" s="22">
        <f t="shared" si="201"/>
        <v>75</v>
      </c>
      <c r="AS263" s="22">
        <f t="shared" si="201"/>
        <v>75</v>
      </c>
      <c r="AT263" s="22">
        <f t="shared" si="201"/>
        <v>75</v>
      </c>
      <c r="AU263" s="22">
        <f t="shared" si="201"/>
        <v>75</v>
      </c>
      <c r="AV263" s="22">
        <f t="shared" si="201"/>
        <v>75</v>
      </c>
      <c r="AW263" s="22">
        <f t="shared" si="201"/>
        <v>75</v>
      </c>
      <c r="AX263" s="22">
        <f t="shared" si="202"/>
        <v>75</v>
      </c>
      <c r="AY263" s="22">
        <f t="shared" si="202"/>
        <v>75</v>
      </c>
      <c r="AZ263" s="22">
        <f t="shared" si="202"/>
        <v>75</v>
      </c>
      <c r="BA263" s="22">
        <f t="shared" si="202"/>
        <v>75</v>
      </c>
      <c r="BB263" s="22">
        <f t="shared" si="202"/>
        <v>75</v>
      </c>
      <c r="BC263" s="22">
        <f t="shared" si="202"/>
        <v>75</v>
      </c>
      <c r="BD263" s="22">
        <f t="shared" si="202"/>
        <v>75</v>
      </c>
      <c r="BE263" s="22">
        <f t="shared" si="202"/>
        <v>75</v>
      </c>
      <c r="BF263" s="22">
        <f t="shared" si="202"/>
        <v>75</v>
      </c>
      <c r="BG263" s="22">
        <f t="shared" si="202"/>
        <v>75</v>
      </c>
      <c r="BH263" s="22">
        <f t="shared" si="203"/>
        <v>75</v>
      </c>
      <c r="BI263" s="22">
        <f t="shared" si="203"/>
        <v>75</v>
      </c>
      <c r="BJ263" s="22">
        <f t="shared" si="203"/>
        <v>75</v>
      </c>
      <c r="BK263" s="22">
        <f t="shared" si="203"/>
        <v>75</v>
      </c>
      <c r="BL263" s="22">
        <f t="shared" si="203"/>
        <v>75</v>
      </c>
      <c r="BM263" s="22">
        <f t="shared" si="203"/>
        <v>75</v>
      </c>
      <c r="BN263" s="22">
        <f t="shared" si="203"/>
        <v>75</v>
      </c>
      <c r="BO263" s="22">
        <f t="shared" si="203"/>
        <v>75</v>
      </c>
      <c r="BP263" s="22">
        <f t="shared" si="203"/>
        <v>75</v>
      </c>
      <c r="BQ263" s="22">
        <f t="shared" si="203"/>
        <v>75</v>
      </c>
    </row>
    <row r="264" spans="2:69" s="21" customFormat="1" ht="16" customHeight="1">
      <c r="B264" s="21" t="s">
        <v>132</v>
      </c>
      <c r="C264" s="212" t="s">
        <v>3</v>
      </c>
      <c r="D264" s="212" t="s">
        <v>118</v>
      </c>
      <c r="E264" s="212" t="s">
        <v>94</v>
      </c>
      <c r="F264" s="212" t="s">
        <v>94</v>
      </c>
      <c r="G264" s="212" t="s">
        <v>4</v>
      </c>
      <c r="H264" s="197" t="s">
        <v>72</v>
      </c>
      <c r="I264" s="197" t="str">
        <f t="shared" si="165"/>
        <v>ExpensesSales &amp; MarketingStaffMiscMiscSalesSales Director</v>
      </c>
      <c r="J264" s="22">
        <f t="shared" si="198"/>
        <v>0</v>
      </c>
      <c r="K264" s="22">
        <f t="shared" si="198"/>
        <v>0</v>
      </c>
      <c r="L264" s="22">
        <f t="shared" si="198"/>
        <v>0</v>
      </c>
      <c r="M264" s="22">
        <f t="shared" si="198"/>
        <v>0</v>
      </c>
      <c r="N264" s="22">
        <f t="shared" si="198"/>
        <v>0</v>
      </c>
      <c r="O264" s="22">
        <f t="shared" si="198"/>
        <v>0</v>
      </c>
      <c r="P264" s="22">
        <f t="shared" si="198"/>
        <v>0</v>
      </c>
      <c r="Q264" s="22">
        <f t="shared" si="198"/>
        <v>0</v>
      </c>
      <c r="R264" s="22">
        <f t="shared" si="198"/>
        <v>0</v>
      </c>
      <c r="S264" s="22">
        <f t="shared" si="198"/>
        <v>0</v>
      </c>
      <c r="T264" s="22">
        <f t="shared" ca="1" si="199"/>
        <v>14000</v>
      </c>
      <c r="U264" s="22">
        <f t="shared" si="199"/>
        <v>0</v>
      </c>
      <c r="V264" s="22">
        <f t="shared" ca="1" si="199"/>
        <v>22000</v>
      </c>
      <c r="W264" s="22">
        <f t="shared" ca="1" si="199"/>
        <v>22000</v>
      </c>
      <c r="X264" s="22">
        <f t="shared" ca="1" si="199"/>
        <v>25000</v>
      </c>
      <c r="Y264" s="22">
        <f t="shared" ca="1" si="199"/>
        <v>25000</v>
      </c>
      <c r="Z264" s="22">
        <f t="shared" ca="1" si="199"/>
        <v>30000</v>
      </c>
      <c r="AA264" s="22">
        <f t="shared" ca="1" si="199"/>
        <v>34000</v>
      </c>
      <c r="AB264" s="22">
        <f t="shared" ca="1" si="199"/>
        <v>57000</v>
      </c>
      <c r="AC264" s="22">
        <f t="shared" ca="1" si="199"/>
        <v>82000</v>
      </c>
      <c r="AD264" s="22">
        <f t="shared" ca="1" si="200"/>
        <v>95000</v>
      </c>
      <c r="AE264" s="22">
        <f t="shared" ca="1" si="200"/>
        <v>126000</v>
      </c>
      <c r="AF264" s="22">
        <f t="shared" ca="1" si="200"/>
        <v>126000</v>
      </c>
      <c r="AG264" s="22">
        <f t="shared" ca="1" si="200"/>
        <v>126000</v>
      </c>
      <c r="AH264" s="22">
        <f t="shared" ca="1" si="200"/>
        <v>126000</v>
      </c>
      <c r="AI264" s="22">
        <f t="shared" ca="1" si="200"/>
        <v>126000</v>
      </c>
      <c r="AJ264" s="22">
        <f t="shared" ca="1" si="200"/>
        <v>126000</v>
      </c>
      <c r="AK264" s="22">
        <f t="shared" ca="1" si="200"/>
        <v>126000</v>
      </c>
      <c r="AL264" s="22">
        <f t="shared" ca="1" si="200"/>
        <v>126000</v>
      </c>
      <c r="AM264" s="22">
        <f t="shared" ca="1" si="200"/>
        <v>126000</v>
      </c>
      <c r="AN264" s="22">
        <f t="shared" ca="1" si="201"/>
        <v>126000</v>
      </c>
      <c r="AO264" s="22">
        <f t="shared" ca="1" si="201"/>
        <v>126000</v>
      </c>
      <c r="AP264" s="22">
        <f t="shared" ca="1" si="201"/>
        <v>126000</v>
      </c>
      <c r="AQ264" s="22">
        <f t="shared" ca="1" si="201"/>
        <v>126000</v>
      </c>
      <c r="AR264" s="22">
        <f t="shared" ca="1" si="201"/>
        <v>126000</v>
      </c>
      <c r="AS264" s="22">
        <f t="shared" ca="1" si="201"/>
        <v>126000</v>
      </c>
      <c r="AT264" s="22">
        <f t="shared" ca="1" si="201"/>
        <v>126000</v>
      </c>
      <c r="AU264" s="22">
        <f t="shared" ca="1" si="201"/>
        <v>126000</v>
      </c>
      <c r="AV264" s="22">
        <f t="shared" ca="1" si="201"/>
        <v>126000</v>
      </c>
      <c r="AW264" s="22">
        <f t="shared" ca="1" si="201"/>
        <v>126000</v>
      </c>
      <c r="AX264" s="22">
        <f t="shared" ca="1" si="202"/>
        <v>126000</v>
      </c>
      <c r="AY264" s="22">
        <f t="shared" ca="1" si="202"/>
        <v>126000</v>
      </c>
      <c r="AZ264" s="22">
        <f t="shared" ca="1" si="202"/>
        <v>126000</v>
      </c>
      <c r="BA264" s="22">
        <f t="shared" ca="1" si="202"/>
        <v>126000</v>
      </c>
      <c r="BB264" s="22">
        <f t="shared" ca="1" si="202"/>
        <v>126000</v>
      </c>
      <c r="BC264" s="22">
        <f t="shared" ca="1" si="202"/>
        <v>126000</v>
      </c>
      <c r="BD264" s="22">
        <f t="shared" ca="1" si="202"/>
        <v>126000</v>
      </c>
      <c r="BE264" s="22">
        <f t="shared" ca="1" si="202"/>
        <v>127000</v>
      </c>
      <c r="BF264" s="22">
        <f t="shared" ca="1" si="202"/>
        <v>135000</v>
      </c>
      <c r="BG264" s="22">
        <f t="shared" ca="1" si="202"/>
        <v>135000</v>
      </c>
      <c r="BH264" s="22">
        <f t="shared" ca="1" si="203"/>
        <v>135000</v>
      </c>
      <c r="BI264" s="22">
        <f t="shared" ca="1" si="203"/>
        <v>135000</v>
      </c>
      <c r="BJ264" s="22">
        <f t="shared" ca="1" si="203"/>
        <v>135000</v>
      </c>
      <c r="BK264" s="22">
        <f t="shared" ca="1" si="203"/>
        <v>140000</v>
      </c>
      <c r="BL264" s="22">
        <f t="shared" ca="1" si="203"/>
        <v>140000</v>
      </c>
      <c r="BM264" s="22">
        <f t="shared" ca="1" si="203"/>
        <v>140000</v>
      </c>
      <c r="BN264" s="22">
        <f t="shared" ca="1" si="203"/>
        <v>149000</v>
      </c>
      <c r="BO264" s="22">
        <f t="shared" ca="1" si="203"/>
        <v>151000</v>
      </c>
      <c r="BP264" s="22">
        <f t="shared" ca="1" si="203"/>
        <v>151000</v>
      </c>
      <c r="BQ264" s="22">
        <f t="shared" ca="1" si="203"/>
        <v>151000</v>
      </c>
    </row>
    <row r="265" spans="2:69" s="21" customFormat="1" ht="16" customHeight="1">
      <c r="B265" s="21" t="s">
        <v>132</v>
      </c>
      <c r="C265" s="212" t="s">
        <v>3</v>
      </c>
      <c r="D265" s="212" t="s">
        <v>118</v>
      </c>
      <c r="E265" s="212" t="s">
        <v>94</v>
      </c>
      <c r="F265" s="212" t="s">
        <v>94</v>
      </c>
      <c r="G265" s="212" t="s">
        <v>4</v>
      </c>
      <c r="H265" s="197" t="s">
        <v>71</v>
      </c>
      <c r="I265" s="197" t="str">
        <f t="shared" si="165"/>
        <v>ExpensesSales &amp; MarketingStaffMiscMiscSalesAccount Manager</v>
      </c>
      <c r="J265" s="22">
        <f t="shared" si="198"/>
        <v>0</v>
      </c>
      <c r="K265" s="22">
        <f t="shared" si="198"/>
        <v>0</v>
      </c>
      <c r="L265" s="22">
        <f t="shared" si="198"/>
        <v>0</v>
      </c>
      <c r="M265" s="22">
        <f t="shared" si="198"/>
        <v>0</v>
      </c>
      <c r="N265" s="22">
        <f t="shared" si="198"/>
        <v>0</v>
      </c>
      <c r="O265" s="22">
        <f t="shared" si="198"/>
        <v>0</v>
      </c>
      <c r="P265" s="22">
        <f t="shared" si="198"/>
        <v>0</v>
      </c>
      <c r="Q265" s="22">
        <f t="shared" si="198"/>
        <v>0</v>
      </c>
      <c r="R265" s="22">
        <f t="shared" si="198"/>
        <v>0</v>
      </c>
      <c r="S265" s="22">
        <f t="shared" si="198"/>
        <v>0</v>
      </c>
      <c r="T265" s="22">
        <f t="shared" ca="1" si="199"/>
        <v>148000</v>
      </c>
      <c r="U265" s="22">
        <f t="shared" si="199"/>
        <v>0</v>
      </c>
      <c r="V265" s="22">
        <f t="shared" ca="1" si="199"/>
        <v>226000</v>
      </c>
      <c r="W265" s="22">
        <f t="shared" ca="1" si="199"/>
        <v>226000</v>
      </c>
      <c r="X265" s="22">
        <f t="shared" ca="1" si="199"/>
        <v>252000</v>
      </c>
      <c r="Y265" s="22">
        <f t="shared" ca="1" si="199"/>
        <v>252000</v>
      </c>
      <c r="Z265" s="22">
        <f t="shared" ca="1" si="199"/>
        <v>307000</v>
      </c>
      <c r="AA265" s="22">
        <f t="shared" ca="1" si="199"/>
        <v>341000</v>
      </c>
      <c r="AB265" s="22">
        <f t="shared" ca="1" si="199"/>
        <v>578000</v>
      </c>
      <c r="AC265" s="22">
        <f t="shared" ca="1" si="199"/>
        <v>824000</v>
      </c>
      <c r="AD265" s="22">
        <f t="shared" ca="1" si="200"/>
        <v>958000</v>
      </c>
      <c r="AE265" s="22">
        <f t="shared" ca="1" si="200"/>
        <v>1262000</v>
      </c>
      <c r="AF265" s="22">
        <f t="shared" ca="1" si="200"/>
        <v>1262000</v>
      </c>
      <c r="AG265" s="22">
        <f t="shared" ca="1" si="200"/>
        <v>1262000</v>
      </c>
      <c r="AH265" s="22">
        <f t="shared" ca="1" si="200"/>
        <v>1262000</v>
      </c>
      <c r="AI265" s="22">
        <f t="shared" ca="1" si="200"/>
        <v>1262000</v>
      </c>
      <c r="AJ265" s="22">
        <f t="shared" ca="1" si="200"/>
        <v>1262000</v>
      </c>
      <c r="AK265" s="22">
        <f t="shared" ca="1" si="200"/>
        <v>1262000</v>
      </c>
      <c r="AL265" s="22">
        <f t="shared" ca="1" si="200"/>
        <v>1262000</v>
      </c>
      <c r="AM265" s="22">
        <f t="shared" ca="1" si="200"/>
        <v>1262000</v>
      </c>
      <c r="AN265" s="22">
        <f t="shared" ca="1" si="201"/>
        <v>1262000</v>
      </c>
      <c r="AO265" s="22">
        <f t="shared" ca="1" si="201"/>
        <v>1262000</v>
      </c>
      <c r="AP265" s="22">
        <f t="shared" ca="1" si="201"/>
        <v>1262000</v>
      </c>
      <c r="AQ265" s="22">
        <f t="shared" ca="1" si="201"/>
        <v>1262000</v>
      </c>
      <c r="AR265" s="22">
        <f t="shared" ca="1" si="201"/>
        <v>1262000</v>
      </c>
      <c r="AS265" s="22">
        <f t="shared" ca="1" si="201"/>
        <v>1262000</v>
      </c>
      <c r="AT265" s="22">
        <f t="shared" ca="1" si="201"/>
        <v>1262000</v>
      </c>
      <c r="AU265" s="22">
        <f t="shared" ca="1" si="201"/>
        <v>1262000</v>
      </c>
      <c r="AV265" s="22">
        <f t="shared" ca="1" si="201"/>
        <v>1262000</v>
      </c>
      <c r="AW265" s="22">
        <f t="shared" ca="1" si="201"/>
        <v>1262000</v>
      </c>
      <c r="AX265" s="22">
        <f t="shared" ca="1" si="202"/>
        <v>1262000</v>
      </c>
      <c r="AY265" s="22">
        <f t="shared" ca="1" si="202"/>
        <v>1262000</v>
      </c>
      <c r="AZ265" s="22">
        <f t="shared" ca="1" si="202"/>
        <v>1262000</v>
      </c>
      <c r="BA265" s="22">
        <f t="shared" ca="1" si="202"/>
        <v>1262000</v>
      </c>
      <c r="BB265" s="22">
        <f t="shared" ca="1" si="202"/>
        <v>1262000</v>
      </c>
      <c r="BC265" s="22">
        <f t="shared" ca="1" si="202"/>
        <v>1262000</v>
      </c>
      <c r="BD265" s="22">
        <f t="shared" ca="1" si="202"/>
        <v>1262000</v>
      </c>
      <c r="BE265" s="22">
        <f t="shared" ca="1" si="202"/>
        <v>1279000</v>
      </c>
      <c r="BF265" s="22">
        <f t="shared" ca="1" si="202"/>
        <v>1358000</v>
      </c>
      <c r="BG265" s="22">
        <f t="shared" ca="1" si="202"/>
        <v>1358000</v>
      </c>
      <c r="BH265" s="22">
        <f t="shared" ca="1" si="203"/>
        <v>1358000</v>
      </c>
      <c r="BI265" s="22">
        <f t="shared" ca="1" si="203"/>
        <v>1358000</v>
      </c>
      <c r="BJ265" s="22">
        <f t="shared" ca="1" si="203"/>
        <v>1358000</v>
      </c>
      <c r="BK265" s="22">
        <f t="shared" ca="1" si="203"/>
        <v>1405000</v>
      </c>
      <c r="BL265" s="22">
        <f t="shared" ca="1" si="203"/>
        <v>1405000</v>
      </c>
      <c r="BM265" s="22">
        <f t="shared" ca="1" si="203"/>
        <v>1405000</v>
      </c>
      <c r="BN265" s="22">
        <f t="shared" ca="1" si="203"/>
        <v>1497000</v>
      </c>
      <c r="BO265" s="22">
        <f t="shared" ca="1" si="203"/>
        <v>1511000</v>
      </c>
      <c r="BP265" s="22">
        <f t="shared" ca="1" si="203"/>
        <v>1511000</v>
      </c>
      <c r="BQ265" s="22">
        <f t="shared" ca="1" si="203"/>
        <v>1511000</v>
      </c>
    </row>
    <row r="266" spans="2:69" s="21" customFormat="1" ht="16" customHeight="1">
      <c r="B266" s="21" t="s">
        <v>132</v>
      </c>
      <c r="C266" s="212" t="s">
        <v>3</v>
      </c>
      <c r="D266" s="212" t="s">
        <v>118</v>
      </c>
      <c r="E266" s="212" t="s">
        <v>94</v>
      </c>
      <c r="F266" s="212" t="s">
        <v>94</v>
      </c>
      <c r="G266" s="212" t="s">
        <v>97</v>
      </c>
      <c r="H266" s="197" t="s">
        <v>33</v>
      </c>
      <c r="I266" s="197" t="str">
        <f t="shared" si="165"/>
        <v>ExpensesSales &amp; MarketingStaffMiscMiscMarketingProduct Manager</v>
      </c>
      <c r="J266" s="22">
        <f t="shared" si="198"/>
        <v>0</v>
      </c>
      <c r="K266" s="22">
        <f t="shared" si="198"/>
        <v>0</v>
      </c>
      <c r="L266" s="22">
        <f t="shared" si="198"/>
        <v>0</v>
      </c>
      <c r="M266" s="22">
        <f t="shared" si="198"/>
        <v>0</v>
      </c>
      <c r="N266" s="22">
        <f t="shared" si="198"/>
        <v>0</v>
      </c>
      <c r="O266" s="22">
        <f t="shared" si="198"/>
        <v>0</v>
      </c>
      <c r="P266" s="22">
        <f t="shared" si="198"/>
        <v>0</v>
      </c>
      <c r="Q266" s="22">
        <f t="shared" si="198"/>
        <v>0</v>
      </c>
      <c r="R266" s="22">
        <f t="shared" si="198"/>
        <v>0</v>
      </c>
      <c r="S266" s="22">
        <f t="shared" si="198"/>
        <v>0</v>
      </c>
      <c r="T266" s="22">
        <f t="shared" si="199"/>
        <v>0</v>
      </c>
      <c r="U266" s="22">
        <f t="shared" si="199"/>
        <v>0</v>
      </c>
      <c r="V266" s="22">
        <f t="shared" si="199"/>
        <v>0</v>
      </c>
      <c r="W266" s="22">
        <f t="shared" si="199"/>
        <v>0</v>
      </c>
      <c r="X266" s="22">
        <f t="shared" si="199"/>
        <v>0</v>
      </c>
      <c r="Y266" s="22">
        <f t="shared" si="199"/>
        <v>0</v>
      </c>
      <c r="Z266" s="22">
        <f t="shared" si="199"/>
        <v>0</v>
      </c>
      <c r="AA266" s="22">
        <f t="shared" si="199"/>
        <v>0</v>
      </c>
      <c r="AB266" s="22">
        <f t="shared" si="199"/>
        <v>0</v>
      </c>
      <c r="AC266" s="22">
        <f t="shared" si="199"/>
        <v>0</v>
      </c>
      <c r="AD266" s="22">
        <f t="shared" si="200"/>
        <v>0</v>
      </c>
      <c r="AE266" s="22">
        <f t="shared" si="200"/>
        <v>0</v>
      </c>
      <c r="AF266" s="22">
        <f t="shared" si="200"/>
        <v>0</v>
      </c>
      <c r="AG266" s="22">
        <f t="shared" si="200"/>
        <v>0</v>
      </c>
      <c r="AH266" s="22">
        <f t="shared" si="200"/>
        <v>1000</v>
      </c>
      <c r="AI266" s="22">
        <f t="shared" si="200"/>
        <v>1000</v>
      </c>
      <c r="AJ266" s="22">
        <f t="shared" si="200"/>
        <v>1000</v>
      </c>
      <c r="AK266" s="22">
        <f t="shared" si="200"/>
        <v>1000</v>
      </c>
      <c r="AL266" s="22">
        <f t="shared" si="200"/>
        <v>1000</v>
      </c>
      <c r="AM266" s="22">
        <f t="shared" si="200"/>
        <v>1000</v>
      </c>
      <c r="AN266" s="22">
        <f t="shared" si="201"/>
        <v>1000</v>
      </c>
      <c r="AO266" s="22">
        <f t="shared" si="201"/>
        <v>1000</v>
      </c>
      <c r="AP266" s="22">
        <f t="shared" si="201"/>
        <v>1000</v>
      </c>
      <c r="AQ266" s="22">
        <f t="shared" si="201"/>
        <v>1000</v>
      </c>
      <c r="AR266" s="22">
        <f t="shared" si="201"/>
        <v>1000</v>
      </c>
      <c r="AS266" s="22">
        <f t="shared" si="201"/>
        <v>1000</v>
      </c>
      <c r="AT266" s="22">
        <f t="shared" si="201"/>
        <v>1000</v>
      </c>
      <c r="AU266" s="22">
        <f t="shared" si="201"/>
        <v>1000</v>
      </c>
      <c r="AV266" s="22">
        <f t="shared" si="201"/>
        <v>1000</v>
      </c>
      <c r="AW266" s="22">
        <f t="shared" si="201"/>
        <v>1000</v>
      </c>
      <c r="AX266" s="22">
        <f t="shared" si="202"/>
        <v>1000</v>
      </c>
      <c r="AY266" s="22">
        <f t="shared" si="202"/>
        <v>1000</v>
      </c>
      <c r="AZ266" s="22">
        <f t="shared" si="202"/>
        <v>1000</v>
      </c>
      <c r="BA266" s="22">
        <f t="shared" si="202"/>
        <v>1000</v>
      </c>
      <c r="BB266" s="22">
        <f t="shared" si="202"/>
        <v>1000</v>
      </c>
      <c r="BC266" s="22">
        <f t="shared" si="202"/>
        <v>1000</v>
      </c>
      <c r="BD266" s="22">
        <f t="shared" si="202"/>
        <v>1000</v>
      </c>
      <c r="BE266" s="22">
        <f t="shared" si="202"/>
        <v>1000</v>
      </c>
      <c r="BF266" s="22">
        <f t="shared" si="202"/>
        <v>1000</v>
      </c>
      <c r="BG266" s="22">
        <f t="shared" si="202"/>
        <v>2000</v>
      </c>
      <c r="BH266" s="22">
        <f t="shared" si="203"/>
        <v>2000</v>
      </c>
      <c r="BI266" s="22">
        <f t="shared" si="203"/>
        <v>2000</v>
      </c>
      <c r="BJ266" s="22">
        <f t="shared" si="203"/>
        <v>2000</v>
      </c>
      <c r="BK266" s="22">
        <f t="shared" si="203"/>
        <v>2000</v>
      </c>
      <c r="BL266" s="22">
        <f t="shared" si="203"/>
        <v>2000</v>
      </c>
      <c r="BM266" s="22">
        <f t="shared" si="203"/>
        <v>2000</v>
      </c>
      <c r="BN266" s="22">
        <f t="shared" si="203"/>
        <v>2000</v>
      </c>
      <c r="BO266" s="22">
        <f t="shared" si="203"/>
        <v>2000</v>
      </c>
      <c r="BP266" s="22">
        <f t="shared" si="203"/>
        <v>2000</v>
      </c>
      <c r="BQ266" s="22">
        <f t="shared" si="203"/>
        <v>2000</v>
      </c>
    </row>
    <row r="267" spans="2:69" s="21" customFormat="1" ht="16" customHeight="1">
      <c r="B267" s="21" t="s">
        <v>132</v>
      </c>
      <c r="C267" s="212" t="s">
        <v>3</v>
      </c>
      <c r="D267" s="212" t="s">
        <v>118</v>
      </c>
      <c r="E267" s="212" t="s">
        <v>94</v>
      </c>
      <c r="F267" s="212" t="s">
        <v>94</v>
      </c>
      <c r="G267" s="212" t="s">
        <v>97</v>
      </c>
      <c r="H267" s="197" t="s">
        <v>76</v>
      </c>
      <c r="I267" s="197" t="str">
        <f t="shared" si="165"/>
        <v>ExpensesSales &amp; MarketingStaffMiscMiscMarketingMarketing Director</v>
      </c>
      <c r="J267" s="22">
        <f t="shared" si="198"/>
        <v>0</v>
      </c>
      <c r="K267" s="22">
        <f t="shared" si="198"/>
        <v>0</v>
      </c>
      <c r="L267" s="22">
        <f t="shared" si="198"/>
        <v>0</v>
      </c>
      <c r="M267" s="22">
        <f t="shared" si="198"/>
        <v>0</v>
      </c>
      <c r="N267" s="22">
        <f t="shared" si="198"/>
        <v>0</v>
      </c>
      <c r="O267" s="22">
        <f t="shared" si="198"/>
        <v>0</v>
      </c>
      <c r="P267" s="22">
        <f t="shared" si="198"/>
        <v>1000</v>
      </c>
      <c r="Q267" s="22">
        <f t="shared" si="198"/>
        <v>1000</v>
      </c>
      <c r="R267" s="22">
        <f t="shared" si="198"/>
        <v>1000</v>
      </c>
      <c r="S267" s="22">
        <f t="shared" si="198"/>
        <v>1000</v>
      </c>
      <c r="T267" s="22">
        <f t="shared" si="199"/>
        <v>1000</v>
      </c>
      <c r="U267" s="22">
        <f t="shared" si="199"/>
        <v>1000</v>
      </c>
      <c r="V267" s="22">
        <f t="shared" si="199"/>
        <v>1000</v>
      </c>
      <c r="W267" s="22">
        <f t="shared" si="199"/>
        <v>1000</v>
      </c>
      <c r="X267" s="22">
        <f t="shared" si="199"/>
        <v>1000</v>
      </c>
      <c r="Y267" s="22">
        <f t="shared" si="199"/>
        <v>1000</v>
      </c>
      <c r="Z267" s="22">
        <f t="shared" si="199"/>
        <v>1000</v>
      </c>
      <c r="AA267" s="22">
        <f t="shared" si="199"/>
        <v>1000</v>
      </c>
      <c r="AB267" s="22">
        <f t="shared" si="199"/>
        <v>1000</v>
      </c>
      <c r="AC267" s="22">
        <f t="shared" si="199"/>
        <v>1000</v>
      </c>
      <c r="AD267" s="22">
        <f t="shared" si="200"/>
        <v>1000</v>
      </c>
      <c r="AE267" s="22">
        <f t="shared" si="200"/>
        <v>1000</v>
      </c>
      <c r="AF267" s="22">
        <f t="shared" si="200"/>
        <v>1000</v>
      </c>
      <c r="AG267" s="22">
        <f t="shared" si="200"/>
        <v>1000</v>
      </c>
      <c r="AH267" s="22">
        <f t="shared" si="200"/>
        <v>1000</v>
      </c>
      <c r="AI267" s="22">
        <f t="shared" si="200"/>
        <v>1000</v>
      </c>
      <c r="AJ267" s="22">
        <f t="shared" si="200"/>
        <v>1000</v>
      </c>
      <c r="AK267" s="22">
        <f t="shared" si="200"/>
        <v>1000</v>
      </c>
      <c r="AL267" s="22">
        <f t="shared" si="200"/>
        <v>1000</v>
      </c>
      <c r="AM267" s="22">
        <f t="shared" si="200"/>
        <v>1000</v>
      </c>
      <c r="AN267" s="22">
        <f t="shared" si="201"/>
        <v>1000</v>
      </c>
      <c r="AO267" s="22">
        <f t="shared" si="201"/>
        <v>1000</v>
      </c>
      <c r="AP267" s="22">
        <f t="shared" si="201"/>
        <v>1000</v>
      </c>
      <c r="AQ267" s="22">
        <f t="shared" si="201"/>
        <v>1000</v>
      </c>
      <c r="AR267" s="22">
        <f t="shared" si="201"/>
        <v>1000</v>
      </c>
      <c r="AS267" s="22">
        <f t="shared" si="201"/>
        <v>1000</v>
      </c>
      <c r="AT267" s="22">
        <f t="shared" si="201"/>
        <v>1000</v>
      </c>
      <c r="AU267" s="22">
        <f t="shared" si="201"/>
        <v>1000</v>
      </c>
      <c r="AV267" s="22">
        <f t="shared" si="201"/>
        <v>1000</v>
      </c>
      <c r="AW267" s="22">
        <f t="shared" si="201"/>
        <v>1000</v>
      </c>
      <c r="AX267" s="22">
        <f t="shared" si="202"/>
        <v>1000</v>
      </c>
      <c r="AY267" s="22">
        <f t="shared" si="202"/>
        <v>1000</v>
      </c>
      <c r="AZ267" s="22">
        <f t="shared" si="202"/>
        <v>1000</v>
      </c>
      <c r="BA267" s="22">
        <f t="shared" si="202"/>
        <v>1000</v>
      </c>
      <c r="BB267" s="22">
        <f t="shared" si="202"/>
        <v>1000</v>
      </c>
      <c r="BC267" s="22">
        <f t="shared" si="202"/>
        <v>1000</v>
      </c>
      <c r="BD267" s="22">
        <f t="shared" si="202"/>
        <v>1000</v>
      </c>
      <c r="BE267" s="22">
        <f t="shared" si="202"/>
        <v>1000</v>
      </c>
      <c r="BF267" s="22">
        <f t="shared" si="202"/>
        <v>1000</v>
      </c>
      <c r="BG267" s="22">
        <f t="shared" si="202"/>
        <v>1000</v>
      </c>
      <c r="BH267" s="22">
        <f t="shared" si="203"/>
        <v>1000</v>
      </c>
      <c r="BI267" s="22">
        <f t="shared" si="203"/>
        <v>1000</v>
      </c>
      <c r="BJ267" s="22">
        <f t="shared" si="203"/>
        <v>1000</v>
      </c>
      <c r="BK267" s="22">
        <f t="shared" si="203"/>
        <v>1000</v>
      </c>
      <c r="BL267" s="22">
        <f t="shared" si="203"/>
        <v>1000</v>
      </c>
      <c r="BM267" s="22">
        <f t="shared" si="203"/>
        <v>1000</v>
      </c>
      <c r="BN267" s="22">
        <f t="shared" si="203"/>
        <v>1000</v>
      </c>
      <c r="BO267" s="22">
        <f t="shared" si="203"/>
        <v>1000</v>
      </c>
      <c r="BP267" s="22">
        <f t="shared" si="203"/>
        <v>1000</v>
      </c>
      <c r="BQ267" s="22">
        <f t="shared" si="203"/>
        <v>1000</v>
      </c>
    </row>
    <row r="268" spans="2:69" s="21" customFormat="1" ht="16" customHeight="1">
      <c r="B268" s="21" t="s">
        <v>132</v>
      </c>
      <c r="C268" s="212" t="s">
        <v>3</v>
      </c>
      <c r="D268" s="212" t="s">
        <v>97</v>
      </c>
      <c r="E268" s="212" t="s">
        <v>97</v>
      </c>
      <c r="F268" s="212"/>
      <c r="G268" s="212"/>
      <c r="H268" s="197" t="s">
        <v>97</v>
      </c>
      <c r="I268" s="197" t="str">
        <f>CONCATENATE(B268,C268,D268,E268,F268,G268,H268)</f>
        <v>ExpensesSales &amp; MarketingMarketingMarketingMarketing</v>
      </c>
      <c r="J268" s="16">
        <v>0</v>
      </c>
      <c r="K268" s="16">
        <v>0</v>
      </c>
      <c r="L268" s="16">
        <v>0</v>
      </c>
      <c r="M268" s="16">
        <v>0</v>
      </c>
      <c r="N268" s="16">
        <v>0</v>
      </c>
      <c r="O268" s="16">
        <v>0</v>
      </c>
      <c r="P268" s="16">
        <v>5000</v>
      </c>
      <c r="Q268" s="16">
        <v>5000</v>
      </c>
      <c r="R268" s="16">
        <v>50000</v>
      </c>
      <c r="S268" s="16">
        <v>10000</v>
      </c>
      <c r="T268" s="16">
        <v>10000</v>
      </c>
      <c r="U268" s="16">
        <v>10000</v>
      </c>
      <c r="V268" s="16">
        <v>30000</v>
      </c>
      <c r="W268" s="16">
        <v>30000</v>
      </c>
      <c r="X268" s="16">
        <v>30000</v>
      </c>
      <c r="Y268" s="16">
        <v>40000</v>
      </c>
      <c r="Z268" s="16">
        <v>40000</v>
      </c>
      <c r="AA268" s="16">
        <v>40000</v>
      </c>
      <c r="AB268" s="16">
        <v>50000</v>
      </c>
      <c r="AC268" s="16">
        <v>50000</v>
      </c>
      <c r="AD268" s="16">
        <v>50000</v>
      </c>
      <c r="AE268" s="16">
        <v>50000</v>
      </c>
      <c r="AF268" s="16">
        <v>50000</v>
      </c>
      <c r="AG268" s="16">
        <v>50000</v>
      </c>
      <c r="AH268" s="16">
        <v>80000</v>
      </c>
      <c r="AI268" s="16">
        <v>80000</v>
      </c>
      <c r="AJ268" s="16">
        <v>80000</v>
      </c>
      <c r="AK268" s="16">
        <v>100000</v>
      </c>
      <c r="AL268" s="16">
        <v>100000</v>
      </c>
      <c r="AM268" s="16">
        <v>100000</v>
      </c>
      <c r="AN268" s="16">
        <v>150000</v>
      </c>
      <c r="AO268" s="16">
        <v>150000</v>
      </c>
      <c r="AP268" s="16">
        <v>150000</v>
      </c>
      <c r="AQ268" s="16">
        <v>200000</v>
      </c>
      <c r="AR268" s="16">
        <v>200000</v>
      </c>
      <c r="AS268" s="16">
        <v>200000</v>
      </c>
      <c r="AT268" s="16">
        <v>250000</v>
      </c>
      <c r="AU268" s="16">
        <v>250000</v>
      </c>
      <c r="AV268" s="16">
        <v>250000</v>
      </c>
      <c r="AW268" s="16">
        <v>250000</v>
      </c>
      <c r="AX268" s="16">
        <v>250000</v>
      </c>
      <c r="AY268" s="16">
        <v>250000</v>
      </c>
      <c r="AZ268" s="16">
        <v>250000</v>
      </c>
      <c r="BA268" s="16">
        <v>250000</v>
      </c>
      <c r="BB268" s="16">
        <v>250000</v>
      </c>
      <c r="BC268" s="16">
        <v>250000</v>
      </c>
      <c r="BD268" s="16">
        <v>250000</v>
      </c>
      <c r="BE268" s="16">
        <v>250000</v>
      </c>
      <c r="BF268" s="16">
        <v>500000</v>
      </c>
      <c r="BG268" s="16">
        <v>500000</v>
      </c>
      <c r="BH268" s="16">
        <v>500000</v>
      </c>
      <c r="BI268" s="16">
        <v>600000</v>
      </c>
      <c r="BJ268" s="16">
        <v>600000</v>
      </c>
      <c r="BK268" s="16">
        <v>600000</v>
      </c>
      <c r="BL268" s="16">
        <v>700000</v>
      </c>
      <c r="BM268" s="16">
        <v>700000</v>
      </c>
      <c r="BN268" s="16">
        <v>700000</v>
      </c>
      <c r="BO268" s="16">
        <v>800000</v>
      </c>
      <c r="BP268" s="16">
        <v>800000</v>
      </c>
      <c r="BQ268" s="16">
        <v>800000</v>
      </c>
    </row>
    <row r="269" spans="2:69" s="21" customFormat="1" ht="16" customHeight="1">
      <c r="B269" s="21" t="s">
        <v>132</v>
      </c>
      <c r="C269" s="212" t="s">
        <v>3</v>
      </c>
      <c r="D269" s="212" t="s">
        <v>97</v>
      </c>
      <c r="E269" s="212" t="s">
        <v>97</v>
      </c>
      <c r="F269" s="212"/>
      <c r="G269" s="212"/>
      <c r="H269" s="197" t="s">
        <v>149</v>
      </c>
      <c r="I269" s="197" t="str">
        <f>CONCATENATE(B269,C269,D269,E269,F269,G269,H269)</f>
        <v>ExpensesSales &amp; MarketingMarketingMarketingMarket Research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2000</v>
      </c>
      <c r="Q269" s="16">
        <v>2000</v>
      </c>
      <c r="R269" s="16">
        <v>2000</v>
      </c>
      <c r="S269" s="16">
        <v>2000</v>
      </c>
      <c r="T269" s="16">
        <v>2000</v>
      </c>
      <c r="U269" s="16">
        <v>2000</v>
      </c>
      <c r="V269" s="16">
        <v>15000</v>
      </c>
      <c r="W269" s="16">
        <v>15000</v>
      </c>
      <c r="X269" s="16">
        <v>15000</v>
      </c>
      <c r="Y269" s="16">
        <v>15000</v>
      </c>
      <c r="Z269" s="16">
        <v>15000</v>
      </c>
      <c r="AA269" s="16">
        <v>15000</v>
      </c>
      <c r="AB269" s="16">
        <v>15000</v>
      </c>
      <c r="AC269" s="16">
        <v>15000</v>
      </c>
      <c r="AD269" s="16">
        <v>15000</v>
      </c>
      <c r="AE269" s="16">
        <v>15000</v>
      </c>
      <c r="AF269" s="16">
        <v>15000</v>
      </c>
      <c r="AG269" s="16">
        <v>15000</v>
      </c>
      <c r="AH269" s="16">
        <v>25000</v>
      </c>
      <c r="AI269" s="16">
        <v>25000</v>
      </c>
      <c r="AJ269" s="16">
        <v>25000</v>
      </c>
      <c r="AK269" s="16">
        <v>25000</v>
      </c>
      <c r="AL269" s="16">
        <v>25000</v>
      </c>
      <c r="AM269" s="16">
        <v>25000</v>
      </c>
      <c r="AN269" s="16">
        <v>25000</v>
      </c>
      <c r="AO269" s="16">
        <v>25000</v>
      </c>
      <c r="AP269" s="16">
        <v>25000</v>
      </c>
      <c r="AQ269" s="16">
        <v>25000</v>
      </c>
      <c r="AR269" s="16">
        <v>25000</v>
      </c>
      <c r="AS269" s="16">
        <v>25000</v>
      </c>
      <c r="AT269" s="16">
        <v>30000</v>
      </c>
      <c r="AU269" s="16">
        <v>30000</v>
      </c>
      <c r="AV269" s="16">
        <v>30000</v>
      </c>
      <c r="AW269" s="16">
        <v>30000</v>
      </c>
      <c r="AX269" s="16">
        <v>30000</v>
      </c>
      <c r="AY269" s="16">
        <v>30000</v>
      </c>
      <c r="AZ269" s="16">
        <v>30000</v>
      </c>
      <c r="BA269" s="16">
        <v>30000</v>
      </c>
      <c r="BB269" s="16">
        <v>30000</v>
      </c>
      <c r="BC269" s="16">
        <v>30000</v>
      </c>
      <c r="BD269" s="16">
        <v>30000</v>
      </c>
      <c r="BE269" s="16">
        <v>30000</v>
      </c>
      <c r="BF269" s="16">
        <v>40000</v>
      </c>
      <c r="BG269" s="16">
        <v>40000</v>
      </c>
      <c r="BH269" s="16">
        <v>40000</v>
      </c>
      <c r="BI269" s="16">
        <v>40000</v>
      </c>
      <c r="BJ269" s="16">
        <v>40000</v>
      </c>
      <c r="BK269" s="16">
        <v>40000</v>
      </c>
      <c r="BL269" s="16">
        <v>40000</v>
      </c>
      <c r="BM269" s="16">
        <v>40000</v>
      </c>
      <c r="BN269" s="16">
        <v>40000</v>
      </c>
      <c r="BO269" s="16">
        <v>40000</v>
      </c>
      <c r="BP269" s="16">
        <v>40000</v>
      </c>
      <c r="BQ269" s="16">
        <v>40000</v>
      </c>
    </row>
    <row r="270" spans="2:69" s="97" customFormat="1" ht="9" customHeight="1">
      <c r="J270" s="99"/>
      <c r="K270" s="99"/>
      <c r="L270" s="99"/>
      <c r="M270" s="99"/>
      <c r="N270" s="99"/>
      <c r="O270" s="99"/>
      <c r="P270" s="99"/>
      <c r="Q270" s="99"/>
      <c r="R270" s="99"/>
      <c r="S270" s="99"/>
      <c r="T270" s="99"/>
      <c r="U270" s="99"/>
      <c r="V270" s="99"/>
      <c r="W270" s="99"/>
      <c r="X270" s="99"/>
      <c r="Y270" s="99"/>
      <c r="Z270" s="99"/>
      <c r="AA270" s="99"/>
      <c r="AB270" s="99"/>
      <c r="AC270" s="99"/>
      <c r="AD270" s="99"/>
      <c r="AE270" s="99"/>
      <c r="AF270" s="99"/>
      <c r="AG270" s="99"/>
      <c r="AH270" s="99"/>
      <c r="AI270" s="99"/>
      <c r="AJ270" s="99"/>
      <c r="AK270" s="99"/>
      <c r="AL270" s="99"/>
      <c r="AM270" s="99"/>
      <c r="AN270" s="99"/>
      <c r="AO270" s="99"/>
      <c r="AP270" s="99"/>
      <c r="AQ270" s="99"/>
      <c r="AR270" s="99"/>
      <c r="AS270" s="99"/>
      <c r="AT270" s="99"/>
      <c r="AU270" s="99"/>
      <c r="AV270" s="99"/>
      <c r="AW270" s="99"/>
      <c r="AX270" s="99"/>
      <c r="AY270" s="99"/>
      <c r="AZ270" s="99"/>
      <c r="BA270" s="99"/>
      <c r="BB270" s="99"/>
      <c r="BC270" s="99"/>
      <c r="BD270" s="99"/>
      <c r="BE270" s="99"/>
      <c r="BF270" s="99"/>
      <c r="BG270" s="99"/>
      <c r="BH270" s="99"/>
      <c r="BI270" s="99"/>
      <c r="BJ270" s="99"/>
      <c r="BK270" s="99"/>
      <c r="BL270" s="99"/>
      <c r="BM270" s="99"/>
      <c r="BN270" s="99"/>
      <c r="BO270" s="99"/>
      <c r="BP270" s="99"/>
      <c r="BQ270" s="99"/>
    </row>
    <row r="271" spans="2:69" s="97" customFormat="1" ht="9" customHeight="1">
      <c r="C271" s="103"/>
      <c r="D271" s="103"/>
      <c r="E271" s="103"/>
      <c r="F271" s="103"/>
      <c r="G271" s="103"/>
      <c r="H271" s="103"/>
      <c r="I271" s="103"/>
      <c r="K271" s="104"/>
      <c r="L271" s="104"/>
      <c r="M271" s="104"/>
      <c r="O271" s="104"/>
      <c r="P271" s="104"/>
      <c r="Q271" s="104"/>
      <c r="S271" s="104"/>
      <c r="T271" s="104"/>
      <c r="U271" s="104"/>
      <c r="W271" s="104"/>
      <c r="X271" s="104"/>
      <c r="Y271" s="104"/>
      <c r="AA271" s="104"/>
      <c r="AB271" s="104"/>
      <c r="AC271" s="104"/>
      <c r="AE271" s="104"/>
      <c r="AF271" s="104"/>
      <c r="AG271" s="104"/>
      <c r="AI271" s="104"/>
      <c r="AJ271" s="104"/>
      <c r="AK271" s="104"/>
      <c r="AM271" s="104"/>
      <c r="AN271" s="104"/>
      <c r="AO271" s="104"/>
      <c r="AQ271" s="104"/>
      <c r="AR271" s="104"/>
      <c r="AS271" s="104"/>
      <c r="AU271" s="104"/>
      <c r="AV271" s="104"/>
      <c r="AW271" s="104"/>
      <c r="AY271" s="104"/>
      <c r="AZ271" s="104"/>
      <c r="BA271" s="104"/>
      <c r="BC271" s="104"/>
      <c r="BD271" s="104"/>
      <c r="BE271" s="104"/>
      <c r="BG271" s="104"/>
      <c r="BH271" s="104"/>
      <c r="BI271" s="104"/>
      <c r="BK271" s="104"/>
      <c r="BL271" s="104"/>
      <c r="BM271" s="104"/>
      <c r="BO271" s="104"/>
      <c r="BP271" s="104"/>
      <c r="BQ271" s="104"/>
    </row>
    <row r="272" spans="2:69" s="102" customFormat="1" ht="16" customHeight="1">
      <c r="C272" s="101"/>
      <c r="D272" s="101"/>
      <c r="E272" s="101"/>
      <c r="F272" s="101"/>
      <c r="G272" s="101"/>
      <c r="H272" s="101"/>
      <c r="I272" s="101"/>
    </row>
    <row r="273" spans="8:36">
      <c r="L273" s="5"/>
      <c r="N273" s="3"/>
      <c r="P273" s="5"/>
      <c r="S273" s="3"/>
      <c r="T273" s="5"/>
      <c r="W273" s="3"/>
      <c r="Y273" s="5"/>
      <c r="AB273" s="3"/>
      <c r="AD273" s="5"/>
      <c r="AJ273" s="3"/>
    </row>
    <row r="274" spans="8:36">
      <c r="L274" s="5"/>
      <c r="N274" s="3"/>
      <c r="P274" s="5"/>
      <c r="S274" s="3"/>
      <c r="T274" s="5"/>
      <c r="W274" s="3"/>
      <c r="Y274" s="5"/>
      <c r="AB274" s="3"/>
      <c r="AD274" s="5"/>
      <c r="AJ274" s="3"/>
    </row>
    <row r="275" spans="8:36">
      <c r="L275" s="5"/>
      <c r="N275" s="3"/>
      <c r="P275" s="5"/>
      <c r="S275" s="3"/>
      <c r="T275" s="5"/>
      <c r="W275" s="3"/>
      <c r="Y275" s="5"/>
      <c r="AB275" s="3"/>
      <c r="AD275" s="5"/>
      <c r="AJ275" s="3"/>
    </row>
    <row r="276" spans="8:36">
      <c r="L276" s="5"/>
      <c r="N276" s="3"/>
      <c r="P276" s="5"/>
      <c r="S276" s="3"/>
      <c r="T276" s="5"/>
      <c r="W276" s="3"/>
      <c r="Y276" s="5"/>
      <c r="AB276" s="3"/>
      <c r="AD276" s="5"/>
      <c r="AJ276" s="3"/>
    </row>
    <row r="277" spans="8:36">
      <c r="L277" s="5"/>
      <c r="N277" s="3"/>
      <c r="P277" s="5"/>
      <c r="S277" s="3"/>
      <c r="T277" s="5"/>
      <c r="W277" s="3"/>
      <c r="Y277" s="5"/>
      <c r="AB277" s="3"/>
      <c r="AD277" s="5"/>
      <c r="AJ277" s="3"/>
    </row>
    <row r="278" spans="8:36">
      <c r="L278" s="5"/>
      <c r="N278" s="3"/>
      <c r="P278" s="5"/>
      <c r="S278" s="3"/>
      <c r="T278" s="5"/>
      <c r="W278" s="3"/>
      <c r="Y278" s="5"/>
      <c r="AB278" s="3"/>
      <c r="AD278" s="5"/>
      <c r="AJ278" s="3"/>
    </row>
    <row r="279" spans="8:36">
      <c r="L279" s="5"/>
      <c r="N279" s="3"/>
      <c r="P279" s="5"/>
      <c r="S279" s="3"/>
      <c r="T279" s="5"/>
      <c r="W279" s="3"/>
      <c r="Y279" s="5"/>
      <c r="AB279" s="3"/>
      <c r="AD279" s="5"/>
      <c r="AJ279" s="3"/>
    </row>
    <row r="280" spans="8:36">
      <c r="R280" s="5"/>
      <c r="S280" s="3"/>
      <c r="V280" s="5"/>
      <c r="W280" s="3"/>
      <c r="AA280" s="5"/>
      <c r="AB280" s="3"/>
      <c r="AF280" s="5"/>
      <c r="AG280" s="3"/>
      <c r="AI280" s="5"/>
      <c r="AJ280" s="3"/>
    </row>
    <row r="281" spans="8:36">
      <c r="H281" s="17"/>
      <c r="R281" s="5"/>
      <c r="S281" s="3"/>
      <c r="V281" s="5"/>
      <c r="W281" s="3"/>
      <c r="AA281" s="5"/>
      <c r="AB281" s="3"/>
      <c r="AF281" s="5"/>
      <c r="AG281" s="3"/>
      <c r="AI281" s="5"/>
      <c r="AJ281" s="3"/>
    </row>
    <row r="282" spans="8:36">
      <c r="H282" s="17"/>
      <c r="R282" s="5"/>
      <c r="S282" s="3"/>
      <c r="V282" s="5"/>
      <c r="W282" s="3"/>
      <c r="AA282" s="5"/>
      <c r="AB282" s="3"/>
      <c r="AF282" s="5"/>
      <c r="AG282" s="3"/>
      <c r="AI282" s="5"/>
      <c r="AJ282" s="3"/>
    </row>
    <row r="283" spans="8:36">
      <c r="H283" s="86"/>
      <c r="R283" s="5"/>
      <c r="S283" s="3"/>
      <c r="V283" s="5"/>
      <c r="W283" s="3"/>
      <c r="AA283" s="5"/>
      <c r="AB283" s="3"/>
      <c r="AF283" s="5"/>
      <c r="AG283" s="3"/>
      <c r="AI283" s="5"/>
      <c r="AJ283" s="3"/>
    </row>
    <row r="284" spans="8:36">
      <c r="H284" s="17"/>
      <c r="R284" s="5"/>
      <c r="S284" s="3"/>
      <c r="V284" s="5"/>
      <c r="W284" s="3"/>
      <c r="AA284" s="5"/>
      <c r="AB284" s="3"/>
      <c r="AF284" s="5"/>
      <c r="AG284" s="3"/>
      <c r="AI284" s="5"/>
      <c r="AJ284" s="3"/>
    </row>
    <row r="285" spans="8:36">
      <c r="H285" s="17"/>
      <c r="R285" s="5"/>
      <c r="S285" s="3"/>
      <c r="V285" s="5"/>
      <c r="W285" s="3"/>
      <c r="AA285" s="5"/>
      <c r="AB285" s="3"/>
      <c r="AF285" s="5"/>
      <c r="AG285" s="3"/>
      <c r="AI285" s="5"/>
      <c r="AJ285" s="3"/>
    </row>
    <row r="286" spans="8:36">
      <c r="H286" s="17"/>
      <c r="R286" s="5"/>
      <c r="S286" s="3"/>
      <c r="V286" s="5"/>
      <c r="W286" s="3"/>
      <c r="AA286" s="5"/>
      <c r="AB286" s="3"/>
      <c r="AF286" s="5"/>
      <c r="AG286" s="3"/>
      <c r="AI286" s="5"/>
      <c r="AJ286" s="3"/>
    </row>
    <row r="287" spans="8:36">
      <c r="R287" s="5"/>
      <c r="S287" s="3"/>
      <c r="V287" s="5"/>
      <c r="W287" s="3"/>
      <c r="AA287" s="5"/>
      <c r="AB287" s="3"/>
      <c r="AF287" s="5"/>
      <c r="AG287" s="3"/>
      <c r="AI287" s="5"/>
      <c r="AJ287" s="3"/>
    </row>
    <row r="288" spans="8:36">
      <c r="R288" s="5"/>
      <c r="S288" s="3"/>
      <c r="V288" s="5"/>
      <c r="W288" s="3"/>
      <c r="AA288" s="5"/>
      <c r="AB288" s="3"/>
      <c r="AF288" s="5"/>
      <c r="AG288" s="3"/>
      <c r="AI288" s="5"/>
      <c r="AJ288" s="3"/>
    </row>
    <row r="289" spans="18:36">
      <c r="R289" s="5"/>
      <c r="S289" s="3"/>
      <c r="V289" s="5"/>
      <c r="W289" s="3"/>
      <c r="AA289" s="5"/>
      <c r="AB289" s="3"/>
      <c r="AF289" s="5"/>
      <c r="AG289" s="3"/>
      <c r="AI289" s="5"/>
      <c r="AJ289" s="3"/>
    </row>
    <row r="290" spans="18:36">
      <c r="R290" s="5"/>
      <c r="S290" s="3"/>
      <c r="V290" s="5"/>
      <c r="W290" s="3"/>
      <c r="AA290" s="5"/>
      <c r="AB290" s="3"/>
      <c r="AF290" s="5"/>
      <c r="AG290" s="3"/>
      <c r="AI290" s="5"/>
      <c r="AJ290" s="3"/>
    </row>
    <row r="291" spans="18:36">
      <c r="R291" s="5"/>
      <c r="S291" s="3"/>
      <c r="V291" s="5"/>
      <c r="W291" s="3"/>
      <c r="AA291" s="5"/>
      <c r="AB291" s="3"/>
      <c r="AF291" s="5"/>
      <c r="AG291" s="3"/>
      <c r="AI291" s="5"/>
      <c r="AJ291" s="3"/>
    </row>
    <row r="292" spans="18:36">
      <c r="R292" s="5"/>
      <c r="S292" s="3"/>
      <c r="V292" s="5"/>
      <c r="W292" s="3"/>
      <c r="AA292" s="5"/>
      <c r="AB292" s="3"/>
      <c r="AF292" s="5"/>
      <c r="AG292" s="3"/>
      <c r="AI292" s="5"/>
      <c r="AJ292" s="3"/>
    </row>
    <row r="293" spans="18:36">
      <c r="R293" s="5"/>
      <c r="S293" s="3"/>
      <c r="V293" s="5"/>
      <c r="W293" s="3"/>
      <c r="AA293" s="5"/>
      <c r="AB293" s="3"/>
      <c r="AF293" s="5"/>
      <c r="AG293" s="3"/>
      <c r="AI293" s="5"/>
      <c r="AJ293" s="3"/>
    </row>
    <row r="294" spans="18:36">
      <c r="R294" s="5"/>
      <c r="S294" s="3"/>
      <c r="V294" s="5"/>
      <c r="W294" s="3"/>
      <c r="AA294" s="5"/>
      <c r="AB294" s="3"/>
      <c r="AF294" s="5"/>
      <c r="AG294" s="3"/>
      <c r="AI294" s="5"/>
      <c r="AJ294" s="3"/>
    </row>
    <row r="295" spans="18:36">
      <c r="R295" s="5"/>
      <c r="S295" s="3"/>
      <c r="V295" s="5"/>
      <c r="W295" s="3"/>
      <c r="AA295" s="5"/>
      <c r="AB295" s="3"/>
      <c r="AF295" s="5"/>
      <c r="AG295" s="3"/>
      <c r="AI295" s="5"/>
      <c r="AJ295" s="3"/>
    </row>
    <row r="296" spans="18:36">
      <c r="R296" s="5"/>
      <c r="S296" s="3"/>
      <c r="V296" s="5"/>
      <c r="W296" s="3"/>
      <c r="AA296" s="5"/>
      <c r="AB296" s="3"/>
      <c r="AF296" s="5"/>
      <c r="AG296" s="3"/>
      <c r="AI296" s="5"/>
      <c r="AJ296" s="3"/>
    </row>
    <row r="297" spans="18:36">
      <c r="R297" s="5"/>
      <c r="S297" s="3"/>
      <c r="V297" s="5"/>
      <c r="W297" s="3"/>
      <c r="AA297" s="5"/>
      <c r="AB297" s="3"/>
      <c r="AF297" s="5"/>
      <c r="AG297" s="3"/>
      <c r="AI297" s="5"/>
      <c r="AJ297" s="3"/>
    </row>
    <row r="298" spans="18:36">
      <c r="R298" s="5"/>
      <c r="S298" s="3"/>
      <c r="V298" s="5"/>
      <c r="W298" s="3"/>
      <c r="AA298" s="5"/>
      <c r="AB298" s="3"/>
      <c r="AF298" s="5"/>
      <c r="AG298" s="3"/>
      <c r="AI298" s="5"/>
      <c r="AJ298" s="3"/>
    </row>
    <row r="299" spans="18:36">
      <c r="R299" s="5"/>
      <c r="S299" s="3"/>
      <c r="V299" s="5"/>
      <c r="W299" s="3"/>
      <c r="AA299" s="5"/>
      <c r="AB299" s="3"/>
      <c r="AF299" s="5"/>
      <c r="AG299" s="3"/>
      <c r="AI299" s="5"/>
      <c r="AJ299" s="3"/>
    </row>
    <row r="300" spans="18:36">
      <c r="R300" s="5"/>
      <c r="S300" s="3"/>
      <c r="V300" s="5"/>
      <c r="W300" s="3"/>
      <c r="AA300" s="5"/>
      <c r="AB300" s="3"/>
      <c r="AF300" s="5"/>
      <c r="AG300" s="3"/>
      <c r="AI300" s="5"/>
      <c r="AJ300" s="3"/>
    </row>
    <row r="301" spans="18:36">
      <c r="R301" s="5"/>
      <c r="S301" s="3"/>
      <c r="V301" s="5"/>
      <c r="W301" s="3"/>
      <c r="AA301" s="5"/>
      <c r="AB301" s="3"/>
      <c r="AF301" s="5"/>
      <c r="AG301" s="3"/>
      <c r="AI301" s="5"/>
      <c r="AJ301" s="3"/>
    </row>
    <row r="302" spans="18:36">
      <c r="R302" s="5"/>
      <c r="S302" s="3"/>
      <c r="V302" s="5"/>
      <c r="W302" s="3"/>
      <c r="AA302" s="5"/>
      <c r="AB302" s="3"/>
      <c r="AF302" s="5"/>
      <c r="AG302" s="3"/>
      <c r="AI302" s="5"/>
      <c r="AJ302" s="3"/>
    </row>
    <row r="303" spans="18:36">
      <c r="R303" s="5"/>
      <c r="S303" s="3"/>
      <c r="V303" s="5"/>
      <c r="W303" s="3"/>
      <c r="AA303" s="5"/>
      <c r="AB303" s="3"/>
      <c r="AF303" s="5"/>
      <c r="AG303" s="3"/>
      <c r="AI303" s="5"/>
      <c r="AJ303" s="3"/>
    </row>
    <row r="304" spans="18:36">
      <c r="R304" s="5"/>
      <c r="S304" s="3"/>
      <c r="V304" s="5"/>
      <c r="W304" s="3"/>
      <c r="AA304" s="5"/>
      <c r="AB304" s="3"/>
      <c r="AF304" s="5"/>
      <c r="AG304" s="3"/>
      <c r="AI304" s="5"/>
      <c r="AJ304" s="3"/>
    </row>
    <row r="305" spans="18:36">
      <c r="R305" s="5"/>
      <c r="S305" s="3"/>
      <c r="V305" s="5"/>
      <c r="W305" s="3"/>
      <c r="AA305" s="5"/>
      <c r="AB305" s="3"/>
      <c r="AF305" s="5"/>
      <c r="AG305" s="3"/>
      <c r="AI305" s="5"/>
      <c r="AJ305" s="3"/>
    </row>
    <row r="306" spans="18:36">
      <c r="R306" s="5"/>
      <c r="S306" s="3"/>
      <c r="V306" s="5"/>
      <c r="W306" s="3"/>
      <c r="AA306" s="5"/>
      <c r="AB306" s="3"/>
      <c r="AF306" s="5"/>
      <c r="AG306" s="3"/>
      <c r="AI306" s="5"/>
      <c r="AJ306" s="3"/>
    </row>
    <row r="307" spans="18:36">
      <c r="R307" s="5"/>
      <c r="S307" s="3"/>
      <c r="V307" s="5"/>
      <c r="W307" s="3"/>
      <c r="AA307" s="5"/>
      <c r="AB307" s="3"/>
      <c r="AF307" s="5"/>
      <c r="AG307" s="3"/>
      <c r="AI307" s="5"/>
      <c r="AJ307" s="3"/>
    </row>
    <row r="308" spans="18:36">
      <c r="R308" s="5"/>
      <c r="S308" s="3"/>
      <c r="V308" s="5"/>
      <c r="W308" s="3"/>
      <c r="AA308" s="5"/>
      <c r="AB308" s="3"/>
      <c r="AF308" s="5"/>
      <c r="AG308" s="3"/>
      <c r="AI308" s="5"/>
      <c r="AJ308" s="3"/>
    </row>
    <row r="309" spans="18:36">
      <c r="R309" s="5"/>
      <c r="S309" s="3"/>
      <c r="V309" s="5"/>
      <c r="W309" s="3"/>
      <c r="AA309" s="5"/>
      <c r="AB309" s="3"/>
      <c r="AF309" s="5"/>
      <c r="AG309" s="3"/>
      <c r="AI309" s="5"/>
      <c r="AJ309" s="3"/>
    </row>
    <row r="310" spans="18:36">
      <c r="R310" s="5"/>
      <c r="S310" s="3"/>
      <c r="V310" s="5"/>
      <c r="W310" s="3"/>
      <c r="AA310" s="5"/>
      <c r="AB310" s="3"/>
      <c r="AF310" s="5"/>
      <c r="AG310" s="3"/>
      <c r="AI310" s="5"/>
      <c r="AJ310" s="3"/>
    </row>
    <row r="311" spans="18:36">
      <c r="R311" s="5"/>
      <c r="S311" s="3"/>
      <c r="V311" s="5"/>
      <c r="W311" s="3"/>
      <c r="AA311" s="5"/>
      <c r="AB311" s="3"/>
      <c r="AF311" s="5"/>
      <c r="AG311" s="3"/>
      <c r="AI311" s="5"/>
      <c r="AJ311" s="3"/>
    </row>
    <row r="312" spans="18:36">
      <c r="R312" s="5"/>
      <c r="S312" s="3"/>
      <c r="V312" s="5"/>
      <c r="W312" s="3"/>
      <c r="AA312" s="5"/>
      <c r="AB312" s="3"/>
      <c r="AF312" s="5"/>
      <c r="AG312" s="3"/>
      <c r="AI312" s="5"/>
      <c r="AJ312" s="3"/>
    </row>
    <row r="313" spans="18:36">
      <c r="R313" s="5"/>
      <c r="S313" s="3"/>
      <c r="V313" s="5"/>
      <c r="W313" s="3"/>
      <c r="AA313" s="5"/>
      <c r="AB313" s="3"/>
      <c r="AF313" s="5"/>
      <c r="AG313" s="3"/>
      <c r="AI313" s="5"/>
      <c r="AJ313" s="3"/>
    </row>
    <row r="314" spans="18:36">
      <c r="R314" s="5"/>
      <c r="S314" s="3"/>
      <c r="V314" s="5"/>
      <c r="W314" s="3"/>
      <c r="AA314" s="5"/>
      <c r="AB314" s="3"/>
      <c r="AF314" s="5"/>
      <c r="AG314" s="3"/>
      <c r="AI314" s="5"/>
      <c r="AJ314" s="3"/>
    </row>
    <row r="315" spans="18:36">
      <c r="R315" s="5"/>
      <c r="S315" s="3"/>
      <c r="V315" s="5"/>
      <c r="W315" s="3"/>
      <c r="AA315" s="5"/>
      <c r="AB315" s="3"/>
      <c r="AF315" s="5"/>
      <c r="AG315" s="3"/>
      <c r="AI315" s="5"/>
      <c r="AJ315" s="3"/>
    </row>
    <row r="316" spans="18:36">
      <c r="R316" s="5"/>
      <c r="S316" s="3"/>
      <c r="V316" s="5"/>
      <c r="W316" s="3"/>
      <c r="AA316" s="5"/>
      <c r="AB316" s="3"/>
      <c r="AF316" s="5"/>
      <c r="AG316" s="3"/>
      <c r="AI316" s="5"/>
      <c r="AJ316" s="3"/>
    </row>
    <row r="317" spans="18:36">
      <c r="R317" s="5"/>
      <c r="S317" s="3"/>
      <c r="V317" s="5"/>
      <c r="W317" s="3"/>
      <c r="AA317" s="5"/>
      <c r="AB317" s="3"/>
      <c r="AF317" s="5"/>
      <c r="AG317" s="3"/>
      <c r="AI317" s="5"/>
      <c r="AJ317" s="3"/>
    </row>
    <row r="318" spans="18:36">
      <c r="R318" s="5"/>
      <c r="S318" s="3"/>
      <c r="V318" s="5"/>
      <c r="W318" s="3"/>
      <c r="AA318" s="5"/>
      <c r="AB318" s="3"/>
      <c r="AF318" s="5"/>
      <c r="AG318" s="3"/>
      <c r="AI318" s="5"/>
      <c r="AJ318" s="3"/>
    </row>
    <row r="319" spans="18:36">
      <c r="R319" s="5"/>
      <c r="S319" s="3"/>
      <c r="V319" s="5"/>
      <c r="W319" s="3"/>
      <c r="AA319" s="5"/>
      <c r="AB319" s="3"/>
      <c r="AF319" s="5"/>
      <c r="AG319" s="3"/>
      <c r="AI319" s="5"/>
      <c r="AJ319" s="3"/>
    </row>
    <row r="320" spans="18:36">
      <c r="R320" s="5"/>
      <c r="S320" s="3"/>
      <c r="V320" s="5"/>
      <c r="W320" s="3"/>
      <c r="AA320" s="5"/>
      <c r="AB320" s="3"/>
      <c r="AF320" s="5"/>
      <c r="AG320" s="3"/>
      <c r="AI320" s="5"/>
      <c r="AJ320" s="3"/>
    </row>
    <row r="321" spans="18:36">
      <c r="R321" s="5"/>
      <c r="S321" s="3"/>
      <c r="V321" s="5"/>
      <c r="W321" s="3"/>
      <c r="AA321" s="5"/>
      <c r="AB321" s="3"/>
      <c r="AF321" s="5"/>
      <c r="AG321" s="3"/>
      <c r="AI321" s="5"/>
      <c r="AJ321" s="3"/>
    </row>
    <row r="322" spans="18:36">
      <c r="R322" s="5"/>
      <c r="S322" s="3"/>
      <c r="V322" s="5"/>
      <c r="W322" s="3"/>
      <c r="AA322" s="5"/>
      <c r="AB322" s="3"/>
      <c r="AF322" s="5"/>
      <c r="AG322" s="3"/>
      <c r="AI322" s="5"/>
      <c r="AJ322" s="3"/>
    </row>
    <row r="323" spans="18:36">
      <c r="R323" s="5"/>
      <c r="S323" s="3"/>
      <c r="V323" s="5"/>
      <c r="W323" s="3"/>
      <c r="AA323" s="5"/>
      <c r="AB323" s="3"/>
      <c r="AF323" s="5"/>
      <c r="AG323" s="3"/>
      <c r="AI323" s="5"/>
      <c r="AJ323" s="3"/>
    </row>
    <row r="324" spans="18:36">
      <c r="R324" s="5"/>
      <c r="S324" s="3"/>
      <c r="V324" s="5"/>
      <c r="W324" s="3"/>
      <c r="AA324" s="5"/>
      <c r="AB324" s="3"/>
      <c r="AF324" s="5"/>
      <c r="AG324" s="3"/>
      <c r="AI324" s="5"/>
      <c r="AJ324" s="3"/>
    </row>
    <row r="325" spans="18:36">
      <c r="R325" s="5"/>
      <c r="S325" s="3"/>
      <c r="V325" s="5"/>
      <c r="W325" s="3"/>
      <c r="AA325" s="5"/>
      <c r="AB325" s="3"/>
      <c r="AF325" s="5"/>
      <c r="AG325" s="3"/>
      <c r="AI325" s="5"/>
      <c r="AJ325" s="3"/>
    </row>
    <row r="326" spans="18:36">
      <c r="R326" s="5"/>
      <c r="S326" s="3"/>
      <c r="V326" s="5"/>
      <c r="W326" s="3"/>
      <c r="AA326" s="5"/>
      <c r="AB326" s="3"/>
      <c r="AF326" s="5"/>
      <c r="AG326" s="3"/>
      <c r="AI326" s="5"/>
      <c r="AJ326" s="3"/>
    </row>
    <row r="327" spans="18:36">
      <c r="R327" s="5"/>
      <c r="S327" s="3"/>
      <c r="V327" s="5"/>
      <c r="W327" s="3"/>
      <c r="AA327" s="5"/>
      <c r="AB327" s="3"/>
      <c r="AF327" s="5"/>
      <c r="AG327" s="3"/>
      <c r="AI327" s="5"/>
      <c r="AJ327" s="3"/>
    </row>
    <row r="328" spans="18:36">
      <c r="R328" s="5"/>
      <c r="S328" s="3"/>
      <c r="V328" s="5"/>
      <c r="W328" s="3"/>
      <c r="AA328" s="5"/>
      <c r="AB328" s="3"/>
      <c r="AF328" s="5"/>
      <c r="AG328" s="3"/>
      <c r="AI328" s="5"/>
      <c r="AJ328" s="3"/>
    </row>
    <row r="329" spans="18:36">
      <c r="R329" s="5"/>
      <c r="S329" s="3"/>
      <c r="V329" s="5"/>
      <c r="W329" s="3"/>
      <c r="AA329" s="5"/>
      <c r="AB329" s="3"/>
      <c r="AF329" s="5"/>
      <c r="AG329" s="3"/>
      <c r="AI329" s="5"/>
      <c r="AJ329" s="3"/>
    </row>
    <row r="330" spans="18:36">
      <c r="R330" s="5"/>
      <c r="S330" s="3"/>
      <c r="V330" s="5"/>
      <c r="W330" s="3"/>
      <c r="AA330" s="5"/>
      <c r="AB330" s="3"/>
      <c r="AF330" s="5"/>
      <c r="AG330" s="3"/>
      <c r="AI330" s="5"/>
      <c r="AJ330" s="3"/>
    </row>
    <row r="331" spans="18:36">
      <c r="R331" s="5"/>
      <c r="S331" s="3"/>
      <c r="V331" s="5"/>
      <c r="W331" s="3"/>
      <c r="AA331" s="5"/>
      <c r="AB331" s="3"/>
      <c r="AF331" s="5"/>
      <c r="AG331" s="3"/>
      <c r="AI331" s="5"/>
      <c r="AJ331" s="3"/>
    </row>
    <row r="332" spans="18:36">
      <c r="R332" s="5"/>
      <c r="S332" s="3"/>
      <c r="V332" s="5"/>
      <c r="W332" s="3"/>
      <c r="AA332" s="5"/>
      <c r="AB332" s="3"/>
      <c r="AF332" s="5"/>
      <c r="AG332" s="3"/>
      <c r="AI332" s="5"/>
      <c r="AJ332" s="3"/>
    </row>
    <row r="333" spans="18:36">
      <c r="R333" s="5"/>
      <c r="S333" s="3"/>
      <c r="V333" s="5"/>
      <c r="W333" s="3"/>
      <c r="AA333" s="5"/>
      <c r="AB333" s="3"/>
      <c r="AF333" s="5"/>
      <c r="AG333" s="3"/>
      <c r="AI333" s="5"/>
      <c r="AJ333" s="3"/>
    </row>
    <row r="334" spans="18:36">
      <c r="R334" s="5"/>
      <c r="S334" s="3"/>
      <c r="V334" s="5"/>
      <c r="W334" s="3"/>
      <c r="AA334" s="5"/>
      <c r="AB334" s="3"/>
      <c r="AF334" s="5"/>
      <c r="AG334" s="3"/>
      <c r="AI334" s="5"/>
      <c r="AJ334" s="3"/>
    </row>
    <row r="335" spans="18:36">
      <c r="R335" s="5"/>
      <c r="S335" s="3"/>
      <c r="V335" s="5"/>
      <c r="W335" s="3"/>
      <c r="AA335" s="5"/>
      <c r="AB335" s="3"/>
      <c r="AF335" s="5"/>
      <c r="AG335" s="3"/>
      <c r="AI335" s="5"/>
      <c r="AJ335" s="3"/>
    </row>
    <row r="336" spans="18:36">
      <c r="R336" s="5"/>
      <c r="S336" s="3"/>
      <c r="V336" s="5"/>
      <c r="W336" s="3"/>
      <c r="AA336" s="5"/>
      <c r="AB336" s="3"/>
      <c r="AF336" s="5"/>
      <c r="AG336" s="3"/>
      <c r="AI336" s="5"/>
      <c r="AJ336" s="3"/>
    </row>
    <row r="337" spans="18:36">
      <c r="R337" s="5"/>
      <c r="S337" s="3"/>
      <c r="V337" s="5"/>
      <c r="W337" s="3"/>
      <c r="AA337" s="5"/>
      <c r="AB337" s="3"/>
      <c r="AF337" s="5"/>
      <c r="AG337" s="3"/>
      <c r="AI337" s="5"/>
      <c r="AJ337" s="3"/>
    </row>
    <row r="338" spans="18:36">
      <c r="R338" s="5"/>
      <c r="S338" s="3"/>
      <c r="V338" s="5"/>
      <c r="W338" s="3"/>
      <c r="AA338" s="5"/>
      <c r="AB338" s="3"/>
      <c r="AF338" s="5"/>
      <c r="AG338" s="3"/>
      <c r="AI338" s="5"/>
      <c r="AJ338" s="3"/>
    </row>
    <row r="339" spans="18:36">
      <c r="R339" s="5"/>
      <c r="S339" s="3"/>
      <c r="V339" s="5"/>
      <c r="W339" s="3"/>
      <c r="AA339" s="5"/>
      <c r="AB339" s="3"/>
      <c r="AF339" s="5"/>
      <c r="AG339" s="3"/>
      <c r="AI339" s="5"/>
      <c r="AJ339" s="3"/>
    </row>
    <row r="340" spans="18:36">
      <c r="R340" s="5"/>
      <c r="S340" s="3"/>
      <c r="V340" s="5"/>
      <c r="W340" s="3"/>
      <c r="AA340" s="5"/>
      <c r="AB340" s="3"/>
      <c r="AF340" s="5"/>
      <c r="AG340" s="3"/>
      <c r="AI340" s="5"/>
      <c r="AJ340" s="3"/>
    </row>
    <row r="341" spans="18:36">
      <c r="R341" s="5"/>
      <c r="S341" s="3"/>
      <c r="V341" s="5"/>
      <c r="W341" s="3"/>
      <c r="AA341" s="5"/>
      <c r="AB341" s="3"/>
      <c r="AF341" s="5"/>
      <c r="AG341" s="3"/>
      <c r="AI341" s="5"/>
      <c r="AJ341" s="3"/>
    </row>
    <row r="342" spans="18:36">
      <c r="R342" s="5"/>
      <c r="S342" s="3"/>
      <c r="V342" s="5"/>
      <c r="W342" s="3"/>
      <c r="AA342" s="5"/>
      <c r="AB342" s="3"/>
      <c r="AF342" s="5"/>
      <c r="AG342" s="3"/>
      <c r="AI342" s="5"/>
      <c r="AJ342" s="3"/>
    </row>
    <row r="343" spans="18:36">
      <c r="R343" s="5"/>
      <c r="S343" s="3"/>
      <c r="V343" s="5"/>
      <c r="W343" s="3"/>
      <c r="AA343" s="5"/>
      <c r="AB343" s="3"/>
      <c r="AF343" s="5"/>
      <c r="AG343" s="3"/>
      <c r="AI343" s="5"/>
      <c r="AJ343" s="3"/>
    </row>
    <row r="344" spans="18:36">
      <c r="R344" s="5"/>
      <c r="S344" s="3"/>
      <c r="V344" s="5"/>
      <c r="W344" s="3"/>
      <c r="AA344" s="5"/>
      <c r="AB344" s="3"/>
      <c r="AF344" s="5"/>
      <c r="AG344" s="3"/>
      <c r="AI344" s="5"/>
      <c r="AJ344" s="3"/>
    </row>
    <row r="345" spans="18:36">
      <c r="R345" s="5"/>
      <c r="S345" s="3"/>
      <c r="V345" s="5"/>
      <c r="W345" s="3"/>
      <c r="AA345" s="5"/>
      <c r="AB345" s="3"/>
      <c r="AF345" s="5"/>
      <c r="AG345" s="3"/>
      <c r="AI345" s="5"/>
      <c r="AJ345" s="3"/>
    </row>
    <row r="346" spans="18:36">
      <c r="R346" s="5"/>
      <c r="S346" s="3"/>
      <c r="V346" s="5"/>
      <c r="W346" s="3"/>
      <c r="AA346" s="5"/>
      <c r="AB346" s="3"/>
      <c r="AF346" s="5"/>
      <c r="AG346" s="3"/>
      <c r="AI346" s="5"/>
      <c r="AJ346" s="3"/>
    </row>
    <row r="347" spans="18:36">
      <c r="R347" s="5"/>
      <c r="S347" s="3"/>
      <c r="V347" s="5"/>
      <c r="W347" s="3"/>
      <c r="AA347" s="5"/>
      <c r="AB347" s="3"/>
      <c r="AF347" s="5"/>
      <c r="AG347" s="3"/>
      <c r="AI347" s="5"/>
      <c r="AJ347" s="3"/>
    </row>
    <row r="348" spans="18:36">
      <c r="R348" s="5"/>
      <c r="S348" s="3"/>
      <c r="V348" s="5"/>
      <c r="W348" s="3"/>
      <c r="AA348" s="5"/>
      <c r="AB348" s="3"/>
      <c r="AF348" s="5"/>
      <c r="AG348" s="3"/>
      <c r="AI348" s="5"/>
      <c r="AJ348" s="3"/>
    </row>
    <row r="349" spans="18:36">
      <c r="R349" s="5"/>
      <c r="S349" s="3"/>
      <c r="V349" s="5"/>
      <c r="W349" s="3"/>
      <c r="AA349" s="5"/>
      <c r="AB349" s="3"/>
      <c r="AF349" s="5"/>
      <c r="AG349" s="3"/>
      <c r="AI349" s="5"/>
      <c r="AJ349" s="3"/>
    </row>
    <row r="350" spans="18:36">
      <c r="R350" s="5"/>
      <c r="S350" s="3"/>
      <c r="V350" s="5"/>
      <c r="W350" s="3"/>
      <c r="AA350" s="5"/>
      <c r="AB350" s="3"/>
      <c r="AF350" s="5"/>
      <c r="AG350" s="3"/>
      <c r="AI350" s="5"/>
      <c r="AJ350" s="3"/>
    </row>
    <row r="351" spans="18:36">
      <c r="R351" s="5"/>
      <c r="S351" s="3"/>
      <c r="V351" s="5"/>
      <c r="W351" s="3"/>
      <c r="AA351" s="5"/>
      <c r="AB351" s="3"/>
      <c r="AF351" s="5"/>
      <c r="AG351" s="3"/>
      <c r="AI351" s="5"/>
      <c r="AJ351" s="3"/>
    </row>
    <row r="352" spans="18:36">
      <c r="R352" s="5"/>
      <c r="S352" s="3"/>
      <c r="V352" s="5"/>
      <c r="W352" s="3"/>
      <c r="AA352" s="5"/>
      <c r="AB352" s="3"/>
      <c r="AF352" s="5"/>
      <c r="AG352" s="3"/>
      <c r="AI352" s="5"/>
      <c r="AJ352" s="3"/>
    </row>
    <row r="353" spans="18:36">
      <c r="R353" s="5"/>
      <c r="S353" s="3"/>
      <c r="V353" s="5"/>
      <c r="W353" s="3"/>
      <c r="AA353" s="5"/>
      <c r="AB353" s="3"/>
      <c r="AF353" s="5"/>
      <c r="AG353" s="3"/>
      <c r="AI353" s="5"/>
      <c r="AJ353" s="3"/>
    </row>
    <row r="354" spans="18:36">
      <c r="R354" s="5"/>
      <c r="S354" s="3"/>
      <c r="V354" s="5"/>
      <c r="W354" s="3"/>
      <c r="AA354" s="5"/>
      <c r="AB354" s="3"/>
      <c r="AF354" s="5"/>
      <c r="AG354" s="3"/>
      <c r="AI354" s="5"/>
      <c r="AJ354" s="3"/>
    </row>
    <row r="355" spans="18:36">
      <c r="R355" s="5"/>
      <c r="S355" s="3"/>
      <c r="V355" s="5"/>
      <c r="W355" s="3"/>
      <c r="AA355" s="5"/>
      <c r="AB355" s="3"/>
      <c r="AF355" s="5"/>
      <c r="AG355" s="3"/>
      <c r="AI355" s="5"/>
      <c r="AJ355" s="3"/>
    </row>
    <row r="356" spans="18:36">
      <c r="R356" s="5"/>
      <c r="S356" s="3"/>
      <c r="V356" s="5"/>
      <c r="W356" s="3"/>
      <c r="AA356" s="5"/>
      <c r="AB356" s="3"/>
      <c r="AF356" s="5"/>
      <c r="AG356" s="3"/>
      <c r="AI356" s="5"/>
      <c r="AJ356" s="3"/>
    </row>
    <row r="357" spans="18:36">
      <c r="R357" s="5"/>
      <c r="S357" s="3"/>
      <c r="V357" s="5"/>
      <c r="W357" s="3"/>
      <c r="AA357" s="5"/>
      <c r="AB357" s="3"/>
      <c r="AF357" s="5"/>
      <c r="AG357" s="3"/>
      <c r="AI357" s="5"/>
      <c r="AJ357" s="3"/>
    </row>
    <row r="358" spans="18:36">
      <c r="R358" s="5"/>
      <c r="S358" s="3"/>
      <c r="V358" s="5"/>
      <c r="W358" s="3"/>
      <c r="AA358" s="5"/>
      <c r="AB358" s="3"/>
      <c r="AF358" s="5"/>
      <c r="AG358" s="3"/>
      <c r="AI358" s="5"/>
      <c r="AJ358" s="3"/>
    </row>
    <row r="359" spans="18:36">
      <c r="R359" s="5"/>
      <c r="S359" s="3"/>
      <c r="V359" s="5"/>
      <c r="W359" s="3"/>
      <c r="AA359" s="5"/>
      <c r="AB359" s="3"/>
      <c r="AF359" s="5"/>
      <c r="AG359" s="3"/>
      <c r="AI359" s="5"/>
      <c r="AJ359" s="3"/>
    </row>
    <row r="360" spans="18:36">
      <c r="R360" s="5"/>
      <c r="S360" s="3"/>
      <c r="V360" s="5"/>
      <c r="W360" s="3"/>
      <c r="AA360" s="5"/>
      <c r="AB360" s="3"/>
      <c r="AF360" s="5"/>
      <c r="AG360" s="3"/>
      <c r="AI360" s="5"/>
      <c r="AJ360" s="3"/>
    </row>
    <row r="361" spans="18:36">
      <c r="R361" s="5"/>
      <c r="S361" s="3"/>
      <c r="V361" s="5"/>
      <c r="W361" s="3"/>
      <c r="AA361" s="5"/>
      <c r="AB361" s="3"/>
      <c r="AF361" s="5"/>
      <c r="AG361" s="3"/>
      <c r="AI361" s="5"/>
      <c r="AJ361" s="3"/>
    </row>
    <row r="362" spans="18:36">
      <c r="R362" s="5"/>
      <c r="S362" s="3"/>
      <c r="V362" s="5"/>
      <c r="W362" s="3"/>
      <c r="AA362" s="5"/>
      <c r="AB362" s="3"/>
      <c r="AF362" s="5"/>
      <c r="AG362" s="3"/>
      <c r="AI362" s="5"/>
      <c r="AJ362" s="3"/>
    </row>
    <row r="363" spans="18:36">
      <c r="R363" s="5"/>
      <c r="S363" s="3"/>
      <c r="V363" s="5"/>
      <c r="W363" s="3"/>
      <c r="AA363" s="5"/>
      <c r="AB363" s="3"/>
      <c r="AF363" s="5"/>
      <c r="AG363" s="3"/>
      <c r="AI363" s="5"/>
      <c r="AJ363" s="3"/>
    </row>
    <row r="364" spans="18:36">
      <c r="R364" s="5"/>
      <c r="S364" s="3"/>
      <c r="V364" s="5"/>
      <c r="W364" s="3"/>
      <c r="AA364" s="5"/>
      <c r="AB364" s="3"/>
      <c r="AF364" s="5"/>
      <c r="AG364" s="3"/>
      <c r="AI364" s="5"/>
      <c r="AJ364" s="3"/>
    </row>
    <row r="365" spans="18:36">
      <c r="R365" s="5"/>
      <c r="S365" s="3"/>
      <c r="V365" s="5"/>
      <c r="W365" s="3"/>
      <c r="AA365" s="5"/>
      <c r="AB365" s="3"/>
      <c r="AF365" s="5"/>
      <c r="AG365" s="3"/>
      <c r="AI365" s="5"/>
      <c r="AJ365" s="3"/>
    </row>
    <row r="366" spans="18:36">
      <c r="R366" s="5"/>
      <c r="S366" s="3"/>
      <c r="V366" s="5"/>
      <c r="W366" s="3"/>
      <c r="AA366" s="5"/>
      <c r="AB366" s="3"/>
      <c r="AF366" s="5"/>
      <c r="AG366" s="3"/>
      <c r="AI366" s="5"/>
      <c r="AJ366" s="3"/>
    </row>
    <row r="367" spans="18:36">
      <c r="R367" s="5"/>
      <c r="S367" s="3"/>
      <c r="V367" s="5"/>
      <c r="W367" s="3"/>
      <c r="AA367" s="5"/>
      <c r="AB367" s="3"/>
      <c r="AF367" s="5"/>
      <c r="AG367" s="3"/>
      <c r="AI367" s="5"/>
      <c r="AJ367" s="3"/>
    </row>
    <row r="368" spans="18:36">
      <c r="R368" s="5"/>
      <c r="S368" s="3"/>
      <c r="V368" s="5"/>
      <c r="W368" s="3"/>
      <c r="AA368" s="5"/>
      <c r="AB368" s="3"/>
      <c r="AF368" s="5"/>
      <c r="AG368" s="3"/>
      <c r="AI368" s="5"/>
      <c r="AJ368" s="3"/>
    </row>
    <row r="369" spans="18:36">
      <c r="R369" s="5"/>
      <c r="S369" s="3"/>
      <c r="V369" s="5"/>
      <c r="W369" s="3"/>
      <c r="AA369" s="5"/>
      <c r="AB369" s="3"/>
      <c r="AF369" s="5"/>
      <c r="AG369" s="3"/>
      <c r="AI369" s="5"/>
      <c r="AJ369" s="3"/>
    </row>
    <row r="370" spans="18:36">
      <c r="R370" s="5"/>
      <c r="S370" s="3"/>
      <c r="V370" s="5"/>
      <c r="W370" s="3"/>
      <c r="AA370" s="5"/>
      <c r="AB370" s="3"/>
      <c r="AF370" s="5"/>
      <c r="AG370" s="3"/>
      <c r="AI370" s="5"/>
      <c r="AJ370" s="3"/>
    </row>
    <row r="371" spans="18:36">
      <c r="R371" s="5"/>
      <c r="S371" s="3"/>
      <c r="V371" s="5"/>
      <c r="W371" s="3"/>
      <c r="AA371" s="5"/>
      <c r="AB371" s="3"/>
      <c r="AF371" s="5"/>
      <c r="AG371" s="3"/>
      <c r="AI371" s="5"/>
      <c r="AJ371" s="3"/>
    </row>
    <row r="372" spans="18:36">
      <c r="R372" s="5"/>
      <c r="S372" s="3"/>
      <c r="V372" s="5"/>
      <c r="W372" s="3"/>
      <c r="AA372" s="5"/>
      <c r="AB372" s="3"/>
      <c r="AF372" s="5"/>
      <c r="AG372" s="3"/>
      <c r="AI372" s="5"/>
      <c r="AJ372" s="3"/>
    </row>
    <row r="373" spans="18:36">
      <c r="R373" s="5"/>
      <c r="S373" s="3"/>
      <c r="V373" s="5"/>
      <c r="W373" s="3"/>
      <c r="AA373" s="5"/>
      <c r="AB373" s="3"/>
      <c r="AF373" s="5"/>
      <c r="AG373" s="3"/>
      <c r="AI373" s="5"/>
      <c r="AJ373" s="3"/>
    </row>
    <row r="374" spans="18:36">
      <c r="R374" s="5"/>
      <c r="S374" s="3"/>
      <c r="V374" s="5"/>
      <c r="W374" s="3"/>
      <c r="AA374" s="5"/>
      <c r="AB374" s="3"/>
      <c r="AF374" s="5"/>
      <c r="AG374" s="3"/>
      <c r="AI374" s="5"/>
      <c r="AJ374" s="3"/>
    </row>
    <row r="375" spans="18:36">
      <c r="R375" s="5"/>
      <c r="S375" s="3"/>
      <c r="V375" s="5"/>
      <c r="W375" s="3"/>
      <c r="AA375" s="5"/>
      <c r="AB375" s="3"/>
      <c r="AF375" s="5"/>
      <c r="AG375" s="3"/>
      <c r="AI375" s="5"/>
      <c r="AJ375" s="3"/>
    </row>
    <row r="376" spans="18:36">
      <c r="R376" s="5"/>
      <c r="S376" s="3"/>
      <c r="V376" s="5"/>
      <c r="W376" s="3"/>
      <c r="AA376" s="5"/>
      <c r="AB376" s="3"/>
      <c r="AF376" s="5"/>
      <c r="AG376" s="3"/>
      <c r="AI376" s="5"/>
      <c r="AJ376" s="3"/>
    </row>
    <row r="377" spans="18:36">
      <c r="R377" s="5"/>
      <c r="S377" s="3"/>
      <c r="V377" s="5"/>
      <c r="W377" s="3"/>
      <c r="AA377" s="5"/>
      <c r="AB377" s="3"/>
      <c r="AF377" s="5"/>
      <c r="AG377" s="3"/>
      <c r="AI377" s="5"/>
      <c r="AJ377" s="3"/>
    </row>
    <row r="378" spans="18:36">
      <c r="R378" s="5"/>
      <c r="S378" s="3"/>
      <c r="V378" s="5"/>
      <c r="W378" s="3"/>
      <c r="AA378" s="5"/>
      <c r="AB378" s="3"/>
      <c r="AF378" s="5"/>
      <c r="AG378" s="3"/>
      <c r="AI378" s="5"/>
      <c r="AJ378" s="3"/>
    </row>
    <row r="379" spans="18:36">
      <c r="R379" s="5"/>
      <c r="S379" s="3"/>
      <c r="V379" s="5"/>
      <c r="W379" s="3"/>
      <c r="AA379" s="5"/>
      <c r="AB379" s="3"/>
      <c r="AF379" s="5"/>
      <c r="AG379" s="3"/>
      <c r="AI379" s="5"/>
      <c r="AJ379" s="3"/>
    </row>
    <row r="380" spans="18:36">
      <c r="R380" s="5"/>
      <c r="S380" s="3"/>
      <c r="V380" s="5"/>
      <c r="W380" s="3"/>
      <c r="AA380" s="5"/>
      <c r="AB380" s="3"/>
      <c r="AF380" s="5"/>
      <c r="AG380" s="3"/>
      <c r="AI380" s="5"/>
      <c r="AJ380" s="3"/>
    </row>
    <row r="381" spans="18:36">
      <c r="R381" s="5"/>
      <c r="S381" s="3"/>
      <c r="V381" s="5"/>
      <c r="W381" s="3"/>
      <c r="AA381" s="5"/>
      <c r="AB381" s="3"/>
      <c r="AF381" s="5"/>
      <c r="AG381" s="3"/>
      <c r="AI381" s="5"/>
      <c r="AJ381" s="3"/>
    </row>
    <row r="382" spans="18:36">
      <c r="R382" s="5"/>
      <c r="S382" s="3"/>
      <c r="V382" s="5"/>
      <c r="W382" s="3"/>
      <c r="AA382" s="5"/>
      <c r="AB382" s="3"/>
      <c r="AF382" s="5"/>
      <c r="AG382" s="3"/>
      <c r="AI382" s="5"/>
      <c r="AJ382" s="3"/>
    </row>
    <row r="383" spans="18:36">
      <c r="R383" s="5"/>
      <c r="S383" s="3"/>
      <c r="V383" s="5"/>
      <c r="W383" s="3"/>
      <c r="AA383" s="5"/>
      <c r="AB383" s="3"/>
      <c r="AF383" s="5"/>
      <c r="AG383" s="3"/>
      <c r="AI383" s="5"/>
      <c r="AJ383" s="3"/>
    </row>
    <row r="384" spans="18:36">
      <c r="R384" s="5"/>
      <c r="S384" s="3"/>
      <c r="V384" s="5"/>
      <c r="W384" s="3"/>
      <c r="AA384" s="5"/>
      <c r="AB384" s="3"/>
      <c r="AF384" s="5"/>
      <c r="AG384" s="3"/>
      <c r="AI384" s="5"/>
      <c r="AJ384" s="3"/>
    </row>
    <row r="385" spans="18:36">
      <c r="R385" s="5"/>
      <c r="S385" s="3"/>
      <c r="V385" s="5"/>
      <c r="W385" s="3"/>
      <c r="AA385" s="5"/>
      <c r="AB385" s="3"/>
      <c r="AF385" s="5"/>
      <c r="AG385" s="3"/>
      <c r="AI385" s="5"/>
      <c r="AJ385" s="3"/>
    </row>
    <row r="386" spans="18:36">
      <c r="R386" s="5"/>
      <c r="S386" s="3"/>
      <c r="V386" s="5"/>
      <c r="W386" s="3"/>
      <c r="AA386" s="5"/>
      <c r="AB386" s="3"/>
      <c r="AF386" s="5"/>
      <c r="AG386" s="3"/>
      <c r="AI386" s="5"/>
      <c r="AJ386" s="3"/>
    </row>
    <row r="387" spans="18:36">
      <c r="R387" s="5"/>
      <c r="S387" s="3"/>
      <c r="V387" s="5"/>
      <c r="W387" s="3"/>
      <c r="AA387" s="5"/>
      <c r="AB387" s="3"/>
      <c r="AF387" s="5"/>
      <c r="AG387" s="3"/>
      <c r="AI387" s="5"/>
      <c r="AJ387" s="3"/>
    </row>
    <row r="388" spans="18:36">
      <c r="R388" s="5"/>
      <c r="S388" s="3"/>
      <c r="V388" s="5"/>
      <c r="W388" s="3"/>
      <c r="AA388" s="5"/>
      <c r="AB388" s="3"/>
      <c r="AF388" s="5"/>
      <c r="AG388" s="3"/>
      <c r="AI388" s="5"/>
      <c r="AJ388" s="3"/>
    </row>
    <row r="389" spans="18:36">
      <c r="R389" s="5"/>
      <c r="S389" s="3"/>
      <c r="V389" s="5"/>
      <c r="W389" s="3"/>
      <c r="AA389" s="5"/>
      <c r="AB389" s="3"/>
      <c r="AF389" s="5"/>
      <c r="AG389" s="3"/>
      <c r="AI389" s="5"/>
      <c r="AJ389" s="3"/>
    </row>
    <row r="390" spans="18:36">
      <c r="R390" s="5"/>
      <c r="S390" s="3"/>
      <c r="V390" s="5"/>
      <c r="W390" s="3"/>
      <c r="AA390" s="5"/>
      <c r="AB390" s="3"/>
      <c r="AF390" s="5"/>
      <c r="AG390" s="3"/>
      <c r="AI390" s="5"/>
      <c r="AJ390" s="3"/>
    </row>
    <row r="391" spans="18:36">
      <c r="R391" s="5"/>
      <c r="S391" s="3"/>
      <c r="V391" s="5"/>
      <c r="W391" s="3"/>
      <c r="AA391" s="5"/>
      <c r="AB391" s="3"/>
      <c r="AF391" s="5"/>
      <c r="AG391" s="3"/>
      <c r="AI391" s="5"/>
      <c r="AJ391" s="3"/>
    </row>
    <row r="392" spans="18:36">
      <c r="R392" s="5"/>
      <c r="S392" s="3"/>
      <c r="V392" s="5"/>
      <c r="W392" s="3"/>
      <c r="AA392" s="5"/>
      <c r="AB392" s="3"/>
      <c r="AF392" s="5"/>
      <c r="AG392" s="3"/>
      <c r="AI392" s="5"/>
      <c r="AJ392" s="3"/>
    </row>
    <row r="393" spans="18:36">
      <c r="R393" s="5"/>
      <c r="S393" s="3"/>
      <c r="V393" s="5"/>
      <c r="W393" s="3"/>
      <c r="AA393" s="5"/>
      <c r="AB393" s="3"/>
      <c r="AF393" s="5"/>
      <c r="AG393" s="3"/>
      <c r="AI393" s="5"/>
      <c r="AJ393" s="3"/>
    </row>
    <row r="394" spans="18:36">
      <c r="R394" s="5"/>
      <c r="S394" s="3"/>
      <c r="V394" s="5"/>
      <c r="W394" s="3"/>
      <c r="AA394" s="5"/>
      <c r="AB394" s="3"/>
      <c r="AF394" s="5"/>
      <c r="AG394" s="3"/>
      <c r="AI394" s="5"/>
      <c r="AJ394" s="3"/>
    </row>
    <row r="395" spans="18:36">
      <c r="R395" s="5"/>
      <c r="S395" s="3"/>
      <c r="V395" s="5"/>
      <c r="W395" s="3"/>
      <c r="AA395" s="5"/>
      <c r="AB395" s="3"/>
      <c r="AF395" s="5"/>
      <c r="AG395" s="3"/>
      <c r="AI395" s="5"/>
      <c r="AJ395" s="3"/>
    </row>
    <row r="396" spans="18:36">
      <c r="R396" s="5"/>
      <c r="S396" s="3"/>
      <c r="V396" s="5"/>
      <c r="W396" s="3"/>
      <c r="AA396" s="5"/>
      <c r="AB396" s="3"/>
      <c r="AF396" s="5"/>
      <c r="AG396" s="3"/>
      <c r="AI396" s="5"/>
      <c r="AJ396" s="3"/>
    </row>
    <row r="397" spans="18:36">
      <c r="R397" s="5"/>
      <c r="S397" s="3"/>
      <c r="V397" s="5"/>
      <c r="W397" s="3"/>
      <c r="AA397" s="5"/>
      <c r="AB397" s="3"/>
      <c r="AF397" s="5"/>
      <c r="AG397" s="3"/>
      <c r="AI397" s="5"/>
      <c r="AJ397" s="3"/>
    </row>
    <row r="398" spans="18:36">
      <c r="R398" s="5"/>
      <c r="S398" s="3"/>
      <c r="V398" s="5"/>
      <c r="W398" s="3"/>
      <c r="AA398" s="5"/>
      <c r="AB398" s="3"/>
      <c r="AF398" s="5"/>
      <c r="AG398" s="3"/>
      <c r="AI398" s="5"/>
      <c r="AJ398" s="3"/>
    </row>
    <row r="399" spans="18:36">
      <c r="R399" s="5"/>
      <c r="S399" s="3"/>
      <c r="V399" s="5"/>
      <c r="W399" s="3"/>
      <c r="AA399" s="5"/>
      <c r="AB399" s="3"/>
      <c r="AF399" s="5"/>
      <c r="AG399" s="3"/>
      <c r="AI399" s="5"/>
      <c r="AJ399" s="3"/>
    </row>
    <row r="400" spans="18:36">
      <c r="R400" s="5"/>
      <c r="S400" s="3"/>
      <c r="V400" s="5"/>
      <c r="W400" s="3"/>
      <c r="AA400" s="5"/>
      <c r="AB400" s="3"/>
      <c r="AF400" s="5"/>
      <c r="AG400" s="3"/>
      <c r="AI400" s="5"/>
      <c r="AJ400" s="3"/>
    </row>
    <row r="401" spans="18:36">
      <c r="R401" s="5"/>
      <c r="S401" s="3"/>
      <c r="V401" s="5"/>
      <c r="W401" s="3"/>
      <c r="AA401" s="5"/>
      <c r="AB401" s="3"/>
      <c r="AF401" s="5"/>
      <c r="AG401" s="3"/>
      <c r="AI401" s="5"/>
      <c r="AJ401" s="3"/>
    </row>
    <row r="402" spans="18:36">
      <c r="R402" s="5"/>
      <c r="S402" s="3"/>
      <c r="V402" s="5"/>
      <c r="W402" s="3"/>
      <c r="AA402" s="5"/>
      <c r="AB402" s="3"/>
      <c r="AF402" s="5"/>
      <c r="AG402" s="3"/>
      <c r="AI402" s="5"/>
      <c r="AJ402" s="3"/>
    </row>
    <row r="403" spans="18:36">
      <c r="R403" s="5"/>
      <c r="S403" s="3"/>
      <c r="V403" s="5"/>
      <c r="W403" s="3"/>
      <c r="AA403" s="5"/>
      <c r="AB403" s="3"/>
      <c r="AF403" s="5"/>
      <c r="AG403" s="3"/>
      <c r="AI403" s="5"/>
      <c r="AJ403" s="3"/>
    </row>
    <row r="404" spans="18:36">
      <c r="R404" s="5"/>
      <c r="S404" s="3"/>
      <c r="V404" s="5"/>
      <c r="W404" s="3"/>
      <c r="AA404" s="5"/>
      <c r="AB404" s="3"/>
      <c r="AF404" s="5"/>
      <c r="AG404" s="3"/>
      <c r="AI404" s="5"/>
      <c r="AJ404" s="3"/>
    </row>
    <row r="405" spans="18:36">
      <c r="R405" s="5"/>
      <c r="S405" s="3"/>
      <c r="V405" s="5"/>
      <c r="W405" s="3"/>
      <c r="AA405" s="5"/>
      <c r="AB405" s="3"/>
      <c r="AF405" s="5"/>
      <c r="AG405" s="3"/>
      <c r="AI405" s="5"/>
      <c r="AJ405" s="3"/>
    </row>
    <row r="406" spans="18:36">
      <c r="R406" s="5"/>
      <c r="S406" s="3"/>
      <c r="V406" s="5"/>
      <c r="W406" s="3"/>
      <c r="AA406" s="5"/>
      <c r="AB406" s="3"/>
      <c r="AF406" s="5"/>
      <c r="AG406" s="3"/>
      <c r="AI406" s="5"/>
      <c r="AJ406" s="3"/>
    </row>
    <row r="407" spans="18:36">
      <c r="R407" s="5"/>
      <c r="S407" s="3"/>
      <c r="V407" s="5"/>
      <c r="W407" s="3"/>
      <c r="AA407" s="5"/>
      <c r="AB407" s="3"/>
      <c r="AF407" s="5"/>
      <c r="AG407" s="3"/>
      <c r="AI407" s="5"/>
      <c r="AJ407" s="3"/>
    </row>
    <row r="408" spans="18:36">
      <c r="R408" s="5"/>
      <c r="S408" s="3"/>
      <c r="V408" s="5"/>
      <c r="W408" s="3"/>
      <c r="AA408" s="5"/>
      <c r="AB408" s="3"/>
      <c r="AF408" s="5"/>
      <c r="AG408" s="3"/>
      <c r="AI408" s="5"/>
      <c r="AJ408" s="3"/>
    </row>
    <row r="409" spans="18:36">
      <c r="R409" s="5"/>
      <c r="S409" s="3"/>
      <c r="V409" s="5"/>
      <c r="W409" s="3"/>
      <c r="AA409" s="5"/>
      <c r="AB409" s="3"/>
      <c r="AF409" s="5"/>
      <c r="AG409" s="3"/>
      <c r="AI409" s="5"/>
      <c r="AJ409" s="3"/>
    </row>
    <row r="410" spans="18:36">
      <c r="R410" s="5"/>
      <c r="S410" s="3"/>
      <c r="V410" s="5"/>
      <c r="W410" s="3"/>
      <c r="AA410" s="5"/>
      <c r="AB410" s="3"/>
      <c r="AF410" s="5"/>
      <c r="AG410" s="3"/>
      <c r="AI410" s="5"/>
      <c r="AJ410" s="3"/>
    </row>
    <row r="411" spans="18:36">
      <c r="R411" s="5"/>
      <c r="S411" s="3"/>
      <c r="V411" s="5"/>
      <c r="W411" s="3"/>
      <c r="AA411" s="5"/>
      <c r="AB411" s="3"/>
      <c r="AF411" s="5"/>
      <c r="AG411" s="3"/>
      <c r="AI411" s="5"/>
      <c r="AJ411" s="3"/>
    </row>
    <row r="412" spans="18:36">
      <c r="R412" s="5"/>
      <c r="S412" s="3"/>
      <c r="V412" s="5"/>
      <c r="W412" s="3"/>
      <c r="AA412" s="5"/>
      <c r="AB412" s="3"/>
      <c r="AF412" s="5"/>
      <c r="AG412" s="3"/>
      <c r="AI412" s="5"/>
      <c r="AJ412" s="3"/>
    </row>
    <row r="413" spans="18:36">
      <c r="R413" s="5"/>
      <c r="S413" s="3"/>
      <c r="V413" s="5"/>
      <c r="W413" s="3"/>
      <c r="AA413" s="5"/>
      <c r="AB413" s="3"/>
      <c r="AF413" s="5"/>
      <c r="AG413" s="3"/>
      <c r="AI413" s="5"/>
      <c r="AJ413" s="3"/>
    </row>
    <row r="414" spans="18:36">
      <c r="R414" s="5"/>
      <c r="S414" s="3"/>
      <c r="V414" s="5"/>
      <c r="W414" s="3"/>
      <c r="AA414" s="5"/>
      <c r="AB414" s="3"/>
      <c r="AF414" s="5"/>
      <c r="AG414" s="3"/>
      <c r="AI414" s="5"/>
      <c r="AJ414" s="3"/>
    </row>
    <row r="415" spans="18:36">
      <c r="R415" s="5"/>
      <c r="S415" s="3"/>
      <c r="V415" s="5"/>
      <c r="W415" s="3"/>
      <c r="AA415" s="5"/>
      <c r="AB415" s="3"/>
      <c r="AF415" s="5"/>
      <c r="AG415" s="3"/>
      <c r="AI415" s="5"/>
      <c r="AJ415" s="3"/>
    </row>
    <row r="416" spans="18:36">
      <c r="R416" s="5"/>
      <c r="S416" s="3"/>
      <c r="V416" s="5"/>
      <c r="W416" s="3"/>
      <c r="AA416" s="5"/>
      <c r="AB416" s="3"/>
      <c r="AF416" s="5"/>
      <c r="AG416" s="3"/>
      <c r="AI416" s="5"/>
      <c r="AJ416" s="3"/>
    </row>
    <row r="417" spans="18:36">
      <c r="R417" s="5"/>
      <c r="S417" s="3"/>
      <c r="V417" s="5"/>
      <c r="W417" s="3"/>
      <c r="AA417" s="5"/>
      <c r="AB417" s="3"/>
      <c r="AF417" s="5"/>
      <c r="AG417" s="3"/>
      <c r="AI417" s="5"/>
      <c r="AJ417" s="3"/>
    </row>
    <row r="418" spans="18:36">
      <c r="R418" s="5"/>
      <c r="S418" s="3"/>
      <c r="V418" s="5"/>
      <c r="W418" s="3"/>
      <c r="AA418" s="5"/>
      <c r="AB418" s="3"/>
      <c r="AF418" s="5"/>
      <c r="AG418" s="3"/>
      <c r="AI418" s="5"/>
      <c r="AJ418" s="3"/>
    </row>
    <row r="419" spans="18:36">
      <c r="R419" s="5"/>
      <c r="S419" s="3"/>
      <c r="V419" s="5"/>
      <c r="W419" s="3"/>
      <c r="AA419" s="5"/>
      <c r="AB419" s="3"/>
      <c r="AF419" s="5"/>
      <c r="AG419" s="3"/>
      <c r="AI419" s="5"/>
      <c r="AJ419" s="3"/>
    </row>
    <row r="420" spans="18:36">
      <c r="R420" s="5"/>
      <c r="S420" s="3"/>
      <c r="V420" s="5"/>
      <c r="W420" s="3"/>
      <c r="AA420" s="5"/>
      <c r="AB420" s="3"/>
      <c r="AF420" s="5"/>
      <c r="AG420" s="3"/>
      <c r="AI420" s="5"/>
      <c r="AJ420" s="3"/>
    </row>
    <row r="421" spans="18:36">
      <c r="R421" s="5"/>
      <c r="S421" s="3"/>
      <c r="V421" s="5"/>
      <c r="W421" s="3"/>
      <c r="AA421" s="5"/>
      <c r="AB421" s="3"/>
      <c r="AF421" s="5"/>
      <c r="AG421" s="3"/>
      <c r="AI421" s="5"/>
      <c r="AJ421" s="3"/>
    </row>
    <row r="422" spans="18:36">
      <c r="R422" s="5"/>
      <c r="S422" s="3"/>
      <c r="V422" s="5"/>
      <c r="W422" s="3"/>
      <c r="AA422" s="5"/>
      <c r="AB422" s="3"/>
      <c r="AF422" s="5"/>
      <c r="AG422" s="3"/>
      <c r="AI422" s="5"/>
      <c r="AJ422" s="3"/>
    </row>
    <row r="423" spans="18:36">
      <c r="R423" s="5"/>
      <c r="S423" s="3"/>
      <c r="V423" s="5"/>
      <c r="W423" s="3"/>
      <c r="AA423" s="5"/>
      <c r="AB423" s="3"/>
      <c r="AF423" s="5"/>
      <c r="AG423" s="3"/>
      <c r="AI423" s="5"/>
      <c r="AJ423" s="3"/>
    </row>
    <row r="424" spans="18:36">
      <c r="R424" s="5"/>
      <c r="S424" s="3"/>
      <c r="V424" s="5"/>
      <c r="W424" s="3"/>
      <c r="AA424" s="5"/>
      <c r="AB424" s="3"/>
      <c r="AF424" s="5"/>
      <c r="AG424" s="3"/>
      <c r="AI424" s="5"/>
      <c r="AJ424" s="3"/>
    </row>
    <row r="425" spans="18:36">
      <c r="R425" s="5"/>
      <c r="S425" s="3"/>
      <c r="V425" s="5"/>
      <c r="W425" s="3"/>
      <c r="AA425" s="5"/>
      <c r="AB425" s="3"/>
      <c r="AF425" s="5"/>
      <c r="AG425" s="3"/>
      <c r="AI425" s="5"/>
      <c r="AJ425" s="3"/>
    </row>
    <row r="426" spans="18:36">
      <c r="R426" s="5"/>
      <c r="S426" s="3"/>
      <c r="V426" s="5"/>
      <c r="W426" s="3"/>
      <c r="AA426" s="5"/>
      <c r="AB426" s="3"/>
      <c r="AF426" s="5"/>
      <c r="AG426" s="3"/>
      <c r="AI426" s="5"/>
      <c r="AJ426" s="3"/>
    </row>
    <row r="427" spans="18:36">
      <c r="R427" s="5"/>
      <c r="S427" s="3"/>
      <c r="V427" s="5"/>
      <c r="W427" s="3"/>
      <c r="AA427" s="5"/>
      <c r="AB427" s="3"/>
      <c r="AF427" s="5"/>
      <c r="AG427" s="3"/>
      <c r="AI427" s="5"/>
      <c r="AJ427" s="3"/>
    </row>
    <row r="428" spans="18:36">
      <c r="R428" s="5"/>
      <c r="S428" s="3"/>
      <c r="V428" s="5"/>
      <c r="W428" s="3"/>
      <c r="AA428" s="5"/>
      <c r="AB428" s="3"/>
      <c r="AF428" s="5"/>
      <c r="AG428" s="3"/>
      <c r="AI428" s="5"/>
      <c r="AJ428" s="3"/>
    </row>
    <row r="429" spans="18:36">
      <c r="R429" s="5"/>
      <c r="S429" s="3"/>
      <c r="V429" s="5"/>
      <c r="W429" s="3"/>
      <c r="AA429" s="5"/>
      <c r="AB429" s="3"/>
      <c r="AF429" s="5"/>
      <c r="AG429" s="3"/>
      <c r="AI429" s="5"/>
      <c r="AJ429" s="3"/>
    </row>
    <row r="430" spans="18:36">
      <c r="R430" s="5"/>
      <c r="S430" s="3"/>
      <c r="V430" s="5"/>
      <c r="W430" s="3"/>
      <c r="AA430" s="5"/>
      <c r="AB430" s="3"/>
      <c r="AF430" s="5"/>
      <c r="AG430" s="3"/>
      <c r="AI430" s="5"/>
      <c r="AJ430" s="3"/>
    </row>
    <row r="431" spans="18:36">
      <c r="R431" s="5"/>
      <c r="S431" s="3"/>
      <c r="V431" s="5"/>
      <c r="W431" s="3"/>
      <c r="AA431" s="5"/>
      <c r="AB431" s="3"/>
      <c r="AF431" s="5"/>
      <c r="AG431" s="3"/>
      <c r="AI431" s="5"/>
      <c r="AJ431" s="3"/>
    </row>
    <row r="432" spans="18:36">
      <c r="R432" s="5"/>
      <c r="S432" s="3"/>
      <c r="V432" s="5"/>
      <c r="W432" s="3"/>
      <c r="AA432" s="5"/>
      <c r="AB432" s="3"/>
      <c r="AF432" s="5"/>
      <c r="AG432" s="3"/>
      <c r="AI432" s="5"/>
      <c r="AJ432" s="3"/>
    </row>
    <row r="433" spans="18:36">
      <c r="R433" s="5"/>
      <c r="S433" s="3"/>
      <c r="V433" s="5"/>
      <c r="W433" s="3"/>
      <c r="AA433" s="5"/>
      <c r="AB433" s="3"/>
      <c r="AF433" s="5"/>
      <c r="AG433" s="3"/>
      <c r="AI433" s="5"/>
      <c r="AJ433" s="3"/>
    </row>
    <row r="434" spans="18:36">
      <c r="R434" s="5"/>
      <c r="S434" s="3"/>
      <c r="V434" s="5"/>
      <c r="W434" s="3"/>
      <c r="AA434" s="5"/>
      <c r="AB434" s="3"/>
      <c r="AF434" s="5"/>
      <c r="AG434" s="3"/>
      <c r="AI434" s="5"/>
      <c r="AJ434" s="3"/>
    </row>
    <row r="435" spans="18:36">
      <c r="R435" s="5"/>
      <c r="S435" s="3"/>
      <c r="V435" s="5"/>
      <c r="W435" s="3"/>
      <c r="AA435" s="5"/>
      <c r="AB435" s="3"/>
      <c r="AF435" s="5"/>
      <c r="AG435" s="3"/>
      <c r="AI435" s="5"/>
      <c r="AJ435" s="3"/>
    </row>
    <row r="436" spans="18:36">
      <c r="R436" s="5"/>
      <c r="S436" s="3"/>
      <c r="V436" s="5"/>
      <c r="W436" s="3"/>
      <c r="AA436" s="5"/>
      <c r="AB436" s="3"/>
      <c r="AF436" s="5"/>
      <c r="AG436" s="3"/>
      <c r="AI436" s="5"/>
      <c r="AJ436" s="3"/>
    </row>
    <row r="437" spans="18:36">
      <c r="R437" s="5"/>
      <c r="S437" s="3"/>
      <c r="V437" s="5"/>
      <c r="W437" s="3"/>
      <c r="AA437" s="5"/>
      <c r="AB437" s="3"/>
      <c r="AF437" s="5"/>
      <c r="AG437" s="3"/>
      <c r="AI437" s="5"/>
      <c r="AJ437" s="3"/>
    </row>
    <row r="438" spans="18:36">
      <c r="R438" s="5"/>
      <c r="S438" s="3"/>
      <c r="V438" s="5"/>
      <c r="W438" s="3"/>
      <c r="AA438" s="5"/>
      <c r="AB438" s="3"/>
      <c r="AF438" s="5"/>
      <c r="AG438" s="3"/>
      <c r="AI438" s="5"/>
      <c r="AJ438" s="3"/>
    </row>
    <row r="439" spans="18:36">
      <c r="R439" s="5"/>
      <c r="S439" s="3"/>
      <c r="V439" s="5"/>
      <c r="W439" s="3"/>
      <c r="AA439" s="5"/>
      <c r="AB439" s="3"/>
      <c r="AF439" s="5"/>
      <c r="AG439" s="3"/>
      <c r="AI439" s="5"/>
      <c r="AJ439" s="3"/>
    </row>
    <row r="440" spans="18:36">
      <c r="R440" s="5"/>
      <c r="S440" s="3"/>
      <c r="V440" s="5"/>
      <c r="W440" s="3"/>
      <c r="AA440" s="5"/>
      <c r="AB440" s="3"/>
      <c r="AF440" s="5"/>
      <c r="AG440" s="3"/>
      <c r="AI440" s="5"/>
      <c r="AJ440" s="3"/>
    </row>
    <row r="441" spans="18:36">
      <c r="R441" s="5"/>
      <c r="S441" s="3"/>
      <c r="V441" s="5"/>
      <c r="W441" s="3"/>
      <c r="AA441" s="5"/>
      <c r="AB441" s="3"/>
      <c r="AF441" s="5"/>
      <c r="AG441" s="3"/>
      <c r="AI441" s="5"/>
      <c r="AJ441" s="3"/>
    </row>
    <row r="442" spans="18:36">
      <c r="R442" s="5"/>
      <c r="S442" s="3"/>
      <c r="V442" s="5"/>
      <c r="W442" s="3"/>
      <c r="AA442" s="5"/>
      <c r="AB442" s="3"/>
      <c r="AF442" s="5"/>
      <c r="AG442" s="3"/>
      <c r="AI442" s="5"/>
      <c r="AJ442" s="3"/>
    </row>
    <row r="443" spans="18:36">
      <c r="R443" s="5"/>
      <c r="S443" s="3"/>
      <c r="V443" s="5"/>
      <c r="W443" s="3"/>
      <c r="AA443" s="5"/>
      <c r="AB443" s="3"/>
      <c r="AF443" s="5"/>
      <c r="AG443" s="3"/>
      <c r="AI443" s="5"/>
      <c r="AJ443" s="3"/>
    </row>
    <row r="444" spans="18:36">
      <c r="R444" s="5"/>
      <c r="S444" s="3"/>
      <c r="V444" s="5"/>
      <c r="W444" s="3"/>
      <c r="AA444" s="5"/>
      <c r="AB444" s="3"/>
      <c r="AF444" s="5"/>
      <c r="AG444" s="3"/>
      <c r="AI444" s="5"/>
      <c r="AJ444" s="3"/>
    </row>
    <row r="445" spans="18:36">
      <c r="R445" s="5"/>
      <c r="S445" s="3"/>
      <c r="V445" s="5"/>
      <c r="W445" s="3"/>
      <c r="AA445" s="5"/>
      <c r="AB445" s="3"/>
      <c r="AF445" s="5"/>
      <c r="AG445" s="3"/>
      <c r="AI445" s="5"/>
      <c r="AJ445" s="3"/>
    </row>
    <row r="446" spans="18:36">
      <c r="R446" s="5"/>
      <c r="S446" s="3"/>
      <c r="V446" s="5"/>
      <c r="W446" s="3"/>
      <c r="AA446" s="5"/>
      <c r="AB446" s="3"/>
      <c r="AF446" s="5"/>
      <c r="AG446" s="3"/>
      <c r="AI446" s="5"/>
      <c r="AJ446" s="3"/>
    </row>
    <row r="447" spans="18:36">
      <c r="R447" s="5"/>
      <c r="S447" s="3"/>
      <c r="V447" s="5"/>
      <c r="W447" s="3"/>
      <c r="AA447" s="5"/>
      <c r="AB447" s="3"/>
      <c r="AF447" s="5"/>
      <c r="AG447" s="3"/>
      <c r="AI447" s="5"/>
      <c r="AJ447" s="3"/>
    </row>
    <row r="448" spans="18:36">
      <c r="R448" s="5"/>
      <c r="S448" s="3"/>
      <c r="V448" s="5"/>
      <c r="W448" s="3"/>
      <c r="AA448" s="5"/>
      <c r="AB448" s="3"/>
      <c r="AF448" s="5"/>
      <c r="AG448" s="3"/>
      <c r="AI448" s="5"/>
      <c r="AJ448" s="3"/>
    </row>
    <row r="449" spans="18:36">
      <c r="R449" s="5"/>
      <c r="S449" s="3"/>
      <c r="V449" s="5"/>
      <c r="W449" s="3"/>
      <c r="AA449" s="5"/>
      <c r="AB449" s="3"/>
      <c r="AF449" s="5"/>
      <c r="AG449" s="3"/>
      <c r="AI449" s="5"/>
      <c r="AJ449" s="3"/>
    </row>
    <row r="450" spans="18:36">
      <c r="R450" s="5"/>
      <c r="S450" s="3"/>
      <c r="V450" s="5"/>
      <c r="W450" s="3"/>
      <c r="AA450" s="5"/>
      <c r="AB450" s="3"/>
      <c r="AF450" s="5"/>
      <c r="AG450" s="3"/>
      <c r="AI450" s="5"/>
      <c r="AJ450" s="3"/>
    </row>
    <row r="451" spans="18:36">
      <c r="R451" s="5"/>
      <c r="S451" s="3"/>
      <c r="V451" s="5"/>
      <c r="W451" s="3"/>
      <c r="AA451" s="5"/>
      <c r="AB451" s="3"/>
      <c r="AF451" s="5"/>
      <c r="AG451" s="3"/>
      <c r="AI451" s="5"/>
      <c r="AJ451" s="3"/>
    </row>
    <row r="452" spans="18:36">
      <c r="R452" s="5"/>
      <c r="S452" s="3"/>
      <c r="V452" s="5"/>
      <c r="W452" s="3"/>
      <c r="AA452" s="5"/>
      <c r="AB452" s="3"/>
      <c r="AF452" s="5"/>
      <c r="AG452" s="3"/>
      <c r="AI452" s="5"/>
      <c r="AJ452" s="3"/>
    </row>
    <row r="453" spans="18:36">
      <c r="R453" s="5"/>
      <c r="S453" s="3"/>
      <c r="V453" s="5"/>
      <c r="W453" s="3"/>
      <c r="AA453" s="5"/>
      <c r="AB453" s="3"/>
      <c r="AF453" s="5"/>
      <c r="AG453" s="3"/>
      <c r="AI453" s="5"/>
      <c r="AJ453" s="3"/>
    </row>
    <row r="454" spans="18:36">
      <c r="R454" s="5"/>
      <c r="S454" s="3"/>
      <c r="V454" s="5"/>
      <c r="W454" s="3"/>
      <c r="AA454" s="5"/>
      <c r="AB454" s="3"/>
      <c r="AF454" s="5"/>
      <c r="AG454" s="3"/>
      <c r="AI454" s="5"/>
      <c r="AJ454" s="3"/>
    </row>
    <row r="455" spans="18:36">
      <c r="R455" s="5"/>
      <c r="S455" s="3"/>
      <c r="V455" s="5"/>
      <c r="W455" s="3"/>
      <c r="AA455" s="5"/>
      <c r="AB455" s="3"/>
      <c r="AF455" s="5"/>
      <c r="AG455" s="3"/>
      <c r="AI455" s="5"/>
      <c r="AJ455" s="3"/>
    </row>
    <row r="456" spans="18:36">
      <c r="R456" s="5"/>
      <c r="S456" s="3"/>
      <c r="V456" s="5"/>
      <c r="W456" s="3"/>
      <c r="AA456" s="5"/>
      <c r="AB456" s="3"/>
      <c r="AF456" s="5"/>
      <c r="AG456" s="3"/>
      <c r="AI456" s="5"/>
      <c r="AJ456" s="3"/>
    </row>
    <row r="457" spans="18:36">
      <c r="R457" s="5"/>
      <c r="S457" s="3"/>
      <c r="V457" s="5"/>
      <c r="W457" s="3"/>
      <c r="AA457" s="5"/>
      <c r="AB457" s="3"/>
      <c r="AF457" s="5"/>
      <c r="AG457" s="3"/>
      <c r="AI457" s="5"/>
      <c r="AJ457" s="3"/>
    </row>
    <row r="458" spans="18:36">
      <c r="R458" s="5"/>
      <c r="S458" s="3"/>
      <c r="V458" s="5"/>
      <c r="W458" s="3"/>
      <c r="AA458" s="5"/>
      <c r="AB458" s="3"/>
      <c r="AF458" s="5"/>
      <c r="AG458" s="3"/>
      <c r="AI458" s="5"/>
      <c r="AJ458" s="3"/>
    </row>
    <row r="459" spans="18:36">
      <c r="R459" s="5"/>
      <c r="S459" s="3"/>
      <c r="V459" s="5"/>
      <c r="W459" s="3"/>
      <c r="AA459" s="5"/>
      <c r="AB459" s="3"/>
      <c r="AF459" s="5"/>
      <c r="AG459" s="3"/>
      <c r="AI459" s="5"/>
      <c r="AJ459" s="3"/>
    </row>
    <row r="460" spans="18:36">
      <c r="R460" s="5"/>
      <c r="S460" s="3"/>
      <c r="V460" s="5"/>
      <c r="W460" s="3"/>
      <c r="AA460" s="5"/>
      <c r="AB460" s="3"/>
      <c r="AF460" s="5"/>
      <c r="AG460" s="3"/>
      <c r="AI460" s="5"/>
      <c r="AJ460" s="3"/>
    </row>
    <row r="461" spans="18:36">
      <c r="R461" s="5"/>
      <c r="S461" s="3"/>
      <c r="V461" s="5"/>
      <c r="W461" s="3"/>
      <c r="AA461" s="5"/>
      <c r="AB461" s="3"/>
      <c r="AF461" s="5"/>
      <c r="AG461" s="3"/>
      <c r="AI461" s="5"/>
      <c r="AJ461" s="3"/>
    </row>
    <row r="462" spans="18:36">
      <c r="R462" s="5"/>
      <c r="S462" s="3"/>
      <c r="V462" s="5"/>
      <c r="W462" s="3"/>
      <c r="AA462" s="5"/>
      <c r="AB462" s="3"/>
      <c r="AF462" s="5"/>
      <c r="AG462" s="3"/>
      <c r="AI462" s="5"/>
      <c r="AJ462" s="3"/>
    </row>
    <row r="463" spans="18:36">
      <c r="R463" s="5"/>
      <c r="S463" s="3"/>
      <c r="V463" s="5"/>
      <c r="W463" s="3"/>
      <c r="AA463" s="5"/>
      <c r="AB463" s="3"/>
      <c r="AF463" s="5"/>
      <c r="AG463" s="3"/>
      <c r="AI463" s="5"/>
      <c r="AJ463" s="3"/>
    </row>
    <row r="464" spans="18:36">
      <c r="R464" s="5"/>
      <c r="S464" s="3"/>
      <c r="V464" s="5"/>
      <c r="W464" s="3"/>
      <c r="AA464" s="5"/>
      <c r="AB464" s="3"/>
      <c r="AF464" s="5"/>
      <c r="AG464" s="3"/>
      <c r="AI464" s="5"/>
      <c r="AJ464" s="3"/>
    </row>
    <row r="465" spans="18:36">
      <c r="R465" s="5"/>
      <c r="S465" s="3"/>
      <c r="V465" s="5"/>
      <c r="W465" s="3"/>
      <c r="AA465" s="5"/>
      <c r="AB465" s="3"/>
      <c r="AF465" s="5"/>
      <c r="AG465" s="3"/>
      <c r="AI465" s="5"/>
      <c r="AJ465" s="3"/>
    </row>
    <row r="466" spans="18:36">
      <c r="R466" s="5"/>
      <c r="S466" s="3"/>
      <c r="V466" s="5"/>
      <c r="W466" s="3"/>
      <c r="AA466" s="5"/>
      <c r="AB466" s="3"/>
      <c r="AF466" s="5"/>
      <c r="AG466" s="3"/>
      <c r="AI466" s="5"/>
      <c r="AJ466" s="3"/>
    </row>
    <row r="467" spans="18:36">
      <c r="R467" s="5"/>
      <c r="S467" s="3"/>
      <c r="V467" s="5"/>
      <c r="W467" s="3"/>
      <c r="AA467" s="5"/>
      <c r="AB467" s="3"/>
      <c r="AF467" s="5"/>
      <c r="AG467" s="3"/>
      <c r="AI467" s="5"/>
      <c r="AJ467" s="3"/>
    </row>
    <row r="468" spans="18:36">
      <c r="R468" s="5"/>
      <c r="S468" s="3"/>
      <c r="V468" s="5"/>
      <c r="W468" s="3"/>
      <c r="AA468" s="5"/>
      <c r="AB468" s="3"/>
      <c r="AF468" s="5"/>
      <c r="AG468" s="3"/>
      <c r="AI468" s="5"/>
      <c r="AJ468" s="3"/>
    </row>
    <row r="469" spans="18:36">
      <c r="R469" s="5"/>
      <c r="S469" s="3"/>
      <c r="V469" s="5"/>
      <c r="W469" s="3"/>
      <c r="AA469" s="5"/>
      <c r="AB469" s="3"/>
      <c r="AF469" s="5"/>
      <c r="AG469" s="3"/>
      <c r="AI469" s="5"/>
      <c r="AJ469" s="3"/>
    </row>
    <row r="470" spans="18:36">
      <c r="R470" s="5"/>
      <c r="S470" s="3"/>
      <c r="V470" s="5"/>
      <c r="W470" s="3"/>
      <c r="AA470" s="5"/>
      <c r="AB470" s="3"/>
      <c r="AF470" s="5"/>
      <c r="AG470" s="3"/>
      <c r="AI470" s="5"/>
      <c r="AJ470" s="3"/>
    </row>
    <row r="471" spans="18:36">
      <c r="R471" s="5"/>
      <c r="S471" s="3"/>
      <c r="V471" s="5"/>
      <c r="W471" s="3"/>
      <c r="AA471" s="5"/>
      <c r="AB471" s="3"/>
      <c r="AF471" s="5"/>
      <c r="AG471" s="3"/>
      <c r="AI471" s="5"/>
      <c r="AJ471" s="3"/>
    </row>
    <row r="472" spans="18:36">
      <c r="R472" s="5"/>
      <c r="S472" s="3"/>
      <c r="V472" s="5"/>
      <c r="W472" s="3"/>
      <c r="AA472" s="5"/>
      <c r="AB472" s="3"/>
      <c r="AF472" s="5"/>
      <c r="AG472" s="3"/>
      <c r="AI472" s="5"/>
      <c r="AJ472" s="3"/>
    </row>
    <row r="473" spans="18:36">
      <c r="R473" s="5"/>
      <c r="S473" s="3"/>
      <c r="V473" s="5"/>
      <c r="W473" s="3"/>
      <c r="AA473" s="5"/>
      <c r="AB473" s="3"/>
      <c r="AF473" s="5"/>
      <c r="AG473" s="3"/>
      <c r="AI473" s="5"/>
      <c r="AJ473" s="3"/>
    </row>
    <row r="474" spans="18:36">
      <c r="R474" s="5"/>
      <c r="S474" s="3"/>
      <c r="V474" s="5"/>
      <c r="W474" s="3"/>
      <c r="AA474" s="5"/>
      <c r="AB474" s="3"/>
      <c r="AF474" s="5"/>
      <c r="AG474" s="3"/>
      <c r="AI474" s="5"/>
      <c r="AJ474" s="3"/>
    </row>
    <row r="475" spans="18:36">
      <c r="R475" s="5"/>
      <c r="S475" s="3"/>
      <c r="V475" s="5"/>
      <c r="W475" s="3"/>
      <c r="AA475" s="5"/>
      <c r="AB475" s="3"/>
      <c r="AF475" s="5"/>
      <c r="AG475" s="3"/>
      <c r="AI475" s="5"/>
      <c r="AJ475" s="3"/>
    </row>
    <row r="476" spans="18:36">
      <c r="R476" s="5"/>
      <c r="S476" s="3"/>
      <c r="V476" s="5"/>
      <c r="W476" s="3"/>
      <c r="AA476" s="5"/>
      <c r="AB476" s="3"/>
      <c r="AF476" s="5"/>
      <c r="AG476" s="3"/>
      <c r="AI476" s="5"/>
      <c r="AJ476" s="3"/>
    </row>
    <row r="477" spans="18:36">
      <c r="R477" s="5"/>
      <c r="S477" s="3"/>
      <c r="V477" s="5"/>
      <c r="W477" s="3"/>
      <c r="AA477" s="5"/>
      <c r="AB477" s="3"/>
      <c r="AF477" s="5"/>
      <c r="AG477" s="3"/>
      <c r="AI477" s="5"/>
      <c r="AJ477" s="3"/>
    </row>
    <row r="478" spans="18:36">
      <c r="R478" s="5"/>
      <c r="S478" s="3"/>
      <c r="V478" s="5"/>
      <c r="W478" s="3"/>
      <c r="AA478" s="5"/>
      <c r="AB478" s="3"/>
      <c r="AF478" s="5"/>
      <c r="AG478" s="3"/>
      <c r="AI478" s="5"/>
      <c r="AJ478" s="3"/>
    </row>
    <row r="479" spans="18:36">
      <c r="R479" s="5"/>
      <c r="S479" s="3"/>
      <c r="V479" s="5"/>
      <c r="W479" s="3"/>
      <c r="AA479" s="5"/>
      <c r="AB479" s="3"/>
      <c r="AF479" s="5"/>
      <c r="AG479" s="3"/>
      <c r="AI479" s="5"/>
      <c r="AJ479" s="3"/>
    </row>
    <row r="480" spans="18:36">
      <c r="R480" s="5"/>
      <c r="S480" s="3"/>
      <c r="V480" s="5"/>
      <c r="W480" s="3"/>
      <c r="AA480" s="5"/>
      <c r="AB480" s="3"/>
      <c r="AF480" s="5"/>
      <c r="AG480" s="3"/>
      <c r="AI480" s="5"/>
      <c r="AJ480" s="3"/>
    </row>
    <row r="481" spans="18:36">
      <c r="R481" s="5"/>
      <c r="S481" s="3"/>
      <c r="V481" s="5"/>
      <c r="W481" s="3"/>
      <c r="AA481" s="5"/>
      <c r="AB481" s="3"/>
      <c r="AF481" s="5"/>
      <c r="AG481" s="3"/>
      <c r="AI481" s="5"/>
      <c r="AJ481" s="3"/>
    </row>
    <row r="482" spans="18:36">
      <c r="R482" s="5"/>
      <c r="S482" s="3"/>
      <c r="V482" s="5"/>
      <c r="W482" s="3"/>
      <c r="AA482" s="5"/>
      <c r="AB482" s="3"/>
      <c r="AF482" s="5"/>
      <c r="AG482" s="3"/>
      <c r="AI482" s="5"/>
      <c r="AJ482" s="3"/>
    </row>
    <row r="483" spans="18:36">
      <c r="R483" s="5"/>
      <c r="S483" s="3"/>
      <c r="V483" s="5"/>
      <c r="W483" s="3"/>
      <c r="AA483" s="5"/>
      <c r="AB483" s="3"/>
      <c r="AF483" s="5"/>
      <c r="AG483" s="3"/>
      <c r="AI483" s="5"/>
      <c r="AJ483" s="3"/>
    </row>
    <row r="484" spans="18:36">
      <c r="R484" s="5"/>
      <c r="S484" s="3"/>
      <c r="V484" s="5"/>
      <c r="W484" s="3"/>
      <c r="AA484" s="5"/>
      <c r="AB484" s="3"/>
      <c r="AF484" s="5"/>
      <c r="AG484" s="3"/>
      <c r="AI484" s="5"/>
      <c r="AJ484" s="3"/>
    </row>
    <row r="485" spans="18:36">
      <c r="R485" s="5"/>
      <c r="S485" s="3"/>
      <c r="V485" s="5"/>
      <c r="W485" s="3"/>
      <c r="AA485" s="5"/>
      <c r="AB485" s="3"/>
      <c r="AF485" s="5"/>
      <c r="AG485" s="3"/>
      <c r="AI485" s="5"/>
      <c r="AJ485" s="3"/>
    </row>
    <row r="486" spans="18:36">
      <c r="R486" s="5"/>
      <c r="S486" s="3"/>
      <c r="V486" s="5"/>
      <c r="W486" s="3"/>
      <c r="AA486" s="5"/>
      <c r="AB486" s="3"/>
      <c r="AF486" s="5"/>
      <c r="AG486" s="3"/>
      <c r="AI486" s="5"/>
      <c r="AJ486" s="3"/>
    </row>
    <row r="487" spans="18:36">
      <c r="R487" s="5"/>
      <c r="S487" s="3"/>
      <c r="V487" s="5"/>
      <c r="W487" s="3"/>
      <c r="AA487" s="5"/>
      <c r="AB487" s="3"/>
      <c r="AF487" s="5"/>
      <c r="AG487" s="3"/>
      <c r="AI487" s="5"/>
      <c r="AJ487" s="3"/>
    </row>
    <row r="488" spans="18:36">
      <c r="R488" s="5"/>
      <c r="S488" s="3"/>
      <c r="V488" s="5"/>
      <c r="W488" s="3"/>
      <c r="AA488" s="5"/>
      <c r="AB488" s="3"/>
      <c r="AF488" s="5"/>
      <c r="AG488" s="3"/>
      <c r="AI488" s="5"/>
      <c r="AJ488" s="3"/>
    </row>
    <row r="489" spans="18:36">
      <c r="R489" s="5"/>
      <c r="S489" s="3"/>
      <c r="V489" s="5"/>
      <c r="W489" s="3"/>
      <c r="AA489" s="5"/>
      <c r="AB489" s="3"/>
      <c r="AF489" s="5"/>
      <c r="AG489" s="3"/>
      <c r="AI489" s="5"/>
      <c r="AJ489" s="3"/>
    </row>
    <row r="490" spans="18:36">
      <c r="R490" s="5"/>
      <c r="S490" s="3"/>
      <c r="V490" s="5"/>
      <c r="W490" s="3"/>
      <c r="AA490" s="5"/>
      <c r="AB490" s="3"/>
      <c r="AF490" s="5"/>
      <c r="AG490" s="3"/>
      <c r="AI490" s="5"/>
      <c r="AJ490" s="3"/>
    </row>
    <row r="491" spans="18:36">
      <c r="R491" s="5"/>
      <c r="S491" s="3"/>
      <c r="V491" s="5"/>
      <c r="W491" s="3"/>
      <c r="AA491" s="5"/>
      <c r="AB491" s="3"/>
      <c r="AF491" s="5"/>
      <c r="AG491" s="3"/>
      <c r="AI491" s="5"/>
      <c r="AJ491" s="3"/>
    </row>
    <row r="492" spans="18:36">
      <c r="R492" s="5"/>
      <c r="S492" s="3"/>
      <c r="V492" s="5"/>
      <c r="W492" s="3"/>
      <c r="AA492" s="5"/>
      <c r="AB492" s="3"/>
      <c r="AF492" s="5"/>
      <c r="AG492" s="3"/>
      <c r="AI492" s="5"/>
      <c r="AJ492" s="3"/>
    </row>
    <row r="493" spans="18:36">
      <c r="R493" s="5"/>
      <c r="S493" s="3"/>
      <c r="V493" s="5"/>
      <c r="W493" s="3"/>
      <c r="AA493" s="5"/>
      <c r="AB493" s="3"/>
      <c r="AF493" s="5"/>
      <c r="AG493" s="3"/>
      <c r="AI493" s="5"/>
      <c r="AJ493" s="3"/>
    </row>
    <row r="494" spans="18:36">
      <c r="R494" s="5"/>
      <c r="S494" s="3"/>
      <c r="V494" s="5"/>
      <c r="W494" s="3"/>
      <c r="AA494" s="5"/>
      <c r="AB494" s="3"/>
      <c r="AF494" s="5"/>
      <c r="AG494" s="3"/>
      <c r="AI494" s="5"/>
      <c r="AJ494" s="3"/>
    </row>
    <row r="495" spans="18:36">
      <c r="R495" s="5"/>
      <c r="S495" s="3"/>
      <c r="V495" s="5"/>
      <c r="W495" s="3"/>
      <c r="AA495" s="5"/>
      <c r="AB495" s="3"/>
      <c r="AF495" s="5"/>
      <c r="AG495" s="3"/>
      <c r="AI495" s="5"/>
      <c r="AJ495" s="3"/>
    </row>
    <row r="496" spans="18:36">
      <c r="R496" s="5"/>
      <c r="S496" s="3"/>
      <c r="V496" s="5"/>
      <c r="W496" s="3"/>
      <c r="AA496" s="5"/>
      <c r="AB496" s="3"/>
      <c r="AF496" s="5"/>
      <c r="AG496" s="3"/>
      <c r="AI496" s="5"/>
      <c r="AJ496" s="3"/>
    </row>
    <row r="497" spans="18:36">
      <c r="R497" s="5"/>
      <c r="S497" s="3"/>
      <c r="V497" s="5"/>
      <c r="W497" s="3"/>
      <c r="AA497" s="5"/>
      <c r="AB497" s="3"/>
      <c r="AF497" s="5"/>
      <c r="AG497" s="3"/>
      <c r="AI497" s="5"/>
      <c r="AJ497" s="3"/>
    </row>
    <row r="498" spans="18:36">
      <c r="R498" s="5"/>
      <c r="S498" s="3"/>
      <c r="V498" s="5"/>
      <c r="W498" s="3"/>
      <c r="AA498" s="5"/>
      <c r="AB498" s="3"/>
      <c r="AF498" s="5"/>
      <c r="AG498" s="3"/>
      <c r="AI498" s="5"/>
      <c r="AJ498" s="3"/>
    </row>
    <row r="499" spans="18:36">
      <c r="R499" s="5"/>
      <c r="S499" s="3"/>
      <c r="V499" s="5"/>
      <c r="W499" s="3"/>
      <c r="AA499" s="5"/>
      <c r="AB499" s="3"/>
      <c r="AF499" s="5"/>
      <c r="AG499" s="3"/>
      <c r="AI499" s="5"/>
      <c r="AJ499" s="3"/>
    </row>
    <row r="500" spans="18:36">
      <c r="R500" s="5"/>
      <c r="S500" s="3"/>
      <c r="V500" s="5"/>
      <c r="W500" s="3"/>
      <c r="AA500" s="5"/>
      <c r="AB500" s="3"/>
      <c r="AF500" s="5"/>
      <c r="AG500" s="3"/>
      <c r="AI500" s="5"/>
      <c r="AJ500" s="3"/>
    </row>
    <row r="501" spans="18:36">
      <c r="R501" s="5"/>
      <c r="S501" s="3"/>
      <c r="V501" s="5"/>
      <c r="W501" s="3"/>
      <c r="AA501" s="5"/>
      <c r="AB501" s="3"/>
      <c r="AF501" s="5"/>
      <c r="AG501" s="3"/>
      <c r="AI501" s="5"/>
      <c r="AJ501" s="3"/>
    </row>
    <row r="502" spans="18:36">
      <c r="R502" s="5"/>
      <c r="S502" s="3"/>
      <c r="V502" s="5"/>
      <c r="W502" s="3"/>
      <c r="AA502" s="5"/>
      <c r="AB502" s="3"/>
      <c r="AF502" s="5"/>
      <c r="AG502" s="3"/>
      <c r="AI502" s="5"/>
      <c r="AJ502" s="3"/>
    </row>
    <row r="503" spans="18:36">
      <c r="R503" s="5"/>
      <c r="S503" s="3"/>
      <c r="V503" s="5"/>
      <c r="W503" s="3"/>
      <c r="AA503" s="5"/>
      <c r="AB503" s="3"/>
      <c r="AF503" s="5"/>
      <c r="AG503" s="3"/>
      <c r="AI503" s="5"/>
      <c r="AJ503" s="3"/>
    </row>
    <row r="504" spans="18:36">
      <c r="R504" s="5"/>
      <c r="S504" s="3"/>
      <c r="V504" s="5"/>
      <c r="W504" s="3"/>
      <c r="AA504" s="5"/>
      <c r="AB504" s="3"/>
      <c r="AF504" s="5"/>
      <c r="AG504" s="3"/>
      <c r="AI504" s="5"/>
      <c r="AJ504" s="3"/>
    </row>
    <row r="505" spans="18:36">
      <c r="R505" s="5"/>
      <c r="S505" s="3"/>
      <c r="V505" s="5"/>
      <c r="W505" s="3"/>
      <c r="AA505" s="5"/>
      <c r="AB505" s="3"/>
      <c r="AF505" s="5"/>
      <c r="AG505" s="3"/>
      <c r="AI505" s="5"/>
      <c r="AJ505" s="3"/>
    </row>
    <row r="506" spans="18:36">
      <c r="R506" s="5"/>
      <c r="S506" s="3"/>
      <c r="V506" s="5"/>
      <c r="W506" s="3"/>
      <c r="AA506" s="5"/>
      <c r="AB506" s="3"/>
      <c r="AF506" s="5"/>
      <c r="AG506" s="3"/>
      <c r="AI506" s="5"/>
      <c r="AJ506" s="3"/>
    </row>
    <row r="507" spans="18:36">
      <c r="R507" s="5"/>
      <c r="S507" s="3"/>
      <c r="V507" s="5"/>
      <c r="W507" s="3"/>
      <c r="AA507" s="5"/>
      <c r="AB507" s="3"/>
      <c r="AF507" s="5"/>
      <c r="AG507" s="3"/>
      <c r="AI507" s="5"/>
      <c r="AJ507" s="3"/>
    </row>
    <row r="508" spans="18:36">
      <c r="R508" s="5"/>
      <c r="S508" s="3"/>
      <c r="V508" s="5"/>
      <c r="W508" s="3"/>
      <c r="AA508" s="5"/>
      <c r="AB508" s="3"/>
      <c r="AF508" s="5"/>
      <c r="AG508" s="3"/>
      <c r="AI508" s="5"/>
      <c r="AJ508" s="3"/>
    </row>
    <row r="509" spans="18:36">
      <c r="R509" s="5"/>
      <c r="S509" s="3"/>
      <c r="V509" s="5"/>
      <c r="W509" s="3"/>
      <c r="AA509" s="5"/>
      <c r="AB509" s="3"/>
      <c r="AF509" s="5"/>
      <c r="AG509" s="3"/>
      <c r="AI509" s="5"/>
      <c r="AJ509" s="3"/>
    </row>
    <row r="510" spans="18:36">
      <c r="R510" s="5"/>
      <c r="S510" s="3"/>
      <c r="V510" s="5"/>
      <c r="W510" s="3"/>
      <c r="AA510" s="5"/>
      <c r="AB510" s="3"/>
      <c r="AF510" s="5"/>
      <c r="AG510" s="3"/>
      <c r="AI510" s="5"/>
      <c r="AJ510" s="3"/>
    </row>
    <row r="511" spans="18:36">
      <c r="R511" s="5"/>
      <c r="S511" s="3"/>
      <c r="V511" s="5"/>
      <c r="W511" s="3"/>
      <c r="AA511" s="5"/>
      <c r="AB511" s="3"/>
      <c r="AF511" s="5"/>
      <c r="AG511" s="3"/>
      <c r="AI511" s="5"/>
      <c r="AJ511" s="3"/>
    </row>
    <row r="512" spans="18:36">
      <c r="R512" s="5"/>
      <c r="S512" s="3"/>
      <c r="V512" s="5"/>
      <c r="W512" s="3"/>
      <c r="AA512" s="5"/>
      <c r="AB512" s="3"/>
      <c r="AF512" s="5"/>
      <c r="AG512" s="3"/>
      <c r="AI512" s="5"/>
      <c r="AJ512" s="3"/>
    </row>
    <row r="513" spans="18:36">
      <c r="R513" s="5"/>
      <c r="S513" s="3"/>
      <c r="V513" s="5"/>
      <c r="W513" s="3"/>
      <c r="AA513" s="5"/>
      <c r="AB513" s="3"/>
      <c r="AF513" s="5"/>
      <c r="AG513" s="3"/>
      <c r="AI513" s="5"/>
      <c r="AJ513" s="3"/>
    </row>
    <row r="514" spans="18:36">
      <c r="R514" s="5"/>
      <c r="S514" s="3"/>
      <c r="V514" s="5"/>
      <c r="W514" s="3"/>
      <c r="AA514" s="5"/>
      <c r="AB514" s="3"/>
      <c r="AF514" s="5"/>
      <c r="AG514" s="3"/>
      <c r="AI514" s="5"/>
      <c r="AJ514" s="3"/>
    </row>
    <row r="515" spans="18:36">
      <c r="R515" s="5"/>
      <c r="S515" s="3"/>
      <c r="V515" s="5"/>
      <c r="W515" s="3"/>
      <c r="AA515" s="5"/>
      <c r="AB515" s="3"/>
      <c r="AF515" s="5"/>
      <c r="AG515" s="3"/>
      <c r="AI515" s="5"/>
      <c r="AJ515" s="3"/>
    </row>
    <row r="516" spans="18:36">
      <c r="R516" s="5"/>
      <c r="S516" s="3"/>
      <c r="V516" s="5"/>
      <c r="W516" s="3"/>
      <c r="AA516" s="5"/>
      <c r="AB516" s="3"/>
      <c r="AF516" s="5"/>
      <c r="AG516" s="3"/>
      <c r="AI516" s="5"/>
      <c r="AJ516" s="3"/>
    </row>
    <row r="517" spans="18:36">
      <c r="R517" s="5"/>
      <c r="S517" s="3"/>
      <c r="V517" s="5"/>
      <c r="W517" s="3"/>
      <c r="AA517" s="5"/>
      <c r="AB517" s="3"/>
      <c r="AF517" s="5"/>
      <c r="AG517" s="3"/>
      <c r="AI517" s="5"/>
      <c r="AJ517" s="3"/>
    </row>
    <row r="518" spans="18:36">
      <c r="R518" s="5"/>
      <c r="S518" s="3"/>
      <c r="V518" s="5"/>
      <c r="W518" s="3"/>
      <c r="AA518" s="5"/>
      <c r="AB518" s="3"/>
      <c r="AF518" s="5"/>
      <c r="AG518" s="3"/>
      <c r="AI518" s="5"/>
      <c r="AJ518" s="3"/>
    </row>
    <row r="519" spans="18:36">
      <c r="R519" s="5"/>
      <c r="S519" s="3"/>
      <c r="V519" s="5"/>
      <c r="W519" s="3"/>
      <c r="AA519" s="5"/>
      <c r="AB519" s="3"/>
      <c r="AF519" s="5"/>
      <c r="AG519" s="3"/>
      <c r="AI519" s="5"/>
      <c r="AJ519" s="3"/>
    </row>
    <row r="520" spans="18:36">
      <c r="R520" s="5"/>
      <c r="S520" s="3"/>
      <c r="V520" s="5"/>
      <c r="W520" s="3"/>
      <c r="AA520" s="5"/>
      <c r="AB520" s="3"/>
      <c r="AF520" s="5"/>
      <c r="AG520" s="3"/>
      <c r="AI520" s="5"/>
      <c r="AJ520" s="3"/>
    </row>
    <row r="521" spans="18:36">
      <c r="R521" s="5"/>
      <c r="S521" s="3"/>
      <c r="V521" s="5"/>
      <c r="W521" s="3"/>
      <c r="AA521" s="5"/>
      <c r="AB521" s="3"/>
      <c r="AF521" s="5"/>
      <c r="AG521" s="3"/>
      <c r="AI521" s="5"/>
      <c r="AJ521" s="3"/>
    </row>
    <row r="522" spans="18:36">
      <c r="R522" s="5"/>
      <c r="S522" s="3"/>
      <c r="V522" s="5"/>
      <c r="W522" s="3"/>
      <c r="AA522" s="5"/>
      <c r="AB522" s="3"/>
      <c r="AF522" s="5"/>
      <c r="AG522" s="3"/>
      <c r="AI522" s="5"/>
      <c r="AJ522" s="3"/>
    </row>
    <row r="523" spans="18:36">
      <c r="R523" s="5"/>
      <c r="S523" s="3"/>
      <c r="V523" s="5"/>
      <c r="W523" s="3"/>
      <c r="AA523" s="5"/>
      <c r="AB523" s="3"/>
      <c r="AF523" s="5"/>
      <c r="AG523" s="3"/>
      <c r="AI523" s="5"/>
      <c r="AJ523" s="3"/>
    </row>
    <row r="524" spans="18:36">
      <c r="R524" s="5"/>
      <c r="S524" s="3"/>
      <c r="V524" s="5"/>
      <c r="W524" s="3"/>
      <c r="AA524" s="5"/>
      <c r="AB524" s="3"/>
      <c r="AF524" s="5"/>
      <c r="AG524" s="3"/>
      <c r="AI524" s="5"/>
      <c r="AJ524" s="3"/>
    </row>
    <row r="525" spans="18:36">
      <c r="R525" s="5"/>
      <c r="S525" s="3"/>
      <c r="V525" s="5"/>
      <c r="W525" s="3"/>
      <c r="AA525" s="5"/>
      <c r="AB525" s="3"/>
      <c r="AF525" s="5"/>
      <c r="AG525" s="3"/>
      <c r="AI525" s="5"/>
      <c r="AJ525" s="3"/>
    </row>
    <row r="526" spans="18:36">
      <c r="R526" s="5"/>
      <c r="S526" s="3"/>
      <c r="V526" s="5"/>
      <c r="W526" s="3"/>
      <c r="AA526" s="5"/>
      <c r="AB526" s="3"/>
      <c r="AF526" s="5"/>
      <c r="AG526" s="3"/>
      <c r="AI526" s="5"/>
      <c r="AJ526" s="3"/>
    </row>
    <row r="527" spans="18:36">
      <c r="R527" s="5"/>
      <c r="S527" s="3"/>
      <c r="V527" s="5"/>
      <c r="W527" s="3"/>
      <c r="AA527" s="5"/>
      <c r="AB527" s="3"/>
      <c r="AF527" s="5"/>
      <c r="AG527" s="3"/>
      <c r="AI527" s="5"/>
      <c r="AJ527" s="3"/>
    </row>
    <row r="528" spans="18:36">
      <c r="R528" s="5"/>
      <c r="S528" s="3"/>
      <c r="V528" s="5"/>
      <c r="W528" s="3"/>
      <c r="AA528" s="5"/>
      <c r="AB528" s="3"/>
      <c r="AF528" s="5"/>
      <c r="AG528" s="3"/>
      <c r="AI528" s="5"/>
      <c r="AJ528" s="3"/>
    </row>
    <row r="529" spans="18:36">
      <c r="R529" s="5"/>
      <c r="S529" s="3"/>
      <c r="V529" s="5"/>
      <c r="W529" s="3"/>
      <c r="AA529" s="5"/>
      <c r="AB529" s="3"/>
      <c r="AF529" s="5"/>
      <c r="AG529" s="3"/>
      <c r="AI529" s="5"/>
      <c r="AJ529" s="3"/>
    </row>
    <row r="530" spans="18:36">
      <c r="R530" s="5"/>
      <c r="S530" s="3"/>
      <c r="V530" s="5"/>
      <c r="W530" s="3"/>
      <c r="AA530" s="5"/>
      <c r="AB530" s="3"/>
      <c r="AF530" s="5"/>
      <c r="AG530" s="3"/>
      <c r="AI530" s="5"/>
      <c r="AJ530" s="3"/>
    </row>
    <row r="531" spans="18:36">
      <c r="R531" s="5"/>
      <c r="S531" s="3"/>
      <c r="V531" s="5"/>
      <c r="W531" s="3"/>
      <c r="AA531" s="5"/>
      <c r="AB531" s="3"/>
      <c r="AF531" s="5"/>
      <c r="AG531" s="3"/>
      <c r="AI531" s="5"/>
      <c r="AJ531" s="3"/>
    </row>
    <row r="532" spans="18:36">
      <c r="R532" s="5"/>
      <c r="S532" s="3"/>
      <c r="V532" s="5"/>
      <c r="W532" s="3"/>
      <c r="AA532" s="5"/>
      <c r="AB532" s="3"/>
      <c r="AF532" s="5"/>
      <c r="AG532" s="3"/>
      <c r="AI532" s="5"/>
      <c r="AJ532" s="3"/>
    </row>
    <row r="533" spans="18:36">
      <c r="R533" s="5"/>
      <c r="S533" s="3"/>
      <c r="V533" s="5"/>
      <c r="W533" s="3"/>
      <c r="AA533" s="5"/>
      <c r="AB533" s="3"/>
      <c r="AF533" s="5"/>
      <c r="AG533" s="3"/>
      <c r="AI533" s="5"/>
      <c r="AJ533" s="3"/>
    </row>
    <row r="534" spans="18:36">
      <c r="R534" s="5"/>
      <c r="S534" s="3"/>
      <c r="V534" s="5"/>
      <c r="W534" s="3"/>
      <c r="AA534" s="5"/>
      <c r="AB534" s="3"/>
      <c r="AF534" s="5"/>
      <c r="AG534" s="3"/>
      <c r="AI534" s="5"/>
      <c r="AJ534" s="3"/>
    </row>
    <row r="535" spans="18:36">
      <c r="R535" s="5"/>
      <c r="S535" s="3"/>
      <c r="V535" s="5"/>
      <c r="W535" s="3"/>
      <c r="AA535" s="5"/>
      <c r="AB535" s="3"/>
      <c r="AF535" s="5"/>
      <c r="AG535" s="3"/>
      <c r="AI535" s="5"/>
      <c r="AJ535" s="3"/>
    </row>
    <row r="536" spans="18:36">
      <c r="R536" s="5"/>
      <c r="S536" s="3"/>
      <c r="V536" s="5"/>
      <c r="W536" s="3"/>
      <c r="AA536" s="5"/>
      <c r="AB536" s="3"/>
      <c r="AF536" s="5"/>
      <c r="AG536" s="3"/>
      <c r="AI536" s="5"/>
      <c r="AJ536" s="3"/>
    </row>
    <row r="537" spans="18:36">
      <c r="R537" s="5"/>
      <c r="S537" s="3"/>
      <c r="V537" s="5"/>
      <c r="W537" s="3"/>
      <c r="AA537" s="5"/>
      <c r="AB537" s="3"/>
      <c r="AF537" s="5"/>
      <c r="AG537" s="3"/>
      <c r="AI537" s="5"/>
      <c r="AJ537" s="3"/>
    </row>
    <row r="538" spans="18:36">
      <c r="R538" s="5"/>
      <c r="S538" s="3"/>
      <c r="V538" s="5"/>
      <c r="W538" s="3"/>
      <c r="AA538" s="5"/>
      <c r="AB538" s="3"/>
      <c r="AF538" s="5"/>
      <c r="AG538" s="3"/>
      <c r="AI538" s="5"/>
      <c r="AJ538" s="3"/>
    </row>
    <row r="539" spans="18:36">
      <c r="R539" s="5"/>
      <c r="S539" s="3"/>
      <c r="V539" s="5"/>
      <c r="W539" s="3"/>
      <c r="AA539" s="5"/>
      <c r="AB539" s="3"/>
      <c r="AF539" s="5"/>
      <c r="AG539" s="3"/>
      <c r="AI539" s="5"/>
      <c r="AJ539" s="3"/>
    </row>
    <row r="540" spans="18:36">
      <c r="R540" s="5"/>
      <c r="S540" s="3"/>
      <c r="V540" s="5"/>
      <c r="W540" s="3"/>
      <c r="AA540" s="5"/>
      <c r="AB540" s="3"/>
      <c r="AF540" s="5"/>
      <c r="AG540" s="3"/>
      <c r="AI540" s="5"/>
      <c r="AJ540" s="3"/>
    </row>
    <row r="541" spans="18:36">
      <c r="R541" s="5"/>
      <c r="S541" s="3"/>
      <c r="V541" s="5"/>
      <c r="W541" s="3"/>
      <c r="AA541" s="5"/>
      <c r="AB541" s="3"/>
      <c r="AF541" s="5"/>
      <c r="AG541" s="3"/>
      <c r="AI541" s="5"/>
      <c r="AJ541" s="3"/>
    </row>
    <row r="542" spans="18:36">
      <c r="R542" s="5"/>
      <c r="S542" s="3"/>
      <c r="V542" s="5"/>
      <c r="W542" s="3"/>
      <c r="AA542" s="5"/>
      <c r="AB542" s="3"/>
      <c r="AF542" s="5"/>
      <c r="AG542" s="3"/>
      <c r="AI542" s="5"/>
      <c r="AJ542" s="3"/>
    </row>
    <row r="543" spans="18:36">
      <c r="R543" s="5"/>
      <c r="S543" s="3"/>
      <c r="V543" s="5"/>
      <c r="W543" s="3"/>
      <c r="AA543" s="5"/>
      <c r="AB543" s="3"/>
      <c r="AF543" s="5"/>
      <c r="AG543" s="3"/>
      <c r="AI543" s="5"/>
      <c r="AJ543" s="3"/>
    </row>
    <row r="544" spans="18:36">
      <c r="R544" s="5"/>
      <c r="S544" s="3"/>
      <c r="V544" s="5"/>
      <c r="W544" s="3"/>
      <c r="AA544" s="5"/>
      <c r="AB544" s="3"/>
      <c r="AF544" s="5"/>
      <c r="AG544" s="3"/>
      <c r="AI544" s="5"/>
      <c r="AJ544" s="3"/>
    </row>
    <row r="545" spans="18:36">
      <c r="R545" s="5"/>
      <c r="S545" s="3"/>
      <c r="V545" s="5"/>
      <c r="W545" s="3"/>
      <c r="AA545" s="5"/>
      <c r="AB545" s="3"/>
      <c r="AF545" s="5"/>
      <c r="AG545" s="3"/>
      <c r="AI545" s="5"/>
      <c r="AJ545" s="3"/>
    </row>
    <row r="546" spans="18:36">
      <c r="R546" s="5"/>
      <c r="S546" s="3"/>
      <c r="V546" s="5"/>
      <c r="W546" s="3"/>
      <c r="AA546" s="5"/>
      <c r="AB546" s="3"/>
      <c r="AF546" s="5"/>
      <c r="AG546" s="3"/>
      <c r="AI546" s="5"/>
      <c r="AJ546" s="3"/>
    </row>
  </sheetData>
  <mergeCells count="7">
    <mergeCell ref="AT4:BE4"/>
    <mergeCell ref="BF4:BQ4"/>
    <mergeCell ref="R2:S2"/>
    <mergeCell ref="J2:K3"/>
    <mergeCell ref="J4:U4"/>
    <mergeCell ref="V4:AG4"/>
    <mergeCell ref="AH4:AS4"/>
  </mergeCells>
  <phoneticPr fontId="0" type="noConversion"/>
  <conditionalFormatting sqref="G243:G267 C7:G38 C40:G41 C43:G153 C235:F267 A45:A153 G235:G241 A161:A168 C161:G168 C156:G159 A156:A159 C224:G226 A170:A177 A179:A186 A188:A195 A197:A204 A224:A226 A206:A213 C170:G177 C179:G186 C188:G195 C197:G204 C206:G213 C215:G222 A215:A222">
    <cfRule type="cellIs" dxfId="20" priority="3" stopIfTrue="1" operator="notEqual">
      <formula>A6</formula>
    </cfRule>
  </conditionalFormatting>
  <conditionalFormatting sqref="C42:G42">
    <cfRule type="cellIs" dxfId="19" priority="4" stopIfTrue="1" operator="notEqual">
      <formula>C38</formula>
    </cfRule>
  </conditionalFormatting>
  <conditionalFormatting sqref="C269:G269 A155 C155:G155 C160:G160 A160 A178 C178:G178 A187 C187:G187 A196 C196:G196 A205 C205:G205 A214 C214:G214 A223 C223:G223 C169:G169 A169">
    <cfRule type="cellIs" dxfId="18" priority="5" stopIfTrue="1" operator="notEqual">
      <formula>A153</formula>
    </cfRule>
  </conditionalFormatting>
  <conditionalFormatting sqref="C39:G39">
    <cfRule type="cellIs" dxfId="17" priority="6" stopIfTrue="1" operator="notEqual">
      <formula>C267</formula>
    </cfRule>
  </conditionalFormatting>
  <conditionalFormatting sqref="C268:G268">
    <cfRule type="cellIs" dxfId="16" priority="7" stopIfTrue="1" operator="notEqual">
      <formula>C41</formula>
    </cfRule>
  </conditionalFormatting>
  <conditionalFormatting sqref="C154:G154">
    <cfRule type="cellIs" dxfId="15" priority="8" stopIfTrue="1" operator="notEqual">
      <formula>C268</formula>
    </cfRule>
  </conditionalFormatting>
  <conditionalFormatting sqref="G233 C229:F229">
    <cfRule type="cellIs" dxfId="14" priority="9" stopIfTrue="1" operator="notEqual">
      <formula>C268</formula>
    </cfRule>
  </conditionalFormatting>
  <conditionalFormatting sqref="G242">
    <cfRule type="cellIs" dxfId="13" priority="10" stopIfTrue="1" operator="notEqual">
      <formula>#REF!</formula>
    </cfRule>
  </conditionalFormatting>
  <conditionalFormatting sqref="C234:G234">
    <cfRule type="cellIs" dxfId="12" priority="11" stopIfTrue="1" operator="notEqual">
      <formula>C226</formula>
    </cfRule>
  </conditionalFormatting>
  <conditionalFormatting sqref="C230:F232">
    <cfRule type="cellIs" dxfId="11" priority="12" stopIfTrue="1" operator="notEqual">
      <formula>C268</formula>
    </cfRule>
  </conditionalFormatting>
  <conditionalFormatting sqref="C233:F233">
    <cfRule type="cellIs" dxfId="10" priority="13" stopIfTrue="1" operator="notEqual">
      <formula>C270</formula>
    </cfRule>
  </conditionalFormatting>
  <conditionalFormatting sqref="G230 C227:F228">
    <cfRule type="cellIs" dxfId="9" priority="14" stopIfTrue="1" operator="notEqual">
      <formula>C267</formula>
    </cfRule>
  </conditionalFormatting>
  <conditionalFormatting sqref="G229">
    <cfRule type="cellIs" dxfId="8" priority="17" stopIfTrue="1" operator="notEqual">
      <formula>G270</formula>
    </cfRule>
  </conditionalFormatting>
  <conditionalFormatting sqref="G227:G228">
    <cfRule type="cellIs" dxfId="7" priority="20" stopIfTrue="1" operator="notEqual">
      <formula>G269</formula>
    </cfRule>
  </conditionalFormatting>
  <conditionalFormatting sqref="C228:F228">
    <cfRule type="cellIs" dxfId="6" priority="2" stopIfTrue="1" operator="notEqual">
      <formula>C267</formula>
    </cfRule>
  </conditionalFormatting>
  <conditionalFormatting sqref="G228">
    <cfRule type="cellIs" dxfId="5" priority="1" stopIfTrue="1" operator="notEqual">
      <formula>G269</formula>
    </cfRule>
  </conditionalFormatting>
  <printOptions horizontalCentered="1"/>
  <pageMargins left="0" right="0" top="0.32" bottom="0.25" header="0" footer="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indexed="13"/>
    <outlinePr summaryBelow="0" summaryRight="0"/>
    <pageSetUpPr fitToPage="1"/>
  </sheetPr>
  <dimension ref="A1:BN453"/>
  <sheetViews>
    <sheetView showGridLines="0" view="pageBreakPreview" zoomScale="75" zoomScaleNormal="75" zoomScalePageLayoutView="75" workbookViewId="0">
      <pane xSplit="6" ySplit="5" topLeftCell="G62" activePane="bottomRight" state="frozen"/>
      <selection pane="topRight" activeCell="G1" sqref="G1"/>
      <selection pane="bottomLeft" activeCell="A6" sqref="A6"/>
      <selection pane="bottomRight" activeCell="A34" sqref="A30:XFD34"/>
    </sheetView>
  </sheetViews>
  <sheetFormatPr baseColWidth="10" defaultColWidth="8.83203125" defaultRowHeight="12" x14ac:dyDescent="0"/>
  <cols>
    <col min="1" max="1" width="1.6640625" style="3" customWidth="1"/>
    <col min="2" max="2" width="6.83203125" style="3" customWidth="1"/>
    <col min="3" max="3" width="11.5" style="2" customWidth="1"/>
    <col min="4" max="4" width="13.5" style="2" customWidth="1"/>
    <col min="5" max="5" width="21.1640625" style="2" customWidth="1"/>
    <col min="6" max="6" width="25.33203125" style="220" hidden="1" customWidth="1"/>
    <col min="7" max="7" width="5.1640625" style="3" customWidth="1"/>
    <col min="8" max="10" width="4.6640625" style="3" customWidth="1"/>
    <col min="11" max="11" width="4.6640625" style="5" customWidth="1"/>
    <col min="12" max="15" width="4.6640625" style="3" customWidth="1"/>
    <col min="16" max="16" width="4.6640625" style="5" customWidth="1"/>
    <col min="17" max="19" width="4.6640625" style="3" customWidth="1"/>
    <col min="20" max="20" width="4.6640625" style="5" customWidth="1"/>
    <col min="21" max="24" width="4.6640625" style="3" customWidth="1"/>
    <col min="25" max="25" width="4.6640625" style="5" customWidth="1"/>
    <col min="26" max="29" width="4.6640625" style="3" customWidth="1"/>
    <col min="30" max="30" width="4.6640625" style="5" customWidth="1"/>
    <col min="31" max="32" width="4.6640625" style="3" customWidth="1"/>
    <col min="33" max="33" width="4.6640625" style="5" customWidth="1"/>
    <col min="34" max="66" width="4.6640625" style="3" customWidth="1"/>
    <col min="67" max="16384" width="8.83203125" style="3"/>
  </cols>
  <sheetData>
    <row r="1" spans="2:66" ht="11.25" customHeight="1"/>
    <row r="2" spans="2:66" s="1" customFormat="1" ht="27.75" customHeight="1">
      <c r="B2" s="13" t="s">
        <v>122</v>
      </c>
      <c r="C2" s="13"/>
      <c r="D2" s="13"/>
      <c r="E2" s="13"/>
      <c r="F2" s="221"/>
      <c r="G2" s="522"/>
      <c r="H2" s="522"/>
      <c r="K2" s="6"/>
      <c r="O2" s="521"/>
      <c r="P2" s="521"/>
      <c r="Y2" s="4"/>
      <c r="AD2" s="4"/>
      <c r="AG2" s="4"/>
    </row>
    <row r="3" spans="2:66" s="1" customFormat="1" ht="4.5" customHeight="1" thickBot="1">
      <c r="C3" s="2"/>
      <c r="D3" s="2"/>
      <c r="E3" s="2"/>
      <c r="F3" s="220"/>
      <c r="G3" s="523"/>
      <c r="H3" s="523"/>
      <c r="K3" s="4"/>
      <c r="P3" s="4"/>
      <c r="T3" s="4"/>
      <c r="Y3" s="4"/>
      <c r="AD3" s="4"/>
      <c r="AG3" s="4"/>
    </row>
    <row r="4" spans="2:66" s="1" customFormat="1" ht="16.5" customHeight="1">
      <c r="C4" s="2"/>
      <c r="D4" s="2"/>
      <c r="E4" s="2"/>
      <c r="F4" s="220"/>
      <c r="G4" s="524" t="s">
        <v>5</v>
      </c>
      <c r="H4" s="525"/>
      <c r="I4" s="525"/>
      <c r="J4" s="525"/>
      <c r="K4" s="525"/>
      <c r="L4" s="525"/>
      <c r="M4" s="525"/>
      <c r="N4" s="525"/>
      <c r="O4" s="525"/>
      <c r="P4" s="525"/>
      <c r="Q4" s="525"/>
      <c r="R4" s="526"/>
      <c r="S4" s="525" t="s">
        <v>18</v>
      </c>
      <c r="T4" s="525"/>
      <c r="U4" s="525"/>
      <c r="V4" s="525"/>
      <c r="W4" s="525"/>
      <c r="X4" s="525"/>
      <c r="Y4" s="525"/>
      <c r="Z4" s="525"/>
      <c r="AA4" s="525"/>
      <c r="AB4" s="525"/>
      <c r="AC4" s="525"/>
      <c r="AD4" s="526"/>
      <c r="AE4" s="524" t="s">
        <v>19</v>
      </c>
      <c r="AF4" s="525"/>
      <c r="AG4" s="525"/>
      <c r="AH4" s="525"/>
      <c r="AI4" s="525"/>
      <c r="AJ4" s="525"/>
      <c r="AK4" s="525"/>
      <c r="AL4" s="525"/>
      <c r="AM4" s="525"/>
      <c r="AN4" s="525"/>
      <c r="AO4" s="525"/>
      <c r="AP4" s="526"/>
      <c r="AQ4" s="524" t="s">
        <v>20</v>
      </c>
      <c r="AR4" s="525"/>
      <c r="AS4" s="525"/>
      <c r="AT4" s="525"/>
      <c r="AU4" s="525"/>
      <c r="AV4" s="525"/>
      <c r="AW4" s="525"/>
      <c r="AX4" s="525"/>
      <c r="AY4" s="525"/>
      <c r="AZ4" s="525"/>
      <c r="BA4" s="525"/>
      <c r="BB4" s="526"/>
      <c r="BC4" s="524" t="s">
        <v>21</v>
      </c>
      <c r="BD4" s="525"/>
      <c r="BE4" s="525"/>
      <c r="BF4" s="525"/>
      <c r="BG4" s="525"/>
      <c r="BH4" s="525"/>
      <c r="BI4" s="525"/>
      <c r="BJ4" s="525"/>
      <c r="BK4" s="525"/>
      <c r="BL4" s="525"/>
      <c r="BM4" s="525"/>
      <c r="BN4" s="526"/>
    </row>
    <row r="5" spans="2:66" s="7" customFormat="1" ht="39" customHeight="1">
      <c r="B5" s="232" t="s">
        <v>119</v>
      </c>
      <c r="C5" s="233" t="s">
        <v>124</v>
      </c>
      <c r="D5" s="233" t="s">
        <v>120</v>
      </c>
      <c r="E5" s="233" t="s">
        <v>125</v>
      </c>
      <c r="F5" s="222" t="s">
        <v>123</v>
      </c>
      <c r="G5" s="28" t="s">
        <v>6</v>
      </c>
      <c r="H5" s="26" t="s">
        <v>7</v>
      </c>
      <c r="I5" s="26" t="s">
        <v>8</v>
      </c>
      <c r="J5" s="26" t="s">
        <v>9</v>
      </c>
      <c r="K5" s="25" t="s">
        <v>10</v>
      </c>
      <c r="L5" s="26" t="s">
        <v>11</v>
      </c>
      <c r="M5" s="26" t="s">
        <v>12</v>
      </c>
      <c r="N5" s="26" t="s">
        <v>13</v>
      </c>
      <c r="O5" s="27" t="s">
        <v>14</v>
      </c>
      <c r="P5" s="25" t="s">
        <v>15</v>
      </c>
      <c r="Q5" s="26" t="s">
        <v>16</v>
      </c>
      <c r="R5" s="29" t="s">
        <v>17</v>
      </c>
      <c r="S5" s="215" t="s">
        <v>6</v>
      </c>
      <c r="T5" s="26" t="s">
        <v>7</v>
      </c>
      <c r="U5" s="26" t="s">
        <v>8</v>
      </c>
      <c r="V5" s="26" t="s">
        <v>9</v>
      </c>
      <c r="W5" s="25" t="s">
        <v>10</v>
      </c>
      <c r="X5" s="26" t="s">
        <v>11</v>
      </c>
      <c r="Y5" s="26" t="s">
        <v>12</v>
      </c>
      <c r="Z5" s="26" t="s">
        <v>13</v>
      </c>
      <c r="AA5" s="27" t="s">
        <v>14</v>
      </c>
      <c r="AB5" s="25" t="s">
        <v>15</v>
      </c>
      <c r="AC5" s="26" t="s">
        <v>16</v>
      </c>
      <c r="AD5" s="29" t="s">
        <v>17</v>
      </c>
      <c r="AE5" s="28" t="s">
        <v>6</v>
      </c>
      <c r="AF5" s="26" t="s">
        <v>7</v>
      </c>
      <c r="AG5" s="26" t="s">
        <v>8</v>
      </c>
      <c r="AH5" s="26" t="s">
        <v>9</v>
      </c>
      <c r="AI5" s="25" t="s">
        <v>10</v>
      </c>
      <c r="AJ5" s="26" t="s">
        <v>11</v>
      </c>
      <c r="AK5" s="26" t="s">
        <v>12</v>
      </c>
      <c r="AL5" s="26" t="s">
        <v>13</v>
      </c>
      <c r="AM5" s="27" t="s">
        <v>14</v>
      </c>
      <c r="AN5" s="25" t="s">
        <v>15</v>
      </c>
      <c r="AO5" s="26" t="s">
        <v>16</v>
      </c>
      <c r="AP5" s="29" t="s">
        <v>17</v>
      </c>
      <c r="AQ5" s="28" t="s">
        <v>6</v>
      </c>
      <c r="AR5" s="26" t="s">
        <v>7</v>
      </c>
      <c r="AS5" s="26" t="s">
        <v>8</v>
      </c>
      <c r="AT5" s="26" t="s">
        <v>9</v>
      </c>
      <c r="AU5" s="25" t="s">
        <v>10</v>
      </c>
      <c r="AV5" s="26" t="s">
        <v>11</v>
      </c>
      <c r="AW5" s="26" t="s">
        <v>12</v>
      </c>
      <c r="AX5" s="26" t="s">
        <v>13</v>
      </c>
      <c r="AY5" s="27" t="s">
        <v>14</v>
      </c>
      <c r="AZ5" s="25" t="s">
        <v>15</v>
      </c>
      <c r="BA5" s="26" t="s">
        <v>16</v>
      </c>
      <c r="BB5" s="29" t="s">
        <v>17</v>
      </c>
      <c r="BC5" s="28" t="s">
        <v>6</v>
      </c>
      <c r="BD5" s="26" t="s">
        <v>7</v>
      </c>
      <c r="BE5" s="26" t="s">
        <v>8</v>
      </c>
      <c r="BF5" s="26" t="s">
        <v>9</v>
      </c>
      <c r="BG5" s="25" t="s">
        <v>10</v>
      </c>
      <c r="BH5" s="26" t="s">
        <v>11</v>
      </c>
      <c r="BI5" s="26" t="s">
        <v>12</v>
      </c>
      <c r="BJ5" s="26" t="s">
        <v>13</v>
      </c>
      <c r="BK5" s="27" t="s">
        <v>14</v>
      </c>
      <c r="BL5" s="25" t="s">
        <v>15</v>
      </c>
      <c r="BM5" s="26" t="s">
        <v>16</v>
      </c>
      <c r="BN5" s="29" t="s">
        <v>17</v>
      </c>
    </row>
    <row r="6" spans="2:66" s="7" customFormat="1" ht="18.75" customHeight="1">
      <c r="B6" s="210" t="s">
        <v>43</v>
      </c>
      <c r="D6" s="14"/>
      <c r="E6" s="14"/>
      <c r="F6" s="223"/>
      <c r="G6" s="59">
        <v>1</v>
      </c>
      <c r="H6" s="60">
        <v>2</v>
      </c>
      <c r="I6" s="60">
        <v>3</v>
      </c>
      <c r="J6" s="60">
        <v>4</v>
      </c>
      <c r="K6" s="60">
        <v>5</v>
      </c>
      <c r="L6" s="60">
        <v>6</v>
      </c>
      <c r="M6" s="60">
        <v>7</v>
      </c>
      <c r="N6" s="60">
        <v>8</v>
      </c>
      <c r="O6" s="60">
        <v>9</v>
      </c>
      <c r="P6" s="60">
        <v>10</v>
      </c>
      <c r="Q6" s="60">
        <v>11</v>
      </c>
      <c r="R6" s="208">
        <v>12</v>
      </c>
      <c r="S6" s="60">
        <v>13</v>
      </c>
      <c r="T6" s="60">
        <v>14</v>
      </c>
      <c r="U6" s="60">
        <v>15</v>
      </c>
      <c r="V6" s="60">
        <v>16</v>
      </c>
      <c r="W6" s="60">
        <v>17</v>
      </c>
      <c r="X6" s="60">
        <v>18</v>
      </c>
      <c r="Y6" s="60">
        <v>19</v>
      </c>
      <c r="Z6" s="60">
        <v>20</v>
      </c>
      <c r="AA6" s="60">
        <v>21</v>
      </c>
      <c r="AB6" s="60">
        <v>22</v>
      </c>
      <c r="AC6" s="60">
        <v>23</v>
      </c>
      <c r="AD6" s="60">
        <v>24</v>
      </c>
      <c r="AE6" s="60">
        <v>25</v>
      </c>
      <c r="AF6" s="60">
        <v>26</v>
      </c>
      <c r="AG6" s="60">
        <v>27</v>
      </c>
      <c r="AH6" s="60">
        <v>28</v>
      </c>
      <c r="AI6" s="60">
        <v>29</v>
      </c>
      <c r="AJ6" s="60">
        <v>30</v>
      </c>
      <c r="AK6" s="60">
        <v>31</v>
      </c>
      <c r="AL6" s="60">
        <v>32</v>
      </c>
      <c r="AM6" s="60">
        <v>33</v>
      </c>
      <c r="AN6" s="60">
        <v>34</v>
      </c>
      <c r="AO6" s="60">
        <v>35</v>
      </c>
      <c r="AP6" s="60">
        <v>36</v>
      </c>
      <c r="AQ6" s="60">
        <v>37</v>
      </c>
      <c r="AR6" s="60">
        <v>38</v>
      </c>
      <c r="AS6" s="60">
        <v>39</v>
      </c>
      <c r="AT6" s="60">
        <v>40</v>
      </c>
      <c r="AU6" s="60">
        <v>41</v>
      </c>
      <c r="AV6" s="60">
        <v>42</v>
      </c>
      <c r="AW6" s="60">
        <v>43</v>
      </c>
      <c r="AX6" s="60">
        <v>44</v>
      </c>
      <c r="AY6" s="60">
        <v>45</v>
      </c>
      <c r="AZ6" s="60">
        <v>46</v>
      </c>
      <c r="BA6" s="60">
        <v>47</v>
      </c>
      <c r="BB6" s="60">
        <v>48</v>
      </c>
      <c r="BC6" s="60">
        <v>49</v>
      </c>
      <c r="BD6" s="60">
        <v>50</v>
      </c>
      <c r="BE6" s="60">
        <v>51</v>
      </c>
      <c r="BF6" s="60">
        <v>52</v>
      </c>
      <c r="BG6" s="60">
        <v>53</v>
      </c>
      <c r="BH6" s="60">
        <v>54</v>
      </c>
      <c r="BI6" s="60">
        <v>55</v>
      </c>
      <c r="BJ6" s="60">
        <v>56</v>
      </c>
      <c r="BK6" s="60">
        <v>57</v>
      </c>
      <c r="BL6" s="60">
        <v>58</v>
      </c>
      <c r="BM6" s="60">
        <v>59</v>
      </c>
      <c r="BN6" s="60">
        <v>60</v>
      </c>
    </row>
    <row r="7" spans="2:66" s="9" customFormat="1" ht="16" customHeight="1">
      <c r="B7" s="212" t="s">
        <v>80</v>
      </c>
      <c r="C7" s="212" t="s">
        <v>50</v>
      </c>
      <c r="D7" s="212" t="s">
        <v>84</v>
      </c>
      <c r="E7" s="212" t="s">
        <v>83</v>
      </c>
      <c r="F7" s="224" t="str">
        <f t="shared" ref="F7:F80" si="0">CONCATENATE(B7,C7,D7,E7)</f>
        <v>G&amp;ANew hiresExec. ManagementCEO</v>
      </c>
      <c r="G7" s="51">
        <v>1</v>
      </c>
      <c r="H7" s="52"/>
      <c r="I7" s="52"/>
      <c r="J7" s="52"/>
      <c r="K7" s="52"/>
      <c r="L7" s="52"/>
      <c r="M7" s="52"/>
      <c r="N7" s="52"/>
      <c r="O7" s="52"/>
      <c r="P7" s="52"/>
      <c r="Q7" s="52"/>
      <c r="R7" s="53"/>
      <c r="S7" s="199"/>
      <c r="T7" s="52"/>
      <c r="U7" s="52"/>
      <c r="V7" s="52"/>
      <c r="W7" s="52"/>
      <c r="X7" s="52"/>
      <c r="Y7" s="52"/>
      <c r="Z7" s="52"/>
      <c r="AA7" s="52"/>
      <c r="AB7" s="52"/>
      <c r="AC7" s="52"/>
      <c r="AD7" s="53"/>
      <c r="AE7" s="51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3"/>
      <c r="AQ7" s="51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3"/>
      <c r="BC7" s="51"/>
      <c r="BD7" s="52"/>
      <c r="BE7" s="52"/>
      <c r="BF7" s="52"/>
      <c r="BG7" s="52"/>
      <c r="BH7" s="52"/>
      <c r="BI7" s="52"/>
      <c r="BJ7" s="52"/>
      <c r="BK7" s="52"/>
      <c r="BL7" s="52"/>
      <c r="BM7" s="52"/>
      <c r="BN7" s="53"/>
    </row>
    <row r="8" spans="2:66" s="9" customFormat="1" ht="16" customHeight="1">
      <c r="B8" s="212" t="s">
        <v>80</v>
      </c>
      <c r="C8" s="212" t="s">
        <v>50</v>
      </c>
      <c r="D8" s="212" t="s">
        <v>81</v>
      </c>
      <c r="E8" s="212" t="s">
        <v>82</v>
      </c>
      <c r="F8" s="224" t="str">
        <f t="shared" si="0"/>
        <v>G&amp;ANew hiresFinanceCFO</v>
      </c>
      <c r="G8" s="51"/>
      <c r="H8" s="52"/>
      <c r="I8" s="52"/>
      <c r="J8" s="52"/>
      <c r="K8" s="52"/>
      <c r="L8" s="52"/>
      <c r="M8" s="52"/>
      <c r="N8" s="52"/>
      <c r="O8" s="52"/>
      <c r="P8" s="52"/>
      <c r="Q8" s="52"/>
      <c r="R8" s="53"/>
      <c r="S8" s="199"/>
      <c r="T8" s="52"/>
      <c r="U8" s="52"/>
      <c r="V8" s="52"/>
      <c r="W8" s="52"/>
      <c r="X8" s="52"/>
      <c r="Y8" s="52"/>
      <c r="Z8" s="52"/>
      <c r="AA8" s="52"/>
      <c r="AB8" s="52"/>
      <c r="AC8" s="52"/>
      <c r="AD8" s="53"/>
      <c r="AE8" s="51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3"/>
      <c r="AQ8" s="51">
        <v>1</v>
      </c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3"/>
      <c r="BC8" s="51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3"/>
    </row>
    <row r="9" spans="2:66" s="9" customFormat="1" ht="16" customHeight="1">
      <c r="B9" s="212" t="s">
        <v>80</v>
      </c>
      <c r="C9" s="212" t="s">
        <v>50</v>
      </c>
      <c r="D9" s="212" t="s">
        <v>81</v>
      </c>
      <c r="E9" s="212" t="s">
        <v>79</v>
      </c>
      <c r="F9" s="224" t="str">
        <f t="shared" si="0"/>
        <v>G&amp;ANew hiresFinanceController</v>
      </c>
      <c r="G9" s="51"/>
      <c r="H9" s="52"/>
      <c r="I9" s="52"/>
      <c r="J9" s="52"/>
      <c r="K9" s="52"/>
      <c r="L9" s="52"/>
      <c r="M9" s="52"/>
      <c r="N9" s="52"/>
      <c r="O9" s="52"/>
      <c r="P9" s="52"/>
      <c r="Q9" s="52"/>
      <c r="R9" s="53"/>
      <c r="S9" s="199">
        <v>1</v>
      </c>
      <c r="T9" s="52"/>
      <c r="U9" s="52"/>
      <c r="V9" s="52"/>
      <c r="W9" s="52"/>
      <c r="X9" s="52"/>
      <c r="Y9" s="52"/>
      <c r="Z9" s="52"/>
      <c r="AA9" s="52"/>
      <c r="AB9" s="52"/>
      <c r="AC9" s="52"/>
      <c r="AD9" s="53"/>
      <c r="AE9" s="51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3"/>
      <c r="AQ9" s="51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3"/>
      <c r="BC9" s="51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3"/>
    </row>
    <row r="10" spans="2:66" s="9" customFormat="1" ht="16" customHeight="1">
      <c r="B10" s="212" t="s">
        <v>80</v>
      </c>
      <c r="C10" s="212" t="s">
        <v>50</v>
      </c>
      <c r="D10" s="212" t="s">
        <v>81</v>
      </c>
      <c r="E10" s="212" t="s">
        <v>115</v>
      </c>
      <c r="F10" s="224" t="str">
        <f t="shared" si="0"/>
        <v>G&amp;ANew hiresFinanceBilling Administrator</v>
      </c>
      <c r="G10" s="51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3"/>
      <c r="S10" s="199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3"/>
      <c r="AE10" s="51"/>
      <c r="AF10" s="52"/>
      <c r="AG10" s="52"/>
      <c r="AH10" s="52"/>
      <c r="AI10" s="52"/>
      <c r="AJ10" s="52">
        <v>1</v>
      </c>
      <c r="AK10" s="52"/>
      <c r="AL10" s="52"/>
      <c r="AM10" s="52"/>
      <c r="AN10" s="52"/>
      <c r="AO10" s="52"/>
      <c r="AP10" s="53"/>
      <c r="AQ10" s="51"/>
      <c r="AR10" s="52"/>
      <c r="AS10" s="52"/>
      <c r="AT10" s="52"/>
      <c r="AU10" s="52"/>
      <c r="AV10" s="52">
        <v>1</v>
      </c>
      <c r="AW10" s="52"/>
      <c r="AX10" s="52"/>
      <c r="AY10" s="52"/>
      <c r="AZ10" s="52"/>
      <c r="BA10" s="52"/>
      <c r="BB10" s="53"/>
      <c r="BC10" s="51">
        <v>1</v>
      </c>
      <c r="BD10" s="52"/>
      <c r="BE10" s="52"/>
      <c r="BF10" s="52"/>
      <c r="BG10" s="52"/>
      <c r="BH10" s="52"/>
      <c r="BI10" s="52">
        <v>1</v>
      </c>
      <c r="BJ10" s="52"/>
      <c r="BK10" s="52"/>
      <c r="BL10" s="52"/>
      <c r="BM10" s="52"/>
      <c r="BN10" s="53"/>
    </row>
    <row r="11" spans="2:66" s="9" customFormat="1" ht="16" customHeight="1">
      <c r="B11" s="212" t="s">
        <v>80</v>
      </c>
      <c r="C11" s="212" t="s">
        <v>118</v>
      </c>
      <c r="D11" s="212" t="s">
        <v>84</v>
      </c>
      <c r="E11" s="212" t="s">
        <v>83</v>
      </c>
      <c r="F11" s="224" t="str">
        <f t="shared" si="0"/>
        <v>G&amp;AStaffExec. ManagementCEO</v>
      </c>
      <c r="G11" s="61">
        <f>G7</f>
        <v>1</v>
      </c>
      <c r="H11" s="19">
        <f t="shared" ref="H11:AM11" si="1">G11+H7</f>
        <v>1</v>
      </c>
      <c r="I11" s="19">
        <f t="shared" si="1"/>
        <v>1</v>
      </c>
      <c r="J11" s="19">
        <f t="shared" si="1"/>
        <v>1</v>
      </c>
      <c r="K11" s="19">
        <f t="shared" si="1"/>
        <v>1</v>
      </c>
      <c r="L11" s="19">
        <f t="shared" si="1"/>
        <v>1</v>
      </c>
      <c r="M11" s="19">
        <f t="shared" si="1"/>
        <v>1</v>
      </c>
      <c r="N11" s="19">
        <f t="shared" si="1"/>
        <v>1</v>
      </c>
      <c r="O11" s="19">
        <f t="shared" si="1"/>
        <v>1</v>
      </c>
      <c r="P11" s="19">
        <f t="shared" si="1"/>
        <v>1</v>
      </c>
      <c r="Q11" s="19">
        <f t="shared" si="1"/>
        <v>1</v>
      </c>
      <c r="R11" s="62">
        <f t="shared" si="1"/>
        <v>1</v>
      </c>
      <c r="S11" s="198">
        <f t="shared" si="1"/>
        <v>1</v>
      </c>
      <c r="T11" s="19">
        <f t="shared" si="1"/>
        <v>1</v>
      </c>
      <c r="U11" s="19">
        <f t="shared" si="1"/>
        <v>1</v>
      </c>
      <c r="V11" s="19">
        <f t="shared" si="1"/>
        <v>1</v>
      </c>
      <c r="W11" s="19">
        <f t="shared" si="1"/>
        <v>1</v>
      </c>
      <c r="X11" s="19">
        <f t="shared" si="1"/>
        <v>1</v>
      </c>
      <c r="Y11" s="19">
        <f t="shared" si="1"/>
        <v>1</v>
      </c>
      <c r="Z11" s="19">
        <f t="shared" si="1"/>
        <v>1</v>
      </c>
      <c r="AA11" s="19">
        <f t="shared" si="1"/>
        <v>1</v>
      </c>
      <c r="AB11" s="19">
        <f t="shared" si="1"/>
        <v>1</v>
      </c>
      <c r="AC11" s="19">
        <f t="shared" si="1"/>
        <v>1</v>
      </c>
      <c r="AD11" s="62">
        <f t="shared" si="1"/>
        <v>1</v>
      </c>
      <c r="AE11" s="61">
        <f t="shared" si="1"/>
        <v>1</v>
      </c>
      <c r="AF11" s="19">
        <f t="shared" si="1"/>
        <v>1</v>
      </c>
      <c r="AG11" s="19">
        <f t="shared" si="1"/>
        <v>1</v>
      </c>
      <c r="AH11" s="19">
        <f t="shared" si="1"/>
        <v>1</v>
      </c>
      <c r="AI11" s="19">
        <f t="shared" si="1"/>
        <v>1</v>
      </c>
      <c r="AJ11" s="19">
        <f t="shared" si="1"/>
        <v>1</v>
      </c>
      <c r="AK11" s="19">
        <f t="shared" si="1"/>
        <v>1</v>
      </c>
      <c r="AL11" s="19">
        <f t="shared" si="1"/>
        <v>1</v>
      </c>
      <c r="AM11" s="19">
        <f t="shared" si="1"/>
        <v>1</v>
      </c>
      <c r="AN11" s="19">
        <f t="shared" ref="AN11:BN11" si="2">AM11+AN7</f>
        <v>1</v>
      </c>
      <c r="AO11" s="19">
        <f t="shared" si="2"/>
        <v>1</v>
      </c>
      <c r="AP11" s="62">
        <f t="shared" si="2"/>
        <v>1</v>
      </c>
      <c r="AQ11" s="61">
        <f t="shared" si="2"/>
        <v>1</v>
      </c>
      <c r="AR11" s="19">
        <f t="shared" si="2"/>
        <v>1</v>
      </c>
      <c r="AS11" s="19">
        <f t="shared" si="2"/>
        <v>1</v>
      </c>
      <c r="AT11" s="19">
        <f t="shared" si="2"/>
        <v>1</v>
      </c>
      <c r="AU11" s="19">
        <f t="shared" si="2"/>
        <v>1</v>
      </c>
      <c r="AV11" s="19">
        <f t="shared" si="2"/>
        <v>1</v>
      </c>
      <c r="AW11" s="19">
        <f t="shared" si="2"/>
        <v>1</v>
      </c>
      <c r="AX11" s="19">
        <f t="shared" si="2"/>
        <v>1</v>
      </c>
      <c r="AY11" s="19">
        <f t="shared" si="2"/>
        <v>1</v>
      </c>
      <c r="AZ11" s="19">
        <f t="shared" si="2"/>
        <v>1</v>
      </c>
      <c r="BA11" s="19">
        <f t="shared" si="2"/>
        <v>1</v>
      </c>
      <c r="BB11" s="62">
        <f t="shared" si="2"/>
        <v>1</v>
      </c>
      <c r="BC11" s="61">
        <f t="shared" si="2"/>
        <v>1</v>
      </c>
      <c r="BD11" s="19">
        <f t="shared" si="2"/>
        <v>1</v>
      </c>
      <c r="BE11" s="19">
        <f t="shared" si="2"/>
        <v>1</v>
      </c>
      <c r="BF11" s="19">
        <f t="shared" si="2"/>
        <v>1</v>
      </c>
      <c r="BG11" s="19">
        <f t="shared" si="2"/>
        <v>1</v>
      </c>
      <c r="BH11" s="19">
        <f t="shared" si="2"/>
        <v>1</v>
      </c>
      <c r="BI11" s="19">
        <f t="shared" si="2"/>
        <v>1</v>
      </c>
      <c r="BJ11" s="19">
        <f t="shared" si="2"/>
        <v>1</v>
      </c>
      <c r="BK11" s="19">
        <f t="shared" si="2"/>
        <v>1</v>
      </c>
      <c r="BL11" s="19">
        <f t="shared" si="2"/>
        <v>1</v>
      </c>
      <c r="BM11" s="19">
        <f t="shared" si="2"/>
        <v>1</v>
      </c>
      <c r="BN11" s="62">
        <f t="shared" si="2"/>
        <v>1</v>
      </c>
    </row>
    <row r="12" spans="2:66" s="9" customFormat="1" ht="16" customHeight="1">
      <c r="B12" s="212" t="s">
        <v>80</v>
      </c>
      <c r="C12" s="212" t="s">
        <v>118</v>
      </c>
      <c r="D12" s="212" t="s">
        <v>81</v>
      </c>
      <c r="E12" s="212" t="s">
        <v>82</v>
      </c>
      <c r="F12" s="224" t="str">
        <f t="shared" si="0"/>
        <v>G&amp;AStaffFinanceCFO</v>
      </c>
      <c r="G12" s="61">
        <f>G8</f>
        <v>0</v>
      </c>
      <c r="H12" s="19">
        <f t="shared" ref="H12:AM12" si="3">G12+H8</f>
        <v>0</v>
      </c>
      <c r="I12" s="19">
        <f t="shared" si="3"/>
        <v>0</v>
      </c>
      <c r="J12" s="19">
        <f t="shared" si="3"/>
        <v>0</v>
      </c>
      <c r="K12" s="19">
        <f t="shared" si="3"/>
        <v>0</v>
      </c>
      <c r="L12" s="19">
        <f t="shared" si="3"/>
        <v>0</v>
      </c>
      <c r="M12" s="19">
        <f t="shared" si="3"/>
        <v>0</v>
      </c>
      <c r="N12" s="19">
        <f t="shared" si="3"/>
        <v>0</v>
      </c>
      <c r="O12" s="19">
        <f t="shared" si="3"/>
        <v>0</v>
      </c>
      <c r="P12" s="19">
        <f t="shared" si="3"/>
        <v>0</v>
      </c>
      <c r="Q12" s="19">
        <f t="shared" si="3"/>
        <v>0</v>
      </c>
      <c r="R12" s="62">
        <f t="shared" si="3"/>
        <v>0</v>
      </c>
      <c r="S12" s="198">
        <f t="shared" si="3"/>
        <v>0</v>
      </c>
      <c r="T12" s="19">
        <f t="shared" si="3"/>
        <v>0</v>
      </c>
      <c r="U12" s="19">
        <f t="shared" si="3"/>
        <v>0</v>
      </c>
      <c r="V12" s="19">
        <f t="shared" si="3"/>
        <v>0</v>
      </c>
      <c r="W12" s="19">
        <f t="shared" si="3"/>
        <v>0</v>
      </c>
      <c r="X12" s="19">
        <f t="shared" si="3"/>
        <v>0</v>
      </c>
      <c r="Y12" s="19">
        <f t="shared" si="3"/>
        <v>0</v>
      </c>
      <c r="Z12" s="19">
        <f t="shared" si="3"/>
        <v>0</v>
      </c>
      <c r="AA12" s="19">
        <f t="shared" si="3"/>
        <v>0</v>
      </c>
      <c r="AB12" s="19">
        <f t="shared" si="3"/>
        <v>0</v>
      </c>
      <c r="AC12" s="19">
        <f t="shared" si="3"/>
        <v>0</v>
      </c>
      <c r="AD12" s="62">
        <f t="shared" si="3"/>
        <v>0</v>
      </c>
      <c r="AE12" s="61">
        <f t="shared" si="3"/>
        <v>0</v>
      </c>
      <c r="AF12" s="19">
        <f t="shared" si="3"/>
        <v>0</v>
      </c>
      <c r="AG12" s="19">
        <f t="shared" si="3"/>
        <v>0</v>
      </c>
      <c r="AH12" s="19">
        <f t="shared" si="3"/>
        <v>0</v>
      </c>
      <c r="AI12" s="19">
        <f t="shared" si="3"/>
        <v>0</v>
      </c>
      <c r="AJ12" s="19">
        <f t="shared" si="3"/>
        <v>0</v>
      </c>
      <c r="AK12" s="19">
        <f t="shared" si="3"/>
        <v>0</v>
      </c>
      <c r="AL12" s="19">
        <f t="shared" si="3"/>
        <v>0</v>
      </c>
      <c r="AM12" s="19">
        <f t="shared" si="3"/>
        <v>0</v>
      </c>
      <c r="AN12" s="19">
        <f t="shared" ref="AN12:BN12" si="4">AM12+AN8</f>
        <v>0</v>
      </c>
      <c r="AO12" s="19">
        <f t="shared" si="4"/>
        <v>0</v>
      </c>
      <c r="AP12" s="62">
        <f t="shared" si="4"/>
        <v>0</v>
      </c>
      <c r="AQ12" s="61">
        <f t="shared" si="4"/>
        <v>1</v>
      </c>
      <c r="AR12" s="19">
        <f t="shared" si="4"/>
        <v>1</v>
      </c>
      <c r="AS12" s="19">
        <f t="shared" si="4"/>
        <v>1</v>
      </c>
      <c r="AT12" s="19">
        <f t="shared" si="4"/>
        <v>1</v>
      </c>
      <c r="AU12" s="19">
        <f t="shared" si="4"/>
        <v>1</v>
      </c>
      <c r="AV12" s="19">
        <f t="shared" si="4"/>
        <v>1</v>
      </c>
      <c r="AW12" s="19">
        <f t="shared" si="4"/>
        <v>1</v>
      </c>
      <c r="AX12" s="19">
        <f t="shared" si="4"/>
        <v>1</v>
      </c>
      <c r="AY12" s="19">
        <f t="shared" si="4"/>
        <v>1</v>
      </c>
      <c r="AZ12" s="19">
        <f t="shared" si="4"/>
        <v>1</v>
      </c>
      <c r="BA12" s="19">
        <f t="shared" si="4"/>
        <v>1</v>
      </c>
      <c r="BB12" s="62">
        <f t="shared" si="4"/>
        <v>1</v>
      </c>
      <c r="BC12" s="61">
        <f t="shared" si="4"/>
        <v>1</v>
      </c>
      <c r="BD12" s="19">
        <f t="shared" si="4"/>
        <v>1</v>
      </c>
      <c r="BE12" s="19">
        <f t="shared" si="4"/>
        <v>1</v>
      </c>
      <c r="BF12" s="19">
        <f t="shared" si="4"/>
        <v>1</v>
      </c>
      <c r="BG12" s="19">
        <f t="shared" si="4"/>
        <v>1</v>
      </c>
      <c r="BH12" s="19">
        <f t="shared" si="4"/>
        <v>1</v>
      </c>
      <c r="BI12" s="19">
        <f t="shared" si="4"/>
        <v>1</v>
      </c>
      <c r="BJ12" s="19">
        <f t="shared" si="4"/>
        <v>1</v>
      </c>
      <c r="BK12" s="19">
        <f t="shared" si="4"/>
        <v>1</v>
      </c>
      <c r="BL12" s="19">
        <f t="shared" si="4"/>
        <v>1</v>
      </c>
      <c r="BM12" s="19">
        <f t="shared" si="4"/>
        <v>1</v>
      </c>
      <c r="BN12" s="62">
        <f t="shared" si="4"/>
        <v>1</v>
      </c>
    </row>
    <row r="13" spans="2:66" s="9" customFormat="1" ht="16" customHeight="1">
      <c r="B13" s="212" t="s">
        <v>80</v>
      </c>
      <c r="C13" s="212" t="s">
        <v>118</v>
      </c>
      <c r="D13" s="212" t="s">
        <v>81</v>
      </c>
      <c r="E13" s="212" t="s">
        <v>79</v>
      </c>
      <c r="F13" s="224" t="str">
        <f t="shared" si="0"/>
        <v>G&amp;AStaffFinanceController</v>
      </c>
      <c r="G13" s="61">
        <f>G9</f>
        <v>0</v>
      </c>
      <c r="H13" s="19">
        <f t="shared" ref="H13:AM13" si="5">G13+H9</f>
        <v>0</v>
      </c>
      <c r="I13" s="19">
        <f t="shared" si="5"/>
        <v>0</v>
      </c>
      <c r="J13" s="19">
        <f t="shared" si="5"/>
        <v>0</v>
      </c>
      <c r="K13" s="19">
        <f t="shared" si="5"/>
        <v>0</v>
      </c>
      <c r="L13" s="19">
        <f t="shared" si="5"/>
        <v>0</v>
      </c>
      <c r="M13" s="19">
        <f t="shared" si="5"/>
        <v>0</v>
      </c>
      <c r="N13" s="19">
        <f t="shared" si="5"/>
        <v>0</v>
      </c>
      <c r="O13" s="19">
        <f t="shared" si="5"/>
        <v>0</v>
      </c>
      <c r="P13" s="19">
        <f t="shared" si="5"/>
        <v>0</v>
      </c>
      <c r="Q13" s="19">
        <f t="shared" si="5"/>
        <v>0</v>
      </c>
      <c r="R13" s="62">
        <f t="shared" si="5"/>
        <v>0</v>
      </c>
      <c r="S13" s="198">
        <f t="shared" si="5"/>
        <v>1</v>
      </c>
      <c r="T13" s="19">
        <f t="shared" si="5"/>
        <v>1</v>
      </c>
      <c r="U13" s="19">
        <f t="shared" si="5"/>
        <v>1</v>
      </c>
      <c r="V13" s="19">
        <f t="shared" si="5"/>
        <v>1</v>
      </c>
      <c r="W13" s="19">
        <f t="shared" si="5"/>
        <v>1</v>
      </c>
      <c r="X13" s="19">
        <f t="shared" si="5"/>
        <v>1</v>
      </c>
      <c r="Y13" s="19">
        <f t="shared" si="5"/>
        <v>1</v>
      </c>
      <c r="Z13" s="19">
        <f t="shared" si="5"/>
        <v>1</v>
      </c>
      <c r="AA13" s="19">
        <f t="shared" si="5"/>
        <v>1</v>
      </c>
      <c r="AB13" s="19">
        <f t="shared" si="5"/>
        <v>1</v>
      </c>
      <c r="AC13" s="19">
        <f t="shared" si="5"/>
        <v>1</v>
      </c>
      <c r="AD13" s="62">
        <f t="shared" si="5"/>
        <v>1</v>
      </c>
      <c r="AE13" s="61">
        <f t="shared" si="5"/>
        <v>1</v>
      </c>
      <c r="AF13" s="19">
        <f t="shared" si="5"/>
        <v>1</v>
      </c>
      <c r="AG13" s="19">
        <f t="shared" si="5"/>
        <v>1</v>
      </c>
      <c r="AH13" s="19">
        <f t="shared" si="5"/>
        <v>1</v>
      </c>
      <c r="AI13" s="19">
        <f t="shared" si="5"/>
        <v>1</v>
      </c>
      <c r="AJ13" s="19">
        <f t="shared" si="5"/>
        <v>1</v>
      </c>
      <c r="AK13" s="19">
        <f t="shared" si="5"/>
        <v>1</v>
      </c>
      <c r="AL13" s="19">
        <f t="shared" si="5"/>
        <v>1</v>
      </c>
      <c r="AM13" s="19">
        <f t="shared" si="5"/>
        <v>1</v>
      </c>
      <c r="AN13" s="19">
        <f t="shared" ref="AN13:BN13" si="6">AM13+AN9</f>
        <v>1</v>
      </c>
      <c r="AO13" s="19">
        <f t="shared" si="6"/>
        <v>1</v>
      </c>
      <c r="AP13" s="62">
        <f t="shared" si="6"/>
        <v>1</v>
      </c>
      <c r="AQ13" s="61">
        <f t="shared" si="6"/>
        <v>1</v>
      </c>
      <c r="AR13" s="19">
        <f t="shared" si="6"/>
        <v>1</v>
      </c>
      <c r="AS13" s="19">
        <f t="shared" si="6"/>
        <v>1</v>
      </c>
      <c r="AT13" s="19">
        <f t="shared" si="6"/>
        <v>1</v>
      </c>
      <c r="AU13" s="19">
        <f t="shared" si="6"/>
        <v>1</v>
      </c>
      <c r="AV13" s="19">
        <f t="shared" si="6"/>
        <v>1</v>
      </c>
      <c r="AW13" s="19">
        <f t="shared" si="6"/>
        <v>1</v>
      </c>
      <c r="AX13" s="19">
        <f t="shared" si="6"/>
        <v>1</v>
      </c>
      <c r="AY13" s="19">
        <f t="shared" si="6"/>
        <v>1</v>
      </c>
      <c r="AZ13" s="19">
        <f t="shared" si="6"/>
        <v>1</v>
      </c>
      <c r="BA13" s="19">
        <f t="shared" si="6"/>
        <v>1</v>
      </c>
      <c r="BB13" s="62">
        <f t="shared" si="6"/>
        <v>1</v>
      </c>
      <c r="BC13" s="61">
        <f t="shared" si="6"/>
        <v>1</v>
      </c>
      <c r="BD13" s="19">
        <f t="shared" si="6"/>
        <v>1</v>
      </c>
      <c r="BE13" s="19">
        <f t="shared" si="6"/>
        <v>1</v>
      </c>
      <c r="BF13" s="19">
        <f t="shared" si="6"/>
        <v>1</v>
      </c>
      <c r="BG13" s="19">
        <f t="shared" si="6"/>
        <v>1</v>
      </c>
      <c r="BH13" s="19">
        <f t="shared" si="6"/>
        <v>1</v>
      </c>
      <c r="BI13" s="19">
        <f t="shared" si="6"/>
        <v>1</v>
      </c>
      <c r="BJ13" s="19">
        <f t="shared" si="6"/>
        <v>1</v>
      </c>
      <c r="BK13" s="19">
        <f t="shared" si="6"/>
        <v>1</v>
      </c>
      <c r="BL13" s="19">
        <f t="shared" si="6"/>
        <v>1</v>
      </c>
      <c r="BM13" s="19">
        <f t="shared" si="6"/>
        <v>1</v>
      </c>
      <c r="BN13" s="62">
        <f t="shared" si="6"/>
        <v>1</v>
      </c>
    </row>
    <row r="14" spans="2:66" s="9" customFormat="1" ht="16" customHeight="1">
      <c r="B14" s="212" t="s">
        <v>80</v>
      </c>
      <c r="C14" s="212" t="s">
        <v>118</v>
      </c>
      <c r="D14" s="212" t="s">
        <v>81</v>
      </c>
      <c r="E14" s="212" t="s">
        <v>115</v>
      </c>
      <c r="F14" s="224" t="str">
        <f t="shared" si="0"/>
        <v>G&amp;AStaffFinanceBilling Administrator</v>
      </c>
      <c r="G14" s="61">
        <f>G10</f>
        <v>0</v>
      </c>
      <c r="H14" s="19">
        <f t="shared" ref="H14:AM14" si="7">G14+H10</f>
        <v>0</v>
      </c>
      <c r="I14" s="19">
        <f t="shared" si="7"/>
        <v>0</v>
      </c>
      <c r="J14" s="19">
        <f t="shared" si="7"/>
        <v>0</v>
      </c>
      <c r="K14" s="19">
        <f t="shared" si="7"/>
        <v>0</v>
      </c>
      <c r="L14" s="19">
        <f t="shared" si="7"/>
        <v>0</v>
      </c>
      <c r="M14" s="19">
        <f t="shared" si="7"/>
        <v>0</v>
      </c>
      <c r="N14" s="19">
        <f t="shared" si="7"/>
        <v>0</v>
      </c>
      <c r="O14" s="19">
        <f t="shared" si="7"/>
        <v>0</v>
      </c>
      <c r="P14" s="19">
        <f t="shared" si="7"/>
        <v>0</v>
      </c>
      <c r="Q14" s="19">
        <f t="shared" si="7"/>
        <v>0</v>
      </c>
      <c r="R14" s="62">
        <f t="shared" si="7"/>
        <v>0</v>
      </c>
      <c r="S14" s="198">
        <f t="shared" si="7"/>
        <v>0</v>
      </c>
      <c r="T14" s="19">
        <f t="shared" si="7"/>
        <v>0</v>
      </c>
      <c r="U14" s="19">
        <f t="shared" si="7"/>
        <v>0</v>
      </c>
      <c r="V14" s="19">
        <f t="shared" si="7"/>
        <v>0</v>
      </c>
      <c r="W14" s="19">
        <f t="shared" si="7"/>
        <v>0</v>
      </c>
      <c r="X14" s="19">
        <f t="shared" si="7"/>
        <v>0</v>
      </c>
      <c r="Y14" s="19">
        <f t="shared" si="7"/>
        <v>0</v>
      </c>
      <c r="Z14" s="19">
        <f t="shared" si="7"/>
        <v>0</v>
      </c>
      <c r="AA14" s="19">
        <f t="shared" si="7"/>
        <v>0</v>
      </c>
      <c r="AB14" s="19">
        <f t="shared" si="7"/>
        <v>0</v>
      </c>
      <c r="AC14" s="19">
        <f t="shared" si="7"/>
        <v>0</v>
      </c>
      <c r="AD14" s="62">
        <f t="shared" si="7"/>
        <v>0</v>
      </c>
      <c r="AE14" s="61">
        <f t="shared" si="7"/>
        <v>0</v>
      </c>
      <c r="AF14" s="19">
        <f t="shared" si="7"/>
        <v>0</v>
      </c>
      <c r="AG14" s="19">
        <f t="shared" si="7"/>
        <v>0</v>
      </c>
      <c r="AH14" s="19">
        <f t="shared" si="7"/>
        <v>0</v>
      </c>
      <c r="AI14" s="19">
        <f t="shared" si="7"/>
        <v>0</v>
      </c>
      <c r="AJ14" s="19">
        <f t="shared" si="7"/>
        <v>1</v>
      </c>
      <c r="AK14" s="19">
        <f t="shared" si="7"/>
        <v>1</v>
      </c>
      <c r="AL14" s="19">
        <f t="shared" si="7"/>
        <v>1</v>
      </c>
      <c r="AM14" s="19">
        <f t="shared" si="7"/>
        <v>1</v>
      </c>
      <c r="AN14" s="19">
        <f t="shared" ref="AN14:BN14" si="8">AM14+AN10</f>
        <v>1</v>
      </c>
      <c r="AO14" s="19">
        <f t="shared" si="8"/>
        <v>1</v>
      </c>
      <c r="AP14" s="62">
        <f t="shared" si="8"/>
        <v>1</v>
      </c>
      <c r="AQ14" s="61">
        <f t="shared" si="8"/>
        <v>1</v>
      </c>
      <c r="AR14" s="19">
        <f t="shared" si="8"/>
        <v>1</v>
      </c>
      <c r="AS14" s="19">
        <f t="shared" si="8"/>
        <v>1</v>
      </c>
      <c r="AT14" s="19">
        <f t="shared" si="8"/>
        <v>1</v>
      </c>
      <c r="AU14" s="19">
        <f t="shared" si="8"/>
        <v>1</v>
      </c>
      <c r="AV14" s="19">
        <f t="shared" si="8"/>
        <v>2</v>
      </c>
      <c r="AW14" s="19">
        <f t="shared" si="8"/>
        <v>2</v>
      </c>
      <c r="AX14" s="19">
        <f t="shared" si="8"/>
        <v>2</v>
      </c>
      <c r="AY14" s="19">
        <f t="shared" si="8"/>
        <v>2</v>
      </c>
      <c r="AZ14" s="19">
        <f t="shared" si="8"/>
        <v>2</v>
      </c>
      <c r="BA14" s="19">
        <f t="shared" si="8"/>
        <v>2</v>
      </c>
      <c r="BB14" s="62">
        <f t="shared" si="8"/>
        <v>2</v>
      </c>
      <c r="BC14" s="61">
        <f t="shared" si="8"/>
        <v>3</v>
      </c>
      <c r="BD14" s="19">
        <f t="shared" si="8"/>
        <v>3</v>
      </c>
      <c r="BE14" s="19">
        <f t="shared" si="8"/>
        <v>3</v>
      </c>
      <c r="BF14" s="19">
        <f t="shared" si="8"/>
        <v>3</v>
      </c>
      <c r="BG14" s="19">
        <f t="shared" si="8"/>
        <v>3</v>
      </c>
      <c r="BH14" s="19">
        <f t="shared" si="8"/>
        <v>3</v>
      </c>
      <c r="BI14" s="19">
        <f t="shared" si="8"/>
        <v>4</v>
      </c>
      <c r="BJ14" s="19">
        <f t="shared" si="8"/>
        <v>4</v>
      </c>
      <c r="BK14" s="19">
        <f t="shared" si="8"/>
        <v>4</v>
      </c>
      <c r="BL14" s="19">
        <f t="shared" si="8"/>
        <v>4</v>
      </c>
      <c r="BM14" s="19">
        <f t="shared" si="8"/>
        <v>4</v>
      </c>
      <c r="BN14" s="62">
        <f t="shared" si="8"/>
        <v>4</v>
      </c>
    </row>
    <row r="15" spans="2:66" s="63" customFormat="1" ht="16" customHeight="1">
      <c r="B15" s="212" t="s">
        <v>2</v>
      </c>
      <c r="C15" s="212" t="s">
        <v>44</v>
      </c>
      <c r="D15" s="212"/>
      <c r="E15" s="212"/>
      <c r="F15" s="219" t="str">
        <f t="shared" si="0"/>
        <v>R&amp;DPlatforms</v>
      </c>
      <c r="G15" s="79">
        <v>1</v>
      </c>
      <c r="H15" s="77">
        <v>1</v>
      </c>
      <c r="I15" s="77">
        <v>1</v>
      </c>
      <c r="J15" s="77">
        <v>1</v>
      </c>
      <c r="K15" s="77">
        <v>1</v>
      </c>
      <c r="L15" s="77">
        <v>1</v>
      </c>
      <c r="M15" s="77">
        <v>1</v>
      </c>
      <c r="N15" s="77">
        <v>1</v>
      </c>
      <c r="O15" s="77">
        <v>1</v>
      </c>
      <c r="P15" s="77">
        <v>1</v>
      </c>
      <c r="Q15" s="77">
        <v>1</v>
      </c>
      <c r="R15" s="78">
        <v>1</v>
      </c>
      <c r="S15" s="76">
        <v>2</v>
      </c>
      <c r="T15" s="77">
        <v>2</v>
      </c>
      <c r="U15" s="77">
        <v>2</v>
      </c>
      <c r="V15" s="77">
        <v>2</v>
      </c>
      <c r="W15" s="77">
        <v>2</v>
      </c>
      <c r="X15" s="77">
        <v>2</v>
      </c>
      <c r="Y15" s="77">
        <v>2</v>
      </c>
      <c r="Z15" s="77">
        <v>2</v>
      </c>
      <c r="AA15" s="77">
        <v>2</v>
      </c>
      <c r="AB15" s="77">
        <v>2</v>
      </c>
      <c r="AC15" s="77">
        <v>2</v>
      </c>
      <c r="AD15" s="78">
        <v>2</v>
      </c>
      <c r="AE15" s="79">
        <v>2</v>
      </c>
      <c r="AF15" s="77">
        <v>2</v>
      </c>
      <c r="AG15" s="77">
        <v>2</v>
      </c>
      <c r="AH15" s="77">
        <v>2</v>
      </c>
      <c r="AI15" s="77">
        <v>2</v>
      </c>
      <c r="AJ15" s="77">
        <v>2</v>
      </c>
      <c r="AK15" s="77">
        <v>2</v>
      </c>
      <c r="AL15" s="77">
        <v>2</v>
      </c>
      <c r="AM15" s="77">
        <v>2</v>
      </c>
      <c r="AN15" s="77">
        <v>2</v>
      </c>
      <c r="AO15" s="77">
        <v>2</v>
      </c>
      <c r="AP15" s="77">
        <v>2</v>
      </c>
      <c r="AQ15" s="79">
        <v>3</v>
      </c>
      <c r="AR15" s="77">
        <v>3</v>
      </c>
      <c r="AS15" s="77">
        <v>3</v>
      </c>
      <c r="AT15" s="77">
        <v>3</v>
      </c>
      <c r="AU15" s="77">
        <v>3</v>
      </c>
      <c r="AV15" s="77">
        <v>3</v>
      </c>
      <c r="AW15" s="77">
        <v>3</v>
      </c>
      <c r="AX15" s="77">
        <v>3</v>
      </c>
      <c r="AY15" s="77">
        <v>3</v>
      </c>
      <c r="AZ15" s="77">
        <v>3</v>
      </c>
      <c r="BA15" s="77">
        <v>3</v>
      </c>
      <c r="BB15" s="77">
        <v>3</v>
      </c>
      <c r="BC15" s="79">
        <v>4</v>
      </c>
      <c r="BD15" s="77">
        <v>4</v>
      </c>
      <c r="BE15" s="77">
        <v>4</v>
      </c>
      <c r="BF15" s="77">
        <v>4</v>
      </c>
      <c r="BG15" s="77">
        <v>4</v>
      </c>
      <c r="BH15" s="77">
        <v>4</v>
      </c>
      <c r="BI15" s="77">
        <v>4</v>
      </c>
      <c r="BJ15" s="77">
        <v>4</v>
      </c>
      <c r="BK15" s="77">
        <v>4</v>
      </c>
      <c r="BL15" s="77">
        <v>4</v>
      </c>
      <c r="BM15" s="77">
        <v>4</v>
      </c>
      <c r="BN15" s="77">
        <v>4</v>
      </c>
    </row>
    <row r="16" spans="2:66" s="9" customFormat="1" ht="15.75" customHeight="1" thickBot="1">
      <c r="B16" s="212" t="s">
        <v>2</v>
      </c>
      <c r="C16" s="212" t="s">
        <v>50</v>
      </c>
      <c r="D16" s="212" t="s">
        <v>0</v>
      </c>
      <c r="E16" s="212" t="s">
        <v>103</v>
      </c>
      <c r="F16" s="225" t="str">
        <f t="shared" si="0"/>
        <v>R&amp;DNew hiresManagementCTO</v>
      </c>
      <c r="G16" s="253">
        <v>1</v>
      </c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5"/>
      <c r="S16" s="256"/>
      <c r="T16" s="254"/>
      <c r="U16" s="254"/>
      <c r="V16" s="254"/>
      <c r="W16" s="254"/>
      <c r="X16" s="254"/>
      <c r="Y16" s="254"/>
      <c r="Z16" s="254"/>
      <c r="AA16" s="254"/>
      <c r="AB16" s="254"/>
      <c r="AC16" s="254"/>
      <c r="AD16" s="255"/>
      <c r="AE16" s="253"/>
      <c r="AF16" s="254"/>
      <c r="AG16" s="254"/>
      <c r="AH16" s="254"/>
      <c r="AI16" s="254"/>
      <c r="AJ16" s="254"/>
      <c r="AK16" s="254"/>
      <c r="AL16" s="254"/>
      <c r="AM16" s="254"/>
      <c r="AN16" s="254"/>
      <c r="AO16" s="254"/>
      <c r="AP16" s="255"/>
      <c r="AQ16" s="253"/>
      <c r="AR16" s="254"/>
      <c r="AS16" s="254"/>
      <c r="AT16" s="254"/>
      <c r="AU16" s="254"/>
      <c r="AV16" s="254"/>
      <c r="AW16" s="254"/>
      <c r="AX16" s="254"/>
      <c r="AY16" s="254"/>
      <c r="AZ16" s="254"/>
      <c r="BA16" s="254"/>
      <c r="BB16" s="255"/>
      <c r="BC16" s="253"/>
      <c r="BD16" s="254"/>
      <c r="BE16" s="254"/>
      <c r="BF16" s="254"/>
      <c r="BG16" s="254"/>
      <c r="BH16" s="254"/>
      <c r="BI16" s="254"/>
      <c r="BJ16" s="254"/>
      <c r="BK16" s="254"/>
      <c r="BL16" s="254"/>
      <c r="BM16" s="254"/>
      <c r="BN16" s="255"/>
    </row>
    <row r="17" spans="1:66" s="9" customFormat="1" ht="16" customHeight="1">
      <c r="A17" s="261"/>
      <c r="B17" s="261" t="s">
        <v>2</v>
      </c>
      <c r="C17" s="261" t="s">
        <v>50</v>
      </c>
      <c r="D17" s="261" t="s">
        <v>36</v>
      </c>
      <c r="E17" s="261" t="s">
        <v>39</v>
      </c>
      <c r="F17" s="262" t="str">
        <f t="shared" si="0"/>
        <v>R&amp;DNew hiresMobile ProductsDevelopment Manager</v>
      </c>
      <c r="G17" s="263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  <c r="S17" s="266"/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5"/>
      <c r="AE17" s="263"/>
      <c r="AF17" s="264">
        <v>1</v>
      </c>
      <c r="AG17" s="264"/>
      <c r="AH17" s="264"/>
      <c r="AI17" s="264"/>
      <c r="AJ17" s="264"/>
      <c r="AK17" s="264"/>
      <c r="AL17" s="264"/>
      <c r="AM17" s="264"/>
      <c r="AN17" s="264"/>
      <c r="AO17" s="264"/>
      <c r="AP17" s="265"/>
      <c r="AQ17" s="263"/>
      <c r="AR17" s="264"/>
      <c r="AS17" s="264"/>
      <c r="AT17" s="264"/>
      <c r="AU17" s="264"/>
      <c r="AV17" s="264"/>
      <c r="AW17" s="264"/>
      <c r="AX17" s="264"/>
      <c r="AY17" s="264"/>
      <c r="AZ17" s="264"/>
      <c r="BA17" s="264"/>
      <c r="BB17" s="265"/>
      <c r="BC17" s="263">
        <v>1</v>
      </c>
      <c r="BD17" s="264"/>
      <c r="BE17" s="264"/>
      <c r="BF17" s="264"/>
      <c r="BG17" s="264"/>
      <c r="BH17" s="264"/>
      <c r="BI17" s="264"/>
      <c r="BJ17" s="264"/>
      <c r="BK17" s="264"/>
      <c r="BL17" s="264"/>
      <c r="BM17" s="264"/>
      <c r="BN17" s="265"/>
    </row>
    <row r="18" spans="1:66" s="9" customFormat="1" ht="16" customHeight="1">
      <c r="A18" s="212"/>
      <c r="B18" s="212" t="s">
        <v>2</v>
      </c>
      <c r="C18" s="212" t="s">
        <v>50</v>
      </c>
      <c r="D18" s="212" t="s">
        <v>36</v>
      </c>
      <c r="E18" s="212" t="s">
        <v>51</v>
      </c>
      <c r="F18" s="226" t="str">
        <f t="shared" si="0"/>
        <v>R&amp;DNew hiresMobile ProductsMobile Architect</v>
      </c>
      <c r="G18" s="51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3"/>
      <c r="S18" s="199"/>
      <c r="T18" s="52"/>
      <c r="U18" s="52"/>
      <c r="V18" s="52"/>
      <c r="W18" s="52">
        <v>1</v>
      </c>
      <c r="X18" s="52"/>
      <c r="Y18" s="52"/>
      <c r="Z18" s="52"/>
      <c r="AA18" s="52"/>
      <c r="AB18" s="52"/>
      <c r="AC18" s="52"/>
      <c r="AD18" s="53"/>
      <c r="AE18" s="51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3"/>
      <c r="AQ18" s="51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3"/>
      <c r="BC18" s="51">
        <v>1</v>
      </c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3"/>
    </row>
    <row r="19" spans="1:66" s="9" customFormat="1" ht="16" customHeight="1">
      <c r="A19" s="212"/>
      <c r="B19" s="212" t="s">
        <v>2</v>
      </c>
      <c r="C19" s="212" t="s">
        <v>50</v>
      </c>
      <c r="D19" s="212" t="s">
        <v>36</v>
      </c>
      <c r="E19" s="212" t="s">
        <v>52</v>
      </c>
      <c r="F19" s="226" t="str">
        <f t="shared" si="0"/>
        <v>R&amp;DNew hiresMobile ProductsSenior Mobile Developer</v>
      </c>
      <c r="G19" s="51"/>
      <c r="H19" s="52">
        <v>1</v>
      </c>
      <c r="I19" s="52"/>
      <c r="J19" s="52"/>
      <c r="K19" s="52"/>
      <c r="L19" s="52"/>
      <c r="M19" s="52"/>
      <c r="N19" s="52"/>
      <c r="O19" s="52"/>
      <c r="P19" s="52"/>
      <c r="Q19" s="52"/>
      <c r="R19" s="53"/>
      <c r="S19" s="199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3"/>
      <c r="AE19" s="51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3"/>
      <c r="AQ19" s="51">
        <v>1</v>
      </c>
      <c r="AR19" s="52"/>
      <c r="AS19" s="52"/>
      <c r="AT19" s="52"/>
      <c r="AU19" s="52"/>
      <c r="AV19" s="52"/>
      <c r="AW19" s="52">
        <v>1</v>
      </c>
      <c r="AX19" s="52"/>
      <c r="AY19" s="52">
        <v>1</v>
      </c>
      <c r="AZ19" s="52"/>
      <c r="BA19" s="52"/>
      <c r="BB19" s="53"/>
      <c r="BC19" s="51">
        <v>2</v>
      </c>
      <c r="BD19" s="52"/>
      <c r="BE19" s="52"/>
      <c r="BF19" s="52">
        <v>2</v>
      </c>
      <c r="BG19" s="52"/>
      <c r="BH19" s="52"/>
      <c r="BI19" s="52">
        <v>2</v>
      </c>
      <c r="BJ19" s="52"/>
      <c r="BK19" s="52"/>
      <c r="BL19" s="52">
        <v>2</v>
      </c>
      <c r="BM19" s="52"/>
      <c r="BN19" s="53"/>
    </row>
    <row r="20" spans="1:66" s="9" customFormat="1" ht="16" customHeight="1">
      <c r="A20" s="212"/>
      <c r="B20" s="212" t="s">
        <v>2</v>
      </c>
      <c r="C20" s="212" t="s">
        <v>50</v>
      </c>
      <c r="D20" s="212" t="s">
        <v>36</v>
      </c>
      <c r="E20" s="212" t="s">
        <v>53</v>
      </c>
      <c r="F20" s="226" t="str">
        <f t="shared" si="0"/>
        <v>R&amp;DNew hiresMobile ProductsJunior Mobile Developer</v>
      </c>
      <c r="G20" s="51"/>
      <c r="H20" s="52"/>
      <c r="I20" s="52"/>
      <c r="J20" s="52"/>
      <c r="K20" s="52"/>
      <c r="L20" s="52"/>
      <c r="M20" s="52"/>
      <c r="N20" s="52"/>
      <c r="O20" s="52"/>
      <c r="P20" s="52"/>
      <c r="Q20" s="52">
        <v>1</v>
      </c>
      <c r="R20" s="53"/>
      <c r="S20" s="199"/>
      <c r="T20" s="52"/>
      <c r="U20" s="52"/>
      <c r="V20" s="52"/>
      <c r="W20" s="52"/>
      <c r="X20" s="52"/>
      <c r="Y20" s="52"/>
      <c r="Z20" s="52"/>
      <c r="AA20" s="52">
        <v>1</v>
      </c>
      <c r="AB20" s="52"/>
      <c r="AC20" s="52"/>
      <c r="AD20" s="53"/>
      <c r="AE20" s="51"/>
      <c r="AF20" s="52"/>
      <c r="AG20" s="52"/>
      <c r="AH20" s="52"/>
      <c r="AI20" s="52"/>
      <c r="AJ20" s="52">
        <v>1</v>
      </c>
      <c r="AK20" s="52"/>
      <c r="AL20" s="52"/>
      <c r="AM20" s="52"/>
      <c r="AN20" s="52"/>
      <c r="AO20" s="52"/>
      <c r="AP20" s="53"/>
      <c r="AQ20" s="51"/>
      <c r="AR20" s="52">
        <v>1</v>
      </c>
      <c r="AS20" s="52"/>
      <c r="AT20" s="52"/>
      <c r="AU20" s="52"/>
      <c r="AV20" s="52"/>
      <c r="AW20" s="52"/>
      <c r="AX20" s="52">
        <v>1</v>
      </c>
      <c r="AY20" s="52"/>
      <c r="AZ20" s="52"/>
      <c r="BA20" s="52"/>
      <c r="BB20" s="53">
        <v>1</v>
      </c>
      <c r="BC20" s="51"/>
      <c r="BD20" s="52">
        <v>2</v>
      </c>
      <c r="BE20" s="52"/>
      <c r="BF20" s="52"/>
      <c r="BG20" s="52">
        <v>2</v>
      </c>
      <c r="BH20" s="52"/>
      <c r="BI20" s="52"/>
      <c r="BJ20" s="52">
        <v>2</v>
      </c>
      <c r="BK20" s="52"/>
      <c r="BL20" s="52"/>
      <c r="BM20" s="52">
        <v>2</v>
      </c>
      <c r="BN20" s="53"/>
    </row>
    <row r="21" spans="1:66" s="9" customFormat="1" ht="16" customHeight="1" thickBot="1">
      <c r="A21" s="267"/>
      <c r="B21" s="267" t="s">
        <v>2</v>
      </c>
      <c r="C21" s="267" t="s">
        <v>50</v>
      </c>
      <c r="D21" s="267" t="s">
        <v>36</v>
      </c>
      <c r="E21" s="267" t="s">
        <v>54</v>
      </c>
      <c r="F21" s="268" t="str">
        <f t="shared" si="0"/>
        <v>R&amp;DNew hiresMobile ProductsMobile Designer</v>
      </c>
      <c r="G21" s="269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1"/>
      <c r="S21" s="272"/>
      <c r="T21" s="270"/>
      <c r="U21" s="270"/>
      <c r="V21" s="270"/>
      <c r="W21" s="270"/>
      <c r="X21" s="270">
        <v>1</v>
      </c>
      <c r="Y21" s="270"/>
      <c r="Z21" s="270"/>
      <c r="AA21" s="270"/>
      <c r="AB21" s="270"/>
      <c r="AC21" s="270"/>
      <c r="AD21" s="271"/>
      <c r="AE21" s="269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1"/>
      <c r="AQ21" s="269"/>
      <c r="AR21" s="270"/>
      <c r="AS21" s="270"/>
      <c r="AT21" s="270"/>
      <c r="AU21" s="270"/>
      <c r="AV21" s="270"/>
      <c r="AW21" s="270"/>
      <c r="AX21" s="270"/>
      <c r="AY21" s="270"/>
      <c r="AZ21" s="270"/>
      <c r="BA21" s="270"/>
      <c r="BB21" s="271"/>
      <c r="BC21" s="269"/>
      <c r="BD21" s="270"/>
      <c r="BE21" s="270"/>
      <c r="BF21" s="270"/>
      <c r="BG21" s="270"/>
      <c r="BH21" s="270"/>
      <c r="BI21" s="270"/>
      <c r="BJ21" s="270"/>
      <c r="BK21" s="270"/>
      <c r="BL21" s="270"/>
      <c r="BM21" s="270"/>
      <c r="BN21" s="271"/>
    </row>
    <row r="22" spans="1:66" s="9" customFormat="1" ht="16" customHeight="1">
      <c r="A22" s="261"/>
      <c r="B22" s="261" t="s">
        <v>2</v>
      </c>
      <c r="C22" s="261" t="s">
        <v>50</v>
      </c>
      <c r="D22" s="261" t="s">
        <v>37</v>
      </c>
      <c r="E22" s="261" t="s">
        <v>39</v>
      </c>
      <c r="F22" s="262" t="str">
        <f t="shared" si="0"/>
        <v>R&amp;DNew hiresMobile Platform TeamDevelopment Manager</v>
      </c>
      <c r="G22" s="263"/>
      <c r="H22" s="264"/>
      <c r="I22" s="264"/>
      <c r="J22" s="264"/>
      <c r="K22" s="264"/>
      <c r="L22" s="264"/>
      <c r="M22" s="264"/>
      <c r="N22" s="264"/>
      <c r="O22" s="264"/>
      <c r="P22" s="264"/>
      <c r="Q22" s="264"/>
      <c r="R22" s="265"/>
      <c r="S22" s="266"/>
      <c r="T22" s="264"/>
      <c r="U22" s="264"/>
      <c r="V22" s="264"/>
      <c r="W22" s="264"/>
      <c r="X22" s="264"/>
      <c r="Y22" s="264"/>
      <c r="Z22" s="264"/>
      <c r="AA22" s="264"/>
      <c r="AB22" s="264"/>
      <c r="AC22" s="264"/>
      <c r="AD22" s="265"/>
      <c r="AE22" s="263"/>
      <c r="AF22" s="264"/>
      <c r="AG22" s="264"/>
      <c r="AH22" s="264"/>
      <c r="AI22" s="264"/>
      <c r="AJ22" s="264"/>
      <c r="AK22" s="264"/>
      <c r="AL22" s="264"/>
      <c r="AM22" s="264"/>
      <c r="AN22" s="264"/>
      <c r="AO22" s="264"/>
      <c r="AP22" s="265"/>
      <c r="AQ22" s="263"/>
      <c r="AR22" s="264"/>
      <c r="AS22" s="264"/>
      <c r="AT22" s="264"/>
      <c r="AU22" s="264"/>
      <c r="AV22" s="264"/>
      <c r="AW22" s="264"/>
      <c r="AX22" s="264"/>
      <c r="AY22" s="264"/>
      <c r="AZ22" s="264"/>
      <c r="BA22" s="264"/>
      <c r="BB22" s="265"/>
      <c r="BC22" s="263">
        <v>1</v>
      </c>
      <c r="BD22" s="264"/>
      <c r="BE22" s="264"/>
      <c r="BF22" s="264"/>
      <c r="BG22" s="264"/>
      <c r="BH22" s="264"/>
      <c r="BI22" s="264"/>
      <c r="BJ22" s="264"/>
      <c r="BK22" s="264"/>
      <c r="BL22" s="264"/>
      <c r="BM22" s="264"/>
      <c r="BN22" s="265"/>
    </row>
    <row r="23" spans="1:66" s="9" customFormat="1" ht="16" customHeight="1">
      <c r="A23" s="212"/>
      <c r="B23" s="212" t="s">
        <v>2</v>
      </c>
      <c r="C23" s="212" t="s">
        <v>50</v>
      </c>
      <c r="D23" s="212" t="s">
        <v>37</v>
      </c>
      <c r="E23" s="212" t="s">
        <v>52</v>
      </c>
      <c r="F23" s="226" t="str">
        <f t="shared" si="0"/>
        <v>R&amp;DNew hiresMobile Platform TeamSenior Mobile Developer</v>
      </c>
      <c r="G23" s="61">
        <f>G42</f>
        <v>1</v>
      </c>
      <c r="H23" s="19">
        <f t="shared" ref="H23:AM23" si="9">H42-G42</f>
        <v>0</v>
      </c>
      <c r="I23" s="19">
        <f t="shared" si="9"/>
        <v>0</v>
      </c>
      <c r="J23" s="19">
        <f t="shared" si="9"/>
        <v>0</v>
      </c>
      <c r="K23" s="19">
        <f t="shared" si="9"/>
        <v>0</v>
      </c>
      <c r="L23" s="19">
        <f t="shared" si="9"/>
        <v>0</v>
      </c>
      <c r="M23" s="19">
        <f t="shared" si="9"/>
        <v>0</v>
      </c>
      <c r="N23" s="19">
        <f t="shared" si="9"/>
        <v>0</v>
      </c>
      <c r="O23" s="19">
        <f t="shared" si="9"/>
        <v>0</v>
      </c>
      <c r="P23" s="19">
        <f t="shared" si="9"/>
        <v>0</v>
      </c>
      <c r="Q23" s="19">
        <f t="shared" si="9"/>
        <v>0</v>
      </c>
      <c r="R23" s="62">
        <f t="shared" si="9"/>
        <v>0</v>
      </c>
      <c r="S23" s="211">
        <f t="shared" si="9"/>
        <v>1</v>
      </c>
      <c r="T23" s="10">
        <f t="shared" si="9"/>
        <v>0</v>
      </c>
      <c r="U23" s="10">
        <f t="shared" si="9"/>
        <v>0</v>
      </c>
      <c r="V23" s="10">
        <f t="shared" si="9"/>
        <v>0</v>
      </c>
      <c r="W23" s="10">
        <f t="shared" si="9"/>
        <v>0</v>
      </c>
      <c r="X23" s="10">
        <f t="shared" si="9"/>
        <v>0</v>
      </c>
      <c r="Y23" s="10">
        <f t="shared" si="9"/>
        <v>0</v>
      </c>
      <c r="Z23" s="10">
        <f t="shared" si="9"/>
        <v>0</v>
      </c>
      <c r="AA23" s="10">
        <f t="shared" si="9"/>
        <v>0</v>
      </c>
      <c r="AB23" s="10">
        <f t="shared" si="9"/>
        <v>0</v>
      </c>
      <c r="AC23" s="10">
        <f t="shared" si="9"/>
        <v>0</v>
      </c>
      <c r="AD23" s="33">
        <f t="shared" si="9"/>
        <v>0</v>
      </c>
      <c r="AE23" s="32">
        <f t="shared" si="9"/>
        <v>0</v>
      </c>
      <c r="AF23" s="10">
        <f t="shared" si="9"/>
        <v>0</v>
      </c>
      <c r="AG23" s="10">
        <f t="shared" si="9"/>
        <v>0</v>
      </c>
      <c r="AH23" s="10">
        <f t="shared" si="9"/>
        <v>0</v>
      </c>
      <c r="AI23" s="10">
        <f t="shared" si="9"/>
        <v>0</v>
      </c>
      <c r="AJ23" s="10">
        <f t="shared" si="9"/>
        <v>0</v>
      </c>
      <c r="AK23" s="10">
        <f t="shared" si="9"/>
        <v>0</v>
      </c>
      <c r="AL23" s="10">
        <f t="shared" si="9"/>
        <v>0</v>
      </c>
      <c r="AM23" s="10">
        <f t="shared" si="9"/>
        <v>0</v>
      </c>
      <c r="AN23" s="10">
        <f t="shared" ref="AN23:BN23" si="10">AN42-AM42</f>
        <v>0</v>
      </c>
      <c r="AO23" s="10">
        <f t="shared" si="10"/>
        <v>0</v>
      </c>
      <c r="AP23" s="33">
        <f t="shared" si="10"/>
        <v>0</v>
      </c>
      <c r="AQ23" s="32">
        <f t="shared" si="10"/>
        <v>1</v>
      </c>
      <c r="AR23" s="10">
        <f t="shared" si="10"/>
        <v>0</v>
      </c>
      <c r="AS23" s="10">
        <f t="shared" si="10"/>
        <v>0</v>
      </c>
      <c r="AT23" s="10">
        <f t="shared" si="10"/>
        <v>0</v>
      </c>
      <c r="AU23" s="10">
        <f t="shared" si="10"/>
        <v>0</v>
      </c>
      <c r="AV23" s="10">
        <f t="shared" si="10"/>
        <v>0</v>
      </c>
      <c r="AW23" s="10">
        <f t="shared" si="10"/>
        <v>0</v>
      </c>
      <c r="AX23" s="10">
        <f t="shared" si="10"/>
        <v>0</v>
      </c>
      <c r="AY23" s="10">
        <f t="shared" si="10"/>
        <v>0</v>
      </c>
      <c r="AZ23" s="10">
        <f t="shared" si="10"/>
        <v>0</v>
      </c>
      <c r="BA23" s="10">
        <f t="shared" si="10"/>
        <v>0</v>
      </c>
      <c r="BB23" s="33">
        <f t="shared" si="10"/>
        <v>0</v>
      </c>
      <c r="BC23" s="32">
        <f t="shared" si="10"/>
        <v>1</v>
      </c>
      <c r="BD23" s="10">
        <f t="shared" si="10"/>
        <v>0</v>
      </c>
      <c r="BE23" s="10">
        <f t="shared" si="10"/>
        <v>0</v>
      </c>
      <c r="BF23" s="10">
        <f t="shared" si="10"/>
        <v>0</v>
      </c>
      <c r="BG23" s="10">
        <f t="shared" si="10"/>
        <v>0</v>
      </c>
      <c r="BH23" s="10">
        <f t="shared" si="10"/>
        <v>0</v>
      </c>
      <c r="BI23" s="10">
        <f t="shared" si="10"/>
        <v>0</v>
      </c>
      <c r="BJ23" s="10">
        <f t="shared" si="10"/>
        <v>0</v>
      </c>
      <c r="BK23" s="10">
        <f t="shared" si="10"/>
        <v>0</v>
      </c>
      <c r="BL23" s="10">
        <f t="shared" si="10"/>
        <v>0</v>
      </c>
      <c r="BM23" s="10">
        <f t="shared" si="10"/>
        <v>0</v>
      </c>
      <c r="BN23" s="33">
        <f t="shared" si="10"/>
        <v>0</v>
      </c>
    </row>
    <row r="24" spans="1:66" s="9" customFormat="1" ht="16" customHeight="1" thickBot="1">
      <c r="A24" s="267"/>
      <c r="B24" s="267" t="s">
        <v>2</v>
      </c>
      <c r="C24" s="267" t="s">
        <v>50</v>
      </c>
      <c r="D24" s="267" t="s">
        <v>37</v>
      </c>
      <c r="E24" s="267" t="s">
        <v>53</v>
      </c>
      <c r="F24" s="268" t="str">
        <f t="shared" si="0"/>
        <v>R&amp;DNew hiresMobile Platform TeamJunior Mobile Developer</v>
      </c>
      <c r="G24" s="216">
        <f>G43</f>
        <v>1</v>
      </c>
      <c r="H24" s="217">
        <f t="shared" ref="H24:AM24" si="11">H43-G43</f>
        <v>0</v>
      </c>
      <c r="I24" s="217">
        <f t="shared" si="11"/>
        <v>0</v>
      </c>
      <c r="J24" s="217">
        <f t="shared" si="11"/>
        <v>0</v>
      </c>
      <c r="K24" s="217">
        <f t="shared" si="11"/>
        <v>0</v>
      </c>
      <c r="L24" s="217">
        <f t="shared" si="11"/>
        <v>0</v>
      </c>
      <c r="M24" s="217">
        <f t="shared" si="11"/>
        <v>0</v>
      </c>
      <c r="N24" s="217">
        <f t="shared" si="11"/>
        <v>0</v>
      </c>
      <c r="O24" s="217">
        <f t="shared" si="11"/>
        <v>0</v>
      </c>
      <c r="P24" s="217">
        <f t="shared" si="11"/>
        <v>0</v>
      </c>
      <c r="Q24" s="217">
        <f t="shared" si="11"/>
        <v>0</v>
      </c>
      <c r="R24" s="218">
        <f t="shared" si="11"/>
        <v>0</v>
      </c>
      <c r="S24" s="277">
        <f t="shared" si="11"/>
        <v>1</v>
      </c>
      <c r="T24" s="278">
        <f t="shared" si="11"/>
        <v>0</v>
      </c>
      <c r="U24" s="278">
        <f t="shared" si="11"/>
        <v>0</v>
      </c>
      <c r="V24" s="278">
        <f t="shared" si="11"/>
        <v>0</v>
      </c>
      <c r="W24" s="278">
        <f t="shared" si="11"/>
        <v>0</v>
      </c>
      <c r="X24" s="278">
        <f t="shared" si="11"/>
        <v>0</v>
      </c>
      <c r="Y24" s="278">
        <f t="shared" si="11"/>
        <v>0</v>
      </c>
      <c r="Z24" s="278">
        <f t="shared" si="11"/>
        <v>0</v>
      </c>
      <c r="AA24" s="278">
        <f t="shared" si="11"/>
        <v>0</v>
      </c>
      <c r="AB24" s="278">
        <f t="shared" si="11"/>
        <v>0</v>
      </c>
      <c r="AC24" s="278">
        <f t="shared" si="11"/>
        <v>0</v>
      </c>
      <c r="AD24" s="279">
        <f t="shared" si="11"/>
        <v>0</v>
      </c>
      <c r="AE24" s="280">
        <f t="shared" si="11"/>
        <v>0</v>
      </c>
      <c r="AF24" s="278">
        <f t="shared" si="11"/>
        <v>0</v>
      </c>
      <c r="AG24" s="278">
        <f t="shared" si="11"/>
        <v>0</v>
      </c>
      <c r="AH24" s="278">
        <f t="shared" si="11"/>
        <v>0</v>
      </c>
      <c r="AI24" s="278">
        <f t="shared" si="11"/>
        <v>0</v>
      </c>
      <c r="AJ24" s="278">
        <f t="shared" si="11"/>
        <v>0</v>
      </c>
      <c r="AK24" s="278">
        <f t="shared" si="11"/>
        <v>0</v>
      </c>
      <c r="AL24" s="278">
        <f t="shared" si="11"/>
        <v>0</v>
      </c>
      <c r="AM24" s="278">
        <f t="shared" si="11"/>
        <v>0</v>
      </c>
      <c r="AN24" s="278">
        <f t="shared" ref="AN24:BN24" si="12">AN43-AM43</f>
        <v>0</v>
      </c>
      <c r="AO24" s="278">
        <f t="shared" si="12"/>
        <v>0</v>
      </c>
      <c r="AP24" s="279">
        <f t="shared" si="12"/>
        <v>0</v>
      </c>
      <c r="AQ24" s="280">
        <f t="shared" si="12"/>
        <v>1</v>
      </c>
      <c r="AR24" s="278">
        <f t="shared" si="12"/>
        <v>0</v>
      </c>
      <c r="AS24" s="278">
        <f t="shared" si="12"/>
        <v>0</v>
      </c>
      <c r="AT24" s="278">
        <f t="shared" si="12"/>
        <v>0</v>
      </c>
      <c r="AU24" s="278">
        <f t="shared" si="12"/>
        <v>0</v>
      </c>
      <c r="AV24" s="278">
        <f t="shared" si="12"/>
        <v>0</v>
      </c>
      <c r="AW24" s="278">
        <f t="shared" si="12"/>
        <v>0</v>
      </c>
      <c r="AX24" s="278">
        <f t="shared" si="12"/>
        <v>0</v>
      </c>
      <c r="AY24" s="278">
        <f t="shared" si="12"/>
        <v>0</v>
      </c>
      <c r="AZ24" s="278">
        <f t="shared" si="12"/>
        <v>0</v>
      </c>
      <c r="BA24" s="278">
        <f t="shared" si="12"/>
        <v>0</v>
      </c>
      <c r="BB24" s="279">
        <f t="shared" si="12"/>
        <v>0</v>
      </c>
      <c r="BC24" s="280">
        <f t="shared" si="12"/>
        <v>1</v>
      </c>
      <c r="BD24" s="278">
        <f t="shared" si="12"/>
        <v>0</v>
      </c>
      <c r="BE24" s="278">
        <f t="shared" si="12"/>
        <v>0</v>
      </c>
      <c r="BF24" s="278">
        <f t="shared" si="12"/>
        <v>0</v>
      </c>
      <c r="BG24" s="278">
        <f t="shared" si="12"/>
        <v>0</v>
      </c>
      <c r="BH24" s="278">
        <f t="shared" si="12"/>
        <v>0</v>
      </c>
      <c r="BI24" s="278">
        <f t="shared" si="12"/>
        <v>0</v>
      </c>
      <c r="BJ24" s="278">
        <f t="shared" si="12"/>
        <v>0</v>
      </c>
      <c r="BK24" s="278">
        <f t="shared" si="12"/>
        <v>0</v>
      </c>
      <c r="BL24" s="278">
        <f t="shared" si="12"/>
        <v>0</v>
      </c>
      <c r="BM24" s="278">
        <f t="shared" si="12"/>
        <v>0</v>
      </c>
      <c r="BN24" s="279">
        <f t="shared" si="12"/>
        <v>0</v>
      </c>
    </row>
    <row r="25" spans="1:66" s="9" customFormat="1" ht="16" customHeight="1">
      <c r="B25" s="212" t="s">
        <v>2</v>
      </c>
      <c r="C25" s="212" t="s">
        <v>50</v>
      </c>
      <c r="D25" s="212" t="s">
        <v>45</v>
      </c>
      <c r="E25" s="212" t="s">
        <v>38</v>
      </c>
      <c r="F25" s="226" t="str">
        <f t="shared" si="0"/>
        <v>R&amp;DNew hiresServer DevelopmentArchitect</v>
      </c>
      <c r="G25" s="257"/>
      <c r="H25" s="258"/>
      <c r="I25" s="258"/>
      <c r="J25" s="258"/>
      <c r="K25" s="258"/>
      <c r="L25" s="258"/>
      <c r="M25" s="258"/>
      <c r="N25" s="258"/>
      <c r="O25" s="258"/>
      <c r="P25" s="258"/>
      <c r="Q25" s="258"/>
      <c r="R25" s="259"/>
      <c r="S25" s="260"/>
      <c r="T25" s="258"/>
      <c r="U25" s="258"/>
      <c r="V25" s="258"/>
      <c r="W25" s="258"/>
      <c r="X25" s="258"/>
      <c r="Y25" s="258"/>
      <c r="Z25" s="258"/>
      <c r="AA25" s="258"/>
      <c r="AB25" s="258"/>
      <c r="AC25" s="258">
        <v>1</v>
      </c>
      <c r="AD25" s="259"/>
      <c r="AE25" s="257"/>
      <c r="AF25" s="258"/>
      <c r="AG25" s="258"/>
      <c r="AH25" s="258"/>
      <c r="AI25" s="258"/>
      <c r="AJ25" s="258"/>
      <c r="AK25" s="258"/>
      <c r="AL25" s="258"/>
      <c r="AM25" s="258"/>
      <c r="AN25" s="258"/>
      <c r="AO25" s="258"/>
      <c r="AP25" s="259"/>
      <c r="AQ25" s="257"/>
      <c r="AR25" s="258"/>
      <c r="AS25" s="258"/>
      <c r="AT25" s="258"/>
      <c r="AU25" s="258"/>
      <c r="AV25" s="258"/>
      <c r="AW25" s="258"/>
      <c r="AX25" s="258"/>
      <c r="AY25" s="258"/>
      <c r="AZ25" s="258"/>
      <c r="BA25" s="258"/>
      <c r="BB25" s="259"/>
      <c r="BC25" s="257"/>
      <c r="BD25" s="258"/>
      <c r="BE25" s="258"/>
      <c r="BF25" s="258"/>
      <c r="BG25" s="258"/>
      <c r="BH25" s="258"/>
      <c r="BI25" s="258"/>
      <c r="BJ25" s="258"/>
      <c r="BK25" s="258"/>
      <c r="BL25" s="258"/>
      <c r="BM25" s="258"/>
      <c r="BN25" s="259"/>
    </row>
    <row r="26" spans="1:66" s="9" customFormat="1" ht="16" customHeight="1">
      <c r="B26" s="212" t="s">
        <v>2</v>
      </c>
      <c r="C26" s="212" t="s">
        <v>50</v>
      </c>
      <c r="D26" s="212" t="s">
        <v>45</v>
      </c>
      <c r="E26" s="212" t="s">
        <v>46</v>
      </c>
      <c r="F26" s="226" t="str">
        <f t="shared" si="0"/>
        <v>R&amp;DNew hiresServer DevelopmentSenior Developer</v>
      </c>
      <c r="G26" s="51"/>
      <c r="H26" s="52"/>
      <c r="I26" s="52"/>
      <c r="J26" s="52"/>
      <c r="K26" s="52"/>
      <c r="L26" s="52">
        <v>1</v>
      </c>
      <c r="M26" s="52"/>
      <c r="N26" s="52"/>
      <c r="O26" s="52"/>
      <c r="P26" s="52"/>
      <c r="Q26" s="52"/>
      <c r="R26" s="53"/>
      <c r="S26" s="199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3"/>
      <c r="AE26" s="51"/>
      <c r="AF26" s="52"/>
      <c r="AG26" s="52"/>
      <c r="AH26" s="52"/>
      <c r="AI26" s="52"/>
      <c r="AJ26" s="52"/>
      <c r="AK26" s="52"/>
      <c r="AL26" s="52"/>
      <c r="AM26" s="52">
        <v>1</v>
      </c>
      <c r="AN26" s="52"/>
      <c r="AO26" s="52"/>
      <c r="AP26" s="53"/>
      <c r="AQ26" s="51"/>
      <c r="AR26" s="52"/>
      <c r="AS26" s="52">
        <v>1</v>
      </c>
      <c r="AT26" s="52"/>
      <c r="AU26" s="52"/>
      <c r="AV26" s="52"/>
      <c r="AW26" s="52"/>
      <c r="AX26" s="52"/>
      <c r="AY26" s="52">
        <v>1</v>
      </c>
      <c r="AZ26" s="52"/>
      <c r="BA26" s="52"/>
      <c r="BB26" s="53"/>
      <c r="BC26" s="51"/>
      <c r="BD26" s="52"/>
      <c r="BE26" s="52">
        <v>1</v>
      </c>
      <c r="BF26" s="52"/>
      <c r="BG26" s="52"/>
      <c r="BH26" s="52"/>
      <c r="BI26" s="52"/>
      <c r="BJ26" s="52"/>
      <c r="BK26" s="52"/>
      <c r="BL26" s="52"/>
      <c r="BM26" s="52"/>
      <c r="BN26" s="53"/>
    </row>
    <row r="27" spans="1:66" s="9" customFormat="1" ht="16" customHeight="1">
      <c r="B27" s="212" t="s">
        <v>2</v>
      </c>
      <c r="C27" s="212" t="s">
        <v>50</v>
      </c>
      <c r="D27" s="212" t="s">
        <v>45</v>
      </c>
      <c r="E27" s="212" t="s">
        <v>47</v>
      </c>
      <c r="F27" s="226" t="str">
        <f t="shared" si="0"/>
        <v>R&amp;DNew hiresServer DevelopmentJunior Developer</v>
      </c>
      <c r="G27" s="51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3"/>
      <c r="S27" s="199"/>
      <c r="T27" s="52"/>
      <c r="U27" s="52">
        <v>1</v>
      </c>
      <c r="V27" s="52"/>
      <c r="W27" s="52"/>
      <c r="X27" s="52"/>
      <c r="Y27" s="52"/>
      <c r="Z27" s="52"/>
      <c r="AA27" s="52"/>
      <c r="AB27" s="52"/>
      <c r="AC27" s="52"/>
      <c r="AD27" s="53"/>
      <c r="AE27" s="51"/>
      <c r="AF27" s="52"/>
      <c r="AG27" s="52"/>
      <c r="AH27" s="52"/>
      <c r="AI27" s="52">
        <v>1</v>
      </c>
      <c r="AJ27" s="52"/>
      <c r="AK27" s="52"/>
      <c r="AL27" s="52"/>
      <c r="AM27" s="52"/>
      <c r="AN27" s="52"/>
      <c r="AO27" s="52"/>
      <c r="AP27" s="53"/>
      <c r="AQ27" s="51">
        <v>1</v>
      </c>
      <c r="AR27" s="52"/>
      <c r="AS27" s="52"/>
      <c r="AT27" s="52"/>
      <c r="AU27" s="52"/>
      <c r="AV27" s="52"/>
      <c r="AW27" s="52"/>
      <c r="AX27" s="52"/>
      <c r="AY27" s="52"/>
      <c r="AZ27" s="52"/>
      <c r="BA27" s="52">
        <v>1</v>
      </c>
      <c r="BB27" s="53"/>
      <c r="BC27" s="51">
        <v>1</v>
      </c>
      <c r="BD27" s="52"/>
      <c r="BE27" s="52"/>
      <c r="BF27" s="52"/>
      <c r="BG27" s="52"/>
      <c r="BH27" s="52"/>
      <c r="BI27" s="52"/>
      <c r="BJ27" s="52"/>
      <c r="BK27" s="52"/>
      <c r="BL27" s="52"/>
      <c r="BM27" s="52">
        <v>1</v>
      </c>
      <c r="BN27" s="53"/>
    </row>
    <row r="28" spans="1:66" s="9" customFormat="1" ht="16" customHeight="1">
      <c r="B28" s="212" t="s">
        <v>2</v>
      </c>
      <c r="C28" s="212" t="s">
        <v>50</v>
      </c>
      <c r="D28" s="212" t="s">
        <v>45</v>
      </c>
      <c r="E28" s="212" t="s">
        <v>48</v>
      </c>
      <c r="F28" s="226" t="str">
        <f t="shared" si="0"/>
        <v>R&amp;DNew hiresServer DevelopmentDBA</v>
      </c>
      <c r="G28" s="51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3"/>
      <c r="S28" s="199"/>
      <c r="T28" s="52"/>
      <c r="U28" s="52"/>
      <c r="V28" s="52"/>
      <c r="W28" s="52"/>
      <c r="X28" s="52"/>
      <c r="Y28" s="52"/>
      <c r="Z28" s="52">
        <v>1</v>
      </c>
      <c r="AA28" s="52"/>
      <c r="AB28" s="52"/>
      <c r="AC28" s="52"/>
      <c r="AD28" s="53"/>
      <c r="AE28" s="51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3"/>
      <c r="AQ28" s="51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3"/>
      <c r="BC28" s="51"/>
      <c r="BD28" s="52"/>
      <c r="BE28" s="52"/>
      <c r="BF28" s="52"/>
      <c r="BG28" s="52">
        <v>1</v>
      </c>
      <c r="BH28" s="52"/>
      <c r="BI28" s="52"/>
      <c r="BJ28" s="52">
        <v>1</v>
      </c>
      <c r="BK28" s="52"/>
      <c r="BL28" s="52"/>
      <c r="BM28" s="52"/>
      <c r="BN28" s="53"/>
    </row>
    <row r="29" spans="1:66" s="9" customFormat="1" ht="16" customHeight="1" thickBot="1">
      <c r="B29" s="212" t="s">
        <v>2</v>
      </c>
      <c r="C29" s="212" t="s">
        <v>50</v>
      </c>
      <c r="D29" s="212" t="s">
        <v>45</v>
      </c>
      <c r="E29" s="212" t="s">
        <v>49</v>
      </c>
      <c r="F29" s="226" t="str">
        <f t="shared" si="0"/>
        <v>R&amp;DNew hiresServer DevelopmentWeb Designer</v>
      </c>
      <c r="G29" s="253"/>
      <c r="H29" s="254"/>
      <c r="I29" s="254"/>
      <c r="J29" s="254"/>
      <c r="K29" s="254"/>
      <c r="L29" s="254"/>
      <c r="M29" s="254"/>
      <c r="N29" s="254"/>
      <c r="O29" s="254"/>
      <c r="P29" s="254"/>
      <c r="Q29" s="254"/>
      <c r="R29" s="255"/>
      <c r="S29" s="256"/>
      <c r="T29" s="254"/>
      <c r="U29" s="254"/>
      <c r="V29" s="254"/>
      <c r="W29" s="254"/>
      <c r="X29" s="254"/>
      <c r="Y29" s="254"/>
      <c r="Z29" s="254"/>
      <c r="AA29" s="254"/>
      <c r="AB29" s="254"/>
      <c r="AC29" s="254"/>
      <c r="AD29" s="255"/>
      <c r="AE29" s="253"/>
      <c r="AF29" s="254"/>
      <c r="AG29" s="254"/>
      <c r="AH29" s="254"/>
      <c r="AI29" s="254"/>
      <c r="AJ29" s="254"/>
      <c r="AK29" s="254"/>
      <c r="AL29" s="254"/>
      <c r="AM29" s="254">
        <v>1</v>
      </c>
      <c r="AN29" s="254"/>
      <c r="AO29" s="254"/>
      <c r="AP29" s="255"/>
      <c r="AQ29" s="253"/>
      <c r="AR29" s="254"/>
      <c r="AS29" s="254"/>
      <c r="AT29" s="254"/>
      <c r="AU29" s="254"/>
      <c r="AV29" s="254"/>
      <c r="AW29" s="254"/>
      <c r="AX29" s="254"/>
      <c r="AY29" s="254"/>
      <c r="AZ29" s="254"/>
      <c r="BA29" s="254"/>
      <c r="BB29" s="255"/>
      <c r="BC29" s="253"/>
      <c r="BD29" s="254"/>
      <c r="BE29" s="254"/>
      <c r="BF29" s="254"/>
      <c r="BG29" s="254"/>
      <c r="BH29" s="254"/>
      <c r="BI29" s="254"/>
      <c r="BJ29" s="254"/>
      <c r="BK29" s="254"/>
      <c r="BL29" s="254"/>
      <c r="BM29" s="254"/>
      <c r="BN29" s="255"/>
    </row>
    <row r="30" spans="1:66" s="9" customFormat="1" ht="16" customHeight="1">
      <c r="A30" s="261"/>
      <c r="B30" s="261" t="s">
        <v>2</v>
      </c>
      <c r="C30" s="261" t="s">
        <v>50</v>
      </c>
      <c r="D30" s="261" t="s">
        <v>173</v>
      </c>
      <c r="E30" s="261" t="s">
        <v>38</v>
      </c>
      <c r="F30" s="262" t="str">
        <f t="shared" ref="F30:F34" si="13">CONCATENATE(B30,C30,D30,E30)</f>
        <v>R&amp;DNew hiresAd Console TeamArchitect</v>
      </c>
      <c r="G30" s="263"/>
      <c r="H30" s="264"/>
      <c r="I30" s="264"/>
      <c r="J30" s="264"/>
      <c r="K30" s="264"/>
      <c r="L30" s="264"/>
      <c r="M30" s="264"/>
      <c r="N30" s="264"/>
      <c r="O30" s="264"/>
      <c r="P30" s="264"/>
      <c r="Q30" s="264"/>
      <c r="R30" s="265"/>
      <c r="S30" s="266"/>
      <c r="T30" s="264"/>
      <c r="U30" s="264"/>
      <c r="V30" s="264"/>
      <c r="W30" s="264"/>
      <c r="X30" s="264"/>
      <c r="Y30" s="264"/>
      <c r="Z30" s="264"/>
      <c r="AA30" s="264"/>
      <c r="AB30" s="264"/>
      <c r="AC30" s="264"/>
      <c r="AD30" s="265"/>
      <c r="AE30" s="263"/>
      <c r="AF30" s="264"/>
      <c r="AG30" s="264"/>
      <c r="AH30" s="264"/>
      <c r="AI30" s="264"/>
      <c r="AJ30" s="264"/>
      <c r="AK30" s="264"/>
      <c r="AL30" s="264"/>
      <c r="AM30" s="264"/>
      <c r="AN30" s="264"/>
      <c r="AO30" s="264"/>
      <c r="AP30" s="265"/>
      <c r="AQ30" s="263">
        <v>1</v>
      </c>
      <c r="AR30" s="264"/>
      <c r="AS30" s="264"/>
      <c r="AT30" s="264"/>
      <c r="AU30" s="264"/>
      <c r="AV30" s="264"/>
      <c r="AW30" s="264"/>
      <c r="AX30" s="264"/>
      <c r="AY30" s="264"/>
      <c r="AZ30" s="264"/>
      <c r="BA30" s="264"/>
      <c r="BB30" s="265"/>
      <c r="BC30" s="263"/>
      <c r="BD30" s="264"/>
      <c r="BE30" s="264"/>
      <c r="BF30" s="264"/>
      <c r="BG30" s="264"/>
      <c r="BH30" s="264"/>
      <c r="BI30" s="264"/>
      <c r="BJ30" s="264"/>
      <c r="BK30" s="264"/>
      <c r="BL30" s="264"/>
      <c r="BM30" s="264"/>
      <c r="BN30" s="265"/>
    </row>
    <row r="31" spans="1:66" s="9" customFormat="1" ht="16" customHeight="1">
      <c r="A31" s="212"/>
      <c r="B31" s="212" t="s">
        <v>2</v>
      </c>
      <c r="C31" s="212" t="s">
        <v>50</v>
      </c>
      <c r="D31" s="212" t="s">
        <v>173</v>
      </c>
      <c r="E31" s="212" t="s">
        <v>46</v>
      </c>
      <c r="F31" s="226" t="str">
        <f t="shared" si="13"/>
        <v>R&amp;DNew hiresAd Console TeamSenior Developer</v>
      </c>
      <c r="G31" s="51">
        <v>1</v>
      </c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3"/>
      <c r="S31" s="199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3"/>
      <c r="AE31" s="199">
        <v>1</v>
      </c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3"/>
      <c r="AQ31" s="199">
        <v>1</v>
      </c>
      <c r="AR31" s="52"/>
      <c r="AS31" s="52"/>
      <c r="AT31" s="52"/>
      <c r="AU31" s="52"/>
      <c r="AV31" s="52">
        <v>1</v>
      </c>
      <c r="AW31" s="52"/>
      <c r="AX31" s="52"/>
      <c r="AY31" s="52"/>
      <c r="AZ31" s="52">
        <v>1</v>
      </c>
      <c r="BA31" s="52"/>
      <c r="BB31" s="53"/>
      <c r="BC31" s="199">
        <v>1</v>
      </c>
      <c r="BD31" s="52"/>
      <c r="BE31" s="52">
        <v>1</v>
      </c>
      <c r="BF31" s="52"/>
      <c r="BG31" s="52">
        <v>2</v>
      </c>
      <c r="BH31" s="52"/>
      <c r="BI31" s="52"/>
      <c r="BJ31" s="52"/>
      <c r="BK31" s="52">
        <v>2</v>
      </c>
      <c r="BL31" s="52"/>
      <c r="BM31" s="52"/>
      <c r="BN31" s="53"/>
    </row>
    <row r="32" spans="1:66" s="9" customFormat="1" ht="16" customHeight="1">
      <c r="A32" s="212"/>
      <c r="B32" s="212" t="s">
        <v>2</v>
      </c>
      <c r="C32" s="212" t="s">
        <v>50</v>
      </c>
      <c r="D32" s="212" t="s">
        <v>173</v>
      </c>
      <c r="E32" s="212" t="s">
        <v>47</v>
      </c>
      <c r="F32" s="226" t="str">
        <f t="shared" si="13"/>
        <v>R&amp;DNew hiresAd Console TeamJunior Developer</v>
      </c>
      <c r="G32" s="51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3"/>
      <c r="S32" s="199">
        <v>1</v>
      </c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3"/>
      <c r="AE32" s="199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3"/>
      <c r="AQ32" s="199">
        <v>1</v>
      </c>
      <c r="AR32" s="52"/>
      <c r="AS32" s="52"/>
      <c r="AT32" s="52"/>
      <c r="AU32" s="52"/>
      <c r="AV32" s="52"/>
      <c r="AW32" s="52"/>
      <c r="AX32" s="52"/>
      <c r="AY32" s="52">
        <v>1</v>
      </c>
      <c r="AZ32" s="52"/>
      <c r="BA32" s="52"/>
      <c r="BB32" s="53"/>
      <c r="BC32" s="199"/>
      <c r="BD32" s="52">
        <v>1</v>
      </c>
      <c r="BE32" s="52"/>
      <c r="BF32" s="52"/>
      <c r="BG32" s="52"/>
      <c r="BH32" s="52">
        <v>2</v>
      </c>
      <c r="BI32" s="52"/>
      <c r="BJ32" s="52"/>
      <c r="BK32" s="52"/>
      <c r="BL32" s="52">
        <v>2</v>
      </c>
      <c r="BM32" s="52"/>
      <c r="BN32" s="53"/>
    </row>
    <row r="33" spans="1:66" s="9" customFormat="1" ht="16" customHeight="1">
      <c r="A33" s="212"/>
      <c r="B33" s="212" t="s">
        <v>2</v>
      </c>
      <c r="C33" s="212" t="s">
        <v>50</v>
      </c>
      <c r="D33" s="212" t="s">
        <v>173</v>
      </c>
      <c r="E33" s="212" t="s">
        <v>48</v>
      </c>
      <c r="F33" s="226" t="str">
        <f t="shared" si="13"/>
        <v>R&amp;DNew hiresAd Console TeamDBA</v>
      </c>
      <c r="G33" s="51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3"/>
      <c r="S33" s="199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3"/>
      <c r="AE33" s="51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3"/>
      <c r="AQ33" s="51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3"/>
      <c r="BC33" s="51">
        <v>1</v>
      </c>
      <c r="BD33" s="52"/>
      <c r="BE33" s="52"/>
      <c r="BF33" s="52"/>
      <c r="BG33" s="52"/>
      <c r="BH33" s="52"/>
      <c r="BI33" s="52"/>
      <c r="BJ33" s="52"/>
      <c r="BK33" s="52"/>
      <c r="BL33" s="52"/>
      <c r="BM33" s="52"/>
      <c r="BN33" s="53"/>
    </row>
    <row r="34" spans="1:66" s="9" customFormat="1" ht="16" customHeight="1" thickBot="1">
      <c r="A34" s="267"/>
      <c r="B34" s="267" t="s">
        <v>2</v>
      </c>
      <c r="C34" s="267" t="s">
        <v>50</v>
      </c>
      <c r="D34" s="267" t="s">
        <v>173</v>
      </c>
      <c r="E34" s="267" t="s">
        <v>49</v>
      </c>
      <c r="F34" s="268" t="str">
        <f t="shared" si="13"/>
        <v>R&amp;DNew hiresAd Console TeamWeb Designer</v>
      </c>
      <c r="G34" s="269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1"/>
      <c r="S34" s="272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1"/>
      <c r="AE34" s="269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>
        <v>1</v>
      </c>
      <c r="AP34" s="271"/>
      <c r="AQ34" s="269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1"/>
      <c r="BC34" s="269">
        <v>1</v>
      </c>
      <c r="BD34" s="270"/>
      <c r="BE34" s="270">
        <v>1</v>
      </c>
      <c r="BF34" s="270"/>
      <c r="BG34" s="270"/>
      <c r="BH34" s="270"/>
      <c r="BI34" s="270"/>
      <c r="BJ34" s="270"/>
      <c r="BK34" s="270"/>
      <c r="BL34" s="270"/>
      <c r="BM34" s="270"/>
      <c r="BN34" s="271"/>
    </row>
    <row r="35" spans="1:66" s="9" customFormat="1" ht="15.75" customHeight="1">
      <c r="B35" s="212" t="s">
        <v>2</v>
      </c>
      <c r="C35" s="212" t="s">
        <v>118</v>
      </c>
      <c r="D35" s="212" t="s">
        <v>0</v>
      </c>
      <c r="E35" s="212" t="s">
        <v>103</v>
      </c>
      <c r="F35" s="225" t="str">
        <f t="shared" si="0"/>
        <v>R&amp;DStaffManagementCTO</v>
      </c>
      <c r="G35" s="273">
        <f t="shared" ref="G35:G41" si="14">G16</f>
        <v>1</v>
      </c>
      <c r="H35" s="274">
        <f t="shared" ref="H35:AM35" si="15">G35+H16</f>
        <v>1</v>
      </c>
      <c r="I35" s="274">
        <f t="shared" si="15"/>
        <v>1</v>
      </c>
      <c r="J35" s="274">
        <f t="shared" si="15"/>
        <v>1</v>
      </c>
      <c r="K35" s="274">
        <f t="shared" si="15"/>
        <v>1</v>
      </c>
      <c r="L35" s="274">
        <f t="shared" si="15"/>
        <v>1</v>
      </c>
      <c r="M35" s="274">
        <f t="shared" si="15"/>
        <v>1</v>
      </c>
      <c r="N35" s="274">
        <f t="shared" si="15"/>
        <v>1</v>
      </c>
      <c r="O35" s="274">
        <f t="shared" si="15"/>
        <v>1</v>
      </c>
      <c r="P35" s="274">
        <f t="shared" si="15"/>
        <v>1</v>
      </c>
      <c r="Q35" s="274">
        <f t="shared" si="15"/>
        <v>1</v>
      </c>
      <c r="R35" s="275">
        <f t="shared" si="15"/>
        <v>1</v>
      </c>
      <c r="S35" s="276">
        <f t="shared" si="15"/>
        <v>1</v>
      </c>
      <c r="T35" s="274">
        <f t="shared" si="15"/>
        <v>1</v>
      </c>
      <c r="U35" s="274">
        <f t="shared" si="15"/>
        <v>1</v>
      </c>
      <c r="V35" s="274">
        <f t="shared" si="15"/>
        <v>1</v>
      </c>
      <c r="W35" s="274">
        <f t="shared" si="15"/>
        <v>1</v>
      </c>
      <c r="X35" s="274">
        <f t="shared" si="15"/>
        <v>1</v>
      </c>
      <c r="Y35" s="274">
        <f t="shared" si="15"/>
        <v>1</v>
      </c>
      <c r="Z35" s="274">
        <f t="shared" si="15"/>
        <v>1</v>
      </c>
      <c r="AA35" s="274">
        <f t="shared" si="15"/>
        <v>1</v>
      </c>
      <c r="AB35" s="274">
        <f t="shared" si="15"/>
        <v>1</v>
      </c>
      <c r="AC35" s="274">
        <f t="shared" si="15"/>
        <v>1</v>
      </c>
      <c r="AD35" s="275">
        <f t="shared" si="15"/>
        <v>1</v>
      </c>
      <c r="AE35" s="273">
        <f t="shared" si="15"/>
        <v>1</v>
      </c>
      <c r="AF35" s="274">
        <f t="shared" si="15"/>
        <v>1</v>
      </c>
      <c r="AG35" s="274">
        <f t="shared" si="15"/>
        <v>1</v>
      </c>
      <c r="AH35" s="274">
        <f t="shared" si="15"/>
        <v>1</v>
      </c>
      <c r="AI35" s="274">
        <f t="shared" si="15"/>
        <v>1</v>
      </c>
      <c r="AJ35" s="274">
        <f t="shared" si="15"/>
        <v>1</v>
      </c>
      <c r="AK35" s="274">
        <f t="shared" si="15"/>
        <v>1</v>
      </c>
      <c r="AL35" s="274">
        <f t="shared" si="15"/>
        <v>1</v>
      </c>
      <c r="AM35" s="274">
        <f t="shared" si="15"/>
        <v>1</v>
      </c>
      <c r="AN35" s="274">
        <f t="shared" ref="AN35:BN35" si="16">AM35+AN16</f>
        <v>1</v>
      </c>
      <c r="AO35" s="274">
        <f t="shared" si="16"/>
        <v>1</v>
      </c>
      <c r="AP35" s="275">
        <f t="shared" si="16"/>
        <v>1</v>
      </c>
      <c r="AQ35" s="273">
        <f t="shared" si="16"/>
        <v>1</v>
      </c>
      <c r="AR35" s="274">
        <f t="shared" si="16"/>
        <v>1</v>
      </c>
      <c r="AS35" s="274">
        <f t="shared" si="16"/>
        <v>1</v>
      </c>
      <c r="AT35" s="274">
        <f t="shared" si="16"/>
        <v>1</v>
      </c>
      <c r="AU35" s="274">
        <f t="shared" si="16"/>
        <v>1</v>
      </c>
      <c r="AV35" s="274">
        <f t="shared" si="16"/>
        <v>1</v>
      </c>
      <c r="AW35" s="274">
        <f t="shared" si="16"/>
        <v>1</v>
      </c>
      <c r="AX35" s="274">
        <f t="shared" si="16"/>
        <v>1</v>
      </c>
      <c r="AY35" s="274">
        <f t="shared" si="16"/>
        <v>1</v>
      </c>
      <c r="AZ35" s="274">
        <f t="shared" si="16"/>
        <v>1</v>
      </c>
      <c r="BA35" s="274">
        <f t="shared" si="16"/>
        <v>1</v>
      </c>
      <c r="BB35" s="275">
        <f t="shared" si="16"/>
        <v>1</v>
      </c>
      <c r="BC35" s="273">
        <f t="shared" si="16"/>
        <v>1</v>
      </c>
      <c r="BD35" s="274">
        <f t="shared" si="16"/>
        <v>1</v>
      </c>
      <c r="BE35" s="274">
        <f t="shared" si="16"/>
        <v>1</v>
      </c>
      <c r="BF35" s="274">
        <f t="shared" si="16"/>
        <v>1</v>
      </c>
      <c r="BG35" s="274">
        <f t="shared" si="16"/>
        <v>1</v>
      </c>
      <c r="BH35" s="274">
        <f t="shared" si="16"/>
        <v>1</v>
      </c>
      <c r="BI35" s="274">
        <f t="shared" si="16"/>
        <v>1</v>
      </c>
      <c r="BJ35" s="274">
        <f t="shared" si="16"/>
        <v>1</v>
      </c>
      <c r="BK35" s="274">
        <f t="shared" si="16"/>
        <v>1</v>
      </c>
      <c r="BL35" s="274">
        <f t="shared" si="16"/>
        <v>1</v>
      </c>
      <c r="BM35" s="274">
        <f t="shared" si="16"/>
        <v>1</v>
      </c>
      <c r="BN35" s="275">
        <f t="shared" si="16"/>
        <v>1</v>
      </c>
    </row>
    <row r="36" spans="1:66" s="9" customFormat="1" ht="16" customHeight="1">
      <c r="B36" s="212" t="s">
        <v>2</v>
      </c>
      <c r="C36" s="212" t="s">
        <v>118</v>
      </c>
      <c r="D36" s="212" t="s">
        <v>36</v>
      </c>
      <c r="E36" s="212" t="s">
        <v>39</v>
      </c>
      <c r="F36" s="226" t="str">
        <f t="shared" si="0"/>
        <v>R&amp;DStaffMobile ProductsDevelopment Manager</v>
      </c>
      <c r="G36" s="32">
        <f t="shared" si="14"/>
        <v>0</v>
      </c>
      <c r="H36" s="10">
        <f t="shared" ref="H36:AM36" si="17">G36+H17</f>
        <v>0</v>
      </c>
      <c r="I36" s="10">
        <f t="shared" si="17"/>
        <v>0</v>
      </c>
      <c r="J36" s="10">
        <f t="shared" si="17"/>
        <v>0</v>
      </c>
      <c r="K36" s="10">
        <f t="shared" si="17"/>
        <v>0</v>
      </c>
      <c r="L36" s="10">
        <f t="shared" si="17"/>
        <v>0</v>
      </c>
      <c r="M36" s="10">
        <f t="shared" si="17"/>
        <v>0</v>
      </c>
      <c r="N36" s="10">
        <f t="shared" si="17"/>
        <v>0</v>
      </c>
      <c r="O36" s="10">
        <f t="shared" si="17"/>
        <v>0</v>
      </c>
      <c r="P36" s="10">
        <f t="shared" si="17"/>
        <v>0</v>
      </c>
      <c r="Q36" s="10">
        <f t="shared" si="17"/>
        <v>0</v>
      </c>
      <c r="R36" s="33">
        <f t="shared" si="17"/>
        <v>0</v>
      </c>
      <c r="S36" s="211">
        <f t="shared" si="17"/>
        <v>0</v>
      </c>
      <c r="T36" s="10">
        <f t="shared" si="17"/>
        <v>0</v>
      </c>
      <c r="U36" s="10">
        <f t="shared" si="17"/>
        <v>0</v>
      </c>
      <c r="V36" s="10">
        <f t="shared" si="17"/>
        <v>0</v>
      </c>
      <c r="W36" s="10">
        <f t="shared" si="17"/>
        <v>0</v>
      </c>
      <c r="X36" s="10">
        <f t="shared" si="17"/>
        <v>0</v>
      </c>
      <c r="Y36" s="10">
        <f t="shared" si="17"/>
        <v>0</v>
      </c>
      <c r="Z36" s="10">
        <f t="shared" si="17"/>
        <v>0</v>
      </c>
      <c r="AA36" s="10">
        <f t="shared" si="17"/>
        <v>0</v>
      </c>
      <c r="AB36" s="10">
        <f t="shared" si="17"/>
        <v>0</v>
      </c>
      <c r="AC36" s="10">
        <f t="shared" si="17"/>
        <v>0</v>
      </c>
      <c r="AD36" s="33">
        <f t="shared" si="17"/>
        <v>0</v>
      </c>
      <c r="AE36" s="32">
        <f t="shared" si="17"/>
        <v>0</v>
      </c>
      <c r="AF36" s="10">
        <f t="shared" si="17"/>
        <v>1</v>
      </c>
      <c r="AG36" s="10">
        <f t="shared" si="17"/>
        <v>1</v>
      </c>
      <c r="AH36" s="10">
        <f t="shared" si="17"/>
        <v>1</v>
      </c>
      <c r="AI36" s="10">
        <f t="shared" si="17"/>
        <v>1</v>
      </c>
      <c r="AJ36" s="10">
        <f t="shared" si="17"/>
        <v>1</v>
      </c>
      <c r="AK36" s="10">
        <f t="shared" si="17"/>
        <v>1</v>
      </c>
      <c r="AL36" s="10">
        <f t="shared" si="17"/>
        <v>1</v>
      </c>
      <c r="AM36" s="10">
        <f t="shared" si="17"/>
        <v>1</v>
      </c>
      <c r="AN36" s="10">
        <f t="shared" ref="AN36:BN36" si="18">AM36+AN17</f>
        <v>1</v>
      </c>
      <c r="AO36" s="10">
        <f t="shared" si="18"/>
        <v>1</v>
      </c>
      <c r="AP36" s="33">
        <f t="shared" si="18"/>
        <v>1</v>
      </c>
      <c r="AQ36" s="32">
        <f t="shared" si="18"/>
        <v>1</v>
      </c>
      <c r="AR36" s="10">
        <f t="shared" si="18"/>
        <v>1</v>
      </c>
      <c r="AS36" s="10">
        <f t="shared" si="18"/>
        <v>1</v>
      </c>
      <c r="AT36" s="10">
        <f t="shared" si="18"/>
        <v>1</v>
      </c>
      <c r="AU36" s="10">
        <f t="shared" si="18"/>
        <v>1</v>
      </c>
      <c r="AV36" s="10">
        <f t="shared" si="18"/>
        <v>1</v>
      </c>
      <c r="AW36" s="10">
        <f t="shared" si="18"/>
        <v>1</v>
      </c>
      <c r="AX36" s="10">
        <f t="shared" si="18"/>
        <v>1</v>
      </c>
      <c r="AY36" s="10">
        <f t="shared" si="18"/>
        <v>1</v>
      </c>
      <c r="AZ36" s="10">
        <f t="shared" si="18"/>
        <v>1</v>
      </c>
      <c r="BA36" s="10">
        <f t="shared" si="18"/>
        <v>1</v>
      </c>
      <c r="BB36" s="33">
        <f t="shared" si="18"/>
        <v>1</v>
      </c>
      <c r="BC36" s="32">
        <f t="shared" si="18"/>
        <v>2</v>
      </c>
      <c r="BD36" s="10">
        <f t="shared" si="18"/>
        <v>2</v>
      </c>
      <c r="BE36" s="10">
        <f t="shared" si="18"/>
        <v>2</v>
      </c>
      <c r="BF36" s="10">
        <f t="shared" si="18"/>
        <v>2</v>
      </c>
      <c r="BG36" s="10">
        <f t="shared" si="18"/>
        <v>2</v>
      </c>
      <c r="BH36" s="10">
        <f t="shared" si="18"/>
        <v>2</v>
      </c>
      <c r="BI36" s="10">
        <f t="shared" si="18"/>
        <v>2</v>
      </c>
      <c r="BJ36" s="10">
        <f t="shared" si="18"/>
        <v>2</v>
      </c>
      <c r="BK36" s="10">
        <f t="shared" si="18"/>
        <v>2</v>
      </c>
      <c r="BL36" s="10">
        <f t="shared" si="18"/>
        <v>2</v>
      </c>
      <c r="BM36" s="10">
        <f t="shared" si="18"/>
        <v>2</v>
      </c>
      <c r="BN36" s="33">
        <f t="shared" si="18"/>
        <v>2</v>
      </c>
    </row>
    <row r="37" spans="1:66" s="9" customFormat="1" ht="16" customHeight="1">
      <c r="B37" s="212" t="s">
        <v>2</v>
      </c>
      <c r="C37" s="212" t="s">
        <v>118</v>
      </c>
      <c r="D37" s="212" t="s">
        <v>36</v>
      </c>
      <c r="E37" s="212" t="s">
        <v>51</v>
      </c>
      <c r="F37" s="226" t="str">
        <f t="shared" si="0"/>
        <v>R&amp;DStaffMobile ProductsMobile Architect</v>
      </c>
      <c r="G37" s="32">
        <f t="shared" si="14"/>
        <v>0</v>
      </c>
      <c r="H37" s="10">
        <f t="shared" ref="H37:AM37" si="19">G37+H18</f>
        <v>0</v>
      </c>
      <c r="I37" s="10">
        <f t="shared" si="19"/>
        <v>0</v>
      </c>
      <c r="J37" s="10">
        <f t="shared" si="19"/>
        <v>0</v>
      </c>
      <c r="K37" s="10">
        <f t="shared" si="19"/>
        <v>0</v>
      </c>
      <c r="L37" s="10">
        <f t="shared" si="19"/>
        <v>0</v>
      </c>
      <c r="M37" s="10">
        <f t="shared" si="19"/>
        <v>0</v>
      </c>
      <c r="N37" s="10">
        <f t="shared" si="19"/>
        <v>0</v>
      </c>
      <c r="O37" s="10">
        <f t="shared" si="19"/>
        <v>0</v>
      </c>
      <c r="P37" s="10">
        <f t="shared" si="19"/>
        <v>0</v>
      </c>
      <c r="Q37" s="10">
        <f t="shared" si="19"/>
        <v>0</v>
      </c>
      <c r="R37" s="33">
        <f t="shared" si="19"/>
        <v>0</v>
      </c>
      <c r="S37" s="211">
        <f t="shared" si="19"/>
        <v>0</v>
      </c>
      <c r="T37" s="10">
        <f t="shared" si="19"/>
        <v>0</v>
      </c>
      <c r="U37" s="10">
        <f t="shared" si="19"/>
        <v>0</v>
      </c>
      <c r="V37" s="10">
        <f t="shared" si="19"/>
        <v>0</v>
      </c>
      <c r="W37" s="10">
        <f t="shared" si="19"/>
        <v>1</v>
      </c>
      <c r="X37" s="10">
        <f t="shared" si="19"/>
        <v>1</v>
      </c>
      <c r="Y37" s="10">
        <f t="shared" si="19"/>
        <v>1</v>
      </c>
      <c r="Z37" s="10">
        <f t="shared" si="19"/>
        <v>1</v>
      </c>
      <c r="AA37" s="10">
        <f t="shared" si="19"/>
        <v>1</v>
      </c>
      <c r="AB37" s="10">
        <f t="shared" si="19"/>
        <v>1</v>
      </c>
      <c r="AC37" s="10">
        <f t="shared" si="19"/>
        <v>1</v>
      </c>
      <c r="AD37" s="33">
        <f t="shared" si="19"/>
        <v>1</v>
      </c>
      <c r="AE37" s="32">
        <f t="shared" si="19"/>
        <v>1</v>
      </c>
      <c r="AF37" s="10">
        <f t="shared" si="19"/>
        <v>1</v>
      </c>
      <c r="AG37" s="10">
        <f t="shared" si="19"/>
        <v>1</v>
      </c>
      <c r="AH37" s="10">
        <f t="shared" si="19"/>
        <v>1</v>
      </c>
      <c r="AI37" s="10">
        <f t="shared" si="19"/>
        <v>1</v>
      </c>
      <c r="AJ37" s="10">
        <f t="shared" si="19"/>
        <v>1</v>
      </c>
      <c r="AK37" s="10">
        <f t="shared" si="19"/>
        <v>1</v>
      </c>
      <c r="AL37" s="10">
        <f t="shared" si="19"/>
        <v>1</v>
      </c>
      <c r="AM37" s="10">
        <f t="shared" si="19"/>
        <v>1</v>
      </c>
      <c r="AN37" s="10">
        <f t="shared" ref="AN37:BN37" si="20">AM37+AN18</f>
        <v>1</v>
      </c>
      <c r="AO37" s="10">
        <f t="shared" si="20"/>
        <v>1</v>
      </c>
      <c r="AP37" s="33">
        <f t="shared" si="20"/>
        <v>1</v>
      </c>
      <c r="AQ37" s="32">
        <f t="shared" si="20"/>
        <v>1</v>
      </c>
      <c r="AR37" s="10">
        <f t="shared" si="20"/>
        <v>1</v>
      </c>
      <c r="AS37" s="10">
        <f t="shared" si="20"/>
        <v>1</v>
      </c>
      <c r="AT37" s="10">
        <f t="shared" si="20"/>
        <v>1</v>
      </c>
      <c r="AU37" s="10">
        <f t="shared" si="20"/>
        <v>1</v>
      </c>
      <c r="AV37" s="10">
        <f t="shared" si="20"/>
        <v>1</v>
      </c>
      <c r="AW37" s="10">
        <f t="shared" si="20"/>
        <v>1</v>
      </c>
      <c r="AX37" s="10">
        <f t="shared" si="20"/>
        <v>1</v>
      </c>
      <c r="AY37" s="10">
        <f t="shared" si="20"/>
        <v>1</v>
      </c>
      <c r="AZ37" s="10">
        <f t="shared" si="20"/>
        <v>1</v>
      </c>
      <c r="BA37" s="10">
        <f t="shared" si="20"/>
        <v>1</v>
      </c>
      <c r="BB37" s="33">
        <f t="shared" si="20"/>
        <v>1</v>
      </c>
      <c r="BC37" s="32">
        <f t="shared" si="20"/>
        <v>2</v>
      </c>
      <c r="BD37" s="10">
        <f t="shared" si="20"/>
        <v>2</v>
      </c>
      <c r="BE37" s="10">
        <f t="shared" si="20"/>
        <v>2</v>
      </c>
      <c r="BF37" s="10">
        <f t="shared" si="20"/>
        <v>2</v>
      </c>
      <c r="BG37" s="10">
        <f t="shared" si="20"/>
        <v>2</v>
      </c>
      <c r="BH37" s="10">
        <f t="shared" si="20"/>
        <v>2</v>
      </c>
      <c r="BI37" s="10">
        <f t="shared" si="20"/>
        <v>2</v>
      </c>
      <c r="BJ37" s="10">
        <f t="shared" si="20"/>
        <v>2</v>
      </c>
      <c r="BK37" s="10">
        <f t="shared" si="20"/>
        <v>2</v>
      </c>
      <c r="BL37" s="10">
        <f t="shared" si="20"/>
        <v>2</v>
      </c>
      <c r="BM37" s="10">
        <f t="shared" si="20"/>
        <v>2</v>
      </c>
      <c r="BN37" s="33">
        <f t="shared" si="20"/>
        <v>2</v>
      </c>
    </row>
    <row r="38" spans="1:66" s="9" customFormat="1" ht="16" customHeight="1">
      <c r="B38" s="212" t="s">
        <v>2</v>
      </c>
      <c r="C38" s="212" t="s">
        <v>118</v>
      </c>
      <c r="D38" s="212" t="s">
        <v>36</v>
      </c>
      <c r="E38" s="212" t="s">
        <v>52</v>
      </c>
      <c r="F38" s="226" t="str">
        <f t="shared" si="0"/>
        <v>R&amp;DStaffMobile ProductsSenior Mobile Developer</v>
      </c>
      <c r="G38" s="32">
        <f t="shared" si="14"/>
        <v>0</v>
      </c>
      <c r="H38" s="10">
        <f t="shared" ref="H38:AM38" si="21">G38+H19</f>
        <v>1</v>
      </c>
      <c r="I38" s="10">
        <f t="shared" si="21"/>
        <v>1</v>
      </c>
      <c r="J38" s="10">
        <f t="shared" si="21"/>
        <v>1</v>
      </c>
      <c r="K38" s="10">
        <f t="shared" si="21"/>
        <v>1</v>
      </c>
      <c r="L38" s="10">
        <f t="shared" si="21"/>
        <v>1</v>
      </c>
      <c r="M38" s="10">
        <f t="shared" si="21"/>
        <v>1</v>
      </c>
      <c r="N38" s="10">
        <f t="shared" si="21"/>
        <v>1</v>
      </c>
      <c r="O38" s="10">
        <f t="shared" si="21"/>
        <v>1</v>
      </c>
      <c r="P38" s="10">
        <f t="shared" si="21"/>
        <v>1</v>
      </c>
      <c r="Q38" s="10">
        <f t="shared" si="21"/>
        <v>1</v>
      </c>
      <c r="R38" s="33">
        <f t="shared" si="21"/>
        <v>1</v>
      </c>
      <c r="S38" s="211">
        <f t="shared" si="21"/>
        <v>1</v>
      </c>
      <c r="T38" s="10">
        <f t="shared" si="21"/>
        <v>1</v>
      </c>
      <c r="U38" s="10">
        <f t="shared" si="21"/>
        <v>1</v>
      </c>
      <c r="V38" s="10">
        <f t="shared" si="21"/>
        <v>1</v>
      </c>
      <c r="W38" s="10">
        <f t="shared" si="21"/>
        <v>1</v>
      </c>
      <c r="X38" s="10">
        <f t="shared" si="21"/>
        <v>1</v>
      </c>
      <c r="Y38" s="10">
        <f t="shared" si="21"/>
        <v>1</v>
      </c>
      <c r="Z38" s="10">
        <f t="shared" si="21"/>
        <v>1</v>
      </c>
      <c r="AA38" s="10">
        <f t="shared" si="21"/>
        <v>1</v>
      </c>
      <c r="AB38" s="10">
        <f t="shared" si="21"/>
        <v>1</v>
      </c>
      <c r="AC38" s="10">
        <f t="shared" si="21"/>
        <v>1</v>
      </c>
      <c r="AD38" s="33">
        <f t="shared" si="21"/>
        <v>1</v>
      </c>
      <c r="AE38" s="32">
        <f t="shared" si="21"/>
        <v>1</v>
      </c>
      <c r="AF38" s="10">
        <f t="shared" si="21"/>
        <v>1</v>
      </c>
      <c r="AG38" s="10">
        <f t="shared" si="21"/>
        <v>1</v>
      </c>
      <c r="AH38" s="10">
        <f t="shared" si="21"/>
        <v>1</v>
      </c>
      <c r="AI38" s="10">
        <f t="shared" si="21"/>
        <v>1</v>
      </c>
      <c r="AJ38" s="10">
        <f t="shared" si="21"/>
        <v>1</v>
      </c>
      <c r="AK38" s="10">
        <f t="shared" si="21"/>
        <v>1</v>
      </c>
      <c r="AL38" s="10">
        <f t="shared" si="21"/>
        <v>1</v>
      </c>
      <c r="AM38" s="10">
        <f t="shared" si="21"/>
        <v>1</v>
      </c>
      <c r="AN38" s="10">
        <f t="shared" ref="AN38:BN38" si="22">AM38+AN19</f>
        <v>1</v>
      </c>
      <c r="AO38" s="10">
        <f t="shared" si="22"/>
        <v>1</v>
      </c>
      <c r="AP38" s="33">
        <f t="shared" si="22"/>
        <v>1</v>
      </c>
      <c r="AQ38" s="32">
        <f t="shared" si="22"/>
        <v>2</v>
      </c>
      <c r="AR38" s="10">
        <f t="shared" si="22"/>
        <v>2</v>
      </c>
      <c r="AS38" s="10">
        <f t="shared" si="22"/>
        <v>2</v>
      </c>
      <c r="AT38" s="10">
        <f t="shared" si="22"/>
        <v>2</v>
      </c>
      <c r="AU38" s="10">
        <f t="shared" si="22"/>
        <v>2</v>
      </c>
      <c r="AV38" s="10">
        <f t="shared" si="22"/>
        <v>2</v>
      </c>
      <c r="AW38" s="10">
        <f t="shared" si="22"/>
        <v>3</v>
      </c>
      <c r="AX38" s="10">
        <f t="shared" si="22"/>
        <v>3</v>
      </c>
      <c r="AY38" s="10">
        <f t="shared" si="22"/>
        <v>4</v>
      </c>
      <c r="AZ38" s="10">
        <f t="shared" si="22"/>
        <v>4</v>
      </c>
      <c r="BA38" s="10">
        <f t="shared" si="22"/>
        <v>4</v>
      </c>
      <c r="BB38" s="33">
        <f t="shared" si="22"/>
        <v>4</v>
      </c>
      <c r="BC38" s="32">
        <f t="shared" si="22"/>
        <v>6</v>
      </c>
      <c r="BD38" s="10">
        <f t="shared" si="22"/>
        <v>6</v>
      </c>
      <c r="BE38" s="10">
        <f t="shared" si="22"/>
        <v>6</v>
      </c>
      <c r="BF38" s="10">
        <f t="shared" si="22"/>
        <v>8</v>
      </c>
      <c r="BG38" s="10">
        <f t="shared" si="22"/>
        <v>8</v>
      </c>
      <c r="BH38" s="10">
        <f t="shared" si="22"/>
        <v>8</v>
      </c>
      <c r="BI38" s="10">
        <f t="shared" si="22"/>
        <v>10</v>
      </c>
      <c r="BJ38" s="10">
        <f t="shared" si="22"/>
        <v>10</v>
      </c>
      <c r="BK38" s="10">
        <f t="shared" si="22"/>
        <v>10</v>
      </c>
      <c r="BL38" s="10">
        <f t="shared" si="22"/>
        <v>12</v>
      </c>
      <c r="BM38" s="10">
        <f t="shared" si="22"/>
        <v>12</v>
      </c>
      <c r="BN38" s="33">
        <f t="shared" si="22"/>
        <v>12</v>
      </c>
    </row>
    <row r="39" spans="1:66" s="9" customFormat="1" ht="16" customHeight="1">
      <c r="B39" s="212" t="s">
        <v>2</v>
      </c>
      <c r="C39" s="212" t="s">
        <v>118</v>
      </c>
      <c r="D39" s="212" t="s">
        <v>36</v>
      </c>
      <c r="E39" s="212" t="s">
        <v>53</v>
      </c>
      <c r="F39" s="226" t="str">
        <f t="shared" si="0"/>
        <v>R&amp;DStaffMobile ProductsJunior Mobile Developer</v>
      </c>
      <c r="G39" s="32">
        <f t="shared" si="14"/>
        <v>0</v>
      </c>
      <c r="H39" s="10">
        <f t="shared" ref="H39:AM39" si="23">G39+H20</f>
        <v>0</v>
      </c>
      <c r="I39" s="10">
        <f t="shared" si="23"/>
        <v>0</v>
      </c>
      <c r="J39" s="10">
        <f t="shared" si="23"/>
        <v>0</v>
      </c>
      <c r="K39" s="10">
        <f t="shared" si="23"/>
        <v>0</v>
      </c>
      <c r="L39" s="10">
        <f t="shared" si="23"/>
        <v>0</v>
      </c>
      <c r="M39" s="10">
        <f t="shared" si="23"/>
        <v>0</v>
      </c>
      <c r="N39" s="10">
        <f t="shared" si="23"/>
        <v>0</v>
      </c>
      <c r="O39" s="10">
        <f t="shared" si="23"/>
        <v>0</v>
      </c>
      <c r="P39" s="10">
        <f t="shared" si="23"/>
        <v>0</v>
      </c>
      <c r="Q39" s="10">
        <f t="shared" si="23"/>
        <v>1</v>
      </c>
      <c r="R39" s="33">
        <f t="shared" si="23"/>
        <v>1</v>
      </c>
      <c r="S39" s="211">
        <f t="shared" si="23"/>
        <v>1</v>
      </c>
      <c r="T39" s="10">
        <f t="shared" si="23"/>
        <v>1</v>
      </c>
      <c r="U39" s="10">
        <f t="shared" si="23"/>
        <v>1</v>
      </c>
      <c r="V39" s="10">
        <f t="shared" si="23"/>
        <v>1</v>
      </c>
      <c r="W39" s="10">
        <f t="shared" si="23"/>
        <v>1</v>
      </c>
      <c r="X39" s="10">
        <f t="shared" si="23"/>
        <v>1</v>
      </c>
      <c r="Y39" s="10">
        <f t="shared" si="23"/>
        <v>1</v>
      </c>
      <c r="Z39" s="10">
        <f t="shared" si="23"/>
        <v>1</v>
      </c>
      <c r="AA39" s="10">
        <f t="shared" si="23"/>
        <v>2</v>
      </c>
      <c r="AB39" s="10">
        <f t="shared" si="23"/>
        <v>2</v>
      </c>
      <c r="AC39" s="10">
        <f t="shared" si="23"/>
        <v>2</v>
      </c>
      <c r="AD39" s="33">
        <f t="shared" si="23"/>
        <v>2</v>
      </c>
      <c r="AE39" s="32">
        <f t="shared" si="23"/>
        <v>2</v>
      </c>
      <c r="AF39" s="10">
        <f t="shared" si="23"/>
        <v>2</v>
      </c>
      <c r="AG39" s="10">
        <f t="shared" si="23"/>
        <v>2</v>
      </c>
      <c r="AH39" s="10">
        <f t="shared" si="23"/>
        <v>2</v>
      </c>
      <c r="AI39" s="10">
        <f t="shared" si="23"/>
        <v>2</v>
      </c>
      <c r="AJ39" s="10">
        <f t="shared" si="23"/>
        <v>3</v>
      </c>
      <c r="AK39" s="10">
        <f t="shared" si="23"/>
        <v>3</v>
      </c>
      <c r="AL39" s="10">
        <f t="shared" si="23"/>
        <v>3</v>
      </c>
      <c r="AM39" s="10">
        <f t="shared" si="23"/>
        <v>3</v>
      </c>
      <c r="AN39" s="10">
        <f t="shared" ref="AN39:BN39" si="24">AM39+AN20</f>
        <v>3</v>
      </c>
      <c r="AO39" s="10">
        <f t="shared" si="24"/>
        <v>3</v>
      </c>
      <c r="AP39" s="33">
        <f t="shared" si="24"/>
        <v>3</v>
      </c>
      <c r="AQ39" s="32">
        <f t="shared" si="24"/>
        <v>3</v>
      </c>
      <c r="AR39" s="10">
        <f t="shared" si="24"/>
        <v>4</v>
      </c>
      <c r="AS39" s="10">
        <f t="shared" si="24"/>
        <v>4</v>
      </c>
      <c r="AT39" s="10">
        <f t="shared" si="24"/>
        <v>4</v>
      </c>
      <c r="AU39" s="10">
        <f t="shared" si="24"/>
        <v>4</v>
      </c>
      <c r="AV39" s="10">
        <f t="shared" si="24"/>
        <v>4</v>
      </c>
      <c r="AW39" s="10">
        <f t="shared" si="24"/>
        <v>4</v>
      </c>
      <c r="AX39" s="10">
        <f t="shared" si="24"/>
        <v>5</v>
      </c>
      <c r="AY39" s="10">
        <f t="shared" si="24"/>
        <v>5</v>
      </c>
      <c r="AZ39" s="10">
        <f t="shared" si="24"/>
        <v>5</v>
      </c>
      <c r="BA39" s="10">
        <f t="shared" si="24"/>
        <v>5</v>
      </c>
      <c r="BB39" s="33">
        <f t="shared" si="24"/>
        <v>6</v>
      </c>
      <c r="BC39" s="32">
        <f t="shared" si="24"/>
        <v>6</v>
      </c>
      <c r="BD39" s="10">
        <f t="shared" si="24"/>
        <v>8</v>
      </c>
      <c r="BE39" s="10">
        <f t="shared" si="24"/>
        <v>8</v>
      </c>
      <c r="BF39" s="10">
        <f t="shared" si="24"/>
        <v>8</v>
      </c>
      <c r="BG39" s="10">
        <f t="shared" si="24"/>
        <v>10</v>
      </c>
      <c r="BH39" s="10">
        <f t="shared" si="24"/>
        <v>10</v>
      </c>
      <c r="BI39" s="10">
        <f t="shared" si="24"/>
        <v>10</v>
      </c>
      <c r="BJ39" s="10">
        <f t="shared" si="24"/>
        <v>12</v>
      </c>
      <c r="BK39" s="10">
        <f t="shared" si="24"/>
        <v>12</v>
      </c>
      <c r="BL39" s="10">
        <f t="shared" si="24"/>
        <v>12</v>
      </c>
      <c r="BM39" s="10">
        <f t="shared" si="24"/>
        <v>14</v>
      </c>
      <c r="BN39" s="33">
        <f t="shared" si="24"/>
        <v>14</v>
      </c>
    </row>
    <row r="40" spans="1:66" s="9" customFormat="1" ht="16" customHeight="1">
      <c r="B40" s="212" t="s">
        <v>2</v>
      </c>
      <c r="C40" s="212" t="s">
        <v>118</v>
      </c>
      <c r="D40" s="212" t="s">
        <v>36</v>
      </c>
      <c r="E40" s="212" t="s">
        <v>54</v>
      </c>
      <c r="F40" s="226" t="str">
        <f t="shared" si="0"/>
        <v>R&amp;DStaffMobile ProductsMobile Designer</v>
      </c>
      <c r="G40" s="32">
        <f t="shared" si="14"/>
        <v>0</v>
      </c>
      <c r="H40" s="10">
        <f t="shared" ref="H40:AM40" si="25">G40+H21</f>
        <v>0</v>
      </c>
      <c r="I40" s="10">
        <f t="shared" si="25"/>
        <v>0</v>
      </c>
      <c r="J40" s="10">
        <f t="shared" si="25"/>
        <v>0</v>
      </c>
      <c r="K40" s="10">
        <f t="shared" si="25"/>
        <v>0</v>
      </c>
      <c r="L40" s="10">
        <f t="shared" si="25"/>
        <v>0</v>
      </c>
      <c r="M40" s="10">
        <f t="shared" si="25"/>
        <v>0</v>
      </c>
      <c r="N40" s="10">
        <f t="shared" si="25"/>
        <v>0</v>
      </c>
      <c r="O40" s="10">
        <f t="shared" si="25"/>
        <v>0</v>
      </c>
      <c r="P40" s="10">
        <f t="shared" si="25"/>
        <v>0</v>
      </c>
      <c r="Q40" s="10">
        <f t="shared" si="25"/>
        <v>0</v>
      </c>
      <c r="R40" s="33">
        <f t="shared" si="25"/>
        <v>0</v>
      </c>
      <c r="S40" s="211">
        <f t="shared" si="25"/>
        <v>0</v>
      </c>
      <c r="T40" s="10">
        <f t="shared" si="25"/>
        <v>0</v>
      </c>
      <c r="U40" s="10">
        <f t="shared" si="25"/>
        <v>0</v>
      </c>
      <c r="V40" s="10">
        <f t="shared" si="25"/>
        <v>0</v>
      </c>
      <c r="W40" s="10">
        <f t="shared" si="25"/>
        <v>0</v>
      </c>
      <c r="X40" s="10">
        <f t="shared" si="25"/>
        <v>1</v>
      </c>
      <c r="Y40" s="10">
        <f t="shared" si="25"/>
        <v>1</v>
      </c>
      <c r="Z40" s="10">
        <f t="shared" si="25"/>
        <v>1</v>
      </c>
      <c r="AA40" s="10">
        <f t="shared" si="25"/>
        <v>1</v>
      </c>
      <c r="AB40" s="10">
        <f t="shared" si="25"/>
        <v>1</v>
      </c>
      <c r="AC40" s="10">
        <f t="shared" si="25"/>
        <v>1</v>
      </c>
      <c r="AD40" s="33">
        <f t="shared" si="25"/>
        <v>1</v>
      </c>
      <c r="AE40" s="32">
        <f t="shared" si="25"/>
        <v>1</v>
      </c>
      <c r="AF40" s="10">
        <f t="shared" si="25"/>
        <v>1</v>
      </c>
      <c r="AG40" s="10">
        <f t="shared" si="25"/>
        <v>1</v>
      </c>
      <c r="AH40" s="10">
        <f t="shared" si="25"/>
        <v>1</v>
      </c>
      <c r="AI40" s="10">
        <f t="shared" si="25"/>
        <v>1</v>
      </c>
      <c r="AJ40" s="10">
        <f t="shared" si="25"/>
        <v>1</v>
      </c>
      <c r="AK40" s="10">
        <f t="shared" si="25"/>
        <v>1</v>
      </c>
      <c r="AL40" s="10">
        <f t="shared" si="25"/>
        <v>1</v>
      </c>
      <c r="AM40" s="10">
        <f t="shared" si="25"/>
        <v>1</v>
      </c>
      <c r="AN40" s="10">
        <f t="shared" ref="AN40:BN40" si="26">AM40+AN21</f>
        <v>1</v>
      </c>
      <c r="AO40" s="10">
        <f t="shared" si="26"/>
        <v>1</v>
      </c>
      <c r="AP40" s="33">
        <f t="shared" si="26"/>
        <v>1</v>
      </c>
      <c r="AQ40" s="32">
        <f t="shared" si="26"/>
        <v>1</v>
      </c>
      <c r="AR40" s="10">
        <f t="shared" si="26"/>
        <v>1</v>
      </c>
      <c r="AS40" s="10">
        <f t="shared" si="26"/>
        <v>1</v>
      </c>
      <c r="AT40" s="10">
        <f t="shared" si="26"/>
        <v>1</v>
      </c>
      <c r="AU40" s="10">
        <f t="shared" si="26"/>
        <v>1</v>
      </c>
      <c r="AV40" s="10">
        <f t="shared" si="26"/>
        <v>1</v>
      </c>
      <c r="AW40" s="10">
        <f t="shared" si="26"/>
        <v>1</v>
      </c>
      <c r="AX40" s="10">
        <f t="shared" si="26"/>
        <v>1</v>
      </c>
      <c r="AY40" s="10">
        <f t="shared" si="26"/>
        <v>1</v>
      </c>
      <c r="AZ40" s="10">
        <f t="shared" si="26"/>
        <v>1</v>
      </c>
      <c r="BA40" s="10">
        <f t="shared" si="26"/>
        <v>1</v>
      </c>
      <c r="BB40" s="33">
        <f t="shared" si="26"/>
        <v>1</v>
      </c>
      <c r="BC40" s="32">
        <f t="shared" si="26"/>
        <v>1</v>
      </c>
      <c r="BD40" s="10">
        <f t="shared" si="26"/>
        <v>1</v>
      </c>
      <c r="BE40" s="10">
        <f t="shared" si="26"/>
        <v>1</v>
      </c>
      <c r="BF40" s="10">
        <f t="shared" si="26"/>
        <v>1</v>
      </c>
      <c r="BG40" s="10">
        <f t="shared" si="26"/>
        <v>1</v>
      </c>
      <c r="BH40" s="10">
        <f t="shared" si="26"/>
        <v>1</v>
      </c>
      <c r="BI40" s="10">
        <f t="shared" si="26"/>
        <v>1</v>
      </c>
      <c r="BJ40" s="10">
        <f t="shared" si="26"/>
        <v>1</v>
      </c>
      <c r="BK40" s="10">
        <f t="shared" si="26"/>
        <v>1</v>
      </c>
      <c r="BL40" s="10">
        <f t="shared" si="26"/>
        <v>1</v>
      </c>
      <c r="BM40" s="10">
        <f t="shared" si="26"/>
        <v>1</v>
      </c>
      <c r="BN40" s="33">
        <f t="shared" si="26"/>
        <v>1</v>
      </c>
    </row>
    <row r="41" spans="1:66" s="9" customFormat="1" ht="16" customHeight="1">
      <c r="B41" s="212" t="s">
        <v>2</v>
      </c>
      <c r="C41" s="212" t="s">
        <v>118</v>
      </c>
      <c r="D41" s="212" t="s">
        <v>37</v>
      </c>
      <c r="E41" s="212" t="s">
        <v>39</v>
      </c>
      <c r="F41" s="226" t="str">
        <f t="shared" si="0"/>
        <v>R&amp;DStaffMobile Platform TeamDevelopment Manager</v>
      </c>
      <c r="G41" s="61">
        <f t="shared" si="14"/>
        <v>0</v>
      </c>
      <c r="H41" s="19">
        <f t="shared" ref="H41:AM41" si="27">G41+H22</f>
        <v>0</v>
      </c>
      <c r="I41" s="19">
        <f t="shared" si="27"/>
        <v>0</v>
      </c>
      <c r="J41" s="19">
        <f t="shared" si="27"/>
        <v>0</v>
      </c>
      <c r="K41" s="19">
        <f t="shared" si="27"/>
        <v>0</v>
      </c>
      <c r="L41" s="19">
        <f t="shared" si="27"/>
        <v>0</v>
      </c>
      <c r="M41" s="19">
        <f t="shared" si="27"/>
        <v>0</v>
      </c>
      <c r="N41" s="19">
        <f t="shared" si="27"/>
        <v>0</v>
      </c>
      <c r="O41" s="19">
        <f t="shared" si="27"/>
        <v>0</v>
      </c>
      <c r="P41" s="19">
        <f t="shared" si="27"/>
        <v>0</v>
      </c>
      <c r="Q41" s="19">
        <f t="shared" si="27"/>
        <v>0</v>
      </c>
      <c r="R41" s="62">
        <f t="shared" si="27"/>
        <v>0</v>
      </c>
      <c r="S41" s="198">
        <f t="shared" si="27"/>
        <v>0</v>
      </c>
      <c r="T41" s="19">
        <f t="shared" si="27"/>
        <v>0</v>
      </c>
      <c r="U41" s="19">
        <f t="shared" si="27"/>
        <v>0</v>
      </c>
      <c r="V41" s="19">
        <f t="shared" si="27"/>
        <v>0</v>
      </c>
      <c r="W41" s="19">
        <f t="shared" si="27"/>
        <v>0</v>
      </c>
      <c r="X41" s="19">
        <f t="shared" si="27"/>
        <v>0</v>
      </c>
      <c r="Y41" s="19">
        <f t="shared" si="27"/>
        <v>0</v>
      </c>
      <c r="Z41" s="19">
        <f t="shared" si="27"/>
        <v>0</v>
      </c>
      <c r="AA41" s="19">
        <f t="shared" si="27"/>
        <v>0</v>
      </c>
      <c r="AB41" s="19">
        <f t="shared" si="27"/>
        <v>0</v>
      </c>
      <c r="AC41" s="19">
        <f t="shared" si="27"/>
        <v>0</v>
      </c>
      <c r="AD41" s="19">
        <f t="shared" si="27"/>
        <v>0</v>
      </c>
      <c r="AE41" s="19">
        <f t="shared" si="27"/>
        <v>0</v>
      </c>
      <c r="AF41" s="19">
        <f t="shared" si="27"/>
        <v>0</v>
      </c>
      <c r="AG41" s="19">
        <f t="shared" si="27"/>
        <v>0</v>
      </c>
      <c r="AH41" s="19">
        <f t="shared" si="27"/>
        <v>0</v>
      </c>
      <c r="AI41" s="19">
        <f t="shared" si="27"/>
        <v>0</v>
      </c>
      <c r="AJ41" s="19">
        <f t="shared" si="27"/>
        <v>0</v>
      </c>
      <c r="AK41" s="19">
        <f t="shared" si="27"/>
        <v>0</v>
      </c>
      <c r="AL41" s="19">
        <f t="shared" si="27"/>
        <v>0</v>
      </c>
      <c r="AM41" s="19">
        <f t="shared" si="27"/>
        <v>0</v>
      </c>
      <c r="AN41" s="19">
        <f t="shared" ref="AN41:BN41" si="28">AM41+AN22</f>
        <v>0</v>
      </c>
      <c r="AO41" s="19">
        <f t="shared" si="28"/>
        <v>0</v>
      </c>
      <c r="AP41" s="19">
        <f t="shared" si="28"/>
        <v>0</v>
      </c>
      <c r="AQ41" s="19">
        <f t="shared" si="28"/>
        <v>0</v>
      </c>
      <c r="AR41" s="19">
        <f t="shared" si="28"/>
        <v>0</v>
      </c>
      <c r="AS41" s="19">
        <f t="shared" si="28"/>
        <v>0</v>
      </c>
      <c r="AT41" s="19">
        <f t="shared" si="28"/>
        <v>0</v>
      </c>
      <c r="AU41" s="19">
        <f t="shared" si="28"/>
        <v>0</v>
      </c>
      <c r="AV41" s="19">
        <f t="shared" si="28"/>
        <v>0</v>
      </c>
      <c r="AW41" s="19">
        <f t="shared" si="28"/>
        <v>0</v>
      </c>
      <c r="AX41" s="19">
        <f t="shared" si="28"/>
        <v>0</v>
      </c>
      <c r="AY41" s="19">
        <f t="shared" si="28"/>
        <v>0</v>
      </c>
      <c r="AZ41" s="19">
        <f t="shared" si="28"/>
        <v>0</v>
      </c>
      <c r="BA41" s="19">
        <f t="shared" si="28"/>
        <v>0</v>
      </c>
      <c r="BB41" s="19">
        <f t="shared" si="28"/>
        <v>0</v>
      </c>
      <c r="BC41" s="19">
        <f t="shared" si="28"/>
        <v>1</v>
      </c>
      <c r="BD41" s="19">
        <f t="shared" si="28"/>
        <v>1</v>
      </c>
      <c r="BE41" s="19">
        <f t="shared" si="28"/>
        <v>1</v>
      </c>
      <c r="BF41" s="19">
        <f t="shared" si="28"/>
        <v>1</v>
      </c>
      <c r="BG41" s="19">
        <f t="shared" si="28"/>
        <v>1</v>
      </c>
      <c r="BH41" s="19">
        <f t="shared" si="28"/>
        <v>1</v>
      </c>
      <c r="BI41" s="19">
        <f t="shared" si="28"/>
        <v>1</v>
      </c>
      <c r="BJ41" s="19">
        <f t="shared" si="28"/>
        <v>1</v>
      </c>
      <c r="BK41" s="19">
        <f t="shared" si="28"/>
        <v>1</v>
      </c>
      <c r="BL41" s="19">
        <f t="shared" si="28"/>
        <v>1</v>
      </c>
      <c r="BM41" s="19">
        <f t="shared" si="28"/>
        <v>1</v>
      </c>
      <c r="BN41" s="19">
        <f t="shared" si="28"/>
        <v>1</v>
      </c>
    </row>
    <row r="42" spans="1:66" s="9" customFormat="1" ht="16" customHeight="1">
      <c r="B42" s="212" t="s">
        <v>2</v>
      </c>
      <c r="C42" s="212" t="s">
        <v>118</v>
      </c>
      <c r="D42" s="212" t="s">
        <v>37</v>
      </c>
      <c r="E42" s="212" t="s">
        <v>52</v>
      </c>
      <c r="F42" s="226" t="str">
        <f t="shared" si="0"/>
        <v>R&amp;DStaffMobile Platform TeamSenior Mobile Developer</v>
      </c>
      <c r="G42" s="32">
        <f>G$15*Assumptions!$D$53</f>
        <v>1</v>
      </c>
      <c r="H42" s="10">
        <f>H$15*Assumptions!$D$53</f>
        <v>1</v>
      </c>
      <c r="I42" s="10">
        <f>I$15*Assumptions!$D$53</f>
        <v>1</v>
      </c>
      <c r="J42" s="10">
        <f>J$15*Assumptions!$D$53</f>
        <v>1</v>
      </c>
      <c r="K42" s="10">
        <f>K$15*Assumptions!$D$53</f>
        <v>1</v>
      </c>
      <c r="L42" s="10">
        <f>L$15*Assumptions!$D$53</f>
        <v>1</v>
      </c>
      <c r="M42" s="10">
        <f>M$15*Assumptions!$D$53</f>
        <v>1</v>
      </c>
      <c r="N42" s="10">
        <f>N$15*Assumptions!$D$53</f>
        <v>1</v>
      </c>
      <c r="O42" s="10">
        <f>O$15*Assumptions!$D$53</f>
        <v>1</v>
      </c>
      <c r="P42" s="10">
        <f>P$15*Assumptions!$D$53</f>
        <v>1</v>
      </c>
      <c r="Q42" s="10">
        <f>Q$15*Assumptions!$D$53</f>
        <v>1</v>
      </c>
      <c r="R42" s="33">
        <f>R$15*Assumptions!$D$53</f>
        <v>1</v>
      </c>
      <c r="S42" s="211">
        <f>S$15*Assumptions!$D$53</f>
        <v>2</v>
      </c>
      <c r="T42" s="10">
        <f>T$15*Assumptions!$D$53</f>
        <v>2</v>
      </c>
      <c r="U42" s="10">
        <f>U$15*Assumptions!$D$53</f>
        <v>2</v>
      </c>
      <c r="V42" s="10">
        <f>V$15*Assumptions!$D$53</f>
        <v>2</v>
      </c>
      <c r="W42" s="10">
        <f>W$15*Assumptions!$D$53</f>
        <v>2</v>
      </c>
      <c r="X42" s="10">
        <f>X$15*Assumptions!$D$53</f>
        <v>2</v>
      </c>
      <c r="Y42" s="10">
        <f>Y$15*Assumptions!$D$53</f>
        <v>2</v>
      </c>
      <c r="Z42" s="10">
        <f>Z$15*Assumptions!$D$53</f>
        <v>2</v>
      </c>
      <c r="AA42" s="10">
        <f>AA$15*Assumptions!$D$53</f>
        <v>2</v>
      </c>
      <c r="AB42" s="10">
        <f>AB$15*Assumptions!$D$53</f>
        <v>2</v>
      </c>
      <c r="AC42" s="10">
        <f>AC$15*Assumptions!$D$53</f>
        <v>2</v>
      </c>
      <c r="AD42" s="33">
        <f>AD$15*Assumptions!$D$53</f>
        <v>2</v>
      </c>
      <c r="AE42" s="32">
        <f>AE$15*Assumptions!$D$53</f>
        <v>2</v>
      </c>
      <c r="AF42" s="10">
        <f>AF$15*Assumptions!$D$53</f>
        <v>2</v>
      </c>
      <c r="AG42" s="10">
        <f>AG$15*Assumptions!$D$53</f>
        <v>2</v>
      </c>
      <c r="AH42" s="10">
        <f>AH$15*Assumptions!$D$53</f>
        <v>2</v>
      </c>
      <c r="AI42" s="10">
        <f>AI$15*Assumptions!$D$53</f>
        <v>2</v>
      </c>
      <c r="AJ42" s="10">
        <f>AJ$15*Assumptions!$D$53</f>
        <v>2</v>
      </c>
      <c r="AK42" s="10">
        <f>AK$15*Assumptions!$D$53</f>
        <v>2</v>
      </c>
      <c r="AL42" s="10">
        <f>AL$15*Assumptions!$D$53</f>
        <v>2</v>
      </c>
      <c r="AM42" s="10">
        <f>AM$15*Assumptions!$D$53</f>
        <v>2</v>
      </c>
      <c r="AN42" s="10">
        <f>AN$15*Assumptions!$D$53</f>
        <v>2</v>
      </c>
      <c r="AO42" s="10">
        <f>AO$15*Assumptions!$D$53</f>
        <v>2</v>
      </c>
      <c r="AP42" s="33">
        <f>AP$15*Assumptions!$D$53</f>
        <v>2</v>
      </c>
      <c r="AQ42" s="32">
        <f>AQ$15*Assumptions!$D$53</f>
        <v>3</v>
      </c>
      <c r="AR42" s="10">
        <f>AR$15*Assumptions!$D$53</f>
        <v>3</v>
      </c>
      <c r="AS42" s="10">
        <f>AS$15*Assumptions!$D$53</f>
        <v>3</v>
      </c>
      <c r="AT42" s="10">
        <f>AT$15*Assumptions!$D$53</f>
        <v>3</v>
      </c>
      <c r="AU42" s="10">
        <f>AU$15*Assumptions!$D$53</f>
        <v>3</v>
      </c>
      <c r="AV42" s="10">
        <f>AV$15*Assumptions!$D$53</f>
        <v>3</v>
      </c>
      <c r="AW42" s="10">
        <f>AW$15*Assumptions!$D$53</f>
        <v>3</v>
      </c>
      <c r="AX42" s="10">
        <f>AX$15*Assumptions!$D$53</f>
        <v>3</v>
      </c>
      <c r="AY42" s="10">
        <f>AY$15*Assumptions!$D$53</f>
        <v>3</v>
      </c>
      <c r="AZ42" s="10">
        <f>AZ$15*Assumptions!$D$53</f>
        <v>3</v>
      </c>
      <c r="BA42" s="10">
        <f>BA$15*Assumptions!$D$53</f>
        <v>3</v>
      </c>
      <c r="BB42" s="33">
        <f>BB$15*Assumptions!$D$53</f>
        <v>3</v>
      </c>
      <c r="BC42" s="32">
        <f>BC$15*Assumptions!$D$53</f>
        <v>4</v>
      </c>
      <c r="BD42" s="10">
        <f>BD$15*Assumptions!$D$53</f>
        <v>4</v>
      </c>
      <c r="BE42" s="10">
        <f>BE$15*Assumptions!$D$53</f>
        <v>4</v>
      </c>
      <c r="BF42" s="10">
        <f>BF$15*Assumptions!$D$53</f>
        <v>4</v>
      </c>
      <c r="BG42" s="10">
        <f>BG$15*Assumptions!$D$53</f>
        <v>4</v>
      </c>
      <c r="BH42" s="10">
        <f>BH$15*Assumptions!$D$53</f>
        <v>4</v>
      </c>
      <c r="BI42" s="10">
        <f>BI$15*Assumptions!$D$53</f>
        <v>4</v>
      </c>
      <c r="BJ42" s="10">
        <f>BJ$15*Assumptions!$D$53</f>
        <v>4</v>
      </c>
      <c r="BK42" s="10">
        <f>BK$15*Assumptions!$D$53</f>
        <v>4</v>
      </c>
      <c r="BL42" s="10">
        <f>BL$15*Assumptions!$D$53</f>
        <v>4</v>
      </c>
      <c r="BM42" s="10">
        <f>BM$15*Assumptions!$D$53</f>
        <v>4</v>
      </c>
      <c r="BN42" s="33">
        <f>BN$15*Assumptions!$D$53</f>
        <v>4</v>
      </c>
    </row>
    <row r="43" spans="1:66" s="9" customFormat="1" ht="16" customHeight="1">
      <c r="B43" s="212" t="s">
        <v>2</v>
      </c>
      <c r="C43" s="212" t="s">
        <v>118</v>
      </c>
      <c r="D43" s="212" t="s">
        <v>37</v>
      </c>
      <c r="E43" s="212" t="s">
        <v>53</v>
      </c>
      <c r="F43" s="226" t="str">
        <f t="shared" si="0"/>
        <v>R&amp;DStaffMobile Platform TeamJunior Mobile Developer</v>
      </c>
      <c r="G43" s="32">
        <f>G$15*Assumptions!$D$54</f>
        <v>1</v>
      </c>
      <c r="H43" s="10">
        <f>H$15*Assumptions!$D$54</f>
        <v>1</v>
      </c>
      <c r="I43" s="10">
        <f>I$15*Assumptions!$D$54</f>
        <v>1</v>
      </c>
      <c r="J43" s="10">
        <f>J$15*Assumptions!$D$54</f>
        <v>1</v>
      </c>
      <c r="K43" s="10">
        <f>K$15*Assumptions!$D$54</f>
        <v>1</v>
      </c>
      <c r="L43" s="10">
        <f>L$15*Assumptions!$D$54</f>
        <v>1</v>
      </c>
      <c r="M43" s="10">
        <f>M$15*Assumptions!$D$54</f>
        <v>1</v>
      </c>
      <c r="N43" s="10">
        <f>N$15*Assumptions!$D$54</f>
        <v>1</v>
      </c>
      <c r="O43" s="10">
        <f>O$15*Assumptions!$D$54</f>
        <v>1</v>
      </c>
      <c r="P43" s="10">
        <f>P$15*Assumptions!$D$54</f>
        <v>1</v>
      </c>
      <c r="Q43" s="10">
        <f>Q$15*Assumptions!$D$54</f>
        <v>1</v>
      </c>
      <c r="R43" s="33">
        <f>R$15*Assumptions!$D$54</f>
        <v>1</v>
      </c>
      <c r="S43" s="211">
        <f>S$15*Assumptions!$D$54</f>
        <v>2</v>
      </c>
      <c r="T43" s="10">
        <f>T$15*Assumptions!$D$54</f>
        <v>2</v>
      </c>
      <c r="U43" s="10">
        <f>U$15*Assumptions!$D$54</f>
        <v>2</v>
      </c>
      <c r="V43" s="10">
        <f>V$15*Assumptions!$D$54</f>
        <v>2</v>
      </c>
      <c r="W43" s="10">
        <f>W$15*Assumptions!$D$54</f>
        <v>2</v>
      </c>
      <c r="X43" s="10">
        <f>X$15*Assumptions!$D$54</f>
        <v>2</v>
      </c>
      <c r="Y43" s="10">
        <f>Y$15*Assumptions!$D$54</f>
        <v>2</v>
      </c>
      <c r="Z43" s="10">
        <f>Z$15*Assumptions!$D$54</f>
        <v>2</v>
      </c>
      <c r="AA43" s="10">
        <f>AA$15*Assumptions!$D$54</f>
        <v>2</v>
      </c>
      <c r="AB43" s="10">
        <f>AB$15*Assumptions!$D$54</f>
        <v>2</v>
      </c>
      <c r="AC43" s="10">
        <f>AC$15*Assumptions!$D$54</f>
        <v>2</v>
      </c>
      <c r="AD43" s="33">
        <f>AD$15*Assumptions!$D$54</f>
        <v>2</v>
      </c>
      <c r="AE43" s="32">
        <f>AE$15*Assumptions!$D$54</f>
        <v>2</v>
      </c>
      <c r="AF43" s="10">
        <f>AF$15*Assumptions!$D$54</f>
        <v>2</v>
      </c>
      <c r="AG43" s="10">
        <f>AG$15*Assumptions!$D$54</f>
        <v>2</v>
      </c>
      <c r="AH43" s="10">
        <f>AH$15*Assumptions!$D$54</f>
        <v>2</v>
      </c>
      <c r="AI43" s="10">
        <f>AI$15*Assumptions!$D$54</f>
        <v>2</v>
      </c>
      <c r="AJ43" s="10">
        <f>AJ$15*Assumptions!$D$54</f>
        <v>2</v>
      </c>
      <c r="AK43" s="10">
        <f>AK$15*Assumptions!$D$54</f>
        <v>2</v>
      </c>
      <c r="AL43" s="10">
        <f>AL$15*Assumptions!$D$54</f>
        <v>2</v>
      </c>
      <c r="AM43" s="10">
        <f>AM$15*Assumptions!$D$54</f>
        <v>2</v>
      </c>
      <c r="AN43" s="10">
        <f>AN$15*Assumptions!$D$54</f>
        <v>2</v>
      </c>
      <c r="AO43" s="10">
        <f>AO$15*Assumptions!$D$54</f>
        <v>2</v>
      </c>
      <c r="AP43" s="33">
        <f>AP$15*Assumptions!$D$54</f>
        <v>2</v>
      </c>
      <c r="AQ43" s="32">
        <f>AQ$15*Assumptions!$D$54</f>
        <v>3</v>
      </c>
      <c r="AR43" s="10">
        <f>AR$15*Assumptions!$D$54</f>
        <v>3</v>
      </c>
      <c r="AS43" s="10">
        <f>AS$15*Assumptions!$D$54</f>
        <v>3</v>
      </c>
      <c r="AT43" s="10">
        <f>AT$15*Assumptions!$D$54</f>
        <v>3</v>
      </c>
      <c r="AU43" s="10">
        <f>AU$15*Assumptions!$D$54</f>
        <v>3</v>
      </c>
      <c r="AV43" s="10">
        <f>AV$15*Assumptions!$D$54</f>
        <v>3</v>
      </c>
      <c r="AW43" s="10">
        <f>AW$15*Assumptions!$D$54</f>
        <v>3</v>
      </c>
      <c r="AX43" s="10">
        <f>AX$15*Assumptions!$D$54</f>
        <v>3</v>
      </c>
      <c r="AY43" s="10">
        <f>AY$15*Assumptions!$D$54</f>
        <v>3</v>
      </c>
      <c r="AZ43" s="10">
        <f>AZ$15*Assumptions!$D$54</f>
        <v>3</v>
      </c>
      <c r="BA43" s="10">
        <f>BA$15*Assumptions!$D$54</f>
        <v>3</v>
      </c>
      <c r="BB43" s="33">
        <f>BB$15*Assumptions!$D$54</f>
        <v>3</v>
      </c>
      <c r="BC43" s="32">
        <f>BC$15*Assumptions!$D$54</f>
        <v>4</v>
      </c>
      <c r="BD43" s="10">
        <f>BD$15*Assumptions!$D$54</f>
        <v>4</v>
      </c>
      <c r="BE43" s="10">
        <f>BE$15*Assumptions!$D$54</f>
        <v>4</v>
      </c>
      <c r="BF43" s="10">
        <f>BF$15*Assumptions!$D$54</f>
        <v>4</v>
      </c>
      <c r="BG43" s="10">
        <f>BG$15*Assumptions!$D$54</f>
        <v>4</v>
      </c>
      <c r="BH43" s="10">
        <f>BH$15*Assumptions!$D$54</f>
        <v>4</v>
      </c>
      <c r="BI43" s="10">
        <f>BI$15*Assumptions!$D$54</f>
        <v>4</v>
      </c>
      <c r="BJ43" s="10">
        <f>BJ$15*Assumptions!$D$54</f>
        <v>4</v>
      </c>
      <c r="BK43" s="10">
        <f>BK$15*Assumptions!$D$54</f>
        <v>4</v>
      </c>
      <c r="BL43" s="10">
        <f>BL$15*Assumptions!$D$54</f>
        <v>4</v>
      </c>
      <c r="BM43" s="10">
        <f>BM$15*Assumptions!$D$54</f>
        <v>4</v>
      </c>
      <c r="BN43" s="33">
        <f>BN$15*Assumptions!$D$54</f>
        <v>4</v>
      </c>
    </row>
    <row r="44" spans="1:66" s="18" customFormat="1" ht="16" customHeight="1">
      <c r="B44" s="212" t="s">
        <v>2</v>
      </c>
      <c r="C44" s="212" t="s">
        <v>118</v>
      </c>
      <c r="D44" s="212" t="s">
        <v>45</v>
      </c>
      <c r="E44" s="212" t="s">
        <v>38</v>
      </c>
      <c r="F44" s="17" t="str">
        <f t="shared" si="0"/>
        <v>R&amp;DStaffServer DevelopmentArchitect</v>
      </c>
      <c r="G44" s="61">
        <f t="shared" ref="G44:G53" si="29">G25</f>
        <v>0</v>
      </c>
      <c r="H44" s="19">
        <f t="shared" ref="H44:AM44" si="30">G44+H25</f>
        <v>0</v>
      </c>
      <c r="I44" s="19">
        <f t="shared" si="30"/>
        <v>0</v>
      </c>
      <c r="J44" s="19">
        <f t="shared" si="30"/>
        <v>0</v>
      </c>
      <c r="K44" s="19">
        <f t="shared" si="30"/>
        <v>0</v>
      </c>
      <c r="L44" s="19">
        <f t="shared" si="30"/>
        <v>0</v>
      </c>
      <c r="M44" s="19">
        <f t="shared" si="30"/>
        <v>0</v>
      </c>
      <c r="N44" s="19">
        <f t="shared" si="30"/>
        <v>0</v>
      </c>
      <c r="O44" s="19">
        <f t="shared" si="30"/>
        <v>0</v>
      </c>
      <c r="P44" s="19">
        <f t="shared" si="30"/>
        <v>0</v>
      </c>
      <c r="Q44" s="19">
        <f t="shared" si="30"/>
        <v>0</v>
      </c>
      <c r="R44" s="62">
        <f t="shared" si="30"/>
        <v>0</v>
      </c>
      <c r="S44" s="198">
        <f t="shared" si="30"/>
        <v>0</v>
      </c>
      <c r="T44" s="19">
        <f t="shared" si="30"/>
        <v>0</v>
      </c>
      <c r="U44" s="19">
        <f t="shared" si="30"/>
        <v>0</v>
      </c>
      <c r="V44" s="19">
        <f t="shared" si="30"/>
        <v>0</v>
      </c>
      <c r="W44" s="19">
        <f t="shared" si="30"/>
        <v>0</v>
      </c>
      <c r="X44" s="19">
        <f t="shared" si="30"/>
        <v>0</v>
      </c>
      <c r="Y44" s="19">
        <f t="shared" si="30"/>
        <v>0</v>
      </c>
      <c r="Z44" s="19">
        <f t="shared" si="30"/>
        <v>0</v>
      </c>
      <c r="AA44" s="19">
        <f t="shared" si="30"/>
        <v>0</v>
      </c>
      <c r="AB44" s="19">
        <f t="shared" si="30"/>
        <v>0</v>
      </c>
      <c r="AC44" s="19">
        <f t="shared" si="30"/>
        <v>1</v>
      </c>
      <c r="AD44" s="62">
        <f t="shared" si="30"/>
        <v>1</v>
      </c>
      <c r="AE44" s="61">
        <f t="shared" si="30"/>
        <v>1</v>
      </c>
      <c r="AF44" s="19">
        <f t="shared" si="30"/>
        <v>1</v>
      </c>
      <c r="AG44" s="19">
        <f t="shared" si="30"/>
        <v>1</v>
      </c>
      <c r="AH44" s="19">
        <f t="shared" si="30"/>
        <v>1</v>
      </c>
      <c r="AI44" s="19">
        <f t="shared" si="30"/>
        <v>1</v>
      </c>
      <c r="AJ44" s="19">
        <f t="shared" si="30"/>
        <v>1</v>
      </c>
      <c r="AK44" s="19">
        <f t="shared" si="30"/>
        <v>1</v>
      </c>
      <c r="AL44" s="19">
        <f t="shared" si="30"/>
        <v>1</v>
      </c>
      <c r="AM44" s="19">
        <f t="shared" si="30"/>
        <v>1</v>
      </c>
      <c r="AN44" s="19">
        <f t="shared" ref="AN44:BN44" si="31">AM44+AN25</f>
        <v>1</v>
      </c>
      <c r="AO44" s="19">
        <f t="shared" si="31"/>
        <v>1</v>
      </c>
      <c r="AP44" s="62">
        <f t="shared" si="31"/>
        <v>1</v>
      </c>
      <c r="AQ44" s="61">
        <f t="shared" si="31"/>
        <v>1</v>
      </c>
      <c r="AR44" s="19">
        <f t="shared" si="31"/>
        <v>1</v>
      </c>
      <c r="AS44" s="19">
        <f t="shared" si="31"/>
        <v>1</v>
      </c>
      <c r="AT44" s="19">
        <f t="shared" si="31"/>
        <v>1</v>
      </c>
      <c r="AU44" s="19">
        <f t="shared" si="31"/>
        <v>1</v>
      </c>
      <c r="AV44" s="19">
        <f t="shared" si="31"/>
        <v>1</v>
      </c>
      <c r="AW44" s="19">
        <f t="shared" si="31"/>
        <v>1</v>
      </c>
      <c r="AX44" s="19">
        <f t="shared" si="31"/>
        <v>1</v>
      </c>
      <c r="AY44" s="19">
        <f t="shared" si="31"/>
        <v>1</v>
      </c>
      <c r="AZ44" s="19">
        <f t="shared" si="31"/>
        <v>1</v>
      </c>
      <c r="BA44" s="19">
        <f t="shared" si="31"/>
        <v>1</v>
      </c>
      <c r="BB44" s="62">
        <f t="shared" si="31"/>
        <v>1</v>
      </c>
      <c r="BC44" s="61">
        <f t="shared" si="31"/>
        <v>1</v>
      </c>
      <c r="BD44" s="19">
        <f t="shared" si="31"/>
        <v>1</v>
      </c>
      <c r="BE44" s="19">
        <f t="shared" si="31"/>
        <v>1</v>
      </c>
      <c r="BF44" s="19">
        <f t="shared" si="31"/>
        <v>1</v>
      </c>
      <c r="BG44" s="19">
        <f t="shared" si="31"/>
        <v>1</v>
      </c>
      <c r="BH44" s="19">
        <f t="shared" si="31"/>
        <v>1</v>
      </c>
      <c r="BI44" s="19">
        <f t="shared" si="31"/>
        <v>1</v>
      </c>
      <c r="BJ44" s="19">
        <f t="shared" si="31"/>
        <v>1</v>
      </c>
      <c r="BK44" s="19">
        <f t="shared" si="31"/>
        <v>1</v>
      </c>
      <c r="BL44" s="19">
        <f t="shared" si="31"/>
        <v>1</v>
      </c>
      <c r="BM44" s="19">
        <f t="shared" si="31"/>
        <v>1</v>
      </c>
      <c r="BN44" s="62">
        <f t="shared" si="31"/>
        <v>1</v>
      </c>
    </row>
    <row r="45" spans="1:66" s="18" customFormat="1" ht="16" customHeight="1">
      <c r="B45" s="212" t="s">
        <v>2</v>
      </c>
      <c r="C45" s="212" t="s">
        <v>118</v>
      </c>
      <c r="D45" s="212" t="s">
        <v>45</v>
      </c>
      <c r="E45" s="212" t="s">
        <v>46</v>
      </c>
      <c r="F45" s="17" t="str">
        <f t="shared" si="0"/>
        <v>R&amp;DStaffServer DevelopmentSenior Developer</v>
      </c>
      <c r="G45" s="61">
        <f t="shared" si="29"/>
        <v>0</v>
      </c>
      <c r="H45" s="19">
        <f t="shared" ref="H45:AM45" si="32">G45+H26</f>
        <v>0</v>
      </c>
      <c r="I45" s="19">
        <f t="shared" si="32"/>
        <v>0</v>
      </c>
      <c r="J45" s="19">
        <f t="shared" si="32"/>
        <v>0</v>
      </c>
      <c r="K45" s="19">
        <f t="shared" si="32"/>
        <v>0</v>
      </c>
      <c r="L45" s="19">
        <f t="shared" si="32"/>
        <v>1</v>
      </c>
      <c r="M45" s="19">
        <f t="shared" si="32"/>
        <v>1</v>
      </c>
      <c r="N45" s="19">
        <f t="shared" si="32"/>
        <v>1</v>
      </c>
      <c r="O45" s="19">
        <f t="shared" si="32"/>
        <v>1</v>
      </c>
      <c r="P45" s="19">
        <f t="shared" si="32"/>
        <v>1</v>
      </c>
      <c r="Q45" s="19">
        <f t="shared" si="32"/>
        <v>1</v>
      </c>
      <c r="R45" s="62">
        <f t="shared" si="32"/>
        <v>1</v>
      </c>
      <c r="S45" s="198">
        <f t="shared" si="32"/>
        <v>1</v>
      </c>
      <c r="T45" s="19">
        <f t="shared" si="32"/>
        <v>1</v>
      </c>
      <c r="U45" s="19">
        <f t="shared" si="32"/>
        <v>1</v>
      </c>
      <c r="V45" s="19">
        <f t="shared" si="32"/>
        <v>1</v>
      </c>
      <c r="W45" s="19">
        <f t="shared" si="32"/>
        <v>1</v>
      </c>
      <c r="X45" s="19">
        <f t="shared" si="32"/>
        <v>1</v>
      </c>
      <c r="Y45" s="19">
        <f t="shared" si="32"/>
        <v>1</v>
      </c>
      <c r="Z45" s="19">
        <f t="shared" si="32"/>
        <v>1</v>
      </c>
      <c r="AA45" s="19">
        <f t="shared" si="32"/>
        <v>1</v>
      </c>
      <c r="AB45" s="19">
        <f t="shared" si="32"/>
        <v>1</v>
      </c>
      <c r="AC45" s="19">
        <f t="shared" si="32"/>
        <v>1</v>
      </c>
      <c r="AD45" s="62">
        <f t="shared" si="32"/>
        <v>1</v>
      </c>
      <c r="AE45" s="61">
        <f t="shared" si="32"/>
        <v>1</v>
      </c>
      <c r="AF45" s="19">
        <f t="shared" si="32"/>
        <v>1</v>
      </c>
      <c r="AG45" s="19">
        <f t="shared" si="32"/>
        <v>1</v>
      </c>
      <c r="AH45" s="19">
        <f t="shared" si="32"/>
        <v>1</v>
      </c>
      <c r="AI45" s="19">
        <f t="shared" si="32"/>
        <v>1</v>
      </c>
      <c r="AJ45" s="19">
        <f t="shared" si="32"/>
        <v>1</v>
      </c>
      <c r="AK45" s="19">
        <f t="shared" si="32"/>
        <v>1</v>
      </c>
      <c r="AL45" s="19">
        <f t="shared" si="32"/>
        <v>1</v>
      </c>
      <c r="AM45" s="19">
        <f t="shared" si="32"/>
        <v>2</v>
      </c>
      <c r="AN45" s="19">
        <f t="shared" ref="AN45:BN45" si="33">AM45+AN26</f>
        <v>2</v>
      </c>
      <c r="AO45" s="19">
        <f t="shared" si="33"/>
        <v>2</v>
      </c>
      <c r="AP45" s="62">
        <f t="shared" si="33"/>
        <v>2</v>
      </c>
      <c r="AQ45" s="61">
        <f t="shared" si="33"/>
        <v>2</v>
      </c>
      <c r="AR45" s="19">
        <f t="shared" si="33"/>
        <v>2</v>
      </c>
      <c r="AS45" s="19">
        <f t="shared" si="33"/>
        <v>3</v>
      </c>
      <c r="AT45" s="19">
        <f t="shared" si="33"/>
        <v>3</v>
      </c>
      <c r="AU45" s="19">
        <f t="shared" si="33"/>
        <v>3</v>
      </c>
      <c r="AV45" s="19">
        <f t="shared" si="33"/>
        <v>3</v>
      </c>
      <c r="AW45" s="19">
        <f t="shared" si="33"/>
        <v>3</v>
      </c>
      <c r="AX45" s="19">
        <f t="shared" si="33"/>
        <v>3</v>
      </c>
      <c r="AY45" s="19">
        <f t="shared" si="33"/>
        <v>4</v>
      </c>
      <c r="AZ45" s="19">
        <f t="shared" si="33"/>
        <v>4</v>
      </c>
      <c r="BA45" s="19">
        <f t="shared" si="33"/>
        <v>4</v>
      </c>
      <c r="BB45" s="62">
        <f t="shared" si="33"/>
        <v>4</v>
      </c>
      <c r="BC45" s="61">
        <f t="shared" si="33"/>
        <v>4</v>
      </c>
      <c r="BD45" s="19">
        <f t="shared" si="33"/>
        <v>4</v>
      </c>
      <c r="BE45" s="19">
        <f t="shared" si="33"/>
        <v>5</v>
      </c>
      <c r="BF45" s="19">
        <f t="shared" si="33"/>
        <v>5</v>
      </c>
      <c r="BG45" s="19">
        <f t="shared" si="33"/>
        <v>5</v>
      </c>
      <c r="BH45" s="19">
        <f t="shared" si="33"/>
        <v>5</v>
      </c>
      <c r="BI45" s="19">
        <f t="shared" si="33"/>
        <v>5</v>
      </c>
      <c r="BJ45" s="19">
        <f t="shared" si="33"/>
        <v>5</v>
      </c>
      <c r="BK45" s="19">
        <f t="shared" si="33"/>
        <v>5</v>
      </c>
      <c r="BL45" s="19">
        <f t="shared" si="33"/>
        <v>5</v>
      </c>
      <c r="BM45" s="19">
        <f t="shared" si="33"/>
        <v>5</v>
      </c>
      <c r="BN45" s="62">
        <f t="shared" si="33"/>
        <v>5</v>
      </c>
    </row>
    <row r="46" spans="1:66" s="18" customFormat="1" ht="16" customHeight="1">
      <c r="B46" s="212" t="s">
        <v>2</v>
      </c>
      <c r="C46" s="212" t="s">
        <v>118</v>
      </c>
      <c r="D46" s="212" t="s">
        <v>45</v>
      </c>
      <c r="E46" s="212" t="s">
        <v>47</v>
      </c>
      <c r="F46" s="17" t="str">
        <f t="shared" si="0"/>
        <v>R&amp;DStaffServer DevelopmentJunior Developer</v>
      </c>
      <c r="G46" s="61">
        <f t="shared" si="29"/>
        <v>0</v>
      </c>
      <c r="H46" s="19">
        <f t="shared" ref="H46:AM46" si="34">G46+H27</f>
        <v>0</v>
      </c>
      <c r="I46" s="19">
        <f t="shared" si="34"/>
        <v>0</v>
      </c>
      <c r="J46" s="19">
        <f t="shared" si="34"/>
        <v>0</v>
      </c>
      <c r="K46" s="19">
        <f t="shared" si="34"/>
        <v>0</v>
      </c>
      <c r="L46" s="19">
        <f t="shared" si="34"/>
        <v>0</v>
      </c>
      <c r="M46" s="19">
        <f t="shared" si="34"/>
        <v>0</v>
      </c>
      <c r="N46" s="19">
        <f t="shared" si="34"/>
        <v>0</v>
      </c>
      <c r="O46" s="19">
        <f t="shared" si="34"/>
        <v>0</v>
      </c>
      <c r="P46" s="19">
        <f t="shared" si="34"/>
        <v>0</v>
      </c>
      <c r="Q46" s="19">
        <f t="shared" si="34"/>
        <v>0</v>
      </c>
      <c r="R46" s="62">
        <f t="shared" si="34"/>
        <v>0</v>
      </c>
      <c r="S46" s="198">
        <f t="shared" si="34"/>
        <v>0</v>
      </c>
      <c r="T46" s="19">
        <f t="shared" si="34"/>
        <v>0</v>
      </c>
      <c r="U46" s="19">
        <f t="shared" si="34"/>
        <v>1</v>
      </c>
      <c r="V46" s="19">
        <f t="shared" si="34"/>
        <v>1</v>
      </c>
      <c r="W46" s="19">
        <f t="shared" si="34"/>
        <v>1</v>
      </c>
      <c r="X46" s="19">
        <f t="shared" si="34"/>
        <v>1</v>
      </c>
      <c r="Y46" s="19">
        <f t="shared" si="34"/>
        <v>1</v>
      </c>
      <c r="Z46" s="19">
        <f t="shared" si="34"/>
        <v>1</v>
      </c>
      <c r="AA46" s="19">
        <f t="shared" si="34"/>
        <v>1</v>
      </c>
      <c r="AB46" s="19">
        <f t="shared" si="34"/>
        <v>1</v>
      </c>
      <c r="AC46" s="19">
        <f t="shared" si="34"/>
        <v>1</v>
      </c>
      <c r="AD46" s="62">
        <f t="shared" si="34"/>
        <v>1</v>
      </c>
      <c r="AE46" s="61">
        <f t="shared" si="34"/>
        <v>1</v>
      </c>
      <c r="AF46" s="19">
        <f t="shared" si="34"/>
        <v>1</v>
      </c>
      <c r="AG46" s="19">
        <f t="shared" si="34"/>
        <v>1</v>
      </c>
      <c r="AH46" s="19">
        <f t="shared" si="34"/>
        <v>1</v>
      </c>
      <c r="AI46" s="19">
        <f t="shared" si="34"/>
        <v>2</v>
      </c>
      <c r="AJ46" s="19">
        <f t="shared" si="34"/>
        <v>2</v>
      </c>
      <c r="AK46" s="19">
        <f t="shared" si="34"/>
        <v>2</v>
      </c>
      <c r="AL46" s="19">
        <f t="shared" si="34"/>
        <v>2</v>
      </c>
      <c r="AM46" s="19">
        <f t="shared" si="34"/>
        <v>2</v>
      </c>
      <c r="AN46" s="19">
        <f t="shared" ref="AN46:BN46" si="35">AM46+AN27</f>
        <v>2</v>
      </c>
      <c r="AO46" s="19">
        <f t="shared" si="35"/>
        <v>2</v>
      </c>
      <c r="AP46" s="62">
        <f t="shared" si="35"/>
        <v>2</v>
      </c>
      <c r="AQ46" s="61">
        <f t="shared" si="35"/>
        <v>3</v>
      </c>
      <c r="AR46" s="19">
        <f t="shared" si="35"/>
        <v>3</v>
      </c>
      <c r="AS46" s="19">
        <f t="shared" si="35"/>
        <v>3</v>
      </c>
      <c r="AT46" s="19">
        <f t="shared" si="35"/>
        <v>3</v>
      </c>
      <c r="AU46" s="19">
        <f t="shared" si="35"/>
        <v>3</v>
      </c>
      <c r="AV46" s="19">
        <f t="shared" si="35"/>
        <v>3</v>
      </c>
      <c r="AW46" s="19">
        <f t="shared" si="35"/>
        <v>3</v>
      </c>
      <c r="AX46" s="19">
        <f t="shared" si="35"/>
        <v>3</v>
      </c>
      <c r="AY46" s="19">
        <f t="shared" si="35"/>
        <v>3</v>
      </c>
      <c r="AZ46" s="19">
        <f t="shared" si="35"/>
        <v>3</v>
      </c>
      <c r="BA46" s="19">
        <f t="shared" si="35"/>
        <v>4</v>
      </c>
      <c r="BB46" s="62">
        <f t="shared" si="35"/>
        <v>4</v>
      </c>
      <c r="BC46" s="61">
        <f t="shared" si="35"/>
        <v>5</v>
      </c>
      <c r="BD46" s="19">
        <f t="shared" si="35"/>
        <v>5</v>
      </c>
      <c r="BE46" s="19">
        <f t="shared" si="35"/>
        <v>5</v>
      </c>
      <c r="BF46" s="19">
        <f t="shared" si="35"/>
        <v>5</v>
      </c>
      <c r="BG46" s="19">
        <f t="shared" si="35"/>
        <v>5</v>
      </c>
      <c r="BH46" s="19">
        <f t="shared" si="35"/>
        <v>5</v>
      </c>
      <c r="BI46" s="19">
        <f t="shared" si="35"/>
        <v>5</v>
      </c>
      <c r="BJ46" s="19">
        <f t="shared" si="35"/>
        <v>5</v>
      </c>
      <c r="BK46" s="19">
        <f t="shared" si="35"/>
        <v>5</v>
      </c>
      <c r="BL46" s="19">
        <f t="shared" si="35"/>
        <v>5</v>
      </c>
      <c r="BM46" s="19">
        <f t="shared" si="35"/>
        <v>6</v>
      </c>
      <c r="BN46" s="62">
        <f t="shared" si="35"/>
        <v>6</v>
      </c>
    </row>
    <row r="47" spans="1:66" s="18" customFormat="1" ht="16" customHeight="1">
      <c r="B47" s="212" t="s">
        <v>2</v>
      </c>
      <c r="C47" s="212" t="s">
        <v>118</v>
      </c>
      <c r="D47" s="212" t="s">
        <v>45</v>
      </c>
      <c r="E47" s="212" t="s">
        <v>48</v>
      </c>
      <c r="F47" s="17" t="str">
        <f t="shared" si="0"/>
        <v>R&amp;DStaffServer DevelopmentDBA</v>
      </c>
      <c r="G47" s="61">
        <f t="shared" si="29"/>
        <v>0</v>
      </c>
      <c r="H47" s="19">
        <f t="shared" ref="H47:AM47" si="36">G47+H28</f>
        <v>0</v>
      </c>
      <c r="I47" s="19">
        <f t="shared" si="36"/>
        <v>0</v>
      </c>
      <c r="J47" s="19">
        <f t="shared" si="36"/>
        <v>0</v>
      </c>
      <c r="K47" s="19">
        <f t="shared" si="36"/>
        <v>0</v>
      </c>
      <c r="L47" s="19">
        <f t="shared" si="36"/>
        <v>0</v>
      </c>
      <c r="M47" s="19">
        <f t="shared" si="36"/>
        <v>0</v>
      </c>
      <c r="N47" s="19">
        <f t="shared" si="36"/>
        <v>0</v>
      </c>
      <c r="O47" s="19">
        <f t="shared" si="36"/>
        <v>0</v>
      </c>
      <c r="P47" s="19">
        <f t="shared" si="36"/>
        <v>0</v>
      </c>
      <c r="Q47" s="19">
        <f t="shared" si="36"/>
        <v>0</v>
      </c>
      <c r="R47" s="62">
        <f t="shared" si="36"/>
        <v>0</v>
      </c>
      <c r="S47" s="198">
        <f t="shared" si="36"/>
        <v>0</v>
      </c>
      <c r="T47" s="19">
        <f t="shared" si="36"/>
        <v>0</v>
      </c>
      <c r="U47" s="19">
        <f t="shared" si="36"/>
        <v>0</v>
      </c>
      <c r="V47" s="19">
        <f t="shared" si="36"/>
        <v>0</v>
      </c>
      <c r="W47" s="19">
        <f t="shared" si="36"/>
        <v>0</v>
      </c>
      <c r="X47" s="19">
        <f t="shared" si="36"/>
        <v>0</v>
      </c>
      <c r="Y47" s="19">
        <f t="shared" si="36"/>
        <v>0</v>
      </c>
      <c r="Z47" s="19">
        <f t="shared" si="36"/>
        <v>1</v>
      </c>
      <c r="AA47" s="19">
        <f t="shared" si="36"/>
        <v>1</v>
      </c>
      <c r="AB47" s="19">
        <f t="shared" si="36"/>
        <v>1</v>
      </c>
      <c r="AC47" s="19">
        <f t="shared" si="36"/>
        <v>1</v>
      </c>
      <c r="AD47" s="62">
        <f t="shared" si="36"/>
        <v>1</v>
      </c>
      <c r="AE47" s="61">
        <f t="shared" si="36"/>
        <v>1</v>
      </c>
      <c r="AF47" s="19">
        <f t="shared" si="36"/>
        <v>1</v>
      </c>
      <c r="AG47" s="19">
        <f t="shared" si="36"/>
        <v>1</v>
      </c>
      <c r="AH47" s="19">
        <f t="shared" si="36"/>
        <v>1</v>
      </c>
      <c r="AI47" s="19">
        <f t="shared" si="36"/>
        <v>1</v>
      </c>
      <c r="AJ47" s="19">
        <f t="shared" si="36"/>
        <v>1</v>
      </c>
      <c r="AK47" s="19">
        <f t="shared" si="36"/>
        <v>1</v>
      </c>
      <c r="AL47" s="19">
        <f t="shared" si="36"/>
        <v>1</v>
      </c>
      <c r="AM47" s="19">
        <f t="shared" si="36"/>
        <v>1</v>
      </c>
      <c r="AN47" s="19">
        <f t="shared" ref="AN47:BN47" si="37">AM47+AN28</f>
        <v>1</v>
      </c>
      <c r="AO47" s="19">
        <f t="shared" si="37"/>
        <v>1</v>
      </c>
      <c r="AP47" s="62">
        <f t="shared" si="37"/>
        <v>1</v>
      </c>
      <c r="AQ47" s="61">
        <f t="shared" si="37"/>
        <v>1</v>
      </c>
      <c r="AR47" s="19">
        <f t="shared" si="37"/>
        <v>1</v>
      </c>
      <c r="AS47" s="19">
        <f t="shared" si="37"/>
        <v>1</v>
      </c>
      <c r="AT47" s="19">
        <f t="shared" si="37"/>
        <v>1</v>
      </c>
      <c r="AU47" s="19">
        <f t="shared" si="37"/>
        <v>1</v>
      </c>
      <c r="AV47" s="19">
        <f t="shared" si="37"/>
        <v>1</v>
      </c>
      <c r="AW47" s="19">
        <f t="shared" si="37"/>
        <v>1</v>
      </c>
      <c r="AX47" s="19">
        <f t="shared" si="37"/>
        <v>1</v>
      </c>
      <c r="AY47" s="19">
        <f t="shared" si="37"/>
        <v>1</v>
      </c>
      <c r="AZ47" s="19">
        <f t="shared" si="37"/>
        <v>1</v>
      </c>
      <c r="BA47" s="19">
        <f t="shared" si="37"/>
        <v>1</v>
      </c>
      <c r="BB47" s="62">
        <f t="shared" si="37"/>
        <v>1</v>
      </c>
      <c r="BC47" s="61">
        <f t="shared" si="37"/>
        <v>1</v>
      </c>
      <c r="BD47" s="19">
        <f t="shared" si="37"/>
        <v>1</v>
      </c>
      <c r="BE47" s="19">
        <f t="shared" si="37"/>
        <v>1</v>
      </c>
      <c r="BF47" s="19">
        <f t="shared" si="37"/>
        <v>1</v>
      </c>
      <c r="BG47" s="19">
        <f t="shared" si="37"/>
        <v>2</v>
      </c>
      <c r="BH47" s="19">
        <f t="shared" si="37"/>
        <v>2</v>
      </c>
      <c r="BI47" s="19">
        <f t="shared" si="37"/>
        <v>2</v>
      </c>
      <c r="BJ47" s="19">
        <f t="shared" si="37"/>
        <v>3</v>
      </c>
      <c r="BK47" s="19">
        <f t="shared" si="37"/>
        <v>3</v>
      </c>
      <c r="BL47" s="19">
        <f t="shared" si="37"/>
        <v>3</v>
      </c>
      <c r="BM47" s="19">
        <f t="shared" si="37"/>
        <v>3</v>
      </c>
      <c r="BN47" s="62">
        <f t="shared" si="37"/>
        <v>3</v>
      </c>
    </row>
    <row r="48" spans="1:66" s="18" customFormat="1" ht="16" customHeight="1">
      <c r="B48" s="212" t="s">
        <v>2</v>
      </c>
      <c r="C48" s="212" t="s">
        <v>118</v>
      </c>
      <c r="D48" s="212" t="s">
        <v>45</v>
      </c>
      <c r="E48" s="212" t="s">
        <v>49</v>
      </c>
      <c r="F48" s="17" t="str">
        <f t="shared" si="0"/>
        <v>R&amp;DStaffServer DevelopmentWeb Designer</v>
      </c>
      <c r="G48" s="61">
        <f t="shared" si="29"/>
        <v>0</v>
      </c>
      <c r="H48" s="19">
        <f t="shared" ref="H48:AM48" si="38">G48+H29</f>
        <v>0</v>
      </c>
      <c r="I48" s="19">
        <f t="shared" si="38"/>
        <v>0</v>
      </c>
      <c r="J48" s="19">
        <f t="shared" si="38"/>
        <v>0</v>
      </c>
      <c r="K48" s="19">
        <f t="shared" si="38"/>
        <v>0</v>
      </c>
      <c r="L48" s="19">
        <f t="shared" si="38"/>
        <v>0</v>
      </c>
      <c r="M48" s="19">
        <f t="shared" si="38"/>
        <v>0</v>
      </c>
      <c r="N48" s="19">
        <f t="shared" si="38"/>
        <v>0</v>
      </c>
      <c r="O48" s="19">
        <f t="shared" si="38"/>
        <v>0</v>
      </c>
      <c r="P48" s="19">
        <f t="shared" si="38"/>
        <v>0</v>
      </c>
      <c r="Q48" s="19">
        <f t="shared" si="38"/>
        <v>0</v>
      </c>
      <c r="R48" s="62">
        <f t="shared" si="38"/>
        <v>0</v>
      </c>
      <c r="S48" s="198">
        <f t="shared" si="38"/>
        <v>0</v>
      </c>
      <c r="T48" s="19">
        <f t="shared" si="38"/>
        <v>0</v>
      </c>
      <c r="U48" s="19">
        <f t="shared" si="38"/>
        <v>0</v>
      </c>
      <c r="V48" s="19">
        <f t="shared" si="38"/>
        <v>0</v>
      </c>
      <c r="W48" s="19">
        <f t="shared" si="38"/>
        <v>0</v>
      </c>
      <c r="X48" s="19">
        <f t="shared" si="38"/>
        <v>0</v>
      </c>
      <c r="Y48" s="19">
        <f t="shared" si="38"/>
        <v>0</v>
      </c>
      <c r="Z48" s="19">
        <f t="shared" si="38"/>
        <v>0</v>
      </c>
      <c r="AA48" s="19">
        <f t="shared" si="38"/>
        <v>0</v>
      </c>
      <c r="AB48" s="19">
        <f t="shared" si="38"/>
        <v>0</v>
      </c>
      <c r="AC48" s="19">
        <f t="shared" si="38"/>
        <v>0</v>
      </c>
      <c r="AD48" s="62">
        <f t="shared" si="38"/>
        <v>0</v>
      </c>
      <c r="AE48" s="61">
        <f t="shared" si="38"/>
        <v>0</v>
      </c>
      <c r="AF48" s="19">
        <f t="shared" si="38"/>
        <v>0</v>
      </c>
      <c r="AG48" s="19">
        <f t="shared" si="38"/>
        <v>0</v>
      </c>
      <c r="AH48" s="19">
        <f t="shared" si="38"/>
        <v>0</v>
      </c>
      <c r="AI48" s="19">
        <f t="shared" si="38"/>
        <v>0</v>
      </c>
      <c r="AJ48" s="19">
        <f t="shared" si="38"/>
        <v>0</v>
      </c>
      <c r="AK48" s="19">
        <f t="shared" si="38"/>
        <v>0</v>
      </c>
      <c r="AL48" s="19">
        <f t="shared" si="38"/>
        <v>0</v>
      </c>
      <c r="AM48" s="19">
        <f t="shared" si="38"/>
        <v>1</v>
      </c>
      <c r="AN48" s="19">
        <f t="shared" ref="AN48:BN48" si="39">AM48+AN29</f>
        <v>1</v>
      </c>
      <c r="AO48" s="19">
        <f t="shared" si="39"/>
        <v>1</v>
      </c>
      <c r="AP48" s="62">
        <f t="shared" si="39"/>
        <v>1</v>
      </c>
      <c r="AQ48" s="61">
        <f t="shared" si="39"/>
        <v>1</v>
      </c>
      <c r="AR48" s="19">
        <f t="shared" si="39"/>
        <v>1</v>
      </c>
      <c r="AS48" s="19">
        <f t="shared" si="39"/>
        <v>1</v>
      </c>
      <c r="AT48" s="19">
        <f t="shared" si="39"/>
        <v>1</v>
      </c>
      <c r="AU48" s="19">
        <f t="shared" si="39"/>
        <v>1</v>
      </c>
      <c r="AV48" s="19">
        <f t="shared" si="39"/>
        <v>1</v>
      </c>
      <c r="AW48" s="19">
        <f t="shared" si="39"/>
        <v>1</v>
      </c>
      <c r="AX48" s="19">
        <f t="shared" si="39"/>
        <v>1</v>
      </c>
      <c r="AY48" s="19">
        <f t="shared" si="39"/>
        <v>1</v>
      </c>
      <c r="AZ48" s="19">
        <f t="shared" si="39"/>
        <v>1</v>
      </c>
      <c r="BA48" s="19">
        <f t="shared" si="39"/>
        <v>1</v>
      </c>
      <c r="BB48" s="62">
        <f t="shared" si="39"/>
        <v>1</v>
      </c>
      <c r="BC48" s="61">
        <f t="shared" si="39"/>
        <v>1</v>
      </c>
      <c r="BD48" s="19">
        <f t="shared" si="39"/>
        <v>1</v>
      </c>
      <c r="BE48" s="19">
        <f t="shared" si="39"/>
        <v>1</v>
      </c>
      <c r="BF48" s="19">
        <f t="shared" si="39"/>
        <v>1</v>
      </c>
      <c r="BG48" s="19">
        <f t="shared" si="39"/>
        <v>1</v>
      </c>
      <c r="BH48" s="19">
        <f t="shared" si="39"/>
        <v>1</v>
      </c>
      <c r="BI48" s="19">
        <f t="shared" si="39"/>
        <v>1</v>
      </c>
      <c r="BJ48" s="19">
        <f t="shared" si="39"/>
        <v>1</v>
      </c>
      <c r="BK48" s="19">
        <f t="shared" si="39"/>
        <v>1</v>
      </c>
      <c r="BL48" s="19">
        <f t="shared" si="39"/>
        <v>1</v>
      </c>
      <c r="BM48" s="19">
        <f t="shared" si="39"/>
        <v>1</v>
      </c>
      <c r="BN48" s="62">
        <f t="shared" si="39"/>
        <v>1</v>
      </c>
    </row>
    <row r="49" spans="2:66" s="18" customFormat="1" ht="16" customHeight="1">
      <c r="B49" s="212" t="s">
        <v>2</v>
      </c>
      <c r="C49" s="212" t="s">
        <v>118</v>
      </c>
      <c r="D49" s="212" t="s">
        <v>173</v>
      </c>
      <c r="E49" s="212" t="s">
        <v>38</v>
      </c>
      <c r="F49" s="17" t="str">
        <f t="shared" ref="F49:F57" si="40">CONCATENATE(B49,C49,D49,E49)</f>
        <v>R&amp;DStaffAd Console TeamArchitect</v>
      </c>
      <c r="G49" s="61">
        <f t="shared" si="29"/>
        <v>0</v>
      </c>
      <c r="H49" s="19">
        <f t="shared" ref="H49:AM49" si="41">H30+G49</f>
        <v>0</v>
      </c>
      <c r="I49" s="19">
        <f t="shared" si="41"/>
        <v>0</v>
      </c>
      <c r="J49" s="19">
        <f t="shared" si="41"/>
        <v>0</v>
      </c>
      <c r="K49" s="19">
        <f t="shared" si="41"/>
        <v>0</v>
      </c>
      <c r="L49" s="19">
        <f t="shared" si="41"/>
        <v>0</v>
      </c>
      <c r="M49" s="19">
        <f t="shared" si="41"/>
        <v>0</v>
      </c>
      <c r="N49" s="19">
        <f t="shared" si="41"/>
        <v>0</v>
      </c>
      <c r="O49" s="19">
        <f t="shared" si="41"/>
        <v>0</v>
      </c>
      <c r="P49" s="19">
        <f t="shared" si="41"/>
        <v>0</v>
      </c>
      <c r="Q49" s="19">
        <f t="shared" si="41"/>
        <v>0</v>
      </c>
      <c r="R49" s="62">
        <f t="shared" si="41"/>
        <v>0</v>
      </c>
      <c r="S49" s="198">
        <f t="shared" si="41"/>
        <v>0</v>
      </c>
      <c r="T49" s="19">
        <f t="shared" si="41"/>
        <v>0</v>
      </c>
      <c r="U49" s="19">
        <f t="shared" si="41"/>
        <v>0</v>
      </c>
      <c r="V49" s="19">
        <f t="shared" si="41"/>
        <v>0</v>
      </c>
      <c r="W49" s="19">
        <f t="shared" si="41"/>
        <v>0</v>
      </c>
      <c r="X49" s="19">
        <f t="shared" si="41"/>
        <v>0</v>
      </c>
      <c r="Y49" s="19">
        <f t="shared" si="41"/>
        <v>0</v>
      </c>
      <c r="Z49" s="19">
        <f t="shared" si="41"/>
        <v>0</v>
      </c>
      <c r="AA49" s="19">
        <f t="shared" si="41"/>
        <v>0</v>
      </c>
      <c r="AB49" s="19">
        <f t="shared" si="41"/>
        <v>0</v>
      </c>
      <c r="AC49" s="19">
        <f t="shared" si="41"/>
        <v>0</v>
      </c>
      <c r="AD49" s="62">
        <f t="shared" si="41"/>
        <v>0</v>
      </c>
      <c r="AE49" s="61">
        <f t="shared" si="41"/>
        <v>0</v>
      </c>
      <c r="AF49" s="19">
        <f t="shared" si="41"/>
        <v>0</v>
      </c>
      <c r="AG49" s="19">
        <f t="shared" si="41"/>
        <v>0</v>
      </c>
      <c r="AH49" s="19">
        <f t="shared" si="41"/>
        <v>0</v>
      </c>
      <c r="AI49" s="19">
        <f t="shared" si="41"/>
        <v>0</v>
      </c>
      <c r="AJ49" s="19">
        <f t="shared" si="41"/>
        <v>0</v>
      </c>
      <c r="AK49" s="19">
        <f t="shared" si="41"/>
        <v>0</v>
      </c>
      <c r="AL49" s="19">
        <f t="shared" si="41"/>
        <v>0</v>
      </c>
      <c r="AM49" s="19">
        <f t="shared" si="41"/>
        <v>0</v>
      </c>
      <c r="AN49" s="19">
        <f t="shared" ref="AN49:BN49" si="42">AN30+AM49</f>
        <v>0</v>
      </c>
      <c r="AO49" s="19">
        <f t="shared" si="42"/>
        <v>0</v>
      </c>
      <c r="AP49" s="62">
        <f t="shared" si="42"/>
        <v>0</v>
      </c>
      <c r="AQ49" s="61">
        <f t="shared" si="42"/>
        <v>1</v>
      </c>
      <c r="AR49" s="19">
        <f t="shared" si="42"/>
        <v>1</v>
      </c>
      <c r="AS49" s="19">
        <f t="shared" si="42"/>
        <v>1</v>
      </c>
      <c r="AT49" s="19">
        <f t="shared" si="42"/>
        <v>1</v>
      </c>
      <c r="AU49" s="19">
        <f t="shared" si="42"/>
        <v>1</v>
      </c>
      <c r="AV49" s="19">
        <f t="shared" si="42"/>
        <v>1</v>
      </c>
      <c r="AW49" s="19">
        <f t="shared" si="42"/>
        <v>1</v>
      </c>
      <c r="AX49" s="19">
        <f t="shared" si="42"/>
        <v>1</v>
      </c>
      <c r="AY49" s="19">
        <f t="shared" si="42"/>
        <v>1</v>
      </c>
      <c r="AZ49" s="19">
        <f t="shared" si="42"/>
        <v>1</v>
      </c>
      <c r="BA49" s="19">
        <f t="shared" si="42"/>
        <v>1</v>
      </c>
      <c r="BB49" s="62">
        <f t="shared" si="42"/>
        <v>1</v>
      </c>
      <c r="BC49" s="61">
        <f t="shared" si="42"/>
        <v>1</v>
      </c>
      <c r="BD49" s="19">
        <f t="shared" si="42"/>
        <v>1</v>
      </c>
      <c r="BE49" s="19">
        <f t="shared" si="42"/>
        <v>1</v>
      </c>
      <c r="BF49" s="19">
        <f t="shared" si="42"/>
        <v>1</v>
      </c>
      <c r="BG49" s="19">
        <f t="shared" si="42"/>
        <v>1</v>
      </c>
      <c r="BH49" s="19">
        <f t="shared" si="42"/>
        <v>1</v>
      </c>
      <c r="BI49" s="19">
        <f t="shared" si="42"/>
        <v>1</v>
      </c>
      <c r="BJ49" s="19">
        <f t="shared" si="42"/>
        <v>1</v>
      </c>
      <c r="BK49" s="19">
        <f t="shared" si="42"/>
        <v>1</v>
      </c>
      <c r="BL49" s="19">
        <f t="shared" si="42"/>
        <v>1</v>
      </c>
      <c r="BM49" s="19">
        <f t="shared" si="42"/>
        <v>1</v>
      </c>
      <c r="BN49" s="62">
        <f t="shared" si="42"/>
        <v>1</v>
      </c>
    </row>
    <row r="50" spans="2:66" s="18" customFormat="1" ht="16" customHeight="1">
      <c r="B50" s="212" t="s">
        <v>2</v>
      </c>
      <c r="C50" s="212" t="s">
        <v>118</v>
      </c>
      <c r="D50" s="212" t="s">
        <v>173</v>
      </c>
      <c r="E50" s="212" t="s">
        <v>46</v>
      </c>
      <c r="F50" s="17" t="str">
        <f t="shared" si="40"/>
        <v>R&amp;DStaffAd Console TeamSenior Developer</v>
      </c>
      <c r="G50" s="61">
        <f t="shared" si="29"/>
        <v>1</v>
      </c>
      <c r="H50" s="19">
        <f t="shared" ref="H50:AM50" si="43">H31+G50</f>
        <v>1</v>
      </c>
      <c r="I50" s="19">
        <f t="shared" si="43"/>
        <v>1</v>
      </c>
      <c r="J50" s="19">
        <f t="shared" si="43"/>
        <v>1</v>
      </c>
      <c r="K50" s="19">
        <f t="shared" si="43"/>
        <v>1</v>
      </c>
      <c r="L50" s="19">
        <f t="shared" si="43"/>
        <v>1</v>
      </c>
      <c r="M50" s="19">
        <f t="shared" si="43"/>
        <v>1</v>
      </c>
      <c r="N50" s="19">
        <f t="shared" si="43"/>
        <v>1</v>
      </c>
      <c r="O50" s="19">
        <f t="shared" si="43"/>
        <v>1</v>
      </c>
      <c r="P50" s="19">
        <f t="shared" si="43"/>
        <v>1</v>
      </c>
      <c r="Q50" s="19">
        <f t="shared" si="43"/>
        <v>1</v>
      </c>
      <c r="R50" s="62">
        <f t="shared" si="43"/>
        <v>1</v>
      </c>
      <c r="S50" s="198">
        <f t="shared" si="43"/>
        <v>1</v>
      </c>
      <c r="T50" s="19">
        <f t="shared" si="43"/>
        <v>1</v>
      </c>
      <c r="U50" s="19">
        <f t="shared" si="43"/>
        <v>1</v>
      </c>
      <c r="V50" s="19">
        <f t="shared" si="43"/>
        <v>1</v>
      </c>
      <c r="W50" s="19">
        <f t="shared" si="43"/>
        <v>1</v>
      </c>
      <c r="X50" s="19">
        <f t="shared" si="43"/>
        <v>1</v>
      </c>
      <c r="Y50" s="19">
        <f t="shared" si="43"/>
        <v>1</v>
      </c>
      <c r="Z50" s="19">
        <f t="shared" si="43"/>
        <v>1</v>
      </c>
      <c r="AA50" s="19">
        <f t="shared" si="43"/>
        <v>1</v>
      </c>
      <c r="AB50" s="19">
        <f t="shared" si="43"/>
        <v>1</v>
      </c>
      <c r="AC50" s="19">
        <f t="shared" si="43"/>
        <v>1</v>
      </c>
      <c r="AD50" s="62">
        <f t="shared" si="43"/>
        <v>1</v>
      </c>
      <c r="AE50" s="61">
        <f t="shared" si="43"/>
        <v>2</v>
      </c>
      <c r="AF50" s="19">
        <f t="shared" si="43"/>
        <v>2</v>
      </c>
      <c r="AG50" s="19">
        <f t="shared" si="43"/>
        <v>2</v>
      </c>
      <c r="AH50" s="19">
        <f t="shared" si="43"/>
        <v>2</v>
      </c>
      <c r="AI50" s="19">
        <f t="shared" si="43"/>
        <v>2</v>
      </c>
      <c r="AJ50" s="19">
        <f t="shared" si="43"/>
        <v>2</v>
      </c>
      <c r="AK50" s="19">
        <f t="shared" si="43"/>
        <v>2</v>
      </c>
      <c r="AL50" s="19">
        <f t="shared" si="43"/>
        <v>2</v>
      </c>
      <c r="AM50" s="19">
        <f t="shared" si="43"/>
        <v>2</v>
      </c>
      <c r="AN50" s="19">
        <f t="shared" ref="AN50:BN50" si="44">AN31+AM50</f>
        <v>2</v>
      </c>
      <c r="AO50" s="19">
        <f t="shared" si="44"/>
        <v>2</v>
      </c>
      <c r="AP50" s="62">
        <f t="shared" si="44"/>
        <v>2</v>
      </c>
      <c r="AQ50" s="61">
        <f t="shared" si="44"/>
        <v>3</v>
      </c>
      <c r="AR50" s="19">
        <f t="shared" si="44"/>
        <v>3</v>
      </c>
      <c r="AS50" s="19">
        <f t="shared" si="44"/>
        <v>3</v>
      </c>
      <c r="AT50" s="19">
        <f t="shared" si="44"/>
        <v>3</v>
      </c>
      <c r="AU50" s="19">
        <f t="shared" si="44"/>
        <v>3</v>
      </c>
      <c r="AV50" s="19">
        <f t="shared" si="44"/>
        <v>4</v>
      </c>
      <c r="AW50" s="19">
        <f t="shared" si="44"/>
        <v>4</v>
      </c>
      <c r="AX50" s="19">
        <f t="shared" si="44"/>
        <v>4</v>
      </c>
      <c r="AY50" s="19">
        <f t="shared" si="44"/>
        <v>4</v>
      </c>
      <c r="AZ50" s="19">
        <f t="shared" si="44"/>
        <v>5</v>
      </c>
      <c r="BA50" s="19">
        <f t="shared" si="44"/>
        <v>5</v>
      </c>
      <c r="BB50" s="62">
        <f t="shared" si="44"/>
        <v>5</v>
      </c>
      <c r="BC50" s="61">
        <f t="shared" si="44"/>
        <v>6</v>
      </c>
      <c r="BD50" s="19">
        <f t="shared" si="44"/>
        <v>6</v>
      </c>
      <c r="BE50" s="19">
        <f t="shared" si="44"/>
        <v>7</v>
      </c>
      <c r="BF50" s="19">
        <f t="shared" si="44"/>
        <v>7</v>
      </c>
      <c r="BG50" s="19">
        <f t="shared" si="44"/>
        <v>9</v>
      </c>
      <c r="BH50" s="19">
        <f t="shared" si="44"/>
        <v>9</v>
      </c>
      <c r="BI50" s="19">
        <f t="shared" si="44"/>
        <v>9</v>
      </c>
      <c r="BJ50" s="19">
        <f t="shared" si="44"/>
        <v>9</v>
      </c>
      <c r="BK50" s="19">
        <f t="shared" si="44"/>
        <v>11</v>
      </c>
      <c r="BL50" s="19">
        <f t="shared" si="44"/>
        <v>11</v>
      </c>
      <c r="BM50" s="19">
        <f t="shared" si="44"/>
        <v>11</v>
      </c>
      <c r="BN50" s="62">
        <f t="shared" si="44"/>
        <v>11</v>
      </c>
    </row>
    <row r="51" spans="2:66" s="18" customFormat="1" ht="16" customHeight="1">
      <c r="B51" s="212" t="s">
        <v>2</v>
      </c>
      <c r="C51" s="212" t="s">
        <v>118</v>
      </c>
      <c r="D51" s="212" t="s">
        <v>173</v>
      </c>
      <c r="E51" s="212" t="s">
        <v>47</v>
      </c>
      <c r="F51" s="17" t="str">
        <f t="shared" si="40"/>
        <v>R&amp;DStaffAd Console TeamJunior Developer</v>
      </c>
      <c r="G51" s="61">
        <f t="shared" si="29"/>
        <v>0</v>
      </c>
      <c r="H51" s="19">
        <f t="shared" ref="H51:AM51" si="45">H32+G51</f>
        <v>0</v>
      </c>
      <c r="I51" s="19">
        <f t="shared" si="45"/>
        <v>0</v>
      </c>
      <c r="J51" s="19">
        <f t="shared" si="45"/>
        <v>0</v>
      </c>
      <c r="K51" s="19">
        <f t="shared" si="45"/>
        <v>0</v>
      </c>
      <c r="L51" s="19">
        <f t="shared" si="45"/>
        <v>0</v>
      </c>
      <c r="M51" s="19">
        <f t="shared" si="45"/>
        <v>0</v>
      </c>
      <c r="N51" s="19">
        <f t="shared" si="45"/>
        <v>0</v>
      </c>
      <c r="O51" s="19">
        <f t="shared" si="45"/>
        <v>0</v>
      </c>
      <c r="P51" s="19">
        <f t="shared" si="45"/>
        <v>0</v>
      </c>
      <c r="Q51" s="19">
        <f t="shared" si="45"/>
        <v>0</v>
      </c>
      <c r="R51" s="62">
        <f t="shared" si="45"/>
        <v>0</v>
      </c>
      <c r="S51" s="198">
        <f t="shared" si="45"/>
        <v>1</v>
      </c>
      <c r="T51" s="19">
        <f t="shared" si="45"/>
        <v>1</v>
      </c>
      <c r="U51" s="19">
        <f t="shared" si="45"/>
        <v>1</v>
      </c>
      <c r="V51" s="19">
        <f t="shared" si="45"/>
        <v>1</v>
      </c>
      <c r="W51" s="19">
        <f t="shared" si="45"/>
        <v>1</v>
      </c>
      <c r="X51" s="19">
        <f t="shared" si="45"/>
        <v>1</v>
      </c>
      <c r="Y51" s="19">
        <f t="shared" si="45"/>
        <v>1</v>
      </c>
      <c r="Z51" s="19">
        <f t="shared" si="45"/>
        <v>1</v>
      </c>
      <c r="AA51" s="19">
        <f t="shared" si="45"/>
        <v>1</v>
      </c>
      <c r="AB51" s="19">
        <f t="shared" si="45"/>
        <v>1</v>
      </c>
      <c r="AC51" s="19">
        <f t="shared" si="45"/>
        <v>1</v>
      </c>
      <c r="AD51" s="62">
        <f t="shared" si="45"/>
        <v>1</v>
      </c>
      <c r="AE51" s="61">
        <f t="shared" si="45"/>
        <v>1</v>
      </c>
      <c r="AF51" s="19">
        <f t="shared" si="45"/>
        <v>1</v>
      </c>
      <c r="AG51" s="19">
        <f t="shared" si="45"/>
        <v>1</v>
      </c>
      <c r="AH51" s="19">
        <f t="shared" si="45"/>
        <v>1</v>
      </c>
      <c r="AI51" s="19">
        <f t="shared" si="45"/>
        <v>1</v>
      </c>
      <c r="AJ51" s="19">
        <f t="shared" si="45"/>
        <v>1</v>
      </c>
      <c r="AK51" s="19">
        <f t="shared" si="45"/>
        <v>1</v>
      </c>
      <c r="AL51" s="19">
        <f t="shared" si="45"/>
        <v>1</v>
      </c>
      <c r="AM51" s="19">
        <f t="shared" si="45"/>
        <v>1</v>
      </c>
      <c r="AN51" s="19">
        <f t="shared" ref="AN51:BN51" si="46">AN32+AM51</f>
        <v>1</v>
      </c>
      <c r="AO51" s="19">
        <f t="shared" si="46"/>
        <v>1</v>
      </c>
      <c r="AP51" s="62">
        <f t="shared" si="46"/>
        <v>1</v>
      </c>
      <c r="AQ51" s="61">
        <f t="shared" si="46"/>
        <v>2</v>
      </c>
      <c r="AR51" s="19">
        <f t="shared" si="46"/>
        <v>2</v>
      </c>
      <c r="AS51" s="19">
        <f t="shared" si="46"/>
        <v>2</v>
      </c>
      <c r="AT51" s="19">
        <f t="shared" si="46"/>
        <v>2</v>
      </c>
      <c r="AU51" s="19">
        <f t="shared" si="46"/>
        <v>2</v>
      </c>
      <c r="AV51" s="19">
        <f t="shared" si="46"/>
        <v>2</v>
      </c>
      <c r="AW51" s="19">
        <f t="shared" si="46"/>
        <v>2</v>
      </c>
      <c r="AX51" s="19">
        <f t="shared" si="46"/>
        <v>2</v>
      </c>
      <c r="AY51" s="19">
        <f t="shared" si="46"/>
        <v>3</v>
      </c>
      <c r="AZ51" s="19">
        <f t="shared" si="46"/>
        <v>3</v>
      </c>
      <c r="BA51" s="19">
        <f t="shared" si="46"/>
        <v>3</v>
      </c>
      <c r="BB51" s="62">
        <f t="shared" si="46"/>
        <v>3</v>
      </c>
      <c r="BC51" s="61">
        <f t="shared" si="46"/>
        <v>3</v>
      </c>
      <c r="BD51" s="19">
        <f t="shared" si="46"/>
        <v>4</v>
      </c>
      <c r="BE51" s="19">
        <f t="shared" si="46"/>
        <v>4</v>
      </c>
      <c r="BF51" s="19">
        <f t="shared" si="46"/>
        <v>4</v>
      </c>
      <c r="BG51" s="19">
        <f t="shared" si="46"/>
        <v>4</v>
      </c>
      <c r="BH51" s="19">
        <f t="shared" si="46"/>
        <v>6</v>
      </c>
      <c r="BI51" s="19">
        <f t="shared" si="46"/>
        <v>6</v>
      </c>
      <c r="BJ51" s="19">
        <f t="shared" si="46"/>
        <v>6</v>
      </c>
      <c r="BK51" s="19">
        <f t="shared" si="46"/>
        <v>6</v>
      </c>
      <c r="BL51" s="19">
        <f t="shared" si="46"/>
        <v>8</v>
      </c>
      <c r="BM51" s="19">
        <f t="shared" si="46"/>
        <v>8</v>
      </c>
      <c r="BN51" s="62">
        <f t="shared" si="46"/>
        <v>8</v>
      </c>
    </row>
    <row r="52" spans="2:66" s="18" customFormat="1" ht="16" customHeight="1">
      <c r="B52" s="212" t="s">
        <v>2</v>
      </c>
      <c r="C52" s="212" t="s">
        <v>118</v>
      </c>
      <c r="D52" s="212" t="s">
        <v>173</v>
      </c>
      <c r="E52" s="212" t="s">
        <v>48</v>
      </c>
      <c r="F52" s="17" t="str">
        <f t="shared" si="40"/>
        <v>R&amp;DStaffAd Console TeamDBA</v>
      </c>
      <c r="G52" s="61">
        <f t="shared" si="29"/>
        <v>0</v>
      </c>
      <c r="H52" s="19">
        <f t="shared" ref="H52:AM52" si="47">H33+G52</f>
        <v>0</v>
      </c>
      <c r="I52" s="19">
        <f t="shared" si="47"/>
        <v>0</v>
      </c>
      <c r="J52" s="19">
        <f t="shared" si="47"/>
        <v>0</v>
      </c>
      <c r="K52" s="19">
        <f t="shared" si="47"/>
        <v>0</v>
      </c>
      <c r="L52" s="19">
        <f t="shared" si="47"/>
        <v>0</v>
      </c>
      <c r="M52" s="19">
        <f t="shared" si="47"/>
        <v>0</v>
      </c>
      <c r="N52" s="19">
        <f t="shared" si="47"/>
        <v>0</v>
      </c>
      <c r="O52" s="19">
        <f t="shared" si="47"/>
        <v>0</v>
      </c>
      <c r="P52" s="19">
        <f t="shared" si="47"/>
        <v>0</v>
      </c>
      <c r="Q52" s="19">
        <f t="shared" si="47"/>
        <v>0</v>
      </c>
      <c r="R52" s="62">
        <f t="shared" si="47"/>
        <v>0</v>
      </c>
      <c r="S52" s="198">
        <f t="shared" si="47"/>
        <v>0</v>
      </c>
      <c r="T52" s="19">
        <f t="shared" si="47"/>
        <v>0</v>
      </c>
      <c r="U52" s="19">
        <f t="shared" si="47"/>
        <v>0</v>
      </c>
      <c r="V52" s="19">
        <f t="shared" si="47"/>
        <v>0</v>
      </c>
      <c r="W52" s="19">
        <f t="shared" si="47"/>
        <v>0</v>
      </c>
      <c r="X52" s="19">
        <f t="shared" si="47"/>
        <v>0</v>
      </c>
      <c r="Y52" s="19">
        <f t="shared" si="47"/>
        <v>0</v>
      </c>
      <c r="Z52" s="19">
        <f t="shared" si="47"/>
        <v>0</v>
      </c>
      <c r="AA52" s="19">
        <f t="shared" si="47"/>
        <v>0</v>
      </c>
      <c r="AB52" s="19">
        <f t="shared" si="47"/>
        <v>0</v>
      </c>
      <c r="AC52" s="19">
        <f t="shared" si="47"/>
        <v>0</v>
      </c>
      <c r="AD52" s="62">
        <f t="shared" si="47"/>
        <v>0</v>
      </c>
      <c r="AE52" s="61">
        <f t="shared" si="47"/>
        <v>0</v>
      </c>
      <c r="AF52" s="19">
        <f t="shared" si="47"/>
        <v>0</v>
      </c>
      <c r="AG52" s="19">
        <f t="shared" si="47"/>
        <v>0</v>
      </c>
      <c r="AH52" s="19">
        <f t="shared" si="47"/>
        <v>0</v>
      </c>
      <c r="AI52" s="19">
        <f t="shared" si="47"/>
        <v>0</v>
      </c>
      <c r="AJ52" s="19">
        <f t="shared" si="47"/>
        <v>0</v>
      </c>
      <c r="AK52" s="19">
        <f t="shared" si="47"/>
        <v>0</v>
      </c>
      <c r="AL52" s="19">
        <f t="shared" si="47"/>
        <v>0</v>
      </c>
      <c r="AM52" s="19">
        <f t="shared" si="47"/>
        <v>0</v>
      </c>
      <c r="AN52" s="19">
        <f t="shared" ref="AN52:BN52" si="48">AN33+AM52</f>
        <v>0</v>
      </c>
      <c r="AO52" s="19">
        <f t="shared" si="48"/>
        <v>0</v>
      </c>
      <c r="AP52" s="62">
        <f t="shared" si="48"/>
        <v>0</v>
      </c>
      <c r="AQ52" s="61">
        <f t="shared" si="48"/>
        <v>0</v>
      </c>
      <c r="AR52" s="19">
        <f t="shared" si="48"/>
        <v>0</v>
      </c>
      <c r="AS52" s="19">
        <f t="shared" si="48"/>
        <v>0</v>
      </c>
      <c r="AT52" s="19">
        <f t="shared" si="48"/>
        <v>0</v>
      </c>
      <c r="AU52" s="19">
        <f t="shared" si="48"/>
        <v>0</v>
      </c>
      <c r="AV52" s="19">
        <f t="shared" si="48"/>
        <v>0</v>
      </c>
      <c r="AW52" s="19">
        <f t="shared" si="48"/>
        <v>0</v>
      </c>
      <c r="AX52" s="19">
        <f t="shared" si="48"/>
        <v>0</v>
      </c>
      <c r="AY52" s="19">
        <f t="shared" si="48"/>
        <v>0</v>
      </c>
      <c r="AZ52" s="19">
        <f t="shared" si="48"/>
        <v>0</v>
      </c>
      <c r="BA52" s="19">
        <f t="shared" si="48"/>
        <v>0</v>
      </c>
      <c r="BB52" s="62">
        <f t="shared" si="48"/>
        <v>0</v>
      </c>
      <c r="BC52" s="61">
        <f t="shared" si="48"/>
        <v>1</v>
      </c>
      <c r="BD52" s="19">
        <f t="shared" si="48"/>
        <v>1</v>
      </c>
      <c r="BE52" s="19">
        <f t="shared" si="48"/>
        <v>1</v>
      </c>
      <c r="BF52" s="19">
        <f t="shared" si="48"/>
        <v>1</v>
      </c>
      <c r="BG52" s="19">
        <f t="shared" si="48"/>
        <v>1</v>
      </c>
      <c r="BH52" s="19">
        <f t="shared" si="48"/>
        <v>1</v>
      </c>
      <c r="BI52" s="19">
        <f t="shared" si="48"/>
        <v>1</v>
      </c>
      <c r="BJ52" s="19">
        <f t="shared" si="48"/>
        <v>1</v>
      </c>
      <c r="BK52" s="19">
        <f t="shared" si="48"/>
        <v>1</v>
      </c>
      <c r="BL52" s="19">
        <f t="shared" si="48"/>
        <v>1</v>
      </c>
      <c r="BM52" s="19">
        <f t="shared" si="48"/>
        <v>1</v>
      </c>
      <c r="BN52" s="62">
        <f t="shared" si="48"/>
        <v>1</v>
      </c>
    </row>
    <row r="53" spans="2:66" s="18" customFormat="1" ht="16" customHeight="1">
      <c r="B53" s="212" t="s">
        <v>2</v>
      </c>
      <c r="C53" s="212" t="s">
        <v>118</v>
      </c>
      <c r="D53" s="212" t="s">
        <v>173</v>
      </c>
      <c r="E53" s="212" t="s">
        <v>49</v>
      </c>
      <c r="F53" s="17" t="str">
        <f t="shared" si="40"/>
        <v>R&amp;DStaffAd Console TeamWeb Designer</v>
      </c>
      <c r="G53" s="61">
        <f t="shared" si="29"/>
        <v>0</v>
      </c>
      <c r="H53" s="19">
        <f t="shared" ref="H53:AM53" si="49">H34+G53</f>
        <v>0</v>
      </c>
      <c r="I53" s="19">
        <f t="shared" si="49"/>
        <v>0</v>
      </c>
      <c r="J53" s="19">
        <f t="shared" si="49"/>
        <v>0</v>
      </c>
      <c r="K53" s="19">
        <f t="shared" si="49"/>
        <v>0</v>
      </c>
      <c r="L53" s="19">
        <f t="shared" si="49"/>
        <v>0</v>
      </c>
      <c r="M53" s="19">
        <f t="shared" si="49"/>
        <v>0</v>
      </c>
      <c r="N53" s="19">
        <f t="shared" si="49"/>
        <v>0</v>
      </c>
      <c r="O53" s="19">
        <f t="shared" si="49"/>
        <v>0</v>
      </c>
      <c r="P53" s="19">
        <f t="shared" si="49"/>
        <v>0</v>
      </c>
      <c r="Q53" s="19">
        <f t="shared" si="49"/>
        <v>0</v>
      </c>
      <c r="R53" s="62">
        <f t="shared" si="49"/>
        <v>0</v>
      </c>
      <c r="S53" s="198">
        <f t="shared" si="49"/>
        <v>0</v>
      </c>
      <c r="T53" s="19">
        <f t="shared" si="49"/>
        <v>0</v>
      </c>
      <c r="U53" s="19">
        <f t="shared" si="49"/>
        <v>0</v>
      </c>
      <c r="V53" s="19">
        <f t="shared" si="49"/>
        <v>0</v>
      </c>
      <c r="W53" s="19">
        <f t="shared" si="49"/>
        <v>0</v>
      </c>
      <c r="X53" s="19">
        <f t="shared" si="49"/>
        <v>0</v>
      </c>
      <c r="Y53" s="19">
        <f t="shared" si="49"/>
        <v>0</v>
      </c>
      <c r="Z53" s="19">
        <f t="shared" si="49"/>
        <v>0</v>
      </c>
      <c r="AA53" s="19">
        <f t="shared" si="49"/>
        <v>0</v>
      </c>
      <c r="AB53" s="19">
        <f t="shared" si="49"/>
        <v>0</v>
      </c>
      <c r="AC53" s="19">
        <f t="shared" si="49"/>
        <v>0</v>
      </c>
      <c r="AD53" s="62">
        <f t="shared" si="49"/>
        <v>0</v>
      </c>
      <c r="AE53" s="61">
        <f t="shared" si="49"/>
        <v>0</v>
      </c>
      <c r="AF53" s="19">
        <f t="shared" si="49"/>
        <v>0</v>
      </c>
      <c r="AG53" s="19">
        <f t="shared" si="49"/>
        <v>0</v>
      </c>
      <c r="AH53" s="19">
        <f t="shared" si="49"/>
        <v>0</v>
      </c>
      <c r="AI53" s="19">
        <f t="shared" si="49"/>
        <v>0</v>
      </c>
      <c r="AJ53" s="19">
        <f t="shared" si="49"/>
        <v>0</v>
      </c>
      <c r="AK53" s="19">
        <f t="shared" si="49"/>
        <v>0</v>
      </c>
      <c r="AL53" s="19">
        <f t="shared" si="49"/>
        <v>0</v>
      </c>
      <c r="AM53" s="19">
        <f t="shared" si="49"/>
        <v>0</v>
      </c>
      <c r="AN53" s="19">
        <f t="shared" ref="AN53:BN53" si="50">AN34+AM53</f>
        <v>0</v>
      </c>
      <c r="AO53" s="19">
        <f t="shared" si="50"/>
        <v>1</v>
      </c>
      <c r="AP53" s="62">
        <f t="shared" si="50"/>
        <v>1</v>
      </c>
      <c r="AQ53" s="61">
        <f t="shared" si="50"/>
        <v>1</v>
      </c>
      <c r="AR53" s="19">
        <f t="shared" si="50"/>
        <v>1</v>
      </c>
      <c r="AS53" s="19">
        <f t="shared" si="50"/>
        <v>1</v>
      </c>
      <c r="AT53" s="19">
        <f t="shared" si="50"/>
        <v>1</v>
      </c>
      <c r="AU53" s="19">
        <f t="shared" si="50"/>
        <v>1</v>
      </c>
      <c r="AV53" s="19">
        <f t="shared" si="50"/>
        <v>1</v>
      </c>
      <c r="AW53" s="19">
        <f t="shared" si="50"/>
        <v>1</v>
      </c>
      <c r="AX53" s="19">
        <f t="shared" si="50"/>
        <v>1</v>
      </c>
      <c r="AY53" s="19">
        <f t="shared" si="50"/>
        <v>1</v>
      </c>
      <c r="AZ53" s="19">
        <f t="shared" si="50"/>
        <v>1</v>
      </c>
      <c r="BA53" s="19">
        <f t="shared" si="50"/>
        <v>1</v>
      </c>
      <c r="BB53" s="62">
        <f t="shared" si="50"/>
        <v>1</v>
      </c>
      <c r="BC53" s="61">
        <f t="shared" si="50"/>
        <v>2</v>
      </c>
      <c r="BD53" s="19">
        <f t="shared" si="50"/>
        <v>2</v>
      </c>
      <c r="BE53" s="19">
        <f t="shared" si="50"/>
        <v>3</v>
      </c>
      <c r="BF53" s="19">
        <f t="shared" si="50"/>
        <v>3</v>
      </c>
      <c r="BG53" s="19">
        <f t="shared" si="50"/>
        <v>3</v>
      </c>
      <c r="BH53" s="19">
        <f t="shared" si="50"/>
        <v>3</v>
      </c>
      <c r="BI53" s="19">
        <f t="shared" si="50"/>
        <v>3</v>
      </c>
      <c r="BJ53" s="19">
        <f t="shared" si="50"/>
        <v>3</v>
      </c>
      <c r="BK53" s="19">
        <f t="shared" si="50"/>
        <v>3</v>
      </c>
      <c r="BL53" s="19">
        <f t="shared" si="50"/>
        <v>3</v>
      </c>
      <c r="BM53" s="19">
        <f t="shared" si="50"/>
        <v>3</v>
      </c>
      <c r="BN53" s="62">
        <f t="shared" si="50"/>
        <v>3</v>
      </c>
    </row>
    <row r="54" spans="2:66" s="18" customFormat="1" ht="16" customHeight="1">
      <c r="B54" s="212" t="s">
        <v>2</v>
      </c>
      <c r="C54" s="212" t="s">
        <v>118</v>
      </c>
      <c r="D54" s="212" t="s">
        <v>174</v>
      </c>
      <c r="E54" s="212" t="s">
        <v>38</v>
      </c>
      <c r="F54" s="17" t="str">
        <f t="shared" si="40"/>
        <v>R&amp;DStaffPoP TeamArchitect</v>
      </c>
      <c r="G54" s="61" t="e">
        <f>#REF!</f>
        <v>#REF!</v>
      </c>
      <c r="H54" s="19" t="e">
        <f>#REF!+G54</f>
        <v>#REF!</v>
      </c>
      <c r="I54" s="19" t="e">
        <f>#REF!+H54</f>
        <v>#REF!</v>
      </c>
      <c r="J54" s="19" t="e">
        <f>#REF!+I54</f>
        <v>#REF!</v>
      </c>
      <c r="K54" s="19" t="e">
        <f>#REF!+J54</f>
        <v>#REF!</v>
      </c>
      <c r="L54" s="19" t="e">
        <f>#REF!+K54</f>
        <v>#REF!</v>
      </c>
      <c r="M54" s="19" t="e">
        <f>#REF!+L54</f>
        <v>#REF!</v>
      </c>
      <c r="N54" s="19" t="e">
        <f>#REF!+M54</f>
        <v>#REF!</v>
      </c>
      <c r="O54" s="19" t="e">
        <f>#REF!+N54</f>
        <v>#REF!</v>
      </c>
      <c r="P54" s="19" t="e">
        <f>#REF!+O54</f>
        <v>#REF!</v>
      </c>
      <c r="Q54" s="19" t="e">
        <f>#REF!+P54</f>
        <v>#REF!</v>
      </c>
      <c r="R54" s="62" t="e">
        <f>#REF!+Q54</f>
        <v>#REF!</v>
      </c>
      <c r="S54" s="198" t="e">
        <f>#REF!+R54</f>
        <v>#REF!</v>
      </c>
      <c r="T54" s="19" t="e">
        <f>#REF!+S54</f>
        <v>#REF!</v>
      </c>
      <c r="U54" s="19" t="e">
        <f>#REF!+T54</f>
        <v>#REF!</v>
      </c>
      <c r="V54" s="19" t="e">
        <f>#REF!+U54</f>
        <v>#REF!</v>
      </c>
      <c r="W54" s="19" t="e">
        <f>#REF!+V54</f>
        <v>#REF!</v>
      </c>
      <c r="X54" s="19" t="e">
        <f>#REF!+W54</f>
        <v>#REF!</v>
      </c>
      <c r="Y54" s="19" t="e">
        <f>#REF!+X54</f>
        <v>#REF!</v>
      </c>
      <c r="Z54" s="19" t="e">
        <f>#REF!+Y54</f>
        <v>#REF!</v>
      </c>
      <c r="AA54" s="19" t="e">
        <f>#REF!+Z54</f>
        <v>#REF!</v>
      </c>
      <c r="AB54" s="19" t="e">
        <f>#REF!+AA54</f>
        <v>#REF!</v>
      </c>
      <c r="AC54" s="19" t="e">
        <f>#REF!+AB54</f>
        <v>#REF!</v>
      </c>
      <c r="AD54" s="62" t="e">
        <f>#REF!+AC54</f>
        <v>#REF!</v>
      </c>
      <c r="AE54" s="61" t="e">
        <f>#REF!+AD54</f>
        <v>#REF!</v>
      </c>
      <c r="AF54" s="19" t="e">
        <f>#REF!+AE54</f>
        <v>#REF!</v>
      </c>
      <c r="AG54" s="19" t="e">
        <f>#REF!+AF54</f>
        <v>#REF!</v>
      </c>
      <c r="AH54" s="19" t="e">
        <f>#REF!+AG54</f>
        <v>#REF!</v>
      </c>
      <c r="AI54" s="19" t="e">
        <f>#REF!+AH54</f>
        <v>#REF!</v>
      </c>
      <c r="AJ54" s="19" t="e">
        <f>#REF!+AI54</f>
        <v>#REF!</v>
      </c>
      <c r="AK54" s="19" t="e">
        <f>#REF!+AJ54</f>
        <v>#REF!</v>
      </c>
      <c r="AL54" s="19" t="e">
        <f>#REF!+AK54</f>
        <v>#REF!</v>
      </c>
      <c r="AM54" s="19" t="e">
        <f>#REF!+AL54</f>
        <v>#REF!</v>
      </c>
      <c r="AN54" s="19" t="e">
        <f>#REF!+AM54</f>
        <v>#REF!</v>
      </c>
      <c r="AO54" s="19" t="e">
        <f>#REF!+AN54</f>
        <v>#REF!</v>
      </c>
      <c r="AP54" s="62" t="e">
        <f>#REF!+AO54</f>
        <v>#REF!</v>
      </c>
      <c r="AQ54" s="61" t="e">
        <f>#REF!+AP54</f>
        <v>#REF!</v>
      </c>
      <c r="AR54" s="19" t="e">
        <f>#REF!+AQ54</f>
        <v>#REF!</v>
      </c>
      <c r="AS54" s="19" t="e">
        <f>#REF!+AR54</f>
        <v>#REF!</v>
      </c>
      <c r="AT54" s="19" t="e">
        <f>#REF!+AS54</f>
        <v>#REF!</v>
      </c>
      <c r="AU54" s="19" t="e">
        <f>#REF!+AT54</f>
        <v>#REF!</v>
      </c>
      <c r="AV54" s="19" t="e">
        <f>#REF!+AU54</f>
        <v>#REF!</v>
      </c>
      <c r="AW54" s="19" t="e">
        <f>#REF!+AV54</f>
        <v>#REF!</v>
      </c>
      <c r="AX54" s="19" t="e">
        <f>#REF!+AW54</f>
        <v>#REF!</v>
      </c>
      <c r="AY54" s="19" t="e">
        <f>#REF!+AX54</f>
        <v>#REF!</v>
      </c>
      <c r="AZ54" s="19" t="e">
        <f>#REF!+AY54</f>
        <v>#REF!</v>
      </c>
      <c r="BA54" s="19" t="e">
        <f>#REF!+AZ54</f>
        <v>#REF!</v>
      </c>
      <c r="BB54" s="62" t="e">
        <f>#REF!+BA54</f>
        <v>#REF!</v>
      </c>
      <c r="BC54" s="61" t="e">
        <f>#REF!+BB54</f>
        <v>#REF!</v>
      </c>
      <c r="BD54" s="19" t="e">
        <f>#REF!+BC54</f>
        <v>#REF!</v>
      </c>
      <c r="BE54" s="19" t="e">
        <f>#REF!+BD54</f>
        <v>#REF!</v>
      </c>
      <c r="BF54" s="19" t="e">
        <f>#REF!+BE54</f>
        <v>#REF!</v>
      </c>
      <c r="BG54" s="19" t="e">
        <f>#REF!+BF54</f>
        <v>#REF!</v>
      </c>
      <c r="BH54" s="19" t="e">
        <f>#REF!+BG54</f>
        <v>#REF!</v>
      </c>
      <c r="BI54" s="19" t="e">
        <f>#REF!+BH54</f>
        <v>#REF!</v>
      </c>
      <c r="BJ54" s="19" t="e">
        <f>#REF!+BI54</f>
        <v>#REF!</v>
      </c>
      <c r="BK54" s="19" t="e">
        <f>#REF!+BJ54</f>
        <v>#REF!</v>
      </c>
      <c r="BL54" s="19" t="e">
        <f>#REF!+BK54</f>
        <v>#REF!</v>
      </c>
      <c r="BM54" s="19" t="e">
        <f>#REF!+BL54</f>
        <v>#REF!</v>
      </c>
      <c r="BN54" s="62" t="e">
        <f>#REF!+BM54</f>
        <v>#REF!</v>
      </c>
    </row>
    <row r="55" spans="2:66" s="18" customFormat="1" ht="16" customHeight="1">
      <c r="B55" s="212" t="s">
        <v>2</v>
      </c>
      <c r="C55" s="212" t="s">
        <v>118</v>
      </c>
      <c r="D55" s="212" t="s">
        <v>174</v>
      </c>
      <c r="E55" s="212" t="s">
        <v>46</v>
      </c>
      <c r="F55" s="17" t="str">
        <f t="shared" si="40"/>
        <v>R&amp;DStaffPoP TeamSenior Developer</v>
      </c>
      <c r="G55" s="61" t="e">
        <f>#REF!</f>
        <v>#REF!</v>
      </c>
      <c r="H55" s="19" t="e">
        <f>#REF!+G55</f>
        <v>#REF!</v>
      </c>
      <c r="I55" s="19" t="e">
        <f>#REF!+H55</f>
        <v>#REF!</v>
      </c>
      <c r="J55" s="19" t="e">
        <f>#REF!+I55</f>
        <v>#REF!</v>
      </c>
      <c r="K55" s="19" t="e">
        <f>#REF!+J55</f>
        <v>#REF!</v>
      </c>
      <c r="L55" s="19" t="e">
        <f>#REF!+K55</f>
        <v>#REF!</v>
      </c>
      <c r="M55" s="19" t="e">
        <f>#REF!+L55</f>
        <v>#REF!</v>
      </c>
      <c r="N55" s="19" t="e">
        <f>#REF!+M55</f>
        <v>#REF!</v>
      </c>
      <c r="O55" s="19" t="e">
        <f>#REF!+N55</f>
        <v>#REF!</v>
      </c>
      <c r="P55" s="19" t="e">
        <f>#REF!+O55</f>
        <v>#REF!</v>
      </c>
      <c r="Q55" s="19" t="e">
        <f>#REF!+P55</f>
        <v>#REF!</v>
      </c>
      <c r="R55" s="62" t="e">
        <f>#REF!+Q55</f>
        <v>#REF!</v>
      </c>
      <c r="S55" s="198" t="e">
        <f>#REF!+R55</f>
        <v>#REF!</v>
      </c>
      <c r="T55" s="19" t="e">
        <f>#REF!+S55</f>
        <v>#REF!</v>
      </c>
      <c r="U55" s="19" t="e">
        <f>#REF!+T55</f>
        <v>#REF!</v>
      </c>
      <c r="V55" s="19" t="e">
        <f>#REF!+U55</f>
        <v>#REF!</v>
      </c>
      <c r="W55" s="19" t="e">
        <f>#REF!+V55</f>
        <v>#REF!</v>
      </c>
      <c r="X55" s="19" t="e">
        <f>#REF!+W55</f>
        <v>#REF!</v>
      </c>
      <c r="Y55" s="19" t="e">
        <f>#REF!+X55</f>
        <v>#REF!</v>
      </c>
      <c r="Z55" s="19" t="e">
        <f>#REF!+Y55</f>
        <v>#REF!</v>
      </c>
      <c r="AA55" s="19" t="e">
        <f>#REF!+Z55</f>
        <v>#REF!</v>
      </c>
      <c r="AB55" s="19" t="e">
        <f>#REF!+AA55</f>
        <v>#REF!</v>
      </c>
      <c r="AC55" s="19" t="e">
        <f>#REF!+AB55</f>
        <v>#REF!</v>
      </c>
      <c r="AD55" s="62" t="e">
        <f>#REF!+AC55</f>
        <v>#REF!</v>
      </c>
      <c r="AE55" s="61" t="e">
        <f>#REF!+AD55</f>
        <v>#REF!</v>
      </c>
      <c r="AF55" s="19" t="e">
        <f>#REF!+AE55</f>
        <v>#REF!</v>
      </c>
      <c r="AG55" s="19" t="e">
        <f>#REF!+AF55</f>
        <v>#REF!</v>
      </c>
      <c r="AH55" s="19" t="e">
        <f>#REF!+AG55</f>
        <v>#REF!</v>
      </c>
      <c r="AI55" s="19" t="e">
        <f>#REF!+AH55</f>
        <v>#REF!</v>
      </c>
      <c r="AJ55" s="19" t="e">
        <f>#REF!+AI55</f>
        <v>#REF!</v>
      </c>
      <c r="AK55" s="19" t="e">
        <f>#REF!+AJ55</f>
        <v>#REF!</v>
      </c>
      <c r="AL55" s="19" t="e">
        <f>#REF!+AK55</f>
        <v>#REF!</v>
      </c>
      <c r="AM55" s="19" t="e">
        <f>#REF!+AL55</f>
        <v>#REF!</v>
      </c>
      <c r="AN55" s="19" t="e">
        <f>#REF!+AM55</f>
        <v>#REF!</v>
      </c>
      <c r="AO55" s="19" t="e">
        <f>#REF!+AN55</f>
        <v>#REF!</v>
      </c>
      <c r="AP55" s="62" t="e">
        <f>#REF!+AO55</f>
        <v>#REF!</v>
      </c>
      <c r="AQ55" s="61" t="e">
        <f>#REF!+AP55</f>
        <v>#REF!</v>
      </c>
      <c r="AR55" s="19" t="e">
        <f>#REF!+AQ55</f>
        <v>#REF!</v>
      </c>
      <c r="AS55" s="19" t="e">
        <f>#REF!+AR55</f>
        <v>#REF!</v>
      </c>
      <c r="AT55" s="19" t="e">
        <f>#REF!+AS55</f>
        <v>#REF!</v>
      </c>
      <c r="AU55" s="19" t="e">
        <f>#REF!+AT55</f>
        <v>#REF!</v>
      </c>
      <c r="AV55" s="19" t="e">
        <f>#REF!+AU55</f>
        <v>#REF!</v>
      </c>
      <c r="AW55" s="19" t="e">
        <f>#REF!+AV55</f>
        <v>#REF!</v>
      </c>
      <c r="AX55" s="19" t="e">
        <f>#REF!+AW55</f>
        <v>#REF!</v>
      </c>
      <c r="AY55" s="19" t="e">
        <f>#REF!+AX55</f>
        <v>#REF!</v>
      </c>
      <c r="AZ55" s="19" t="e">
        <f>#REF!+AY55</f>
        <v>#REF!</v>
      </c>
      <c r="BA55" s="19" t="e">
        <f>#REF!+AZ55</f>
        <v>#REF!</v>
      </c>
      <c r="BB55" s="62" t="e">
        <f>#REF!+BA55</f>
        <v>#REF!</v>
      </c>
      <c r="BC55" s="61" t="e">
        <f>#REF!+BB55</f>
        <v>#REF!</v>
      </c>
      <c r="BD55" s="19" t="e">
        <f>#REF!+BC55</f>
        <v>#REF!</v>
      </c>
      <c r="BE55" s="19" t="e">
        <f>#REF!+BD55</f>
        <v>#REF!</v>
      </c>
      <c r="BF55" s="19" t="e">
        <f>#REF!+BE55</f>
        <v>#REF!</v>
      </c>
      <c r="BG55" s="19" t="e">
        <f>#REF!+BF55</f>
        <v>#REF!</v>
      </c>
      <c r="BH55" s="19" t="e">
        <f>#REF!+BG55</f>
        <v>#REF!</v>
      </c>
      <c r="BI55" s="19" t="e">
        <f>#REF!+BH55</f>
        <v>#REF!</v>
      </c>
      <c r="BJ55" s="19" t="e">
        <f>#REF!+BI55</f>
        <v>#REF!</v>
      </c>
      <c r="BK55" s="19" t="e">
        <f>#REF!+BJ55</f>
        <v>#REF!</v>
      </c>
      <c r="BL55" s="19" t="e">
        <f>#REF!+BK55</f>
        <v>#REF!</v>
      </c>
      <c r="BM55" s="19" t="e">
        <f>#REF!+BL55</f>
        <v>#REF!</v>
      </c>
      <c r="BN55" s="62" t="e">
        <f>#REF!+BM55</f>
        <v>#REF!</v>
      </c>
    </row>
    <row r="56" spans="2:66" s="18" customFormat="1" ht="16" customHeight="1">
      <c r="B56" s="212" t="s">
        <v>2</v>
      </c>
      <c r="C56" s="212" t="s">
        <v>118</v>
      </c>
      <c r="D56" s="212" t="s">
        <v>174</v>
      </c>
      <c r="E56" s="212" t="s">
        <v>47</v>
      </c>
      <c r="F56" s="17" t="str">
        <f t="shared" si="40"/>
        <v>R&amp;DStaffPoP TeamJunior Developer</v>
      </c>
      <c r="G56" s="61" t="e">
        <f>#REF!</f>
        <v>#REF!</v>
      </c>
      <c r="H56" s="19" t="e">
        <f>#REF!+G56</f>
        <v>#REF!</v>
      </c>
      <c r="I56" s="19" t="e">
        <f>#REF!+H56</f>
        <v>#REF!</v>
      </c>
      <c r="J56" s="19" t="e">
        <f>#REF!+I56</f>
        <v>#REF!</v>
      </c>
      <c r="K56" s="19" t="e">
        <f>#REF!+J56</f>
        <v>#REF!</v>
      </c>
      <c r="L56" s="19" t="e">
        <f>#REF!+K56</f>
        <v>#REF!</v>
      </c>
      <c r="M56" s="19" t="e">
        <f>#REF!+L56</f>
        <v>#REF!</v>
      </c>
      <c r="N56" s="19" t="e">
        <f>#REF!+M56</f>
        <v>#REF!</v>
      </c>
      <c r="O56" s="19" t="e">
        <f>#REF!+N56</f>
        <v>#REF!</v>
      </c>
      <c r="P56" s="19" t="e">
        <f>#REF!+O56</f>
        <v>#REF!</v>
      </c>
      <c r="Q56" s="19" t="e">
        <f>#REF!+P56</f>
        <v>#REF!</v>
      </c>
      <c r="R56" s="62" t="e">
        <f>#REF!+Q56</f>
        <v>#REF!</v>
      </c>
      <c r="S56" s="198" t="e">
        <f>#REF!+R56</f>
        <v>#REF!</v>
      </c>
      <c r="T56" s="19" t="e">
        <f>#REF!+S56</f>
        <v>#REF!</v>
      </c>
      <c r="U56" s="19" t="e">
        <f>#REF!+T56</f>
        <v>#REF!</v>
      </c>
      <c r="V56" s="19" t="e">
        <f>#REF!+U56</f>
        <v>#REF!</v>
      </c>
      <c r="W56" s="19" t="e">
        <f>#REF!+V56</f>
        <v>#REF!</v>
      </c>
      <c r="X56" s="19" t="e">
        <f>#REF!+W56</f>
        <v>#REF!</v>
      </c>
      <c r="Y56" s="19" t="e">
        <f>#REF!+X56</f>
        <v>#REF!</v>
      </c>
      <c r="Z56" s="19" t="e">
        <f>#REF!+Y56</f>
        <v>#REF!</v>
      </c>
      <c r="AA56" s="19" t="e">
        <f>#REF!+Z56</f>
        <v>#REF!</v>
      </c>
      <c r="AB56" s="19" t="e">
        <f>#REF!+AA56</f>
        <v>#REF!</v>
      </c>
      <c r="AC56" s="19" t="e">
        <f>#REF!+AB56</f>
        <v>#REF!</v>
      </c>
      <c r="AD56" s="62" t="e">
        <f>#REF!+AC56</f>
        <v>#REF!</v>
      </c>
      <c r="AE56" s="61" t="e">
        <f>#REF!+AD56</f>
        <v>#REF!</v>
      </c>
      <c r="AF56" s="19" t="e">
        <f>#REF!+AE56</f>
        <v>#REF!</v>
      </c>
      <c r="AG56" s="19" t="e">
        <f>#REF!+AF56</f>
        <v>#REF!</v>
      </c>
      <c r="AH56" s="19" t="e">
        <f>#REF!+AG56</f>
        <v>#REF!</v>
      </c>
      <c r="AI56" s="19" t="e">
        <f>#REF!+AH56</f>
        <v>#REF!</v>
      </c>
      <c r="AJ56" s="19" t="e">
        <f>#REF!+AI56</f>
        <v>#REF!</v>
      </c>
      <c r="AK56" s="19" t="e">
        <f>#REF!+AJ56</f>
        <v>#REF!</v>
      </c>
      <c r="AL56" s="19" t="e">
        <f>#REF!+AK56</f>
        <v>#REF!</v>
      </c>
      <c r="AM56" s="19" t="e">
        <f>#REF!+AL56</f>
        <v>#REF!</v>
      </c>
      <c r="AN56" s="19" t="e">
        <f>#REF!+AM56</f>
        <v>#REF!</v>
      </c>
      <c r="AO56" s="19" t="e">
        <f>#REF!+AN56</f>
        <v>#REF!</v>
      </c>
      <c r="AP56" s="62" t="e">
        <f>#REF!+AO56</f>
        <v>#REF!</v>
      </c>
      <c r="AQ56" s="61" t="e">
        <f>#REF!+AP56</f>
        <v>#REF!</v>
      </c>
      <c r="AR56" s="19" t="e">
        <f>#REF!+AQ56</f>
        <v>#REF!</v>
      </c>
      <c r="AS56" s="19" t="e">
        <f>#REF!+AR56</f>
        <v>#REF!</v>
      </c>
      <c r="AT56" s="19" t="e">
        <f>#REF!+AS56</f>
        <v>#REF!</v>
      </c>
      <c r="AU56" s="19" t="e">
        <f>#REF!+AT56</f>
        <v>#REF!</v>
      </c>
      <c r="AV56" s="19" t="e">
        <f>#REF!+AU56</f>
        <v>#REF!</v>
      </c>
      <c r="AW56" s="19" t="e">
        <f>#REF!+AV56</f>
        <v>#REF!</v>
      </c>
      <c r="AX56" s="19" t="e">
        <f>#REF!+AW56</f>
        <v>#REF!</v>
      </c>
      <c r="AY56" s="19" t="e">
        <f>#REF!+AX56</f>
        <v>#REF!</v>
      </c>
      <c r="AZ56" s="19" t="e">
        <f>#REF!+AY56</f>
        <v>#REF!</v>
      </c>
      <c r="BA56" s="19" t="e">
        <f>#REF!+AZ56</f>
        <v>#REF!</v>
      </c>
      <c r="BB56" s="62" t="e">
        <f>#REF!+BA56</f>
        <v>#REF!</v>
      </c>
      <c r="BC56" s="61" t="e">
        <f>#REF!+BB56</f>
        <v>#REF!</v>
      </c>
      <c r="BD56" s="19" t="e">
        <f>#REF!+BC56</f>
        <v>#REF!</v>
      </c>
      <c r="BE56" s="19" t="e">
        <f>#REF!+BD56</f>
        <v>#REF!</v>
      </c>
      <c r="BF56" s="19" t="e">
        <f>#REF!+BE56</f>
        <v>#REF!</v>
      </c>
      <c r="BG56" s="19" t="e">
        <f>#REF!+BF56</f>
        <v>#REF!</v>
      </c>
      <c r="BH56" s="19" t="e">
        <f>#REF!+BG56</f>
        <v>#REF!</v>
      </c>
      <c r="BI56" s="19" t="e">
        <f>#REF!+BH56</f>
        <v>#REF!</v>
      </c>
      <c r="BJ56" s="19" t="e">
        <f>#REF!+BI56</f>
        <v>#REF!</v>
      </c>
      <c r="BK56" s="19" t="e">
        <f>#REF!+BJ56</f>
        <v>#REF!</v>
      </c>
      <c r="BL56" s="19" t="e">
        <f>#REF!+BK56</f>
        <v>#REF!</v>
      </c>
      <c r="BM56" s="19" t="e">
        <f>#REF!+BL56</f>
        <v>#REF!</v>
      </c>
      <c r="BN56" s="62" t="e">
        <f>#REF!+BM56</f>
        <v>#REF!</v>
      </c>
    </row>
    <row r="57" spans="2:66" s="18" customFormat="1" ht="16" customHeight="1">
      <c r="B57" s="212" t="s">
        <v>2</v>
      </c>
      <c r="C57" s="212" t="s">
        <v>118</v>
      </c>
      <c r="D57" s="212" t="s">
        <v>174</v>
      </c>
      <c r="E57" s="212" t="s">
        <v>48</v>
      </c>
      <c r="F57" s="17" t="str">
        <f t="shared" si="40"/>
        <v>R&amp;DStaffPoP TeamDBA</v>
      </c>
      <c r="G57" s="61" t="e">
        <f>#REF!</f>
        <v>#REF!</v>
      </c>
      <c r="H57" s="19" t="e">
        <f>#REF!+G57</f>
        <v>#REF!</v>
      </c>
      <c r="I57" s="19" t="e">
        <f>#REF!+H57</f>
        <v>#REF!</v>
      </c>
      <c r="J57" s="19" t="e">
        <f>#REF!+I57</f>
        <v>#REF!</v>
      </c>
      <c r="K57" s="19" t="e">
        <f>#REF!+J57</f>
        <v>#REF!</v>
      </c>
      <c r="L57" s="19" t="e">
        <f>#REF!+K57</f>
        <v>#REF!</v>
      </c>
      <c r="M57" s="19" t="e">
        <f>#REF!+L57</f>
        <v>#REF!</v>
      </c>
      <c r="N57" s="19" t="e">
        <f>#REF!+M57</f>
        <v>#REF!</v>
      </c>
      <c r="O57" s="19" t="e">
        <f>#REF!+N57</f>
        <v>#REF!</v>
      </c>
      <c r="P57" s="19" t="e">
        <f>#REF!+O57</f>
        <v>#REF!</v>
      </c>
      <c r="Q57" s="19" t="e">
        <f>#REF!+P57</f>
        <v>#REF!</v>
      </c>
      <c r="R57" s="62" t="e">
        <f>#REF!+Q57</f>
        <v>#REF!</v>
      </c>
      <c r="S57" s="198" t="e">
        <f>#REF!+R57</f>
        <v>#REF!</v>
      </c>
      <c r="T57" s="19" t="e">
        <f>#REF!+S57</f>
        <v>#REF!</v>
      </c>
      <c r="U57" s="19" t="e">
        <f>#REF!+T57</f>
        <v>#REF!</v>
      </c>
      <c r="V57" s="19" t="e">
        <f>#REF!+U57</f>
        <v>#REF!</v>
      </c>
      <c r="W57" s="19" t="e">
        <f>#REF!+V57</f>
        <v>#REF!</v>
      </c>
      <c r="X57" s="19" t="e">
        <f>#REF!+W57</f>
        <v>#REF!</v>
      </c>
      <c r="Y57" s="19" t="e">
        <f>#REF!+X57</f>
        <v>#REF!</v>
      </c>
      <c r="Z57" s="19" t="e">
        <f>#REF!+Y57</f>
        <v>#REF!</v>
      </c>
      <c r="AA57" s="19" t="e">
        <f>#REF!+Z57</f>
        <v>#REF!</v>
      </c>
      <c r="AB57" s="19" t="e">
        <f>#REF!+AA57</f>
        <v>#REF!</v>
      </c>
      <c r="AC57" s="19" t="e">
        <f>#REF!+AB57</f>
        <v>#REF!</v>
      </c>
      <c r="AD57" s="62" t="e">
        <f>#REF!+AC57</f>
        <v>#REF!</v>
      </c>
      <c r="AE57" s="61" t="e">
        <f>#REF!+AD57</f>
        <v>#REF!</v>
      </c>
      <c r="AF57" s="19" t="e">
        <f>#REF!+AE57</f>
        <v>#REF!</v>
      </c>
      <c r="AG57" s="19" t="e">
        <f>#REF!+AF57</f>
        <v>#REF!</v>
      </c>
      <c r="AH57" s="19" t="e">
        <f>#REF!+AG57</f>
        <v>#REF!</v>
      </c>
      <c r="AI57" s="19" t="e">
        <f>#REF!+AH57</f>
        <v>#REF!</v>
      </c>
      <c r="AJ57" s="19" t="e">
        <f>#REF!+AI57</f>
        <v>#REF!</v>
      </c>
      <c r="AK57" s="19" t="e">
        <f>#REF!+AJ57</f>
        <v>#REF!</v>
      </c>
      <c r="AL57" s="19" t="e">
        <f>#REF!+AK57</f>
        <v>#REF!</v>
      </c>
      <c r="AM57" s="19" t="e">
        <f>#REF!+AL57</f>
        <v>#REF!</v>
      </c>
      <c r="AN57" s="19" t="e">
        <f>#REF!+AM57</f>
        <v>#REF!</v>
      </c>
      <c r="AO57" s="19" t="e">
        <f>#REF!+AN57</f>
        <v>#REF!</v>
      </c>
      <c r="AP57" s="62" t="e">
        <f>#REF!+AO57</f>
        <v>#REF!</v>
      </c>
      <c r="AQ57" s="61" t="e">
        <f>#REF!+AP57</f>
        <v>#REF!</v>
      </c>
      <c r="AR57" s="19" t="e">
        <f>#REF!+AQ57</f>
        <v>#REF!</v>
      </c>
      <c r="AS57" s="19" t="e">
        <f>#REF!+AR57</f>
        <v>#REF!</v>
      </c>
      <c r="AT57" s="19" t="e">
        <f>#REF!+AS57</f>
        <v>#REF!</v>
      </c>
      <c r="AU57" s="19" t="e">
        <f>#REF!+AT57</f>
        <v>#REF!</v>
      </c>
      <c r="AV57" s="19" t="e">
        <f>#REF!+AU57</f>
        <v>#REF!</v>
      </c>
      <c r="AW57" s="19" t="e">
        <f>#REF!+AV57</f>
        <v>#REF!</v>
      </c>
      <c r="AX57" s="19" t="e">
        <f>#REF!+AW57</f>
        <v>#REF!</v>
      </c>
      <c r="AY57" s="19" t="e">
        <f>#REF!+AX57</f>
        <v>#REF!</v>
      </c>
      <c r="AZ57" s="19" t="e">
        <f>#REF!+AY57</f>
        <v>#REF!</v>
      </c>
      <c r="BA57" s="19" t="e">
        <f>#REF!+AZ57</f>
        <v>#REF!</v>
      </c>
      <c r="BB57" s="62" t="e">
        <f>#REF!+BA57</f>
        <v>#REF!</v>
      </c>
      <c r="BC57" s="61" t="e">
        <f>#REF!+BB57</f>
        <v>#REF!</v>
      </c>
      <c r="BD57" s="19" t="e">
        <f>#REF!+BC57</f>
        <v>#REF!</v>
      </c>
      <c r="BE57" s="19" t="e">
        <f>#REF!+BD57</f>
        <v>#REF!</v>
      </c>
      <c r="BF57" s="19" t="e">
        <f>#REF!+BE57</f>
        <v>#REF!</v>
      </c>
      <c r="BG57" s="19" t="e">
        <f>#REF!+BF57</f>
        <v>#REF!</v>
      </c>
      <c r="BH57" s="19" t="e">
        <f>#REF!+BG57</f>
        <v>#REF!</v>
      </c>
      <c r="BI57" s="19" t="e">
        <f>#REF!+BH57</f>
        <v>#REF!</v>
      </c>
      <c r="BJ57" s="19" t="e">
        <f>#REF!+BI57</f>
        <v>#REF!</v>
      </c>
      <c r="BK57" s="19" t="e">
        <f>#REF!+BJ57</f>
        <v>#REF!</v>
      </c>
      <c r="BL57" s="19" t="e">
        <f>#REF!+BK57</f>
        <v>#REF!</v>
      </c>
      <c r="BM57" s="19" t="e">
        <f>#REF!+BL57</f>
        <v>#REF!</v>
      </c>
      <c r="BN57" s="62" t="e">
        <f>#REF!+BM57</f>
        <v>#REF!</v>
      </c>
    </row>
    <row r="58" spans="2:66" s="9" customFormat="1" ht="15.75" customHeight="1">
      <c r="B58" s="212" t="s">
        <v>34</v>
      </c>
      <c r="C58" s="212" t="s">
        <v>50</v>
      </c>
      <c r="D58" s="212" t="s">
        <v>0</v>
      </c>
      <c r="E58" s="212" t="s">
        <v>102</v>
      </c>
      <c r="F58" s="225" t="str">
        <f t="shared" si="0"/>
        <v>OperationsNew hiresManagementCOO</v>
      </c>
      <c r="G58" s="51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3"/>
      <c r="S58" s="199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3"/>
      <c r="AE58" s="199"/>
      <c r="AF58" s="52"/>
      <c r="AG58" s="52"/>
      <c r="AH58" s="52"/>
      <c r="AI58" s="52"/>
      <c r="AJ58" s="52"/>
      <c r="AK58" s="52">
        <v>1</v>
      </c>
      <c r="AL58" s="52"/>
      <c r="AM58" s="52"/>
      <c r="AN58" s="52"/>
      <c r="AO58" s="52"/>
      <c r="AP58" s="53"/>
      <c r="AQ58" s="51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3"/>
      <c r="BC58" s="51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3"/>
    </row>
    <row r="59" spans="2:66" s="9" customFormat="1" ht="16" customHeight="1">
      <c r="B59" s="212" t="s">
        <v>34</v>
      </c>
      <c r="C59" s="212" t="s">
        <v>50</v>
      </c>
      <c r="D59" s="212" t="s">
        <v>57</v>
      </c>
      <c r="E59" s="212" t="s">
        <v>56</v>
      </c>
      <c r="F59" s="225" t="str">
        <f t="shared" si="0"/>
        <v>OperationsNew hiresCustomer SupportSupport Manager</v>
      </c>
      <c r="G59" s="61">
        <f t="shared" ref="G59:G66" si="51">G70</f>
        <v>1</v>
      </c>
      <c r="H59" s="19">
        <f t="shared" ref="H59:AM59" si="52">H70-G70</f>
        <v>0</v>
      </c>
      <c r="I59" s="19">
        <f t="shared" si="52"/>
        <v>0</v>
      </c>
      <c r="J59" s="19">
        <f t="shared" si="52"/>
        <v>0</v>
      </c>
      <c r="K59" s="19">
        <f t="shared" si="52"/>
        <v>0</v>
      </c>
      <c r="L59" s="19">
        <f t="shared" si="52"/>
        <v>0</v>
      </c>
      <c r="M59" s="19">
        <f t="shared" si="52"/>
        <v>0</v>
      </c>
      <c r="N59" s="19">
        <f t="shared" si="52"/>
        <v>0</v>
      </c>
      <c r="O59" s="19">
        <f t="shared" si="52"/>
        <v>0</v>
      </c>
      <c r="P59" s="19">
        <f t="shared" si="52"/>
        <v>0</v>
      </c>
      <c r="Q59" s="19">
        <f t="shared" si="52"/>
        <v>0</v>
      </c>
      <c r="R59" s="62">
        <f t="shared" si="52"/>
        <v>0</v>
      </c>
      <c r="S59" s="198">
        <f t="shared" si="52"/>
        <v>0</v>
      </c>
      <c r="T59" s="19">
        <f t="shared" si="52"/>
        <v>0</v>
      </c>
      <c r="U59" s="19">
        <f t="shared" si="52"/>
        <v>0</v>
      </c>
      <c r="V59" s="19">
        <f t="shared" si="52"/>
        <v>0</v>
      </c>
      <c r="W59" s="19">
        <f t="shared" si="52"/>
        <v>0</v>
      </c>
      <c r="X59" s="19">
        <f t="shared" si="52"/>
        <v>0</v>
      </c>
      <c r="Y59" s="19">
        <f t="shared" si="52"/>
        <v>0</v>
      </c>
      <c r="Z59" s="19">
        <f t="shared" si="52"/>
        <v>0</v>
      </c>
      <c r="AA59" s="19">
        <f t="shared" si="52"/>
        <v>0</v>
      </c>
      <c r="AB59" s="19">
        <f t="shared" si="52"/>
        <v>0</v>
      </c>
      <c r="AC59" s="19">
        <f t="shared" si="52"/>
        <v>0</v>
      </c>
      <c r="AD59" s="62">
        <f t="shared" si="52"/>
        <v>0</v>
      </c>
      <c r="AE59" s="61">
        <f t="shared" si="52"/>
        <v>0</v>
      </c>
      <c r="AF59" s="19">
        <f t="shared" si="52"/>
        <v>0</v>
      </c>
      <c r="AG59" s="19">
        <f t="shared" si="52"/>
        <v>0</v>
      </c>
      <c r="AH59" s="19">
        <f t="shared" si="52"/>
        <v>0</v>
      </c>
      <c r="AI59" s="19">
        <f t="shared" si="52"/>
        <v>0</v>
      </c>
      <c r="AJ59" s="19">
        <f t="shared" si="52"/>
        <v>0</v>
      </c>
      <c r="AK59" s="19">
        <f t="shared" si="52"/>
        <v>0</v>
      </c>
      <c r="AL59" s="19">
        <f t="shared" si="52"/>
        <v>0</v>
      </c>
      <c r="AM59" s="19">
        <f t="shared" si="52"/>
        <v>0</v>
      </c>
      <c r="AN59" s="19">
        <f t="shared" ref="AN59:BN59" si="53">AN70-AM70</f>
        <v>0</v>
      </c>
      <c r="AO59" s="19">
        <f t="shared" si="53"/>
        <v>0</v>
      </c>
      <c r="AP59" s="62">
        <f t="shared" si="53"/>
        <v>0</v>
      </c>
      <c r="AQ59" s="61">
        <f t="shared" si="53"/>
        <v>0</v>
      </c>
      <c r="AR59" s="19">
        <f t="shared" si="53"/>
        <v>0</v>
      </c>
      <c r="AS59" s="19">
        <f t="shared" si="53"/>
        <v>0</v>
      </c>
      <c r="AT59" s="19">
        <f t="shared" si="53"/>
        <v>0</v>
      </c>
      <c r="AU59" s="19">
        <f t="shared" si="53"/>
        <v>0</v>
      </c>
      <c r="AV59" s="19">
        <f t="shared" si="53"/>
        <v>0</v>
      </c>
      <c r="AW59" s="19">
        <f t="shared" si="53"/>
        <v>0</v>
      </c>
      <c r="AX59" s="19">
        <f t="shared" si="53"/>
        <v>0</v>
      </c>
      <c r="AY59" s="19">
        <f t="shared" si="53"/>
        <v>0</v>
      </c>
      <c r="AZ59" s="19">
        <f t="shared" si="53"/>
        <v>0</v>
      </c>
      <c r="BA59" s="19">
        <f t="shared" si="53"/>
        <v>0</v>
      </c>
      <c r="BB59" s="62">
        <f t="shared" si="53"/>
        <v>0</v>
      </c>
      <c r="BC59" s="61">
        <f t="shared" si="53"/>
        <v>0</v>
      </c>
      <c r="BD59" s="19">
        <f t="shared" si="53"/>
        <v>0</v>
      </c>
      <c r="BE59" s="19">
        <f t="shared" si="53"/>
        <v>0</v>
      </c>
      <c r="BF59" s="19">
        <f t="shared" si="53"/>
        <v>0</v>
      </c>
      <c r="BG59" s="19">
        <f t="shared" si="53"/>
        <v>0</v>
      </c>
      <c r="BH59" s="19">
        <f t="shared" si="53"/>
        <v>0</v>
      </c>
      <c r="BI59" s="19">
        <f t="shared" si="53"/>
        <v>0</v>
      </c>
      <c r="BJ59" s="19">
        <f t="shared" si="53"/>
        <v>0</v>
      </c>
      <c r="BK59" s="19">
        <f t="shared" si="53"/>
        <v>1</v>
      </c>
      <c r="BL59" s="19">
        <f t="shared" si="53"/>
        <v>0</v>
      </c>
      <c r="BM59" s="19">
        <f t="shared" si="53"/>
        <v>0</v>
      </c>
      <c r="BN59" s="62">
        <f t="shared" si="53"/>
        <v>0</v>
      </c>
    </row>
    <row r="60" spans="2:66" s="9" customFormat="1" ht="16" customHeight="1">
      <c r="B60" s="212" t="s">
        <v>34</v>
      </c>
      <c r="C60" s="212" t="s">
        <v>50</v>
      </c>
      <c r="D60" s="212" t="s">
        <v>57</v>
      </c>
      <c r="E60" s="212" t="s">
        <v>85</v>
      </c>
      <c r="F60" s="227" t="str">
        <f t="shared" si="0"/>
        <v>OperationsNew hiresCustomer SupportUser Support Rep</v>
      </c>
      <c r="G60" s="61">
        <f t="shared" si="51"/>
        <v>1</v>
      </c>
      <c r="H60" s="19">
        <f t="shared" ref="H60:AM60" si="54">H71-G71</f>
        <v>0</v>
      </c>
      <c r="I60" s="10">
        <f t="shared" si="54"/>
        <v>0</v>
      </c>
      <c r="J60" s="10">
        <f t="shared" si="54"/>
        <v>0</v>
      </c>
      <c r="K60" s="10">
        <f t="shared" si="54"/>
        <v>0</v>
      </c>
      <c r="L60" s="10">
        <f t="shared" si="54"/>
        <v>0</v>
      </c>
      <c r="M60" s="10">
        <f t="shared" si="54"/>
        <v>0</v>
      </c>
      <c r="N60" s="10">
        <f t="shared" si="54"/>
        <v>0</v>
      </c>
      <c r="O60" s="10">
        <f t="shared" si="54"/>
        <v>0</v>
      </c>
      <c r="P60" s="10">
        <f t="shared" si="54"/>
        <v>0</v>
      </c>
      <c r="Q60" s="10">
        <f t="shared" si="54"/>
        <v>0</v>
      </c>
      <c r="R60" s="33">
        <f t="shared" si="54"/>
        <v>0</v>
      </c>
      <c r="S60" s="211">
        <f t="shared" si="54"/>
        <v>1</v>
      </c>
      <c r="T60" s="10">
        <f t="shared" si="54"/>
        <v>0</v>
      </c>
      <c r="U60" s="10">
        <f t="shared" si="54"/>
        <v>0</v>
      </c>
      <c r="V60" s="10">
        <f t="shared" si="54"/>
        <v>0</v>
      </c>
      <c r="W60" s="10">
        <f t="shared" si="54"/>
        <v>1</v>
      </c>
      <c r="X60" s="10">
        <f t="shared" si="54"/>
        <v>0</v>
      </c>
      <c r="Y60" s="10">
        <f t="shared" si="54"/>
        <v>0</v>
      </c>
      <c r="Z60" s="10">
        <f t="shared" si="54"/>
        <v>1</v>
      </c>
      <c r="AA60" s="10">
        <f t="shared" si="54"/>
        <v>0</v>
      </c>
      <c r="AB60" s="10">
        <f t="shared" si="54"/>
        <v>2</v>
      </c>
      <c r="AC60" s="10">
        <f t="shared" si="54"/>
        <v>0</v>
      </c>
      <c r="AD60" s="33">
        <f t="shared" si="54"/>
        <v>2</v>
      </c>
      <c r="AE60" s="32">
        <f t="shared" si="54"/>
        <v>1</v>
      </c>
      <c r="AF60" s="10">
        <f t="shared" si="54"/>
        <v>0</v>
      </c>
      <c r="AG60" s="10">
        <f t="shared" si="54"/>
        <v>1</v>
      </c>
      <c r="AH60" s="10">
        <f t="shared" si="54"/>
        <v>2</v>
      </c>
      <c r="AI60" s="10">
        <f t="shared" si="54"/>
        <v>1</v>
      </c>
      <c r="AJ60" s="10">
        <f t="shared" si="54"/>
        <v>0</v>
      </c>
      <c r="AK60" s="10">
        <f t="shared" si="54"/>
        <v>1</v>
      </c>
      <c r="AL60" s="10">
        <f t="shared" si="54"/>
        <v>2</v>
      </c>
      <c r="AM60" s="10">
        <f t="shared" si="54"/>
        <v>0</v>
      </c>
      <c r="AN60" s="10">
        <f t="shared" ref="AN60:BN60" si="55">AN71-AM71</f>
        <v>1</v>
      </c>
      <c r="AO60" s="10">
        <f t="shared" si="55"/>
        <v>1</v>
      </c>
      <c r="AP60" s="33">
        <f t="shared" si="55"/>
        <v>1</v>
      </c>
      <c r="AQ60" s="32">
        <f t="shared" si="55"/>
        <v>0</v>
      </c>
      <c r="AR60" s="10">
        <f t="shared" si="55"/>
        <v>2</v>
      </c>
      <c r="AS60" s="10">
        <f t="shared" si="55"/>
        <v>1</v>
      </c>
      <c r="AT60" s="10">
        <f t="shared" si="55"/>
        <v>1</v>
      </c>
      <c r="AU60" s="10">
        <f t="shared" si="55"/>
        <v>0</v>
      </c>
      <c r="AV60" s="10">
        <f t="shared" si="55"/>
        <v>1</v>
      </c>
      <c r="AW60" s="10">
        <f t="shared" si="55"/>
        <v>1</v>
      </c>
      <c r="AX60" s="10">
        <f t="shared" si="55"/>
        <v>1</v>
      </c>
      <c r="AY60" s="10">
        <f t="shared" si="55"/>
        <v>1</v>
      </c>
      <c r="AZ60" s="10">
        <f t="shared" si="55"/>
        <v>1</v>
      </c>
      <c r="BA60" s="10">
        <f t="shared" si="55"/>
        <v>1</v>
      </c>
      <c r="BB60" s="33">
        <f t="shared" si="55"/>
        <v>0</v>
      </c>
      <c r="BC60" s="32">
        <f t="shared" si="55"/>
        <v>2</v>
      </c>
      <c r="BD60" s="10">
        <f t="shared" si="55"/>
        <v>2</v>
      </c>
      <c r="BE60" s="10">
        <f t="shared" si="55"/>
        <v>0</v>
      </c>
      <c r="BF60" s="10">
        <f t="shared" si="55"/>
        <v>1</v>
      </c>
      <c r="BG60" s="10">
        <f t="shared" si="55"/>
        <v>1</v>
      </c>
      <c r="BH60" s="10">
        <f t="shared" si="55"/>
        <v>2</v>
      </c>
      <c r="BI60" s="10">
        <f t="shared" si="55"/>
        <v>1</v>
      </c>
      <c r="BJ60" s="10">
        <f t="shared" si="55"/>
        <v>2</v>
      </c>
      <c r="BK60" s="10">
        <f t="shared" si="55"/>
        <v>1</v>
      </c>
      <c r="BL60" s="10">
        <f t="shared" si="55"/>
        <v>1</v>
      </c>
      <c r="BM60" s="10">
        <f t="shared" si="55"/>
        <v>2</v>
      </c>
      <c r="BN60" s="33">
        <f t="shared" si="55"/>
        <v>1</v>
      </c>
    </row>
    <row r="61" spans="2:66" s="9" customFormat="1" ht="16" customHeight="1">
      <c r="B61" s="212" t="s">
        <v>34</v>
      </c>
      <c r="C61" s="212" t="s">
        <v>50</v>
      </c>
      <c r="D61" s="212" t="s">
        <v>57</v>
      </c>
      <c r="E61" s="212" t="s">
        <v>63</v>
      </c>
      <c r="F61" s="227" t="str">
        <f t="shared" si="0"/>
        <v>OperationsNew hiresCustomer SupportUser Support (outsourced)</v>
      </c>
      <c r="G61" s="81">
        <f t="shared" si="51"/>
        <v>0</v>
      </c>
      <c r="H61" s="82">
        <f t="shared" ref="H61:AM61" si="56">H72-G72</f>
        <v>0</v>
      </c>
      <c r="I61" s="82">
        <f t="shared" si="56"/>
        <v>0</v>
      </c>
      <c r="J61" s="82">
        <f t="shared" si="56"/>
        <v>0</v>
      </c>
      <c r="K61" s="82">
        <f t="shared" si="56"/>
        <v>0</v>
      </c>
      <c r="L61" s="82">
        <f t="shared" si="56"/>
        <v>0</v>
      </c>
      <c r="M61" s="82">
        <f t="shared" si="56"/>
        <v>0</v>
      </c>
      <c r="N61" s="82">
        <f t="shared" si="56"/>
        <v>0</v>
      </c>
      <c r="O61" s="82">
        <f t="shared" si="56"/>
        <v>0</v>
      </c>
      <c r="P61" s="82">
        <f t="shared" si="56"/>
        <v>0</v>
      </c>
      <c r="Q61" s="82">
        <f t="shared" si="56"/>
        <v>0</v>
      </c>
      <c r="R61" s="71">
        <f t="shared" si="56"/>
        <v>0</v>
      </c>
      <c r="S61" s="213">
        <f t="shared" si="56"/>
        <v>0</v>
      </c>
      <c r="T61" s="82">
        <f t="shared" si="56"/>
        <v>0</v>
      </c>
      <c r="U61" s="82">
        <f t="shared" si="56"/>
        <v>0</v>
      </c>
      <c r="V61" s="82">
        <f t="shared" si="56"/>
        <v>0</v>
      </c>
      <c r="W61" s="82">
        <f t="shared" si="56"/>
        <v>0</v>
      </c>
      <c r="X61" s="82">
        <f t="shared" si="56"/>
        <v>0</v>
      </c>
      <c r="Y61" s="82">
        <f t="shared" si="56"/>
        <v>0</v>
      </c>
      <c r="Z61" s="82">
        <f t="shared" si="56"/>
        <v>0</v>
      </c>
      <c r="AA61" s="82">
        <f t="shared" si="56"/>
        <v>0</v>
      </c>
      <c r="AB61" s="82">
        <f t="shared" si="56"/>
        <v>0</v>
      </c>
      <c r="AC61" s="82">
        <f t="shared" si="56"/>
        <v>0</v>
      </c>
      <c r="AD61" s="71">
        <f t="shared" si="56"/>
        <v>0</v>
      </c>
      <c r="AE61" s="81">
        <f t="shared" si="56"/>
        <v>0</v>
      </c>
      <c r="AF61" s="82">
        <f t="shared" si="56"/>
        <v>0</v>
      </c>
      <c r="AG61" s="82">
        <f t="shared" si="56"/>
        <v>0</v>
      </c>
      <c r="AH61" s="82">
        <f t="shared" si="56"/>
        <v>0</v>
      </c>
      <c r="AI61" s="82">
        <f t="shared" si="56"/>
        <v>0</v>
      </c>
      <c r="AJ61" s="82">
        <f t="shared" si="56"/>
        <v>0</v>
      </c>
      <c r="AK61" s="82">
        <f t="shared" si="56"/>
        <v>0</v>
      </c>
      <c r="AL61" s="82">
        <f t="shared" si="56"/>
        <v>0</v>
      </c>
      <c r="AM61" s="82">
        <f t="shared" si="56"/>
        <v>0</v>
      </c>
      <c r="AN61" s="82">
        <f t="shared" ref="AN61:BN61" si="57">AN72-AM72</f>
        <v>0</v>
      </c>
      <c r="AO61" s="82">
        <f t="shared" si="57"/>
        <v>0</v>
      </c>
      <c r="AP61" s="71">
        <f t="shared" si="57"/>
        <v>0</v>
      </c>
      <c r="AQ61" s="81">
        <f t="shared" si="57"/>
        <v>0</v>
      </c>
      <c r="AR61" s="82">
        <f t="shared" si="57"/>
        <v>0</v>
      </c>
      <c r="AS61" s="82">
        <f t="shared" si="57"/>
        <v>0</v>
      </c>
      <c r="AT61" s="82">
        <f t="shared" si="57"/>
        <v>0</v>
      </c>
      <c r="AU61" s="82">
        <f t="shared" si="57"/>
        <v>0</v>
      </c>
      <c r="AV61" s="82">
        <f t="shared" si="57"/>
        <v>0</v>
      </c>
      <c r="AW61" s="82">
        <f t="shared" si="57"/>
        <v>0</v>
      </c>
      <c r="AX61" s="82">
        <f t="shared" si="57"/>
        <v>0</v>
      </c>
      <c r="AY61" s="82">
        <f t="shared" si="57"/>
        <v>0</v>
      </c>
      <c r="AZ61" s="82">
        <f t="shared" si="57"/>
        <v>0</v>
      </c>
      <c r="BA61" s="82">
        <f t="shared" si="57"/>
        <v>0</v>
      </c>
      <c r="BB61" s="71">
        <f t="shared" si="57"/>
        <v>0</v>
      </c>
      <c r="BC61" s="81">
        <f t="shared" si="57"/>
        <v>0</v>
      </c>
      <c r="BD61" s="82">
        <f t="shared" si="57"/>
        <v>0</v>
      </c>
      <c r="BE61" s="82">
        <f t="shared" si="57"/>
        <v>0</v>
      </c>
      <c r="BF61" s="82">
        <f t="shared" si="57"/>
        <v>0</v>
      </c>
      <c r="BG61" s="82">
        <f t="shared" si="57"/>
        <v>0</v>
      </c>
      <c r="BH61" s="82">
        <f t="shared" si="57"/>
        <v>0</v>
      </c>
      <c r="BI61" s="82">
        <f t="shared" si="57"/>
        <v>0</v>
      </c>
      <c r="BJ61" s="82">
        <f t="shared" si="57"/>
        <v>0</v>
      </c>
      <c r="BK61" s="82">
        <f t="shared" si="57"/>
        <v>0</v>
      </c>
      <c r="BL61" s="82">
        <f t="shared" si="57"/>
        <v>0</v>
      </c>
      <c r="BM61" s="82">
        <f t="shared" si="57"/>
        <v>0</v>
      </c>
      <c r="BN61" s="71">
        <f t="shared" si="57"/>
        <v>0</v>
      </c>
    </row>
    <row r="62" spans="2:66" s="9" customFormat="1" ht="16" customHeight="1">
      <c r="B62" s="212" t="s">
        <v>34</v>
      </c>
      <c r="C62" s="212" t="s">
        <v>50</v>
      </c>
      <c r="D62" s="212" t="s">
        <v>57</v>
      </c>
      <c r="E62" s="212" t="s">
        <v>86</v>
      </c>
      <c r="F62" s="227" t="str">
        <f t="shared" si="0"/>
        <v>OperationsNew hiresCustomer SupportPartner Support Rep</v>
      </c>
      <c r="G62" s="61">
        <f t="shared" si="51"/>
        <v>0</v>
      </c>
      <c r="H62" s="19">
        <f t="shared" ref="H62:AM62" si="58">H73-G73</f>
        <v>0</v>
      </c>
      <c r="I62" s="10">
        <f t="shared" si="58"/>
        <v>1</v>
      </c>
      <c r="J62" s="10">
        <f t="shared" si="58"/>
        <v>2</v>
      </c>
      <c r="K62" s="10">
        <f t="shared" si="58"/>
        <v>3</v>
      </c>
      <c r="L62" s="10">
        <f t="shared" si="58"/>
        <v>5</v>
      </c>
      <c r="M62" s="10">
        <f t="shared" si="58"/>
        <v>6</v>
      </c>
      <c r="N62" s="10">
        <f t="shared" si="58"/>
        <v>7</v>
      </c>
      <c r="O62" s="10">
        <f t="shared" si="58"/>
        <v>6</v>
      </c>
      <c r="P62" s="10">
        <f t="shared" si="58"/>
        <v>9</v>
      </c>
      <c r="Q62" s="10">
        <f t="shared" si="58"/>
        <v>6</v>
      </c>
      <c r="R62" s="33">
        <f t="shared" si="58"/>
        <v>8</v>
      </c>
      <c r="S62" s="211">
        <f t="shared" si="58"/>
        <v>16</v>
      </c>
      <c r="T62" s="10">
        <f t="shared" si="58"/>
        <v>17</v>
      </c>
      <c r="U62" s="10">
        <f t="shared" si="58"/>
        <v>12</v>
      </c>
      <c r="V62" s="10">
        <f t="shared" si="58"/>
        <v>11</v>
      </c>
      <c r="W62" s="10">
        <f t="shared" si="58"/>
        <v>28</v>
      </c>
      <c r="X62" s="10">
        <f t="shared" si="58"/>
        <v>11</v>
      </c>
      <c r="Y62" s="10">
        <f t="shared" si="58"/>
        <v>23</v>
      </c>
      <c r="Z62" s="10">
        <f t="shared" si="58"/>
        <v>34</v>
      </c>
      <c r="AA62" s="10">
        <f t="shared" si="58"/>
        <v>59</v>
      </c>
      <c r="AB62" s="10">
        <f t="shared" si="58"/>
        <v>72</v>
      </c>
      <c r="AC62" s="10">
        <f t="shared" si="58"/>
        <v>60</v>
      </c>
      <c r="AD62" s="33">
        <f t="shared" si="58"/>
        <v>120</v>
      </c>
      <c r="AE62" s="32">
        <f t="shared" si="58"/>
        <v>35</v>
      </c>
      <c r="AF62" s="10">
        <f t="shared" si="58"/>
        <v>27</v>
      </c>
      <c r="AG62" s="10">
        <f t="shared" si="58"/>
        <v>51</v>
      </c>
      <c r="AH62" s="10">
        <f t="shared" si="58"/>
        <v>143</v>
      </c>
      <c r="AI62" s="10">
        <f t="shared" si="58"/>
        <v>39</v>
      </c>
      <c r="AJ62" s="10">
        <f t="shared" si="58"/>
        <v>44</v>
      </c>
      <c r="AK62" s="10">
        <f t="shared" si="58"/>
        <v>67</v>
      </c>
      <c r="AL62" s="10">
        <f t="shared" si="58"/>
        <v>88</v>
      </c>
      <c r="AM62" s="10">
        <f t="shared" si="58"/>
        <v>41</v>
      </c>
      <c r="AN62" s="10">
        <f t="shared" ref="AN62:BN62" si="59">AN73-AM73</f>
        <v>54</v>
      </c>
      <c r="AO62" s="10">
        <f t="shared" si="59"/>
        <v>39</v>
      </c>
      <c r="AP62" s="33">
        <f t="shared" si="59"/>
        <v>57</v>
      </c>
      <c r="AQ62" s="32">
        <f t="shared" si="59"/>
        <v>43</v>
      </c>
      <c r="AR62" s="10">
        <f t="shared" si="59"/>
        <v>109</v>
      </c>
      <c r="AS62" s="10">
        <f t="shared" si="59"/>
        <v>59</v>
      </c>
      <c r="AT62" s="10">
        <f t="shared" si="59"/>
        <v>46</v>
      </c>
      <c r="AU62" s="10">
        <f t="shared" si="59"/>
        <v>55</v>
      </c>
      <c r="AV62" s="10">
        <f t="shared" si="59"/>
        <v>36</v>
      </c>
      <c r="AW62" s="10">
        <f t="shared" si="59"/>
        <v>43</v>
      </c>
      <c r="AX62" s="10">
        <f t="shared" si="59"/>
        <v>123</v>
      </c>
      <c r="AY62" s="10">
        <f t="shared" si="59"/>
        <v>60</v>
      </c>
      <c r="AZ62" s="10">
        <f t="shared" si="59"/>
        <v>59</v>
      </c>
      <c r="BA62" s="10">
        <f t="shared" si="59"/>
        <v>60</v>
      </c>
      <c r="BB62" s="33">
        <f t="shared" si="59"/>
        <v>42</v>
      </c>
      <c r="BC62" s="32">
        <f t="shared" si="59"/>
        <v>107</v>
      </c>
      <c r="BD62" s="10">
        <f t="shared" si="59"/>
        <v>107</v>
      </c>
      <c r="BE62" s="10">
        <f t="shared" si="59"/>
        <v>57</v>
      </c>
      <c r="BF62" s="10">
        <f t="shared" si="59"/>
        <v>69</v>
      </c>
      <c r="BG62" s="10">
        <f t="shared" si="59"/>
        <v>74</v>
      </c>
      <c r="BH62" s="10">
        <f t="shared" si="59"/>
        <v>104</v>
      </c>
      <c r="BI62" s="10">
        <f t="shared" si="59"/>
        <v>56</v>
      </c>
      <c r="BJ62" s="10">
        <f t="shared" si="59"/>
        <v>121</v>
      </c>
      <c r="BK62" s="10">
        <f t="shared" si="59"/>
        <v>72</v>
      </c>
      <c r="BL62" s="10">
        <f t="shared" si="59"/>
        <v>82</v>
      </c>
      <c r="BM62" s="10">
        <f t="shared" si="59"/>
        <v>145</v>
      </c>
      <c r="BN62" s="33">
        <f t="shared" si="59"/>
        <v>75</v>
      </c>
    </row>
    <row r="63" spans="2:66" s="9" customFormat="1" ht="16" customHeight="1">
      <c r="B63" s="212" t="s">
        <v>34</v>
      </c>
      <c r="C63" s="212" t="s">
        <v>50</v>
      </c>
      <c r="D63" s="212" t="s">
        <v>57</v>
      </c>
      <c r="E63" s="212" t="s">
        <v>299</v>
      </c>
      <c r="F63" s="227" t="str">
        <f>CONCATENATE(B63,C63,D63,E63)</f>
        <v>OperationsNew hiresCustomer SupportAd Support Rep</v>
      </c>
      <c r="G63" s="61">
        <f t="shared" si="51"/>
        <v>0</v>
      </c>
      <c r="H63" s="19">
        <f t="shared" ref="H63:AM63" si="60">H74-G74</f>
        <v>0</v>
      </c>
      <c r="I63" s="10">
        <f t="shared" si="60"/>
        <v>0</v>
      </c>
      <c r="J63" s="10">
        <f t="shared" si="60"/>
        <v>0</v>
      </c>
      <c r="K63" s="10">
        <f t="shared" si="60"/>
        <v>0</v>
      </c>
      <c r="L63" s="10">
        <f t="shared" si="60"/>
        <v>0</v>
      </c>
      <c r="M63" s="10">
        <f t="shared" si="60"/>
        <v>0</v>
      </c>
      <c r="N63" s="10">
        <f t="shared" si="60"/>
        <v>0</v>
      </c>
      <c r="O63" s="10">
        <f t="shared" si="60"/>
        <v>0</v>
      </c>
      <c r="P63" s="10">
        <f t="shared" si="60"/>
        <v>0</v>
      </c>
      <c r="Q63" s="10">
        <f t="shared" si="60"/>
        <v>0</v>
      </c>
      <c r="R63" s="33">
        <f t="shared" si="60"/>
        <v>0</v>
      </c>
      <c r="S63" s="211">
        <f t="shared" si="60"/>
        <v>0</v>
      </c>
      <c r="T63" s="10">
        <f t="shared" si="60"/>
        <v>0</v>
      </c>
      <c r="U63" s="10">
        <f t="shared" si="60"/>
        <v>0</v>
      </c>
      <c r="V63" s="10">
        <f t="shared" si="60"/>
        <v>0</v>
      </c>
      <c r="W63" s="10">
        <f t="shared" si="60"/>
        <v>1</v>
      </c>
      <c r="X63" s="10">
        <f t="shared" si="60"/>
        <v>0</v>
      </c>
      <c r="Y63" s="10">
        <f t="shared" si="60"/>
        <v>0</v>
      </c>
      <c r="Z63" s="10">
        <f t="shared" si="60"/>
        <v>0</v>
      </c>
      <c r="AA63" s="10">
        <f t="shared" si="60"/>
        <v>0</v>
      </c>
      <c r="AB63" s="10">
        <f t="shared" si="60"/>
        <v>0</v>
      </c>
      <c r="AC63" s="10">
        <f t="shared" si="60"/>
        <v>0</v>
      </c>
      <c r="AD63" s="33">
        <f t="shared" si="60"/>
        <v>0</v>
      </c>
      <c r="AE63" s="32">
        <f t="shared" si="60"/>
        <v>0</v>
      </c>
      <c r="AF63" s="10">
        <f t="shared" si="60"/>
        <v>1</v>
      </c>
      <c r="AG63" s="10">
        <f t="shared" si="60"/>
        <v>0</v>
      </c>
      <c r="AH63" s="10">
        <f t="shared" si="60"/>
        <v>0</v>
      </c>
      <c r="AI63" s="10">
        <f t="shared" si="60"/>
        <v>0</v>
      </c>
      <c r="AJ63" s="10">
        <f t="shared" si="60"/>
        <v>0</v>
      </c>
      <c r="AK63" s="10">
        <f t="shared" si="60"/>
        <v>0</v>
      </c>
      <c r="AL63" s="10">
        <f t="shared" si="60"/>
        <v>1</v>
      </c>
      <c r="AM63" s="10">
        <f t="shared" si="60"/>
        <v>0</v>
      </c>
      <c r="AN63" s="10">
        <f t="shared" ref="AN63:BN63" si="61">AN74-AM74</f>
        <v>0</v>
      </c>
      <c r="AO63" s="10">
        <f t="shared" si="61"/>
        <v>0</v>
      </c>
      <c r="AP63" s="33">
        <f t="shared" si="61"/>
        <v>0</v>
      </c>
      <c r="AQ63" s="32">
        <f t="shared" si="61"/>
        <v>0</v>
      </c>
      <c r="AR63" s="10">
        <f t="shared" si="61"/>
        <v>1</v>
      </c>
      <c r="AS63" s="10">
        <f t="shared" si="61"/>
        <v>0</v>
      </c>
      <c r="AT63" s="10">
        <f t="shared" si="61"/>
        <v>0</v>
      </c>
      <c r="AU63" s="10">
        <f t="shared" si="61"/>
        <v>0</v>
      </c>
      <c r="AV63" s="10">
        <f t="shared" si="61"/>
        <v>1</v>
      </c>
      <c r="AW63" s="10">
        <f t="shared" si="61"/>
        <v>0</v>
      </c>
      <c r="AX63" s="10">
        <f t="shared" si="61"/>
        <v>0</v>
      </c>
      <c r="AY63" s="10">
        <f t="shared" si="61"/>
        <v>0</v>
      </c>
      <c r="AZ63" s="10">
        <f t="shared" si="61"/>
        <v>0</v>
      </c>
      <c r="BA63" s="10">
        <f t="shared" si="61"/>
        <v>0</v>
      </c>
      <c r="BB63" s="33">
        <f t="shared" si="61"/>
        <v>1</v>
      </c>
      <c r="BC63" s="32">
        <f t="shared" si="61"/>
        <v>0</v>
      </c>
      <c r="BD63" s="10">
        <f t="shared" si="61"/>
        <v>0</v>
      </c>
      <c r="BE63" s="10">
        <f t="shared" si="61"/>
        <v>0</v>
      </c>
      <c r="BF63" s="10">
        <f t="shared" si="61"/>
        <v>0</v>
      </c>
      <c r="BG63" s="10">
        <f t="shared" si="61"/>
        <v>1</v>
      </c>
      <c r="BH63" s="10">
        <f t="shared" si="61"/>
        <v>0</v>
      </c>
      <c r="BI63" s="10">
        <f t="shared" si="61"/>
        <v>0</v>
      </c>
      <c r="BJ63" s="10">
        <f t="shared" si="61"/>
        <v>0</v>
      </c>
      <c r="BK63" s="10">
        <f t="shared" si="61"/>
        <v>0</v>
      </c>
      <c r="BL63" s="10">
        <f t="shared" si="61"/>
        <v>0</v>
      </c>
      <c r="BM63" s="10">
        <f t="shared" si="61"/>
        <v>1</v>
      </c>
      <c r="BN63" s="33">
        <f t="shared" si="61"/>
        <v>0</v>
      </c>
    </row>
    <row r="64" spans="2:66" s="9" customFormat="1" ht="16" customHeight="1">
      <c r="B64" s="212" t="s">
        <v>34</v>
      </c>
      <c r="C64" s="212" t="s">
        <v>50</v>
      </c>
      <c r="D64" s="212" t="s">
        <v>1</v>
      </c>
      <c r="E64" s="212" t="s">
        <v>60</v>
      </c>
      <c r="F64" s="224" t="str">
        <f t="shared" si="0"/>
        <v>OperationsNew hiresPartner IntegrationIntegration Manager</v>
      </c>
      <c r="G64" s="61">
        <f t="shared" si="51"/>
        <v>0</v>
      </c>
      <c r="H64" s="19">
        <f t="shared" ref="H64:AM64" si="62">H75-G75</f>
        <v>0</v>
      </c>
      <c r="I64" s="19">
        <f t="shared" si="62"/>
        <v>2</v>
      </c>
      <c r="J64" s="19">
        <f t="shared" si="62"/>
        <v>3</v>
      </c>
      <c r="K64" s="19">
        <f t="shared" si="62"/>
        <v>4</v>
      </c>
      <c r="L64" s="19">
        <f t="shared" si="62"/>
        <v>6</v>
      </c>
      <c r="M64" s="19">
        <f t="shared" si="62"/>
        <v>7</v>
      </c>
      <c r="N64" s="19">
        <f t="shared" si="62"/>
        <v>8</v>
      </c>
      <c r="O64" s="19">
        <f t="shared" si="62"/>
        <v>2</v>
      </c>
      <c r="P64" s="19">
        <f t="shared" si="62"/>
        <v>5</v>
      </c>
      <c r="Q64" s="19">
        <f t="shared" si="62"/>
        <v>0</v>
      </c>
      <c r="R64" s="62">
        <f t="shared" si="62"/>
        <v>1</v>
      </c>
      <c r="S64" s="198">
        <f t="shared" si="62"/>
        <v>11</v>
      </c>
      <c r="T64" s="19">
        <f t="shared" si="62"/>
        <v>19</v>
      </c>
      <c r="U64" s="19">
        <f t="shared" si="62"/>
        <v>7</v>
      </c>
      <c r="V64" s="19">
        <f t="shared" si="62"/>
        <v>0</v>
      </c>
      <c r="W64" s="19">
        <f t="shared" si="62"/>
        <v>8</v>
      </c>
      <c r="X64" s="19">
        <f t="shared" si="62"/>
        <v>0</v>
      </c>
      <c r="Y64" s="19">
        <f t="shared" si="62"/>
        <v>19</v>
      </c>
      <c r="Z64" s="19">
        <f t="shared" si="62"/>
        <v>11</v>
      </c>
      <c r="AA64" s="19">
        <f t="shared" si="62"/>
        <v>79</v>
      </c>
      <c r="AB64" s="19">
        <f t="shared" si="62"/>
        <v>82</v>
      </c>
      <c r="AC64" s="19">
        <f t="shared" si="62"/>
        <v>45</v>
      </c>
      <c r="AD64" s="62">
        <f t="shared" si="62"/>
        <v>101</v>
      </c>
      <c r="AE64" s="61">
        <f t="shared" si="62"/>
        <v>0</v>
      </c>
      <c r="AF64" s="19">
        <f t="shared" si="62"/>
        <v>0</v>
      </c>
      <c r="AG64" s="19">
        <f t="shared" si="62"/>
        <v>0</v>
      </c>
      <c r="AH64" s="19">
        <f t="shared" si="62"/>
        <v>0</v>
      </c>
      <c r="AI64" s="19">
        <f t="shared" si="62"/>
        <v>0</v>
      </c>
      <c r="AJ64" s="19">
        <f t="shared" si="62"/>
        <v>0</v>
      </c>
      <c r="AK64" s="19">
        <f t="shared" si="62"/>
        <v>0</v>
      </c>
      <c r="AL64" s="19">
        <f t="shared" si="62"/>
        <v>0</v>
      </c>
      <c r="AM64" s="19">
        <f t="shared" si="62"/>
        <v>0</v>
      </c>
      <c r="AN64" s="19">
        <f t="shared" ref="AN64:BN64" si="63">AN75-AM75</f>
        <v>0</v>
      </c>
      <c r="AO64" s="19">
        <f t="shared" si="63"/>
        <v>0</v>
      </c>
      <c r="AP64" s="62">
        <f t="shared" si="63"/>
        <v>0</v>
      </c>
      <c r="AQ64" s="61">
        <f t="shared" si="63"/>
        <v>0</v>
      </c>
      <c r="AR64" s="19">
        <f t="shared" si="63"/>
        <v>0</v>
      </c>
      <c r="AS64" s="19">
        <f t="shared" si="63"/>
        <v>0</v>
      </c>
      <c r="AT64" s="19">
        <f t="shared" si="63"/>
        <v>0</v>
      </c>
      <c r="AU64" s="19">
        <f t="shared" si="63"/>
        <v>0</v>
      </c>
      <c r="AV64" s="19">
        <f t="shared" si="63"/>
        <v>0</v>
      </c>
      <c r="AW64" s="19">
        <f t="shared" si="63"/>
        <v>0</v>
      </c>
      <c r="AX64" s="19">
        <f t="shared" si="63"/>
        <v>0</v>
      </c>
      <c r="AY64" s="19">
        <f t="shared" si="63"/>
        <v>0</v>
      </c>
      <c r="AZ64" s="19">
        <f t="shared" si="63"/>
        <v>0</v>
      </c>
      <c r="BA64" s="19">
        <f t="shared" si="63"/>
        <v>0</v>
      </c>
      <c r="BB64" s="62">
        <f t="shared" si="63"/>
        <v>0</v>
      </c>
      <c r="BC64" s="61">
        <f t="shared" si="63"/>
        <v>0</v>
      </c>
      <c r="BD64" s="19">
        <f t="shared" si="63"/>
        <v>6</v>
      </c>
      <c r="BE64" s="19">
        <f t="shared" si="63"/>
        <v>26</v>
      </c>
      <c r="BF64" s="19">
        <f t="shared" si="63"/>
        <v>0</v>
      </c>
      <c r="BG64" s="19">
        <f t="shared" si="63"/>
        <v>0</v>
      </c>
      <c r="BH64" s="19">
        <f t="shared" si="63"/>
        <v>0</v>
      </c>
      <c r="BI64" s="19">
        <f t="shared" si="63"/>
        <v>0</v>
      </c>
      <c r="BJ64" s="19">
        <f t="shared" si="63"/>
        <v>16</v>
      </c>
      <c r="BK64" s="19">
        <f t="shared" si="63"/>
        <v>0</v>
      </c>
      <c r="BL64" s="19">
        <f t="shared" si="63"/>
        <v>0</v>
      </c>
      <c r="BM64" s="19">
        <f t="shared" si="63"/>
        <v>31</v>
      </c>
      <c r="BN64" s="62">
        <f t="shared" si="63"/>
        <v>4</v>
      </c>
    </row>
    <row r="65" spans="2:66" s="9" customFormat="1" ht="16" customHeight="1">
      <c r="B65" s="212" t="s">
        <v>34</v>
      </c>
      <c r="C65" s="212" t="s">
        <v>50</v>
      </c>
      <c r="D65" s="212" t="s">
        <v>1</v>
      </c>
      <c r="E65" s="212" t="s">
        <v>58</v>
      </c>
      <c r="F65" s="224" t="str">
        <f t="shared" si="0"/>
        <v>OperationsNew hiresPartner IntegrationSenior Integrator</v>
      </c>
      <c r="G65" s="61">
        <f t="shared" si="51"/>
        <v>1</v>
      </c>
      <c r="H65" s="19">
        <f t="shared" ref="H65:AM65" si="64">H76-G76</f>
        <v>4</v>
      </c>
      <c r="I65" s="10">
        <f t="shared" si="64"/>
        <v>10</v>
      </c>
      <c r="J65" s="10">
        <f t="shared" si="64"/>
        <v>19</v>
      </c>
      <c r="K65" s="10">
        <f t="shared" si="64"/>
        <v>21</v>
      </c>
      <c r="L65" s="10">
        <f t="shared" si="64"/>
        <v>40</v>
      </c>
      <c r="M65" s="10">
        <f t="shared" si="64"/>
        <v>40</v>
      </c>
      <c r="N65" s="10">
        <f t="shared" si="64"/>
        <v>45</v>
      </c>
      <c r="O65" s="10">
        <f t="shared" si="64"/>
        <v>16</v>
      </c>
      <c r="P65" s="10">
        <f t="shared" si="64"/>
        <v>30</v>
      </c>
      <c r="Q65" s="10">
        <f t="shared" si="64"/>
        <v>0</v>
      </c>
      <c r="R65" s="33">
        <f t="shared" si="64"/>
        <v>4</v>
      </c>
      <c r="S65" s="211">
        <f t="shared" si="64"/>
        <v>66</v>
      </c>
      <c r="T65" s="10">
        <f t="shared" si="64"/>
        <v>115</v>
      </c>
      <c r="U65" s="10">
        <f t="shared" si="64"/>
        <v>40</v>
      </c>
      <c r="V65" s="10">
        <f t="shared" si="64"/>
        <v>0</v>
      </c>
      <c r="W65" s="10">
        <f t="shared" si="64"/>
        <v>52</v>
      </c>
      <c r="X65" s="10">
        <f t="shared" si="64"/>
        <v>0</v>
      </c>
      <c r="Y65" s="10">
        <f t="shared" si="64"/>
        <v>111</v>
      </c>
      <c r="Z65" s="10">
        <f t="shared" si="64"/>
        <v>68</v>
      </c>
      <c r="AA65" s="10">
        <f t="shared" si="64"/>
        <v>473</v>
      </c>
      <c r="AB65" s="10">
        <f t="shared" si="64"/>
        <v>493</v>
      </c>
      <c r="AC65" s="10">
        <f t="shared" si="64"/>
        <v>268</v>
      </c>
      <c r="AD65" s="33">
        <f t="shared" si="64"/>
        <v>608</v>
      </c>
      <c r="AE65" s="32">
        <f t="shared" si="64"/>
        <v>0</v>
      </c>
      <c r="AF65" s="10">
        <f t="shared" si="64"/>
        <v>0</v>
      </c>
      <c r="AG65" s="10">
        <f t="shared" si="64"/>
        <v>0</v>
      </c>
      <c r="AH65" s="10">
        <f t="shared" si="64"/>
        <v>0</v>
      </c>
      <c r="AI65" s="10">
        <f t="shared" si="64"/>
        <v>0</v>
      </c>
      <c r="AJ65" s="10">
        <f t="shared" si="64"/>
        <v>0</v>
      </c>
      <c r="AK65" s="10">
        <f t="shared" si="64"/>
        <v>0</v>
      </c>
      <c r="AL65" s="10">
        <f t="shared" si="64"/>
        <v>0</v>
      </c>
      <c r="AM65" s="10">
        <f t="shared" si="64"/>
        <v>0</v>
      </c>
      <c r="AN65" s="10">
        <f t="shared" ref="AN65:BN65" si="65">AN76-AM76</f>
        <v>0</v>
      </c>
      <c r="AO65" s="10">
        <f t="shared" si="65"/>
        <v>0</v>
      </c>
      <c r="AP65" s="33">
        <f t="shared" si="65"/>
        <v>0</v>
      </c>
      <c r="AQ65" s="32">
        <f t="shared" si="65"/>
        <v>0</v>
      </c>
      <c r="AR65" s="10">
        <f t="shared" si="65"/>
        <v>0</v>
      </c>
      <c r="AS65" s="10">
        <f t="shared" si="65"/>
        <v>0</v>
      </c>
      <c r="AT65" s="10">
        <f t="shared" si="65"/>
        <v>0</v>
      </c>
      <c r="AU65" s="10">
        <f t="shared" si="65"/>
        <v>0</v>
      </c>
      <c r="AV65" s="10">
        <f t="shared" si="65"/>
        <v>0</v>
      </c>
      <c r="AW65" s="10">
        <f t="shared" si="65"/>
        <v>0</v>
      </c>
      <c r="AX65" s="10">
        <f t="shared" si="65"/>
        <v>0</v>
      </c>
      <c r="AY65" s="10">
        <f t="shared" si="65"/>
        <v>0</v>
      </c>
      <c r="AZ65" s="10">
        <f t="shared" si="65"/>
        <v>0</v>
      </c>
      <c r="BA65" s="10">
        <f t="shared" si="65"/>
        <v>0</v>
      </c>
      <c r="BB65" s="33">
        <f t="shared" si="65"/>
        <v>0</v>
      </c>
      <c r="BC65" s="32">
        <f t="shared" si="65"/>
        <v>0</v>
      </c>
      <c r="BD65" s="10">
        <f t="shared" si="65"/>
        <v>33</v>
      </c>
      <c r="BE65" s="10">
        <f t="shared" si="65"/>
        <v>158</v>
      </c>
      <c r="BF65" s="10">
        <f t="shared" si="65"/>
        <v>0</v>
      </c>
      <c r="BG65" s="10">
        <f t="shared" si="65"/>
        <v>0</v>
      </c>
      <c r="BH65" s="10">
        <f t="shared" si="65"/>
        <v>0</v>
      </c>
      <c r="BI65" s="10">
        <f t="shared" si="65"/>
        <v>0</v>
      </c>
      <c r="BJ65" s="10">
        <f t="shared" si="65"/>
        <v>95</v>
      </c>
      <c r="BK65" s="10">
        <f t="shared" si="65"/>
        <v>0</v>
      </c>
      <c r="BL65" s="10">
        <f t="shared" si="65"/>
        <v>0</v>
      </c>
      <c r="BM65" s="10">
        <f t="shared" si="65"/>
        <v>184</v>
      </c>
      <c r="BN65" s="33">
        <f t="shared" si="65"/>
        <v>28</v>
      </c>
    </row>
    <row r="66" spans="2:66" s="9" customFormat="1" ht="16" customHeight="1">
      <c r="B66" s="212" t="s">
        <v>34</v>
      </c>
      <c r="C66" s="212" t="s">
        <v>50</v>
      </c>
      <c r="D66" s="212" t="s">
        <v>1</v>
      </c>
      <c r="E66" s="212" t="s">
        <v>59</v>
      </c>
      <c r="F66" s="224" t="str">
        <f t="shared" si="0"/>
        <v>OperationsNew hiresPartner IntegrationJunior Integrator</v>
      </c>
      <c r="G66" s="61">
        <f t="shared" si="51"/>
        <v>1</v>
      </c>
      <c r="H66" s="19">
        <f t="shared" ref="H66:AM66" si="66">H77-G77</f>
        <v>4</v>
      </c>
      <c r="I66" s="10">
        <f t="shared" si="66"/>
        <v>10</v>
      </c>
      <c r="J66" s="10">
        <f t="shared" si="66"/>
        <v>19</v>
      </c>
      <c r="K66" s="10">
        <f t="shared" si="66"/>
        <v>21</v>
      </c>
      <c r="L66" s="10">
        <f t="shared" si="66"/>
        <v>40</v>
      </c>
      <c r="M66" s="10">
        <f t="shared" si="66"/>
        <v>40</v>
      </c>
      <c r="N66" s="10">
        <f t="shared" si="66"/>
        <v>45</v>
      </c>
      <c r="O66" s="10">
        <f t="shared" si="66"/>
        <v>16</v>
      </c>
      <c r="P66" s="10">
        <f t="shared" si="66"/>
        <v>30</v>
      </c>
      <c r="Q66" s="10">
        <f t="shared" si="66"/>
        <v>0</v>
      </c>
      <c r="R66" s="33">
        <f t="shared" si="66"/>
        <v>4</v>
      </c>
      <c r="S66" s="211">
        <f t="shared" si="66"/>
        <v>66</v>
      </c>
      <c r="T66" s="10">
        <f t="shared" si="66"/>
        <v>115</v>
      </c>
      <c r="U66" s="10">
        <f t="shared" si="66"/>
        <v>40</v>
      </c>
      <c r="V66" s="10">
        <f t="shared" si="66"/>
        <v>0</v>
      </c>
      <c r="W66" s="10">
        <f t="shared" si="66"/>
        <v>52</v>
      </c>
      <c r="X66" s="10">
        <f t="shared" si="66"/>
        <v>0</v>
      </c>
      <c r="Y66" s="10">
        <f t="shared" si="66"/>
        <v>111</v>
      </c>
      <c r="Z66" s="10">
        <f t="shared" si="66"/>
        <v>68</v>
      </c>
      <c r="AA66" s="10">
        <f t="shared" si="66"/>
        <v>473</v>
      </c>
      <c r="AB66" s="10">
        <f t="shared" si="66"/>
        <v>493</v>
      </c>
      <c r="AC66" s="10">
        <f t="shared" si="66"/>
        <v>268</v>
      </c>
      <c r="AD66" s="33">
        <f t="shared" si="66"/>
        <v>608</v>
      </c>
      <c r="AE66" s="32">
        <f t="shared" si="66"/>
        <v>0</v>
      </c>
      <c r="AF66" s="10">
        <f t="shared" si="66"/>
        <v>0</v>
      </c>
      <c r="AG66" s="10">
        <f t="shared" si="66"/>
        <v>0</v>
      </c>
      <c r="AH66" s="10">
        <f t="shared" si="66"/>
        <v>0</v>
      </c>
      <c r="AI66" s="10">
        <f t="shared" si="66"/>
        <v>0</v>
      </c>
      <c r="AJ66" s="10">
        <f t="shared" si="66"/>
        <v>0</v>
      </c>
      <c r="AK66" s="10">
        <f t="shared" si="66"/>
        <v>0</v>
      </c>
      <c r="AL66" s="10">
        <f t="shared" si="66"/>
        <v>0</v>
      </c>
      <c r="AM66" s="10">
        <f t="shared" si="66"/>
        <v>0</v>
      </c>
      <c r="AN66" s="10">
        <f t="shared" ref="AN66:BN66" si="67">AN77-AM77</f>
        <v>0</v>
      </c>
      <c r="AO66" s="10">
        <f t="shared" si="67"/>
        <v>0</v>
      </c>
      <c r="AP66" s="33">
        <f t="shared" si="67"/>
        <v>0</v>
      </c>
      <c r="AQ66" s="32">
        <f t="shared" si="67"/>
        <v>0</v>
      </c>
      <c r="AR66" s="10">
        <f t="shared" si="67"/>
        <v>0</v>
      </c>
      <c r="AS66" s="10">
        <f t="shared" si="67"/>
        <v>0</v>
      </c>
      <c r="AT66" s="10">
        <f t="shared" si="67"/>
        <v>0</v>
      </c>
      <c r="AU66" s="10">
        <f t="shared" si="67"/>
        <v>0</v>
      </c>
      <c r="AV66" s="10">
        <f t="shared" si="67"/>
        <v>0</v>
      </c>
      <c r="AW66" s="10">
        <f t="shared" si="67"/>
        <v>0</v>
      </c>
      <c r="AX66" s="10">
        <f t="shared" si="67"/>
        <v>0</v>
      </c>
      <c r="AY66" s="10">
        <f t="shared" si="67"/>
        <v>0</v>
      </c>
      <c r="AZ66" s="10">
        <f t="shared" si="67"/>
        <v>0</v>
      </c>
      <c r="BA66" s="10">
        <f t="shared" si="67"/>
        <v>0</v>
      </c>
      <c r="BB66" s="33">
        <f t="shared" si="67"/>
        <v>0</v>
      </c>
      <c r="BC66" s="32">
        <f t="shared" si="67"/>
        <v>0</v>
      </c>
      <c r="BD66" s="10">
        <f t="shared" si="67"/>
        <v>33</v>
      </c>
      <c r="BE66" s="10">
        <f t="shared" si="67"/>
        <v>158</v>
      </c>
      <c r="BF66" s="10">
        <f t="shared" si="67"/>
        <v>0</v>
      </c>
      <c r="BG66" s="10">
        <f t="shared" si="67"/>
        <v>0</v>
      </c>
      <c r="BH66" s="10">
        <f t="shared" si="67"/>
        <v>0</v>
      </c>
      <c r="BI66" s="10">
        <f t="shared" si="67"/>
        <v>0</v>
      </c>
      <c r="BJ66" s="10">
        <f t="shared" si="67"/>
        <v>95</v>
      </c>
      <c r="BK66" s="10">
        <f t="shared" si="67"/>
        <v>0</v>
      </c>
      <c r="BL66" s="10">
        <f t="shared" si="67"/>
        <v>0</v>
      </c>
      <c r="BM66" s="10">
        <f t="shared" si="67"/>
        <v>184</v>
      </c>
      <c r="BN66" s="33">
        <f t="shared" si="67"/>
        <v>28</v>
      </c>
    </row>
    <row r="67" spans="2:66" s="75" customFormat="1" ht="16" customHeight="1">
      <c r="B67" s="212" t="s">
        <v>34</v>
      </c>
      <c r="C67" s="212" t="s">
        <v>50</v>
      </c>
      <c r="D67" s="212" t="s">
        <v>61</v>
      </c>
      <c r="E67" s="212" t="s">
        <v>62</v>
      </c>
      <c r="F67" s="224" t="str">
        <f t="shared" si="0"/>
        <v>OperationsNew hiresSystems administrationSystems Administrator</v>
      </c>
      <c r="G67" s="79"/>
      <c r="H67" s="77"/>
      <c r="I67" s="77"/>
      <c r="J67" s="77"/>
      <c r="K67" s="77"/>
      <c r="L67" s="77"/>
      <c r="M67" s="77"/>
      <c r="N67" s="77"/>
      <c r="O67" s="77"/>
      <c r="P67" s="77">
        <v>1</v>
      </c>
      <c r="Q67" s="77"/>
      <c r="R67" s="78"/>
      <c r="S67" s="76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8"/>
      <c r="AE67" s="79"/>
      <c r="AF67" s="77"/>
      <c r="AG67" s="77">
        <v>1</v>
      </c>
      <c r="AH67" s="77"/>
      <c r="AI67" s="77"/>
      <c r="AJ67" s="77"/>
      <c r="AK67" s="77"/>
      <c r="AL67" s="77"/>
      <c r="AM67" s="77"/>
      <c r="AN67" s="77"/>
      <c r="AO67" s="77"/>
      <c r="AP67" s="78"/>
      <c r="AQ67" s="79"/>
      <c r="AR67" s="77"/>
      <c r="AS67" s="77"/>
      <c r="AT67" s="77"/>
      <c r="AU67" s="77"/>
      <c r="AV67" s="77">
        <v>1</v>
      </c>
      <c r="AW67" s="77"/>
      <c r="AX67" s="77"/>
      <c r="AY67" s="77"/>
      <c r="AZ67" s="77"/>
      <c r="BA67" s="77"/>
      <c r="BB67" s="78"/>
      <c r="BC67" s="79"/>
      <c r="BD67" s="77"/>
      <c r="BE67" s="77"/>
      <c r="BF67" s="77"/>
      <c r="BG67" s="77">
        <v>1</v>
      </c>
      <c r="BH67" s="77"/>
      <c r="BI67" s="77"/>
      <c r="BJ67" s="77"/>
      <c r="BK67" s="77"/>
      <c r="BL67" s="77"/>
      <c r="BM67" s="77"/>
      <c r="BN67" s="78"/>
    </row>
    <row r="68" spans="2:66" s="9" customFormat="1" ht="15.75" customHeight="1">
      <c r="B68" s="212" t="s">
        <v>34</v>
      </c>
      <c r="C68" s="212" t="s">
        <v>118</v>
      </c>
      <c r="D68" s="212" t="s">
        <v>0</v>
      </c>
      <c r="E68" s="212" t="s">
        <v>102</v>
      </c>
      <c r="F68" s="225" t="str">
        <f t="shared" si="0"/>
        <v>OperationsStaffManagementCOO</v>
      </c>
      <c r="G68" s="61">
        <f>G58</f>
        <v>0</v>
      </c>
      <c r="H68" s="19">
        <f t="shared" ref="H68:AM68" si="68">G68+H58</f>
        <v>0</v>
      </c>
      <c r="I68" s="19">
        <f t="shared" si="68"/>
        <v>0</v>
      </c>
      <c r="J68" s="19">
        <f t="shared" si="68"/>
        <v>0</v>
      </c>
      <c r="K68" s="19">
        <f t="shared" si="68"/>
        <v>0</v>
      </c>
      <c r="L68" s="19">
        <f t="shared" si="68"/>
        <v>0</v>
      </c>
      <c r="M68" s="19">
        <f t="shared" si="68"/>
        <v>0</v>
      </c>
      <c r="N68" s="19">
        <f t="shared" si="68"/>
        <v>0</v>
      </c>
      <c r="O68" s="19">
        <f t="shared" si="68"/>
        <v>0</v>
      </c>
      <c r="P68" s="19">
        <f t="shared" si="68"/>
        <v>0</v>
      </c>
      <c r="Q68" s="19">
        <f t="shared" si="68"/>
        <v>0</v>
      </c>
      <c r="R68" s="62">
        <f t="shared" si="68"/>
        <v>0</v>
      </c>
      <c r="S68" s="198">
        <f t="shared" si="68"/>
        <v>0</v>
      </c>
      <c r="T68" s="19">
        <f t="shared" si="68"/>
        <v>0</v>
      </c>
      <c r="U68" s="19">
        <f t="shared" si="68"/>
        <v>0</v>
      </c>
      <c r="V68" s="19">
        <f t="shared" si="68"/>
        <v>0</v>
      </c>
      <c r="W68" s="19">
        <f t="shared" si="68"/>
        <v>0</v>
      </c>
      <c r="X68" s="19">
        <f t="shared" si="68"/>
        <v>0</v>
      </c>
      <c r="Y68" s="19">
        <f t="shared" si="68"/>
        <v>0</v>
      </c>
      <c r="Z68" s="19">
        <f t="shared" si="68"/>
        <v>0</v>
      </c>
      <c r="AA68" s="19">
        <f t="shared" si="68"/>
        <v>0</v>
      </c>
      <c r="AB68" s="19">
        <f t="shared" si="68"/>
        <v>0</v>
      </c>
      <c r="AC68" s="19">
        <f t="shared" si="68"/>
        <v>0</v>
      </c>
      <c r="AD68" s="19">
        <f t="shared" si="68"/>
        <v>0</v>
      </c>
      <c r="AE68" s="19">
        <f t="shared" si="68"/>
        <v>0</v>
      </c>
      <c r="AF68" s="19">
        <f t="shared" si="68"/>
        <v>0</v>
      </c>
      <c r="AG68" s="19">
        <f t="shared" si="68"/>
        <v>0</v>
      </c>
      <c r="AH68" s="19">
        <f t="shared" si="68"/>
        <v>0</v>
      </c>
      <c r="AI68" s="19">
        <f t="shared" si="68"/>
        <v>0</v>
      </c>
      <c r="AJ68" s="19">
        <f t="shared" si="68"/>
        <v>0</v>
      </c>
      <c r="AK68" s="19">
        <f t="shared" si="68"/>
        <v>1</v>
      </c>
      <c r="AL68" s="19">
        <f t="shared" si="68"/>
        <v>1</v>
      </c>
      <c r="AM68" s="19">
        <f t="shared" si="68"/>
        <v>1</v>
      </c>
      <c r="AN68" s="19">
        <f t="shared" ref="AN68:BN68" si="69">AM68+AN58</f>
        <v>1</v>
      </c>
      <c r="AO68" s="19">
        <f t="shared" si="69"/>
        <v>1</v>
      </c>
      <c r="AP68" s="19">
        <f t="shared" si="69"/>
        <v>1</v>
      </c>
      <c r="AQ68" s="19">
        <f t="shared" si="69"/>
        <v>1</v>
      </c>
      <c r="AR68" s="19">
        <f t="shared" si="69"/>
        <v>1</v>
      </c>
      <c r="AS68" s="19">
        <f t="shared" si="69"/>
        <v>1</v>
      </c>
      <c r="AT68" s="19">
        <f t="shared" si="69"/>
        <v>1</v>
      </c>
      <c r="AU68" s="19">
        <f t="shared" si="69"/>
        <v>1</v>
      </c>
      <c r="AV68" s="19">
        <f t="shared" si="69"/>
        <v>1</v>
      </c>
      <c r="AW68" s="19">
        <f t="shared" si="69"/>
        <v>1</v>
      </c>
      <c r="AX68" s="19">
        <f t="shared" si="69"/>
        <v>1</v>
      </c>
      <c r="AY68" s="19">
        <f t="shared" si="69"/>
        <v>1</v>
      </c>
      <c r="AZ68" s="19">
        <f t="shared" si="69"/>
        <v>1</v>
      </c>
      <c r="BA68" s="19">
        <f t="shared" si="69"/>
        <v>1</v>
      </c>
      <c r="BB68" s="19">
        <f t="shared" si="69"/>
        <v>1</v>
      </c>
      <c r="BC68" s="19">
        <f t="shared" si="69"/>
        <v>1</v>
      </c>
      <c r="BD68" s="19">
        <f t="shared" si="69"/>
        <v>1</v>
      </c>
      <c r="BE68" s="19">
        <f t="shared" si="69"/>
        <v>1</v>
      </c>
      <c r="BF68" s="19">
        <f t="shared" si="69"/>
        <v>1</v>
      </c>
      <c r="BG68" s="19">
        <f t="shared" si="69"/>
        <v>1</v>
      </c>
      <c r="BH68" s="19">
        <f t="shared" si="69"/>
        <v>1</v>
      </c>
      <c r="BI68" s="19">
        <f t="shared" si="69"/>
        <v>1</v>
      </c>
      <c r="BJ68" s="19">
        <f t="shared" si="69"/>
        <v>1</v>
      </c>
      <c r="BK68" s="19">
        <f t="shared" si="69"/>
        <v>1</v>
      </c>
      <c r="BL68" s="19">
        <f t="shared" si="69"/>
        <v>1</v>
      </c>
      <c r="BM68" s="19">
        <f t="shared" si="69"/>
        <v>1</v>
      </c>
      <c r="BN68" s="19">
        <f t="shared" si="69"/>
        <v>1</v>
      </c>
    </row>
    <row r="69" spans="2:66" s="75" customFormat="1" ht="16" customHeight="1">
      <c r="B69" s="212" t="s">
        <v>34</v>
      </c>
      <c r="C69" s="212"/>
      <c r="D69" s="212" t="s">
        <v>57</v>
      </c>
      <c r="E69" s="212" t="s">
        <v>64</v>
      </c>
      <c r="F69" s="228" t="str">
        <f t="shared" si="0"/>
        <v>OperationsCustomer SupportProjected user support (total)</v>
      </c>
      <c r="G69" s="72">
        <f>CEILING('Data - revenue'!F96/Assumptions!$D$59, 1)</f>
        <v>1</v>
      </c>
      <c r="H69" s="73">
        <f>CEILING('Data - revenue'!G96/Assumptions!$D$59, 1)</f>
        <v>1</v>
      </c>
      <c r="I69" s="73">
        <f>CEILING('Data - revenue'!H96/Assumptions!$D$59, 1)</f>
        <v>1</v>
      </c>
      <c r="J69" s="73">
        <f>CEILING('Data - revenue'!I96/Assumptions!$D$59, 1)</f>
        <v>1</v>
      </c>
      <c r="K69" s="73">
        <f>CEILING('Data - revenue'!J96/Assumptions!$D$59, 1)</f>
        <v>1</v>
      </c>
      <c r="L69" s="73">
        <f>CEILING('Data - revenue'!K96/Assumptions!$D$59, 1)</f>
        <v>1</v>
      </c>
      <c r="M69" s="73">
        <f>CEILING('Data - revenue'!L96/Assumptions!$D$59, 1)</f>
        <v>1</v>
      </c>
      <c r="N69" s="73">
        <f>CEILING('Data - revenue'!M96/Assumptions!$D$59, 1)</f>
        <v>1</v>
      </c>
      <c r="O69" s="73">
        <f>CEILING('Data - revenue'!N96/Assumptions!$D$59, 1)</f>
        <v>1</v>
      </c>
      <c r="P69" s="73">
        <f>CEILING('Data - revenue'!O96/Assumptions!$D$59, 1)</f>
        <v>1</v>
      </c>
      <c r="Q69" s="73">
        <f>CEILING('Data - revenue'!P96/Assumptions!$D$59, 1)</f>
        <v>1</v>
      </c>
      <c r="R69" s="74">
        <f>CEILING('Data - revenue'!Q96/Assumptions!$D$59, 1)</f>
        <v>1</v>
      </c>
      <c r="S69" s="214">
        <f>CEILING('Data - revenue'!R96/Assumptions!$D$59, 1)</f>
        <v>2</v>
      </c>
      <c r="T69" s="73">
        <f>CEILING('Data - revenue'!S96/Assumptions!$D$59, 1)</f>
        <v>2</v>
      </c>
      <c r="U69" s="73">
        <f>CEILING('Data - revenue'!T96/Assumptions!$D$59, 1)</f>
        <v>2</v>
      </c>
      <c r="V69" s="73">
        <f>CEILING('Data - revenue'!U96/Assumptions!$D$59, 1)</f>
        <v>2</v>
      </c>
      <c r="W69" s="73">
        <f>CEILING('Data - revenue'!V96/Assumptions!$D$59, 1)</f>
        <v>3</v>
      </c>
      <c r="X69" s="73">
        <f>CEILING('Data - revenue'!W96/Assumptions!$D$59, 1)</f>
        <v>3</v>
      </c>
      <c r="Y69" s="73">
        <f>CEILING('Data - revenue'!X96/Assumptions!$D$59, 1)</f>
        <v>3</v>
      </c>
      <c r="Z69" s="73">
        <f>CEILING('Data - revenue'!Y96/Assumptions!$D$59, 1)</f>
        <v>4</v>
      </c>
      <c r="AA69" s="73">
        <f>CEILING('Data - revenue'!Z96/Assumptions!$D$59, 1)</f>
        <v>4</v>
      </c>
      <c r="AB69" s="73">
        <f>CEILING('Data - revenue'!AA96/Assumptions!$D$59, 1)</f>
        <v>6</v>
      </c>
      <c r="AC69" s="73">
        <f>CEILING('Data - revenue'!AB96/Assumptions!$D$59, 1)</f>
        <v>6</v>
      </c>
      <c r="AD69" s="74">
        <f>CEILING('Data - revenue'!AC96/Assumptions!$D$59, 1)</f>
        <v>8</v>
      </c>
      <c r="AE69" s="72">
        <f>CEILING('Data - revenue'!AD96/Assumptions!$D$59, 1)</f>
        <v>9</v>
      </c>
      <c r="AF69" s="73">
        <f>CEILING('Data - revenue'!AE96/Assumptions!$D$59, 1)</f>
        <v>9</v>
      </c>
      <c r="AG69" s="73">
        <f>CEILING('Data - revenue'!AF96/Assumptions!$D$59, 1)</f>
        <v>10</v>
      </c>
      <c r="AH69" s="73">
        <f>CEILING('Data - revenue'!AG96/Assumptions!$D$59, 1)</f>
        <v>12</v>
      </c>
      <c r="AI69" s="73">
        <f>CEILING('Data - revenue'!AH96/Assumptions!$D$59, 1)</f>
        <v>13</v>
      </c>
      <c r="AJ69" s="73">
        <f>CEILING('Data - revenue'!AI96/Assumptions!$D$59, 1)</f>
        <v>13</v>
      </c>
      <c r="AK69" s="73">
        <f>CEILING('Data - revenue'!AJ96/Assumptions!$D$59, 1)</f>
        <v>14</v>
      </c>
      <c r="AL69" s="73">
        <f>CEILING('Data - revenue'!AK96/Assumptions!$D$59, 1)</f>
        <v>16</v>
      </c>
      <c r="AM69" s="73">
        <f>CEILING('Data - revenue'!AL96/Assumptions!$D$59, 1)</f>
        <v>16</v>
      </c>
      <c r="AN69" s="73">
        <f>CEILING('Data - revenue'!AM96/Assumptions!$D$59, 1)</f>
        <v>17</v>
      </c>
      <c r="AO69" s="73">
        <f>CEILING('Data - revenue'!AN96/Assumptions!$D$59, 1)</f>
        <v>18</v>
      </c>
      <c r="AP69" s="74">
        <f>CEILING('Data - revenue'!AO96/Assumptions!$D$59, 1)</f>
        <v>19</v>
      </c>
      <c r="AQ69" s="72">
        <f>CEILING('Data - revenue'!AP96/Assumptions!$D$59, 1)</f>
        <v>19</v>
      </c>
      <c r="AR69" s="73">
        <f>CEILING('Data - revenue'!AQ96/Assumptions!$D$59, 1)</f>
        <v>21</v>
      </c>
      <c r="AS69" s="73">
        <f>CEILING('Data - revenue'!AR96/Assumptions!$D$59, 1)</f>
        <v>22</v>
      </c>
      <c r="AT69" s="73">
        <f>CEILING('Data - revenue'!AS96/Assumptions!$D$59, 1)</f>
        <v>23</v>
      </c>
      <c r="AU69" s="73">
        <f>CEILING('Data - revenue'!AT96/Assumptions!$D$59, 1)</f>
        <v>23</v>
      </c>
      <c r="AV69" s="73">
        <f>CEILING('Data - revenue'!AU96/Assumptions!$D$59, 1)</f>
        <v>24</v>
      </c>
      <c r="AW69" s="73">
        <f>CEILING('Data - revenue'!AV96/Assumptions!$D$59, 1)</f>
        <v>25</v>
      </c>
      <c r="AX69" s="73">
        <f>CEILING('Data - revenue'!AW96/Assumptions!$D$59, 1)</f>
        <v>26</v>
      </c>
      <c r="AY69" s="73">
        <f>CEILING('Data - revenue'!AX96/Assumptions!$D$59, 1)</f>
        <v>27</v>
      </c>
      <c r="AZ69" s="73">
        <f>CEILING('Data - revenue'!AY96/Assumptions!$D$59, 1)</f>
        <v>28</v>
      </c>
      <c r="BA69" s="73">
        <f>CEILING('Data - revenue'!AZ96/Assumptions!$D$59, 1)</f>
        <v>29</v>
      </c>
      <c r="BB69" s="74">
        <f>CEILING('Data - revenue'!BA96/Assumptions!$D$59, 1)</f>
        <v>29</v>
      </c>
      <c r="BC69" s="72">
        <f>CEILING('Data - revenue'!BB96/Assumptions!$D$59, 1)</f>
        <v>31</v>
      </c>
      <c r="BD69" s="73">
        <f>CEILING('Data - revenue'!BC96/Assumptions!$D$59, 1)</f>
        <v>33</v>
      </c>
      <c r="BE69" s="73">
        <f>CEILING('Data - revenue'!BD96/Assumptions!$D$59, 1)</f>
        <v>33</v>
      </c>
      <c r="BF69" s="73">
        <f>CEILING('Data - revenue'!BE96/Assumptions!$D$59, 1)</f>
        <v>34</v>
      </c>
      <c r="BG69" s="73">
        <f>CEILING('Data - revenue'!BF96/Assumptions!$D$59, 1)</f>
        <v>35</v>
      </c>
      <c r="BH69" s="73">
        <f>CEILING('Data - revenue'!BG96/Assumptions!$D$59, 1)</f>
        <v>37</v>
      </c>
      <c r="BI69" s="73">
        <f>CEILING('Data - revenue'!BH96/Assumptions!$D$59, 1)</f>
        <v>38</v>
      </c>
      <c r="BJ69" s="73">
        <f>CEILING('Data - revenue'!BI96/Assumptions!$D$59, 1)</f>
        <v>40</v>
      </c>
      <c r="BK69" s="73">
        <f>CEILING('Data - revenue'!BJ96/Assumptions!$D$59, 1)</f>
        <v>41</v>
      </c>
      <c r="BL69" s="73">
        <f>CEILING('Data - revenue'!BK96/Assumptions!$D$59, 1)</f>
        <v>42</v>
      </c>
      <c r="BM69" s="73">
        <f>CEILING('Data - revenue'!BL96/Assumptions!$D$59, 1)</f>
        <v>44</v>
      </c>
      <c r="BN69" s="74">
        <f>CEILING('Data - revenue'!BM96/Assumptions!$D$59, 1)</f>
        <v>45</v>
      </c>
    </row>
    <row r="70" spans="2:66" s="9" customFormat="1" ht="16" customHeight="1">
      <c r="B70" s="212" t="s">
        <v>34</v>
      </c>
      <c r="C70" s="212" t="s">
        <v>118</v>
      </c>
      <c r="D70" s="212" t="s">
        <v>57</v>
      </c>
      <c r="E70" s="212" t="s">
        <v>56</v>
      </c>
      <c r="F70" s="225" t="str">
        <f t="shared" si="0"/>
        <v>OperationsStaffCustomer SupportSupport Manager</v>
      </c>
      <c r="G70" s="61">
        <f>CEILING(G69/Assumptions!$D$60, 1)</f>
        <v>1</v>
      </c>
      <c r="H70" s="19">
        <f>CEILING(H69/Assumptions!$D$60, 1)</f>
        <v>1</v>
      </c>
      <c r="I70" s="19">
        <f>CEILING(I69/Assumptions!$D$60, 1)</f>
        <v>1</v>
      </c>
      <c r="J70" s="19">
        <f>CEILING(J69/Assumptions!$D$60, 1)</f>
        <v>1</v>
      </c>
      <c r="K70" s="19">
        <f>CEILING(K69/Assumptions!$D$60, 1)</f>
        <v>1</v>
      </c>
      <c r="L70" s="19">
        <f>CEILING(L69/Assumptions!$D$60, 1)</f>
        <v>1</v>
      </c>
      <c r="M70" s="19">
        <f>CEILING(M69/Assumptions!$D$60, 1)</f>
        <v>1</v>
      </c>
      <c r="N70" s="19">
        <f>CEILING(N69/Assumptions!$D$60, 1)</f>
        <v>1</v>
      </c>
      <c r="O70" s="19">
        <f>CEILING(O69/Assumptions!$D$60, 1)</f>
        <v>1</v>
      </c>
      <c r="P70" s="19">
        <f>CEILING(P69/Assumptions!$D$60, 1)</f>
        <v>1</v>
      </c>
      <c r="Q70" s="19">
        <f>CEILING(Q69/Assumptions!$D$60, 1)</f>
        <v>1</v>
      </c>
      <c r="R70" s="62">
        <f>CEILING(R69/Assumptions!$D$60, 1)</f>
        <v>1</v>
      </c>
      <c r="S70" s="198">
        <f>CEILING(S69/Assumptions!$D$60, 1)</f>
        <v>1</v>
      </c>
      <c r="T70" s="19">
        <f>CEILING(T69/Assumptions!$D$60, 1)</f>
        <v>1</v>
      </c>
      <c r="U70" s="19">
        <f>CEILING(U69/Assumptions!$D$60, 1)</f>
        <v>1</v>
      </c>
      <c r="V70" s="19">
        <f>CEILING(V69/Assumptions!$D$60, 1)</f>
        <v>1</v>
      </c>
      <c r="W70" s="19">
        <f>CEILING(W69/Assumptions!$D$60, 1)</f>
        <v>1</v>
      </c>
      <c r="X70" s="19">
        <f>CEILING(X69/Assumptions!$D$60, 1)</f>
        <v>1</v>
      </c>
      <c r="Y70" s="19">
        <f>CEILING(Y69/Assumptions!$D$60, 1)</f>
        <v>1</v>
      </c>
      <c r="Z70" s="19">
        <f>CEILING(Z69/Assumptions!$D$60, 1)</f>
        <v>1</v>
      </c>
      <c r="AA70" s="19">
        <f>CEILING(AA69/Assumptions!$D$60, 1)</f>
        <v>1</v>
      </c>
      <c r="AB70" s="19">
        <f>CEILING(AB69/Assumptions!$D$60, 1)</f>
        <v>1</v>
      </c>
      <c r="AC70" s="19">
        <f>CEILING(AC69/Assumptions!$D$60, 1)</f>
        <v>1</v>
      </c>
      <c r="AD70" s="62">
        <f>CEILING(AD69/Assumptions!$D$60, 1)</f>
        <v>1</v>
      </c>
      <c r="AE70" s="61">
        <f>CEILING(AE69/Assumptions!$D$60, 1)</f>
        <v>1</v>
      </c>
      <c r="AF70" s="19">
        <f>CEILING(AF69/Assumptions!$D$60, 1)</f>
        <v>1</v>
      </c>
      <c r="AG70" s="19">
        <f>CEILING(AG69/Assumptions!$D$60, 1)</f>
        <v>1</v>
      </c>
      <c r="AH70" s="19">
        <f>CEILING(AH69/Assumptions!$D$60, 1)</f>
        <v>1</v>
      </c>
      <c r="AI70" s="19">
        <f>CEILING(AI69/Assumptions!$D$60, 1)</f>
        <v>1</v>
      </c>
      <c r="AJ70" s="19">
        <f>CEILING(AJ69/Assumptions!$D$60, 1)</f>
        <v>1</v>
      </c>
      <c r="AK70" s="19">
        <f>CEILING(AK69/Assumptions!$D$60, 1)</f>
        <v>1</v>
      </c>
      <c r="AL70" s="19">
        <f>CEILING(AL69/Assumptions!$D$60, 1)</f>
        <v>1</v>
      </c>
      <c r="AM70" s="19">
        <f>CEILING(AM69/Assumptions!$D$60, 1)</f>
        <v>1</v>
      </c>
      <c r="AN70" s="19">
        <f>CEILING(AN69/Assumptions!$D$60, 1)</f>
        <v>1</v>
      </c>
      <c r="AO70" s="19">
        <f>CEILING(AO69/Assumptions!$D$60, 1)</f>
        <v>1</v>
      </c>
      <c r="AP70" s="62">
        <f>CEILING(AP69/Assumptions!$D$60, 1)</f>
        <v>1</v>
      </c>
      <c r="AQ70" s="61">
        <f>CEILING(AQ69/Assumptions!$D$60, 1)</f>
        <v>1</v>
      </c>
      <c r="AR70" s="19">
        <f>CEILING(AR69/Assumptions!$D$60, 1)</f>
        <v>1</v>
      </c>
      <c r="AS70" s="19">
        <f>CEILING(AS69/Assumptions!$D$60, 1)</f>
        <v>1</v>
      </c>
      <c r="AT70" s="19">
        <f>CEILING(AT69/Assumptions!$D$60, 1)</f>
        <v>1</v>
      </c>
      <c r="AU70" s="19">
        <f>CEILING(AU69/Assumptions!$D$60, 1)</f>
        <v>1</v>
      </c>
      <c r="AV70" s="19">
        <f>CEILING(AV69/Assumptions!$D$60, 1)</f>
        <v>1</v>
      </c>
      <c r="AW70" s="19">
        <f>CEILING(AW69/Assumptions!$D$60, 1)</f>
        <v>1</v>
      </c>
      <c r="AX70" s="19">
        <f>CEILING(AX69/Assumptions!$D$60, 1)</f>
        <v>1</v>
      </c>
      <c r="AY70" s="19">
        <f>CEILING(AY69/Assumptions!$D$60, 1)</f>
        <v>1</v>
      </c>
      <c r="AZ70" s="19">
        <f>CEILING(AZ69/Assumptions!$D$60, 1)</f>
        <v>1</v>
      </c>
      <c r="BA70" s="19">
        <f>CEILING(BA69/Assumptions!$D$60, 1)</f>
        <v>1</v>
      </c>
      <c r="BB70" s="62">
        <f>CEILING(BB69/Assumptions!$D$60, 1)</f>
        <v>1</v>
      </c>
      <c r="BC70" s="61">
        <f>CEILING(BC69/Assumptions!$D$60, 1)</f>
        <v>1</v>
      </c>
      <c r="BD70" s="19">
        <f>CEILING(BD69/Assumptions!$D$60, 1)</f>
        <v>1</v>
      </c>
      <c r="BE70" s="19">
        <f>CEILING(BE69/Assumptions!$D$60, 1)</f>
        <v>1</v>
      </c>
      <c r="BF70" s="19">
        <f>CEILING(BF69/Assumptions!$D$60, 1)</f>
        <v>1</v>
      </c>
      <c r="BG70" s="19">
        <f>CEILING(BG69/Assumptions!$D$60, 1)</f>
        <v>1</v>
      </c>
      <c r="BH70" s="19">
        <f>CEILING(BH69/Assumptions!$D$60, 1)</f>
        <v>1</v>
      </c>
      <c r="BI70" s="19">
        <f>CEILING(BI69/Assumptions!$D$60, 1)</f>
        <v>1</v>
      </c>
      <c r="BJ70" s="19">
        <f>CEILING(BJ69/Assumptions!$D$60, 1)</f>
        <v>1</v>
      </c>
      <c r="BK70" s="19">
        <f>CEILING(BK69/Assumptions!$D$60, 1)</f>
        <v>2</v>
      </c>
      <c r="BL70" s="19">
        <f>CEILING(BL69/Assumptions!$D$60, 1)</f>
        <v>2</v>
      </c>
      <c r="BM70" s="19">
        <f>CEILING(BM69/Assumptions!$D$60, 1)</f>
        <v>2</v>
      </c>
      <c r="BN70" s="62">
        <f>CEILING(BN69/Assumptions!$D$60, 1)</f>
        <v>2</v>
      </c>
    </row>
    <row r="71" spans="2:66" s="9" customFormat="1" ht="16" customHeight="1">
      <c r="B71" s="212" t="s">
        <v>34</v>
      </c>
      <c r="C71" s="212" t="s">
        <v>118</v>
      </c>
      <c r="D71" s="212" t="s">
        <v>57</v>
      </c>
      <c r="E71" s="212" t="s">
        <v>85</v>
      </c>
      <c r="F71" s="227" t="str">
        <f t="shared" si="0"/>
        <v>OperationsStaffCustomer SupportUser Support Rep</v>
      </c>
      <c r="G71" s="32">
        <f>MIN(G69, Assumptions!$D$58)</f>
        <v>1</v>
      </c>
      <c r="H71" s="10">
        <f>MIN(H69, Assumptions!$D$58)</f>
        <v>1</v>
      </c>
      <c r="I71" s="10">
        <f>MIN(I69, Assumptions!$D$58)</f>
        <v>1</v>
      </c>
      <c r="J71" s="10">
        <f>MIN(J69, Assumptions!$D$58)</f>
        <v>1</v>
      </c>
      <c r="K71" s="10">
        <f>MIN(K69, Assumptions!$D$58)</f>
        <v>1</v>
      </c>
      <c r="L71" s="10">
        <f>MIN(L69, Assumptions!$D$58)</f>
        <v>1</v>
      </c>
      <c r="M71" s="10">
        <f>MIN(M69, Assumptions!$D$58)</f>
        <v>1</v>
      </c>
      <c r="N71" s="10">
        <f>MIN(N69, Assumptions!$D$58)</f>
        <v>1</v>
      </c>
      <c r="O71" s="10">
        <f>MIN(O69, Assumptions!$D$58)</f>
        <v>1</v>
      </c>
      <c r="P71" s="10">
        <f>MIN(P69, Assumptions!$D$58)</f>
        <v>1</v>
      </c>
      <c r="Q71" s="10">
        <f>MIN(Q69, Assumptions!$D$58)</f>
        <v>1</v>
      </c>
      <c r="R71" s="33">
        <f>MIN(R69, Assumptions!$D$58)</f>
        <v>1</v>
      </c>
      <c r="S71" s="211">
        <f>MIN(S69, Assumptions!$D$58)</f>
        <v>2</v>
      </c>
      <c r="T71" s="10">
        <f>MIN(T69, Assumptions!$D$58)</f>
        <v>2</v>
      </c>
      <c r="U71" s="10">
        <f>MIN(U69, Assumptions!$D$58)</f>
        <v>2</v>
      </c>
      <c r="V71" s="10">
        <f>MIN(V69, Assumptions!$D$58)</f>
        <v>2</v>
      </c>
      <c r="W71" s="10">
        <f>MIN(W69, Assumptions!$D$58)</f>
        <v>3</v>
      </c>
      <c r="X71" s="10">
        <f>MIN(X69, Assumptions!$D$58)</f>
        <v>3</v>
      </c>
      <c r="Y71" s="10">
        <f>MIN(Y69, Assumptions!$D$58)</f>
        <v>3</v>
      </c>
      <c r="Z71" s="10">
        <f>MIN(Z69, Assumptions!$D$58)</f>
        <v>4</v>
      </c>
      <c r="AA71" s="10">
        <f>MIN(AA69, Assumptions!$D$58)</f>
        <v>4</v>
      </c>
      <c r="AB71" s="10">
        <f>MIN(AB69, Assumptions!$D$58)</f>
        <v>6</v>
      </c>
      <c r="AC71" s="10">
        <f>MIN(AC69, Assumptions!$D$58)</f>
        <v>6</v>
      </c>
      <c r="AD71" s="33">
        <f>MIN(AD69, Assumptions!$D$58)</f>
        <v>8</v>
      </c>
      <c r="AE71" s="32">
        <f>MIN(AE69, Assumptions!$D$58)</f>
        <v>9</v>
      </c>
      <c r="AF71" s="10">
        <f>MIN(AF69, Assumptions!$D$58)</f>
        <v>9</v>
      </c>
      <c r="AG71" s="10">
        <f>MIN(AG69, Assumptions!$D$58)</f>
        <v>10</v>
      </c>
      <c r="AH71" s="10">
        <f>MIN(AH69, Assumptions!$D$58)</f>
        <v>12</v>
      </c>
      <c r="AI71" s="10">
        <f>MIN(AI69, Assumptions!$D$58)</f>
        <v>13</v>
      </c>
      <c r="AJ71" s="10">
        <f>MIN(AJ69, Assumptions!$D$58)</f>
        <v>13</v>
      </c>
      <c r="AK71" s="10">
        <f>MIN(AK69, Assumptions!$D$58)</f>
        <v>14</v>
      </c>
      <c r="AL71" s="10">
        <f>MIN(AL69, Assumptions!$D$58)</f>
        <v>16</v>
      </c>
      <c r="AM71" s="10">
        <f>MIN(AM69, Assumptions!$D$58)</f>
        <v>16</v>
      </c>
      <c r="AN71" s="10">
        <f>MIN(AN69, Assumptions!$D$58)</f>
        <v>17</v>
      </c>
      <c r="AO71" s="10">
        <f>MIN(AO69, Assumptions!$D$58)</f>
        <v>18</v>
      </c>
      <c r="AP71" s="33">
        <f>MIN(AP69, Assumptions!$D$58)</f>
        <v>19</v>
      </c>
      <c r="AQ71" s="32">
        <f>MIN(AQ69, Assumptions!$D$58)</f>
        <v>19</v>
      </c>
      <c r="AR71" s="10">
        <f>MIN(AR69, Assumptions!$D$58)</f>
        <v>21</v>
      </c>
      <c r="AS71" s="10">
        <f>MIN(AS69, Assumptions!$D$58)</f>
        <v>22</v>
      </c>
      <c r="AT71" s="10">
        <f>MIN(AT69, Assumptions!$D$58)</f>
        <v>23</v>
      </c>
      <c r="AU71" s="10">
        <f>MIN(AU69, Assumptions!$D$58)</f>
        <v>23</v>
      </c>
      <c r="AV71" s="10">
        <f>MIN(AV69, Assumptions!$D$58)</f>
        <v>24</v>
      </c>
      <c r="AW71" s="10">
        <f>MIN(AW69, Assumptions!$D$58)</f>
        <v>25</v>
      </c>
      <c r="AX71" s="10">
        <f>MIN(AX69, Assumptions!$D$58)</f>
        <v>26</v>
      </c>
      <c r="AY71" s="10">
        <f>MIN(AY69, Assumptions!$D$58)</f>
        <v>27</v>
      </c>
      <c r="AZ71" s="10">
        <f>MIN(AZ69, Assumptions!$D$58)</f>
        <v>28</v>
      </c>
      <c r="BA71" s="10">
        <f>MIN(BA69, Assumptions!$D$58)</f>
        <v>29</v>
      </c>
      <c r="BB71" s="33">
        <f>MIN(BB69, Assumptions!$D$58)</f>
        <v>29</v>
      </c>
      <c r="BC71" s="32">
        <f>MIN(BC69, Assumptions!$D$58)</f>
        <v>31</v>
      </c>
      <c r="BD71" s="10">
        <f>MIN(BD69, Assumptions!$D$58)</f>
        <v>33</v>
      </c>
      <c r="BE71" s="10">
        <f>MIN(BE69, Assumptions!$D$58)</f>
        <v>33</v>
      </c>
      <c r="BF71" s="10">
        <f>MIN(BF69, Assumptions!$D$58)</f>
        <v>34</v>
      </c>
      <c r="BG71" s="10">
        <f>MIN(BG69, Assumptions!$D$58)</f>
        <v>35</v>
      </c>
      <c r="BH71" s="10">
        <f>MIN(BH69, Assumptions!$D$58)</f>
        <v>37</v>
      </c>
      <c r="BI71" s="10">
        <f>MIN(BI69, Assumptions!$D$58)</f>
        <v>38</v>
      </c>
      <c r="BJ71" s="10">
        <f>MIN(BJ69, Assumptions!$D$58)</f>
        <v>40</v>
      </c>
      <c r="BK71" s="10">
        <f>MIN(BK69, Assumptions!$D$58)</f>
        <v>41</v>
      </c>
      <c r="BL71" s="10">
        <f>MIN(BL69, Assumptions!$D$58)</f>
        <v>42</v>
      </c>
      <c r="BM71" s="10">
        <f>MIN(BM69, Assumptions!$D$58)</f>
        <v>44</v>
      </c>
      <c r="BN71" s="33">
        <f>MIN(BN69, Assumptions!$D$58)</f>
        <v>45</v>
      </c>
    </row>
    <row r="72" spans="2:66" s="9" customFormat="1" ht="16" customHeight="1">
      <c r="B72" s="212" t="s">
        <v>34</v>
      </c>
      <c r="C72" s="212" t="s">
        <v>118</v>
      </c>
      <c r="D72" s="212" t="s">
        <v>57</v>
      </c>
      <c r="E72" s="212" t="s">
        <v>63</v>
      </c>
      <c r="F72" s="227" t="str">
        <f t="shared" si="0"/>
        <v>OperationsStaffCustomer SupportUser Support (outsourced)</v>
      </c>
      <c r="G72" s="32">
        <f t="shared" ref="G72:AL72" si="70">G69-G71</f>
        <v>0</v>
      </c>
      <c r="H72" s="10">
        <f t="shared" si="70"/>
        <v>0</v>
      </c>
      <c r="I72" s="10">
        <f t="shared" si="70"/>
        <v>0</v>
      </c>
      <c r="J72" s="10">
        <f t="shared" si="70"/>
        <v>0</v>
      </c>
      <c r="K72" s="10">
        <f t="shared" si="70"/>
        <v>0</v>
      </c>
      <c r="L72" s="10">
        <f t="shared" si="70"/>
        <v>0</v>
      </c>
      <c r="M72" s="10">
        <f>M69-M71</f>
        <v>0</v>
      </c>
      <c r="N72" s="10">
        <f t="shared" si="70"/>
        <v>0</v>
      </c>
      <c r="O72" s="10">
        <f t="shared" si="70"/>
        <v>0</v>
      </c>
      <c r="P72" s="10">
        <f t="shared" si="70"/>
        <v>0</v>
      </c>
      <c r="Q72" s="10">
        <f t="shared" si="70"/>
        <v>0</v>
      </c>
      <c r="R72" s="33">
        <f t="shared" si="70"/>
        <v>0</v>
      </c>
      <c r="S72" s="211">
        <f t="shared" si="70"/>
        <v>0</v>
      </c>
      <c r="T72" s="10">
        <f t="shared" si="70"/>
        <v>0</v>
      </c>
      <c r="U72" s="10">
        <f t="shared" si="70"/>
        <v>0</v>
      </c>
      <c r="V72" s="10">
        <f t="shared" si="70"/>
        <v>0</v>
      </c>
      <c r="W72" s="10">
        <f t="shared" si="70"/>
        <v>0</v>
      </c>
      <c r="X72" s="10">
        <f t="shared" si="70"/>
        <v>0</v>
      </c>
      <c r="Y72" s="10">
        <f t="shared" si="70"/>
        <v>0</v>
      </c>
      <c r="Z72" s="10">
        <f t="shared" si="70"/>
        <v>0</v>
      </c>
      <c r="AA72" s="10">
        <f t="shared" si="70"/>
        <v>0</v>
      </c>
      <c r="AB72" s="10">
        <f t="shared" si="70"/>
        <v>0</v>
      </c>
      <c r="AC72" s="10">
        <f t="shared" si="70"/>
        <v>0</v>
      </c>
      <c r="AD72" s="33">
        <f t="shared" si="70"/>
        <v>0</v>
      </c>
      <c r="AE72" s="32">
        <f t="shared" si="70"/>
        <v>0</v>
      </c>
      <c r="AF72" s="10">
        <f t="shared" si="70"/>
        <v>0</v>
      </c>
      <c r="AG72" s="10">
        <f t="shared" si="70"/>
        <v>0</v>
      </c>
      <c r="AH72" s="10">
        <f t="shared" si="70"/>
        <v>0</v>
      </c>
      <c r="AI72" s="10">
        <f t="shared" si="70"/>
        <v>0</v>
      </c>
      <c r="AJ72" s="10">
        <f t="shared" si="70"/>
        <v>0</v>
      </c>
      <c r="AK72" s="10">
        <f t="shared" si="70"/>
        <v>0</v>
      </c>
      <c r="AL72" s="10">
        <f t="shared" si="70"/>
        <v>0</v>
      </c>
      <c r="AM72" s="10">
        <f t="shared" ref="AM72:BN72" si="71">AM69-AM71</f>
        <v>0</v>
      </c>
      <c r="AN72" s="10">
        <f t="shared" si="71"/>
        <v>0</v>
      </c>
      <c r="AO72" s="10">
        <f t="shared" si="71"/>
        <v>0</v>
      </c>
      <c r="AP72" s="33">
        <f t="shared" si="71"/>
        <v>0</v>
      </c>
      <c r="AQ72" s="32">
        <f t="shared" si="71"/>
        <v>0</v>
      </c>
      <c r="AR72" s="10">
        <f t="shared" si="71"/>
        <v>0</v>
      </c>
      <c r="AS72" s="10">
        <f t="shared" si="71"/>
        <v>0</v>
      </c>
      <c r="AT72" s="10">
        <f t="shared" si="71"/>
        <v>0</v>
      </c>
      <c r="AU72" s="10">
        <f t="shared" si="71"/>
        <v>0</v>
      </c>
      <c r="AV72" s="10">
        <f t="shared" si="71"/>
        <v>0</v>
      </c>
      <c r="AW72" s="10">
        <f t="shared" si="71"/>
        <v>0</v>
      </c>
      <c r="AX72" s="10">
        <f t="shared" si="71"/>
        <v>0</v>
      </c>
      <c r="AY72" s="10">
        <f t="shared" si="71"/>
        <v>0</v>
      </c>
      <c r="AZ72" s="10">
        <f t="shared" si="71"/>
        <v>0</v>
      </c>
      <c r="BA72" s="10">
        <f t="shared" si="71"/>
        <v>0</v>
      </c>
      <c r="BB72" s="33">
        <f t="shared" si="71"/>
        <v>0</v>
      </c>
      <c r="BC72" s="32">
        <f t="shared" si="71"/>
        <v>0</v>
      </c>
      <c r="BD72" s="10">
        <f t="shared" si="71"/>
        <v>0</v>
      </c>
      <c r="BE72" s="10">
        <f t="shared" si="71"/>
        <v>0</v>
      </c>
      <c r="BF72" s="10">
        <f t="shared" si="71"/>
        <v>0</v>
      </c>
      <c r="BG72" s="10">
        <f t="shared" si="71"/>
        <v>0</v>
      </c>
      <c r="BH72" s="10">
        <f t="shared" si="71"/>
        <v>0</v>
      </c>
      <c r="BI72" s="10">
        <f t="shared" si="71"/>
        <v>0</v>
      </c>
      <c r="BJ72" s="10">
        <f t="shared" si="71"/>
        <v>0</v>
      </c>
      <c r="BK72" s="10">
        <f t="shared" si="71"/>
        <v>0</v>
      </c>
      <c r="BL72" s="10">
        <f t="shared" si="71"/>
        <v>0</v>
      </c>
      <c r="BM72" s="10">
        <f t="shared" si="71"/>
        <v>0</v>
      </c>
      <c r="BN72" s="33">
        <f t="shared" si="71"/>
        <v>0</v>
      </c>
    </row>
    <row r="73" spans="2:66" s="9" customFormat="1" ht="16" customHeight="1">
      <c r="B73" s="212" t="s">
        <v>34</v>
      </c>
      <c r="C73" s="212" t="s">
        <v>118</v>
      </c>
      <c r="D73" s="212" t="s">
        <v>57</v>
      </c>
      <c r="E73" s="212" t="s">
        <v>86</v>
      </c>
      <c r="F73" s="227" t="str">
        <f t="shared" si="0"/>
        <v>OperationsStaffCustomer SupportPartner Support Rep</v>
      </c>
      <c r="G73" s="10">
        <f>FLOOR('Data - revenue'!F24/Assumptions!$D$68,1)</f>
        <v>0</v>
      </c>
      <c r="H73" s="10">
        <f>FLOOR('Data - revenue'!G24/Assumptions!$D$68,1)</f>
        <v>0</v>
      </c>
      <c r="I73" s="10">
        <f>FLOOR('Data - revenue'!H24/Assumptions!$D$68,1)</f>
        <v>1</v>
      </c>
      <c r="J73" s="10">
        <f>FLOOR('Data - revenue'!I24/Assumptions!$D$68,1)</f>
        <v>3</v>
      </c>
      <c r="K73" s="10">
        <f>FLOOR('Data - revenue'!J24/Assumptions!$D$68,1)</f>
        <v>6</v>
      </c>
      <c r="L73" s="10">
        <f>FLOOR('Data - revenue'!K24/Assumptions!$D$68,1)</f>
        <v>11</v>
      </c>
      <c r="M73" s="10">
        <f>FLOOR('Data - revenue'!L24/Assumptions!$D$68,1)</f>
        <v>17</v>
      </c>
      <c r="N73" s="10">
        <f>FLOOR('Data - revenue'!M24/Assumptions!$D$68,1)</f>
        <v>24</v>
      </c>
      <c r="O73" s="10">
        <f>FLOOR('Data - revenue'!N24/Assumptions!$D$68,1)</f>
        <v>30</v>
      </c>
      <c r="P73" s="10">
        <f>FLOOR('Data - revenue'!O24/Assumptions!$D$68,1)</f>
        <v>39</v>
      </c>
      <c r="Q73" s="10">
        <f>FLOOR('Data - revenue'!P24/Assumptions!$D$68,1)</f>
        <v>45</v>
      </c>
      <c r="R73" s="33">
        <f>FLOOR('Data - revenue'!Q24/Assumptions!$D$68,1)</f>
        <v>53</v>
      </c>
      <c r="S73" s="211">
        <f>FLOOR('Data - revenue'!R24/Assumptions!$D$68,1)</f>
        <v>69</v>
      </c>
      <c r="T73" s="10">
        <f>FLOOR('Data - revenue'!S24/Assumptions!$D$68,1)</f>
        <v>86</v>
      </c>
      <c r="U73" s="10">
        <f>FLOOR('Data - revenue'!T24/Assumptions!$D$68,1)</f>
        <v>98</v>
      </c>
      <c r="V73" s="10">
        <f>FLOOR('Data - revenue'!U24/Assumptions!$D$68,1)</f>
        <v>109</v>
      </c>
      <c r="W73" s="10">
        <f>FLOOR('Data - revenue'!V24/Assumptions!$D$68,1)</f>
        <v>137</v>
      </c>
      <c r="X73" s="10">
        <f>FLOOR('Data - revenue'!W24/Assumptions!$D$68,1)</f>
        <v>148</v>
      </c>
      <c r="Y73" s="10">
        <f>FLOOR('Data - revenue'!X24/Assumptions!$D$68,1)</f>
        <v>171</v>
      </c>
      <c r="Z73" s="10">
        <f>FLOOR('Data - revenue'!Y24/Assumptions!$D$68,1)</f>
        <v>205</v>
      </c>
      <c r="AA73" s="10">
        <f>FLOOR('Data - revenue'!Z24/Assumptions!$D$68,1)</f>
        <v>264</v>
      </c>
      <c r="AB73" s="10">
        <f>FLOOR('Data - revenue'!AA24/Assumptions!$D$68,1)</f>
        <v>336</v>
      </c>
      <c r="AC73" s="10">
        <f>FLOOR('Data - revenue'!AB24/Assumptions!$D$68,1)</f>
        <v>396</v>
      </c>
      <c r="AD73" s="33">
        <f>FLOOR('Data - revenue'!AC24/Assumptions!$D$68,1)</f>
        <v>516</v>
      </c>
      <c r="AE73" s="32">
        <f>FLOOR('Data - revenue'!AD24/Assumptions!$D$68,1)</f>
        <v>551</v>
      </c>
      <c r="AF73" s="10">
        <f>FLOOR('Data - revenue'!AE24/Assumptions!$D$68,1)</f>
        <v>578</v>
      </c>
      <c r="AG73" s="10">
        <f>FLOOR('Data - revenue'!AF24/Assumptions!$D$68,1)</f>
        <v>629</v>
      </c>
      <c r="AH73" s="10">
        <f>FLOOR('Data - revenue'!AG24/Assumptions!$D$68,1)</f>
        <v>772</v>
      </c>
      <c r="AI73" s="10">
        <f>FLOOR('Data - revenue'!AH24/Assumptions!$D$68,1)</f>
        <v>811</v>
      </c>
      <c r="AJ73" s="10">
        <f>FLOOR('Data - revenue'!AI24/Assumptions!$D$68,1)</f>
        <v>855</v>
      </c>
      <c r="AK73" s="10">
        <f>FLOOR('Data - revenue'!AJ24/Assumptions!$D$68,1)</f>
        <v>922</v>
      </c>
      <c r="AL73" s="10">
        <f>FLOOR('Data - revenue'!AK24/Assumptions!$D$68,1)</f>
        <v>1010</v>
      </c>
      <c r="AM73" s="10">
        <f>FLOOR('Data - revenue'!AL24/Assumptions!$D$68,1)</f>
        <v>1051</v>
      </c>
      <c r="AN73" s="10">
        <f>FLOOR('Data - revenue'!AM24/Assumptions!$D$68,1)</f>
        <v>1105</v>
      </c>
      <c r="AO73" s="10">
        <f>FLOOR('Data - revenue'!AN24/Assumptions!$D$68,1)</f>
        <v>1144</v>
      </c>
      <c r="AP73" s="33">
        <f>FLOOR('Data - revenue'!AO24/Assumptions!$D$68,1)</f>
        <v>1201</v>
      </c>
      <c r="AQ73" s="32">
        <f>FLOOR('Data - revenue'!AP24/Assumptions!$D$68,1)</f>
        <v>1244</v>
      </c>
      <c r="AR73" s="10">
        <f>FLOOR('Data - revenue'!AQ24/Assumptions!$D$68,1)</f>
        <v>1353</v>
      </c>
      <c r="AS73" s="10">
        <f>FLOOR('Data - revenue'!AR24/Assumptions!$D$68,1)</f>
        <v>1412</v>
      </c>
      <c r="AT73" s="10">
        <f>FLOOR('Data - revenue'!AS24/Assumptions!$D$68,1)</f>
        <v>1458</v>
      </c>
      <c r="AU73" s="10">
        <f>FLOOR('Data - revenue'!AT24/Assumptions!$D$68,1)</f>
        <v>1513</v>
      </c>
      <c r="AV73" s="10">
        <f>FLOOR('Data - revenue'!AU24/Assumptions!$D$68,1)</f>
        <v>1549</v>
      </c>
      <c r="AW73" s="10">
        <f>FLOOR('Data - revenue'!AV24/Assumptions!$D$68,1)</f>
        <v>1592</v>
      </c>
      <c r="AX73" s="10">
        <f>FLOOR('Data - revenue'!AW24/Assumptions!$D$68,1)</f>
        <v>1715</v>
      </c>
      <c r="AY73" s="10">
        <f>FLOOR('Data - revenue'!AX24/Assumptions!$D$68,1)</f>
        <v>1775</v>
      </c>
      <c r="AZ73" s="10">
        <f>FLOOR('Data - revenue'!AY24/Assumptions!$D$68,1)</f>
        <v>1834</v>
      </c>
      <c r="BA73" s="10">
        <f>FLOOR('Data - revenue'!AZ24/Assumptions!$D$68,1)</f>
        <v>1894</v>
      </c>
      <c r="BB73" s="33">
        <f>FLOOR('Data - revenue'!BA24/Assumptions!$D$68,1)</f>
        <v>1936</v>
      </c>
      <c r="BC73" s="32">
        <f>FLOOR('Data - revenue'!BB24/Assumptions!$D$68,1)</f>
        <v>2043</v>
      </c>
      <c r="BD73" s="10">
        <f>FLOOR('Data - revenue'!BC24/Assumptions!$D$68,1)</f>
        <v>2150</v>
      </c>
      <c r="BE73" s="10">
        <f>FLOOR('Data - revenue'!BD24/Assumptions!$D$68,1)</f>
        <v>2207</v>
      </c>
      <c r="BF73" s="10">
        <f>FLOOR('Data - revenue'!BE24/Assumptions!$D$68,1)</f>
        <v>2276</v>
      </c>
      <c r="BG73" s="10">
        <f>FLOOR('Data - revenue'!BF24/Assumptions!$D$68,1)</f>
        <v>2350</v>
      </c>
      <c r="BH73" s="10">
        <f>FLOOR('Data - revenue'!BG24/Assumptions!$D$68,1)</f>
        <v>2454</v>
      </c>
      <c r="BI73" s="10">
        <f>FLOOR('Data - revenue'!BH24/Assumptions!$D$68,1)</f>
        <v>2510</v>
      </c>
      <c r="BJ73" s="10">
        <f>FLOOR('Data - revenue'!BI24/Assumptions!$D$68,1)</f>
        <v>2631</v>
      </c>
      <c r="BK73" s="10">
        <f>FLOOR('Data - revenue'!BJ24/Assumptions!$D$68,1)</f>
        <v>2703</v>
      </c>
      <c r="BL73" s="10">
        <f>FLOOR('Data - revenue'!BK24/Assumptions!$D$68,1)</f>
        <v>2785</v>
      </c>
      <c r="BM73" s="10">
        <f>FLOOR('Data - revenue'!BL24/Assumptions!$D$68,1)</f>
        <v>2930</v>
      </c>
      <c r="BN73" s="33">
        <f>FLOOR('Data - revenue'!BM24/Assumptions!$D$68,1)</f>
        <v>3005</v>
      </c>
    </row>
    <row r="74" spans="2:66" s="9" customFormat="1" ht="16" customHeight="1">
      <c r="B74" s="212" t="s">
        <v>34</v>
      </c>
      <c r="C74" s="212" t="s">
        <v>118</v>
      </c>
      <c r="D74" s="212" t="s">
        <v>57</v>
      </c>
      <c r="E74" s="212" t="s">
        <v>299</v>
      </c>
      <c r="F74" s="227" t="str">
        <f>CONCATENATE(B74,C74,D74,E74)</f>
        <v>OperationsStaffCustomer SupportAd Support Rep</v>
      </c>
      <c r="G74" s="32">
        <f>FLOOR(('Data - revenue'!F157+'Data - revenue'!F172)/Assumptions!$D$76,1)</f>
        <v>0</v>
      </c>
      <c r="H74" s="10">
        <f>FLOOR(('Data - revenue'!G157+'Data - revenue'!G172)/Assumptions!$D$76,1)</f>
        <v>0</v>
      </c>
      <c r="I74" s="10">
        <f>FLOOR(('Data - revenue'!H157+'Data - revenue'!H172)/Assumptions!$D$76,1)</f>
        <v>0</v>
      </c>
      <c r="J74" s="10">
        <f>FLOOR(('Data - revenue'!I157+'Data - revenue'!I172)/Assumptions!$D$76,1)</f>
        <v>0</v>
      </c>
      <c r="K74" s="10">
        <f>FLOOR(('Data - revenue'!J157+'Data - revenue'!J172)/Assumptions!$D$76,1)</f>
        <v>0</v>
      </c>
      <c r="L74" s="10">
        <f>FLOOR(('Data - revenue'!K157+'Data - revenue'!K172)/Assumptions!$D$76,1)</f>
        <v>0</v>
      </c>
      <c r="M74" s="10">
        <f>FLOOR(('Data - revenue'!L157+'Data - revenue'!L172)/Assumptions!$D$76,1)</f>
        <v>0</v>
      </c>
      <c r="N74" s="10">
        <f>FLOOR(('Data - revenue'!M157+'Data - revenue'!M172)/Assumptions!$D$76,1)</f>
        <v>0</v>
      </c>
      <c r="O74" s="10">
        <f>FLOOR(('Data - revenue'!N157+'Data - revenue'!N172)/Assumptions!$D$76,1)</f>
        <v>0</v>
      </c>
      <c r="P74" s="10">
        <f>FLOOR(('Data - revenue'!O157+'Data - revenue'!O172)/Assumptions!$D$76,1)</f>
        <v>0</v>
      </c>
      <c r="Q74" s="10">
        <f>FLOOR(('Data - revenue'!P157+'Data - revenue'!P172)/Assumptions!$D$76,1)</f>
        <v>0</v>
      </c>
      <c r="R74" s="33">
        <f>FLOOR(('Data - revenue'!Q157+'Data - revenue'!Q172)/Assumptions!$D$76,1)</f>
        <v>0</v>
      </c>
      <c r="S74" s="211">
        <f>FLOOR(('Data - revenue'!R157+'Data - revenue'!R172)/Assumptions!$D$76,1)</f>
        <v>0</v>
      </c>
      <c r="T74" s="10">
        <f>FLOOR(('Data - revenue'!S157+'Data - revenue'!S172)/Assumptions!$D$76,1)</f>
        <v>0</v>
      </c>
      <c r="U74" s="10">
        <f>FLOOR(('Data - revenue'!T157+'Data - revenue'!T172)/Assumptions!$D$76,1)</f>
        <v>0</v>
      </c>
      <c r="V74" s="10">
        <f>FLOOR(('Data - revenue'!U157+'Data - revenue'!U172)/Assumptions!$D$76,1)</f>
        <v>0</v>
      </c>
      <c r="W74" s="10">
        <f>FLOOR(('Data - revenue'!V157+'Data - revenue'!V172)/Assumptions!$D$76,1)</f>
        <v>1</v>
      </c>
      <c r="X74" s="10">
        <f>FLOOR(('Data - revenue'!W157+'Data - revenue'!W172)/Assumptions!$D$76,1)</f>
        <v>1</v>
      </c>
      <c r="Y74" s="10">
        <f>FLOOR(('Data - revenue'!X157+'Data - revenue'!X172)/Assumptions!$D$76,1)</f>
        <v>1</v>
      </c>
      <c r="Z74" s="10">
        <f>FLOOR(('Data - revenue'!Y157+'Data - revenue'!Y172)/Assumptions!$D$76,1)</f>
        <v>1</v>
      </c>
      <c r="AA74" s="10">
        <f>FLOOR(('Data - revenue'!Z157+'Data - revenue'!Z172)/Assumptions!$D$76,1)</f>
        <v>1</v>
      </c>
      <c r="AB74" s="10">
        <f>FLOOR(('Data - revenue'!AA157+'Data - revenue'!AA172)/Assumptions!$D$76,1)</f>
        <v>1</v>
      </c>
      <c r="AC74" s="10">
        <f>FLOOR(('Data - revenue'!AB157+'Data - revenue'!AB172)/Assumptions!$D$76,1)</f>
        <v>1</v>
      </c>
      <c r="AD74" s="33">
        <f>FLOOR(('Data - revenue'!AC157+'Data - revenue'!AC172)/Assumptions!$D$76,1)</f>
        <v>1</v>
      </c>
      <c r="AE74" s="32">
        <f>FLOOR(('Data - revenue'!AD157+'Data - revenue'!AD172)/Assumptions!$D$76,1)</f>
        <v>1</v>
      </c>
      <c r="AF74" s="10">
        <f>FLOOR(('Data - revenue'!AE157+'Data - revenue'!AE172)/Assumptions!$D$76,1)</f>
        <v>2</v>
      </c>
      <c r="AG74" s="10">
        <f>FLOOR(('Data - revenue'!AF157+'Data - revenue'!AF172)/Assumptions!$D$76,1)</f>
        <v>2</v>
      </c>
      <c r="AH74" s="10">
        <f>FLOOR(('Data - revenue'!AG157+'Data - revenue'!AG172)/Assumptions!$D$76,1)</f>
        <v>2</v>
      </c>
      <c r="AI74" s="10">
        <f>FLOOR(('Data - revenue'!AH157+'Data - revenue'!AH172)/Assumptions!$D$76,1)</f>
        <v>2</v>
      </c>
      <c r="AJ74" s="10">
        <f>FLOOR(('Data - revenue'!AI157+'Data - revenue'!AI172)/Assumptions!$D$76,1)</f>
        <v>2</v>
      </c>
      <c r="AK74" s="10">
        <f>FLOOR(('Data - revenue'!AJ157+'Data - revenue'!AJ172)/Assumptions!$D$76,1)</f>
        <v>2</v>
      </c>
      <c r="AL74" s="10">
        <f>FLOOR(('Data - revenue'!AK157+'Data - revenue'!AK172)/Assumptions!$D$76,1)</f>
        <v>3</v>
      </c>
      <c r="AM74" s="10">
        <f>FLOOR(('Data - revenue'!AL157+'Data - revenue'!AL172)/Assumptions!$D$76,1)</f>
        <v>3</v>
      </c>
      <c r="AN74" s="10">
        <f>FLOOR(('Data - revenue'!AM157+'Data - revenue'!AM172)/Assumptions!$D$76,1)</f>
        <v>3</v>
      </c>
      <c r="AO74" s="10">
        <f>FLOOR(('Data - revenue'!AN157+'Data - revenue'!AN172)/Assumptions!$D$76,1)</f>
        <v>3</v>
      </c>
      <c r="AP74" s="33">
        <f>FLOOR(('Data - revenue'!AO157+'Data - revenue'!AO172)/Assumptions!$D$76,1)</f>
        <v>3</v>
      </c>
      <c r="AQ74" s="32">
        <f>FLOOR(('Data - revenue'!AP157+'Data - revenue'!AP172)/Assumptions!$D$76,1)</f>
        <v>3</v>
      </c>
      <c r="AR74" s="10">
        <f>FLOOR(('Data - revenue'!AQ157+'Data - revenue'!AQ172)/Assumptions!$D$76,1)</f>
        <v>4</v>
      </c>
      <c r="AS74" s="10">
        <f>FLOOR(('Data - revenue'!AR157+'Data - revenue'!AR172)/Assumptions!$D$76,1)</f>
        <v>4</v>
      </c>
      <c r="AT74" s="10">
        <f>FLOOR(('Data - revenue'!AS157+'Data - revenue'!AS172)/Assumptions!$D$76,1)</f>
        <v>4</v>
      </c>
      <c r="AU74" s="10">
        <f>FLOOR(('Data - revenue'!AT157+'Data - revenue'!AT172)/Assumptions!$D$76,1)</f>
        <v>4</v>
      </c>
      <c r="AV74" s="10">
        <f>FLOOR(('Data - revenue'!AU157+'Data - revenue'!AU172)/Assumptions!$D$76,1)</f>
        <v>5</v>
      </c>
      <c r="AW74" s="10">
        <f>FLOOR(('Data - revenue'!AV157+'Data - revenue'!AV172)/Assumptions!$D$76,1)</f>
        <v>5</v>
      </c>
      <c r="AX74" s="10">
        <f>FLOOR(('Data - revenue'!AW157+'Data - revenue'!AW172)/Assumptions!$D$76,1)</f>
        <v>5</v>
      </c>
      <c r="AY74" s="10">
        <f>FLOOR(('Data - revenue'!AX157+'Data - revenue'!AX172)/Assumptions!$D$76,1)</f>
        <v>5</v>
      </c>
      <c r="AZ74" s="10">
        <f>FLOOR(('Data - revenue'!AY157+'Data - revenue'!AY172)/Assumptions!$D$76,1)</f>
        <v>5</v>
      </c>
      <c r="BA74" s="10">
        <f>FLOOR(('Data - revenue'!AZ157+'Data - revenue'!AZ172)/Assumptions!$D$76,1)</f>
        <v>5</v>
      </c>
      <c r="BB74" s="33">
        <f>FLOOR(('Data - revenue'!BA157+'Data - revenue'!BA172)/Assumptions!$D$76,1)</f>
        <v>6</v>
      </c>
      <c r="BC74" s="32">
        <f>FLOOR(('Data - revenue'!BB157+'Data - revenue'!BB172)/Assumptions!$D$76,1)</f>
        <v>6</v>
      </c>
      <c r="BD74" s="10">
        <f>FLOOR(('Data - revenue'!BC157+'Data - revenue'!BC172)/Assumptions!$D$76,1)</f>
        <v>6</v>
      </c>
      <c r="BE74" s="10">
        <f>FLOOR(('Data - revenue'!BD157+'Data - revenue'!BD172)/Assumptions!$D$76,1)</f>
        <v>6</v>
      </c>
      <c r="BF74" s="10">
        <f>FLOOR(('Data - revenue'!BE157+'Data - revenue'!BE172)/Assumptions!$D$76,1)</f>
        <v>6</v>
      </c>
      <c r="BG74" s="10">
        <f>FLOOR(('Data - revenue'!BF157+'Data - revenue'!BF172)/Assumptions!$D$76,1)</f>
        <v>7</v>
      </c>
      <c r="BH74" s="10">
        <f>FLOOR(('Data - revenue'!BG157+'Data - revenue'!BG172)/Assumptions!$D$76,1)</f>
        <v>7</v>
      </c>
      <c r="BI74" s="10">
        <f>FLOOR(('Data - revenue'!BH157+'Data - revenue'!BH172)/Assumptions!$D$76,1)</f>
        <v>7</v>
      </c>
      <c r="BJ74" s="10">
        <f>FLOOR(('Data - revenue'!BI157+'Data - revenue'!BI172)/Assumptions!$D$76,1)</f>
        <v>7</v>
      </c>
      <c r="BK74" s="10">
        <f>FLOOR(('Data - revenue'!BJ157+'Data - revenue'!BJ172)/Assumptions!$D$76,1)</f>
        <v>7</v>
      </c>
      <c r="BL74" s="10">
        <f>FLOOR(('Data - revenue'!BK157+'Data - revenue'!BK172)/Assumptions!$D$76,1)</f>
        <v>7</v>
      </c>
      <c r="BM74" s="10">
        <f>FLOOR(('Data - revenue'!BL157+'Data - revenue'!BL172)/Assumptions!$D$76,1)</f>
        <v>8</v>
      </c>
      <c r="BN74" s="33">
        <f>FLOOR(('Data - revenue'!BM157+'Data - revenue'!BM172)/Assumptions!$D$76,1)</f>
        <v>8</v>
      </c>
    </row>
    <row r="75" spans="2:66" s="9" customFormat="1" ht="16" customHeight="1">
      <c r="B75" s="212" t="s">
        <v>34</v>
      </c>
      <c r="C75" s="212" t="s">
        <v>118</v>
      </c>
      <c r="D75" s="212" t="s">
        <v>1</v>
      </c>
      <c r="E75" s="212" t="s">
        <v>60</v>
      </c>
      <c r="F75" s="224" t="str">
        <f t="shared" si="0"/>
        <v>OperationsStaffPartner IntegrationIntegration Manager</v>
      </c>
      <c r="G75" s="61">
        <f>FLOOR((G76+G77)/Assumptions!$D$73,1)</f>
        <v>0</v>
      </c>
      <c r="H75" s="19">
        <f>FLOOR((H76+H77)/Assumptions!$D$73,1)</f>
        <v>0</v>
      </c>
      <c r="I75" s="19">
        <f>FLOOR((I76+I77)/Assumptions!$D$73,1)</f>
        <v>2</v>
      </c>
      <c r="J75" s="19">
        <f>FLOOR((J76+J77)/Assumptions!$D$73,1)</f>
        <v>5</v>
      </c>
      <c r="K75" s="19">
        <f>FLOOR((K76+K77)/Assumptions!$D$73,1)</f>
        <v>9</v>
      </c>
      <c r="L75" s="19">
        <f>FLOOR((L76+L77)/Assumptions!$D$73,1)</f>
        <v>15</v>
      </c>
      <c r="M75" s="19">
        <f>FLOOR((M76+M77)/Assumptions!$D$73,1)</f>
        <v>22</v>
      </c>
      <c r="N75" s="19">
        <f>FLOOR((N76+N77)/Assumptions!$D$73,1)</f>
        <v>30</v>
      </c>
      <c r="O75" s="19">
        <f>FLOOR((O76+O77)/Assumptions!$D$73,1)</f>
        <v>32</v>
      </c>
      <c r="P75" s="19">
        <f>FLOOR((P76+P77)/Assumptions!$D$73,1)</f>
        <v>37</v>
      </c>
      <c r="Q75" s="19">
        <f>FLOOR((Q76+Q77)/Assumptions!$D$73,1)</f>
        <v>37</v>
      </c>
      <c r="R75" s="62">
        <f>FLOOR((R76+R77)/Assumptions!$D$73,1)</f>
        <v>38</v>
      </c>
      <c r="S75" s="198">
        <f>FLOOR((S76+S77)/Assumptions!$D$73,1)</f>
        <v>49</v>
      </c>
      <c r="T75" s="19">
        <f>FLOOR((T76+T77)/Assumptions!$D$73,1)</f>
        <v>68</v>
      </c>
      <c r="U75" s="19">
        <f>FLOOR((U76+U77)/Assumptions!$D$73,1)</f>
        <v>75</v>
      </c>
      <c r="V75" s="19">
        <f>FLOOR((V76+V77)/Assumptions!$D$73,1)</f>
        <v>75</v>
      </c>
      <c r="W75" s="19">
        <f>FLOOR((W76+W77)/Assumptions!$D$73,1)</f>
        <v>83</v>
      </c>
      <c r="X75" s="19">
        <f>FLOOR((X76+X77)/Assumptions!$D$73,1)</f>
        <v>83</v>
      </c>
      <c r="Y75" s="19">
        <f>FLOOR((Y76+Y77)/Assumptions!$D$73,1)</f>
        <v>102</v>
      </c>
      <c r="Z75" s="19">
        <f>FLOOR((Z76+Z77)/Assumptions!$D$73,1)</f>
        <v>113</v>
      </c>
      <c r="AA75" s="19">
        <f>FLOOR((AA76+AA77)/Assumptions!$D$73,1)</f>
        <v>192</v>
      </c>
      <c r="AB75" s="19">
        <f>FLOOR((AB76+AB77)/Assumptions!$D$73,1)</f>
        <v>274</v>
      </c>
      <c r="AC75" s="19">
        <f>FLOOR((AC76+AC77)/Assumptions!$D$73,1)</f>
        <v>319</v>
      </c>
      <c r="AD75" s="62">
        <f>FLOOR((AD76+AD77)/Assumptions!$D$73,1)</f>
        <v>420</v>
      </c>
      <c r="AE75" s="61">
        <f>FLOOR((AE76+AE77)/Assumptions!$D$73,1)</f>
        <v>420</v>
      </c>
      <c r="AF75" s="19">
        <f>FLOOR((AF76+AF77)/Assumptions!$D$73,1)</f>
        <v>420</v>
      </c>
      <c r="AG75" s="19">
        <f>FLOOR((AG76+AG77)/Assumptions!$D$73,1)</f>
        <v>420</v>
      </c>
      <c r="AH75" s="19">
        <f>FLOOR((AH76+AH77)/Assumptions!$D$73,1)</f>
        <v>420</v>
      </c>
      <c r="AI75" s="19">
        <f>FLOOR((AI76+AI77)/Assumptions!$D$73,1)</f>
        <v>420</v>
      </c>
      <c r="AJ75" s="19">
        <f>FLOOR((AJ76+AJ77)/Assumptions!$D$73,1)</f>
        <v>420</v>
      </c>
      <c r="AK75" s="19">
        <f>FLOOR((AK76+AK77)/Assumptions!$D$73,1)</f>
        <v>420</v>
      </c>
      <c r="AL75" s="19">
        <f>FLOOR((AL76+AL77)/Assumptions!$D$73,1)</f>
        <v>420</v>
      </c>
      <c r="AM75" s="19">
        <f>FLOOR((AM76+AM77)/Assumptions!$D$73,1)</f>
        <v>420</v>
      </c>
      <c r="AN75" s="19">
        <f>FLOOR((AN76+AN77)/Assumptions!$D$73,1)</f>
        <v>420</v>
      </c>
      <c r="AO75" s="19">
        <f>FLOOR((AO76+AO77)/Assumptions!$D$73,1)</f>
        <v>420</v>
      </c>
      <c r="AP75" s="62">
        <f>FLOOR((AP76+AP77)/Assumptions!$D$73,1)</f>
        <v>420</v>
      </c>
      <c r="AQ75" s="61">
        <f>FLOOR((AQ76+AQ77)/Assumptions!$D$73,1)</f>
        <v>420</v>
      </c>
      <c r="AR75" s="19">
        <f>FLOOR((AR76+AR77)/Assumptions!$D$73,1)</f>
        <v>420</v>
      </c>
      <c r="AS75" s="19">
        <f>FLOOR((AS76+AS77)/Assumptions!$D$73,1)</f>
        <v>420</v>
      </c>
      <c r="AT75" s="19">
        <f>FLOOR((AT76+AT77)/Assumptions!$D$73,1)</f>
        <v>420</v>
      </c>
      <c r="AU75" s="19">
        <f>FLOOR((AU76+AU77)/Assumptions!$D$73,1)</f>
        <v>420</v>
      </c>
      <c r="AV75" s="19">
        <f>FLOOR((AV76+AV77)/Assumptions!$D$73,1)</f>
        <v>420</v>
      </c>
      <c r="AW75" s="19">
        <f>FLOOR((AW76+AW77)/Assumptions!$D$73,1)</f>
        <v>420</v>
      </c>
      <c r="AX75" s="19">
        <f>FLOOR((AX76+AX77)/Assumptions!$D$73,1)</f>
        <v>420</v>
      </c>
      <c r="AY75" s="19">
        <f>FLOOR((AY76+AY77)/Assumptions!$D$73,1)</f>
        <v>420</v>
      </c>
      <c r="AZ75" s="19">
        <f>FLOOR((AZ76+AZ77)/Assumptions!$D$73,1)</f>
        <v>420</v>
      </c>
      <c r="BA75" s="19">
        <f>FLOOR((BA76+BA77)/Assumptions!$D$73,1)</f>
        <v>420</v>
      </c>
      <c r="BB75" s="62">
        <f>FLOOR((BB76+BB77)/Assumptions!$D$73,1)</f>
        <v>420</v>
      </c>
      <c r="BC75" s="61">
        <f>FLOOR((BC76+BC77)/Assumptions!$D$73,1)</f>
        <v>420</v>
      </c>
      <c r="BD75" s="19">
        <f>FLOOR((BD76+BD77)/Assumptions!$D$73,1)</f>
        <v>426</v>
      </c>
      <c r="BE75" s="19">
        <f>FLOOR((BE76+BE77)/Assumptions!$D$73,1)</f>
        <v>452</v>
      </c>
      <c r="BF75" s="19">
        <f>FLOOR((BF76+BF77)/Assumptions!$D$73,1)</f>
        <v>452</v>
      </c>
      <c r="BG75" s="19">
        <f>FLOOR((BG76+BG77)/Assumptions!$D$73,1)</f>
        <v>452</v>
      </c>
      <c r="BH75" s="19">
        <f>FLOOR((BH76+BH77)/Assumptions!$D$73,1)</f>
        <v>452</v>
      </c>
      <c r="BI75" s="19">
        <f>FLOOR((BI76+BI77)/Assumptions!$D$73,1)</f>
        <v>452</v>
      </c>
      <c r="BJ75" s="19">
        <f>FLOOR((BJ76+BJ77)/Assumptions!$D$73,1)</f>
        <v>468</v>
      </c>
      <c r="BK75" s="19">
        <f>FLOOR((BK76+BK77)/Assumptions!$D$73,1)</f>
        <v>468</v>
      </c>
      <c r="BL75" s="19">
        <f>FLOOR((BL76+BL77)/Assumptions!$D$73,1)</f>
        <v>468</v>
      </c>
      <c r="BM75" s="19">
        <f>FLOOR((BM76+BM77)/Assumptions!$D$73,1)</f>
        <v>499</v>
      </c>
      <c r="BN75" s="62">
        <f>FLOOR((BN76+BN77)/Assumptions!$D$73,1)</f>
        <v>503</v>
      </c>
    </row>
    <row r="76" spans="2:66" s="9" customFormat="1" ht="16" customHeight="1">
      <c r="B76" s="212" t="s">
        <v>34</v>
      </c>
      <c r="C76" s="212" t="s">
        <v>118</v>
      </c>
      <c r="D76" s="212" t="s">
        <v>1</v>
      </c>
      <c r="E76" s="212" t="s">
        <v>58</v>
      </c>
      <c r="F76" s="224" t="str">
        <f t="shared" si="0"/>
        <v>OperationsStaffPartner IntegrationSenior Integrator</v>
      </c>
      <c r="G76" s="61">
        <f>SUM('Data - revenue'!F15)*Assumptions!$D$71</f>
        <v>1</v>
      </c>
      <c r="H76" s="19">
        <f>MAX(G76,SUM('Data - revenue'!F15:G15)*Assumptions!$D$71)</f>
        <v>5</v>
      </c>
      <c r="I76" s="19">
        <f>MAX(H76,SUM('Data - revenue'!F15:H15)*Assumptions!$D$71)</f>
        <v>15</v>
      </c>
      <c r="J76" s="19">
        <f>MAX(I76,SUM('Data - revenue'!G15:I15)*Assumptions!$D$71)</f>
        <v>34</v>
      </c>
      <c r="K76" s="19">
        <f>MAX(J76,SUM('Data - revenue'!H15:J15)*Assumptions!$D$71)</f>
        <v>55</v>
      </c>
      <c r="L76" s="19">
        <f>MAX(K76,SUM('Data - revenue'!I15:K15)*Assumptions!$D$71)</f>
        <v>95</v>
      </c>
      <c r="M76" s="19">
        <f>MAX(L76,SUM('Data - revenue'!J15:L15)*Assumptions!$D$71)</f>
        <v>135</v>
      </c>
      <c r="N76" s="19">
        <f>MAX(M76,SUM('Data - revenue'!K15:M15)*Assumptions!$D$71)</f>
        <v>180</v>
      </c>
      <c r="O76" s="19">
        <f>MAX(N76,SUM('Data - revenue'!L15:N15)*Assumptions!$D$71)</f>
        <v>196</v>
      </c>
      <c r="P76" s="19">
        <f>MAX(O76,SUM('Data - revenue'!M15:O15)*Assumptions!$D$71)</f>
        <v>226</v>
      </c>
      <c r="Q76" s="19">
        <f>MAX(P76,SUM('Data - revenue'!N15:P15)*Assumptions!$D$71)</f>
        <v>226</v>
      </c>
      <c r="R76" s="62">
        <f>MAX(Q76,SUM('Data - revenue'!O15:Q15)*Assumptions!$D$71)</f>
        <v>230</v>
      </c>
      <c r="S76" s="198">
        <f>MAX(R76,SUM('Data - revenue'!P15:R15)*Assumptions!$D$71)</f>
        <v>296</v>
      </c>
      <c r="T76" s="19">
        <f>MAX(S76,SUM('Data - revenue'!Q15:S15)*Assumptions!$D$71)</f>
        <v>411</v>
      </c>
      <c r="U76" s="19">
        <f>MAX(T76,SUM('Data - revenue'!R15:T15)*Assumptions!$D$71)</f>
        <v>451</v>
      </c>
      <c r="V76" s="19">
        <f>MAX(U76,SUM('Data - revenue'!S15:U15)*Assumptions!$D$71)</f>
        <v>451</v>
      </c>
      <c r="W76" s="19">
        <f>MAX(V76,SUM('Data - revenue'!T15:V15)*Assumptions!$D$71)</f>
        <v>503</v>
      </c>
      <c r="X76" s="19">
        <f>MAX(W76,SUM('Data - revenue'!U15:W15)*Assumptions!$D$71)</f>
        <v>503</v>
      </c>
      <c r="Y76" s="19">
        <f>MAX(X76,SUM('Data - revenue'!V15:X15)*Assumptions!$D$71)</f>
        <v>614</v>
      </c>
      <c r="Z76" s="19">
        <f>MAX(Y76,SUM('Data - revenue'!W15:Y15)*Assumptions!$D$71)</f>
        <v>682</v>
      </c>
      <c r="AA76" s="19">
        <f>MAX(Z76,SUM('Data - revenue'!X15:Z15)*Assumptions!$D$71)</f>
        <v>1155</v>
      </c>
      <c r="AB76" s="19">
        <f>MAX(AA76,SUM('Data - revenue'!Y15:AA15)*Assumptions!$D$71)</f>
        <v>1648</v>
      </c>
      <c r="AC76" s="19">
        <f>MAX(AB76,SUM('Data - revenue'!Z15:AB15)*Assumptions!$D$71)</f>
        <v>1916</v>
      </c>
      <c r="AD76" s="62">
        <f>MAX(AC76,SUM('Data - revenue'!AA15:AC15)*Assumptions!$D$71)</f>
        <v>2524</v>
      </c>
      <c r="AE76" s="61">
        <f>MAX(AD76,SUM('Data - revenue'!AB15:AD15)*Assumptions!$D$71)</f>
        <v>2524</v>
      </c>
      <c r="AF76" s="19">
        <f>MAX(AE76,SUM('Data - revenue'!AC15:AE15)*Assumptions!$D$71)</f>
        <v>2524</v>
      </c>
      <c r="AG76" s="19">
        <f>MAX(AF76,SUM('Data - revenue'!AD15:AF15)*Assumptions!$D$71)</f>
        <v>2524</v>
      </c>
      <c r="AH76" s="19">
        <f>MAX(AG76,SUM('Data - revenue'!AE15:AG15)*Assumptions!$D$71)</f>
        <v>2524</v>
      </c>
      <c r="AI76" s="19">
        <f>MAX(AH76,SUM('Data - revenue'!AF15:AH15)*Assumptions!$D$71)</f>
        <v>2524</v>
      </c>
      <c r="AJ76" s="19">
        <f>MAX(AI76,SUM('Data - revenue'!AG15:AI15)*Assumptions!$D$71)</f>
        <v>2524</v>
      </c>
      <c r="AK76" s="19">
        <f>MAX(AJ76,SUM('Data - revenue'!AH15:AJ15)*Assumptions!$D$71)</f>
        <v>2524</v>
      </c>
      <c r="AL76" s="19">
        <f>MAX(AK76,SUM('Data - revenue'!AI15:AK15)*Assumptions!$D$71)</f>
        <v>2524</v>
      </c>
      <c r="AM76" s="19">
        <f>MAX(AL76,SUM('Data - revenue'!AJ15:AL15)*Assumptions!$D$71)</f>
        <v>2524</v>
      </c>
      <c r="AN76" s="19">
        <f>MAX(AM76,SUM('Data - revenue'!AK15:AM15)*Assumptions!$D$71)</f>
        <v>2524</v>
      </c>
      <c r="AO76" s="19">
        <f>MAX(AN76,SUM('Data - revenue'!AL15:AN15)*Assumptions!$D$71)</f>
        <v>2524</v>
      </c>
      <c r="AP76" s="62">
        <f>MAX(AO76,SUM('Data - revenue'!AM15:AO15)*Assumptions!$D$71)</f>
        <v>2524</v>
      </c>
      <c r="AQ76" s="61">
        <f>MAX(AP76,SUM('Data - revenue'!AN15:AP15)*Assumptions!$D$71)</f>
        <v>2524</v>
      </c>
      <c r="AR76" s="19">
        <f>MAX(AQ76,SUM('Data - revenue'!AO15:AQ15)*Assumptions!$D$71)</f>
        <v>2524</v>
      </c>
      <c r="AS76" s="19">
        <f>MAX(AR76,SUM('Data - revenue'!AP15:AR15)*Assumptions!$D$71)</f>
        <v>2524</v>
      </c>
      <c r="AT76" s="19">
        <f>MAX(AS76,SUM('Data - revenue'!AQ15:AS15)*Assumptions!$D$71)</f>
        <v>2524</v>
      </c>
      <c r="AU76" s="19">
        <f>MAX(AT76,SUM('Data - revenue'!AR15:AT15)*Assumptions!$D$71)</f>
        <v>2524</v>
      </c>
      <c r="AV76" s="19">
        <f>MAX(AU76,SUM('Data - revenue'!AS15:AU15)*Assumptions!$D$71)</f>
        <v>2524</v>
      </c>
      <c r="AW76" s="19">
        <f>MAX(AV76,SUM('Data - revenue'!AT15:AV15)*Assumptions!$D$71)</f>
        <v>2524</v>
      </c>
      <c r="AX76" s="19">
        <f>MAX(AW76,SUM('Data - revenue'!AU15:AW15)*Assumptions!$D$71)</f>
        <v>2524</v>
      </c>
      <c r="AY76" s="19">
        <f>MAX(AX76,SUM('Data - revenue'!AV15:AX15)*Assumptions!$D$71)</f>
        <v>2524</v>
      </c>
      <c r="AZ76" s="19">
        <f>MAX(AY76,SUM('Data - revenue'!AW15:AY15)*Assumptions!$D$71)</f>
        <v>2524</v>
      </c>
      <c r="BA76" s="19">
        <f>MAX(AZ76,SUM('Data - revenue'!AX15:AZ15)*Assumptions!$D$71)</f>
        <v>2524</v>
      </c>
      <c r="BB76" s="62">
        <f>MAX(BA76,SUM('Data - revenue'!AY15:BA15)*Assumptions!$D$71)</f>
        <v>2524</v>
      </c>
      <c r="BC76" s="61">
        <f>MAX(BB76,SUM('Data - revenue'!AZ15:BB15)*Assumptions!$D$71)</f>
        <v>2524</v>
      </c>
      <c r="BD76" s="19">
        <f>MAX(BC76,SUM('Data - revenue'!BA15:BC15)*Assumptions!$D$71)</f>
        <v>2557</v>
      </c>
      <c r="BE76" s="19">
        <f>MAX(BD76,SUM('Data - revenue'!BB15:BD15)*Assumptions!$D$71)</f>
        <v>2715</v>
      </c>
      <c r="BF76" s="19">
        <f>MAX(BE76,SUM('Data - revenue'!BC15:BE15)*Assumptions!$D$71)</f>
        <v>2715</v>
      </c>
      <c r="BG76" s="19">
        <f>MAX(BF76,SUM('Data - revenue'!BD15:BF15)*Assumptions!$D$71)</f>
        <v>2715</v>
      </c>
      <c r="BH76" s="19">
        <f>MAX(BG76,SUM('Data - revenue'!BE15:BG15)*Assumptions!$D$71)</f>
        <v>2715</v>
      </c>
      <c r="BI76" s="19">
        <f>MAX(BH76,SUM('Data - revenue'!BF15:BH15)*Assumptions!$D$71)</f>
        <v>2715</v>
      </c>
      <c r="BJ76" s="19">
        <f>MAX(BI76,SUM('Data - revenue'!BG15:BI15)*Assumptions!$D$71)</f>
        <v>2810</v>
      </c>
      <c r="BK76" s="19">
        <f>MAX(BJ76,SUM('Data - revenue'!BH15:BJ15)*Assumptions!$D$71)</f>
        <v>2810</v>
      </c>
      <c r="BL76" s="19">
        <f>MAX(BK76,SUM('Data - revenue'!BI15:BK15)*Assumptions!$D$71)</f>
        <v>2810</v>
      </c>
      <c r="BM76" s="19">
        <f>MAX(BL76,SUM('Data - revenue'!BJ15:BL15)*Assumptions!$D$71)</f>
        <v>2994</v>
      </c>
      <c r="BN76" s="62">
        <f>MAX(BM76,SUM('Data - revenue'!BK15:BM15)*Assumptions!$D$71)</f>
        <v>3022</v>
      </c>
    </row>
    <row r="77" spans="2:66" s="9" customFormat="1" ht="16" customHeight="1">
      <c r="B77" s="212" t="s">
        <v>34</v>
      </c>
      <c r="C77" s="212" t="s">
        <v>118</v>
      </c>
      <c r="D77" s="212" t="s">
        <v>1</v>
      </c>
      <c r="E77" s="212" t="s">
        <v>59</v>
      </c>
      <c r="F77" s="224" t="str">
        <f t="shared" si="0"/>
        <v>OperationsStaffPartner IntegrationJunior Integrator</v>
      </c>
      <c r="G77" s="61">
        <f>SUM('Data - revenue'!F15)*Assumptions!$D$72</f>
        <v>1</v>
      </c>
      <c r="H77" s="19">
        <f>MAX(G77,SUM('Data - revenue'!F15:G15)*Assumptions!$D$72)</f>
        <v>5</v>
      </c>
      <c r="I77" s="19">
        <f>MAX(H77,SUM('Data - revenue'!F15:H15)*Assumptions!$D$72)</f>
        <v>15</v>
      </c>
      <c r="J77" s="19">
        <f>MAX(I77,SUM('Data - revenue'!G15:I15)*Assumptions!$D$72)</f>
        <v>34</v>
      </c>
      <c r="K77" s="19">
        <f>MAX(J77,SUM('Data - revenue'!H15:J15)*Assumptions!$D$72)</f>
        <v>55</v>
      </c>
      <c r="L77" s="19">
        <f>MAX(K77,SUM('Data - revenue'!I15:K15)*Assumptions!$D$72)</f>
        <v>95</v>
      </c>
      <c r="M77" s="19">
        <f>MAX(L77,SUM('Data - revenue'!J15:L15)*Assumptions!$D$72)</f>
        <v>135</v>
      </c>
      <c r="N77" s="19">
        <f>MAX(M77,SUM('Data - revenue'!K15:M15)*Assumptions!$D$72)</f>
        <v>180</v>
      </c>
      <c r="O77" s="19">
        <f>MAX(N77,SUM('Data - revenue'!L15:N15)*Assumptions!$D$72)</f>
        <v>196</v>
      </c>
      <c r="P77" s="19">
        <f>MAX(O77,SUM('Data - revenue'!M15:O15)*Assumptions!$D$72)</f>
        <v>226</v>
      </c>
      <c r="Q77" s="19">
        <f>MAX(P77,SUM('Data - revenue'!N15:P15)*Assumptions!$D$72)</f>
        <v>226</v>
      </c>
      <c r="R77" s="62">
        <f>MAX(Q77,SUM('Data - revenue'!O15:Q15)*Assumptions!$D$72)</f>
        <v>230</v>
      </c>
      <c r="S77" s="198">
        <f>MAX(R77,SUM('Data - revenue'!P15:R15)*Assumptions!$D$72)</f>
        <v>296</v>
      </c>
      <c r="T77" s="19">
        <f>MAX(S77,SUM('Data - revenue'!Q15:S15)*Assumptions!$D$72)</f>
        <v>411</v>
      </c>
      <c r="U77" s="19">
        <f>MAX(T77,SUM('Data - revenue'!R15:T15)*Assumptions!$D$72)</f>
        <v>451</v>
      </c>
      <c r="V77" s="19">
        <f>MAX(U77,SUM('Data - revenue'!S15:U15)*Assumptions!$D$72)</f>
        <v>451</v>
      </c>
      <c r="W77" s="19">
        <f>MAX(V77,SUM('Data - revenue'!T15:V15)*Assumptions!$D$72)</f>
        <v>503</v>
      </c>
      <c r="X77" s="19">
        <f>MAX(W77,SUM('Data - revenue'!U15:W15)*Assumptions!$D$72)</f>
        <v>503</v>
      </c>
      <c r="Y77" s="19">
        <f>MAX(X77,SUM('Data - revenue'!V15:X15)*Assumptions!$D$72)</f>
        <v>614</v>
      </c>
      <c r="Z77" s="19">
        <f>MAX(Y77,SUM('Data - revenue'!W15:Y15)*Assumptions!$D$72)</f>
        <v>682</v>
      </c>
      <c r="AA77" s="19">
        <f>MAX(Z77,SUM('Data - revenue'!X15:Z15)*Assumptions!$D$72)</f>
        <v>1155</v>
      </c>
      <c r="AB77" s="19">
        <f>MAX(AA77,SUM('Data - revenue'!Y15:AA15)*Assumptions!$D$72)</f>
        <v>1648</v>
      </c>
      <c r="AC77" s="19">
        <f>MAX(AB77,SUM('Data - revenue'!Z15:AB15)*Assumptions!$D$72)</f>
        <v>1916</v>
      </c>
      <c r="AD77" s="62">
        <f>MAX(AC77,SUM('Data - revenue'!AA15:AC15)*Assumptions!$D$72)</f>
        <v>2524</v>
      </c>
      <c r="AE77" s="61">
        <f>MAX(AD77,SUM('Data - revenue'!AB15:AD15)*Assumptions!$D$72)</f>
        <v>2524</v>
      </c>
      <c r="AF77" s="19">
        <f>MAX(AE77,SUM('Data - revenue'!AC15:AE15)*Assumptions!$D$72)</f>
        <v>2524</v>
      </c>
      <c r="AG77" s="19">
        <f>MAX(AF77,SUM('Data - revenue'!AD15:AF15)*Assumptions!$D$72)</f>
        <v>2524</v>
      </c>
      <c r="AH77" s="19">
        <f>MAX(AG77,SUM('Data - revenue'!AE15:AG15)*Assumptions!$D$72)</f>
        <v>2524</v>
      </c>
      <c r="AI77" s="19">
        <f>MAX(AH77,SUM('Data - revenue'!AF15:AH15)*Assumptions!$D$72)</f>
        <v>2524</v>
      </c>
      <c r="AJ77" s="19">
        <f>MAX(AI77,SUM('Data - revenue'!AG15:AI15)*Assumptions!$D$72)</f>
        <v>2524</v>
      </c>
      <c r="AK77" s="19">
        <f>MAX(AJ77,SUM('Data - revenue'!AH15:AJ15)*Assumptions!$D$72)</f>
        <v>2524</v>
      </c>
      <c r="AL77" s="19">
        <f>MAX(AK77,SUM('Data - revenue'!AI15:AK15)*Assumptions!$D$72)</f>
        <v>2524</v>
      </c>
      <c r="AM77" s="19">
        <f>MAX(AL77,SUM('Data - revenue'!AJ15:AL15)*Assumptions!$D$72)</f>
        <v>2524</v>
      </c>
      <c r="AN77" s="19">
        <f>MAX(AM77,SUM('Data - revenue'!AK15:AM15)*Assumptions!$D$72)</f>
        <v>2524</v>
      </c>
      <c r="AO77" s="19">
        <f>MAX(AN77,SUM('Data - revenue'!AL15:AN15)*Assumptions!$D$72)</f>
        <v>2524</v>
      </c>
      <c r="AP77" s="62">
        <f>MAX(AO77,SUM('Data - revenue'!AM15:AO15)*Assumptions!$D$72)</f>
        <v>2524</v>
      </c>
      <c r="AQ77" s="61">
        <f>MAX(AP77,SUM('Data - revenue'!AN15:AP15)*Assumptions!$D$72)</f>
        <v>2524</v>
      </c>
      <c r="AR77" s="19">
        <f>MAX(AQ77,SUM('Data - revenue'!AO15:AQ15)*Assumptions!$D$72)</f>
        <v>2524</v>
      </c>
      <c r="AS77" s="19">
        <f>MAX(AR77,SUM('Data - revenue'!AP15:AR15)*Assumptions!$D$72)</f>
        <v>2524</v>
      </c>
      <c r="AT77" s="19">
        <f>MAX(AS77,SUM('Data - revenue'!AQ15:AS15)*Assumptions!$D$72)</f>
        <v>2524</v>
      </c>
      <c r="AU77" s="19">
        <f>MAX(AT77,SUM('Data - revenue'!AR15:AT15)*Assumptions!$D$72)</f>
        <v>2524</v>
      </c>
      <c r="AV77" s="19">
        <f>MAX(AU77,SUM('Data - revenue'!AS15:AU15)*Assumptions!$D$72)</f>
        <v>2524</v>
      </c>
      <c r="AW77" s="19">
        <f>MAX(AV77,SUM('Data - revenue'!AT15:AV15)*Assumptions!$D$72)</f>
        <v>2524</v>
      </c>
      <c r="AX77" s="19">
        <f>MAX(AW77,SUM('Data - revenue'!AU15:AW15)*Assumptions!$D$72)</f>
        <v>2524</v>
      </c>
      <c r="AY77" s="19">
        <f>MAX(AX77,SUM('Data - revenue'!AV15:AX15)*Assumptions!$D$72)</f>
        <v>2524</v>
      </c>
      <c r="AZ77" s="19">
        <f>MAX(AY77,SUM('Data - revenue'!AW15:AY15)*Assumptions!$D$72)</f>
        <v>2524</v>
      </c>
      <c r="BA77" s="19">
        <f>MAX(AZ77,SUM('Data - revenue'!AX15:AZ15)*Assumptions!$D$72)</f>
        <v>2524</v>
      </c>
      <c r="BB77" s="62">
        <f>MAX(BA77,SUM('Data - revenue'!AY15:BA15)*Assumptions!$D$72)</f>
        <v>2524</v>
      </c>
      <c r="BC77" s="61">
        <f>MAX(BB77,SUM('Data - revenue'!AZ15:BB15)*Assumptions!$D$72)</f>
        <v>2524</v>
      </c>
      <c r="BD77" s="19">
        <f>MAX(BC77,SUM('Data - revenue'!BA15:BC15)*Assumptions!$D$72)</f>
        <v>2557</v>
      </c>
      <c r="BE77" s="19">
        <f>MAX(BD77,SUM('Data - revenue'!BB15:BD15)*Assumptions!$D$72)</f>
        <v>2715</v>
      </c>
      <c r="BF77" s="19">
        <f>MAX(BE77,SUM('Data - revenue'!BC15:BE15)*Assumptions!$D$72)</f>
        <v>2715</v>
      </c>
      <c r="BG77" s="19">
        <f>MAX(BF77,SUM('Data - revenue'!BD15:BF15)*Assumptions!$D$72)</f>
        <v>2715</v>
      </c>
      <c r="BH77" s="19">
        <f>MAX(BG77,SUM('Data - revenue'!BE15:BG15)*Assumptions!$D$72)</f>
        <v>2715</v>
      </c>
      <c r="BI77" s="19">
        <f>MAX(BH77,SUM('Data - revenue'!BF15:BH15)*Assumptions!$D$72)</f>
        <v>2715</v>
      </c>
      <c r="BJ77" s="19">
        <f>MAX(BI77,SUM('Data - revenue'!BG15:BI15)*Assumptions!$D$72)</f>
        <v>2810</v>
      </c>
      <c r="BK77" s="19">
        <f>MAX(BJ77,SUM('Data - revenue'!BH15:BJ15)*Assumptions!$D$72)</f>
        <v>2810</v>
      </c>
      <c r="BL77" s="19">
        <f>MAX(BK77,SUM('Data - revenue'!BI15:BK15)*Assumptions!$D$72)</f>
        <v>2810</v>
      </c>
      <c r="BM77" s="19">
        <f>MAX(BL77,SUM('Data - revenue'!BJ15:BL15)*Assumptions!$D$72)</f>
        <v>2994</v>
      </c>
      <c r="BN77" s="62">
        <f>MAX(BM77,SUM('Data - revenue'!BK15:BM15)*Assumptions!$D$72)</f>
        <v>3022</v>
      </c>
    </row>
    <row r="78" spans="2:66" s="9" customFormat="1" ht="16" customHeight="1">
      <c r="B78" s="212" t="s">
        <v>34</v>
      </c>
      <c r="C78" s="212" t="s">
        <v>118</v>
      </c>
      <c r="D78" s="212" t="s">
        <v>61</v>
      </c>
      <c r="E78" s="212" t="s">
        <v>62</v>
      </c>
      <c r="F78" s="224" t="str">
        <f t="shared" si="0"/>
        <v>OperationsStaffSystems administrationSystems Administrator</v>
      </c>
      <c r="G78" s="61">
        <f>G67</f>
        <v>0</v>
      </c>
      <c r="H78" s="19">
        <f t="shared" ref="H78:AM78" si="72">G78+H67</f>
        <v>0</v>
      </c>
      <c r="I78" s="19">
        <f t="shared" si="72"/>
        <v>0</v>
      </c>
      <c r="J78" s="19">
        <f t="shared" si="72"/>
        <v>0</v>
      </c>
      <c r="K78" s="19">
        <f t="shared" si="72"/>
        <v>0</v>
      </c>
      <c r="L78" s="19">
        <f t="shared" si="72"/>
        <v>0</v>
      </c>
      <c r="M78" s="19">
        <f t="shared" si="72"/>
        <v>0</v>
      </c>
      <c r="N78" s="19">
        <f t="shared" si="72"/>
        <v>0</v>
      </c>
      <c r="O78" s="19">
        <f t="shared" si="72"/>
        <v>0</v>
      </c>
      <c r="P78" s="19">
        <f t="shared" si="72"/>
        <v>1</v>
      </c>
      <c r="Q78" s="19">
        <f t="shared" si="72"/>
        <v>1</v>
      </c>
      <c r="R78" s="62">
        <f t="shared" si="72"/>
        <v>1</v>
      </c>
      <c r="S78" s="198">
        <f t="shared" si="72"/>
        <v>1</v>
      </c>
      <c r="T78" s="19">
        <f t="shared" si="72"/>
        <v>1</v>
      </c>
      <c r="U78" s="19">
        <f t="shared" si="72"/>
        <v>1</v>
      </c>
      <c r="V78" s="19">
        <f t="shared" si="72"/>
        <v>1</v>
      </c>
      <c r="W78" s="19">
        <f t="shared" si="72"/>
        <v>1</v>
      </c>
      <c r="X78" s="19">
        <f t="shared" si="72"/>
        <v>1</v>
      </c>
      <c r="Y78" s="19">
        <f t="shared" si="72"/>
        <v>1</v>
      </c>
      <c r="Z78" s="19">
        <f t="shared" si="72"/>
        <v>1</v>
      </c>
      <c r="AA78" s="19">
        <f t="shared" si="72"/>
        <v>1</v>
      </c>
      <c r="AB78" s="19">
        <f t="shared" si="72"/>
        <v>1</v>
      </c>
      <c r="AC78" s="19">
        <f t="shared" si="72"/>
        <v>1</v>
      </c>
      <c r="AD78" s="62">
        <f t="shared" si="72"/>
        <v>1</v>
      </c>
      <c r="AE78" s="61">
        <f t="shared" si="72"/>
        <v>1</v>
      </c>
      <c r="AF78" s="19">
        <f t="shared" si="72"/>
        <v>1</v>
      </c>
      <c r="AG78" s="19">
        <f t="shared" si="72"/>
        <v>2</v>
      </c>
      <c r="AH78" s="19">
        <f t="shared" si="72"/>
        <v>2</v>
      </c>
      <c r="AI78" s="19">
        <f t="shared" si="72"/>
        <v>2</v>
      </c>
      <c r="AJ78" s="19">
        <f t="shared" si="72"/>
        <v>2</v>
      </c>
      <c r="AK78" s="19">
        <f t="shared" si="72"/>
        <v>2</v>
      </c>
      <c r="AL78" s="19">
        <f t="shared" si="72"/>
        <v>2</v>
      </c>
      <c r="AM78" s="19">
        <f t="shared" si="72"/>
        <v>2</v>
      </c>
      <c r="AN78" s="19">
        <f t="shared" ref="AN78:BN78" si="73">AM78+AN67</f>
        <v>2</v>
      </c>
      <c r="AO78" s="19">
        <f t="shared" si="73"/>
        <v>2</v>
      </c>
      <c r="AP78" s="62">
        <f t="shared" si="73"/>
        <v>2</v>
      </c>
      <c r="AQ78" s="61">
        <f t="shared" si="73"/>
        <v>2</v>
      </c>
      <c r="AR78" s="19">
        <f t="shared" si="73"/>
        <v>2</v>
      </c>
      <c r="AS78" s="19">
        <f t="shared" si="73"/>
        <v>2</v>
      </c>
      <c r="AT78" s="19">
        <f t="shared" si="73"/>
        <v>2</v>
      </c>
      <c r="AU78" s="19">
        <f t="shared" si="73"/>
        <v>2</v>
      </c>
      <c r="AV78" s="19">
        <f t="shared" si="73"/>
        <v>3</v>
      </c>
      <c r="AW78" s="19">
        <f t="shared" si="73"/>
        <v>3</v>
      </c>
      <c r="AX78" s="19">
        <f t="shared" si="73"/>
        <v>3</v>
      </c>
      <c r="AY78" s="19">
        <f t="shared" si="73"/>
        <v>3</v>
      </c>
      <c r="AZ78" s="19">
        <f t="shared" si="73"/>
        <v>3</v>
      </c>
      <c r="BA78" s="19">
        <f t="shared" si="73"/>
        <v>3</v>
      </c>
      <c r="BB78" s="62">
        <f t="shared" si="73"/>
        <v>3</v>
      </c>
      <c r="BC78" s="61">
        <f t="shared" si="73"/>
        <v>3</v>
      </c>
      <c r="BD78" s="19">
        <f t="shared" si="73"/>
        <v>3</v>
      </c>
      <c r="BE78" s="19">
        <f t="shared" si="73"/>
        <v>3</v>
      </c>
      <c r="BF78" s="19">
        <f t="shared" si="73"/>
        <v>3</v>
      </c>
      <c r="BG78" s="19">
        <f t="shared" si="73"/>
        <v>4</v>
      </c>
      <c r="BH78" s="19">
        <f t="shared" si="73"/>
        <v>4</v>
      </c>
      <c r="BI78" s="19">
        <f t="shared" si="73"/>
        <v>4</v>
      </c>
      <c r="BJ78" s="19">
        <f t="shared" si="73"/>
        <v>4</v>
      </c>
      <c r="BK78" s="19">
        <f t="shared" si="73"/>
        <v>4</v>
      </c>
      <c r="BL78" s="19">
        <f t="shared" si="73"/>
        <v>4</v>
      </c>
      <c r="BM78" s="19">
        <f t="shared" si="73"/>
        <v>4</v>
      </c>
      <c r="BN78" s="62">
        <f t="shared" si="73"/>
        <v>4</v>
      </c>
    </row>
    <row r="79" spans="2:66" s="9" customFormat="1" ht="15.75" customHeight="1">
      <c r="B79" s="212" t="s">
        <v>3</v>
      </c>
      <c r="C79" s="212" t="s">
        <v>50</v>
      </c>
      <c r="D79" s="212" t="s">
        <v>4</v>
      </c>
      <c r="E79" s="212" t="s">
        <v>72</v>
      </c>
      <c r="F79" s="225" t="str">
        <f t="shared" si="0"/>
        <v>Sales &amp; MarketingNew hiresSalesSales Director</v>
      </c>
      <c r="G79" s="61">
        <f>G83</f>
        <v>0</v>
      </c>
      <c r="H79" s="19">
        <f t="shared" ref="H79:AM79" si="74">H83-G83</f>
        <v>0</v>
      </c>
      <c r="I79" s="19">
        <f t="shared" si="74"/>
        <v>0</v>
      </c>
      <c r="J79" s="19">
        <f t="shared" si="74"/>
        <v>0</v>
      </c>
      <c r="K79" s="19">
        <f t="shared" si="74"/>
        <v>0</v>
      </c>
      <c r="L79" s="19">
        <f t="shared" si="74"/>
        <v>0</v>
      </c>
      <c r="M79" s="19">
        <f t="shared" si="74"/>
        <v>0</v>
      </c>
      <c r="N79" s="19">
        <f t="shared" si="74"/>
        <v>0</v>
      </c>
      <c r="O79" s="19">
        <f t="shared" si="74"/>
        <v>0</v>
      </c>
      <c r="P79" s="19">
        <f t="shared" si="74"/>
        <v>0</v>
      </c>
      <c r="Q79" s="19">
        <f t="shared" ca="1" si="74"/>
        <v>14</v>
      </c>
      <c r="R79" s="62">
        <f t="shared" ca="1" si="74"/>
        <v>-14</v>
      </c>
      <c r="S79" s="198">
        <f t="shared" ca="1" si="74"/>
        <v>22</v>
      </c>
      <c r="T79" s="19">
        <f t="shared" ca="1" si="74"/>
        <v>0</v>
      </c>
      <c r="U79" s="19">
        <f t="shared" ca="1" si="74"/>
        <v>3</v>
      </c>
      <c r="V79" s="19">
        <f t="shared" ca="1" si="74"/>
        <v>0</v>
      </c>
      <c r="W79" s="19">
        <f t="shared" ca="1" si="74"/>
        <v>5</v>
      </c>
      <c r="X79" s="19">
        <f t="shared" ca="1" si="74"/>
        <v>4</v>
      </c>
      <c r="Y79" s="19">
        <f t="shared" ca="1" si="74"/>
        <v>23</v>
      </c>
      <c r="Z79" s="19">
        <f t="shared" ca="1" si="74"/>
        <v>25</v>
      </c>
      <c r="AA79" s="19">
        <f t="shared" ca="1" si="74"/>
        <v>13</v>
      </c>
      <c r="AB79" s="19">
        <f t="shared" ca="1" si="74"/>
        <v>31</v>
      </c>
      <c r="AC79" s="19">
        <f t="shared" ca="1" si="74"/>
        <v>0</v>
      </c>
      <c r="AD79" s="62">
        <f t="shared" ca="1" si="74"/>
        <v>0</v>
      </c>
      <c r="AE79" s="61">
        <f t="shared" ca="1" si="74"/>
        <v>0</v>
      </c>
      <c r="AF79" s="19">
        <f t="shared" ca="1" si="74"/>
        <v>0</v>
      </c>
      <c r="AG79" s="19">
        <f t="shared" ca="1" si="74"/>
        <v>0</v>
      </c>
      <c r="AH79" s="19">
        <f t="shared" ca="1" si="74"/>
        <v>0</v>
      </c>
      <c r="AI79" s="19">
        <f t="shared" ca="1" si="74"/>
        <v>0</v>
      </c>
      <c r="AJ79" s="19">
        <f t="shared" ca="1" si="74"/>
        <v>0</v>
      </c>
      <c r="AK79" s="19">
        <f t="shared" ca="1" si="74"/>
        <v>0</v>
      </c>
      <c r="AL79" s="19">
        <f t="shared" ca="1" si="74"/>
        <v>0</v>
      </c>
      <c r="AM79" s="19">
        <f t="shared" ca="1" si="74"/>
        <v>0</v>
      </c>
      <c r="AN79" s="19">
        <f t="shared" ref="AN79:BN79" ca="1" si="75">AN83-AM83</f>
        <v>0</v>
      </c>
      <c r="AO79" s="19">
        <f t="shared" ca="1" si="75"/>
        <v>0</v>
      </c>
      <c r="AP79" s="62">
        <f t="shared" ca="1" si="75"/>
        <v>0</v>
      </c>
      <c r="AQ79" s="61">
        <f t="shared" ca="1" si="75"/>
        <v>0</v>
      </c>
      <c r="AR79" s="19">
        <f t="shared" ca="1" si="75"/>
        <v>0</v>
      </c>
      <c r="AS79" s="19">
        <f t="shared" ca="1" si="75"/>
        <v>0</v>
      </c>
      <c r="AT79" s="19">
        <f t="shared" ca="1" si="75"/>
        <v>0</v>
      </c>
      <c r="AU79" s="19">
        <f t="shared" ca="1" si="75"/>
        <v>0</v>
      </c>
      <c r="AV79" s="19">
        <f t="shared" ca="1" si="75"/>
        <v>0</v>
      </c>
      <c r="AW79" s="19">
        <f t="shared" ca="1" si="75"/>
        <v>0</v>
      </c>
      <c r="AX79" s="19">
        <f t="shared" ca="1" si="75"/>
        <v>0</v>
      </c>
      <c r="AY79" s="19">
        <f t="shared" ca="1" si="75"/>
        <v>0</v>
      </c>
      <c r="AZ79" s="19">
        <f t="shared" ca="1" si="75"/>
        <v>0</v>
      </c>
      <c r="BA79" s="19">
        <f t="shared" ca="1" si="75"/>
        <v>0</v>
      </c>
      <c r="BB79" s="62">
        <f t="shared" ca="1" si="75"/>
        <v>1</v>
      </c>
      <c r="BC79" s="61">
        <f t="shared" ca="1" si="75"/>
        <v>8</v>
      </c>
      <c r="BD79" s="19">
        <f t="shared" ca="1" si="75"/>
        <v>0</v>
      </c>
      <c r="BE79" s="19">
        <f t="shared" ca="1" si="75"/>
        <v>0</v>
      </c>
      <c r="BF79" s="19">
        <f t="shared" ca="1" si="75"/>
        <v>0</v>
      </c>
      <c r="BG79" s="19">
        <f t="shared" ca="1" si="75"/>
        <v>0</v>
      </c>
      <c r="BH79" s="19">
        <f t="shared" ca="1" si="75"/>
        <v>5</v>
      </c>
      <c r="BI79" s="19">
        <f t="shared" ca="1" si="75"/>
        <v>0</v>
      </c>
      <c r="BJ79" s="19">
        <f t="shared" ca="1" si="75"/>
        <v>0</v>
      </c>
      <c r="BK79" s="19">
        <f t="shared" ca="1" si="75"/>
        <v>9</v>
      </c>
      <c r="BL79" s="19">
        <f t="shared" ca="1" si="75"/>
        <v>2</v>
      </c>
      <c r="BM79" s="19">
        <f t="shared" ca="1" si="75"/>
        <v>0</v>
      </c>
      <c r="BN79" s="62">
        <f t="shared" ca="1" si="75"/>
        <v>0</v>
      </c>
    </row>
    <row r="80" spans="2:66" s="75" customFormat="1" ht="16" customHeight="1">
      <c r="B80" s="212" t="s">
        <v>3</v>
      </c>
      <c r="C80" s="212" t="s">
        <v>50</v>
      </c>
      <c r="D80" s="212" t="s">
        <v>4</v>
      </c>
      <c r="E80" s="212" t="s">
        <v>71</v>
      </c>
      <c r="F80" s="225" t="str">
        <f t="shared" si="0"/>
        <v>Sales &amp; MarketingNew hiresSalesAccount Manager</v>
      </c>
      <c r="G80" s="61">
        <f>G84</f>
        <v>0</v>
      </c>
      <c r="H80" s="19">
        <f t="shared" ref="H80:AM80" si="76">H84-G84</f>
        <v>0</v>
      </c>
      <c r="I80" s="19">
        <f t="shared" si="76"/>
        <v>0</v>
      </c>
      <c r="J80" s="19">
        <f t="shared" si="76"/>
        <v>0</v>
      </c>
      <c r="K80" s="19">
        <f t="shared" si="76"/>
        <v>0</v>
      </c>
      <c r="L80" s="19">
        <f t="shared" si="76"/>
        <v>0</v>
      </c>
      <c r="M80" s="19">
        <f t="shared" si="76"/>
        <v>0</v>
      </c>
      <c r="N80" s="19">
        <f t="shared" si="76"/>
        <v>0</v>
      </c>
      <c r="O80" s="19">
        <f t="shared" si="76"/>
        <v>0</v>
      </c>
      <c r="P80" s="19">
        <f t="shared" si="76"/>
        <v>0</v>
      </c>
      <c r="Q80" s="19">
        <f t="shared" ca="1" si="76"/>
        <v>148</v>
      </c>
      <c r="R80" s="62">
        <f t="shared" ca="1" si="76"/>
        <v>-148</v>
      </c>
      <c r="S80" s="198">
        <f t="shared" ca="1" si="76"/>
        <v>226</v>
      </c>
      <c r="T80" s="19">
        <f t="shared" ca="1" si="76"/>
        <v>0</v>
      </c>
      <c r="U80" s="19">
        <f t="shared" ca="1" si="76"/>
        <v>26</v>
      </c>
      <c r="V80" s="19">
        <f t="shared" ca="1" si="76"/>
        <v>0</v>
      </c>
      <c r="W80" s="19">
        <f t="shared" ca="1" si="76"/>
        <v>55</v>
      </c>
      <c r="X80" s="19">
        <f t="shared" ca="1" si="76"/>
        <v>34</v>
      </c>
      <c r="Y80" s="19">
        <f t="shared" ca="1" si="76"/>
        <v>237</v>
      </c>
      <c r="Z80" s="19">
        <f t="shared" ca="1" si="76"/>
        <v>246</v>
      </c>
      <c r="AA80" s="19">
        <f t="shared" ca="1" si="76"/>
        <v>134</v>
      </c>
      <c r="AB80" s="19">
        <f t="shared" ca="1" si="76"/>
        <v>304</v>
      </c>
      <c r="AC80" s="19">
        <f t="shared" ca="1" si="76"/>
        <v>0</v>
      </c>
      <c r="AD80" s="62">
        <f t="shared" ca="1" si="76"/>
        <v>0</v>
      </c>
      <c r="AE80" s="61">
        <f t="shared" ca="1" si="76"/>
        <v>0</v>
      </c>
      <c r="AF80" s="19">
        <f t="shared" ca="1" si="76"/>
        <v>0</v>
      </c>
      <c r="AG80" s="19">
        <f t="shared" ca="1" si="76"/>
        <v>0</v>
      </c>
      <c r="AH80" s="19">
        <f t="shared" ca="1" si="76"/>
        <v>0</v>
      </c>
      <c r="AI80" s="19">
        <f t="shared" ca="1" si="76"/>
        <v>0</v>
      </c>
      <c r="AJ80" s="19">
        <f t="shared" ca="1" si="76"/>
        <v>0</v>
      </c>
      <c r="AK80" s="19">
        <f t="shared" ca="1" si="76"/>
        <v>0</v>
      </c>
      <c r="AL80" s="19">
        <f t="shared" ca="1" si="76"/>
        <v>0</v>
      </c>
      <c r="AM80" s="19">
        <f t="shared" ca="1" si="76"/>
        <v>0</v>
      </c>
      <c r="AN80" s="19">
        <f t="shared" ref="AN80:BN80" ca="1" si="77">AN84-AM84</f>
        <v>0</v>
      </c>
      <c r="AO80" s="19">
        <f t="shared" ca="1" si="77"/>
        <v>0</v>
      </c>
      <c r="AP80" s="62">
        <f t="shared" ca="1" si="77"/>
        <v>0</v>
      </c>
      <c r="AQ80" s="61">
        <f t="shared" ca="1" si="77"/>
        <v>0</v>
      </c>
      <c r="AR80" s="19">
        <f t="shared" ca="1" si="77"/>
        <v>0</v>
      </c>
      <c r="AS80" s="19">
        <f t="shared" ca="1" si="77"/>
        <v>0</v>
      </c>
      <c r="AT80" s="19">
        <f t="shared" ca="1" si="77"/>
        <v>0</v>
      </c>
      <c r="AU80" s="19">
        <f t="shared" ca="1" si="77"/>
        <v>0</v>
      </c>
      <c r="AV80" s="19">
        <f t="shared" ca="1" si="77"/>
        <v>0</v>
      </c>
      <c r="AW80" s="19">
        <f t="shared" ca="1" si="77"/>
        <v>0</v>
      </c>
      <c r="AX80" s="19">
        <f t="shared" ca="1" si="77"/>
        <v>0</v>
      </c>
      <c r="AY80" s="19">
        <f t="shared" ca="1" si="77"/>
        <v>0</v>
      </c>
      <c r="AZ80" s="19">
        <f t="shared" ca="1" si="77"/>
        <v>0</v>
      </c>
      <c r="BA80" s="19">
        <f t="shared" ca="1" si="77"/>
        <v>0</v>
      </c>
      <c r="BB80" s="62">
        <f t="shared" ca="1" si="77"/>
        <v>17</v>
      </c>
      <c r="BC80" s="61">
        <f t="shared" ca="1" si="77"/>
        <v>79</v>
      </c>
      <c r="BD80" s="19">
        <f t="shared" ca="1" si="77"/>
        <v>0</v>
      </c>
      <c r="BE80" s="19">
        <f t="shared" ca="1" si="77"/>
        <v>0</v>
      </c>
      <c r="BF80" s="19">
        <f t="shared" ca="1" si="77"/>
        <v>0</v>
      </c>
      <c r="BG80" s="19">
        <f t="shared" ca="1" si="77"/>
        <v>0</v>
      </c>
      <c r="BH80" s="19">
        <f t="shared" ca="1" si="77"/>
        <v>47</v>
      </c>
      <c r="BI80" s="19">
        <f t="shared" ca="1" si="77"/>
        <v>0</v>
      </c>
      <c r="BJ80" s="19">
        <f t="shared" ca="1" si="77"/>
        <v>0</v>
      </c>
      <c r="BK80" s="19">
        <f t="shared" ca="1" si="77"/>
        <v>92</v>
      </c>
      <c r="BL80" s="19">
        <f t="shared" ca="1" si="77"/>
        <v>14</v>
      </c>
      <c r="BM80" s="19">
        <f t="shared" ca="1" si="77"/>
        <v>0</v>
      </c>
      <c r="BN80" s="62">
        <f t="shared" ca="1" si="77"/>
        <v>0</v>
      </c>
    </row>
    <row r="81" spans="2:66" s="75" customFormat="1" ht="16" customHeight="1">
      <c r="B81" s="212" t="s">
        <v>3</v>
      </c>
      <c r="C81" s="212" t="s">
        <v>50</v>
      </c>
      <c r="D81" s="212" t="s">
        <v>97</v>
      </c>
      <c r="E81" s="212" t="s">
        <v>33</v>
      </c>
      <c r="F81" s="229" t="str">
        <f t="shared" ref="F81:F89" si="78">CONCATENATE(B81,C81,D81,E81)</f>
        <v>Sales &amp; MarketingNew hiresMarketingProduct Manager</v>
      </c>
      <c r="G81" s="51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3"/>
      <c r="S81" s="199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3"/>
      <c r="AE81" s="51">
        <v>1</v>
      </c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3"/>
      <c r="AQ81" s="51"/>
      <c r="AR81" s="52"/>
      <c r="AS81" s="52"/>
      <c r="AT81" s="52"/>
      <c r="AU81" s="52"/>
      <c r="AV81" s="52"/>
      <c r="AW81" s="52"/>
      <c r="AX81" s="52"/>
      <c r="AY81" s="52"/>
      <c r="AZ81" s="52"/>
      <c r="BA81" s="52"/>
      <c r="BB81" s="53"/>
      <c r="BC81" s="51"/>
      <c r="BD81" s="52">
        <v>1</v>
      </c>
      <c r="BE81" s="52"/>
      <c r="BF81" s="52"/>
      <c r="BG81" s="52"/>
      <c r="BH81" s="52"/>
      <c r="BI81" s="52"/>
      <c r="BJ81" s="52"/>
      <c r="BK81" s="52"/>
      <c r="BL81" s="52"/>
      <c r="BM81" s="52"/>
      <c r="BN81" s="53"/>
    </row>
    <row r="82" spans="2:66" s="75" customFormat="1" ht="16" customHeight="1">
      <c r="B82" s="212" t="s">
        <v>3</v>
      </c>
      <c r="C82" s="212" t="s">
        <v>50</v>
      </c>
      <c r="D82" s="212" t="s">
        <v>97</v>
      </c>
      <c r="E82" s="212" t="s">
        <v>76</v>
      </c>
      <c r="F82" s="229" t="str">
        <f t="shared" si="78"/>
        <v>Sales &amp; MarketingNew hiresMarketingMarketing Director</v>
      </c>
      <c r="G82" s="51"/>
      <c r="H82" s="52"/>
      <c r="I82" s="52"/>
      <c r="J82" s="52"/>
      <c r="K82" s="52"/>
      <c r="L82" s="52"/>
      <c r="M82" s="52">
        <v>1</v>
      </c>
      <c r="N82" s="52"/>
      <c r="O82" s="52"/>
      <c r="P82" s="52"/>
      <c r="Q82" s="52"/>
      <c r="R82" s="53"/>
      <c r="S82" s="199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3"/>
      <c r="AE82" s="51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3"/>
      <c r="AQ82" s="51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3"/>
      <c r="BC82" s="51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3"/>
    </row>
    <row r="83" spans="2:66" s="9" customFormat="1" ht="16" customHeight="1">
      <c r="B83" s="212" t="s">
        <v>3</v>
      </c>
      <c r="C83" s="212" t="s">
        <v>118</v>
      </c>
      <c r="D83" s="212" t="s">
        <v>4</v>
      </c>
      <c r="E83" s="212" t="s">
        <v>72</v>
      </c>
      <c r="F83" s="225" t="str">
        <f t="shared" si="78"/>
        <v>Sales &amp; MarketingStaffSalesSales Director</v>
      </c>
      <c r="G83" s="61">
        <f>FLOOR(G84/Assumptions!$D$82,1)</f>
        <v>0</v>
      </c>
      <c r="H83" s="19">
        <f>FLOOR(H84/Assumptions!$D$82,1)</f>
        <v>0</v>
      </c>
      <c r="I83" s="19">
        <f>FLOOR(I84/Assumptions!$D$82,1)</f>
        <v>0</v>
      </c>
      <c r="J83" s="19">
        <f>FLOOR(J84/Assumptions!$D$82,1)</f>
        <v>0</v>
      </c>
      <c r="K83" s="19">
        <f>FLOOR(K84/Assumptions!$D$82,1)</f>
        <v>0</v>
      </c>
      <c r="L83" s="19">
        <f>FLOOR(L84/Assumptions!$D$82,1)</f>
        <v>0</v>
      </c>
      <c r="M83" s="19">
        <f>FLOOR(M84/Assumptions!$D$82,1)</f>
        <v>0</v>
      </c>
      <c r="N83" s="19">
        <f>FLOOR(N84/Assumptions!$D$82,1)</f>
        <v>0</v>
      </c>
      <c r="O83" s="19">
        <f>FLOOR(O84/Assumptions!$D$82,1)</f>
        <v>0</v>
      </c>
      <c r="P83" s="19">
        <f>FLOOR(P84/Assumptions!$D$82,1)</f>
        <v>0</v>
      </c>
      <c r="Q83" s="19">
        <f ca="1">FLOOR(Q84/Assumptions!$D$82,1)</f>
        <v>14</v>
      </c>
      <c r="R83" s="62">
        <f>FLOOR(R84/Assumptions!$D$82,1)</f>
        <v>0</v>
      </c>
      <c r="S83" s="198">
        <f ca="1">FLOOR(S84/Assumptions!$D$82,1)</f>
        <v>22</v>
      </c>
      <c r="T83" s="19">
        <f ca="1">FLOOR(T84/Assumptions!$D$82,1)</f>
        <v>22</v>
      </c>
      <c r="U83" s="19">
        <f ca="1">FLOOR(U84/Assumptions!$D$82,1)</f>
        <v>25</v>
      </c>
      <c r="V83" s="19">
        <f ca="1">FLOOR(V84/Assumptions!$D$82,1)</f>
        <v>25</v>
      </c>
      <c r="W83" s="19">
        <f ca="1">FLOOR(W84/Assumptions!$D$82,1)</f>
        <v>30</v>
      </c>
      <c r="X83" s="19">
        <f ca="1">FLOOR(X84/Assumptions!$D$82,1)</f>
        <v>34</v>
      </c>
      <c r="Y83" s="19">
        <f ca="1">FLOOR(Y84/Assumptions!$D$82,1)</f>
        <v>57</v>
      </c>
      <c r="Z83" s="19">
        <f ca="1">FLOOR(Z84/Assumptions!$D$82,1)</f>
        <v>82</v>
      </c>
      <c r="AA83" s="19">
        <f ca="1">FLOOR(AA84/Assumptions!$D$82,1)</f>
        <v>95</v>
      </c>
      <c r="AB83" s="19">
        <f ca="1">FLOOR(AB84/Assumptions!$D$82,1)</f>
        <v>126</v>
      </c>
      <c r="AC83" s="19">
        <f ca="1">FLOOR(AC84/Assumptions!$D$82,1)</f>
        <v>126</v>
      </c>
      <c r="AD83" s="62">
        <f ca="1">FLOOR(AD84/Assumptions!$D$82,1)</f>
        <v>126</v>
      </c>
      <c r="AE83" s="61">
        <f ca="1">FLOOR(AE84/Assumptions!$D$82,1)</f>
        <v>126</v>
      </c>
      <c r="AF83" s="19">
        <f ca="1">FLOOR(AF84/Assumptions!$D$82,1)</f>
        <v>126</v>
      </c>
      <c r="AG83" s="19">
        <f ca="1">FLOOR(AG84/Assumptions!$D$82,1)</f>
        <v>126</v>
      </c>
      <c r="AH83" s="19">
        <f ca="1">FLOOR(AH84/Assumptions!$D$82,1)</f>
        <v>126</v>
      </c>
      <c r="AI83" s="19">
        <f ca="1">FLOOR(AI84/Assumptions!$D$82,1)</f>
        <v>126</v>
      </c>
      <c r="AJ83" s="19">
        <f ca="1">FLOOR(AJ84/Assumptions!$D$82,1)</f>
        <v>126</v>
      </c>
      <c r="AK83" s="19">
        <f ca="1">FLOOR(AK84/Assumptions!$D$82,1)</f>
        <v>126</v>
      </c>
      <c r="AL83" s="19">
        <f ca="1">FLOOR(AL84/Assumptions!$D$82,1)</f>
        <v>126</v>
      </c>
      <c r="AM83" s="19">
        <f ca="1">FLOOR(AM84/Assumptions!$D$82,1)</f>
        <v>126</v>
      </c>
      <c r="AN83" s="19">
        <f ca="1">FLOOR(AN84/Assumptions!$D$82,1)</f>
        <v>126</v>
      </c>
      <c r="AO83" s="19">
        <f ca="1">FLOOR(AO84/Assumptions!$D$82,1)</f>
        <v>126</v>
      </c>
      <c r="AP83" s="62">
        <f ca="1">FLOOR(AP84/Assumptions!$D$82,1)</f>
        <v>126</v>
      </c>
      <c r="AQ83" s="61">
        <f ca="1">FLOOR(AQ84/Assumptions!$D$82,1)</f>
        <v>126</v>
      </c>
      <c r="AR83" s="19">
        <f ca="1">FLOOR(AR84/Assumptions!$D$82,1)</f>
        <v>126</v>
      </c>
      <c r="AS83" s="19">
        <f ca="1">FLOOR(AS84/Assumptions!$D$82,1)</f>
        <v>126</v>
      </c>
      <c r="AT83" s="19">
        <f ca="1">FLOOR(AT84/Assumptions!$D$82,1)</f>
        <v>126</v>
      </c>
      <c r="AU83" s="19">
        <f ca="1">FLOOR(AU84/Assumptions!$D$82,1)</f>
        <v>126</v>
      </c>
      <c r="AV83" s="19">
        <f ca="1">FLOOR(AV84/Assumptions!$D$82,1)</f>
        <v>126</v>
      </c>
      <c r="AW83" s="19">
        <f ca="1">FLOOR(AW84/Assumptions!$D$82,1)</f>
        <v>126</v>
      </c>
      <c r="AX83" s="19">
        <f ca="1">FLOOR(AX84/Assumptions!$D$82,1)</f>
        <v>126</v>
      </c>
      <c r="AY83" s="19">
        <f ca="1">FLOOR(AY84/Assumptions!$D$82,1)</f>
        <v>126</v>
      </c>
      <c r="AZ83" s="19">
        <f ca="1">FLOOR(AZ84/Assumptions!$D$82,1)</f>
        <v>126</v>
      </c>
      <c r="BA83" s="19">
        <f ca="1">FLOOR(BA84/Assumptions!$D$82,1)</f>
        <v>126</v>
      </c>
      <c r="BB83" s="62">
        <f ca="1">FLOOR(BB84/Assumptions!$D$82,1)</f>
        <v>127</v>
      </c>
      <c r="BC83" s="61">
        <f ca="1">FLOOR(BC84/Assumptions!$D$82,1)</f>
        <v>135</v>
      </c>
      <c r="BD83" s="19">
        <f ca="1">FLOOR(BD84/Assumptions!$D$82,1)</f>
        <v>135</v>
      </c>
      <c r="BE83" s="19">
        <f ca="1">FLOOR(BE84/Assumptions!$D$82,1)</f>
        <v>135</v>
      </c>
      <c r="BF83" s="19">
        <f ca="1">FLOOR(BF84/Assumptions!$D$82,1)</f>
        <v>135</v>
      </c>
      <c r="BG83" s="19">
        <f ca="1">FLOOR(BG84/Assumptions!$D$82,1)</f>
        <v>135</v>
      </c>
      <c r="BH83" s="19">
        <f ca="1">FLOOR(BH84/Assumptions!$D$82,1)</f>
        <v>140</v>
      </c>
      <c r="BI83" s="19">
        <f ca="1">FLOOR(BI84/Assumptions!$D$82,1)</f>
        <v>140</v>
      </c>
      <c r="BJ83" s="19">
        <f ca="1">FLOOR(BJ84/Assumptions!$D$82,1)</f>
        <v>140</v>
      </c>
      <c r="BK83" s="19">
        <f ca="1">FLOOR(BK84/Assumptions!$D$82,1)</f>
        <v>149</v>
      </c>
      <c r="BL83" s="19">
        <f ca="1">FLOOR(BL84/Assumptions!$D$82,1)</f>
        <v>151</v>
      </c>
      <c r="BM83" s="19">
        <f ca="1">FLOOR(BM84/Assumptions!$D$82,1)</f>
        <v>151</v>
      </c>
      <c r="BN83" s="62">
        <f ca="1">FLOOR(BN84/Assumptions!$D$82,1)</f>
        <v>151</v>
      </c>
    </row>
    <row r="84" spans="2:66" s="9" customFormat="1" ht="16" customHeight="1">
      <c r="B84" s="212" t="s">
        <v>3</v>
      </c>
      <c r="C84" s="212" t="s">
        <v>118</v>
      </c>
      <c r="D84" s="212" t="s">
        <v>4</v>
      </c>
      <c r="E84" s="212" t="s">
        <v>71</v>
      </c>
      <c r="F84" s="225" t="str">
        <f t="shared" si="78"/>
        <v>Sales &amp; MarketingStaffSalesAccount Manager</v>
      </c>
      <c r="G84" s="51">
        <v>0</v>
      </c>
      <c r="H84" s="52">
        <v>0</v>
      </c>
      <c r="I84" s="52">
        <v>0</v>
      </c>
      <c r="J84" s="52">
        <v>0</v>
      </c>
      <c r="K84" s="52">
        <v>0</v>
      </c>
      <c r="L84" s="52">
        <v>0</v>
      </c>
      <c r="M84" s="52">
        <v>0</v>
      </c>
      <c r="N84" s="52">
        <v>0</v>
      </c>
      <c r="O84" s="52">
        <v>0</v>
      </c>
      <c r="P84" s="52">
        <v>0</v>
      </c>
      <c r="Q84" s="52">
        <f ca="1">MAX(P84,CEILING(SUM(OFFSET('Data - revenue'!P15,0,0,1,Assumptions!$D$80))/Assumptions!$D$81,1))</f>
        <v>148</v>
      </c>
      <c r="R84" s="53">
        <v>0</v>
      </c>
      <c r="S84" s="198">
        <f ca="1">MAX(R84,CEILING(SUM(OFFSET('Data - revenue'!R15,0,0,1,Assumptions!$D$80))/Assumptions!$D$81,1))</f>
        <v>226</v>
      </c>
      <c r="T84" s="19">
        <f ca="1">MAX(S84,CEILING(SUM(OFFSET('Data - revenue'!S15,0,0,1,Assumptions!$D$80))/Assumptions!$D$81,1))</f>
        <v>226</v>
      </c>
      <c r="U84" s="19">
        <f ca="1">MAX(T84,CEILING(SUM(OFFSET('Data - revenue'!T15,0,0,1,Assumptions!$D$80))/Assumptions!$D$81,1))</f>
        <v>252</v>
      </c>
      <c r="V84" s="19">
        <f ca="1">MAX(U84,CEILING(SUM(OFFSET('Data - revenue'!U15,0,0,1,Assumptions!$D$80))/Assumptions!$D$81,1))</f>
        <v>252</v>
      </c>
      <c r="W84" s="19">
        <f ca="1">MAX(V84,CEILING(SUM(OFFSET('Data - revenue'!V15,0,0,1,Assumptions!$D$80))/Assumptions!$D$81,1))</f>
        <v>307</v>
      </c>
      <c r="X84" s="19">
        <f ca="1">MAX(W84,CEILING(SUM(OFFSET('Data - revenue'!W15,0,0,1,Assumptions!$D$80))/Assumptions!$D$81,1))</f>
        <v>341</v>
      </c>
      <c r="Y84" s="19">
        <f ca="1">MAX(X84,CEILING(SUM(OFFSET('Data - revenue'!X15,0,0,1,Assumptions!$D$80))/Assumptions!$D$81,1))</f>
        <v>578</v>
      </c>
      <c r="Z84" s="19">
        <f ca="1">MAX(Y84,CEILING(SUM(OFFSET('Data - revenue'!Y15,0,0,1,Assumptions!$D$80))/Assumptions!$D$81,1))</f>
        <v>824</v>
      </c>
      <c r="AA84" s="19">
        <f ca="1">MAX(Z84,CEILING(SUM(OFFSET('Data - revenue'!Z15,0,0,1,Assumptions!$D$80))/Assumptions!$D$81,1))</f>
        <v>958</v>
      </c>
      <c r="AB84" s="19">
        <f ca="1">MAX(AA84,CEILING(SUM(OFFSET('Data - revenue'!AA15,0,0,1,Assumptions!$D$80))/Assumptions!$D$81,1))</f>
        <v>1262</v>
      </c>
      <c r="AC84" s="19">
        <f ca="1">MAX(AB84,CEILING(SUM(OFFSET('Data - revenue'!AB15,0,0,1,Assumptions!$D$80))/Assumptions!$D$81,1))</f>
        <v>1262</v>
      </c>
      <c r="AD84" s="62">
        <f ca="1">MAX(AC84,CEILING(SUM(OFFSET('Data - revenue'!AC15,0,0,1,Assumptions!$D$80))/Assumptions!$D$81,1))</f>
        <v>1262</v>
      </c>
      <c r="AE84" s="61">
        <f ca="1">MAX(AD84,CEILING(SUM(OFFSET('Data - revenue'!AD15,0,0,1,Assumptions!$D$80))/Assumptions!$D$81,1))</f>
        <v>1262</v>
      </c>
      <c r="AF84" s="19">
        <f ca="1">MAX(AE84,CEILING(SUM(OFFSET('Data - revenue'!AE15,0,0,1,Assumptions!$D$80))/Assumptions!$D$81,1))</f>
        <v>1262</v>
      </c>
      <c r="AG84" s="19">
        <f ca="1">MAX(AF84,CEILING(SUM(OFFSET('Data - revenue'!AF15,0,0,1,Assumptions!$D$80))/Assumptions!$D$81,1))</f>
        <v>1262</v>
      </c>
      <c r="AH84" s="19">
        <f ca="1">MAX(AG84,CEILING(SUM(OFFSET('Data - revenue'!AG15,0,0,1,Assumptions!$D$80))/Assumptions!$D$81,1))</f>
        <v>1262</v>
      </c>
      <c r="AI84" s="19">
        <f ca="1">MAX(AH84,CEILING(SUM(OFFSET('Data - revenue'!AH15,0,0,1,Assumptions!$D$80))/Assumptions!$D$81,1))</f>
        <v>1262</v>
      </c>
      <c r="AJ84" s="19">
        <f ca="1">MAX(AI84,CEILING(SUM(OFFSET('Data - revenue'!AI15,0,0,1,Assumptions!$D$80))/Assumptions!$D$81,1))</f>
        <v>1262</v>
      </c>
      <c r="AK84" s="19">
        <f ca="1">MAX(AJ84,CEILING(SUM(OFFSET('Data - revenue'!AJ15,0,0,1,Assumptions!$D$80))/Assumptions!$D$81,1))</f>
        <v>1262</v>
      </c>
      <c r="AL84" s="19">
        <f ca="1">MAX(AK84,CEILING(SUM(OFFSET('Data - revenue'!AK15,0,0,1,Assumptions!$D$80))/Assumptions!$D$81,1))</f>
        <v>1262</v>
      </c>
      <c r="AM84" s="19">
        <f ca="1">MAX(AL84,CEILING(SUM(OFFSET('Data - revenue'!AL15,0,0,1,Assumptions!$D$80))/Assumptions!$D$81,1))</f>
        <v>1262</v>
      </c>
      <c r="AN84" s="19">
        <f ca="1">MAX(AM84,CEILING(SUM(OFFSET('Data - revenue'!AM15,0,0,1,Assumptions!$D$80))/Assumptions!$D$81,1))</f>
        <v>1262</v>
      </c>
      <c r="AO84" s="19">
        <f ca="1">MAX(AN84,CEILING(SUM(OFFSET('Data - revenue'!AN15,0,0,1,Assumptions!$D$80))/Assumptions!$D$81,1))</f>
        <v>1262</v>
      </c>
      <c r="AP84" s="62">
        <f ca="1">MAX(AO84,CEILING(SUM(OFFSET('Data - revenue'!AO15,0,0,1,Assumptions!$D$80))/Assumptions!$D$81,1))</f>
        <v>1262</v>
      </c>
      <c r="AQ84" s="61">
        <f ca="1">MAX(AP84,CEILING(SUM(OFFSET('Data - revenue'!AP15,0,0,1,Assumptions!$D$80))/Assumptions!$D$81,1))</f>
        <v>1262</v>
      </c>
      <c r="AR84" s="19">
        <f ca="1">MAX(AQ84,CEILING(SUM(OFFSET('Data - revenue'!AQ15,0,0,1,Assumptions!$D$80))/Assumptions!$D$81,1))</f>
        <v>1262</v>
      </c>
      <c r="AS84" s="19">
        <f ca="1">MAX(AR84,CEILING(SUM(OFFSET('Data - revenue'!AR15,0,0,1,Assumptions!$D$80))/Assumptions!$D$81,1))</f>
        <v>1262</v>
      </c>
      <c r="AT84" s="19">
        <f ca="1">MAX(AS84,CEILING(SUM(OFFSET('Data - revenue'!AS15,0,0,1,Assumptions!$D$80))/Assumptions!$D$81,1))</f>
        <v>1262</v>
      </c>
      <c r="AU84" s="19">
        <f ca="1">MAX(AT84,CEILING(SUM(OFFSET('Data - revenue'!AT15,0,0,1,Assumptions!$D$80))/Assumptions!$D$81,1))</f>
        <v>1262</v>
      </c>
      <c r="AV84" s="19">
        <f ca="1">MAX(AU84,CEILING(SUM(OFFSET('Data - revenue'!AU15,0,0,1,Assumptions!$D$80))/Assumptions!$D$81,1))</f>
        <v>1262</v>
      </c>
      <c r="AW84" s="19">
        <f ca="1">MAX(AV84,CEILING(SUM(OFFSET('Data - revenue'!AV15,0,0,1,Assumptions!$D$80))/Assumptions!$D$81,1))</f>
        <v>1262</v>
      </c>
      <c r="AX84" s="19">
        <f ca="1">MAX(AW84,CEILING(SUM(OFFSET('Data - revenue'!AW15,0,0,1,Assumptions!$D$80))/Assumptions!$D$81,1))</f>
        <v>1262</v>
      </c>
      <c r="AY84" s="19">
        <f ca="1">MAX(AX84,CEILING(SUM(OFFSET('Data - revenue'!AX15,0,0,1,Assumptions!$D$80))/Assumptions!$D$81,1))</f>
        <v>1262</v>
      </c>
      <c r="AZ84" s="19">
        <f ca="1">MAX(AY84,CEILING(SUM(OFFSET('Data - revenue'!AY15,0,0,1,Assumptions!$D$80))/Assumptions!$D$81,1))</f>
        <v>1262</v>
      </c>
      <c r="BA84" s="19">
        <f ca="1">MAX(AZ84,CEILING(SUM(OFFSET('Data - revenue'!AZ15,0,0,1,Assumptions!$D$80))/Assumptions!$D$81,1))</f>
        <v>1262</v>
      </c>
      <c r="BB84" s="62">
        <f ca="1">MAX(BA84,CEILING(SUM(OFFSET('Data - revenue'!BA15,0,0,1,Assumptions!$D$80))/Assumptions!$D$81,1))</f>
        <v>1279</v>
      </c>
      <c r="BC84" s="61">
        <f ca="1">MAX(BB84,CEILING(SUM(OFFSET('Data - revenue'!BB15,0,0,1,Assumptions!$D$80))/Assumptions!$D$81,1))</f>
        <v>1358</v>
      </c>
      <c r="BD84" s="19">
        <f ca="1">MAX(BC84,CEILING(SUM(OFFSET('Data - revenue'!BC15,0,0,1,Assumptions!$D$80))/Assumptions!$D$81,1))</f>
        <v>1358</v>
      </c>
      <c r="BE84" s="19">
        <f ca="1">MAX(BD84,CEILING(SUM(OFFSET('Data - revenue'!BD15,0,0,1,Assumptions!$D$80))/Assumptions!$D$81,1))</f>
        <v>1358</v>
      </c>
      <c r="BF84" s="19">
        <f ca="1">MAX(BE84,CEILING(SUM(OFFSET('Data - revenue'!BE15,0,0,1,Assumptions!$D$80))/Assumptions!$D$81,1))</f>
        <v>1358</v>
      </c>
      <c r="BG84" s="19">
        <f ca="1">MAX(BF84,CEILING(SUM(OFFSET('Data - revenue'!BF15,0,0,1,Assumptions!$D$80))/Assumptions!$D$81,1))</f>
        <v>1358</v>
      </c>
      <c r="BH84" s="19">
        <f ca="1">MAX(BG84,CEILING(SUM(OFFSET('Data - revenue'!BG15,0,0,1,Assumptions!$D$80))/Assumptions!$D$81,1))</f>
        <v>1405</v>
      </c>
      <c r="BI84" s="19">
        <f ca="1">MAX(BH84,CEILING(SUM(OFFSET('Data - revenue'!BH15,0,0,1,Assumptions!$D$80))/Assumptions!$D$81,1))</f>
        <v>1405</v>
      </c>
      <c r="BJ84" s="19">
        <f ca="1">MAX(BI84,CEILING(SUM(OFFSET('Data - revenue'!BI15,0,0,1,Assumptions!$D$80))/Assumptions!$D$81,1))</f>
        <v>1405</v>
      </c>
      <c r="BK84" s="19">
        <f ca="1">MAX(BJ84,CEILING(SUM(OFFSET('Data - revenue'!BJ15,0,0,1,Assumptions!$D$80))/Assumptions!$D$81,1))</f>
        <v>1497</v>
      </c>
      <c r="BL84" s="19">
        <f ca="1">MAX(BK84,CEILING(SUM(OFFSET('Data - revenue'!BK15,0,0,1,Assumptions!$D$80))/Assumptions!$D$81,1))</f>
        <v>1511</v>
      </c>
      <c r="BM84" s="19">
        <f ca="1">MAX(BL84,CEILING(SUM(OFFSET('Data - revenue'!BL15,0,0,1,Assumptions!$D$80))/Assumptions!$D$81,1))</f>
        <v>1511</v>
      </c>
      <c r="BN84" s="62">
        <f ca="1">MAX(BM84,CEILING(SUM(OFFSET('Data - revenue'!BM15,0,0,1,Assumptions!$D$80))/Assumptions!$D$81,1))</f>
        <v>1511</v>
      </c>
    </row>
    <row r="85" spans="2:66" s="9" customFormat="1" ht="16" customHeight="1">
      <c r="B85" s="212" t="s">
        <v>3</v>
      </c>
      <c r="C85" s="212" t="s">
        <v>118</v>
      </c>
      <c r="D85" s="212" t="s">
        <v>4</v>
      </c>
      <c r="E85" s="212" t="s">
        <v>325</v>
      </c>
      <c r="F85" s="225" t="str">
        <f>CONCATENATE(B85,C85,D85,E85)</f>
        <v>Sales &amp; MarketingStaffSalesOperator Account Manager</v>
      </c>
      <c r="G85" s="51">
        <v>0</v>
      </c>
      <c r="H85" s="52">
        <v>0</v>
      </c>
      <c r="I85" s="52">
        <v>0</v>
      </c>
      <c r="J85" s="52">
        <v>0</v>
      </c>
      <c r="K85" s="52">
        <v>0</v>
      </c>
      <c r="L85" s="52">
        <v>0</v>
      </c>
      <c r="M85" s="52">
        <v>0</v>
      </c>
      <c r="N85" s="52">
        <v>0</v>
      </c>
      <c r="O85" s="52">
        <v>0</v>
      </c>
      <c r="P85" s="52">
        <v>0</v>
      </c>
      <c r="Q85" s="52">
        <v>0</v>
      </c>
      <c r="R85" s="53">
        <v>1</v>
      </c>
      <c r="S85" s="198">
        <f ca="1">MAX(R85,CEILING(SUM(OFFSET('Data - revenue'!R156,0,0,1,Assumptions!$D$80))/Assumptions!$D$81,1))</f>
        <v>1</v>
      </c>
      <c r="T85" s="19">
        <f ca="1">MAX(S85,CEILING(SUM(OFFSET('Data - revenue'!S156,0,0,1,Assumptions!$D$80))/Assumptions!$D$81,1))</f>
        <v>1</v>
      </c>
      <c r="U85" s="19">
        <f ca="1">MAX(T85,CEILING(SUM(OFFSET('Data - revenue'!T156,0,0,1,Assumptions!$D$80))/Assumptions!$D$81,1))</f>
        <v>1</v>
      </c>
      <c r="V85" s="19">
        <f ca="1">MAX(U85,CEILING(SUM(OFFSET('Data - revenue'!U156,0,0,1,Assumptions!$D$80))/Assumptions!$D$81,1))</f>
        <v>1</v>
      </c>
      <c r="W85" s="19">
        <f ca="1">MAX(V85,CEILING(SUM(OFFSET('Data - revenue'!V156,0,0,1,Assumptions!$D$80))/Assumptions!$D$81,1))</f>
        <v>1</v>
      </c>
      <c r="X85" s="19">
        <f ca="1">MAX(W85,CEILING(SUM(OFFSET('Data - revenue'!W156,0,0,1,Assumptions!$D$80))/Assumptions!$D$81,1))</f>
        <v>1</v>
      </c>
      <c r="Y85" s="19">
        <f ca="1">MAX(X85,CEILING(SUM(OFFSET('Data - revenue'!X156,0,0,1,Assumptions!$D$80))/Assumptions!$D$81,1))</f>
        <v>1</v>
      </c>
      <c r="Z85" s="19">
        <f ca="1">MAX(Y85,CEILING(SUM(OFFSET('Data - revenue'!Y156,0,0,1,Assumptions!$D$80))/Assumptions!$D$81,1))</f>
        <v>1</v>
      </c>
      <c r="AA85" s="19">
        <f ca="1">MAX(Z85,CEILING(SUM(OFFSET('Data - revenue'!Z156,0,0,1,Assumptions!$D$80))/Assumptions!$D$81,1))</f>
        <v>1</v>
      </c>
      <c r="AB85" s="19">
        <f ca="1">MAX(AA85,CEILING(SUM(OFFSET('Data - revenue'!AA156,0,0,1,Assumptions!$D$80))/Assumptions!$D$81,1))</f>
        <v>1</v>
      </c>
      <c r="AC85" s="19">
        <f ca="1">MAX(AB85,CEILING(SUM(OFFSET('Data - revenue'!AB156,0,0,1,Assumptions!$D$80))/Assumptions!$D$81,1))</f>
        <v>1</v>
      </c>
      <c r="AD85" s="62">
        <f ca="1">MAX(AC85,CEILING(SUM(OFFSET('Data - revenue'!AC156,0,0,1,Assumptions!$D$80))/Assumptions!$D$81,1))</f>
        <v>1</v>
      </c>
      <c r="AE85" s="61">
        <f ca="1">MAX(AD85,CEILING(SUM(OFFSET('Data - revenue'!AD156,0,0,1,Assumptions!$D$80))/Assumptions!$D$81,1))</f>
        <v>1</v>
      </c>
      <c r="AF85" s="19">
        <f ca="1">MAX(AE85,CEILING(SUM(OFFSET('Data - revenue'!AE156,0,0,1,Assumptions!$D$80))/Assumptions!$D$81,1))</f>
        <v>1</v>
      </c>
      <c r="AG85" s="19">
        <f ca="1">MAX(AF85,CEILING(SUM(OFFSET('Data - revenue'!AF156,0,0,1,Assumptions!$D$80))/Assumptions!$D$81,1))</f>
        <v>1</v>
      </c>
      <c r="AH85" s="19">
        <f ca="1">MAX(AG85,CEILING(SUM(OFFSET('Data - revenue'!AG156,0,0,1,Assumptions!$D$80))/Assumptions!$D$81,1))</f>
        <v>1</v>
      </c>
      <c r="AI85" s="19">
        <f ca="1">MAX(AH85,CEILING(SUM(OFFSET('Data - revenue'!AH156,0,0,1,Assumptions!$D$80))/Assumptions!$D$81,1))</f>
        <v>1</v>
      </c>
      <c r="AJ85" s="19">
        <f ca="1">MAX(AI85,CEILING(SUM(OFFSET('Data - revenue'!AI156,0,0,1,Assumptions!$D$80))/Assumptions!$D$81,1))</f>
        <v>1</v>
      </c>
      <c r="AK85" s="19">
        <f ca="1">MAX(AJ85,CEILING(SUM(OFFSET('Data - revenue'!AJ156,0,0,1,Assumptions!$D$80))/Assumptions!$D$81,1))</f>
        <v>1</v>
      </c>
      <c r="AL85" s="19">
        <f ca="1">MAX(AK85,CEILING(SUM(OFFSET('Data - revenue'!AK156,0,0,1,Assumptions!$D$80))/Assumptions!$D$81,1))</f>
        <v>1</v>
      </c>
      <c r="AM85" s="19">
        <f ca="1">MAX(AL85,CEILING(SUM(OFFSET('Data - revenue'!AL156,0,0,1,Assumptions!$D$80))/Assumptions!$D$81,1))</f>
        <v>1</v>
      </c>
      <c r="AN85" s="19">
        <f ca="1">MAX(AM85,CEILING(SUM(OFFSET('Data - revenue'!AM156,0,0,1,Assumptions!$D$80))/Assumptions!$D$81,1))</f>
        <v>1</v>
      </c>
      <c r="AO85" s="19">
        <f ca="1">MAX(AN85,CEILING(SUM(OFFSET('Data - revenue'!AN156,0,0,1,Assumptions!$D$80))/Assumptions!$D$81,1))</f>
        <v>1</v>
      </c>
      <c r="AP85" s="62">
        <f ca="1">MAX(AO85,CEILING(SUM(OFFSET('Data - revenue'!AO156,0,0,1,Assumptions!$D$80))/Assumptions!$D$81,1))</f>
        <v>1</v>
      </c>
      <c r="AQ85" s="61">
        <f ca="1">MAX(AP85,CEILING(SUM(OFFSET('Data - revenue'!AP156,0,0,1,Assumptions!$D$80))/Assumptions!$D$81,1))</f>
        <v>1</v>
      </c>
      <c r="AR85" s="19">
        <f ca="1">MAX(AQ85,CEILING(SUM(OFFSET('Data - revenue'!AQ156,0,0,1,Assumptions!$D$80))/Assumptions!$D$81,1))</f>
        <v>1</v>
      </c>
      <c r="AS85" s="19">
        <f ca="1">MAX(AR85,CEILING(SUM(OFFSET('Data - revenue'!AR156,0,0,1,Assumptions!$D$80))/Assumptions!$D$81,1))</f>
        <v>1</v>
      </c>
      <c r="AT85" s="19">
        <f ca="1">MAX(AS85,CEILING(SUM(OFFSET('Data - revenue'!AS156,0,0,1,Assumptions!$D$80))/Assumptions!$D$81,1))</f>
        <v>1</v>
      </c>
      <c r="AU85" s="19">
        <f ca="1">MAX(AT85,CEILING(SUM(OFFSET('Data - revenue'!AT156,0,0,1,Assumptions!$D$80))/Assumptions!$D$81,1))</f>
        <v>1</v>
      </c>
      <c r="AV85" s="19">
        <f ca="1">MAX(AU85,CEILING(SUM(OFFSET('Data - revenue'!AU156,0,0,1,Assumptions!$D$80))/Assumptions!$D$81,1))</f>
        <v>1</v>
      </c>
      <c r="AW85" s="19">
        <f ca="1">MAX(AV85,CEILING(SUM(OFFSET('Data - revenue'!AV156,0,0,1,Assumptions!$D$80))/Assumptions!$D$81,1))</f>
        <v>1</v>
      </c>
      <c r="AX85" s="19">
        <f ca="1">MAX(AW85,CEILING(SUM(OFFSET('Data - revenue'!AW156,0,0,1,Assumptions!$D$80))/Assumptions!$D$81,1))</f>
        <v>1</v>
      </c>
      <c r="AY85" s="19">
        <f ca="1">MAX(AX85,CEILING(SUM(OFFSET('Data - revenue'!AX156,0,0,1,Assumptions!$D$80))/Assumptions!$D$81,1))</f>
        <v>1</v>
      </c>
      <c r="AZ85" s="19">
        <f ca="1">MAX(AY85,CEILING(SUM(OFFSET('Data - revenue'!AY156,0,0,1,Assumptions!$D$80))/Assumptions!$D$81,1))</f>
        <v>1</v>
      </c>
      <c r="BA85" s="19">
        <f ca="1">MAX(AZ85,CEILING(SUM(OFFSET('Data - revenue'!AZ156,0,0,1,Assumptions!$D$80))/Assumptions!$D$81,1))</f>
        <v>1</v>
      </c>
      <c r="BB85" s="62">
        <f ca="1">MAX(BA85,CEILING(SUM(OFFSET('Data - revenue'!BA156,0,0,1,Assumptions!$D$80))/Assumptions!$D$81,1))</f>
        <v>1</v>
      </c>
      <c r="BC85" s="61">
        <f ca="1">MAX(BB85,CEILING(SUM(OFFSET('Data - revenue'!BB156,0,0,1,Assumptions!$D$80))/Assumptions!$D$81,1))</f>
        <v>1</v>
      </c>
      <c r="BD85" s="19">
        <f ca="1">MAX(BC85,CEILING(SUM(OFFSET('Data - revenue'!BC156,0,0,1,Assumptions!$D$80))/Assumptions!$D$81,1))</f>
        <v>1</v>
      </c>
      <c r="BE85" s="19">
        <f ca="1">MAX(BD85,CEILING(SUM(OFFSET('Data - revenue'!BD156,0,0,1,Assumptions!$D$80))/Assumptions!$D$81,1))</f>
        <v>1</v>
      </c>
      <c r="BF85" s="19">
        <f ca="1">MAX(BE85,CEILING(SUM(OFFSET('Data - revenue'!BE156,0,0,1,Assumptions!$D$80))/Assumptions!$D$81,1))</f>
        <v>1</v>
      </c>
      <c r="BG85" s="19">
        <f ca="1">MAX(BF85,CEILING(SUM(OFFSET('Data - revenue'!BF156,0,0,1,Assumptions!$D$80))/Assumptions!$D$81,1))</f>
        <v>1</v>
      </c>
      <c r="BH85" s="19">
        <f ca="1">MAX(BG85,CEILING(SUM(OFFSET('Data - revenue'!BG156,0,0,1,Assumptions!$D$80))/Assumptions!$D$81,1))</f>
        <v>1</v>
      </c>
      <c r="BI85" s="19">
        <f ca="1">MAX(BH85,CEILING(SUM(OFFSET('Data - revenue'!BH156,0,0,1,Assumptions!$D$80))/Assumptions!$D$81,1))</f>
        <v>1</v>
      </c>
      <c r="BJ85" s="19">
        <f ca="1">MAX(BI85,CEILING(SUM(OFFSET('Data - revenue'!BI156,0,0,1,Assumptions!$D$80))/Assumptions!$D$81,1))</f>
        <v>1</v>
      </c>
      <c r="BK85" s="19">
        <f ca="1">MAX(BJ85,CEILING(SUM(OFFSET('Data - revenue'!BJ156,0,0,1,Assumptions!$D$80))/Assumptions!$D$81,1))</f>
        <v>1</v>
      </c>
      <c r="BL85" s="19">
        <f ca="1">MAX(BK85,CEILING(SUM(OFFSET('Data - revenue'!BK156,0,0,1,Assumptions!$D$80))/Assumptions!$D$81,1))</f>
        <v>1</v>
      </c>
      <c r="BM85" s="19">
        <f ca="1">MAX(BL85,CEILING(SUM(OFFSET('Data - revenue'!BL156,0,0,1,Assumptions!$D$80))/Assumptions!$D$81,1))</f>
        <v>1</v>
      </c>
      <c r="BN85" s="62">
        <f ca="1">MAX(BM85,CEILING(SUM(OFFSET('Data - revenue'!BM156,0,0,1,Assumptions!$D$80))/Assumptions!$D$81,1))</f>
        <v>1</v>
      </c>
    </row>
    <row r="86" spans="2:66" s="9" customFormat="1" ht="16" customHeight="1">
      <c r="B86" s="212" t="s">
        <v>3</v>
      </c>
      <c r="C86" s="212" t="s">
        <v>118</v>
      </c>
      <c r="D86" s="212" t="s">
        <v>4</v>
      </c>
      <c r="E86" s="212" t="s">
        <v>326</v>
      </c>
      <c r="F86" s="225" t="str">
        <f>CONCATENATE(B86,C86,D86,E86)</f>
        <v>Sales &amp; MarketingStaffSalesEstablishment Account Manager</v>
      </c>
      <c r="G86" s="51">
        <v>0</v>
      </c>
      <c r="H86" s="52">
        <v>0</v>
      </c>
      <c r="I86" s="52">
        <v>0</v>
      </c>
      <c r="J86" s="52">
        <v>0</v>
      </c>
      <c r="K86" s="52">
        <v>0</v>
      </c>
      <c r="L86" s="52">
        <v>0</v>
      </c>
      <c r="M86" s="52">
        <v>0</v>
      </c>
      <c r="N86" s="52">
        <v>0</v>
      </c>
      <c r="O86" s="52">
        <v>0</v>
      </c>
      <c r="P86" s="52">
        <v>0</v>
      </c>
      <c r="Q86" s="52">
        <v>0</v>
      </c>
      <c r="R86" s="53">
        <v>0</v>
      </c>
      <c r="S86" s="198">
        <f ca="1">MAX(R86,CEILING(SUM(OFFSET('Data - revenue'!R171,0,0,1,Assumptions!$D$80))/Assumptions!$D$81,1))</f>
        <v>1</v>
      </c>
      <c r="T86" s="19">
        <f ca="1">MAX(S86,CEILING(SUM(OFFSET('Data - revenue'!S171,0,0,1,Assumptions!$D$80))/Assumptions!$D$81,1))</f>
        <v>1</v>
      </c>
      <c r="U86" s="19">
        <f ca="1">MAX(T86,CEILING(SUM(OFFSET('Data - revenue'!T171,0,0,1,Assumptions!$D$80))/Assumptions!$D$81,1))</f>
        <v>1</v>
      </c>
      <c r="V86" s="19">
        <f ca="1">MAX(U86,CEILING(SUM(OFFSET('Data - revenue'!U171,0,0,1,Assumptions!$D$80))/Assumptions!$D$81,1))</f>
        <v>1</v>
      </c>
      <c r="W86" s="19">
        <f ca="1">MAX(V86,CEILING(SUM(OFFSET('Data - revenue'!V171,0,0,1,Assumptions!$D$80))/Assumptions!$D$81,1))</f>
        <v>2</v>
      </c>
      <c r="X86" s="19">
        <f ca="1">MAX(W86,CEILING(SUM(OFFSET('Data - revenue'!W171,0,0,1,Assumptions!$D$80))/Assumptions!$D$81,1))</f>
        <v>2</v>
      </c>
      <c r="Y86" s="19">
        <f ca="1">MAX(X86,CEILING(SUM(OFFSET('Data - revenue'!X171,0,0,1,Assumptions!$D$80))/Assumptions!$D$81,1))</f>
        <v>2</v>
      </c>
      <c r="Z86" s="19">
        <f ca="1">MAX(Y86,CEILING(SUM(OFFSET('Data - revenue'!Y171,0,0,1,Assumptions!$D$80))/Assumptions!$D$81,1))</f>
        <v>2</v>
      </c>
      <c r="AA86" s="19">
        <f ca="1">MAX(Z86,CEILING(SUM(OFFSET('Data - revenue'!Z171,0,0,1,Assumptions!$D$80))/Assumptions!$D$81,1))</f>
        <v>2</v>
      </c>
      <c r="AB86" s="19">
        <f ca="1">MAX(AA86,CEILING(SUM(OFFSET('Data - revenue'!AA171,0,0,1,Assumptions!$D$80))/Assumptions!$D$81,1))</f>
        <v>2</v>
      </c>
      <c r="AC86" s="19">
        <f ca="1">MAX(AB86,CEILING(SUM(OFFSET('Data - revenue'!AB171,0,0,1,Assumptions!$D$80))/Assumptions!$D$81,1))</f>
        <v>2</v>
      </c>
      <c r="AD86" s="62">
        <f ca="1">MAX(AC86,CEILING(SUM(OFFSET('Data - revenue'!AC171,0,0,1,Assumptions!$D$80))/Assumptions!$D$81,1))</f>
        <v>2</v>
      </c>
      <c r="AE86" s="61">
        <f ca="1">MAX(AD86,CEILING(SUM(OFFSET('Data - revenue'!AD171,0,0,1,Assumptions!$D$80))/Assumptions!$D$81,1))</f>
        <v>2</v>
      </c>
      <c r="AF86" s="19">
        <f ca="1">MAX(AE86,CEILING(SUM(OFFSET('Data - revenue'!AE171,0,0,1,Assumptions!$D$80))/Assumptions!$D$81,1))</f>
        <v>2</v>
      </c>
      <c r="AG86" s="19">
        <f ca="1">MAX(AF86,CEILING(SUM(OFFSET('Data - revenue'!AF171,0,0,1,Assumptions!$D$80))/Assumptions!$D$81,1))</f>
        <v>2</v>
      </c>
      <c r="AH86" s="19">
        <f ca="1">MAX(AG86,CEILING(SUM(OFFSET('Data - revenue'!AG171,0,0,1,Assumptions!$D$80))/Assumptions!$D$81,1))</f>
        <v>2</v>
      </c>
      <c r="AI86" s="19">
        <f ca="1">MAX(AH86,CEILING(SUM(OFFSET('Data - revenue'!AH171,0,0,1,Assumptions!$D$80))/Assumptions!$D$81,1))</f>
        <v>2</v>
      </c>
      <c r="AJ86" s="19">
        <f ca="1">MAX(AI86,CEILING(SUM(OFFSET('Data - revenue'!AI171,0,0,1,Assumptions!$D$80))/Assumptions!$D$81,1))</f>
        <v>2</v>
      </c>
      <c r="AK86" s="19">
        <f ca="1">MAX(AJ86,CEILING(SUM(OFFSET('Data - revenue'!AJ171,0,0,1,Assumptions!$D$80))/Assumptions!$D$81,1))</f>
        <v>2</v>
      </c>
      <c r="AL86" s="19">
        <f ca="1">MAX(AK86,CEILING(SUM(OFFSET('Data - revenue'!AK171,0,0,1,Assumptions!$D$80))/Assumptions!$D$81,1))</f>
        <v>2</v>
      </c>
      <c r="AM86" s="19">
        <f ca="1">MAX(AL86,CEILING(SUM(OFFSET('Data - revenue'!AL171,0,0,1,Assumptions!$D$80))/Assumptions!$D$81,1))</f>
        <v>2</v>
      </c>
      <c r="AN86" s="19">
        <f ca="1">MAX(AM86,CEILING(SUM(OFFSET('Data - revenue'!AM171,0,0,1,Assumptions!$D$80))/Assumptions!$D$81,1))</f>
        <v>2</v>
      </c>
      <c r="AO86" s="19">
        <f ca="1">MAX(AN86,CEILING(SUM(OFFSET('Data - revenue'!AN171,0,0,1,Assumptions!$D$80))/Assumptions!$D$81,1))</f>
        <v>2</v>
      </c>
      <c r="AP86" s="62">
        <f ca="1">MAX(AO86,CEILING(SUM(OFFSET('Data - revenue'!AO171,0,0,1,Assumptions!$D$80))/Assumptions!$D$81,1))</f>
        <v>2</v>
      </c>
      <c r="AQ86" s="61">
        <f ca="1">MAX(AP86,CEILING(SUM(OFFSET('Data - revenue'!AP171,0,0,1,Assumptions!$D$80))/Assumptions!$D$81,1))</f>
        <v>2</v>
      </c>
      <c r="AR86" s="19">
        <f ca="1">MAX(AQ86,CEILING(SUM(OFFSET('Data - revenue'!AQ171,0,0,1,Assumptions!$D$80))/Assumptions!$D$81,1))</f>
        <v>2</v>
      </c>
      <c r="AS86" s="19">
        <f ca="1">MAX(AR86,CEILING(SUM(OFFSET('Data - revenue'!AR171,0,0,1,Assumptions!$D$80))/Assumptions!$D$81,1))</f>
        <v>2</v>
      </c>
      <c r="AT86" s="19">
        <f ca="1">MAX(AS86,CEILING(SUM(OFFSET('Data - revenue'!AS171,0,0,1,Assumptions!$D$80))/Assumptions!$D$81,1))</f>
        <v>2</v>
      </c>
      <c r="AU86" s="19">
        <f ca="1">MAX(AT86,CEILING(SUM(OFFSET('Data - revenue'!AT171,0,0,1,Assumptions!$D$80))/Assumptions!$D$81,1))</f>
        <v>2</v>
      </c>
      <c r="AV86" s="19">
        <f ca="1">MAX(AU86,CEILING(SUM(OFFSET('Data - revenue'!AU171,0,0,1,Assumptions!$D$80))/Assumptions!$D$81,1))</f>
        <v>2</v>
      </c>
      <c r="AW86" s="19">
        <f ca="1">MAX(AV86,CEILING(SUM(OFFSET('Data - revenue'!AV171,0,0,1,Assumptions!$D$80))/Assumptions!$D$81,1))</f>
        <v>2</v>
      </c>
      <c r="AX86" s="19">
        <f ca="1">MAX(AW86,CEILING(SUM(OFFSET('Data - revenue'!AW171,0,0,1,Assumptions!$D$80))/Assumptions!$D$81,1))</f>
        <v>2</v>
      </c>
      <c r="AY86" s="19">
        <f ca="1">MAX(AX86,CEILING(SUM(OFFSET('Data - revenue'!AX171,0,0,1,Assumptions!$D$80))/Assumptions!$D$81,1))</f>
        <v>2</v>
      </c>
      <c r="AZ86" s="19">
        <f ca="1">MAX(AY86,CEILING(SUM(OFFSET('Data - revenue'!AY171,0,0,1,Assumptions!$D$80))/Assumptions!$D$81,1))</f>
        <v>2</v>
      </c>
      <c r="BA86" s="19">
        <f ca="1">MAX(AZ86,CEILING(SUM(OFFSET('Data - revenue'!AZ171,0,0,1,Assumptions!$D$80))/Assumptions!$D$81,1))</f>
        <v>2</v>
      </c>
      <c r="BB86" s="62">
        <f ca="1">MAX(BA86,CEILING(SUM(OFFSET('Data - revenue'!BA171,0,0,1,Assumptions!$D$80))/Assumptions!$D$81,1))</f>
        <v>2</v>
      </c>
      <c r="BC86" s="61">
        <f ca="1">MAX(BB86,CEILING(SUM(OFFSET('Data - revenue'!BB171,0,0,1,Assumptions!$D$80))/Assumptions!$D$81,1))</f>
        <v>2</v>
      </c>
      <c r="BD86" s="19">
        <f ca="1">MAX(BC86,CEILING(SUM(OFFSET('Data - revenue'!BC171,0,0,1,Assumptions!$D$80))/Assumptions!$D$81,1))</f>
        <v>2</v>
      </c>
      <c r="BE86" s="19">
        <f ca="1">MAX(BD86,CEILING(SUM(OFFSET('Data - revenue'!BD171,0,0,1,Assumptions!$D$80))/Assumptions!$D$81,1))</f>
        <v>2</v>
      </c>
      <c r="BF86" s="19">
        <f ca="1">MAX(BE86,CEILING(SUM(OFFSET('Data - revenue'!BE171,0,0,1,Assumptions!$D$80))/Assumptions!$D$81,1))</f>
        <v>2</v>
      </c>
      <c r="BG86" s="19">
        <f ca="1">MAX(BF86,CEILING(SUM(OFFSET('Data - revenue'!BF171,0,0,1,Assumptions!$D$80))/Assumptions!$D$81,1))</f>
        <v>2</v>
      </c>
      <c r="BH86" s="19">
        <f ca="1">MAX(BG86,CEILING(SUM(OFFSET('Data - revenue'!BG171,0,0,1,Assumptions!$D$80))/Assumptions!$D$81,1))</f>
        <v>2</v>
      </c>
      <c r="BI86" s="19">
        <f ca="1">MAX(BH86,CEILING(SUM(OFFSET('Data - revenue'!BH171,0,0,1,Assumptions!$D$80))/Assumptions!$D$81,1))</f>
        <v>2</v>
      </c>
      <c r="BJ86" s="19">
        <f ca="1">MAX(BI86,CEILING(SUM(OFFSET('Data - revenue'!BI171,0,0,1,Assumptions!$D$80))/Assumptions!$D$81,1))</f>
        <v>2</v>
      </c>
      <c r="BK86" s="19">
        <f ca="1">MAX(BJ86,CEILING(SUM(OFFSET('Data - revenue'!BJ171,0,0,1,Assumptions!$D$80))/Assumptions!$D$81,1))</f>
        <v>2</v>
      </c>
      <c r="BL86" s="19">
        <f ca="1">MAX(BK86,CEILING(SUM(OFFSET('Data - revenue'!BK171,0,0,1,Assumptions!$D$80))/Assumptions!$D$81,1))</f>
        <v>2</v>
      </c>
      <c r="BM86" s="19">
        <f ca="1">MAX(BL86,CEILING(SUM(OFFSET('Data - revenue'!BL171,0,0,1,Assumptions!$D$80))/Assumptions!$D$81,1))</f>
        <v>2</v>
      </c>
      <c r="BN86" s="62">
        <f ca="1">MAX(BM86,CEILING(SUM(OFFSET('Data - revenue'!BM171,0,0,1,Assumptions!$D$80))/Assumptions!$D$81,1))</f>
        <v>2</v>
      </c>
    </row>
    <row r="87" spans="2:66" s="75" customFormat="1" ht="16" customHeight="1">
      <c r="B87" s="212" t="s">
        <v>3</v>
      </c>
      <c r="C87" s="212" t="s">
        <v>118</v>
      </c>
      <c r="D87" s="212" t="s">
        <v>97</v>
      </c>
      <c r="E87" s="212" t="s">
        <v>33</v>
      </c>
      <c r="F87" s="229" t="str">
        <f t="shared" si="78"/>
        <v>Sales &amp; MarketingStaffMarketingProduct Manager</v>
      </c>
      <c r="G87" s="61">
        <f>G81</f>
        <v>0</v>
      </c>
      <c r="H87" s="19">
        <f t="shared" ref="H87:AM87" si="79">G87+H81</f>
        <v>0</v>
      </c>
      <c r="I87" s="19">
        <f t="shared" si="79"/>
        <v>0</v>
      </c>
      <c r="J87" s="19">
        <f t="shared" si="79"/>
        <v>0</v>
      </c>
      <c r="K87" s="19">
        <f t="shared" si="79"/>
        <v>0</v>
      </c>
      <c r="L87" s="19">
        <f t="shared" si="79"/>
        <v>0</v>
      </c>
      <c r="M87" s="19">
        <f t="shared" si="79"/>
        <v>0</v>
      </c>
      <c r="N87" s="19">
        <f t="shared" si="79"/>
        <v>0</v>
      </c>
      <c r="O87" s="19">
        <f t="shared" si="79"/>
        <v>0</v>
      </c>
      <c r="P87" s="19">
        <f t="shared" si="79"/>
        <v>0</v>
      </c>
      <c r="Q87" s="19">
        <f t="shared" si="79"/>
        <v>0</v>
      </c>
      <c r="R87" s="62">
        <f t="shared" si="79"/>
        <v>0</v>
      </c>
      <c r="S87" s="198">
        <f t="shared" si="79"/>
        <v>0</v>
      </c>
      <c r="T87" s="19">
        <f t="shared" si="79"/>
        <v>0</v>
      </c>
      <c r="U87" s="19">
        <f t="shared" si="79"/>
        <v>0</v>
      </c>
      <c r="V87" s="19">
        <f t="shared" si="79"/>
        <v>0</v>
      </c>
      <c r="W87" s="19">
        <f t="shared" si="79"/>
        <v>0</v>
      </c>
      <c r="X87" s="19">
        <f t="shared" si="79"/>
        <v>0</v>
      </c>
      <c r="Y87" s="19">
        <f t="shared" si="79"/>
        <v>0</v>
      </c>
      <c r="Z87" s="19">
        <f t="shared" si="79"/>
        <v>0</v>
      </c>
      <c r="AA87" s="19">
        <f t="shared" si="79"/>
        <v>0</v>
      </c>
      <c r="AB87" s="19">
        <f t="shared" si="79"/>
        <v>0</v>
      </c>
      <c r="AC87" s="19">
        <f t="shared" si="79"/>
        <v>0</v>
      </c>
      <c r="AD87" s="62">
        <f t="shared" si="79"/>
        <v>0</v>
      </c>
      <c r="AE87" s="61">
        <f t="shared" si="79"/>
        <v>1</v>
      </c>
      <c r="AF87" s="19">
        <f t="shared" si="79"/>
        <v>1</v>
      </c>
      <c r="AG87" s="19">
        <f t="shared" si="79"/>
        <v>1</v>
      </c>
      <c r="AH87" s="19">
        <f t="shared" si="79"/>
        <v>1</v>
      </c>
      <c r="AI87" s="19">
        <f t="shared" si="79"/>
        <v>1</v>
      </c>
      <c r="AJ87" s="19">
        <f t="shared" si="79"/>
        <v>1</v>
      </c>
      <c r="AK87" s="19">
        <f t="shared" si="79"/>
        <v>1</v>
      </c>
      <c r="AL87" s="19">
        <f t="shared" si="79"/>
        <v>1</v>
      </c>
      <c r="AM87" s="19">
        <f t="shared" si="79"/>
        <v>1</v>
      </c>
      <c r="AN87" s="19">
        <f t="shared" ref="AN87:BN87" si="80">AM87+AN81</f>
        <v>1</v>
      </c>
      <c r="AO87" s="19">
        <f t="shared" si="80"/>
        <v>1</v>
      </c>
      <c r="AP87" s="62">
        <f t="shared" si="80"/>
        <v>1</v>
      </c>
      <c r="AQ87" s="61">
        <f t="shared" si="80"/>
        <v>1</v>
      </c>
      <c r="AR87" s="19">
        <f t="shared" si="80"/>
        <v>1</v>
      </c>
      <c r="AS87" s="19">
        <f t="shared" si="80"/>
        <v>1</v>
      </c>
      <c r="AT87" s="19">
        <f t="shared" si="80"/>
        <v>1</v>
      </c>
      <c r="AU87" s="19">
        <f t="shared" si="80"/>
        <v>1</v>
      </c>
      <c r="AV87" s="19">
        <f t="shared" si="80"/>
        <v>1</v>
      </c>
      <c r="AW87" s="19">
        <f t="shared" si="80"/>
        <v>1</v>
      </c>
      <c r="AX87" s="19">
        <f t="shared" si="80"/>
        <v>1</v>
      </c>
      <c r="AY87" s="19">
        <f t="shared" si="80"/>
        <v>1</v>
      </c>
      <c r="AZ87" s="19">
        <f t="shared" si="80"/>
        <v>1</v>
      </c>
      <c r="BA87" s="19">
        <f t="shared" si="80"/>
        <v>1</v>
      </c>
      <c r="BB87" s="62">
        <f t="shared" si="80"/>
        <v>1</v>
      </c>
      <c r="BC87" s="61">
        <f t="shared" si="80"/>
        <v>1</v>
      </c>
      <c r="BD87" s="19">
        <f t="shared" si="80"/>
        <v>2</v>
      </c>
      <c r="BE87" s="19">
        <f t="shared" si="80"/>
        <v>2</v>
      </c>
      <c r="BF87" s="19">
        <f t="shared" si="80"/>
        <v>2</v>
      </c>
      <c r="BG87" s="19">
        <f t="shared" si="80"/>
        <v>2</v>
      </c>
      <c r="BH87" s="19">
        <f t="shared" si="80"/>
        <v>2</v>
      </c>
      <c r="BI87" s="19">
        <f t="shared" si="80"/>
        <v>2</v>
      </c>
      <c r="BJ87" s="19">
        <f t="shared" si="80"/>
        <v>2</v>
      </c>
      <c r="BK87" s="19">
        <f t="shared" si="80"/>
        <v>2</v>
      </c>
      <c r="BL87" s="19">
        <f t="shared" si="80"/>
        <v>2</v>
      </c>
      <c r="BM87" s="19">
        <f t="shared" si="80"/>
        <v>2</v>
      </c>
      <c r="BN87" s="62">
        <f t="shared" si="80"/>
        <v>2</v>
      </c>
    </row>
    <row r="88" spans="2:66" s="75" customFormat="1" ht="16" customHeight="1" thickBot="1">
      <c r="B88" s="212" t="s">
        <v>3</v>
      </c>
      <c r="C88" s="212" t="s">
        <v>118</v>
      </c>
      <c r="D88" s="212" t="s">
        <v>97</v>
      </c>
      <c r="E88" s="212" t="s">
        <v>76</v>
      </c>
      <c r="F88" s="229" t="str">
        <f t="shared" si="78"/>
        <v>Sales &amp; MarketingStaffMarketingMarketing Director</v>
      </c>
      <c r="G88" s="216">
        <f>G82</f>
        <v>0</v>
      </c>
      <c r="H88" s="217">
        <f t="shared" ref="H88:AM88" si="81">G88+H82</f>
        <v>0</v>
      </c>
      <c r="I88" s="217">
        <f t="shared" si="81"/>
        <v>0</v>
      </c>
      <c r="J88" s="217">
        <f t="shared" si="81"/>
        <v>0</v>
      </c>
      <c r="K88" s="217">
        <f t="shared" si="81"/>
        <v>0</v>
      </c>
      <c r="L88" s="217">
        <f t="shared" si="81"/>
        <v>0</v>
      </c>
      <c r="M88" s="217">
        <f t="shared" si="81"/>
        <v>1</v>
      </c>
      <c r="N88" s="217">
        <f t="shared" si="81"/>
        <v>1</v>
      </c>
      <c r="O88" s="217">
        <f t="shared" si="81"/>
        <v>1</v>
      </c>
      <c r="P88" s="217">
        <f t="shared" si="81"/>
        <v>1</v>
      </c>
      <c r="Q88" s="217">
        <f t="shared" si="81"/>
        <v>1</v>
      </c>
      <c r="R88" s="218">
        <f t="shared" si="81"/>
        <v>1</v>
      </c>
      <c r="S88" s="198">
        <f t="shared" si="81"/>
        <v>1</v>
      </c>
      <c r="T88" s="19">
        <f t="shared" si="81"/>
        <v>1</v>
      </c>
      <c r="U88" s="19">
        <f t="shared" si="81"/>
        <v>1</v>
      </c>
      <c r="V88" s="19">
        <f t="shared" si="81"/>
        <v>1</v>
      </c>
      <c r="W88" s="19">
        <f t="shared" si="81"/>
        <v>1</v>
      </c>
      <c r="X88" s="19">
        <f t="shared" si="81"/>
        <v>1</v>
      </c>
      <c r="Y88" s="19">
        <f t="shared" si="81"/>
        <v>1</v>
      </c>
      <c r="Z88" s="19">
        <f t="shared" si="81"/>
        <v>1</v>
      </c>
      <c r="AA88" s="19">
        <f t="shared" si="81"/>
        <v>1</v>
      </c>
      <c r="AB88" s="19">
        <f t="shared" si="81"/>
        <v>1</v>
      </c>
      <c r="AC88" s="19">
        <f t="shared" si="81"/>
        <v>1</v>
      </c>
      <c r="AD88" s="62">
        <f t="shared" si="81"/>
        <v>1</v>
      </c>
      <c r="AE88" s="61">
        <f t="shared" si="81"/>
        <v>1</v>
      </c>
      <c r="AF88" s="19">
        <f t="shared" si="81"/>
        <v>1</v>
      </c>
      <c r="AG88" s="19">
        <f t="shared" si="81"/>
        <v>1</v>
      </c>
      <c r="AH88" s="19">
        <f t="shared" si="81"/>
        <v>1</v>
      </c>
      <c r="AI88" s="19">
        <f t="shared" si="81"/>
        <v>1</v>
      </c>
      <c r="AJ88" s="19">
        <f t="shared" si="81"/>
        <v>1</v>
      </c>
      <c r="AK88" s="19">
        <f t="shared" si="81"/>
        <v>1</v>
      </c>
      <c r="AL88" s="19">
        <f t="shared" si="81"/>
        <v>1</v>
      </c>
      <c r="AM88" s="19">
        <f t="shared" si="81"/>
        <v>1</v>
      </c>
      <c r="AN88" s="19">
        <f t="shared" ref="AN88:BN88" si="82">AM88+AN82</f>
        <v>1</v>
      </c>
      <c r="AO88" s="19">
        <f t="shared" si="82"/>
        <v>1</v>
      </c>
      <c r="AP88" s="62">
        <f t="shared" si="82"/>
        <v>1</v>
      </c>
      <c r="AQ88" s="61">
        <f t="shared" si="82"/>
        <v>1</v>
      </c>
      <c r="AR88" s="19">
        <f t="shared" si="82"/>
        <v>1</v>
      </c>
      <c r="AS88" s="19">
        <f t="shared" si="82"/>
        <v>1</v>
      </c>
      <c r="AT88" s="19">
        <f t="shared" si="82"/>
        <v>1</v>
      </c>
      <c r="AU88" s="19">
        <f t="shared" si="82"/>
        <v>1</v>
      </c>
      <c r="AV88" s="19">
        <f t="shared" si="82"/>
        <v>1</v>
      </c>
      <c r="AW88" s="19">
        <f t="shared" si="82"/>
        <v>1</v>
      </c>
      <c r="AX88" s="19">
        <f t="shared" si="82"/>
        <v>1</v>
      </c>
      <c r="AY88" s="19">
        <f t="shared" si="82"/>
        <v>1</v>
      </c>
      <c r="AZ88" s="19">
        <f t="shared" si="82"/>
        <v>1</v>
      </c>
      <c r="BA88" s="19">
        <f t="shared" si="82"/>
        <v>1</v>
      </c>
      <c r="BB88" s="62">
        <f t="shared" si="82"/>
        <v>1</v>
      </c>
      <c r="BC88" s="61">
        <f t="shared" si="82"/>
        <v>1</v>
      </c>
      <c r="BD88" s="19">
        <f t="shared" si="82"/>
        <v>1</v>
      </c>
      <c r="BE88" s="19">
        <f t="shared" si="82"/>
        <v>1</v>
      </c>
      <c r="BF88" s="19">
        <f t="shared" si="82"/>
        <v>1</v>
      </c>
      <c r="BG88" s="19">
        <f t="shared" si="82"/>
        <v>1</v>
      </c>
      <c r="BH88" s="19">
        <f t="shared" si="82"/>
        <v>1</v>
      </c>
      <c r="BI88" s="19">
        <f t="shared" si="82"/>
        <v>1</v>
      </c>
      <c r="BJ88" s="19">
        <f t="shared" si="82"/>
        <v>1</v>
      </c>
      <c r="BK88" s="19">
        <f t="shared" si="82"/>
        <v>1</v>
      </c>
      <c r="BL88" s="19">
        <f t="shared" si="82"/>
        <v>1</v>
      </c>
      <c r="BM88" s="19">
        <f t="shared" si="82"/>
        <v>1</v>
      </c>
      <c r="BN88" s="62">
        <f t="shared" si="82"/>
        <v>1</v>
      </c>
    </row>
    <row r="89" spans="2:66" s="75" customFormat="1" ht="10.5" customHeight="1">
      <c r="C89" s="70"/>
      <c r="D89" s="87"/>
      <c r="E89" s="87"/>
      <c r="F89" s="229" t="str">
        <f t="shared" si="78"/>
        <v/>
      </c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  <c r="AR89" s="17"/>
      <c r="AS89" s="17"/>
      <c r="AT89" s="17"/>
      <c r="AU89" s="17"/>
      <c r="AV89" s="17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  <c r="BI89" s="17"/>
      <c r="BJ89" s="17"/>
      <c r="BK89" s="17"/>
      <c r="BL89" s="17"/>
      <c r="BM89" s="17"/>
      <c r="BN89" s="17"/>
    </row>
    <row r="90" spans="2:66" s="17" customFormat="1" ht="16" customHeight="1">
      <c r="C90" s="83"/>
      <c r="D90" s="83"/>
      <c r="E90" s="84"/>
      <c r="F90" s="84"/>
    </row>
    <row r="91" spans="2:66" s="17" customFormat="1" ht="16" customHeight="1">
      <c r="C91" s="80"/>
      <c r="D91" s="80"/>
      <c r="E91" s="80"/>
      <c r="F91" s="224"/>
    </row>
    <row r="92" spans="2:66" s="17" customFormat="1" ht="16" customHeight="1">
      <c r="C92" s="83"/>
      <c r="D92" s="83"/>
      <c r="E92" s="83"/>
      <c r="F92" s="230"/>
    </row>
    <row r="93" spans="2:66" s="86" customFormat="1" ht="6.75" customHeight="1">
      <c r="C93" s="85"/>
      <c r="D93" s="85"/>
      <c r="E93" s="85"/>
      <c r="F93" s="231"/>
    </row>
    <row r="94" spans="2:66" s="17" customFormat="1" ht="16" customHeight="1">
      <c r="C94" s="80"/>
      <c r="D94" s="83"/>
      <c r="E94" s="83"/>
      <c r="F94" s="230"/>
    </row>
    <row r="95" spans="2:66" s="17" customFormat="1" ht="16" customHeight="1">
      <c r="C95" s="80"/>
      <c r="D95" s="80"/>
      <c r="E95" s="80"/>
      <c r="F95" s="224"/>
    </row>
    <row r="96" spans="2:66" s="17" customFormat="1" ht="16" customHeight="1">
      <c r="C96" s="80"/>
      <c r="D96" s="80"/>
      <c r="E96" s="80"/>
      <c r="F96" s="224"/>
    </row>
    <row r="97" spans="3:33" s="17" customFormat="1" ht="16" customHeight="1">
      <c r="C97" s="83"/>
      <c r="D97" s="83"/>
      <c r="E97" s="83"/>
      <c r="F97" s="230"/>
    </row>
    <row r="98" spans="3:33" s="86" customFormat="1" ht="6.75" customHeight="1">
      <c r="C98" s="85"/>
      <c r="D98" s="85"/>
      <c r="E98" s="85"/>
      <c r="F98" s="231"/>
    </row>
    <row r="99" spans="3:33" s="17" customFormat="1" ht="15" customHeight="1">
      <c r="C99" s="83"/>
      <c r="D99" s="83"/>
      <c r="E99" s="83"/>
      <c r="F99" s="230"/>
    </row>
    <row r="100" spans="3:33" s="17" customFormat="1" ht="16" customHeight="1">
      <c r="C100" s="536"/>
      <c r="D100" s="536"/>
      <c r="E100" s="536"/>
      <c r="F100" s="229"/>
    </row>
    <row r="101" spans="3:33" s="17" customFormat="1" ht="16" customHeight="1">
      <c r="C101" s="80"/>
      <c r="D101" s="80"/>
      <c r="E101" s="80"/>
      <c r="F101" s="224"/>
    </row>
    <row r="102" spans="3:33" s="17" customFormat="1" ht="16" customHeight="1">
      <c r="C102" s="83"/>
      <c r="D102" s="83"/>
      <c r="E102" s="83"/>
      <c r="F102" s="230"/>
    </row>
    <row r="103" spans="3:33" s="86" customFormat="1" ht="8" customHeight="1">
      <c r="C103" s="85"/>
      <c r="D103" s="85"/>
      <c r="E103" s="85"/>
      <c r="F103" s="231"/>
    </row>
    <row r="104" spans="3:33" s="17" customFormat="1" ht="15" customHeight="1">
      <c r="C104" s="83"/>
      <c r="D104" s="83"/>
      <c r="E104" s="83"/>
      <c r="F104" s="230"/>
    </row>
    <row r="105" spans="3:33" s="17" customFormat="1" ht="16" customHeight="1">
      <c r="C105" s="80"/>
      <c r="D105" s="80"/>
      <c r="E105" s="80"/>
      <c r="F105" s="224"/>
    </row>
    <row r="106" spans="3:33" s="17" customFormat="1" ht="16" customHeight="1">
      <c r="C106" s="83"/>
      <c r="D106" s="83"/>
      <c r="E106" s="83"/>
      <c r="F106" s="230"/>
    </row>
    <row r="107" spans="3:33" s="89" customFormat="1" ht="3.75" customHeight="1">
      <c r="C107" s="88"/>
      <c r="D107" s="88"/>
      <c r="E107" s="88"/>
      <c r="F107" s="188"/>
    </row>
    <row r="108" spans="3:33" s="90" customFormat="1" ht="16" customHeight="1">
      <c r="C108" s="535"/>
      <c r="D108" s="535"/>
      <c r="E108" s="535"/>
      <c r="F108" s="209"/>
    </row>
    <row r="109" spans="3:33" s="89" customFormat="1">
      <c r="C109" s="88"/>
      <c r="D109" s="88"/>
      <c r="E109" s="88"/>
      <c r="F109" s="188"/>
    </row>
    <row r="110" spans="3:33" s="89" customFormat="1">
      <c r="C110" s="88"/>
      <c r="D110" s="88"/>
      <c r="E110" s="88"/>
      <c r="F110" s="188"/>
    </row>
    <row r="111" spans="3:33">
      <c r="K111" s="3"/>
      <c r="P111" s="3"/>
      <c r="T111" s="3"/>
      <c r="Y111" s="3"/>
      <c r="AD111" s="3"/>
      <c r="AG111" s="3"/>
    </row>
    <row r="112" spans="3:33">
      <c r="K112" s="3"/>
      <c r="P112" s="3"/>
      <c r="T112" s="3"/>
      <c r="Y112" s="3"/>
      <c r="AD112" s="3"/>
      <c r="AG112" s="3"/>
    </row>
    <row r="113" spans="11:33">
      <c r="K113" s="3"/>
      <c r="P113" s="3"/>
      <c r="T113" s="3"/>
      <c r="Y113" s="3"/>
      <c r="AD113" s="3"/>
      <c r="AG113" s="3"/>
    </row>
    <row r="114" spans="11:33">
      <c r="K114" s="3"/>
      <c r="P114" s="3"/>
      <c r="T114" s="3"/>
      <c r="Y114" s="3"/>
      <c r="AA114" s="5"/>
      <c r="AD114" s="3"/>
      <c r="AG114" s="3"/>
    </row>
    <row r="115" spans="11:33">
      <c r="K115" s="3"/>
      <c r="P115" s="3"/>
      <c r="T115" s="3"/>
      <c r="Y115" s="3"/>
      <c r="AA115" s="5"/>
      <c r="AD115" s="3"/>
      <c r="AG115" s="3"/>
    </row>
    <row r="116" spans="11:33">
      <c r="K116" s="3"/>
      <c r="P116" s="3"/>
      <c r="T116" s="3"/>
      <c r="W116" s="5"/>
      <c r="Y116" s="3"/>
      <c r="AB116" s="5"/>
      <c r="AD116" s="3"/>
      <c r="AE116" s="5"/>
      <c r="AG116" s="3"/>
    </row>
    <row r="117" spans="11:33">
      <c r="K117" s="3"/>
      <c r="P117" s="3"/>
      <c r="T117" s="3"/>
      <c r="W117" s="5"/>
      <c r="Y117" s="3"/>
      <c r="AB117" s="5"/>
      <c r="AD117" s="3"/>
      <c r="AE117" s="5"/>
      <c r="AG117" s="3"/>
    </row>
    <row r="118" spans="11:33">
      <c r="K118" s="3"/>
      <c r="P118" s="3"/>
      <c r="T118" s="3"/>
      <c r="W118" s="5"/>
      <c r="Y118" s="3"/>
      <c r="AB118" s="5"/>
      <c r="AD118" s="3"/>
      <c r="AE118" s="5"/>
      <c r="AG118" s="3"/>
    </row>
    <row r="119" spans="11:33">
      <c r="K119" s="3"/>
      <c r="P119" s="3"/>
      <c r="T119" s="3"/>
      <c r="W119" s="5"/>
      <c r="Y119" s="3"/>
      <c r="AB119" s="5"/>
      <c r="AD119" s="3"/>
      <c r="AE119" s="5"/>
      <c r="AG119" s="3"/>
    </row>
    <row r="120" spans="11:33">
      <c r="K120" s="3"/>
      <c r="P120" s="3"/>
      <c r="T120" s="3"/>
      <c r="W120" s="5"/>
      <c r="Y120" s="3"/>
      <c r="AB120" s="5"/>
      <c r="AD120" s="3"/>
      <c r="AE120" s="5"/>
      <c r="AG120" s="3"/>
    </row>
    <row r="121" spans="11:33">
      <c r="K121" s="3"/>
      <c r="P121" s="3"/>
      <c r="T121" s="3"/>
      <c r="W121" s="5"/>
      <c r="Y121" s="3"/>
      <c r="AB121" s="5"/>
      <c r="AD121" s="3"/>
      <c r="AE121" s="5"/>
      <c r="AG121" s="3"/>
    </row>
    <row r="122" spans="11:33">
      <c r="K122" s="3"/>
      <c r="P122" s="3"/>
      <c r="T122" s="3"/>
      <c r="W122" s="5"/>
      <c r="Y122" s="3"/>
      <c r="AB122" s="5"/>
      <c r="AD122" s="3"/>
      <c r="AE122" s="5"/>
      <c r="AG122" s="3"/>
    </row>
    <row r="123" spans="11:33">
      <c r="K123" s="3"/>
      <c r="P123" s="3"/>
      <c r="T123" s="3"/>
      <c r="W123" s="5"/>
      <c r="Y123" s="3"/>
      <c r="AB123" s="5"/>
      <c r="AD123" s="3"/>
      <c r="AE123" s="5"/>
      <c r="AG123" s="3"/>
    </row>
    <row r="124" spans="11:33">
      <c r="K124" s="3"/>
      <c r="P124" s="3"/>
      <c r="T124" s="3"/>
      <c r="W124" s="5"/>
      <c r="Y124" s="3"/>
      <c r="AB124" s="5"/>
      <c r="AD124" s="3"/>
      <c r="AE124" s="5"/>
      <c r="AG124" s="3"/>
    </row>
    <row r="125" spans="11:33">
      <c r="K125" s="3"/>
      <c r="P125" s="3"/>
      <c r="T125" s="3"/>
      <c r="W125" s="5"/>
      <c r="Y125" s="3"/>
      <c r="AB125" s="5"/>
      <c r="AD125" s="3"/>
      <c r="AE125" s="5"/>
      <c r="AG125" s="3"/>
    </row>
    <row r="126" spans="11:33">
      <c r="K126" s="3"/>
      <c r="P126" s="3"/>
      <c r="T126" s="3"/>
      <c r="W126" s="5"/>
      <c r="Y126" s="3"/>
      <c r="AB126" s="5"/>
      <c r="AD126" s="3"/>
      <c r="AE126" s="5"/>
      <c r="AG126" s="3"/>
    </row>
    <row r="127" spans="11:33">
      <c r="K127" s="3"/>
      <c r="P127" s="3"/>
      <c r="T127" s="3"/>
      <c r="W127" s="5"/>
      <c r="Y127" s="3"/>
      <c r="AB127" s="5"/>
      <c r="AD127" s="3"/>
      <c r="AE127" s="5"/>
      <c r="AG127" s="3"/>
    </row>
    <row r="128" spans="11:33">
      <c r="K128" s="3"/>
      <c r="P128" s="3"/>
      <c r="T128" s="3"/>
      <c r="W128" s="5"/>
      <c r="Y128" s="3"/>
      <c r="AB128" s="5"/>
      <c r="AD128" s="3"/>
      <c r="AE128" s="5"/>
      <c r="AG128" s="3"/>
    </row>
    <row r="129" spans="11:33">
      <c r="K129" s="3"/>
      <c r="P129" s="3"/>
      <c r="T129" s="3"/>
      <c r="W129" s="5"/>
      <c r="Y129" s="3"/>
      <c r="AB129" s="5"/>
      <c r="AD129" s="3"/>
      <c r="AE129" s="5"/>
      <c r="AG129" s="3"/>
    </row>
    <row r="130" spans="11:33">
      <c r="K130" s="3"/>
      <c r="P130" s="3"/>
      <c r="T130" s="3"/>
      <c r="W130" s="5"/>
      <c r="Y130" s="3"/>
      <c r="AB130" s="5"/>
      <c r="AD130" s="3"/>
      <c r="AE130" s="5"/>
      <c r="AG130" s="3"/>
    </row>
    <row r="131" spans="11:33">
      <c r="K131" s="3"/>
      <c r="P131" s="3"/>
      <c r="T131" s="3"/>
      <c r="W131" s="5"/>
      <c r="Y131" s="3"/>
      <c r="AB131" s="5"/>
      <c r="AD131" s="3"/>
      <c r="AE131" s="5"/>
      <c r="AG131" s="3"/>
    </row>
    <row r="132" spans="11:33">
      <c r="K132" s="3"/>
      <c r="P132" s="3"/>
      <c r="T132" s="3"/>
      <c r="W132" s="5"/>
      <c r="Y132" s="3"/>
      <c r="AB132" s="5"/>
      <c r="AD132" s="3"/>
      <c r="AE132" s="5"/>
      <c r="AG132" s="3"/>
    </row>
    <row r="133" spans="11:33">
      <c r="K133" s="3"/>
      <c r="P133" s="3"/>
      <c r="T133" s="3"/>
      <c r="W133" s="5"/>
      <c r="Y133" s="3"/>
      <c r="AB133" s="5"/>
      <c r="AD133" s="3"/>
      <c r="AE133" s="5"/>
      <c r="AG133" s="3"/>
    </row>
    <row r="134" spans="11:33">
      <c r="K134" s="3"/>
      <c r="P134" s="3"/>
      <c r="T134" s="3"/>
      <c r="W134" s="5"/>
      <c r="Y134" s="3"/>
      <c r="AB134" s="5"/>
      <c r="AD134" s="3"/>
      <c r="AE134" s="5"/>
      <c r="AG134" s="3"/>
    </row>
    <row r="135" spans="11:33">
      <c r="K135" s="3"/>
      <c r="P135" s="3"/>
      <c r="T135" s="3"/>
      <c r="W135" s="5"/>
      <c r="Y135" s="3"/>
      <c r="AB135" s="5"/>
      <c r="AD135" s="3"/>
      <c r="AE135" s="5"/>
      <c r="AG135" s="3"/>
    </row>
    <row r="136" spans="11:33">
      <c r="K136" s="3"/>
      <c r="P136" s="3"/>
      <c r="T136" s="3"/>
      <c r="W136" s="5"/>
      <c r="Y136" s="3"/>
      <c r="AB136" s="5"/>
      <c r="AD136" s="3"/>
      <c r="AE136" s="5"/>
      <c r="AG136" s="3"/>
    </row>
    <row r="137" spans="11:33">
      <c r="K137" s="3"/>
      <c r="P137" s="3"/>
      <c r="T137" s="3"/>
      <c r="W137" s="5"/>
      <c r="Y137" s="3"/>
      <c r="AB137" s="5"/>
      <c r="AD137" s="3"/>
      <c r="AE137" s="5"/>
      <c r="AG137" s="3"/>
    </row>
    <row r="138" spans="11:33">
      <c r="K138" s="3"/>
      <c r="P138" s="3"/>
      <c r="T138" s="3"/>
      <c r="W138" s="5"/>
      <c r="Y138" s="3"/>
      <c r="AB138" s="5"/>
      <c r="AD138" s="3"/>
      <c r="AE138" s="5"/>
      <c r="AG138" s="3"/>
    </row>
    <row r="139" spans="11:33">
      <c r="K139" s="3"/>
      <c r="P139" s="3"/>
      <c r="T139" s="3"/>
      <c r="W139" s="5"/>
      <c r="Y139" s="3"/>
      <c r="AB139" s="5"/>
      <c r="AD139" s="3"/>
      <c r="AE139" s="5"/>
      <c r="AG139" s="3"/>
    </row>
    <row r="140" spans="11:33">
      <c r="K140" s="3"/>
      <c r="P140" s="3"/>
      <c r="T140" s="3"/>
      <c r="W140" s="5"/>
      <c r="Y140" s="3"/>
      <c r="AB140" s="5"/>
      <c r="AD140" s="3"/>
      <c r="AE140" s="5"/>
      <c r="AG140" s="3"/>
    </row>
    <row r="141" spans="11:33">
      <c r="K141" s="3"/>
      <c r="P141" s="3"/>
      <c r="T141" s="3"/>
      <c r="W141" s="5"/>
      <c r="Y141" s="3"/>
      <c r="AB141" s="5"/>
      <c r="AD141" s="3"/>
      <c r="AE141" s="5"/>
      <c r="AG141" s="3"/>
    </row>
    <row r="142" spans="11:33">
      <c r="K142" s="3"/>
      <c r="P142" s="3"/>
      <c r="T142" s="3"/>
      <c r="W142" s="5"/>
      <c r="Y142" s="3"/>
      <c r="AB142" s="5"/>
      <c r="AD142" s="3"/>
      <c r="AE142" s="5"/>
      <c r="AG142" s="3"/>
    </row>
    <row r="143" spans="11:33">
      <c r="K143" s="3"/>
      <c r="P143" s="3"/>
      <c r="T143" s="3"/>
      <c r="W143" s="5"/>
      <c r="Y143" s="3"/>
      <c r="AB143" s="5"/>
      <c r="AD143" s="3"/>
      <c r="AE143" s="5"/>
      <c r="AG143" s="3"/>
    </row>
    <row r="144" spans="11:33">
      <c r="K144" s="3"/>
      <c r="P144" s="3"/>
      <c r="T144" s="3"/>
      <c r="W144" s="5"/>
      <c r="Y144" s="3"/>
      <c r="AB144" s="5"/>
      <c r="AD144" s="3"/>
      <c r="AE144" s="5"/>
      <c r="AG144" s="3"/>
    </row>
    <row r="145" spans="11:33">
      <c r="K145" s="3"/>
      <c r="P145" s="3"/>
      <c r="T145" s="3"/>
      <c r="W145" s="5"/>
      <c r="Y145" s="3"/>
      <c r="AB145" s="5"/>
      <c r="AD145" s="3"/>
      <c r="AE145" s="5"/>
      <c r="AG145" s="3"/>
    </row>
    <row r="146" spans="11:33">
      <c r="O146" s="5"/>
      <c r="P146" s="3"/>
      <c r="S146" s="5"/>
      <c r="T146" s="3"/>
      <c r="X146" s="5"/>
      <c r="Y146" s="3"/>
      <c r="AC146" s="5"/>
      <c r="AD146" s="3"/>
      <c r="AF146" s="5"/>
      <c r="AG146" s="3"/>
    </row>
    <row r="147" spans="11:33">
      <c r="O147" s="5"/>
      <c r="P147" s="3"/>
      <c r="S147" s="5"/>
      <c r="T147" s="3"/>
      <c r="X147" s="5"/>
      <c r="Y147" s="3"/>
      <c r="AC147" s="5"/>
      <c r="AD147" s="3"/>
      <c r="AF147" s="5"/>
      <c r="AG147" s="3"/>
    </row>
    <row r="148" spans="11:33">
      <c r="O148" s="5"/>
      <c r="P148" s="3"/>
      <c r="S148" s="5"/>
      <c r="T148" s="3"/>
      <c r="X148" s="5"/>
      <c r="Y148" s="3"/>
      <c r="AC148" s="5"/>
      <c r="AD148" s="3"/>
      <c r="AF148" s="5"/>
      <c r="AG148" s="3"/>
    </row>
    <row r="149" spans="11:33">
      <c r="O149" s="5"/>
      <c r="P149" s="3"/>
      <c r="S149" s="5"/>
      <c r="T149" s="3"/>
      <c r="X149" s="5"/>
      <c r="Y149" s="3"/>
      <c r="AC149" s="5"/>
      <c r="AD149" s="3"/>
      <c r="AF149" s="5"/>
      <c r="AG149" s="3"/>
    </row>
    <row r="150" spans="11:33">
      <c r="O150" s="5"/>
      <c r="P150" s="3"/>
      <c r="S150" s="5"/>
      <c r="T150" s="3"/>
      <c r="X150" s="5"/>
      <c r="Y150" s="3"/>
      <c r="AC150" s="5"/>
      <c r="AD150" s="3"/>
      <c r="AF150" s="5"/>
      <c r="AG150" s="3"/>
    </row>
    <row r="151" spans="11:33">
      <c r="O151" s="5"/>
      <c r="P151" s="3"/>
      <c r="S151" s="5"/>
      <c r="T151" s="3"/>
      <c r="X151" s="5"/>
      <c r="Y151" s="3"/>
      <c r="AC151" s="5"/>
      <c r="AD151" s="3"/>
      <c r="AF151" s="5"/>
      <c r="AG151" s="3"/>
    </row>
    <row r="152" spans="11:33">
      <c r="O152" s="5"/>
      <c r="P152" s="3"/>
      <c r="S152" s="5"/>
      <c r="T152" s="3"/>
      <c r="X152" s="5"/>
      <c r="Y152" s="3"/>
      <c r="AC152" s="5"/>
      <c r="AD152" s="3"/>
      <c r="AF152" s="5"/>
      <c r="AG152" s="3"/>
    </row>
    <row r="153" spans="11:33">
      <c r="O153" s="5"/>
      <c r="P153" s="3"/>
      <c r="S153" s="5"/>
      <c r="T153" s="3"/>
      <c r="X153" s="5"/>
      <c r="Y153" s="3"/>
      <c r="AC153" s="5"/>
      <c r="AD153" s="3"/>
      <c r="AF153" s="5"/>
      <c r="AG153" s="3"/>
    </row>
    <row r="154" spans="11:33">
      <c r="O154" s="5"/>
      <c r="P154" s="3"/>
      <c r="S154" s="5"/>
      <c r="T154" s="3"/>
      <c r="X154" s="5"/>
      <c r="Y154" s="3"/>
      <c r="AC154" s="5"/>
      <c r="AD154" s="3"/>
      <c r="AF154" s="5"/>
      <c r="AG154" s="3"/>
    </row>
    <row r="155" spans="11:33">
      <c r="O155" s="5"/>
      <c r="P155" s="3"/>
      <c r="S155" s="5"/>
      <c r="T155" s="3"/>
      <c r="X155" s="5"/>
      <c r="Y155" s="3"/>
      <c r="AC155" s="5"/>
      <c r="AD155" s="3"/>
      <c r="AF155" s="5"/>
      <c r="AG155" s="3"/>
    </row>
    <row r="156" spans="11:33">
      <c r="O156" s="5"/>
      <c r="P156" s="3"/>
      <c r="S156" s="5"/>
      <c r="T156" s="3"/>
      <c r="X156" s="5"/>
      <c r="Y156" s="3"/>
      <c r="AC156" s="5"/>
      <c r="AD156" s="3"/>
      <c r="AF156" s="5"/>
      <c r="AG156" s="3"/>
    </row>
    <row r="157" spans="11:33">
      <c r="O157" s="5"/>
      <c r="P157" s="3"/>
      <c r="S157" s="5"/>
      <c r="T157" s="3"/>
      <c r="X157" s="5"/>
      <c r="Y157" s="3"/>
      <c r="AC157" s="5"/>
      <c r="AD157" s="3"/>
      <c r="AF157" s="5"/>
      <c r="AG157" s="3"/>
    </row>
    <row r="158" spans="11:33">
      <c r="O158" s="5"/>
      <c r="P158" s="3"/>
      <c r="S158" s="5"/>
      <c r="T158" s="3"/>
      <c r="X158" s="5"/>
      <c r="Y158" s="3"/>
      <c r="AC158" s="5"/>
      <c r="AD158" s="3"/>
      <c r="AF158" s="5"/>
      <c r="AG158" s="3"/>
    </row>
    <row r="159" spans="11:33">
      <c r="O159" s="5"/>
      <c r="P159" s="3"/>
      <c r="S159" s="5"/>
      <c r="T159" s="3"/>
      <c r="X159" s="5"/>
      <c r="Y159" s="3"/>
      <c r="AC159" s="5"/>
      <c r="AD159" s="3"/>
      <c r="AF159" s="5"/>
      <c r="AG159" s="3"/>
    </row>
    <row r="160" spans="11:33">
      <c r="O160" s="5"/>
      <c r="P160" s="3"/>
      <c r="S160" s="5"/>
      <c r="T160" s="3"/>
      <c r="X160" s="5"/>
      <c r="Y160" s="3"/>
      <c r="AC160" s="5"/>
      <c r="AD160" s="3"/>
      <c r="AF160" s="5"/>
      <c r="AG160" s="3"/>
    </row>
    <row r="161" spans="15:33">
      <c r="O161" s="5"/>
      <c r="P161" s="3"/>
      <c r="S161" s="5"/>
      <c r="T161" s="3"/>
      <c r="X161" s="5"/>
      <c r="Y161" s="3"/>
      <c r="AC161" s="5"/>
      <c r="AD161" s="3"/>
      <c r="AF161" s="5"/>
      <c r="AG161" s="3"/>
    </row>
    <row r="162" spans="15:33">
      <c r="O162" s="5"/>
      <c r="P162" s="3"/>
      <c r="S162" s="5"/>
      <c r="T162" s="3"/>
      <c r="X162" s="5"/>
      <c r="Y162" s="3"/>
      <c r="AC162" s="5"/>
      <c r="AD162" s="3"/>
      <c r="AF162" s="5"/>
      <c r="AG162" s="3"/>
    </row>
    <row r="163" spans="15:33">
      <c r="O163" s="5"/>
      <c r="P163" s="3"/>
      <c r="S163" s="5"/>
      <c r="T163" s="3"/>
      <c r="X163" s="5"/>
      <c r="Y163" s="3"/>
      <c r="AC163" s="5"/>
      <c r="AD163" s="3"/>
      <c r="AF163" s="5"/>
      <c r="AG163" s="3"/>
    </row>
    <row r="164" spans="15:33">
      <c r="O164" s="5"/>
      <c r="P164" s="3"/>
      <c r="S164" s="5"/>
      <c r="T164" s="3"/>
      <c r="X164" s="5"/>
      <c r="Y164" s="3"/>
      <c r="AC164" s="5"/>
      <c r="AD164" s="3"/>
      <c r="AF164" s="5"/>
      <c r="AG164" s="3"/>
    </row>
    <row r="165" spans="15:33">
      <c r="O165" s="5"/>
      <c r="P165" s="3"/>
      <c r="S165" s="5"/>
      <c r="T165" s="3"/>
      <c r="X165" s="5"/>
      <c r="Y165" s="3"/>
      <c r="AC165" s="5"/>
      <c r="AD165" s="3"/>
      <c r="AF165" s="5"/>
      <c r="AG165" s="3"/>
    </row>
    <row r="166" spans="15:33">
      <c r="O166" s="5"/>
      <c r="P166" s="3"/>
      <c r="S166" s="5"/>
      <c r="T166" s="3"/>
      <c r="X166" s="5"/>
      <c r="Y166" s="3"/>
      <c r="AC166" s="5"/>
      <c r="AD166" s="3"/>
      <c r="AF166" s="5"/>
      <c r="AG166" s="3"/>
    </row>
    <row r="167" spans="15:33">
      <c r="O167" s="5"/>
      <c r="P167" s="3"/>
      <c r="S167" s="5"/>
      <c r="T167" s="3"/>
      <c r="X167" s="5"/>
      <c r="Y167" s="3"/>
      <c r="AC167" s="5"/>
      <c r="AD167" s="3"/>
      <c r="AF167" s="5"/>
      <c r="AG167" s="3"/>
    </row>
    <row r="168" spans="15:33">
      <c r="O168" s="5"/>
      <c r="P168" s="3"/>
      <c r="S168" s="5"/>
      <c r="T168" s="3"/>
      <c r="X168" s="5"/>
      <c r="Y168" s="3"/>
      <c r="AC168" s="5"/>
      <c r="AD168" s="3"/>
      <c r="AF168" s="5"/>
      <c r="AG168" s="3"/>
    </row>
    <row r="169" spans="15:33">
      <c r="O169" s="5"/>
      <c r="P169" s="3"/>
      <c r="S169" s="5"/>
      <c r="T169" s="3"/>
      <c r="X169" s="5"/>
      <c r="Y169" s="3"/>
      <c r="AC169" s="5"/>
      <c r="AD169" s="3"/>
      <c r="AF169" s="5"/>
      <c r="AG169" s="3"/>
    </row>
    <row r="170" spans="15:33">
      <c r="O170" s="5"/>
      <c r="P170" s="3"/>
      <c r="S170" s="5"/>
      <c r="T170" s="3"/>
      <c r="X170" s="5"/>
      <c r="Y170" s="3"/>
      <c r="AC170" s="5"/>
      <c r="AD170" s="3"/>
      <c r="AF170" s="5"/>
      <c r="AG170" s="3"/>
    </row>
    <row r="171" spans="15:33">
      <c r="O171" s="5"/>
      <c r="P171" s="3"/>
      <c r="S171" s="5"/>
      <c r="T171" s="3"/>
      <c r="X171" s="5"/>
      <c r="Y171" s="3"/>
      <c r="AC171" s="5"/>
      <c r="AD171" s="3"/>
      <c r="AF171" s="5"/>
      <c r="AG171" s="3"/>
    </row>
    <row r="172" spans="15:33">
      <c r="O172" s="5"/>
      <c r="P172" s="3"/>
      <c r="S172" s="5"/>
      <c r="T172" s="3"/>
      <c r="X172" s="5"/>
      <c r="Y172" s="3"/>
      <c r="AC172" s="5"/>
      <c r="AD172" s="3"/>
      <c r="AF172" s="5"/>
      <c r="AG172" s="3"/>
    </row>
    <row r="173" spans="15:33">
      <c r="O173" s="5"/>
      <c r="P173" s="3"/>
      <c r="S173" s="5"/>
      <c r="T173" s="3"/>
      <c r="X173" s="5"/>
      <c r="Y173" s="3"/>
      <c r="AC173" s="5"/>
      <c r="AD173" s="3"/>
      <c r="AF173" s="5"/>
      <c r="AG173" s="3"/>
    </row>
    <row r="174" spans="15:33">
      <c r="O174" s="5"/>
      <c r="P174" s="3"/>
      <c r="S174" s="5"/>
      <c r="T174" s="3"/>
      <c r="X174" s="5"/>
      <c r="Y174" s="3"/>
      <c r="AC174" s="5"/>
      <c r="AD174" s="3"/>
      <c r="AF174" s="5"/>
      <c r="AG174" s="3"/>
    </row>
    <row r="175" spans="15:33">
      <c r="O175" s="5"/>
      <c r="P175" s="3"/>
      <c r="S175" s="5"/>
      <c r="T175" s="3"/>
      <c r="X175" s="5"/>
      <c r="Y175" s="3"/>
      <c r="AC175" s="5"/>
      <c r="AD175" s="3"/>
      <c r="AF175" s="5"/>
      <c r="AG175" s="3"/>
    </row>
    <row r="176" spans="15:33">
      <c r="O176" s="5"/>
      <c r="P176" s="3"/>
      <c r="S176" s="5"/>
      <c r="T176" s="3"/>
      <c r="X176" s="5"/>
      <c r="Y176" s="3"/>
      <c r="AC176" s="5"/>
      <c r="AD176" s="3"/>
      <c r="AF176" s="5"/>
      <c r="AG176" s="3"/>
    </row>
    <row r="177" spans="15:33">
      <c r="O177" s="5"/>
      <c r="P177" s="3"/>
      <c r="S177" s="5"/>
      <c r="T177" s="3"/>
      <c r="X177" s="5"/>
      <c r="Y177" s="3"/>
      <c r="AC177" s="5"/>
      <c r="AD177" s="3"/>
      <c r="AF177" s="5"/>
      <c r="AG177" s="3"/>
    </row>
    <row r="178" spans="15:33">
      <c r="O178" s="5"/>
      <c r="P178" s="3"/>
      <c r="S178" s="5"/>
      <c r="T178" s="3"/>
      <c r="X178" s="5"/>
      <c r="Y178" s="3"/>
      <c r="AC178" s="5"/>
      <c r="AD178" s="3"/>
      <c r="AF178" s="5"/>
      <c r="AG178" s="3"/>
    </row>
    <row r="179" spans="15:33">
      <c r="O179" s="5"/>
      <c r="P179" s="3"/>
      <c r="S179" s="5"/>
      <c r="T179" s="3"/>
      <c r="X179" s="5"/>
      <c r="Y179" s="3"/>
      <c r="AC179" s="5"/>
      <c r="AD179" s="3"/>
      <c r="AF179" s="5"/>
      <c r="AG179" s="3"/>
    </row>
    <row r="180" spans="15:33">
      <c r="O180" s="5"/>
      <c r="P180" s="3"/>
      <c r="S180" s="5"/>
      <c r="T180" s="3"/>
      <c r="X180" s="5"/>
      <c r="Y180" s="3"/>
      <c r="AC180" s="5"/>
      <c r="AD180" s="3"/>
      <c r="AF180" s="5"/>
      <c r="AG180" s="3"/>
    </row>
    <row r="181" spans="15:33">
      <c r="O181" s="5"/>
      <c r="P181" s="3"/>
      <c r="S181" s="5"/>
      <c r="T181" s="3"/>
      <c r="X181" s="5"/>
      <c r="Y181" s="3"/>
      <c r="AC181" s="5"/>
      <c r="AD181" s="3"/>
      <c r="AF181" s="5"/>
      <c r="AG181" s="3"/>
    </row>
    <row r="182" spans="15:33">
      <c r="O182" s="5"/>
      <c r="P182" s="3"/>
      <c r="S182" s="5"/>
      <c r="T182" s="3"/>
      <c r="X182" s="5"/>
      <c r="Y182" s="3"/>
      <c r="AC182" s="5"/>
      <c r="AD182" s="3"/>
      <c r="AF182" s="5"/>
      <c r="AG182" s="3"/>
    </row>
    <row r="183" spans="15:33">
      <c r="O183" s="5"/>
      <c r="P183" s="3"/>
      <c r="S183" s="5"/>
      <c r="T183" s="3"/>
      <c r="X183" s="5"/>
      <c r="Y183" s="3"/>
      <c r="AC183" s="5"/>
      <c r="AD183" s="3"/>
      <c r="AF183" s="5"/>
      <c r="AG183" s="3"/>
    </row>
    <row r="184" spans="15:33">
      <c r="O184" s="5"/>
      <c r="P184" s="3"/>
      <c r="S184" s="5"/>
      <c r="T184" s="3"/>
      <c r="X184" s="5"/>
      <c r="Y184" s="3"/>
      <c r="AC184" s="5"/>
      <c r="AD184" s="3"/>
      <c r="AF184" s="5"/>
      <c r="AG184" s="3"/>
    </row>
    <row r="185" spans="15:33">
      <c r="O185" s="5"/>
      <c r="P185" s="3"/>
      <c r="S185" s="5"/>
      <c r="T185" s="3"/>
      <c r="X185" s="5"/>
      <c r="Y185" s="3"/>
      <c r="AC185" s="5"/>
      <c r="AD185" s="3"/>
      <c r="AF185" s="5"/>
      <c r="AG185" s="3"/>
    </row>
    <row r="186" spans="15:33">
      <c r="O186" s="5"/>
      <c r="P186" s="3"/>
      <c r="S186" s="5"/>
      <c r="T186" s="3"/>
      <c r="X186" s="5"/>
      <c r="Y186" s="3"/>
      <c r="AC186" s="5"/>
      <c r="AD186" s="3"/>
      <c r="AF186" s="5"/>
      <c r="AG186" s="3"/>
    </row>
    <row r="187" spans="15:33">
      <c r="O187" s="5"/>
      <c r="P187" s="3"/>
      <c r="S187" s="5"/>
      <c r="T187" s="3"/>
      <c r="X187" s="5"/>
      <c r="Y187" s="3"/>
      <c r="AC187" s="5"/>
      <c r="AD187" s="3"/>
      <c r="AF187" s="5"/>
      <c r="AG187" s="3"/>
    </row>
    <row r="188" spans="15:33">
      <c r="O188" s="5"/>
      <c r="P188" s="3"/>
      <c r="S188" s="5"/>
      <c r="T188" s="3"/>
      <c r="X188" s="5"/>
      <c r="Y188" s="3"/>
      <c r="AC188" s="5"/>
      <c r="AD188" s="3"/>
      <c r="AF188" s="5"/>
      <c r="AG188" s="3"/>
    </row>
    <row r="189" spans="15:33">
      <c r="O189" s="5"/>
      <c r="P189" s="3"/>
      <c r="S189" s="5"/>
      <c r="T189" s="3"/>
      <c r="X189" s="5"/>
      <c r="Y189" s="3"/>
      <c r="AC189" s="5"/>
      <c r="AD189" s="3"/>
      <c r="AF189" s="5"/>
      <c r="AG189" s="3"/>
    </row>
    <row r="190" spans="15:33">
      <c r="O190" s="5"/>
      <c r="P190" s="3"/>
      <c r="S190" s="5"/>
      <c r="T190" s="3"/>
      <c r="X190" s="5"/>
      <c r="Y190" s="3"/>
      <c r="AC190" s="5"/>
      <c r="AD190" s="3"/>
      <c r="AF190" s="5"/>
      <c r="AG190" s="3"/>
    </row>
    <row r="191" spans="15:33">
      <c r="O191" s="5"/>
      <c r="P191" s="3"/>
      <c r="S191" s="5"/>
      <c r="T191" s="3"/>
      <c r="X191" s="5"/>
      <c r="Y191" s="3"/>
      <c r="AC191" s="5"/>
      <c r="AD191" s="3"/>
      <c r="AF191" s="5"/>
      <c r="AG191" s="3"/>
    </row>
    <row r="192" spans="15:33">
      <c r="O192" s="5"/>
      <c r="P192" s="3"/>
      <c r="S192" s="5"/>
      <c r="T192" s="3"/>
      <c r="X192" s="5"/>
      <c r="Y192" s="3"/>
      <c r="AC192" s="5"/>
      <c r="AD192" s="3"/>
      <c r="AF192" s="5"/>
      <c r="AG192" s="3"/>
    </row>
    <row r="193" spans="15:33">
      <c r="O193" s="5"/>
      <c r="P193" s="3"/>
      <c r="S193" s="5"/>
      <c r="T193" s="3"/>
      <c r="X193" s="5"/>
      <c r="Y193" s="3"/>
      <c r="AC193" s="5"/>
      <c r="AD193" s="3"/>
      <c r="AF193" s="5"/>
      <c r="AG193" s="3"/>
    </row>
    <row r="194" spans="15:33">
      <c r="O194" s="5"/>
      <c r="P194" s="3"/>
      <c r="S194" s="5"/>
      <c r="T194" s="3"/>
      <c r="X194" s="5"/>
      <c r="Y194" s="3"/>
      <c r="AC194" s="5"/>
      <c r="AD194" s="3"/>
      <c r="AF194" s="5"/>
      <c r="AG194" s="3"/>
    </row>
    <row r="195" spans="15:33">
      <c r="O195" s="5"/>
      <c r="P195" s="3"/>
      <c r="S195" s="5"/>
      <c r="T195" s="3"/>
      <c r="X195" s="5"/>
      <c r="Y195" s="3"/>
      <c r="AC195" s="5"/>
      <c r="AD195" s="3"/>
      <c r="AF195" s="5"/>
      <c r="AG195" s="3"/>
    </row>
    <row r="196" spans="15:33">
      <c r="O196" s="5"/>
      <c r="P196" s="3"/>
      <c r="S196" s="5"/>
      <c r="T196" s="3"/>
      <c r="X196" s="5"/>
      <c r="Y196" s="3"/>
      <c r="AC196" s="5"/>
      <c r="AD196" s="3"/>
      <c r="AF196" s="5"/>
      <c r="AG196" s="3"/>
    </row>
    <row r="197" spans="15:33">
      <c r="O197" s="5"/>
      <c r="P197" s="3"/>
      <c r="S197" s="5"/>
      <c r="T197" s="3"/>
      <c r="X197" s="5"/>
      <c r="Y197" s="3"/>
      <c r="AC197" s="5"/>
      <c r="AD197" s="3"/>
      <c r="AF197" s="5"/>
      <c r="AG197" s="3"/>
    </row>
    <row r="198" spans="15:33">
      <c r="O198" s="5"/>
      <c r="P198" s="3"/>
      <c r="S198" s="5"/>
      <c r="T198" s="3"/>
      <c r="X198" s="5"/>
      <c r="Y198" s="3"/>
      <c r="AC198" s="5"/>
      <c r="AD198" s="3"/>
      <c r="AF198" s="5"/>
      <c r="AG198" s="3"/>
    </row>
    <row r="199" spans="15:33">
      <c r="O199" s="5"/>
      <c r="P199" s="3"/>
      <c r="S199" s="5"/>
      <c r="T199" s="3"/>
      <c r="X199" s="5"/>
      <c r="Y199" s="3"/>
      <c r="AC199" s="5"/>
      <c r="AD199" s="3"/>
      <c r="AF199" s="5"/>
      <c r="AG199" s="3"/>
    </row>
    <row r="200" spans="15:33">
      <c r="O200" s="5"/>
      <c r="P200" s="3"/>
      <c r="S200" s="5"/>
      <c r="T200" s="3"/>
      <c r="X200" s="5"/>
      <c r="Y200" s="3"/>
      <c r="AC200" s="5"/>
      <c r="AD200" s="3"/>
      <c r="AF200" s="5"/>
      <c r="AG200" s="3"/>
    </row>
    <row r="201" spans="15:33">
      <c r="O201" s="5"/>
      <c r="P201" s="3"/>
      <c r="S201" s="5"/>
      <c r="T201" s="3"/>
      <c r="X201" s="5"/>
      <c r="Y201" s="3"/>
      <c r="AC201" s="5"/>
      <c r="AD201" s="3"/>
      <c r="AF201" s="5"/>
      <c r="AG201" s="3"/>
    </row>
    <row r="202" spans="15:33">
      <c r="O202" s="5"/>
      <c r="P202" s="3"/>
      <c r="S202" s="5"/>
      <c r="T202" s="3"/>
      <c r="X202" s="5"/>
      <c r="Y202" s="3"/>
      <c r="AC202" s="5"/>
      <c r="AD202" s="3"/>
      <c r="AF202" s="5"/>
      <c r="AG202" s="3"/>
    </row>
    <row r="203" spans="15:33">
      <c r="O203" s="5"/>
      <c r="P203" s="3"/>
      <c r="S203" s="5"/>
      <c r="T203" s="3"/>
      <c r="X203" s="5"/>
      <c r="Y203" s="3"/>
      <c r="AC203" s="5"/>
      <c r="AD203" s="3"/>
      <c r="AF203" s="5"/>
      <c r="AG203" s="3"/>
    </row>
    <row r="204" spans="15:33">
      <c r="O204" s="5"/>
      <c r="P204" s="3"/>
      <c r="S204" s="5"/>
      <c r="T204" s="3"/>
      <c r="X204" s="5"/>
      <c r="Y204" s="3"/>
      <c r="AC204" s="5"/>
      <c r="AD204" s="3"/>
      <c r="AF204" s="5"/>
      <c r="AG204" s="3"/>
    </row>
    <row r="205" spans="15:33">
      <c r="O205" s="5"/>
      <c r="P205" s="3"/>
      <c r="S205" s="5"/>
      <c r="T205" s="3"/>
      <c r="X205" s="5"/>
      <c r="Y205" s="3"/>
      <c r="AC205" s="5"/>
      <c r="AD205" s="3"/>
      <c r="AF205" s="5"/>
      <c r="AG205" s="3"/>
    </row>
    <row r="206" spans="15:33">
      <c r="O206" s="5"/>
      <c r="P206" s="3"/>
      <c r="S206" s="5"/>
      <c r="T206" s="3"/>
      <c r="X206" s="5"/>
      <c r="Y206" s="3"/>
      <c r="AC206" s="5"/>
      <c r="AD206" s="3"/>
      <c r="AF206" s="5"/>
      <c r="AG206" s="3"/>
    </row>
    <row r="207" spans="15:33">
      <c r="O207" s="5"/>
      <c r="P207" s="3"/>
      <c r="S207" s="5"/>
      <c r="T207" s="3"/>
      <c r="X207" s="5"/>
      <c r="Y207" s="3"/>
      <c r="AC207" s="5"/>
      <c r="AD207" s="3"/>
      <c r="AF207" s="5"/>
      <c r="AG207" s="3"/>
    </row>
    <row r="208" spans="15:33">
      <c r="O208" s="5"/>
      <c r="P208" s="3"/>
      <c r="S208" s="5"/>
      <c r="T208" s="3"/>
      <c r="X208" s="5"/>
      <c r="Y208" s="3"/>
      <c r="AC208" s="5"/>
      <c r="AD208" s="3"/>
      <c r="AF208" s="5"/>
      <c r="AG208" s="3"/>
    </row>
    <row r="209" spans="15:33">
      <c r="O209" s="5"/>
      <c r="P209" s="3"/>
      <c r="S209" s="5"/>
      <c r="T209" s="3"/>
      <c r="X209" s="5"/>
      <c r="Y209" s="3"/>
      <c r="AC209" s="5"/>
      <c r="AD209" s="3"/>
      <c r="AF209" s="5"/>
      <c r="AG209" s="3"/>
    </row>
    <row r="210" spans="15:33">
      <c r="O210" s="5"/>
      <c r="P210" s="3"/>
      <c r="S210" s="5"/>
      <c r="T210" s="3"/>
      <c r="X210" s="5"/>
      <c r="Y210" s="3"/>
      <c r="AC210" s="5"/>
      <c r="AD210" s="3"/>
      <c r="AF210" s="5"/>
      <c r="AG210" s="3"/>
    </row>
    <row r="211" spans="15:33">
      <c r="O211" s="5"/>
      <c r="P211" s="3"/>
      <c r="S211" s="5"/>
      <c r="T211" s="3"/>
      <c r="X211" s="5"/>
      <c r="Y211" s="3"/>
      <c r="AC211" s="5"/>
      <c r="AD211" s="3"/>
      <c r="AF211" s="5"/>
      <c r="AG211" s="3"/>
    </row>
    <row r="212" spans="15:33">
      <c r="O212" s="5"/>
      <c r="P212" s="3"/>
      <c r="S212" s="5"/>
      <c r="T212" s="3"/>
      <c r="X212" s="5"/>
      <c r="Y212" s="3"/>
      <c r="AC212" s="5"/>
      <c r="AD212" s="3"/>
      <c r="AF212" s="5"/>
      <c r="AG212" s="3"/>
    </row>
    <row r="213" spans="15:33">
      <c r="O213" s="5"/>
      <c r="P213" s="3"/>
      <c r="S213" s="5"/>
      <c r="T213" s="3"/>
      <c r="X213" s="5"/>
      <c r="Y213" s="3"/>
      <c r="AC213" s="5"/>
      <c r="AD213" s="3"/>
      <c r="AF213" s="5"/>
      <c r="AG213" s="3"/>
    </row>
    <row r="214" spans="15:33">
      <c r="O214" s="5"/>
      <c r="P214" s="3"/>
      <c r="S214" s="5"/>
      <c r="T214" s="3"/>
      <c r="X214" s="5"/>
      <c r="Y214" s="3"/>
      <c r="AC214" s="5"/>
      <c r="AD214" s="3"/>
      <c r="AF214" s="5"/>
      <c r="AG214" s="3"/>
    </row>
    <row r="215" spans="15:33">
      <c r="O215" s="5"/>
      <c r="P215" s="3"/>
      <c r="S215" s="5"/>
      <c r="T215" s="3"/>
      <c r="X215" s="5"/>
      <c r="Y215" s="3"/>
      <c r="AC215" s="5"/>
      <c r="AD215" s="3"/>
      <c r="AF215" s="5"/>
      <c r="AG215" s="3"/>
    </row>
    <row r="216" spans="15:33">
      <c r="O216" s="5"/>
      <c r="P216" s="3"/>
      <c r="S216" s="5"/>
      <c r="T216" s="3"/>
      <c r="X216" s="5"/>
      <c r="Y216" s="3"/>
      <c r="AC216" s="5"/>
      <c r="AD216" s="3"/>
      <c r="AF216" s="5"/>
      <c r="AG216" s="3"/>
    </row>
    <row r="217" spans="15:33">
      <c r="O217" s="5"/>
      <c r="P217" s="3"/>
      <c r="S217" s="5"/>
      <c r="T217" s="3"/>
      <c r="X217" s="5"/>
      <c r="Y217" s="3"/>
      <c r="AC217" s="5"/>
      <c r="AD217" s="3"/>
      <c r="AF217" s="5"/>
      <c r="AG217" s="3"/>
    </row>
    <row r="218" spans="15:33">
      <c r="O218" s="5"/>
      <c r="P218" s="3"/>
      <c r="S218" s="5"/>
      <c r="T218" s="3"/>
      <c r="X218" s="5"/>
      <c r="Y218" s="3"/>
      <c r="AC218" s="5"/>
      <c r="AD218" s="3"/>
      <c r="AF218" s="5"/>
      <c r="AG218" s="3"/>
    </row>
    <row r="219" spans="15:33">
      <c r="O219" s="5"/>
      <c r="P219" s="3"/>
      <c r="S219" s="5"/>
      <c r="T219" s="3"/>
      <c r="X219" s="5"/>
      <c r="Y219" s="3"/>
      <c r="AC219" s="5"/>
      <c r="AD219" s="3"/>
      <c r="AF219" s="5"/>
      <c r="AG219" s="3"/>
    </row>
    <row r="220" spans="15:33">
      <c r="O220" s="5"/>
      <c r="P220" s="3"/>
      <c r="S220" s="5"/>
      <c r="T220" s="3"/>
      <c r="X220" s="5"/>
      <c r="Y220" s="3"/>
      <c r="AC220" s="5"/>
      <c r="AD220" s="3"/>
      <c r="AF220" s="5"/>
      <c r="AG220" s="3"/>
    </row>
    <row r="221" spans="15:33">
      <c r="O221" s="5"/>
      <c r="P221" s="3"/>
      <c r="S221" s="5"/>
      <c r="T221" s="3"/>
      <c r="X221" s="5"/>
      <c r="Y221" s="3"/>
      <c r="AC221" s="5"/>
      <c r="AD221" s="3"/>
      <c r="AF221" s="5"/>
      <c r="AG221" s="3"/>
    </row>
    <row r="222" spans="15:33">
      <c r="O222" s="5"/>
      <c r="P222" s="3"/>
      <c r="S222" s="5"/>
      <c r="T222" s="3"/>
      <c r="X222" s="5"/>
      <c r="Y222" s="3"/>
      <c r="AC222" s="5"/>
      <c r="AD222" s="3"/>
      <c r="AF222" s="5"/>
      <c r="AG222" s="3"/>
    </row>
    <row r="223" spans="15:33">
      <c r="O223" s="5"/>
      <c r="P223" s="3"/>
      <c r="S223" s="5"/>
      <c r="T223" s="3"/>
      <c r="X223" s="5"/>
      <c r="Y223" s="3"/>
      <c r="AC223" s="5"/>
      <c r="AD223" s="3"/>
      <c r="AF223" s="5"/>
      <c r="AG223" s="3"/>
    </row>
    <row r="224" spans="15:33">
      <c r="O224" s="5"/>
      <c r="P224" s="3"/>
      <c r="S224" s="5"/>
      <c r="T224" s="3"/>
      <c r="X224" s="5"/>
      <c r="Y224" s="3"/>
      <c r="AC224" s="5"/>
      <c r="AD224" s="3"/>
      <c r="AF224" s="5"/>
      <c r="AG224" s="3"/>
    </row>
    <row r="225" spans="15:33">
      <c r="O225" s="5"/>
      <c r="P225" s="3"/>
      <c r="S225" s="5"/>
      <c r="T225" s="3"/>
      <c r="X225" s="5"/>
      <c r="Y225" s="3"/>
      <c r="AC225" s="5"/>
      <c r="AD225" s="3"/>
      <c r="AF225" s="5"/>
      <c r="AG225" s="3"/>
    </row>
    <row r="226" spans="15:33">
      <c r="O226" s="5"/>
      <c r="P226" s="3"/>
      <c r="S226" s="5"/>
      <c r="T226" s="3"/>
      <c r="X226" s="5"/>
      <c r="Y226" s="3"/>
      <c r="AC226" s="5"/>
      <c r="AD226" s="3"/>
      <c r="AF226" s="5"/>
      <c r="AG226" s="3"/>
    </row>
    <row r="227" spans="15:33">
      <c r="O227" s="5"/>
      <c r="P227" s="3"/>
      <c r="S227" s="5"/>
      <c r="T227" s="3"/>
      <c r="X227" s="5"/>
      <c r="Y227" s="3"/>
      <c r="AC227" s="5"/>
      <c r="AD227" s="3"/>
      <c r="AF227" s="5"/>
      <c r="AG227" s="3"/>
    </row>
    <row r="228" spans="15:33">
      <c r="O228" s="5"/>
      <c r="P228" s="3"/>
      <c r="S228" s="5"/>
      <c r="T228" s="3"/>
      <c r="X228" s="5"/>
      <c r="Y228" s="3"/>
      <c r="AC228" s="5"/>
      <c r="AD228" s="3"/>
      <c r="AF228" s="5"/>
      <c r="AG228" s="3"/>
    </row>
    <row r="229" spans="15:33">
      <c r="O229" s="5"/>
      <c r="P229" s="3"/>
      <c r="S229" s="5"/>
      <c r="T229" s="3"/>
      <c r="X229" s="5"/>
      <c r="Y229" s="3"/>
      <c r="AC229" s="5"/>
      <c r="AD229" s="3"/>
      <c r="AF229" s="5"/>
      <c r="AG229" s="3"/>
    </row>
    <row r="230" spans="15:33">
      <c r="O230" s="5"/>
      <c r="P230" s="3"/>
      <c r="S230" s="5"/>
      <c r="T230" s="3"/>
      <c r="X230" s="5"/>
      <c r="Y230" s="3"/>
      <c r="AC230" s="5"/>
      <c r="AD230" s="3"/>
      <c r="AF230" s="5"/>
      <c r="AG230" s="3"/>
    </row>
    <row r="231" spans="15:33">
      <c r="O231" s="5"/>
      <c r="P231" s="3"/>
      <c r="S231" s="5"/>
      <c r="T231" s="3"/>
      <c r="X231" s="5"/>
      <c r="Y231" s="3"/>
      <c r="AC231" s="5"/>
      <c r="AD231" s="3"/>
      <c r="AF231" s="5"/>
      <c r="AG231" s="3"/>
    </row>
    <row r="232" spans="15:33">
      <c r="O232" s="5"/>
      <c r="P232" s="3"/>
      <c r="S232" s="5"/>
      <c r="T232" s="3"/>
      <c r="X232" s="5"/>
      <c r="Y232" s="3"/>
      <c r="AC232" s="5"/>
      <c r="AD232" s="3"/>
      <c r="AF232" s="5"/>
      <c r="AG232" s="3"/>
    </row>
    <row r="233" spans="15:33">
      <c r="O233" s="5"/>
      <c r="P233" s="3"/>
      <c r="S233" s="5"/>
      <c r="T233" s="3"/>
      <c r="X233" s="5"/>
      <c r="Y233" s="3"/>
      <c r="AC233" s="5"/>
      <c r="AD233" s="3"/>
      <c r="AF233" s="5"/>
      <c r="AG233" s="3"/>
    </row>
    <row r="234" spans="15:33">
      <c r="O234" s="5"/>
      <c r="P234" s="3"/>
      <c r="S234" s="5"/>
      <c r="T234" s="3"/>
      <c r="X234" s="5"/>
      <c r="Y234" s="3"/>
      <c r="AC234" s="5"/>
      <c r="AD234" s="3"/>
      <c r="AF234" s="5"/>
      <c r="AG234" s="3"/>
    </row>
    <row r="235" spans="15:33">
      <c r="O235" s="5"/>
      <c r="P235" s="3"/>
      <c r="S235" s="5"/>
      <c r="T235" s="3"/>
      <c r="X235" s="5"/>
      <c r="Y235" s="3"/>
      <c r="AC235" s="5"/>
      <c r="AD235" s="3"/>
      <c r="AF235" s="5"/>
      <c r="AG235" s="3"/>
    </row>
    <row r="236" spans="15:33">
      <c r="O236" s="5"/>
      <c r="P236" s="3"/>
      <c r="S236" s="5"/>
      <c r="T236" s="3"/>
      <c r="X236" s="5"/>
      <c r="Y236" s="3"/>
      <c r="AC236" s="5"/>
      <c r="AD236" s="3"/>
      <c r="AF236" s="5"/>
      <c r="AG236" s="3"/>
    </row>
    <row r="237" spans="15:33">
      <c r="O237" s="5"/>
      <c r="P237" s="3"/>
      <c r="S237" s="5"/>
      <c r="T237" s="3"/>
      <c r="X237" s="5"/>
      <c r="Y237" s="3"/>
      <c r="AC237" s="5"/>
      <c r="AD237" s="3"/>
      <c r="AF237" s="5"/>
      <c r="AG237" s="3"/>
    </row>
    <row r="238" spans="15:33">
      <c r="O238" s="5"/>
      <c r="P238" s="3"/>
      <c r="S238" s="5"/>
      <c r="T238" s="3"/>
      <c r="X238" s="5"/>
      <c r="Y238" s="3"/>
      <c r="AC238" s="5"/>
      <c r="AD238" s="3"/>
      <c r="AF238" s="5"/>
      <c r="AG238" s="3"/>
    </row>
    <row r="239" spans="15:33">
      <c r="O239" s="5"/>
      <c r="P239" s="3"/>
      <c r="S239" s="5"/>
      <c r="T239" s="3"/>
      <c r="X239" s="5"/>
      <c r="Y239" s="3"/>
      <c r="AC239" s="5"/>
      <c r="AD239" s="3"/>
      <c r="AF239" s="5"/>
      <c r="AG239" s="3"/>
    </row>
    <row r="240" spans="15:33">
      <c r="O240" s="5"/>
      <c r="P240" s="3"/>
      <c r="S240" s="5"/>
      <c r="T240" s="3"/>
      <c r="X240" s="5"/>
      <c r="Y240" s="3"/>
      <c r="AC240" s="5"/>
      <c r="AD240" s="3"/>
      <c r="AF240" s="5"/>
      <c r="AG240" s="3"/>
    </row>
    <row r="241" spans="15:33">
      <c r="O241" s="5"/>
      <c r="P241" s="3"/>
      <c r="S241" s="5"/>
      <c r="T241" s="3"/>
      <c r="X241" s="5"/>
      <c r="Y241" s="3"/>
      <c r="AC241" s="5"/>
      <c r="AD241" s="3"/>
      <c r="AF241" s="5"/>
      <c r="AG241" s="3"/>
    </row>
    <row r="242" spans="15:33">
      <c r="O242" s="5"/>
      <c r="P242" s="3"/>
      <c r="S242" s="5"/>
      <c r="T242" s="3"/>
      <c r="X242" s="5"/>
      <c r="Y242" s="3"/>
      <c r="AC242" s="5"/>
      <c r="AD242" s="3"/>
      <c r="AF242" s="5"/>
      <c r="AG242" s="3"/>
    </row>
    <row r="243" spans="15:33">
      <c r="O243" s="5"/>
      <c r="P243" s="3"/>
      <c r="S243" s="5"/>
      <c r="T243" s="3"/>
      <c r="X243" s="5"/>
      <c r="Y243" s="3"/>
      <c r="AC243" s="5"/>
      <c r="AD243" s="3"/>
      <c r="AF243" s="5"/>
      <c r="AG243" s="3"/>
    </row>
    <row r="244" spans="15:33">
      <c r="O244" s="5"/>
      <c r="P244" s="3"/>
      <c r="S244" s="5"/>
      <c r="T244" s="3"/>
      <c r="X244" s="5"/>
      <c r="Y244" s="3"/>
      <c r="AC244" s="5"/>
      <c r="AD244" s="3"/>
      <c r="AF244" s="5"/>
      <c r="AG244" s="3"/>
    </row>
    <row r="245" spans="15:33">
      <c r="O245" s="5"/>
      <c r="P245" s="3"/>
      <c r="S245" s="5"/>
      <c r="T245" s="3"/>
      <c r="X245" s="5"/>
      <c r="Y245" s="3"/>
      <c r="AC245" s="5"/>
      <c r="AD245" s="3"/>
      <c r="AF245" s="5"/>
      <c r="AG245" s="3"/>
    </row>
    <row r="246" spans="15:33">
      <c r="O246" s="5"/>
      <c r="P246" s="3"/>
      <c r="S246" s="5"/>
      <c r="T246" s="3"/>
      <c r="X246" s="5"/>
      <c r="Y246" s="3"/>
      <c r="AC246" s="5"/>
      <c r="AD246" s="3"/>
      <c r="AF246" s="5"/>
      <c r="AG246" s="3"/>
    </row>
    <row r="247" spans="15:33">
      <c r="O247" s="5"/>
      <c r="P247" s="3"/>
      <c r="S247" s="5"/>
      <c r="T247" s="3"/>
      <c r="X247" s="5"/>
      <c r="Y247" s="3"/>
      <c r="AC247" s="5"/>
      <c r="AD247" s="3"/>
      <c r="AF247" s="5"/>
      <c r="AG247" s="3"/>
    </row>
    <row r="248" spans="15:33">
      <c r="O248" s="5"/>
      <c r="P248" s="3"/>
      <c r="S248" s="5"/>
      <c r="T248" s="3"/>
      <c r="X248" s="5"/>
      <c r="Y248" s="3"/>
      <c r="AC248" s="5"/>
      <c r="AD248" s="3"/>
      <c r="AF248" s="5"/>
      <c r="AG248" s="3"/>
    </row>
    <row r="249" spans="15:33">
      <c r="O249" s="5"/>
      <c r="P249" s="3"/>
      <c r="S249" s="5"/>
      <c r="T249" s="3"/>
      <c r="X249" s="5"/>
      <c r="Y249" s="3"/>
      <c r="AC249" s="5"/>
      <c r="AD249" s="3"/>
      <c r="AF249" s="5"/>
      <c r="AG249" s="3"/>
    </row>
    <row r="250" spans="15:33">
      <c r="O250" s="5"/>
      <c r="P250" s="3"/>
      <c r="S250" s="5"/>
      <c r="T250" s="3"/>
      <c r="X250" s="5"/>
      <c r="Y250" s="3"/>
      <c r="AC250" s="5"/>
      <c r="AD250" s="3"/>
      <c r="AF250" s="5"/>
      <c r="AG250" s="3"/>
    </row>
    <row r="251" spans="15:33">
      <c r="O251" s="5"/>
      <c r="P251" s="3"/>
      <c r="S251" s="5"/>
      <c r="T251" s="3"/>
      <c r="X251" s="5"/>
      <c r="Y251" s="3"/>
      <c r="AC251" s="5"/>
      <c r="AD251" s="3"/>
      <c r="AF251" s="5"/>
      <c r="AG251" s="3"/>
    </row>
    <row r="252" spans="15:33">
      <c r="O252" s="5"/>
      <c r="P252" s="3"/>
      <c r="S252" s="5"/>
      <c r="T252" s="3"/>
      <c r="X252" s="5"/>
      <c r="Y252" s="3"/>
      <c r="AC252" s="5"/>
      <c r="AD252" s="3"/>
      <c r="AF252" s="5"/>
      <c r="AG252" s="3"/>
    </row>
    <row r="253" spans="15:33">
      <c r="O253" s="5"/>
      <c r="P253" s="3"/>
      <c r="S253" s="5"/>
      <c r="T253" s="3"/>
      <c r="X253" s="5"/>
      <c r="Y253" s="3"/>
      <c r="AC253" s="5"/>
      <c r="AD253" s="3"/>
      <c r="AF253" s="5"/>
      <c r="AG253" s="3"/>
    </row>
    <row r="254" spans="15:33">
      <c r="O254" s="5"/>
      <c r="P254" s="3"/>
      <c r="S254" s="5"/>
      <c r="T254" s="3"/>
      <c r="X254" s="5"/>
      <c r="Y254" s="3"/>
      <c r="AC254" s="5"/>
      <c r="AD254" s="3"/>
      <c r="AF254" s="5"/>
      <c r="AG254" s="3"/>
    </row>
    <row r="255" spans="15:33">
      <c r="O255" s="5"/>
      <c r="P255" s="3"/>
      <c r="S255" s="5"/>
      <c r="T255" s="3"/>
      <c r="X255" s="5"/>
      <c r="Y255" s="3"/>
      <c r="AC255" s="5"/>
      <c r="AD255" s="3"/>
      <c r="AF255" s="5"/>
      <c r="AG255" s="3"/>
    </row>
    <row r="256" spans="15:33">
      <c r="O256" s="5"/>
      <c r="P256" s="3"/>
      <c r="S256" s="5"/>
      <c r="T256" s="3"/>
      <c r="X256" s="5"/>
      <c r="Y256" s="3"/>
      <c r="AC256" s="5"/>
      <c r="AD256" s="3"/>
      <c r="AF256" s="5"/>
      <c r="AG256" s="3"/>
    </row>
    <row r="257" spans="15:33">
      <c r="O257" s="5"/>
      <c r="P257" s="3"/>
      <c r="S257" s="5"/>
      <c r="T257" s="3"/>
      <c r="X257" s="5"/>
      <c r="Y257" s="3"/>
      <c r="AC257" s="5"/>
      <c r="AD257" s="3"/>
      <c r="AF257" s="5"/>
      <c r="AG257" s="3"/>
    </row>
    <row r="258" spans="15:33">
      <c r="O258" s="5"/>
      <c r="P258" s="3"/>
      <c r="S258" s="5"/>
      <c r="T258" s="3"/>
      <c r="X258" s="5"/>
      <c r="Y258" s="3"/>
      <c r="AC258" s="5"/>
      <c r="AD258" s="3"/>
      <c r="AF258" s="5"/>
      <c r="AG258" s="3"/>
    </row>
    <row r="259" spans="15:33">
      <c r="O259" s="5"/>
      <c r="P259" s="3"/>
      <c r="S259" s="5"/>
      <c r="T259" s="3"/>
      <c r="X259" s="5"/>
      <c r="Y259" s="3"/>
      <c r="AC259" s="5"/>
      <c r="AD259" s="3"/>
      <c r="AF259" s="5"/>
      <c r="AG259" s="3"/>
    </row>
    <row r="260" spans="15:33">
      <c r="O260" s="5"/>
      <c r="P260" s="3"/>
      <c r="S260" s="5"/>
      <c r="T260" s="3"/>
      <c r="X260" s="5"/>
      <c r="Y260" s="3"/>
      <c r="AC260" s="5"/>
      <c r="AD260" s="3"/>
      <c r="AF260" s="5"/>
      <c r="AG260" s="3"/>
    </row>
    <row r="261" spans="15:33">
      <c r="O261" s="5"/>
      <c r="P261" s="3"/>
      <c r="S261" s="5"/>
      <c r="T261" s="3"/>
      <c r="X261" s="5"/>
      <c r="Y261" s="3"/>
      <c r="AC261" s="5"/>
      <c r="AD261" s="3"/>
      <c r="AF261" s="5"/>
      <c r="AG261" s="3"/>
    </row>
    <row r="262" spans="15:33">
      <c r="O262" s="5"/>
      <c r="P262" s="3"/>
      <c r="S262" s="5"/>
      <c r="T262" s="3"/>
      <c r="X262" s="5"/>
      <c r="Y262" s="3"/>
      <c r="AC262" s="5"/>
      <c r="AD262" s="3"/>
      <c r="AF262" s="5"/>
      <c r="AG262" s="3"/>
    </row>
    <row r="263" spans="15:33">
      <c r="O263" s="5"/>
      <c r="P263" s="3"/>
      <c r="S263" s="5"/>
      <c r="T263" s="3"/>
      <c r="X263" s="5"/>
      <c r="Y263" s="3"/>
      <c r="AC263" s="5"/>
      <c r="AD263" s="3"/>
      <c r="AF263" s="5"/>
      <c r="AG263" s="3"/>
    </row>
    <row r="264" spans="15:33">
      <c r="O264" s="5"/>
      <c r="P264" s="3"/>
      <c r="S264" s="5"/>
      <c r="T264" s="3"/>
      <c r="X264" s="5"/>
      <c r="Y264" s="3"/>
      <c r="AC264" s="5"/>
      <c r="AD264" s="3"/>
      <c r="AF264" s="5"/>
      <c r="AG264" s="3"/>
    </row>
    <row r="265" spans="15:33">
      <c r="O265" s="5"/>
      <c r="P265" s="3"/>
      <c r="S265" s="5"/>
      <c r="T265" s="3"/>
      <c r="X265" s="5"/>
      <c r="Y265" s="3"/>
      <c r="AC265" s="5"/>
      <c r="AD265" s="3"/>
      <c r="AF265" s="5"/>
      <c r="AG265" s="3"/>
    </row>
    <row r="266" spans="15:33">
      <c r="O266" s="5"/>
      <c r="P266" s="3"/>
      <c r="S266" s="5"/>
      <c r="T266" s="3"/>
      <c r="X266" s="5"/>
      <c r="Y266" s="3"/>
      <c r="AC266" s="5"/>
      <c r="AD266" s="3"/>
      <c r="AF266" s="5"/>
      <c r="AG266" s="3"/>
    </row>
    <row r="267" spans="15:33">
      <c r="O267" s="5"/>
      <c r="P267" s="3"/>
      <c r="S267" s="5"/>
      <c r="T267" s="3"/>
      <c r="X267" s="5"/>
      <c r="Y267" s="3"/>
      <c r="AC267" s="5"/>
      <c r="AD267" s="3"/>
      <c r="AF267" s="5"/>
      <c r="AG267" s="3"/>
    </row>
    <row r="268" spans="15:33">
      <c r="O268" s="5"/>
      <c r="P268" s="3"/>
      <c r="S268" s="5"/>
      <c r="T268" s="3"/>
      <c r="X268" s="5"/>
      <c r="Y268" s="3"/>
      <c r="AC268" s="5"/>
      <c r="AD268" s="3"/>
      <c r="AF268" s="5"/>
      <c r="AG268" s="3"/>
    </row>
    <row r="269" spans="15:33">
      <c r="O269" s="5"/>
      <c r="P269" s="3"/>
      <c r="S269" s="5"/>
      <c r="T269" s="3"/>
      <c r="X269" s="5"/>
      <c r="Y269" s="3"/>
      <c r="AC269" s="5"/>
      <c r="AD269" s="3"/>
      <c r="AF269" s="5"/>
      <c r="AG269" s="3"/>
    </row>
    <row r="270" spans="15:33">
      <c r="O270" s="5"/>
      <c r="P270" s="3"/>
      <c r="S270" s="5"/>
      <c r="T270" s="3"/>
      <c r="X270" s="5"/>
      <c r="Y270" s="3"/>
      <c r="AC270" s="5"/>
      <c r="AD270" s="3"/>
      <c r="AF270" s="5"/>
      <c r="AG270" s="3"/>
    </row>
    <row r="271" spans="15:33">
      <c r="O271" s="5"/>
      <c r="P271" s="3"/>
      <c r="S271" s="5"/>
      <c r="T271" s="3"/>
      <c r="X271" s="5"/>
      <c r="Y271" s="3"/>
      <c r="AC271" s="5"/>
      <c r="AD271" s="3"/>
      <c r="AF271" s="5"/>
      <c r="AG271" s="3"/>
    </row>
    <row r="272" spans="15:33">
      <c r="O272" s="5"/>
      <c r="P272" s="3"/>
      <c r="S272" s="5"/>
      <c r="T272" s="3"/>
      <c r="X272" s="5"/>
      <c r="Y272" s="3"/>
      <c r="AC272" s="5"/>
      <c r="AD272" s="3"/>
      <c r="AF272" s="5"/>
      <c r="AG272" s="3"/>
    </row>
    <row r="273" spans="15:33">
      <c r="O273" s="5"/>
      <c r="P273" s="3"/>
      <c r="S273" s="5"/>
      <c r="T273" s="3"/>
      <c r="X273" s="5"/>
      <c r="Y273" s="3"/>
      <c r="AC273" s="5"/>
      <c r="AD273" s="3"/>
      <c r="AF273" s="5"/>
      <c r="AG273" s="3"/>
    </row>
    <row r="274" spans="15:33">
      <c r="O274" s="5"/>
      <c r="P274" s="3"/>
      <c r="S274" s="5"/>
      <c r="T274" s="3"/>
      <c r="X274" s="5"/>
      <c r="Y274" s="3"/>
      <c r="AC274" s="5"/>
      <c r="AD274" s="3"/>
      <c r="AF274" s="5"/>
      <c r="AG274" s="3"/>
    </row>
    <row r="275" spans="15:33">
      <c r="O275" s="5"/>
      <c r="P275" s="3"/>
      <c r="S275" s="5"/>
      <c r="T275" s="3"/>
      <c r="X275" s="5"/>
      <c r="Y275" s="3"/>
      <c r="AC275" s="5"/>
      <c r="AD275" s="3"/>
      <c r="AF275" s="5"/>
      <c r="AG275" s="3"/>
    </row>
    <row r="276" spans="15:33">
      <c r="O276" s="5"/>
      <c r="P276" s="3"/>
      <c r="S276" s="5"/>
      <c r="T276" s="3"/>
      <c r="X276" s="5"/>
      <c r="Y276" s="3"/>
      <c r="AC276" s="5"/>
      <c r="AD276" s="3"/>
      <c r="AF276" s="5"/>
      <c r="AG276" s="3"/>
    </row>
    <row r="277" spans="15:33">
      <c r="O277" s="5"/>
      <c r="P277" s="3"/>
      <c r="S277" s="5"/>
      <c r="T277" s="3"/>
      <c r="X277" s="5"/>
      <c r="Y277" s="3"/>
      <c r="AC277" s="5"/>
      <c r="AD277" s="3"/>
      <c r="AF277" s="5"/>
      <c r="AG277" s="3"/>
    </row>
    <row r="278" spans="15:33">
      <c r="O278" s="5"/>
      <c r="P278" s="3"/>
      <c r="S278" s="5"/>
      <c r="T278" s="3"/>
      <c r="X278" s="5"/>
      <c r="Y278" s="3"/>
      <c r="AC278" s="5"/>
      <c r="AD278" s="3"/>
      <c r="AF278" s="5"/>
      <c r="AG278" s="3"/>
    </row>
    <row r="279" spans="15:33">
      <c r="O279" s="5"/>
      <c r="P279" s="3"/>
      <c r="S279" s="5"/>
      <c r="T279" s="3"/>
      <c r="X279" s="5"/>
      <c r="Y279" s="3"/>
      <c r="AC279" s="5"/>
      <c r="AD279" s="3"/>
      <c r="AF279" s="5"/>
      <c r="AG279" s="3"/>
    </row>
    <row r="280" spans="15:33">
      <c r="O280" s="5"/>
      <c r="P280" s="3"/>
      <c r="S280" s="5"/>
      <c r="T280" s="3"/>
      <c r="X280" s="5"/>
      <c r="Y280" s="3"/>
      <c r="AC280" s="5"/>
      <c r="AD280" s="3"/>
      <c r="AF280" s="5"/>
      <c r="AG280" s="3"/>
    </row>
    <row r="281" spans="15:33">
      <c r="O281" s="5"/>
      <c r="P281" s="3"/>
      <c r="S281" s="5"/>
      <c r="T281" s="3"/>
      <c r="X281" s="5"/>
      <c r="Y281" s="3"/>
      <c r="AC281" s="5"/>
      <c r="AD281" s="3"/>
      <c r="AF281" s="5"/>
      <c r="AG281" s="3"/>
    </row>
    <row r="282" spans="15:33">
      <c r="O282" s="5"/>
      <c r="P282" s="3"/>
      <c r="S282" s="5"/>
      <c r="T282" s="3"/>
      <c r="X282" s="5"/>
      <c r="Y282" s="3"/>
      <c r="AC282" s="5"/>
      <c r="AD282" s="3"/>
      <c r="AF282" s="5"/>
      <c r="AG282" s="3"/>
    </row>
    <row r="283" spans="15:33">
      <c r="O283" s="5"/>
      <c r="P283" s="3"/>
      <c r="S283" s="5"/>
      <c r="T283" s="3"/>
      <c r="X283" s="5"/>
      <c r="Y283" s="3"/>
      <c r="AC283" s="5"/>
      <c r="AD283" s="3"/>
      <c r="AF283" s="5"/>
      <c r="AG283" s="3"/>
    </row>
    <row r="284" spans="15:33">
      <c r="O284" s="5"/>
      <c r="P284" s="3"/>
      <c r="S284" s="5"/>
      <c r="T284" s="3"/>
      <c r="X284" s="5"/>
      <c r="Y284" s="3"/>
      <c r="AC284" s="5"/>
      <c r="AD284" s="3"/>
      <c r="AF284" s="5"/>
      <c r="AG284" s="3"/>
    </row>
    <row r="285" spans="15:33">
      <c r="O285" s="5"/>
      <c r="P285" s="3"/>
      <c r="S285" s="5"/>
      <c r="T285" s="3"/>
      <c r="X285" s="5"/>
      <c r="Y285" s="3"/>
      <c r="AC285" s="5"/>
      <c r="AD285" s="3"/>
      <c r="AF285" s="5"/>
      <c r="AG285" s="3"/>
    </row>
    <row r="286" spans="15:33">
      <c r="O286" s="5"/>
      <c r="P286" s="3"/>
      <c r="S286" s="5"/>
      <c r="T286" s="3"/>
      <c r="X286" s="5"/>
      <c r="Y286" s="3"/>
      <c r="AC286" s="5"/>
      <c r="AD286" s="3"/>
      <c r="AF286" s="5"/>
      <c r="AG286" s="3"/>
    </row>
    <row r="287" spans="15:33">
      <c r="O287" s="5"/>
      <c r="P287" s="3"/>
      <c r="S287" s="5"/>
      <c r="T287" s="3"/>
      <c r="X287" s="5"/>
      <c r="Y287" s="3"/>
      <c r="AC287" s="5"/>
      <c r="AD287" s="3"/>
      <c r="AF287" s="5"/>
      <c r="AG287" s="3"/>
    </row>
    <row r="288" spans="15:33">
      <c r="O288" s="5"/>
      <c r="P288" s="3"/>
      <c r="S288" s="5"/>
      <c r="T288" s="3"/>
      <c r="X288" s="5"/>
      <c r="Y288" s="3"/>
      <c r="AC288" s="5"/>
      <c r="AD288" s="3"/>
      <c r="AF288" s="5"/>
      <c r="AG288" s="3"/>
    </row>
    <row r="289" spans="15:33">
      <c r="O289" s="5"/>
      <c r="P289" s="3"/>
      <c r="S289" s="5"/>
      <c r="T289" s="3"/>
      <c r="X289" s="5"/>
      <c r="Y289" s="3"/>
      <c r="AC289" s="5"/>
      <c r="AD289" s="3"/>
      <c r="AF289" s="5"/>
      <c r="AG289" s="3"/>
    </row>
    <row r="290" spans="15:33">
      <c r="O290" s="5"/>
      <c r="P290" s="3"/>
      <c r="S290" s="5"/>
      <c r="T290" s="3"/>
      <c r="X290" s="5"/>
      <c r="Y290" s="3"/>
      <c r="AC290" s="5"/>
      <c r="AD290" s="3"/>
      <c r="AF290" s="5"/>
      <c r="AG290" s="3"/>
    </row>
    <row r="291" spans="15:33">
      <c r="O291" s="5"/>
      <c r="P291" s="3"/>
      <c r="S291" s="5"/>
      <c r="T291" s="3"/>
      <c r="X291" s="5"/>
      <c r="Y291" s="3"/>
      <c r="AC291" s="5"/>
      <c r="AD291" s="3"/>
      <c r="AF291" s="5"/>
      <c r="AG291" s="3"/>
    </row>
    <row r="292" spans="15:33">
      <c r="O292" s="5"/>
      <c r="P292" s="3"/>
      <c r="S292" s="5"/>
      <c r="T292" s="3"/>
      <c r="X292" s="5"/>
      <c r="Y292" s="3"/>
      <c r="AC292" s="5"/>
      <c r="AD292" s="3"/>
      <c r="AF292" s="5"/>
      <c r="AG292" s="3"/>
    </row>
    <row r="293" spans="15:33">
      <c r="O293" s="5"/>
      <c r="P293" s="3"/>
      <c r="S293" s="5"/>
      <c r="T293" s="3"/>
      <c r="X293" s="5"/>
      <c r="Y293" s="3"/>
      <c r="AC293" s="5"/>
      <c r="AD293" s="3"/>
      <c r="AF293" s="5"/>
      <c r="AG293" s="3"/>
    </row>
    <row r="294" spans="15:33">
      <c r="O294" s="5"/>
      <c r="P294" s="3"/>
      <c r="S294" s="5"/>
      <c r="T294" s="3"/>
      <c r="X294" s="5"/>
      <c r="Y294" s="3"/>
      <c r="AC294" s="5"/>
      <c r="AD294" s="3"/>
      <c r="AF294" s="5"/>
      <c r="AG294" s="3"/>
    </row>
    <row r="295" spans="15:33">
      <c r="O295" s="5"/>
      <c r="P295" s="3"/>
      <c r="S295" s="5"/>
      <c r="T295" s="3"/>
      <c r="X295" s="5"/>
      <c r="Y295" s="3"/>
      <c r="AC295" s="5"/>
      <c r="AD295" s="3"/>
      <c r="AF295" s="5"/>
      <c r="AG295" s="3"/>
    </row>
    <row r="296" spans="15:33">
      <c r="O296" s="5"/>
      <c r="P296" s="3"/>
      <c r="S296" s="5"/>
      <c r="T296" s="3"/>
      <c r="X296" s="5"/>
      <c r="Y296" s="3"/>
      <c r="AC296" s="5"/>
      <c r="AD296" s="3"/>
      <c r="AF296" s="5"/>
      <c r="AG296" s="3"/>
    </row>
    <row r="297" spans="15:33">
      <c r="O297" s="5"/>
      <c r="P297" s="3"/>
      <c r="S297" s="5"/>
      <c r="T297" s="3"/>
      <c r="X297" s="5"/>
      <c r="Y297" s="3"/>
      <c r="AC297" s="5"/>
      <c r="AD297" s="3"/>
      <c r="AF297" s="5"/>
      <c r="AG297" s="3"/>
    </row>
    <row r="298" spans="15:33">
      <c r="O298" s="5"/>
      <c r="P298" s="3"/>
      <c r="S298" s="5"/>
      <c r="T298" s="3"/>
      <c r="X298" s="5"/>
      <c r="Y298" s="3"/>
      <c r="AC298" s="5"/>
      <c r="AD298" s="3"/>
      <c r="AF298" s="5"/>
      <c r="AG298" s="3"/>
    </row>
    <row r="299" spans="15:33">
      <c r="O299" s="5"/>
      <c r="P299" s="3"/>
      <c r="S299" s="5"/>
      <c r="T299" s="3"/>
      <c r="X299" s="5"/>
      <c r="Y299" s="3"/>
      <c r="AC299" s="5"/>
      <c r="AD299" s="3"/>
      <c r="AF299" s="5"/>
      <c r="AG299" s="3"/>
    </row>
    <row r="300" spans="15:33">
      <c r="O300" s="5"/>
      <c r="P300" s="3"/>
      <c r="S300" s="5"/>
      <c r="T300" s="3"/>
      <c r="X300" s="5"/>
      <c r="Y300" s="3"/>
      <c r="AC300" s="5"/>
      <c r="AD300" s="3"/>
      <c r="AF300" s="5"/>
      <c r="AG300" s="3"/>
    </row>
    <row r="301" spans="15:33">
      <c r="O301" s="5"/>
      <c r="P301" s="3"/>
      <c r="S301" s="5"/>
      <c r="T301" s="3"/>
      <c r="X301" s="5"/>
      <c r="Y301" s="3"/>
      <c r="AC301" s="5"/>
      <c r="AD301" s="3"/>
      <c r="AF301" s="5"/>
      <c r="AG301" s="3"/>
    </row>
    <row r="302" spans="15:33">
      <c r="O302" s="5"/>
      <c r="P302" s="3"/>
      <c r="S302" s="5"/>
      <c r="T302" s="3"/>
      <c r="X302" s="5"/>
      <c r="Y302" s="3"/>
      <c r="AC302" s="5"/>
      <c r="AD302" s="3"/>
      <c r="AF302" s="5"/>
      <c r="AG302" s="3"/>
    </row>
    <row r="303" spans="15:33">
      <c r="O303" s="5"/>
      <c r="P303" s="3"/>
      <c r="S303" s="5"/>
      <c r="T303" s="3"/>
      <c r="X303" s="5"/>
      <c r="Y303" s="3"/>
      <c r="AC303" s="5"/>
      <c r="AD303" s="3"/>
      <c r="AF303" s="5"/>
      <c r="AG303" s="3"/>
    </row>
    <row r="304" spans="15:33">
      <c r="O304" s="5"/>
      <c r="P304" s="3"/>
      <c r="S304" s="5"/>
      <c r="T304" s="3"/>
      <c r="X304" s="5"/>
      <c r="Y304" s="3"/>
      <c r="AC304" s="5"/>
      <c r="AD304" s="3"/>
      <c r="AF304" s="5"/>
      <c r="AG304" s="3"/>
    </row>
    <row r="305" spans="15:33">
      <c r="O305" s="5"/>
      <c r="P305" s="3"/>
      <c r="S305" s="5"/>
      <c r="T305" s="3"/>
      <c r="X305" s="5"/>
      <c r="Y305" s="3"/>
      <c r="AC305" s="5"/>
      <c r="AD305" s="3"/>
      <c r="AF305" s="5"/>
      <c r="AG305" s="3"/>
    </row>
    <row r="306" spans="15:33">
      <c r="O306" s="5"/>
      <c r="P306" s="3"/>
      <c r="S306" s="5"/>
      <c r="T306" s="3"/>
      <c r="X306" s="5"/>
      <c r="Y306" s="3"/>
      <c r="AC306" s="5"/>
      <c r="AD306" s="3"/>
      <c r="AF306" s="5"/>
      <c r="AG306" s="3"/>
    </row>
    <row r="307" spans="15:33">
      <c r="O307" s="5"/>
      <c r="P307" s="3"/>
      <c r="S307" s="5"/>
      <c r="T307" s="3"/>
      <c r="X307" s="5"/>
      <c r="Y307" s="3"/>
      <c r="AC307" s="5"/>
      <c r="AD307" s="3"/>
      <c r="AF307" s="5"/>
      <c r="AG307" s="3"/>
    </row>
    <row r="308" spans="15:33">
      <c r="O308" s="5"/>
      <c r="P308" s="3"/>
      <c r="S308" s="5"/>
      <c r="T308" s="3"/>
      <c r="X308" s="5"/>
      <c r="Y308" s="3"/>
      <c r="AC308" s="5"/>
      <c r="AD308" s="3"/>
      <c r="AF308" s="5"/>
      <c r="AG308" s="3"/>
    </row>
    <row r="309" spans="15:33">
      <c r="O309" s="5"/>
      <c r="P309" s="3"/>
      <c r="S309" s="5"/>
      <c r="T309" s="3"/>
      <c r="X309" s="5"/>
      <c r="Y309" s="3"/>
      <c r="AC309" s="5"/>
      <c r="AD309" s="3"/>
      <c r="AF309" s="5"/>
      <c r="AG309" s="3"/>
    </row>
    <row r="310" spans="15:33">
      <c r="O310" s="5"/>
      <c r="P310" s="3"/>
      <c r="S310" s="5"/>
      <c r="T310" s="3"/>
      <c r="X310" s="5"/>
      <c r="Y310" s="3"/>
      <c r="AC310" s="5"/>
      <c r="AD310" s="3"/>
      <c r="AF310" s="5"/>
      <c r="AG310" s="3"/>
    </row>
    <row r="311" spans="15:33">
      <c r="O311" s="5"/>
      <c r="P311" s="3"/>
      <c r="S311" s="5"/>
      <c r="T311" s="3"/>
      <c r="X311" s="5"/>
      <c r="Y311" s="3"/>
      <c r="AC311" s="5"/>
      <c r="AD311" s="3"/>
      <c r="AF311" s="5"/>
      <c r="AG311" s="3"/>
    </row>
    <row r="312" spans="15:33">
      <c r="O312" s="5"/>
      <c r="P312" s="3"/>
      <c r="S312" s="5"/>
      <c r="T312" s="3"/>
      <c r="X312" s="5"/>
      <c r="Y312" s="3"/>
      <c r="AC312" s="5"/>
      <c r="AD312" s="3"/>
      <c r="AF312" s="5"/>
      <c r="AG312" s="3"/>
    </row>
    <row r="313" spans="15:33">
      <c r="O313" s="5"/>
      <c r="P313" s="3"/>
      <c r="S313" s="5"/>
      <c r="T313" s="3"/>
      <c r="X313" s="5"/>
      <c r="Y313" s="3"/>
      <c r="AC313" s="5"/>
      <c r="AD313" s="3"/>
      <c r="AF313" s="5"/>
      <c r="AG313" s="3"/>
    </row>
    <row r="314" spans="15:33">
      <c r="O314" s="5"/>
      <c r="P314" s="3"/>
      <c r="S314" s="5"/>
      <c r="T314" s="3"/>
      <c r="X314" s="5"/>
      <c r="Y314" s="3"/>
      <c r="AC314" s="5"/>
      <c r="AD314" s="3"/>
      <c r="AF314" s="5"/>
      <c r="AG314" s="3"/>
    </row>
    <row r="315" spans="15:33">
      <c r="O315" s="5"/>
      <c r="P315" s="3"/>
      <c r="S315" s="5"/>
      <c r="T315" s="3"/>
      <c r="X315" s="5"/>
      <c r="Y315" s="3"/>
      <c r="AC315" s="5"/>
      <c r="AD315" s="3"/>
      <c r="AF315" s="5"/>
      <c r="AG315" s="3"/>
    </row>
    <row r="316" spans="15:33">
      <c r="O316" s="5"/>
      <c r="P316" s="3"/>
      <c r="S316" s="5"/>
      <c r="T316" s="3"/>
      <c r="X316" s="5"/>
      <c r="Y316" s="3"/>
      <c r="AC316" s="5"/>
      <c r="AD316" s="3"/>
      <c r="AF316" s="5"/>
      <c r="AG316" s="3"/>
    </row>
    <row r="317" spans="15:33">
      <c r="O317" s="5"/>
      <c r="P317" s="3"/>
      <c r="S317" s="5"/>
      <c r="T317" s="3"/>
      <c r="X317" s="5"/>
      <c r="Y317" s="3"/>
      <c r="AC317" s="5"/>
      <c r="AD317" s="3"/>
      <c r="AF317" s="5"/>
      <c r="AG317" s="3"/>
    </row>
    <row r="318" spans="15:33">
      <c r="O318" s="5"/>
      <c r="P318" s="3"/>
      <c r="S318" s="5"/>
      <c r="T318" s="3"/>
      <c r="X318" s="5"/>
      <c r="Y318" s="3"/>
      <c r="AC318" s="5"/>
      <c r="AD318" s="3"/>
      <c r="AF318" s="5"/>
      <c r="AG318" s="3"/>
    </row>
    <row r="319" spans="15:33">
      <c r="O319" s="5"/>
      <c r="P319" s="3"/>
      <c r="S319" s="5"/>
      <c r="T319" s="3"/>
      <c r="X319" s="5"/>
      <c r="Y319" s="3"/>
      <c r="AC319" s="5"/>
      <c r="AD319" s="3"/>
      <c r="AF319" s="5"/>
      <c r="AG319" s="3"/>
    </row>
    <row r="320" spans="15:33">
      <c r="O320" s="5"/>
      <c r="P320" s="3"/>
      <c r="S320" s="5"/>
      <c r="T320" s="3"/>
      <c r="X320" s="5"/>
      <c r="Y320" s="3"/>
      <c r="AC320" s="5"/>
      <c r="AD320" s="3"/>
      <c r="AF320" s="5"/>
      <c r="AG320" s="3"/>
    </row>
    <row r="321" spans="15:33">
      <c r="O321" s="5"/>
      <c r="P321" s="3"/>
      <c r="S321" s="5"/>
      <c r="T321" s="3"/>
      <c r="X321" s="5"/>
      <c r="Y321" s="3"/>
      <c r="AC321" s="5"/>
      <c r="AD321" s="3"/>
      <c r="AF321" s="5"/>
      <c r="AG321" s="3"/>
    </row>
    <row r="322" spans="15:33">
      <c r="O322" s="5"/>
      <c r="P322" s="3"/>
      <c r="S322" s="5"/>
      <c r="T322" s="3"/>
      <c r="X322" s="5"/>
      <c r="Y322" s="3"/>
      <c r="AC322" s="5"/>
      <c r="AD322" s="3"/>
      <c r="AF322" s="5"/>
      <c r="AG322" s="3"/>
    </row>
    <row r="323" spans="15:33">
      <c r="O323" s="5"/>
      <c r="P323" s="3"/>
      <c r="S323" s="5"/>
      <c r="T323" s="3"/>
      <c r="X323" s="5"/>
      <c r="Y323" s="3"/>
      <c r="AC323" s="5"/>
      <c r="AD323" s="3"/>
      <c r="AF323" s="5"/>
      <c r="AG323" s="3"/>
    </row>
    <row r="324" spans="15:33">
      <c r="O324" s="5"/>
      <c r="P324" s="3"/>
      <c r="S324" s="5"/>
      <c r="T324" s="3"/>
      <c r="X324" s="5"/>
      <c r="Y324" s="3"/>
      <c r="AC324" s="5"/>
      <c r="AD324" s="3"/>
      <c r="AF324" s="5"/>
      <c r="AG324" s="3"/>
    </row>
    <row r="325" spans="15:33">
      <c r="O325" s="5"/>
      <c r="P325" s="3"/>
      <c r="S325" s="5"/>
      <c r="T325" s="3"/>
      <c r="X325" s="5"/>
      <c r="Y325" s="3"/>
      <c r="AC325" s="5"/>
      <c r="AD325" s="3"/>
      <c r="AF325" s="5"/>
      <c r="AG325" s="3"/>
    </row>
    <row r="326" spans="15:33">
      <c r="O326" s="5"/>
      <c r="P326" s="3"/>
      <c r="S326" s="5"/>
      <c r="T326" s="3"/>
      <c r="X326" s="5"/>
      <c r="Y326" s="3"/>
      <c r="AC326" s="5"/>
      <c r="AD326" s="3"/>
      <c r="AF326" s="5"/>
      <c r="AG326" s="3"/>
    </row>
    <row r="327" spans="15:33">
      <c r="O327" s="5"/>
      <c r="P327" s="3"/>
      <c r="S327" s="5"/>
      <c r="T327" s="3"/>
      <c r="X327" s="5"/>
      <c r="Y327" s="3"/>
      <c r="AC327" s="5"/>
      <c r="AD327" s="3"/>
      <c r="AF327" s="5"/>
      <c r="AG327" s="3"/>
    </row>
    <row r="328" spans="15:33">
      <c r="O328" s="5"/>
      <c r="P328" s="3"/>
      <c r="S328" s="5"/>
      <c r="T328" s="3"/>
      <c r="X328" s="5"/>
      <c r="Y328" s="3"/>
      <c r="AC328" s="5"/>
      <c r="AD328" s="3"/>
      <c r="AF328" s="5"/>
      <c r="AG328" s="3"/>
    </row>
    <row r="329" spans="15:33">
      <c r="O329" s="5"/>
      <c r="P329" s="3"/>
      <c r="S329" s="5"/>
      <c r="T329" s="3"/>
      <c r="X329" s="5"/>
      <c r="Y329" s="3"/>
      <c r="AC329" s="5"/>
      <c r="AD329" s="3"/>
      <c r="AF329" s="5"/>
      <c r="AG329" s="3"/>
    </row>
    <row r="330" spans="15:33">
      <c r="O330" s="5"/>
      <c r="P330" s="3"/>
      <c r="S330" s="5"/>
      <c r="T330" s="3"/>
      <c r="X330" s="5"/>
      <c r="Y330" s="3"/>
      <c r="AC330" s="5"/>
      <c r="AD330" s="3"/>
      <c r="AF330" s="5"/>
      <c r="AG330" s="3"/>
    </row>
    <row r="331" spans="15:33">
      <c r="O331" s="5"/>
      <c r="P331" s="3"/>
      <c r="S331" s="5"/>
      <c r="T331" s="3"/>
      <c r="X331" s="5"/>
      <c r="Y331" s="3"/>
      <c r="AC331" s="5"/>
      <c r="AD331" s="3"/>
      <c r="AF331" s="5"/>
      <c r="AG331" s="3"/>
    </row>
    <row r="332" spans="15:33">
      <c r="O332" s="5"/>
      <c r="P332" s="3"/>
      <c r="S332" s="5"/>
      <c r="T332" s="3"/>
      <c r="X332" s="5"/>
      <c r="Y332" s="3"/>
      <c r="AC332" s="5"/>
      <c r="AD332" s="3"/>
      <c r="AF332" s="5"/>
      <c r="AG332" s="3"/>
    </row>
    <row r="333" spans="15:33">
      <c r="O333" s="5"/>
      <c r="P333" s="3"/>
      <c r="S333" s="5"/>
      <c r="T333" s="3"/>
      <c r="X333" s="5"/>
      <c r="Y333" s="3"/>
      <c r="AC333" s="5"/>
      <c r="AD333" s="3"/>
      <c r="AF333" s="5"/>
      <c r="AG333" s="3"/>
    </row>
    <row r="334" spans="15:33">
      <c r="O334" s="5"/>
      <c r="P334" s="3"/>
      <c r="S334" s="5"/>
      <c r="T334" s="3"/>
      <c r="X334" s="5"/>
      <c r="Y334" s="3"/>
      <c r="AC334" s="5"/>
      <c r="AD334" s="3"/>
      <c r="AF334" s="5"/>
      <c r="AG334" s="3"/>
    </row>
    <row r="335" spans="15:33">
      <c r="O335" s="5"/>
      <c r="P335" s="3"/>
      <c r="S335" s="5"/>
      <c r="T335" s="3"/>
      <c r="X335" s="5"/>
      <c r="Y335" s="3"/>
      <c r="AC335" s="5"/>
      <c r="AD335" s="3"/>
      <c r="AF335" s="5"/>
      <c r="AG335" s="3"/>
    </row>
    <row r="336" spans="15:33">
      <c r="O336" s="5"/>
      <c r="P336" s="3"/>
      <c r="S336" s="5"/>
      <c r="T336" s="3"/>
      <c r="X336" s="5"/>
      <c r="Y336" s="3"/>
      <c r="AC336" s="5"/>
      <c r="AD336" s="3"/>
      <c r="AF336" s="5"/>
      <c r="AG336" s="3"/>
    </row>
    <row r="337" spans="15:33">
      <c r="O337" s="5"/>
      <c r="P337" s="3"/>
      <c r="S337" s="5"/>
      <c r="T337" s="3"/>
      <c r="X337" s="5"/>
      <c r="Y337" s="3"/>
      <c r="AC337" s="5"/>
      <c r="AD337" s="3"/>
      <c r="AF337" s="5"/>
      <c r="AG337" s="3"/>
    </row>
    <row r="338" spans="15:33">
      <c r="O338" s="5"/>
      <c r="P338" s="3"/>
      <c r="S338" s="5"/>
      <c r="T338" s="3"/>
      <c r="X338" s="5"/>
      <c r="Y338" s="3"/>
      <c r="AC338" s="5"/>
      <c r="AD338" s="3"/>
      <c r="AF338" s="5"/>
      <c r="AG338" s="3"/>
    </row>
    <row r="339" spans="15:33">
      <c r="O339" s="5"/>
      <c r="P339" s="3"/>
      <c r="S339" s="5"/>
      <c r="T339" s="3"/>
      <c r="X339" s="5"/>
      <c r="Y339" s="3"/>
      <c r="AC339" s="5"/>
      <c r="AD339" s="3"/>
      <c r="AF339" s="5"/>
      <c r="AG339" s="3"/>
    </row>
    <row r="340" spans="15:33">
      <c r="O340" s="5"/>
      <c r="P340" s="3"/>
      <c r="S340" s="5"/>
      <c r="T340" s="3"/>
      <c r="X340" s="5"/>
      <c r="Y340" s="3"/>
      <c r="AC340" s="5"/>
      <c r="AD340" s="3"/>
      <c r="AF340" s="5"/>
      <c r="AG340" s="3"/>
    </row>
    <row r="341" spans="15:33">
      <c r="O341" s="5"/>
      <c r="P341" s="3"/>
      <c r="S341" s="5"/>
      <c r="T341" s="3"/>
      <c r="X341" s="5"/>
      <c r="Y341" s="3"/>
      <c r="AC341" s="5"/>
      <c r="AD341" s="3"/>
      <c r="AF341" s="5"/>
      <c r="AG341" s="3"/>
    </row>
    <row r="342" spans="15:33">
      <c r="O342" s="5"/>
      <c r="P342" s="3"/>
      <c r="S342" s="5"/>
      <c r="T342" s="3"/>
      <c r="X342" s="5"/>
      <c r="Y342" s="3"/>
      <c r="AC342" s="5"/>
      <c r="AD342" s="3"/>
      <c r="AF342" s="5"/>
      <c r="AG342" s="3"/>
    </row>
    <row r="343" spans="15:33">
      <c r="O343" s="5"/>
      <c r="P343" s="3"/>
      <c r="S343" s="5"/>
      <c r="T343" s="3"/>
      <c r="X343" s="5"/>
      <c r="Y343" s="3"/>
      <c r="AC343" s="5"/>
      <c r="AD343" s="3"/>
      <c r="AF343" s="5"/>
      <c r="AG343" s="3"/>
    </row>
    <row r="344" spans="15:33">
      <c r="O344" s="5"/>
      <c r="P344" s="3"/>
      <c r="S344" s="5"/>
      <c r="T344" s="3"/>
      <c r="X344" s="5"/>
      <c r="Y344" s="3"/>
      <c r="AC344" s="5"/>
      <c r="AD344" s="3"/>
      <c r="AF344" s="5"/>
      <c r="AG344" s="3"/>
    </row>
    <row r="345" spans="15:33">
      <c r="O345" s="5"/>
      <c r="P345" s="3"/>
      <c r="S345" s="5"/>
      <c r="T345" s="3"/>
      <c r="X345" s="5"/>
      <c r="Y345" s="3"/>
      <c r="AC345" s="5"/>
      <c r="AD345" s="3"/>
      <c r="AF345" s="5"/>
      <c r="AG345" s="3"/>
    </row>
    <row r="346" spans="15:33">
      <c r="O346" s="5"/>
      <c r="P346" s="3"/>
      <c r="S346" s="5"/>
      <c r="T346" s="3"/>
      <c r="X346" s="5"/>
      <c r="Y346" s="3"/>
      <c r="AC346" s="5"/>
      <c r="AD346" s="3"/>
      <c r="AF346" s="5"/>
      <c r="AG346" s="3"/>
    </row>
    <row r="347" spans="15:33">
      <c r="O347" s="5"/>
      <c r="P347" s="3"/>
      <c r="S347" s="5"/>
      <c r="T347" s="3"/>
      <c r="X347" s="5"/>
      <c r="Y347" s="3"/>
      <c r="AC347" s="5"/>
      <c r="AD347" s="3"/>
      <c r="AF347" s="5"/>
      <c r="AG347" s="3"/>
    </row>
    <row r="348" spans="15:33">
      <c r="O348" s="5"/>
      <c r="P348" s="3"/>
      <c r="S348" s="5"/>
      <c r="T348" s="3"/>
      <c r="X348" s="5"/>
      <c r="Y348" s="3"/>
      <c r="AC348" s="5"/>
      <c r="AD348" s="3"/>
      <c r="AF348" s="5"/>
      <c r="AG348" s="3"/>
    </row>
    <row r="349" spans="15:33">
      <c r="O349" s="5"/>
      <c r="P349" s="3"/>
      <c r="S349" s="5"/>
      <c r="T349" s="3"/>
      <c r="X349" s="5"/>
      <c r="Y349" s="3"/>
      <c r="AC349" s="5"/>
      <c r="AD349" s="3"/>
      <c r="AF349" s="5"/>
      <c r="AG349" s="3"/>
    </row>
    <row r="350" spans="15:33">
      <c r="O350" s="5"/>
      <c r="P350" s="3"/>
      <c r="S350" s="5"/>
      <c r="T350" s="3"/>
      <c r="X350" s="5"/>
      <c r="Y350" s="3"/>
      <c r="AC350" s="5"/>
      <c r="AD350" s="3"/>
      <c r="AF350" s="5"/>
      <c r="AG350" s="3"/>
    </row>
    <row r="351" spans="15:33">
      <c r="O351" s="5"/>
      <c r="P351" s="3"/>
      <c r="S351" s="5"/>
      <c r="T351" s="3"/>
      <c r="X351" s="5"/>
      <c r="Y351" s="3"/>
      <c r="AC351" s="5"/>
      <c r="AD351" s="3"/>
      <c r="AF351" s="5"/>
      <c r="AG351" s="3"/>
    </row>
    <row r="352" spans="15:33">
      <c r="O352" s="5"/>
      <c r="P352" s="3"/>
      <c r="S352" s="5"/>
      <c r="T352" s="3"/>
      <c r="X352" s="5"/>
      <c r="Y352" s="3"/>
      <c r="AC352" s="5"/>
      <c r="AD352" s="3"/>
      <c r="AF352" s="5"/>
      <c r="AG352" s="3"/>
    </row>
    <row r="353" spans="15:33">
      <c r="O353" s="5"/>
      <c r="P353" s="3"/>
      <c r="S353" s="5"/>
      <c r="T353" s="3"/>
      <c r="X353" s="5"/>
      <c r="Y353" s="3"/>
      <c r="AC353" s="5"/>
      <c r="AD353" s="3"/>
      <c r="AF353" s="5"/>
      <c r="AG353" s="3"/>
    </row>
    <row r="354" spans="15:33">
      <c r="O354" s="5"/>
      <c r="P354" s="3"/>
      <c r="S354" s="5"/>
      <c r="T354" s="3"/>
      <c r="X354" s="5"/>
      <c r="Y354" s="3"/>
      <c r="AC354" s="5"/>
      <c r="AD354" s="3"/>
      <c r="AF354" s="5"/>
      <c r="AG354" s="3"/>
    </row>
    <row r="355" spans="15:33">
      <c r="O355" s="5"/>
      <c r="P355" s="3"/>
      <c r="S355" s="5"/>
      <c r="T355" s="3"/>
      <c r="X355" s="5"/>
      <c r="Y355" s="3"/>
      <c r="AC355" s="5"/>
      <c r="AD355" s="3"/>
      <c r="AF355" s="5"/>
      <c r="AG355" s="3"/>
    </row>
    <row r="356" spans="15:33">
      <c r="O356" s="5"/>
      <c r="P356" s="3"/>
      <c r="S356" s="5"/>
      <c r="T356" s="3"/>
      <c r="X356" s="5"/>
      <c r="Y356" s="3"/>
      <c r="AC356" s="5"/>
      <c r="AD356" s="3"/>
      <c r="AF356" s="5"/>
      <c r="AG356" s="3"/>
    </row>
    <row r="357" spans="15:33">
      <c r="O357" s="5"/>
      <c r="P357" s="3"/>
      <c r="S357" s="5"/>
      <c r="T357" s="3"/>
      <c r="X357" s="5"/>
      <c r="Y357" s="3"/>
      <c r="AC357" s="5"/>
      <c r="AD357" s="3"/>
      <c r="AF357" s="5"/>
      <c r="AG357" s="3"/>
    </row>
    <row r="358" spans="15:33">
      <c r="O358" s="5"/>
      <c r="P358" s="3"/>
      <c r="S358" s="5"/>
      <c r="T358" s="3"/>
      <c r="X358" s="5"/>
      <c r="Y358" s="3"/>
      <c r="AC358" s="5"/>
      <c r="AD358" s="3"/>
      <c r="AF358" s="5"/>
      <c r="AG358" s="3"/>
    </row>
    <row r="359" spans="15:33">
      <c r="O359" s="5"/>
      <c r="P359" s="3"/>
      <c r="S359" s="5"/>
      <c r="T359" s="3"/>
      <c r="X359" s="5"/>
      <c r="Y359" s="3"/>
      <c r="AC359" s="5"/>
      <c r="AD359" s="3"/>
      <c r="AF359" s="5"/>
      <c r="AG359" s="3"/>
    </row>
    <row r="360" spans="15:33">
      <c r="O360" s="5"/>
      <c r="P360" s="3"/>
      <c r="S360" s="5"/>
      <c r="T360" s="3"/>
      <c r="X360" s="5"/>
      <c r="Y360" s="3"/>
      <c r="AC360" s="5"/>
      <c r="AD360" s="3"/>
      <c r="AF360" s="5"/>
      <c r="AG360" s="3"/>
    </row>
    <row r="361" spans="15:33">
      <c r="O361" s="5"/>
      <c r="P361" s="3"/>
      <c r="S361" s="5"/>
      <c r="T361" s="3"/>
      <c r="X361" s="5"/>
      <c r="Y361" s="3"/>
      <c r="AC361" s="5"/>
      <c r="AD361" s="3"/>
      <c r="AF361" s="5"/>
      <c r="AG361" s="3"/>
    </row>
    <row r="362" spans="15:33">
      <c r="O362" s="5"/>
      <c r="P362" s="3"/>
      <c r="S362" s="5"/>
      <c r="T362" s="3"/>
      <c r="X362" s="5"/>
      <c r="Y362" s="3"/>
      <c r="AC362" s="5"/>
      <c r="AD362" s="3"/>
      <c r="AF362" s="5"/>
      <c r="AG362" s="3"/>
    </row>
    <row r="363" spans="15:33">
      <c r="O363" s="5"/>
      <c r="P363" s="3"/>
      <c r="S363" s="5"/>
      <c r="T363" s="3"/>
      <c r="X363" s="5"/>
      <c r="Y363" s="3"/>
      <c r="AC363" s="5"/>
      <c r="AD363" s="3"/>
      <c r="AF363" s="5"/>
      <c r="AG363" s="3"/>
    </row>
    <row r="364" spans="15:33">
      <c r="O364" s="5"/>
      <c r="P364" s="3"/>
      <c r="S364" s="5"/>
      <c r="T364" s="3"/>
      <c r="X364" s="5"/>
      <c r="Y364" s="3"/>
      <c r="AC364" s="5"/>
      <c r="AD364" s="3"/>
      <c r="AF364" s="5"/>
      <c r="AG364" s="3"/>
    </row>
    <row r="365" spans="15:33">
      <c r="O365" s="5"/>
      <c r="P365" s="3"/>
      <c r="S365" s="5"/>
      <c r="T365" s="3"/>
      <c r="X365" s="5"/>
      <c r="Y365" s="3"/>
      <c r="AC365" s="5"/>
      <c r="AD365" s="3"/>
      <c r="AF365" s="5"/>
      <c r="AG365" s="3"/>
    </row>
    <row r="366" spans="15:33">
      <c r="O366" s="5"/>
      <c r="P366" s="3"/>
      <c r="S366" s="5"/>
      <c r="T366" s="3"/>
      <c r="X366" s="5"/>
      <c r="Y366" s="3"/>
      <c r="AC366" s="5"/>
      <c r="AD366" s="3"/>
      <c r="AF366" s="5"/>
      <c r="AG366" s="3"/>
    </row>
    <row r="367" spans="15:33">
      <c r="O367" s="5"/>
      <c r="P367" s="3"/>
      <c r="S367" s="5"/>
      <c r="T367" s="3"/>
      <c r="X367" s="5"/>
      <c r="Y367" s="3"/>
      <c r="AC367" s="5"/>
      <c r="AD367" s="3"/>
      <c r="AF367" s="5"/>
      <c r="AG367" s="3"/>
    </row>
    <row r="368" spans="15:33">
      <c r="O368" s="5"/>
      <c r="P368" s="3"/>
      <c r="S368" s="5"/>
      <c r="T368" s="3"/>
      <c r="X368" s="5"/>
      <c r="Y368" s="3"/>
      <c r="AC368" s="5"/>
      <c r="AD368" s="3"/>
      <c r="AF368" s="5"/>
      <c r="AG368" s="3"/>
    </row>
    <row r="369" spans="15:33">
      <c r="O369" s="5"/>
      <c r="P369" s="3"/>
      <c r="S369" s="5"/>
      <c r="T369" s="3"/>
      <c r="X369" s="5"/>
      <c r="Y369" s="3"/>
      <c r="AC369" s="5"/>
      <c r="AD369" s="3"/>
      <c r="AF369" s="5"/>
      <c r="AG369" s="3"/>
    </row>
    <row r="370" spans="15:33">
      <c r="O370" s="5"/>
      <c r="P370" s="3"/>
      <c r="S370" s="5"/>
      <c r="T370" s="3"/>
      <c r="X370" s="5"/>
      <c r="Y370" s="3"/>
      <c r="AC370" s="5"/>
      <c r="AD370" s="3"/>
      <c r="AF370" s="5"/>
      <c r="AG370" s="3"/>
    </row>
    <row r="371" spans="15:33">
      <c r="O371" s="5"/>
      <c r="P371" s="3"/>
      <c r="S371" s="5"/>
      <c r="T371" s="3"/>
      <c r="X371" s="5"/>
      <c r="Y371" s="3"/>
      <c r="AC371" s="5"/>
      <c r="AD371" s="3"/>
      <c r="AF371" s="5"/>
      <c r="AG371" s="3"/>
    </row>
    <row r="372" spans="15:33">
      <c r="O372" s="5"/>
      <c r="P372" s="3"/>
      <c r="S372" s="5"/>
      <c r="T372" s="3"/>
      <c r="X372" s="5"/>
      <c r="Y372" s="3"/>
      <c r="AC372" s="5"/>
      <c r="AD372" s="3"/>
      <c r="AF372" s="5"/>
      <c r="AG372" s="3"/>
    </row>
    <row r="373" spans="15:33">
      <c r="O373" s="5"/>
      <c r="P373" s="3"/>
      <c r="S373" s="5"/>
      <c r="T373" s="3"/>
      <c r="X373" s="5"/>
      <c r="Y373" s="3"/>
      <c r="AC373" s="5"/>
      <c r="AD373" s="3"/>
      <c r="AF373" s="5"/>
      <c r="AG373" s="3"/>
    </row>
    <row r="374" spans="15:33">
      <c r="O374" s="5"/>
      <c r="P374" s="3"/>
      <c r="S374" s="5"/>
      <c r="T374" s="3"/>
      <c r="X374" s="5"/>
      <c r="Y374" s="3"/>
      <c r="AC374" s="5"/>
      <c r="AD374" s="3"/>
      <c r="AF374" s="5"/>
      <c r="AG374" s="3"/>
    </row>
    <row r="375" spans="15:33">
      <c r="O375" s="5"/>
      <c r="P375" s="3"/>
      <c r="S375" s="5"/>
      <c r="T375" s="3"/>
      <c r="X375" s="5"/>
      <c r="Y375" s="3"/>
      <c r="AC375" s="5"/>
      <c r="AD375" s="3"/>
      <c r="AF375" s="5"/>
      <c r="AG375" s="3"/>
    </row>
    <row r="376" spans="15:33">
      <c r="O376" s="5"/>
      <c r="P376" s="3"/>
      <c r="S376" s="5"/>
      <c r="T376" s="3"/>
      <c r="X376" s="5"/>
      <c r="Y376" s="3"/>
      <c r="AC376" s="5"/>
      <c r="AD376" s="3"/>
      <c r="AF376" s="5"/>
      <c r="AG376" s="3"/>
    </row>
    <row r="377" spans="15:33">
      <c r="O377" s="5"/>
      <c r="P377" s="3"/>
      <c r="S377" s="5"/>
      <c r="T377" s="3"/>
      <c r="X377" s="5"/>
      <c r="Y377" s="3"/>
      <c r="AC377" s="5"/>
      <c r="AD377" s="3"/>
      <c r="AF377" s="5"/>
      <c r="AG377" s="3"/>
    </row>
    <row r="378" spans="15:33">
      <c r="O378" s="5"/>
      <c r="P378" s="3"/>
      <c r="S378" s="5"/>
      <c r="T378" s="3"/>
      <c r="X378" s="5"/>
      <c r="Y378" s="3"/>
      <c r="AC378" s="5"/>
      <c r="AD378" s="3"/>
      <c r="AF378" s="5"/>
      <c r="AG378" s="3"/>
    </row>
    <row r="379" spans="15:33">
      <c r="O379" s="5"/>
      <c r="P379" s="3"/>
      <c r="S379" s="5"/>
      <c r="T379" s="3"/>
      <c r="X379" s="5"/>
      <c r="Y379" s="3"/>
      <c r="AC379" s="5"/>
      <c r="AD379" s="3"/>
      <c r="AF379" s="5"/>
      <c r="AG379" s="3"/>
    </row>
    <row r="380" spans="15:33">
      <c r="O380" s="5"/>
      <c r="P380" s="3"/>
      <c r="S380" s="5"/>
      <c r="T380" s="3"/>
      <c r="X380" s="5"/>
      <c r="Y380" s="3"/>
      <c r="AC380" s="5"/>
      <c r="AD380" s="3"/>
      <c r="AF380" s="5"/>
      <c r="AG380" s="3"/>
    </row>
    <row r="381" spans="15:33">
      <c r="O381" s="5"/>
      <c r="P381" s="3"/>
      <c r="S381" s="5"/>
      <c r="T381" s="3"/>
      <c r="X381" s="5"/>
      <c r="Y381" s="3"/>
      <c r="AC381" s="5"/>
      <c r="AD381" s="3"/>
      <c r="AF381" s="5"/>
      <c r="AG381" s="3"/>
    </row>
    <row r="382" spans="15:33">
      <c r="O382" s="5"/>
      <c r="P382" s="3"/>
      <c r="S382" s="5"/>
      <c r="T382" s="3"/>
      <c r="X382" s="5"/>
      <c r="Y382" s="3"/>
      <c r="AC382" s="5"/>
      <c r="AD382" s="3"/>
      <c r="AF382" s="5"/>
      <c r="AG382" s="3"/>
    </row>
    <row r="383" spans="15:33">
      <c r="O383" s="5"/>
      <c r="P383" s="3"/>
      <c r="S383" s="5"/>
      <c r="T383" s="3"/>
      <c r="X383" s="5"/>
      <c r="Y383" s="3"/>
      <c r="AC383" s="5"/>
      <c r="AD383" s="3"/>
      <c r="AF383" s="5"/>
      <c r="AG383" s="3"/>
    </row>
    <row r="384" spans="15:33">
      <c r="O384" s="5"/>
      <c r="P384" s="3"/>
      <c r="S384" s="5"/>
      <c r="T384" s="3"/>
      <c r="X384" s="5"/>
      <c r="Y384" s="3"/>
      <c r="AC384" s="5"/>
      <c r="AD384" s="3"/>
      <c r="AF384" s="5"/>
      <c r="AG384" s="3"/>
    </row>
    <row r="385" spans="15:33">
      <c r="O385" s="5"/>
      <c r="P385" s="3"/>
      <c r="S385" s="5"/>
      <c r="T385" s="3"/>
      <c r="X385" s="5"/>
      <c r="Y385" s="3"/>
      <c r="AC385" s="5"/>
      <c r="AD385" s="3"/>
      <c r="AF385" s="5"/>
      <c r="AG385" s="3"/>
    </row>
    <row r="386" spans="15:33">
      <c r="O386" s="5"/>
      <c r="P386" s="3"/>
      <c r="S386" s="5"/>
      <c r="T386" s="3"/>
      <c r="X386" s="5"/>
      <c r="Y386" s="3"/>
      <c r="AC386" s="5"/>
      <c r="AD386" s="3"/>
      <c r="AF386" s="5"/>
      <c r="AG386" s="3"/>
    </row>
    <row r="387" spans="15:33">
      <c r="O387" s="5"/>
      <c r="P387" s="3"/>
      <c r="S387" s="5"/>
      <c r="T387" s="3"/>
      <c r="X387" s="5"/>
      <c r="Y387" s="3"/>
      <c r="AC387" s="5"/>
      <c r="AD387" s="3"/>
      <c r="AF387" s="5"/>
      <c r="AG387" s="3"/>
    </row>
    <row r="388" spans="15:33">
      <c r="O388" s="5"/>
      <c r="P388" s="3"/>
      <c r="S388" s="5"/>
      <c r="T388" s="3"/>
      <c r="X388" s="5"/>
      <c r="Y388" s="3"/>
      <c r="AC388" s="5"/>
      <c r="AD388" s="3"/>
      <c r="AF388" s="5"/>
      <c r="AG388" s="3"/>
    </row>
    <row r="389" spans="15:33">
      <c r="O389" s="5"/>
      <c r="P389" s="3"/>
      <c r="S389" s="5"/>
      <c r="T389" s="3"/>
      <c r="X389" s="5"/>
      <c r="Y389" s="3"/>
      <c r="AC389" s="5"/>
      <c r="AD389" s="3"/>
      <c r="AF389" s="5"/>
      <c r="AG389" s="3"/>
    </row>
    <row r="390" spans="15:33">
      <c r="O390" s="5"/>
      <c r="P390" s="3"/>
      <c r="S390" s="5"/>
      <c r="T390" s="3"/>
      <c r="X390" s="5"/>
      <c r="Y390" s="3"/>
      <c r="AC390" s="5"/>
      <c r="AD390" s="3"/>
      <c r="AF390" s="5"/>
      <c r="AG390" s="3"/>
    </row>
    <row r="391" spans="15:33">
      <c r="O391" s="5"/>
      <c r="P391" s="3"/>
      <c r="S391" s="5"/>
      <c r="T391" s="3"/>
      <c r="X391" s="5"/>
      <c r="Y391" s="3"/>
      <c r="AC391" s="5"/>
      <c r="AD391" s="3"/>
      <c r="AF391" s="5"/>
      <c r="AG391" s="3"/>
    </row>
    <row r="392" spans="15:33">
      <c r="O392" s="5"/>
      <c r="P392" s="3"/>
      <c r="S392" s="5"/>
      <c r="T392" s="3"/>
      <c r="X392" s="5"/>
      <c r="Y392" s="3"/>
      <c r="AC392" s="5"/>
      <c r="AD392" s="3"/>
      <c r="AF392" s="5"/>
      <c r="AG392" s="3"/>
    </row>
    <row r="393" spans="15:33">
      <c r="O393" s="5"/>
      <c r="P393" s="3"/>
      <c r="S393" s="5"/>
      <c r="T393" s="3"/>
      <c r="X393" s="5"/>
      <c r="Y393" s="3"/>
      <c r="AC393" s="5"/>
      <c r="AD393" s="3"/>
      <c r="AF393" s="5"/>
      <c r="AG393" s="3"/>
    </row>
    <row r="394" spans="15:33">
      <c r="O394" s="5"/>
      <c r="P394" s="3"/>
      <c r="S394" s="5"/>
      <c r="T394" s="3"/>
      <c r="X394" s="5"/>
      <c r="Y394" s="3"/>
      <c r="AC394" s="5"/>
      <c r="AD394" s="3"/>
      <c r="AF394" s="5"/>
      <c r="AG394" s="3"/>
    </row>
    <row r="395" spans="15:33">
      <c r="O395" s="5"/>
      <c r="P395" s="3"/>
      <c r="S395" s="5"/>
      <c r="T395" s="3"/>
      <c r="X395" s="5"/>
      <c r="Y395" s="3"/>
      <c r="AC395" s="5"/>
      <c r="AD395" s="3"/>
      <c r="AF395" s="5"/>
      <c r="AG395" s="3"/>
    </row>
    <row r="396" spans="15:33">
      <c r="O396" s="5"/>
      <c r="P396" s="3"/>
      <c r="S396" s="5"/>
      <c r="T396" s="3"/>
      <c r="X396" s="5"/>
      <c r="Y396" s="3"/>
      <c r="AC396" s="5"/>
      <c r="AD396" s="3"/>
      <c r="AF396" s="5"/>
      <c r="AG396" s="3"/>
    </row>
    <row r="397" spans="15:33">
      <c r="O397" s="5"/>
      <c r="P397" s="3"/>
      <c r="S397" s="5"/>
      <c r="T397" s="3"/>
      <c r="X397" s="5"/>
      <c r="Y397" s="3"/>
      <c r="AC397" s="5"/>
      <c r="AD397" s="3"/>
      <c r="AF397" s="5"/>
      <c r="AG397" s="3"/>
    </row>
    <row r="398" spans="15:33">
      <c r="O398" s="5"/>
      <c r="P398" s="3"/>
      <c r="S398" s="5"/>
      <c r="T398" s="3"/>
      <c r="X398" s="5"/>
      <c r="Y398" s="3"/>
      <c r="AC398" s="5"/>
      <c r="AD398" s="3"/>
      <c r="AF398" s="5"/>
      <c r="AG398" s="3"/>
    </row>
    <row r="399" spans="15:33">
      <c r="O399" s="5"/>
      <c r="P399" s="3"/>
      <c r="S399" s="5"/>
      <c r="T399" s="3"/>
      <c r="X399" s="5"/>
      <c r="Y399" s="3"/>
      <c r="AC399" s="5"/>
      <c r="AD399" s="3"/>
      <c r="AF399" s="5"/>
      <c r="AG399" s="3"/>
    </row>
    <row r="400" spans="15:33">
      <c r="O400" s="5"/>
      <c r="P400" s="3"/>
      <c r="S400" s="5"/>
      <c r="T400" s="3"/>
      <c r="X400" s="5"/>
      <c r="Y400" s="3"/>
      <c r="AC400" s="5"/>
      <c r="AD400" s="3"/>
      <c r="AF400" s="5"/>
      <c r="AG400" s="3"/>
    </row>
    <row r="401" spans="15:33">
      <c r="O401" s="5"/>
      <c r="P401" s="3"/>
      <c r="S401" s="5"/>
      <c r="T401" s="3"/>
      <c r="X401" s="5"/>
      <c r="Y401" s="3"/>
      <c r="AC401" s="5"/>
      <c r="AD401" s="3"/>
      <c r="AF401" s="5"/>
      <c r="AG401" s="3"/>
    </row>
    <row r="402" spans="15:33">
      <c r="O402" s="5"/>
      <c r="P402" s="3"/>
      <c r="S402" s="5"/>
      <c r="T402" s="3"/>
      <c r="X402" s="5"/>
      <c r="Y402" s="3"/>
      <c r="AC402" s="5"/>
      <c r="AD402" s="3"/>
      <c r="AF402" s="5"/>
      <c r="AG402" s="3"/>
    </row>
    <row r="403" spans="15:33">
      <c r="O403" s="5"/>
      <c r="P403" s="3"/>
      <c r="S403" s="5"/>
      <c r="T403" s="3"/>
      <c r="X403" s="5"/>
      <c r="Y403" s="3"/>
      <c r="AC403" s="5"/>
      <c r="AD403" s="3"/>
      <c r="AF403" s="5"/>
      <c r="AG403" s="3"/>
    </row>
    <row r="404" spans="15:33">
      <c r="O404" s="5"/>
      <c r="P404" s="3"/>
      <c r="S404" s="5"/>
      <c r="T404" s="3"/>
      <c r="X404" s="5"/>
      <c r="Y404" s="3"/>
      <c r="AC404" s="5"/>
      <c r="AD404" s="3"/>
      <c r="AF404" s="5"/>
      <c r="AG404" s="3"/>
    </row>
    <row r="405" spans="15:33">
      <c r="O405" s="5"/>
      <c r="P405" s="3"/>
      <c r="S405" s="5"/>
      <c r="T405" s="3"/>
      <c r="X405" s="5"/>
      <c r="Y405" s="3"/>
      <c r="AC405" s="5"/>
      <c r="AD405" s="3"/>
      <c r="AF405" s="5"/>
      <c r="AG405" s="3"/>
    </row>
    <row r="406" spans="15:33">
      <c r="O406" s="5"/>
      <c r="P406" s="3"/>
      <c r="S406" s="5"/>
      <c r="T406" s="3"/>
      <c r="X406" s="5"/>
      <c r="Y406" s="3"/>
      <c r="AC406" s="5"/>
      <c r="AD406" s="3"/>
      <c r="AF406" s="5"/>
      <c r="AG406" s="3"/>
    </row>
    <row r="407" spans="15:33">
      <c r="O407" s="5"/>
      <c r="P407" s="3"/>
      <c r="S407" s="5"/>
      <c r="T407" s="3"/>
      <c r="X407" s="5"/>
      <c r="Y407" s="3"/>
      <c r="AC407" s="5"/>
      <c r="AD407" s="3"/>
      <c r="AF407" s="5"/>
      <c r="AG407" s="3"/>
    </row>
    <row r="408" spans="15:33">
      <c r="O408" s="5"/>
      <c r="P408" s="3"/>
      <c r="S408" s="5"/>
      <c r="T408" s="3"/>
      <c r="X408" s="5"/>
      <c r="Y408" s="3"/>
      <c r="AC408" s="5"/>
      <c r="AD408" s="3"/>
      <c r="AF408" s="5"/>
      <c r="AG408" s="3"/>
    </row>
    <row r="409" spans="15:33">
      <c r="O409" s="5"/>
      <c r="P409" s="3"/>
      <c r="S409" s="5"/>
      <c r="T409" s="3"/>
      <c r="X409" s="5"/>
      <c r="Y409" s="3"/>
      <c r="AC409" s="5"/>
      <c r="AD409" s="3"/>
      <c r="AF409" s="5"/>
      <c r="AG409" s="3"/>
    </row>
    <row r="410" spans="15:33">
      <c r="O410" s="5"/>
      <c r="P410" s="3"/>
      <c r="S410" s="5"/>
      <c r="T410" s="3"/>
      <c r="X410" s="5"/>
      <c r="Y410" s="3"/>
      <c r="AC410" s="5"/>
      <c r="AD410" s="3"/>
      <c r="AF410" s="5"/>
      <c r="AG410" s="3"/>
    </row>
    <row r="411" spans="15:33">
      <c r="O411" s="5"/>
      <c r="P411" s="3"/>
      <c r="S411" s="5"/>
      <c r="T411" s="3"/>
      <c r="X411" s="5"/>
      <c r="Y411" s="3"/>
      <c r="AC411" s="5"/>
      <c r="AD411" s="3"/>
      <c r="AF411" s="5"/>
      <c r="AG411" s="3"/>
    </row>
    <row r="412" spans="15:33">
      <c r="O412" s="5"/>
      <c r="P412" s="3"/>
      <c r="S412" s="5"/>
      <c r="T412" s="3"/>
      <c r="X412" s="5"/>
      <c r="Y412" s="3"/>
      <c r="AC412" s="5"/>
      <c r="AD412" s="3"/>
      <c r="AF412" s="5"/>
      <c r="AG412" s="3"/>
    </row>
    <row r="413" spans="15:33">
      <c r="O413" s="5"/>
      <c r="P413" s="3"/>
      <c r="S413" s="5"/>
      <c r="T413" s="3"/>
      <c r="X413" s="5"/>
      <c r="Y413" s="3"/>
      <c r="AC413" s="5"/>
      <c r="AD413" s="3"/>
      <c r="AF413" s="5"/>
      <c r="AG413" s="3"/>
    </row>
    <row r="414" spans="15:33">
      <c r="O414" s="5"/>
      <c r="P414" s="3"/>
      <c r="S414" s="5"/>
      <c r="T414" s="3"/>
      <c r="X414" s="5"/>
      <c r="Y414" s="3"/>
      <c r="AC414" s="5"/>
      <c r="AD414" s="3"/>
      <c r="AF414" s="5"/>
      <c r="AG414" s="3"/>
    </row>
    <row r="415" spans="15:33">
      <c r="O415" s="5"/>
      <c r="P415" s="3"/>
      <c r="S415" s="5"/>
      <c r="T415" s="3"/>
      <c r="X415" s="5"/>
      <c r="Y415" s="3"/>
      <c r="AC415" s="5"/>
      <c r="AD415" s="3"/>
      <c r="AF415" s="5"/>
      <c r="AG415" s="3"/>
    </row>
    <row r="416" spans="15:33">
      <c r="O416" s="5"/>
      <c r="P416" s="3"/>
      <c r="S416" s="5"/>
      <c r="T416" s="3"/>
      <c r="X416" s="5"/>
      <c r="Y416" s="3"/>
      <c r="AC416" s="5"/>
      <c r="AD416" s="3"/>
      <c r="AF416" s="5"/>
      <c r="AG416" s="3"/>
    </row>
    <row r="417" spans="15:33">
      <c r="O417" s="5"/>
      <c r="P417" s="3"/>
      <c r="S417" s="5"/>
      <c r="T417" s="3"/>
      <c r="X417" s="5"/>
      <c r="Y417" s="3"/>
      <c r="AC417" s="5"/>
      <c r="AD417" s="3"/>
      <c r="AF417" s="5"/>
      <c r="AG417" s="3"/>
    </row>
    <row r="418" spans="15:33">
      <c r="O418" s="5"/>
      <c r="P418" s="3"/>
      <c r="S418" s="5"/>
      <c r="T418" s="3"/>
      <c r="X418" s="5"/>
      <c r="Y418" s="3"/>
      <c r="AC418" s="5"/>
      <c r="AD418" s="3"/>
      <c r="AF418" s="5"/>
      <c r="AG418" s="3"/>
    </row>
    <row r="419" spans="15:33">
      <c r="O419" s="5"/>
      <c r="P419" s="3"/>
      <c r="S419" s="5"/>
      <c r="T419" s="3"/>
      <c r="X419" s="5"/>
      <c r="Y419" s="3"/>
      <c r="AC419" s="5"/>
      <c r="AD419" s="3"/>
      <c r="AF419" s="5"/>
      <c r="AG419" s="3"/>
    </row>
    <row r="420" spans="15:33">
      <c r="O420" s="5"/>
      <c r="P420" s="3"/>
      <c r="S420" s="5"/>
      <c r="T420" s="3"/>
      <c r="X420" s="5"/>
      <c r="Y420" s="3"/>
      <c r="AC420" s="5"/>
      <c r="AD420" s="3"/>
      <c r="AF420" s="5"/>
      <c r="AG420" s="3"/>
    </row>
    <row r="421" spans="15:33">
      <c r="O421" s="5"/>
      <c r="P421" s="3"/>
      <c r="S421" s="5"/>
      <c r="T421" s="3"/>
      <c r="X421" s="5"/>
      <c r="Y421" s="3"/>
      <c r="AC421" s="5"/>
      <c r="AD421" s="3"/>
      <c r="AF421" s="5"/>
      <c r="AG421" s="3"/>
    </row>
    <row r="422" spans="15:33">
      <c r="O422" s="5"/>
      <c r="P422" s="3"/>
      <c r="S422" s="5"/>
      <c r="T422" s="3"/>
      <c r="X422" s="5"/>
      <c r="Y422" s="3"/>
      <c r="AC422" s="5"/>
      <c r="AD422" s="3"/>
      <c r="AF422" s="5"/>
      <c r="AG422" s="3"/>
    </row>
    <row r="423" spans="15:33">
      <c r="O423" s="5"/>
      <c r="P423" s="3"/>
      <c r="S423" s="5"/>
      <c r="T423" s="3"/>
      <c r="X423" s="5"/>
      <c r="Y423" s="3"/>
      <c r="AC423" s="5"/>
      <c r="AD423" s="3"/>
      <c r="AF423" s="5"/>
      <c r="AG423" s="3"/>
    </row>
    <row r="424" spans="15:33">
      <c r="O424" s="5"/>
      <c r="P424" s="3"/>
      <c r="S424" s="5"/>
      <c r="T424" s="3"/>
      <c r="X424" s="5"/>
      <c r="Y424" s="3"/>
      <c r="AC424" s="5"/>
      <c r="AD424" s="3"/>
      <c r="AF424" s="5"/>
      <c r="AG424" s="3"/>
    </row>
    <row r="425" spans="15:33">
      <c r="O425" s="5"/>
      <c r="P425" s="3"/>
      <c r="S425" s="5"/>
      <c r="T425" s="3"/>
      <c r="X425" s="5"/>
      <c r="Y425" s="3"/>
      <c r="AC425" s="5"/>
      <c r="AD425" s="3"/>
      <c r="AF425" s="5"/>
      <c r="AG425" s="3"/>
    </row>
    <row r="426" spans="15:33">
      <c r="O426" s="5"/>
      <c r="P426" s="3"/>
      <c r="S426" s="5"/>
      <c r="T426" s="3"/>
      <c r="X426" s="5"/>
      <c r="Y426" s="3"/>
      <c r="AC426" s="5"/>
      <c r="AD426" s="3"/>
      <c r="AF426" s="5"/>
      <c r="AG426" s="3"/>
    </row>
    <row r="427" spans="15:33">
      <c r="O427" s="5"/>
      <c r="P427" s="3"/>
      <c r="S427" s="5"/>
      <c r="T427" s="3"/>
      <c r="X427" s="5"/>
      <c r="Y427" s="3"/>
      <c r="AC427" s="5"/>
      <c r="AD427" s="3"/>
      <c r="AF427" s="5"/>
      <c r="AG427" s="3"/>
    </row>
    <row r="428" spans="15:33">
      <c r="O428" s="5"/>
      <c r="P428" s="3"/>
      <c r="S428" s="5"/>
      <c r="T428" s="3"/>
      <c r="X428" s="5"/>
      <c r="Y428" s="3"/>
      <c r="AC428" s="5"/>
      <c r="AD428" s="3"/>
      <c r="AF428" s="5"/>
      <c r="AG428" s="3"/>
    </row>
    <row r="429" spans="15:33">
      <c r="O429" s="5"/>
      <c r="P429" s="3"/>
      <c r="S429" s="5"/>
      <c r="T429" s="3"/>
      <c r="X429" s="5"/>
      <c r="Y429" s="3"/>
      <c r="AC429" s="5"/>
      <c r="AD429" s="3"/>
      <c r="AF429" s="5"/>
      <c r="AG429" s="3"/>
    </row>
    <row r="430" spans="15:33">
      <c r="O430" s="5"/>
      <c r="P430" s="3"/>
      <c r="S430" s="5"/>
      <c r="T430" s="3"/>
      <c r="X430" s="5"/>
      <c r="Y430" s="3"/>
      <c r="AC430" s="5"/>
      <c r="AD430" s="3"/>
      <c r="AF430" s="5"/>
      <c r="AG430" s="3"/>
    </row>
    <row r="431" spans="15:33">
      <c r="O431" s="5"/>
      <c r="P431" s="3"/>
      <c r="S431" s="5"/>
      <c r="T431" s="3"/>
      <c r="X431" s="5"/>
      <c r="Y431" s="3"/>
      <c r="AC431" s="5"/>
      <c r="AD431" s="3"/>
      <c r="AF431" s="5"/>
      <c r="AG431" s="3"/>
    </row>
    <row r="432" spans="15:33">
      <c r="O432" s="5"/>
      <c r="P432" s="3"/>
      <c r="S432" s="5"/>
      <c r="T432" s="3"/>
      <c r="X432" s="5"/>
      <c r="Y432" s="3"/>
      <c r="AC432" s="5"/>
      <c r="AD432" s="3"/>
      <c r="AF432" s="5"/>
      <c r="AG432" s="3"/>
    </row>
    <row r="433" spans="15:33">
      <c r="O433" s="5"/>
      <c r="P433" s="3"/>
      <c r="S433" s="5"/>
      <c r="T433" s="3"/>
      <c r="X433" s="5"/>
      <c r="Y433" s="3"/>
      <c r="AC433" s="5"/>
      <c r="AD433" s="3"/>
      <c r="AF433" s="5"/>
      <c r="AG433" s="3"/>
    </row>
    <row r="434" spans="15:33">
      <c r="O434" s="5"/>
      <c r="P434" s="3"/>
      <c r="S434" s="5"/>
      <c r="T434" s="3"/>
      <c r="X434" s="5"/>
      <c r="Y434" s="3"/>
      <c r="AC434" s="5"/>
      <c r="AD434" s="3"/>
      <c r="AF434" s="5"/>
      <c r="AG434" s="3"/>
    </row>
    <row r="435" spans="15:33">
      <c r="O435" s="5"/>
      <c r="P435" s="3"/>
      <c r="S435" s="5"/>
      <c r="T435" s="3"/>
      <c r="X435" s="5"/>
      <c r="Y435" s="3"/>
      <c r="AC435" s="5"/>
      <c r="AD435" s="3"/>
      <c r="AF435" s="5"/>
      <c r="AG435" s="3"/>
    </row>
    <row r="436" spans="15:33">
      <c r="O436" s="5"/>
      <c r="P436" s="3"/>
      <c r="S436" s="5"/>
      <c r="T436" s="3"/>
      <c r="X436" s="5"/>
      <c r="Y436" s="3"/>
      <c r="AC436" s="5"/>
      <c r="AD436" s="3"/>
      <c r="AF436" s="5"/>
      <c r="AG436" s="3"/>
    </row>
    <row r="437" spans="15:33">
      <c r="O437" s="5"/>
      <c r="P437" s="3"/>
      <c r="S437" s="5"/>
      <c r="T437" s="3"/>
      <c r="X437" s="5"/>
      <c r="Y437" s="3"/>
      <c r="AC437" s="5"/>
      <c r="AD437" s="3"/>
      <c r="AF437" s="5"/>
      <c r="AG437" s="3"/>
    </row>
    <row r="438" spans="15:33">
      <c r="O438" s="5"/>
      <c r="P438" s="3"/>
      <c r="S438" s="5"/>
      <c r="T438" s="3"/>
      <c r="X438" s="5"/>
      <c r="Y438" s="3"/>
      <c r="AC438" s="5"/>
      <c r="AD438" s="3"/>
      <c r="AF438" s="5"/>
      <c r="AG438" s="3"/>
    </row>
    <row r="439" spans="15:33">
      <c r="O439" s="5"/>
      <c r="P439" s="3"/>
      <c r="S439" s="5"/>
      <c r="T439" s="3"/>
      <c r="X439" s="5"/>
      <c r="Y439" s="3"/>
      <c r="AC439" s="5"/>
      <c r="AD439" s="3"/>
      <c r="AF439" s="5"/>
      <c r="AG439" s="3"/>
    </row>
    <row r="440" spans="15:33">
      <c r="O440" s="5"/>
      <c r="P440" s="3"/>
      <c r="S440" s="5"/>
      <c r="T440" s="3"/>
      <c r="X440" s="5"/>
      <c r="Y440" s="3"/>
      <c r="AC440" s="5"/>
      <c r="AD440" s="3"/>
      <c r="AF440" s="5"/>
      <c r="AG440" s="3"/>
    </row>
    <row r="441" spans="15:33">
      <c r="O441" s="5"/>
      <c r="P441" s="3"/>
      <c r="S441" s="5"/>
      <c r="T441" s="3"/>
      <c r="X441" s="5"/>
      <c r="Y441" s="3"/>
      <c r="AC441" s="5"/>
      <c r="AD441" s="3"/>
      <c r="AF441" s="5"/>
      <c r="AG441" s="3"/>
    </row>
    <row r="442" spans="15:33">
      <c r="O442" s="5"/>
      <c r="P442" s="3"/>
      <c r="S442" s="5"/>
      <c r="T442" s="3"/>
      <c r="X442" s="5"/>
      <c r="Y442" s="3"/>
      <c r="AC442" s="5"/>
      <c r="AD442" s="3"/>
      <c r="AF442" s="5"/>
      <c r="AG442" s="3"/>
    </row>
    <row r="443" spans="15:33">
      <c r="O443" s="5"/>
      <c r="P443" s="3"/>
      <c r="S443" s="5"/>
      <c r="T443" s="3"/>
      <c r="X443" s="5"/>
      <c r="Y443" s="3"/>
      <c r="AC443" s="5"/>
      <c r="AD443" s="3"/>
      <c r="AF443" s="5"/>
      <c r="AG443" s="3"/>
    </row>
    <row r="444" spans="15:33">
      <c r="O444" s="5"/>
      <c r="P444" s="3"/>
      <c r="S444" s="5"/>
      <c r="T444" s="3"/>
      <c r="X444" s="5"/>
      <c r="Y444" s="3"/>
      <c r="AC444" s="5"/>
      <c r="AD444" s="3"/>
      <c r="AF444" s="5"/>
      <c r="AG444" s="3"/>
    </row>
    <row r="445" spans="15:33">
      <c r="O445" s="5"/>
      <c r="P445" s="3"/>
      <c r="S445" s="5"/>
      <c r="T445" s="3"/>
      <c r="X445" s="5"/>
      <c r="Y445" s="3"/>
      <c r="AC445" s="5"/>
      <c r="AD445" s="3"/>
      <c r="AF445" s="5"/>
      <c r="AG445" s="3"/>
    </row>
    <row r="446" spans="15:33">
      <c r="O446" s="5"/>
      <c r="P446" s="3"/>
      <c r="S446" s="5"/>
      <c r="T446" s="3"/>
      <c r="X446" s="5"/>
      <c r="Y446" s="3"/>
      <c r="AC446" s="5"/>
      <c r="AD446" s="3"/>
      <c r="AF446" s="5"/>
      <c r="AG446" s="3"/>
    </row>
    <row r="447" spans="15:33">
      <c r="O447" s="5"/>
      <c r="P447" s="3"/>
      <c r="S447" s="5"/>
      <c r="T447" s="3"/>
      <c r="X447" s="5"/>
      <c r="Y447" s="3"/>
      <c r="AC447" s="5"/>
      <c r="AD447" s="3"/>
      <c r="AF447" s="5"/>
      <c r="AG447" s="3"/>
    </row>
    <row r="448" spans="15:33">
      <c r="O448" s="5"/>
      <c r="P448" s="3"/>
      <c r="S448" s="5"/>
      <c r="T448" s="3"/>
      <c r="X448" s="5"/>
      <c r="Y448" s="3"/>
      <c r="AC448" s="5"/>
      <c r="AD448" s="3"/>
      <c r="AF448" s="5"/>
      <c r="AG448" s="3"/>
    </row>
    <row r="449" spans="15:33">
      <c r="O449" s="5"/>
      <c r="P449" s="3"/>
      <c r="S449" s="5"/>
      <c r="T449" s="3"/>
      <c r="X449" s="5"/>
      <c r="Y449" s="3"/>
      <c r="AC449" s="5"/>
      <c r="AD449" s="3"/>
      <c r="AF449" s="5"/>
      <c r="AG449" s="3"/>
    </row>
    <row r="450" spans="15:33">
      <c r="O450" s="5"/>
      <c r="P450" s="3"/>
      <c r="S450" s="5"/>
      <c r="T450" s="3"/>
      <c r="X450" s="5"/>
      <c r="Y450" s="3"/>
      <c r="AC450" s="5"/>
      <c r="AD450" s="3"/>
      <c r="AF450" s="5"/>
      <c r="AG450" s="3"/>
    </row>
    <row r="451" spans="15:33">
      <c r="O451" s="5"/>
      <c r="P451" s="3"/>
      <c r="S451" s="5"/>
      <c r="T451" s="3"/>
      <c r="X451" s="5"/>
      <c r="Y451" s="3"/>
      <c r="AC451" s="5"/>
      <c r="AD451" s="3"/>
      <c r="AF451" s="5"/>
      <c r="AG451" s="3"/>
    </row>
    <row r="452" spans="15:33">
      <c r="O452" s="5"/>
      <c r="P452" s="3"/>
      <c r="S452" s="5"/>
      <c r="T452" s="3"/>
      <c r="X452" s="5"/>
      <c r="Y452" s="3"/>
      <c r="AC452" s="5"/>
      <c r="AD452" s="3"/>
      <c r="AF452" s="5"/>
      <c r="AG452" s="3"/>
    </row>
    <row r="453" spans="15:33">
      <c r="O453" s="5"/>
      <c r="P453" s="3"/>
      <c r="S453" s="5"/>
      <c r="T453" s="3"/>
      <c r="X453" s="5"/>
      <c r="Y453" s="3"/>
      <c r="AC453" s="5"/>
      <c r="AD453" s="3"/>
      <c r="AF453" s="5"/>
      <c r="AG453" s="3"/>
    </row>
  </sheetData>
  <mergeCells count="9">
    <mergeCell ref="AQ4:BB4"/>
    <mergeCell ref="BC4:BN4"/>
    <mergeCell ref="O2:P2"/>
    <mergeCell ref="G2:H3"/>
    <mergeCell ref="C108:E108"/>
    <mergeCell ref="C100:E100"/>
    <mergeCell ref="G4:R4"/>
    <mergeCell ref="S4:AD4"/>
    <mergeCell ref="AE4:AP4"/>
  </mergeCells>
  <phoneticPr fontId="0" type="noConversion"/>
  <conditionalFormatting sqref="B36:D57 B65:D74 B59:D63 B88:D88 B76:D86 B7:D34">
    <cfRule type="cellIs" dxfId="4" priority="1" stopIfTrue="1" operator="notEqual">
      <formula>B6</formula>
    </cfRule>
  </conditionalFormatting>
  <conditionalFormatting sqref="B58:D58">
    <cfRule type="cellIs" dxfId="3" priority="2" stopIfTrue="1" operator="notEqual">
      <formula>B48</formula>
    </cfRule>
  </conditionalFormatting>
  <conditionalFormatting sqref="B75:D75 B64:D64">
    <cfRule type="cellIs" dxfId="2" priority="3" stopIfTrue="1" operator="notEqual">
      <formula>B62</formula>
    </cfRule>
  </conditionalFormatting>
  <conditionalFormatting sqref="B87:D87">
    <cfRule type="cellIs" dxfId="1" priority="4" stopIfTrue="1" operator="notEqual">
      <formula>B84</formula>
    </cfRule>
  </conditionalFormatting>
  <conditionalFormatting sqref="B35:D35">
    <cfRule type="cellIs" dxfId="0" priority="6" stopIfTrue="1" operator="notEqual">
      <formula>B29</formula>
    </cfRule>
  </conditionalFormatting>
  <printOptions horizontalCentered="1"/>
  <pageMargins left="0" right="0" top="0.32" bottom="0.25" header="0" footer="0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13"/>
  </sheetPr>
  <dimension ref="A1:I105"/>
  <sheetViews>
    <sheetView showGridLines="0" view="pageBreakPreview" topLeftCell="A2" zoomScale="75" zoomScaleNormal="75" zoomScalePageLayoutView="75" workbookViewId="0">
      <selection activeCell="C12" sqref="C12"/>
    </sheetView>
  </sheetViews>
  <sheetFormatPr baseColWidth="10" defaultColWidth="9.1640625" defaultRowHeight="12" x14ac:dyDescent="0"/>
  <cols>
    <col min="1" max="2" width="4" customWidth="1"/>
    <col min="3" max="3" width="48.5" customWidth="1"/>
    <col min="4" max="4" width="20.5" customWidth="1"/>
    <col min="5" max="5" width="13.1640625" customWidth="1"/>
    <col min="6" max="6" width="16.6640625" customWidth="1"/>
    <col min="7" max="7" width="10.1640625" customWidth="1"/>
    <col min="8" max="8" width="10.6640625" customWidth="1"/>
  </cols>
  <sheetData>
    <row r="1" spans="1:9">
      <c r="A1" s="39" t="s">
        <v>4</v>
      </c>
      <c r="B1" s="39"/>
      <c r="C1" s="39"/>
      <c r="D1" s="39"/>
      <c r="E1" s="39"/>
      <c r="F1" s="39"/>
      <c r="G1" s="39"/>
      <c r="H1" s="39"/>
      <c r="I1" s="39"/>
    </row>
    <row r="2" spans="1:9">
      <c r="A2" s="38"/>
      <c r="B2" s="38"/>
      <c r="C2" s="38"/>
      <c r="D2" s="38"/>
    </row>
    <row r="3" spans="1:9">
      <c r="A3" s="38"/>
      <c r="B3" s="537" t="s">
        <v>185</v>
      </c>
      <c r="C3" s="537"/>
      <c r="D3" s="38"/>
    </row>
    <row r="4" spans="1:9">
      <c r="A4" s="38"/>
      <c r="B4" s="38"/>
      <c r="C4" s="38"/>
      <c r="D4" s="38"/>
    </row>
    <row r="5" spans="1:9">
      <c r="A5" s="38"/>
      <c r="C5" s="44" t="s">
        <v>28</v>
      </c>
      <c r="D5" s="38" t="s">
        <v>26</v>
      </c>
      <c r="E5" s="23" t="s">
        <v>27</v>
      </c>
      <c r="F5" s="243"/>
      <c r="G5" s="68"/>
    </row>
    <row r="6" spans="1:9">
      <c r="C6" t="s">
        <v>23</v>
      </c>
      <c r="D6" s="43">
        <v>12000000</v>
      </c>
      <c r="E6" s="43">
        <v>400</v>
      </c>
      <c r="F6" s="64"/>
      <c r="G6" s="64"/>
    </row>
    <row r="7" spans="1:9">
      <c r="C7" t="s">
        <v>24</v>
      </c>
      <c r="D7" s="43">
        <v>3000000</v>
      </c>
      <c r="E7" s="43">
        <v>200</v>
      </c>
      <c r="F7" s="64"/>
      <c r="G7" s="64"/>
    </row>
    <row r="8" spans="1:9">
      <c r="C8" t="s">
        <v>25</v>
      </c>
      <c r="D8" s="43">
        <v>100000</v>
      </c>
      <c r="E8" s="43">
        <v>75</v>
      </c>
      <c r="F8" s="64"/>
      <c r="G8" s="64"/>
    </row>
    <row r="9" spans="1:9">
      <c r="D9" s="49"/>
      <c r="E9" s="49"/>
      <c r="F9" s="64"/>
      <c r="G9" s="293"/>
    </row>
    <row r="10" spans="1:9">
      <c r="C10" s="45" t="s">
        <v>182</v>
      </c>
      <c r="D10" s="281" t="s">
        <v>176</v>
      </c>
      <c r="E10" s="281" t="s">
        <v>175</v>
      </c>
      <c r="F10" s="281" t="s">
        <v>183</v>
      </c>
      <c r="G10" s="293"/>
    </row>
    <row r="11" spans="1:9">
      <c r="C11" t="s">
        <v>181</v>
      </c>
      <c r="D11" s="455" t="s">
        <v>401</v>
      </c>
      <c r="E11" s="296">
        <v>50000</v>
      </c>
      <c r="F11" s="297">
        <f>E11/12</f>
        <v>4166.666666666667</v>
      </c>
      <c r="G11" s="294"/>
      <c r="H11" s="295"/>
    </row>
    <row r="12" spans="1:9">
      <c r="B12" s="45"/>
      <c r="C12" t="s">
        <v>179</v>
      </c>
      <c r="D12" s="43">
        <v>25000</v>
      </c>
      <c r="E12" s="296">
        <v>100000</v>
      </c>
      <c r="F12" s="297">
        <f>E12/12</f>
        <v>8333.3333333333339</v>
      </c>
      <c r="G12" s="295"/>
      <c r="H12" s="295"/>
    </row>
    <row r="13" spans="1:9">
      <c r="C13" t="s">
        <v>180</v>
      </c>
      <c r="D13" s="49" t="s">
        <v>177</v>
      </c>
      <c r="E13" s="296">
        <v>200000</v>
      </c>
      <c r="F13" s="297">
        <f>E13/12</f>
        <v>16666.666666666668</v>
      </c>
      <c r="G13" s="294"/>
      <c r="H13" s="295"/>
    </row>
    <row r="14" spans="1:9">
      <c r="D14" s="49"/>
      <c r="E14" s="50"/>
      <c r="F14" s="64"/>
      <c r="G14" s="65"/>
    </row>
    <row r="15" spans="1:9">
      <c r="C15" t="s">
        <v>134</v>
      </c>
      <c r="D15" s="43">
        <v>120000000</v>
      </c>
      <c r="E15" s="50"/>
      <c r="F15" s="64"/>
      <c r="G15" s="65"/>
    </row>
    <row r="16" spans="1:9">
      <c r="C16" t="s">
        <v>30</v>
      </c>
      <c r="D16" s="66">
        <v>0.15</v>
      </c>
      <c r="E16" s="65">
        <f>D16/12</f>
        <v>1.2499999999999999E-2</v>
      </c>
    </row>
    <row r="17" spans="2:6">
      <c r="D17" s="244"/>
      <c r="E17" s="65"/>
    </row>
    <row r="18" spans="2:6">
      <c r="C18" s="1" t="s">
        <v>178</v>
      </c>
      <c r="D18" s="54">
        <v>3</v>
      </c>
    </row>
    <row r="19" spans="2:6">
      <c r="B19" s="45"/>
    </row>
    <row r="20" spans="2:6">
      <c r="B20" s="300" t="s">
        <v>184</v>
      </c>
      <c r="C20" s="24"/>
    </row>
    <row r="21" spans="2:6">
      <c r="B21" s="45"/>
    </row>
    <row r="22" spans="2:6">
      <c r="B22" s="45"/>
      <c r="C22" s="45" t="s">
        <v>192</v>
      </c>
      <c r="F22" t="s">
        <v>199</v>
      </c>
    </row>
    <row r="23" spans="2:6">
      <c r="B23" s="45"/>
      <c r="C23" t="s">
        <v>211</v>
      </c>
      <c r="D23" s="246">
        <v>0</v>
      </c>
      <c r="E23" s="304">
        <f>D23/12</f>
        <v>0</v>
      </c>
      <c r="F23" t="s">
        <v>200</v>
      </c>
    </row>
    <row r="24" spans="2:6">
      <c r="B24" s="45"/>
      <c r="C24" t="s">
        <v>197</v>
      </c>
      <c r="D24" s="54">
        <v>5</v>
      </c>
    </row>
    <row r="25" spans="2:6">
      <c r="B25" s="45"/>
      <c r="C25" t="s">
        <v>198</v>
      </c>
      <c r="D25" s="246">
        <v>0</v>
      </c>
      <c r="E25" s="302">
        <f>D25/12</f>
        <v>0</v>
      </c>
    </row>
    <row r="26" spans="2:6">
      <c r="B26" s="45"/>
      <c r="C26" t="s">
        <v>186</v>
      </c>
      <c r="D26" s="303">
        <v>30</v>
      </c>
      <c r="E26" s="302"/>
    </row>
    <row r="27" spans="2:6">
      <c r="B27" s="45"/>
      <c r="C27" t="s">
        <v>203</v>
      </c>
      <c r="D27" s="55">
        <v>0.5</v>
      </c>
      <c r="E27" s="302"/>
    </row>
    <row r="28" spans="2:6">
      <c r="B28" s="45"/>
    </row>
    <row r="29" spans="2:6">
      <c r="B29" s="45"/>
      <c r="C29" s="45" t="s">
        <v>195</v>
      </c>
      <c r="E29" s="23"/>
    </row>
    <row r="30" spans="2:6">
      <c r="B30" s="45"/>
      <c r="C30" t="s">
        <v>211</v>
      </c>
      <c r="D30" s="246">
        <v>0</v>
      </c>
      <c r="E30" s="304">
        <f>D30/12</f>
        <v>0</v>
      </c>
      <c r="F30" t="s">
        <v>201</v>
      </c>
    </row>
    <row r="31" spans="2:6">
      <c r="B31" s="45"/>
      <c r="C31" t="s">
        <v>197</v>
      </c>
      <c r="D31" s="54">
        <v>5</v>
      </c>
    </row>
    <row r="32" spans="2:6">
      <c r="B32" s="45"/>
      <c r="C32" t="s">
        <v>198</v>
      </c>
      <c r="D32" s="246">
        <v>0</v>
      </c>
      <c r="E32" s="302">
        <f>D32/12</f>
        <v>0</v>
      </c>
    </row>
    <row r="33" spans="1:9">
      <c r="B33" s="45"/>
      <c r="C33" t="s">
        <v>186</v>
      </c>
      <c r="D33" s="303">
        <v>30</v>
      </c>
      <c r="E33" s="302"/>
    </row>
    <row r="34" spans="1:9">
      <c r="B34" s="45"/>
    </row>
    <row r="35" spans="1:9">
      <c r="B35" s="45"/>
      <c r="C35" s="45" t="s">
        <v>196</v>
      </c>
    </row>
    <row r="36" spans="1:9">
      <c r="B36" s="45"/>
      <c r="C36" t="s">
        <v>211</v>
      </c>
      <c r="D36" s="246">
        <v>0</v>
      </c>
      <c r="E36" s="304">
        <f>D36/12</f>
        <v>0</v>
      </c>
      <c r="F36" t="s">
        <v>202</v>
      </c>
    </row>
    <row r="37" spans="1:9">
      <c r="B37" s="45"/>
      <c r="C37" t="s">
        <v>197</v>
      </c>
      <c r="D37" s="54">
        <v>1</v>
      </c>
    </row>
    <row r="38" spans="1:9">
      <c r="B38" s="45"/>
      <c r="C38" t="s">
        <v>186</v>
      </c>
      <c r="D38" s="303">
        <v>35</v>
      </c>
      <c r="E38" s="302"/>
    </row>
    <row r="39" spans="1:9">
      <c r="B39" s="45"/>
    </row>
    <row r="40" spans="1:9">
      <c r="A40" s="537" t="s">
        <v>22</v>
      </c>
      <c r="B40" s="537"/>
      <c r="C40" s="537"/>
      <c r="D40" s="537"/>
      <c r="E40" s="537"/>
      <c r="F40" s="537"/>
      <c r="G40" s="537"/>
      <c r="H40" s="24"/>
      <c r="I40" s="24"/>
    </row>
    <row r="41" spans="1:9">
      <c r="B41" s="45"/>
    </row>
    <row r="42" spans="1:9">
      <c r="B42" s="1" t="s">
        <v>288</v>
      </c>
      <c r="D42" s="248">
        <v>2000</v>
      </c>
      <c r="E42">
        <v>175</v>
      </c>
    </row>
    <row r="43" spans="1:9">
      <c r="B43" s="1" t="s">
        <v>286</v>
      </c>
      <c r="D43" s="54">
        <v>10</v>
      </c>
    </row>
    <row r="44" spans="1:9">
      <c r="B44" s="1"/>
      <c r="D44" s="56" t="s">
        <v>293</v>
      </c>
      <c r="E44" t="s">
        <v>291</v>
      </c>
      <c r="F44" t="s">
        <v>292</v>
      </c>
    </row>
    <row r="45" spans="1:9">
      <c r="B45" s="1" t="s">
        <v>289</v>
      </c>
      <c r="D45" s="91">
        <f>E45</f>
        <v>17250</v>
      </c>
      <c r="E45" s="91">
        <v>17250</v>
      </c>
      <c r="F45" s="91">
        <v>34500</v>
      </c>
    </row>
    <row r="46" spans="1:9">
      <c r="B46" s="1"/>
      <c r="D46" s="56"/>
      <c r="E46" s="56"/>
      <c r="F46" s="56"/>
    </row>
    <row r="47" spans="1:9">
      <c r="B47" s="1" t="s">
        <v>297</v>
      </c>
      <c r="D47" s="91">
        <v>120000000</v>
      </c>
      <c r="E47" s="346">
        <v>4000000</v>
      </c>
    </row>
    <row r="49" spans="1:9">
      <c r="A49" s="537" t="s">
        <v>22</v>
      </c>
      <c r="B49" s="537"/>
      <c r="C49" s="537"/>
      <c r="D49" s="537"/>
      <c r="E49" s="537"/>
      <c r="F49" s="537"/>
      <c r="G49" s="537"/>
      <c r="H49" s="24"/>
      <c r="I49" s="24"/>
    </row>
    <row r="50" spans="1:9">
      <c r="F50" s="67"/>
      <c r="G50" s="12"/>
    </row>
    <row r="51" spans="1:9">
      <c r="B51" s="45" t="s">
        <v>2</v>
      </c>
      <c r="C51" s="45"/>
      <c r="F51" s="67"/>
      <c r="G51" s="12"/>
    </row>
    <row r="52" spans="1:9">
      <c r="B52" t="s">
        <v>40</v>
      </c>
      <c r="D52" s="41"/>
      <c r="F52" s="67"/>
      <c r="G52" s="57"/>
    </row>
    <row r="53" spans="1:9">
      <c r="C53" t="s">
        <v>41</v>
      </c>
      <c r="D53" s="54">
        <v>1</v>
      </c>
      <c r="F53" s="67"/>
      <c r="G53" s="12"/>
    </row>
    <row r="54" spans="1:9">
      <c r="C54" t="s">
        <v>42</v>
      </c>
      <c r="D54" s="54">
        <v>1</v>
      </c>
      <c r="F54" s="67"/>
      <c r="G54" s="12"/>
    </row>
    <row r="55" spans="1:9">
      <c r="D55" s="56"/>
      <c r="F55" s="67"/>
      <c r="G55" s="12"/>
    </row>
    <row r="56" spans="1:9">
      <c r="B56" s="45" t="s">
        <v>169</v>
      </c>
      <c r="C56" s="45"/>
      <c r="F56" s="67"/>
      <c r="G56" s="12"/>
    </row>
    <row r="57" spans="1:9">
      <c r="B57" t="s">
        <v>67</v>
      </c>
      <c r="F57" s="67"/>
      <c r="G57" s="12"/>
    </row>
    <row r="58" spans="1:9">
      <c r="C58" t="s">
        <v>31</v>
      </c>
      <c r="D58" s="54">
        <v>50</v>
      </c>
      <c r="G58" s="12"/>
    </row>
    <row r="59" spans="1:9">
      <c r="C59" t="s">
        <v>32</v>
      </c>
      <c r="D59" s="91">
        <v>250000</v>
      </c>
    </row>
    <row r="60" spans="1:9">
      <c r="C60" t="s">
        <v>65</v>
      </c>
      <c r="D60" s="54">
        <v>40</v>
      </c>
    </row>
    <row r="61" spans="1:9">
      <c r="D61" s="56"/>
    </row>
    <row r="62" spans="1:9">
      <c r="B62" t="s">
        <v>144</v>
      </c>
      <c r="D62" s="56"/>
    </row>
    <row r="63" spans="1:9">
      <c r="C63" t="s">
        <v>147</v>
      </c>
      <c r="D63" s="246">
        <v>30</v>
      </c>
    </row>
    <row r="64" spans="1:9">
      <c r="C64" t="s">
        <v>145</v>
      </c>
      <c r="D64" s="55">
        <v>0.06</v>
      </c>
      <c r="E64" t="s">
        <v>146</v>
      </c>
      <c r="F64" s="245">
        <f>D64/12</f>
        <v>5.0000000000000001E-3</v>
      </c>
    </row>
    <row r="65" spans="2:6">
      <c r="C65" t="s">
        <v>148</v>
      </c>
      <c r="D65" s="247">
        <v>12</v>
      </c>
      <c r="F65" s="245"/>
    </row>
    <row r="66" spans="2:6">
      <c r="D66" s="56"/>
    </row>
    <row r="67" spans="2:6">
      <c r="B67" t="s">
        <v>55</v>
      </c>
      <c r="D67" s="56"/>
    </row>
    <row r="68" spans="2:6">
      <c r="C68" t="s">
        <v>66</v>
      </c>
      <c r="D68" s="54">
        <v>10</v>
      </c>
    </row>
    <row r="69" spans="2:6">
      <c r="D69" s="56"/>
    </row>
    <row r="70" spans="2:6">
      <c r="B70" t="s">
        <v>1</v>
      </c>
      <c r="D70" s="56"/>
    </row>
    <row r="71" spans="2:6">
      <c r="C71" t="s">
        <v>68</v>
      </c>
      <c r="D71" s="54">
        <v>1</v>
      </c>
    </row>
    <row r="72" spans="2:6">
      <c r="C72" t="s">
        <v>69</v>
      </c>
      <c r="D72" s="54">
        <v>1</v>
      </c>
    </row>
    <row r="73" spans="2:6">
      <c r="C73" t="s">
        <v>70</v>
      </c>
      <c r="D73" s="54">
        <v>12</v>
      </c>
    </row>
    <row r="74" spans="2:6">
      <c r="D74" s="56"/>
    </row>
    <row r="75" spans="2:6">
      <c r="B75" t="s">
        <v>298</v>
      </c>
      <c r="D75" s="56"/>
    </row>
    <row r="76" spans="2:6">
      <c r="C76" t="s">
        <v>300</v>
      </c>
      <c r="D76" s="54">
        <v>10</v>
      </c>
    </row>
    <row r="77" spans="2:6">
      <c r="D77" s="56"/>
    </row>
    <row r="79" spans="2:6">
      <c r="B79" s="45" t="s">
        <v>3</v>
      </c>
      <c r="C79" s="45"/>
    </row>
    <row r="80" spans="2:6">
      <c r="B80" t="s">
        <v>73</v>
      </c>
      <c r="D80" s="54">
        <v>3</v>
      </c>
      <c r="E80" t="s">
        <v>324</v>
      </c>
    </row>
    <row r="81" spans="1:9">
      <c r="B81" t="s">
        <v>74</v>
      </c>
      <c r="D81" s="54">
        <v>2</v>
      </c>
    </row>
    <row r="82" spans="1:9">
      <c r="B82" t="s">
        <v>75</v>
      </c>
      <c r="D82" s="54">
        <v>10</v>
      </c>
    </row>
    <row r="83" spans="1:9">
      <c r="D83" s="56"/>
    </row>
    <row r="84" spans="1:9">
      <c r="B84" s="45" t="s">
        <v>4</v>
      </c>
      <c r="C84" s="45"/>
      <c r="D84" s="56"/>
    </row>
    <row r="85" spans="1:9">
      <c r="B85" s="1" t="s">
        <v>35</v>
      </c>
      <c r="C85" s="1"/>
      <c r="D85" s="54"/>
    </row>
    <row r="87" spans="1:9">
      <c r="A87" s="537" t="s">
        <v>34</v>
      </c>
      <c r="B87" s="537"/>
      <c r="C87" s="537"/>
      <c r="D87" s="537"/>
      <c r="E87" s="537"/>
      <c r="F87" s="537"/>
      <c r="G87" s="537"/>
      <c r="H87" s="24"/>
      <c r="I87" s="24"/>
    </row>
    <row r="89" spans="1:9">
      <c r="B89" s="45" t="s">
        <v>151</v>
      </c>
      <c r="C89" s="45"/>
    </row>
    <row r="90" spans="1:9">
      <c r="B90" t="s">
        <v>152</v>
      </c>
      <c r="D90" s="246">
        <v>1800</v>
      </c>
    </row>
    <row r="91" spans="1:9">
      <c r="B91" t="s">
        <v>153</v>
      </c>
      <c r="D91" s="248">
        <v>100000</v>
      </c>
    </row>
    <row r="92" spans="1:9">
      <c r="D92" s="248"/>
    </row>
    <row r="93" spans="1:9">
      <c r="B93" s="45" t="s">
        <v>374</v>
      </c>
      <c r="D93" s="248"/>
    </row>
    <row r="94" spans="1:9">
      <c r="B94" s="1" t="s">
        <v>375</v>
      </c>
      <c r="D94" s="248">
        <v>22</v>
      </c>
    </row>
    <row r="95" spans="1:9">
      <c r="B95" s="1" t="s">
        <v>376</v>
      </c>
      <c r="D95" s="248">
        <v>9</v>
      </c>
    </row>
    <row r="97" spans="2:8">
      <c r="B97" s="45" t="s">
        <v>304</v>
      </c>
    </row>
    <row r="98" spans="2:8">
      <c r="B98" s="45"/>
      <c r="C98" s="23" t="s">
        <v>141</v>
      </c>
      <c r="D98" s="393" t="s">
        <v>306</v>
      </c>
      <c r="E98" s="23" t="s">
        <v>307</v>
      </c>
    </row>
    <row r="99" spans="2:8">
      <c r="B99" s="45"/>
      <c r="C99" t="s">
        <v>181</v>
      </c>
      <c r="D99" s="394">
        <v>200</v>
      </c>
      <c r="E99" s="54">
        <v>500</v>
      </c>
    </row>
    <row r="100" spans="2:8">
      <c r="B100" s="45"/>
      <c r="C100" s="1" t="s">
        <v>179</v>
      </c>
      <c r="D100" s="54">
        <v>500</v>
      </c>
      <c r="E100" s="54">
        <v>450</v>
      </c>
    </row>
    <row r="101" spans="2:8">
      <c r="B101" s="45"/>
      <c r="C101" s="1" t="s">
        <v>180</v>
      </c>
      <c r="D101" s="56" t="s">
        <v>308</v>
      </c>
      <c r="E101" s="54">
        <v>350</v>
      </c>
    </row>
    <row r="102" spans="2:8">
      <c r="B102" s="45"/>
      <c r="C102" s="1"/>
      <c r="D102" s="56"/>
      <c r="E102" s="56"/>
    </row>
    <row r="103" spans="2:8" ht="12.75" customHeight="1">
      <c r="B103" s="45"/>
      <c r="C103" s="1" t="s">
        <v>305</v>
      </c>
      <c r="D103" s="392">
        <v>180</v>
      </c>
      <c r="E103" s="487" t="s">
        <v>314</v>
      </c>
      <c r="F103" s="487"/>
      <c r="G103" s="487"/>
      <c r="H103" s="487"/>
    </row>
    <row r="104" spans="2:8">
      <c r="B104" s="45"/>
      <c r="C104" s="1"/>
      <c r="E104" s="487"/>
      <c r="F104" s="487"/>
      <c r="G104" s="487"/>
      <c r="H104" s="487"/>
    </row>
    <row r="105" spans="2:8">
      <c r="B105" s="45"/>
      <c r="C105" s="1" t="s">
        <v>317</v>
      </c>
      <c r="D105" s="54">
        <v>24</v>
      </c>
      <c r="E105" t="s">
        <v>318</v>
      </c>
    </row>
  </sheetData>
  <mergeCells count="5">
    <mergeCell ref="E103:H104"/>
    <mergeCell ref="A49:G49"/>
    <mergeCell ref="A87:G87"/>
    <mergeCell ref="B3:C3"/>
    <mergeCell ref="A40:G40"/>
  </mergeCells>
  <phoneticPr fontId="7" type="noConversion"/>
  <pageMargins left="0.75" right="0.75" top="1" bottom="1" header="0.5" footer="0.5"/>
  <headerFooter alignWithMargins="0"/>
  <colBreaks count="1" manualBreakCount="1">
    <brk id="9" max="1048575" man="1"/>
  </colBreaks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indexed="13"/>
  </sheetPr>
  <dimension ref="A1:CD45"/>
  <sheetViews>
    <sheetView showGridLines="0" view="pageBreakPreview" zoomScale="75" zoomScaleNormal="75" zoomScalePageLayoutView="75" workbookViewId="0">
      <pane ySplit="6" topLeftCell="A8" activePane="bottomLeft" state="frozen"/>
      <selection activeCell="E6" sqref="E6"/>
      <selection pane="bottomLeft"/>
    </sheetView>
  </sheetViews>
  <sheetFormatPr baseColWidth="10" defaultColWidth="8.83203125" defaultRowHeight="12" x14ac:dyDescent="0"/>
  <cols>
    <col min="1" max="2" width="4" style="50" customWidth="1"/>
    <col min="3" max="3" width="20.6640625" style="50" customWidth="1"/>
    <col min="4" max="4" width="13.1640625" style="50" customWidth="1"/>
    <col min="5" max="6" width="14.33203125" style="50" customWidth="1"/>
    <col min="7" max="7" width="12.1640625" style="50" customWidth="1"/>
    <col min="8" max="8" width="14.5" style="50" customWidth="1"/>
    <col min="9" max="9" width="13.1640625" style="50" customWidth="1"/>
    <col min="10" max="10" width="9.6640625" style="50" customWidth="1"/>
    <col min="11" max="11" width="8.83203125" style="50"/>
    <col min="12" max="12" width="13" style="50" customWidth="1"/>
    <col min="13" max="15" width="8.83203125" style="50"/>
    <col min="16" max="16" width="17.5" style="50" customWidth="1"/>
    <col min="17" max="16384" width="8.83203125" style="50"/>
  </cols>
  <sheetData>
    <row r="1" spans="1:82">
      <c r="A1" s="114" t="s">
        <v>101</v>
      </c>
      <c r="B1" s="114"/>
      <c r="C1" s="114"/>
      <c r="D1" s="114"/>
      <c r="E1" s="114"/>
      <c r="F1" s="114"/>
      <c r="G1" s="114"/>
      <c r="H1" s="114"/>
      <c r="I1" s="114"/>
      <c r="J1" s="114"/>
      <c r="K1" s="115"/>
      <c r="L1" s="115"/>
      <c r="M1" s="115"/>
    </row>
    <row r="2" spans="1:82">
      <c r="A2" s="68"/>
      <c r="B2" s="68"/>
      <c r="C2" s="68"/>
      <c r="N2" s="50" t="s">
        <v>105</v>
      </c>
    </row>
    <row r="3" spans="1:82">
      <c r="A3" s="68"/>
      <c r="B3" s="68" t="s">
        <v>100</v>
      </c>
      <c r="D3" s="42">
        <v>0.05</v>
      </c>
      <c r="N3" s="50" t="s">
        <v>106</v>
      </c>
    </row>
    <row r="4" spans="1:82">
      <c r="A4" s="68"/>
      <c r="B4" s="68"/>
      <c r="D4" s="538" t="s">
        <v>107</v>
      </c>
      <c r="E4" s="539"/>
      <c r="F4" s="540"/>
      <c r="G4" s="541" t="s">
        <v>113</v>
      </c>
      <c r="H4" s="542"/>
      <c r="I4" s="543"/>
    </row>
    <row r="5" spans="1:82" ht="24">
      <c r="A5" s="68"/>
      <c r="B5" s="69"/>
      <c r="C5" s="69"/>
      <c r="D5" s="150" t="s">
        <v>87</v>
      </c>
      <c r="E5" s="119" t="s">
        <v>88</v>
      </c>
      <c r="F5" s="151" t="s">
        <v>104</v>
      </c>
      <c r="G5" s="174" t="s">
        <v>89</v>
      </c>
      <c r="H5" s="120" t="s">
        <v>95</v>
      </c>
      <c r="I5" s="151" t="s">
        <v>90</v>
      </c>
      <c r="J5" s="119" t="s">
        <v>91</v>
      </c>
      <c r="K5" s="119" t="s">
        <v>92</v>
      </c>
      <c r="L5" s="119" t="s">
        <v>93</v>
      </c>
      <c r="M5" s="119" t="s">
        <v>94</v>
      </c>
      <c r="P5" s="17"/>
    </row>
    <row r="6" spans="1:82" ht="24">
      <c r="A6" s="68"/>
      <c r="B6" s="110" t="s">
        <v>116</v>
      </c>
      <c r="C6" s="69"/>
      <c r="D6" s="152" t="s">
        <v>108</v>
      </c>
      <c r="E6" s="148" t="s">
        <v>109</v>
      </c>
      <c r="F6" s="153" t="s">
        <v>110</v>
      </c>
      <c r="G6" s="175" t="s">
        <v>111</v>
      </c>
      <c r="H6" s="149" t="s">
        <v>112</v>
      </c>
      <c r="I6" s="153" t="s">
        <v>108</v>
      </c>
      <c r="J6" s="148" t="s">
        <v>108</v>
      </c>
      <c r="K6" s="148" t="s">
        <v>114</v>
      </c>
      <c r="L6" s="148" t="s">
        <v>114</v>
      </c>
      <c r="M6" s="148" t="s">
        <v>114</v>
      </c>
      <c r="P6" s="17"/>
    </row>
    <row r="7" spans="1:82">
      <c r="A7" s="68"/>
      <c r="B7" s="544" t="s">
        <v>117</v>
      </c>
      <c r="C7" s="545"/>
      <c r="D7" s="192">
        <v>12</v>
      </c>
      <c r="E7" s="188"/>
      <c r="F7" s="189"/>
      <c r="G7" s="190"/>
      <c r="H7" s="191"/>
      <c r="I7" s="196">
        <v>12</v>
      </c>
      <c r="J7" s="193">
        <v>12</v>
      </c>
      <c r="K7" s="194">
        <v>1</v>
      </c>
      <c r="L7" s="194">
        <v>1</v>
      </c>
      <c r="M7" s="195">
        <v>1</v>
      </c>
      <c r="P7" s="17"/>
    </row>
    <row r="8" spans="1:82">
      <c r="A8" s="68"/>
      <c r="B8" s="546" t="s">
        <v>99</v>
      </c>
      <c r="C8" s="547"/>
      <c r="D8" s="154">
        <v>0.08</v>
      </c>
      <c r="E8" s="121"/>
      <c r="F8" s="155"/>
      <c r="G8" s="176">
        <v>0.02</v>
      </c>
      <c r="H8" s="121"/>
      <c r="I8" s="155">
        <f>$D$3</f>
        <v>0.05</v>
      </c>
      <c r="J8" s="171">
        <f>$D$3</f>
        <v>0.05</v>
      </c>
      <c r="K8" s="121">
        <f>$D$3</f>
        <v>0.05</v>
      </c>
      <c r="L8" s="121">
        <f>$D$3</f>
        <v>0.05</v>
      </c>
      <c r="M8" s="121">
        <f>$D$3</f>
        <v>0.05</v>
      </c>
      <c r="P8" s="17"/>
    </row>
    <row r="9" spans="1:82" s="9" customFormat="1" ht="16" customHeight="1">
      <c r="B9" s="122" t="s">
        <v>80</v>
      </c>
      <c r="C9" s="123"/>
      <c r="D9" s="156"/>
      <c r="E9" s="124"/>
      <c r="F9" s="157"/>
      <c r="G9" s="177">
        <v>5000</v>
      </c>
      <c r="H9" s="125">
        <v>24</v>
      </c>
      <c r="I9" s="178">
        <v>0</v>
      </c>
      <c r="J9" s="172"/>
      <c r="K9" s="125">
        <v>1200</v>
      </c>
      <c r="L9" s="125">
        <v>75</v>
      </c>
      <c r="M9" s="126">
        <v>1000</v>
      </c>
      <c r="N9" s="17"/>
      <c r="O9" s="17"/>
      <c r="P9" s="86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</row>
    <row r="10" spans="1:82" s="9" customFormat="1" ht="16" customHeight="1">
      <c r="B10" s="127"/>
      <c r="C10" s="80" t="s">
        <v>83</v>
      </c>
      <c r="D10" s="158">
        <v>200000</v>
      </c>
      <c r="E10" s="113">
        <v>0.2</v>
      </c>
      <c r="F10" s="159"/>
      <c r="G10" s="179">
        <f>G$9</f>
        <v>5000</v>
      </c>
      <c r="H10" s="140">
        <f t="shared" ref="H10:M13" si="0">H$9</f>
        <v>24</v>
      </c>
      <c r="I10" s="180">
        <f t="shared" si="0"/>
        <v>0</v>
      </c>
      <c r="J10" s="111">
        <v>5000</v>
      </c>
      <c r="K10" s="140">
        <f t="shared" si="0"/>
        <v>1200</v>
      </c>
      <c r="L10" s="140">
        <f t="shared" si="0"/>
        <v>75</v>
      </c>
      <c r="M10" s="141">
        <f t="shared" si="0"/>
        <v>1000</v>
      </c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</row>
    <row r="11" spans="1:82" s="9" customFormat="1" ht="16" customHeight="1">
      <c r="B11" s="127"/>
      <c r="C11" s="80" t="s">
        <v>82</v>
      </c>
      <c r="D11" s="160">
        <v>200000</v>
      </c>
      <c r="E11" s="116">
        <v>0.2</v>
      </c>
      <c r="F11" s="161"/>
      <c r="G11" s="179">
        <f>G$9</f>
        <v>5000</v>
      </c>
      <c r="H11" s="140">
        <f t="shared" si="0"/>
        <v>24</v>
      </c>
      <c r="I11" s="181">
        <f t="shared" si="0"/>
        <v>0</v>
      </c>
      <c r="J11" s="112">
        <v>3000</v>
      </c>
      <c r="K11" s="142">
        <f t="shared" si="0"/>
        <v>1200</v>
      </c>
      <c r="L11" s="142">
        <f t="shared" si="0"/>
        <v>75</v>
      </c>
      <c r="M11" s="143">
        <f t="shared" si="0"/>
        <v>1000</v>
      </c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</row>
    <row r="12" spans="1:82" s="9" customFormat="1" ht="16" customHeight="1">
      <c r="B12" s="127"/>
      <c r="C12" s="80" t="s">
        <v>79</v>
      </c>
      <c r="D12" s="160">
        <v>140000</v>
      </c>
      <c r="E12" s="116">
        <v>0.1</v>
      </c>
      <c r="F12" s="161"/>
      <c r="G12" s="179">
        <f>G$9</f>
        <v>5000</v>
      </c>
      <c r="H12" s="140">
        <f t="shared" si="0"/>
        <v>24</v>
      </c>
      <c r="I12" s="181">
        <f t="shared" si="0"/>
        <v>0</v>
      </c>
      <c r="J12" s="112">
        <f t="shared" si="0"/>
        <v>0</v>
      </c>
      <c r="K12" s="142">
        <f t="shared" si="0"/>
        <v>1200</v>
      </c>
      <c r="L12" s="142">
        <f t="shared" si="0"/>
        <v>75</v>
      </c>
      <c r="M12" s="143">
        <f t="shared" si="0"/>
        <v>1000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</row>
    <row r="13" spans="1:82" s="9" customFormat="1" ht="16" customHeight="1">
      <c r="B13" s="128"/>
      <c r="C13" s="107" t="s">
        <v>115</v>
      </c>
      <c r="D13" s="162">
        <v>60000</v>
      </c>
      <c r="E13" s="130">
        <v>7.0000000000000007E-2</v>
      </c>
      <c r="F13" s="163"/>
      <c r="G13" s="182">
        <f>G$9</f>
        <v>5000</v>
      </c>
      <c r="H13" s="144">
        <f t="shared" si="0"/>
        <v>24</v>
      </c>
      <c r="I13" s="183">
        <f t="shared" si="0"/>
        <v>0</v>
      </c>
      <c r="J13" s="129">
        <f t="shared" si="0"/>
        <v>0</v>
      </c>
      <c r="K13" s="145">
        <f t="shared" si="0"/>
        <v>1200</v>
      </c>
      <c r="L13" s="145">
        <f t="shared" si="0"/>
        <v>75</v>
      </c>
      <c r="M13" s="146">
        <f t="shared" si="0"/>
        <v>1000</v>
      </c>
      <c r="N13" s="17"/>
      <c r="O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</row>
    <row r="14" spans="1:82" s="11" customFormat="1" ht="6.75" customHeight="1">
      <c r="B14" s="85"/>
      <c r="C14" s="85"/>
      <c r="D14" s="164"/>
      <c r="E14" s="117"/>
      <c r="F14" s="165"/>
      <c r="G14" s="164"/>
      <c r="H14" s="86"/>
      <c r="I14" s="184"/>
      <c r="J14" s="86"/>
      <c r="K14" s="86"/>
      <c r="L14" s="86"/>
      <c r="M14" s="86"/>
      <c r="N14" s="86"/>
      <c r="O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</row>
    <row r="15" spans="1:82" s="9" customFormat="1" ht="16" customHeight="1">
      <c r="B15" s="122" t="s">
        <v>2</v>
      </c>
      <c r="C15" s="123"/>
      <c r="D15" s="156"/>
      <c r="E15" s="131"/>
      <c r="F15" s="166"/>
      <c r="G15" s="177">
        <v>4000</v>
      </c>
      <c r="H15" s="125">
        <v>18</v>
      </c>
      <c r="I15" s="178">
        <v>2500</v>
      </c>
      <c r="J15" s="172"/>
      <c r="K15" s="125">
        <v>1200</v>
      </c>
      <c r="L15" s="125">
        <v>75</v>
      </c>
      <c r="M15" s="126">
        <v>1000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</row>
    <row r="16" spans="1:82" s="9" customFormat="1" ht="16" customHeight="1">
      <c r="B16" s="132"/>
      <c r="C16" s="80" t="s">
        <v>103</v>
      </c>
      <c r="D16" s="158">
        <v>200000</v>
      </c>
      <c r="E16" s="113">
        <v>0.2</v>
      </c>
      <c r="F16" s="159"/>
      <c r="G16" s="179">
        <f>G$15</f>
        <v>4000</v>
      </c>
      <c r="H16" s="140">
        <f t="shared" ref="H16:M26" si="1">H$15</f>
        <v>18</v>
      </c>
      <c r="I16" s="180">
        <f t="shared" si="1"/>
        <v>2500</v>
      </c>
      <c r="J16" s="111">
        <v>5000</v>
      </c>
      <c r="K16" s="140">
        <f t="shared" si="1"/>
        <v>1200</v>
      </c>
      <c r="L16" s="140">
        <f t="shared" si="1"/>
        <v>75</v>
      </c>
      <c r="M16" s="141">
        <f t="shared" si="1"/>
        <v>1000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</row>
    <row r="17" spans="2:82" s="9" customFormat="1" ht="16" customHeight="1">
      <c r="B17" s="133"/>
      <c r="C17" s="109" t="s">
        <v>51</v>
      </c>
      <c r="D17" s="160">
        <v>125000</v>
      </c>
      <c r="E17" s="116">
        <v>0.15</v>
      </c>
      <c r="F17" s="161"/>
      <c r="G17" s="179">
        <f t="shared" ref="G17:G26" si="2">G$15</f>
        <v>4000</v>
      </c>
      <c r="H17" s="140">
        <f t="shared" si="1"/>
        <v>18</v>
      </c>
      <c r="I17" s="181">
        <f t="shared" si="1"/>
        <v>2500</v>
      </c>
      <c r="J17" s="112">
        <v>3000</v>
      </c>
      <c r="K17" s="142">
        <f t="shared" si="1"/>
        <v>1200</v>
      </c>
      <c r="L17" s="142">
        <f t="shared" si="1"/>
        <v>75</v>
      </c>
      <c r="M17" s="143">
        <f t="shared" si="1"/>
        <v>1000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</row>
    <row r="18" spans="2:82" s="9" customFormat="1" ht="16" customHeight="1">
      <c r="B18" s="133"/>
      <c r="C18" s="109" t="s">
        <v>54</v>
      </c>
      <c r="D18" s="160">
        <v>80000</v>
      </c>
      <c r="E18" s="116">
        <v>0.1</v>
      </c>
      <c r="F18" s="161"/>
      <c r="G18" s="179">
        <f t="shared" si="2"/>
        <v>4000</v>
      </c>
      <c r="H18" s="140">
        <f t="shared" si="1"/>
        <v>18</v>
      </c>
      <c r="I18" s="181">
        <f t="shared" si="1"/>
        <v>2500</v>
      </c>
      <c r="J18" s="112">
        <v>2000</v>
      </c>
      <c r="K18" s="142">
        <f t="shared" si="1"/>
        <v>1200</v>
      </c>
      <c r="L18" s="142">
        <f t="shared" si="1"/>
        <v>75</v>
      </c>
      <c r="M18" s="143">
        <f t="shared" si="1"/>
        <v>1000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</row>
    <row r="19" spans="2:82" s="9" customFormat="1" ht="16" customHeight="1">
      <c r="B19" s="133"/>
      <c r="C19" s="109" t="s">
        <v>39</v>
      </c>
      <c r="D19" s="160">
        <v>100000</v>
      </c>
      <c r="E19" s="116">
        <v>0.12</v>
      </c>
      <c r="F19" s="161"/>
      <c r="G19" s="179">
        <f t="shared" si="2"/>
        <v>4000</v>
      </c>
      <c r="H19" s="140">
        <f t="shared" si="1"/>
        <v>18</v>
      </c>
      <c r="I19" s="181">
        <f t="shared" si="1"/>
        <v>2500</v>
      </c>
      <c r="J19" s="112">
        <v>2000</v>
      </c>
      <c r="K19" s="142">
        <f t="shared" si="1"/>
        <v>1200</v>
      </c>
      <c r="L19" s="142">
        <f t="shared" si="1"/>
        <v>75</v>
      </c>
      <c r="M19" s="143">
        <f t="shared" si="1"/>
        <v>1000</v>
      </c>
      <c r="N19" s="17"/>
      <c r="O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</row>
    <row r="20" spans="2:82" s="9" customFormat="1" ht="16" customHeight="1">
      <c r="B20" s="133"/>
      <c r="C20" s="109" t="s">
        <v>52</v>
      </c>
      <c r="D20" s="160">
        <v>90000</v>
      </c>
      <c r="E20" s="116">
        <v>0.12</v>
      </c>
      <c r="F20" s="161"/>
      <c r="G20" s="179">
        <f t="shared" si="2"/>
        <v>4000</v>
      </c>
      <c r="H20" s="140">
        <f t="shared" si="1"/>
        <v>18</v>
      </c>
      <c r="I20" s="181">
        <f t="shared" si="1"/>
        <v>2500</v>
      </c>
      <c r="J20" s="112">
        <v>2000</v>
      </c>
      <c r="K20" s="142">
        <f t="shared" si="1"/>
        <v>1200</v>
      </c>
      <c r="L20" s="142">
        <f t="shared" si="1"/>
        <v>75</v>
      </c>
      <c r="M20" s="143">
        <f t="shared" si="1"/>
        <v>1000</v>
      </c>
      <c r="N20" s="17"/>
      <c r="O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</row>
    <row r="21" spans="2:82" s="9" customFormat="1" ht="16" customHeight="1">
      <c r="B21" s="133"/>
      <c r="C21" s="109" t="s">
        <v>53</v>
      </c>
      <c r="D21" s="160">
        <v>60000</v>
      </c>
      <c r="E21" s="116">
        <v>0.08</v>
      </c>
      <c r="F21" s="161"/>
      <c r="G21" s="179">
        <f t="shared" si="2"/>
        <v>4000</v>
      </c>
      <c r="H21" s="140">
        <f t="shared" si="1"/>
        <v>18</v>
      </c>
      <c r="I21" s="181">
        <f t="shared" si="1"/>
        <v>2500</v>
      </c>
      <c r="J21" s="112">
        <v>2000</v>
      </c>
      <c r="K21" s="142">
        <f t="shared" si="1"/>
        <v>1200</v>
      </c>
      <c r="L21" s="142">
        <f t="shared" si="1"/>
        <v>75</v>
      </c>
      <c r="M21" s="143">
        <f t="shared" si="1"/>
        <v>1000</v>
      </c>
      <c r="N21" s="17"/>
      <c r="O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</row>
    <row r="22" spans="2:82" s="18" customFormat="1" ht="16" customHeight="1">
      <c r="B22" s="127"/>
      <c r="C22" s="109" t="s">
        <v>38</v>
      </c>
      <c r="D22" s="160">
        <v>125000</v>
      </c>
      <c r="E22" s="116">
        <v>0.15</v>
      </c>
      <c r="F22" s="161"/>
      <c r="G22" s="179">
        <f t="shared" si="2"/>
        <v>4000</v>
      </c>
      <c r="H22" s="140">
        <f t="shared" si="1"/>
        <v>18</v>
      </c>
      <c r="I22" s="181">
        <f t="shared" si="1"/>
        <v>2500</v>
      </c>
      <c r="J22" s="112">
        <v>3000</v>
      </c>
      <c r="K22" s="142">
        <f t="shared" si="1"/>
        <v>1200</v>
      </c>
      <c r="L22" s="142">
        <f t="shared" si="1"/>
        <v>75</v>
      </c>
      <c r="M22" s="143">
        <f t="shared" si="1"/>
        <v>1000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</row>
    <row r="23" spans="2:82" s="18" customFormat="1" ht="16" customHeight="1">
      <c r="B23" s="127"/>
      <c r="C23" s="109" t="s">
        <v>46</v>
      </c>
      <c r="D23" s="160">
        <v>90000</v>
      </c>
      <c r="E23" s="116">
        <v>0.12</v>
      </c>
      <c r="F23" s="161"/>
      <c r="G23" s="179">
        <f t="shared" si="2"/>
        <v>4000</v>
      </c>
      <c r="H23" s="140">
        <f t="shared" si="1"/>
        <v>18</v>
      </c>
      <c r="I23" s="181">
        <f t="shared" si="1"/>
        <v>2500</v>
      </c>
      <c r="J23" s="112">
        <v>2000</v>
      </c>
      <c r="K23" s="142">
        <f t="shared" si="1"/>
        <v>1200</v>
      </c>
      <c r="L23" s="142">
        <f t="shared" si="1"/>
        <v>75</v>
      </c>
      <c r="M23" s="143">
        <f t="shared" si="1"/>
        <v>1000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</row>
    <row r="24" spans="2:82" s="18" customFormat="1" ht="16" customHeight="1">
      <c r="B24" s="127"/>
      <c r="C24" s="109" t="s">
        <v>47</v>
      </c>
      <c r="D24" s="160">
        <v>60000</v>
      </c>
      <c r="E24" s="116">
        <v>0.08</v>
      </c>
      <c r="F24" s="161"/>
      <c r="G24" s="179">
        <f t="shared" si="2"/>
        <v>4000</v>
      </c>
      <c r="H24" s="140">
        <f t="shared" si="1"/>
        <v>18</v>
      </c>
      <c r="I24" s="181">
        <f t="shared" si="1"/>
        <v>2500</v>
      </c>
      <c r="J24" s="112">
        <v>2000</v>
      </c>
      <c r="K24" s="142">
        <f t="shared" si="1"/>
        <v>1200</v>
      </c>
      <c r="L24" s="142">
        <f t="shared" si="1"/>
        <v>75</v>
      </c>
      <c r="M24" s="143">
        <f t="shared" si="1"/>
        <v>1000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</row>
    <row r="25" spans="2:82" s="18" customFormat="1" ht="16" customHeight="1">
      <c r="B25" s="127"/>
      <c r="C25" s="109" t="s">
        <v>48</v>
      </c>
      <c r="D25" s="160">
        <v>120000</v>
      </c>
      <c r="E25" s="116">
        <v>0.1</v>
      </c>
      <c r="F25" s="161"/>
      <c r="G25" s="179">
        <f t="shared" si="2"/>
        <v>4000</v>
      </c>
      <c r="H25" s="140">
        <f t="shared" si="1"/>
        <v>18</v>
      </c>
      <c r="I25" s="181">
        <f t="shared" si="1"/>
        <v>2500</v>
      </c>
      <c r="J25" s="112">
        <v>2000</v>
      </c>
      <c r="K25" s="142">
        <f t="shared" si="1"/>
        <v>1200</v>
      </c>
      <c r="L25" s="142">
        <f t="shared" si="1"/>
        <v>75</v>
      </c>
      <c r="M25" s="143">
        <f t="shared" si="1"/>
        <v>1000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</row>
    <row r="26" spans="2:82" s="18" customFormat="1" ht="16" customHeight="1">
      <c r="B26" s="128"/>
      <c r="C26" s="134" t="s">
        <v>49</v>
      </c>
      <c r="D26" s="162">
        <v>80000</v>
      </c>
      <c r="E26" s="130">
        <v>0.1</v>
      </c>
      <c r="F26" s="163"/>
      <c r="G26" s="182">
        <f t="shared" si="2"/>
        <v>4000</v>
      </c>
      <c r="H26" s="144">
        <f t="shared" si="1"/>
        <v>18</v>
      </c>
      <c r="I26" s="183">
        <f t="shared" si="1"/>
        <v>2500</v>
      </c>
      <c r="J26" s="112">
        <v>2000</v>
      </c>
      <c r="K26" s="145">
        <f t="shared" si="1"/>
        <v>1200</v>
      </c>
      <c r="L26" s="145">
        <f t="shared" si="1"/>
        <v>75</v>
      </c>
      <c r="M26" s="146">
        <f t="shared" si="1"/>
        <v>1000</v>
      </c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</row>
    <row r="27" spans="2:82" s="11" customFormat="1" ht="6.75" customHeight="1">
      <c r="B27" s="85"/>
      <c r="C27" s="85"/>
      <c r="D27" s="164"/>
      <c r="E27" s="117"/>
      <c r="F27" s="165"/>
      <c r="G27" s="164"/>
      <c r="H27" s="86"/>
      <c r="I27" s="184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  <c r="BN27" s="86"/>
      <c r="BO27" s="86"/>
      <c r="BP27" s="86"/>
      <c r="BQ27" s="86"/>
      <c r="BR27" s="86"/>
      <c r="BS27" s="86"/>
      <c r="BT27" s="86"/>
      <c r="BU27" s="86"/>
      <c r="BV27" s="86"/>
      <c r="BW27" s="86"/>
      <c r="BX27" s="86"/>
      <c r="BY27" s="86"/>
      <c r="BZ27" s="86"/>
      <c r="CA27" s="86"/>
      <c r="CB27" s="86"/>
      <c r="CC27" s="86"/>
      <c r="CD27" s="86"/>
    </row>
    <row r="28" spans="2:82" s="9" customFormat="1" ht="15" customHeight="1">
      <c r="B28" s="122" t="s">
        <v>34</v>
      </c>
      <c r="C28" s="123"/>
      <c r="D28" s="156"/>
      <c r="E28" s="131"/>
      <c r="F28" s="166"/>
      <c r="G28" s="185">
        <v>2000</v>
      </c>
      <c r="H28" s="147">
        <v>24</v>
      </c>
      <c r="I28" s="186">
        <v>1000</v>
      </c>
      <c r="J28" s="173"/>
      <c r="K28" s="125">
        <v>1200</v>
      </c>
      <c r="L28" s="125">
        <v>75</v>
      </c>
      <c r="M28" s="126">
        <v>1000</v>
      </c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</row>
    <row r="29" spans="2:82" s="9" customFormat="1" ht="15" customHeight="1">
      <c r="B29" s="132"/>
      <c r="C29" s="80" t="s">
        <v>102</v>
      </c>
      <c r="D29" s="158">
        <v>200000</v>
      </c>
      <c r="E29" s="113">
        <v>0.15</v>
      </c>
      <c r="F29" s="159"/>
      <c r="G29" s="179">
        <f>G$28</f>
        <v>2000</v>
      </c>
      <c r="H29" s="140">
        <f t="shared" ref="H29:M37" si="3">H$28</f>
        <v>24</v>
      </c>
      <c r="I29" s="180">
        <f t="shared" si="3"/>
        <v>1000</v>
      </c>
      <c r="J29" s="111">
        <v>5000</v>
      </c>
      <c r="K29" s="140">
        <f t="shared" si="3"/>
        <v>1200</v>
      </c>
      <c r="L29" s="140">
        <f t="shared" si="3"/>
        <v>75</v>
      </c>
      <c r="M29" s="141">
        <f t="shared" si="3"/>
        <v>1000</v>
      </c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</row>
    <row r="30" spans="2:82" s="9" customFormat="1" ht="16" customHeight="1">
      <c r="B30" s="135"/>
      <c r="C30" s="87" t="s">
        <v>56</v>
      </c>
      <c r="D30" s="160">
        <v>90000</v>
      </c>
      <c r="E30" s="116">
        <v>0.1</v>
      </c>
      <c r="F30" s="161"/>
      <c r="G30" s="179">
        <f t="shared" ref="G30:G37" si="4">G$28</f>
        <v>2000</v>
      </c>
      <c r="H30" s="140">
        <f t="shared" si="3"/>
        <v>24</v>
      </c>
      <c r="I30" s="181">
        <f t="shared" si="3"/>
        <v>1000</v>
      </c>
      <c r="J30" s="112">
        <v>5000</v>
      </c>
      <c r="K30" s="142">
        <f t="shared" si="3"/>
        <v>1200</v>
      </c>
      <c r="L30" s="142">
        <f t="shared" si="3"/>
        <v>75</v>
      </c>
      <c r="M30" s="143">
        <f t="shared" si="3"/>
        <v>1000</v>
      </c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  <c r="BY30" s="17"/>
      <c r="BZ30" s="17"/>
      <c r="CA30" s="17"/>
      <c r="CB30" s="17"/>
      <c r="CC30" s="17"/>
      <c r="CD30" s="17"/>
    </row>
    <row r="31" spans="2:82" s="9" customFormat="1" ht="16" customHeight="1">
      <c r="B31" s="127"/>
      <c r="C31" s="80" t="s">
        <v>85</v>
      </c>
      <c r="D31" s="160">
        <v>45000</v>
      </c>
      <c r="E31" s="116">
        <v>0.05</v>
      </c>
      <c r="F31" s="161"/>
      <c r="G31" s="179">
        <f t="shared" si="4"/>
        <v>2000</v>
      </c>
      <c r="H31" s="140">
        <f t="shared" si="3"/>
        <v>24</v>
      </c>
      <c r="I31" s="181">
        <f t="shared" si="3"/>
        <v>1000</v>
      </c>
      <c r="J31" s="112">
        <f t="shared" si="3"/>
        <v>0</v>
      </c>
      <c r="K31" s="142">
        <f t="shared" si="3"/>
        <v>1200</v>
      </c>
      <c r="L31" s="142">
        <f t="shared" si="3"/>
        <v>75</v>
      </c>
      <c r="M31" s="143">
        <f t="shared" si="3"/>
        <v>1000</v>
      </c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</row>
    <row r="32" spans="2:82" s="9" customFormat="1" ht="16" customHeight="1">
      <c r="B32" s="127"/>
      <c r="C32" s="80" t="s">
        <v>86</v>
      </c>
      <c r="D32" s="160">
        <v>55000</v>
      </c>
      <c r="E32" s="116">
        <v>0.05</v>
      </c>
      <c r="F32" s="161"/>
      <c r="G32" s="179">
        <f t="shared" si="4"/>
        <v>2000</v>
      </c>
      <c r="H32" s="140">
        <f t="shared" si="3"/>
        <v>24</v>
      </c>
      <c r="I32" s="181">
        <f t="shared" si="3"/>
        <v>1000</v>
      </c>
      <c r="J32" s="112">
        <f t="shared" si="3"/>
        <v>0</v>
      </c>
      <c r="K32" s="142">
        <f t="shared" si="3"/>
        <v>1200</v>
      </c>
      <c r="L32" s="142">
        <f t="shared" si="3"/>
        <v>75</v>
      </c>
      <c r="M32" s="143">
        <f t="shared" si="3"/>
        <v>1000</v>
      </c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</row>
    <row r="33" spans="2:82" s="9" customFormat="1" ht="16" customHeight="1">
      <c r="B33" s="127"/>
      <c r="C33" s="80" t="s">
        <v>299</v>
      </c>
      <c r="D33" s="160">
        <v>55000</v>
      </c>
      <c r="E33" s="116">
        <v>0.05</v>
      </c>
      <c r="F33" s="161"/>
      <c r="G33" s="179">
        <f t="shared" si="4"/>
        <v>2000</v>
      </c>
      <c r="H33" s="140">
        <f t="shared" si="3"/>
        <v>24</v>
      </c>
      <c r="I33" s="181">
        <f t="shared" si="3"/>
        <v>1000</v>
      </c>
      <c r="J33" s="112">
        <f t="shared" si="3"/>
        <v>0</v>
      </c>
      <c r="K33" s="142">
        <f t="shared" si="3"/>
        <v>1200</v>
      </c>
      <c r="L33" s="142">
        <f t="shared" si="3"/>
        <v>75</v>
      </c>
      <c r="M33" s="143">
        <f t="shared" si="3"/>
        <v>1000</v>
      </c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</row>
    <row r="34" spans="2:82" s="9" customFormat="1" ht="16" customHeight="1">
      <c r="B34" s="127"/>
      <c r="C34" s="80" t="s">
        <v>60</v>
      </c>
      <c r="D34" s="160">
        <v>90000</v>
      </c>
      <c r="E34" s="116">
        <v>0.1</v>
      </c>
      <c r="F34" s="161"/>
      <c r="G34" s="179">
        <f t="shared" si="4"/>
        <v>2000</v>
      </c>
      <c r="H34" s="140">
        <f t="shared" si="3"/>
        <v>24</v>
      </c>
      <c r="I34" s="181">
        <f t="shared" si="3"/>
        <v>1000</v>
      </c>
      <c r="J34" s="112">
        <f t="shared" si="3"/>
        <v>0</v>
      </c>
      <c r="K34" s="142">
        <f t="shared" si="3"/>
        <v>1200</v>
      </c>
      <c r="L34" s="142">
        <f t="shared" si="3"/>
        <v>75</v>
      </c>
      <c r="M34" s="143">
        <f t="shared" si="3"/>
        <v>1000</v>
      </c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</row>
    <row r="35" spans="2:82" s="9" customFormat="1" ht="16" customHeight="1">
      <c r="B35" s="127"/>
      <c r="C35" s="80" t="s">
        <v>58</v>
      </c>
      <c r="D35" s="160">
        <v>80000</v>
      </c>
      <c r="E35" s="116">
        <v>0.1</v>
      </c>
      <c r="F35" s="161"/>
      <c r="G35" s="179">
        <f t="shared" si="4"/>
        <v>2000</v>
      </c>
      <c r="H35" s="140">
        <f t="shared" si="3"/>
        <v>24</v>
      </c>
      <c r="I35" s="181">
        <f t="shared" si="3"/>
        <v>1000</v>
      </c>
      <c r="J35" s="112">
        <f t="shared" si="3"/>
        <v>0</v>
      </c>
      <c r="K35" s="142">
        <f t="shared" si="3"/>
        <v>1200</v>
      </c>
      <c r="L35" s="142">
        <f t="shared" si="3"/>
        <v>75</v>
      </c>
      <c r="M35" s="143">
        <f t="shared" si="3"/>
        <v>1000</v>
      </c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</row>
    <row r="36" spans="2:82" s="9" customFormat="1" ht="16" customHeight="1">
      <c r="B36" s="127"/>
      <c r="C36" s="80" t="s">
        <v>59</v>
      </c>
      <c r="D36" s="160">
        <v>60000</v>
      </c>
      <c r="E36" s="116">
        <v>0.08</v>
      </c>
      <c r="F36" s="161"/>
      <c r="G36" s="179">
        <f t="shared" si="4"/>
        <v>2000</v>
      </c>
      <c r="H36" s="140">
        <f t="shared" si="3"/>
        <v>24</v>
      </c>
      <c r="I36" s="181">
        <f t="shared" si="3"/>
        <v>1000</v>
      </c>
      <c r="J36" s="112">
        <f t="shared" si="3"/>
        <v>0</v>
      </c>
      <c r="K36" s="142">
        <f t="shared" si="3"/>
        <v>1200</v>
      </c>
      <c r="L36" s="142">
        <f t="shared" si="3"/>
        <v>75</v>
      </c>
      <c r="M36" s="143">
        <f t="shared" si="3"/>
        <v>1000</v>
      </c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</row>
    <row r="37" spans="2:82" s="75" customFormat="1" ht="15.75" customHeight="1">
      <c r="B37" s="136"/>
      <c r="C37" s="107" t="s">
        <v>62</v>
      </c>
      <c r="D37" s="162">
        <v>90000</v>
      </c>
      <c r="E37" s="130">
        <v>0.1</v>
      </c>
      <c r="F37" s="163"/>
      <c r="G37" s="182">
        <f t="shared" si="4"/>
        <v>2000</v>
      </c>
      <c r="H37" s="144">
        <f t="shared" si="3"/>
        <v>24</v>
      </c>
      <c r="I37" s="183">
        <f t="shared" si="3"/>
        <v>1000</v>
      </c>
      <c r="J37" s="129">
        <f t="shared" si="3"/>
        <v>0</v>
      </c>
      <c r="K37" s="145">
        <f t="shared" si="3"/>
        <v>1200</v>
      </c>
      <c r="L37" s="145">
        <f t="shared" si="3"/>
        <v>75</v>
      </c>
      <c r="M37" s="146">
        <f t="shared" si="3"/>
        <v>1000</v>
      </c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</row>
    <row r="38" spans="2:82" s="9" customFormat="1" ht="7.5" customHeight="1">
      <c r="B38" s="17"/>
      <c r="C38" s="17"/>
      <c r="D38" s="167"/>
      <c r="E38" s="118"/>
      <c r="F38" s="168"/>
      <c r="G38" s="167"/>
      <c r="H38" s="17"/>
      <c r="I38" s="18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</row>
    <row r="39" spans="2:82" s="9" customFormat="1" ht="15" customHeight="1">
      <c r="B39" s="122" t="s">
        <v>3</v>
      </c>
      <c r="C39" s="123"/>
      <c r="D39" s="156"/>
      <c r="E39" s="131"/>
      <c r="F39" s="166"/>
      <c r="G39" s="177">
        <v>5000</v>
      </c>
      <c r="H39" s="125">
        <v>24</v>
      </c>
      <c r="I39" s="178">
        <v>1000</v>
      </c>
      <c r="J39" s="172"/>
      <c r="K39" s="125">
        <v>1200</v>
      </c>
      <c r="L39" s="125">
        <v>75</v>
      </c>
      <c r="M39" s="126">
        <v>1000</v>
      </c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</row>
    <row r="40" spans="2:82" s="9" customFormat="1" ht="16" customHeight="1">
      <c r="B40" s="137"/>
      <c r="C40" s="87" t="s">
        <v>72</v>
      </c>
      <c r="D40" s="158">
        <v>120000</v>
      </c>
      <c r="E40" s="113">
        <v>0.15</v>
      </c>
      <c r="F40" s="169">
        <v>0.03</v>
      </c>
      <c r="G40" s="179">
        <f t="shared" ref="G40:G45" si="5">G$39</f>
        <v>5000</v>
      </c>
      <c r="H40" s="140">
        <f t="shared" ref="H40:M45" si="6">H$39</f>
        <v>24</v>
      </c>
      <c r="I40" s="180">
        <f t="shared" si="6"/>
        <v>1000</v>
      </c>
      <c r="J40" s="111">
        <v>10000</v>
      </c>
      <c r="K40" s="140">
        <f t="shared" si="6"/>
        <v>1200</v>
      </c>
      <c r="L40" s="140">
        <f t="shared" si="6"/>
        <v>75</v>
      </c>
      <c r="M40" s="141">
        <f t="shared" si="6"/>
        <v>1000</v>
      </c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</row>
    <row r="41" spans="2:82" s="9" customFormat="1" ht="16" customHeight="1">
      <c r="B41" s="137"/>
      <c r="C41" s="87" t="s">
        <v>71</v>
      </c>
      <c r="D41" s="160">
        <v>60000</v>
      </c>
      <c r="E41" s="116">
        <v>0.15</v>
      </c>
      <c r="F41" s="170">
        <v>0.08</v>
      </c>
      <c r="G41" s="179">
        <f t="shared" si="5"/>
        <v>5000</v>
      </c>
      <c r="H41" s="140">
        <f t="shared" si="6"/>
        <v>24</v>
      </c>
      <c r="I41" s="181">
        <f t="shared" si="6"/>
        <v>1000</v>
      </c>
      <c r="J41" s="111">
        <v>10000</v>
      </c>
      <c r="K41" s="142">
        <f t="shared" si="6"/>
        <v>1200</v>
      </c>
      <c r="L41" s="142">
        <f t="shared" si="6"/>
        <v>75</v>
      </c>
      <c r="M41" s="143">
        <f t="shared" si="6"/>
        <v>1000</v>
      </c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</row>
    <row r="42" spans="2:82" s="9" customFormat="1" ht="16" customHeight="1">
      <c r="B42" s="137"/>
      <c r="C42" s="87" t="s">
        <v>325</v>
      </c>
      <c r="D42" s="160">
        <v>60000</v>
      </c>
      <c r="E42" s="116">
        <v>0.15</v>
      </c>
      <c r="F42" s="170">
        <v>0.08</v>
      </c>
      <c r="G42" s="179">
        <f t="shared" si="5"/>
        <v>5000</v>
      </c>
      <c r="H42" s="140">
        <f t="shared" si="6"/>
        <v>24</v>
      </c>
      <c r="I42" s="181">
        <f t="shared" si="6"/>
        <v>1000</v>
      </c>
      <c r="J42" s="111">
        <v>10000</v>
      </c>
      <c r="K42" s="142">
        <f t="shared" si="6"/>
        <v>1200</v>
      </c>
      <c r="L42" s="142">
        <f t="shared" si="6"/>
        <v>75</v>
      </c>
      <c r="M42" s="143">
        <f t="shared" si="6"/>
        <v>1000</v>
      </c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  <c r="AR42" s="17"/>
      <c r="AS42" s="17"/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</row>
    <row r="43" spans="2:82" s="9" customFormat="1" ht="16" customHeight="1">
      <c r="B43" s="137"/>
      <c r="C43" s="87" t="s">
        <v>326</v>
      </c>
      <c r="D43" s="160">
        <v>60000</v>
      </c>
      <c r="E43" s="116">
        <v>0.15</v>
      </c>
      <c r="F43" s="170">
        <v>0.08</v>
      </c>
      <c r="G43" s="179">
        <f t="shared" si="5"/>
        <v>5000</v>
      </c>
      <c r="H43" s="140">
        <f t="shared" si="6"/>
        <v>24</v>
      </c>
      <c r="I43" s="181">
        <f t="shared" si="6"/>
        <v>1000</v>
      </c>
      <c r="J43" s="111">
        <v>10000</v>
      </c>
      <c r="K43" s="142">
        <f t="shared" si="6"/>
        <v>1200</v>
      </c>
      <c r="L43" s="142">
        <f t="shared" si="6"/>
        <v>75</v>
      </c>
      <c r="M43" s="143">
        <f t="shared" si="6"/>
        <v>1000</v>
      </c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</row>
    <row r="44" spans="2:82" s="75" customFormat="1" ht="16" customHeight="1">
      <c r="B44" s="135"/>
      <c r="C44" s="87" t="s">
        <v>33</v>
      </c>
      <c r="D44" s="160">
        <v>110000</v>
      </c>
      <c r="E44" s="116">
        <v>0.1</v>
      </c>
      <c r="F44" s="161"/>
      <c r="G44" s="179">
        <f t="shared" si="5"/>
        <v>5000</v>
      </c>
      <c r="H44" s="140">
        <f t="shared" si="6"/>
        <v>24</v>
      </c>
      <c r="I44" s="181">
        <f t="shared" si="6"/>
        <v>1000</v>
      </c>
      <c r="J44" s="112">
        <v>3000</v>
      </c>
      <c r="K44" s="142">
        <f t="shared" si="6"/>
        <v>1200</v>
      </c>
      <c r="L44" s="142">
        <f t="shared" si="6"/>
        <v>75</v>
      </c>
      <c r="M44" s="143">
        <f t="shared" si="6"/>
        <v>1000</v>
      </c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</row>
    <row r="45" spans="2:82" s="75" customFormat="1" ht="16" customHeight="1">
      <c r="B45" s="138"/>
      <c r="C45" s="139" t="s">
        <v>76</v>
      </c>
      <c r="D45" s="162">
        <v>120000</v>
      </c>
      <c r="E45" s="130">
        <v>0.1</v>
      </c>
      <c r="F45" s="163"/>
      <c r="G45" s="182">
        <f t="shared" si="5"/>
        <v>5000</v>
      </c>
      <c r="H45" s="144">
        <f t="shared" si="6"/>
        <v>24</v>
      </c>
      <c r="I45" s="183">
        <f t="shared" si="6"/>
        <v>1000</v>
      </c>
      <c r="J45" s="129">
        <v>10000</v>
      </c>
      <c r="K45" s="145">
        <f t="shared" si="6"/>
        <v>1200</v>
      </c>
      <c r="L45" s="145">
        <f t="shared" si="6"/>
        <v>75</v>
      </c>
      <c r="M45" s="146">
        <f t="shared" si="6"/>
        <v>1000</v>
      </c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</row>
  </sheetData>
  <dataConsolidate/>
  <mergeCells count="4">
    <mergeCell ref="D4:F4"/>
    <mergeCell ref="G4:I4"/>
    <mergeCell ref="B7:C7"/>
    <mergeCell ref="B8:C8"/>
  </mergeCells>
  <phoneticPr fontId="7" type="noConversion"/>
  <pageMargins left="0.75" right="0.75" top="1" bottom="1" header="0.5" footer="0.5"/>
  <headerFooter alignWithMargins="0"/>
  <colBreaks count="1" manualBreakCount="1">
    <brk id="13" max="1048575" man="1"/>
  </colBreaks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13"/>
  </sheetPr>
  <dimension ref="A1:BI27"/>
  <sheetViews>
    <sheetView topLeftCell="AW1" workbookViewId="0">
      <selection activeCell="B12" sqref="B12"/>
    </sheetView>
  </sheetViews>
  <sheetFormatPr baseColWidth="10" defaultColWidth="8.83203125" defaultRowHeight="12" x14ac:dyDescent="0"/>
  <cols>
    <col min="1" max="1" width="19.1640625" bestFit="1" customWidth="1"/>
    <col min="2" max="6" width="9.5" bestFit="1" customWidth="1"/>
    <col min="7" max="13" width="10.33203125" bestFit="1" customWidth="1"/>
    <col min="14" max="27" width="11.33203125" bestFit="1" customWidth="1"/>
    <col min="28" max="61" width="12.83203125" bestFit="1" customWidth="1"/>
  </cols>
  <sheetData>
    <row r="1" spans="1:61" s="433" customFormat="1" ht="17">
      <c r="A1" s="548" t="s">
        <v>358</v>
      </c>
      <c r="B1" s="548"/>
      <c r="C1" s="548"/>
      <c r="D1" s="548"/>
      <c r="E1" s="432"/>
      <c r="F1" s="432"/>
      <c r="G1" s="432"/>
      <c r="H1" s="432"/>
      <c r="I1" s="432"/>
      <c r="J1" s="432"/>
      <c r="K1" s="432"/>
      <c r="L1" s="432"/>
      <c r="M1" s="432"/>
    </row>
    <row r="2" spans="1:61">
      <c r="A2" s="23" t="s">
        <v>43</v>
      </c>
      <c r="B2" s="23">
        <v>1</v>
      </c>
      <c r="C2" s="23">
        <v>2</v>
      </c>
      <c r="D2" s="23">
        <v>3</v>
      </c>
      <c r="E2" s="23">
        <v>4</v>
      </c>
      <c r="F2" s="23">
        <v>5</v>
      </c>
      <c r="G2" s="23">
        <v>6</v>
      </c>
      <c r="H2" s="23">
        <v>7</v>
      </c>
      <c r="I2" s="23">
        <v>8</v>
      </c>
      <c r="J2" s="23">
        <v>9</v>
      </c>
      <c r="K2" s="23">
        <v>10</v>
      </c>
      <c r="L2" s="23">
        <v>11</v>
      </c>
      <c r="M2" s="438">
        <v>12</v>
      </c>
      <c r="N2" s="23">
        <v>13</v>
      </c>
      <c r="O2" s="23">
        <v>14</v>
      </c>
      <c r="P2" s="23">
        <v>15</v>
      </c>
      <c r="Q2" s="23">
        <v>16</v>
      </c>
      <c r="R2" s="23">
        <v>17</v>
      </c>
      <c r="S2" s="23">
        <v>18</v>
      </c>
      <c r="T2" s="23">
        <v>19</v>
      </c>
      <c r="U2" s="23">
        <v>20</v>
      </c>
      <c r="V2" s="23">
        <v>21</v>
      </c>
      <c r="W2" s="23">
        <v>22</v>
      </c>
      <c r="X2" s="23">
        <v>23</v>
      </c>
      <c r="Y2" s="438">
        <v>24</v>
      </c>
      <c r="Z2" s="23">
        <v>25</v>
      </c>
      <c r="AA2" s="23">
        <v>26</v>
      </c>
      <c r="AB2" s="23">
        <v>27</v>
      </c>
      <c r="AC2" s="23">
        <v>28</v>
      </c>
      <c r="AD2" s="23">
        <v>29</v>
      </c>
      <c r="AE2" s="23">
        <v>30</v>
      </c>
      <c r="AF2" s="23">
        <v>31</v>
      </c>
      <c r="AG2" s="23">
        <v>32</v>
      </c>
      <c r="AH2" s="23">
        <v>33</v>
      </c>
      <c r="AI2" s="23">
        <v>34</v>
      </c>
      <c r="AJ2" s="23">
        <v>35</v>
      </c>
      <c r="AK2" s="438">
        <v>36</v>
      </c>
      <c r="AL2" s="23">
        <v>37</v>
      </c>
      <c r="AM2" s="23">
        <v>38</v>
      </c>
      <c r="AN2" s="23">
        <v>39</v>
      </c>
      <c r="AO2" s="23">
        <v>40</v>
      </c>
      <c r="AP2" s="23">
        <v>41</v>
      </c>
      <c r="AQ2" s="23">
        <v>42</v>
      </c>
      <c r="AR2" s="23">
        <v>43</v>
      </c>
      <c r="AS2" s="23">
        <v>44</v>
      </c>
      <c r="AT2" s="23">
        <v>45</v>
      </c>
      <c r="AU2" s="23">
        <v>46</v>
      </c>
      <c r="AV2" s="23">
        <v>47</v>
      </c>
      <c r="AW2" s="438">
        <v>48</v>
      </c>
      <c r="AX2" s="23">
        <v>49</v>
      </c>
      <c r="AY2" s="23">
        <v>50</v>
      </c>
      <c r="AZ2" s="23">
        <v>51</v>
      </c>
      <c r="BA2" s="23">
        <v>52</v>
      </c>
      <c r="BB2" s="23">
        <v>53</v>
      </c>
      <c r="BC2" s="23">
        <v>54</v>
      </c>
      <c r="BD2" s="23">
        <v>55</v>
      </c>
      <c r="BE2" s="23">
        <v>56</v>
      </c>
      <c r="BF2" s="23">
        <v>57</v>
      </c>
      <c r="BG2" s="23">
        <v>58</v>
      </c>
      <c r="BH2" s="23">
        <v>59</v>
      </c>
      <c r="BI2" s="438">
        <v>60</v>
      </c>
    </row>
    <row r="3" spans="1:61">
      <c r="A3" s="23" t="s">
        <v>364</v>
      </c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39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39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39"/>
      <c r="AL3" s="401"/>
      <c r="AM3" s="401"/>
      <c r="AN3" s="401"/>
      <c r="AO3" s="401"/>
      <c r="AP3" s="401"/>
      <c r="AQ3" s="401"/>
      <c r="AR3" s="401"/>
      <c r="AS3" s="401"/>
      <c r="AT3" s="401"/>
      <c r="AU3" s="401"/>
      <c r="AV3" s="401"/>
      <c r="AW3" s="439"/>
      <c r="AX3" s="401"/>
      <c r="AY3" s="401"/>
      <c r="AZ3" s="401"/>
      <c r="BA3" s="401"/>
      <c r="BB3" s="401"/>
      <c r="BC3" s="401"/>
      <c r="BD3" s="401"/>
      <c r="BE3" s="401"/>
      <c r="BF3" s="401"/>
      <c r="BG3" s="401"/>
      <c r="BH3" s="401"/>
      <c r="BI3" s="439"/>
    </row>
    <row r="4" spans="1:61" s="437" customFormat="1">
      <c r="A4" s="440">
        <v>1</v>
      </c>
      <c r="B4" s="437">
        <v>1</v>
      </c>
      <c r="C4" s="437">
        <v>4</v>
      </c>
      <c r="D4" s="437">
        <v>10</v>
      </c>
      <c r="E4" s="437">
        <v>15</v>
      </c>
      <c r="F4" s="437">
        <v>25</v>
      </c>
      <c r="G4" s="437">
        <v>40</v>
      </c>
      <c r="H4" s="437">
        <v>45</v>
      </c>
      <c r="I4" s="437">
        <v>50</v>
      </c>
      <c r="J4" s="437">
        <v>51</v>
      </c>
      <c r="K4" s="437">
        <v>55</v>
      </c>
      <c r="L4" s="437">
        <v>55</v>
      </c>
      <c r="M4" s="437">
        <v>60</v>
      </c>
      <c r="N4" s="437">
        <v>61</v>
      </c>
      <c r="O4" s="437">
        <v>65</v>
      </c>
      <c r="P4" s="437">
        <v>65</v>
      </c>
      <c r="Q4" s="437">
        <v>66</v>
      </c>
      <c r="R4" s="437">
        <v>67</v>
      </c>
      <c r="S4" s="437">
        <v>68</v>
      </c>
      <c r="T4" s="437">
        <v>69</v>
      </c>
      <c r="U4" s="437">
        <v>70</v>
      </c>
      <c r="V4" s="437">
        <v>71</v>
      </c>
      <c r="W4" s="437">
        <v>72</v>
      </c>
      <c r="X4" s="437">
        <v>73</v>
      </c>
      <c r="Y4" s="437">
        <v>74</v>
      </c>
      <c r="Z4" s="437">
        <v>75</v>
      </c>
      <c r="AA4" s="437">
        <v>76</v>
      </c>
      <c r="AB4" s="437">
        <v>77</v>
      </c>
      <c r="AC4" s="437">
        <v>78</v>
      </c>
      <c r="AD4" s="437">
        <v>79</v>
      </c>
      <c r="AE4" s="437">
        <v>80</v>
      </c>
      <c r="AF4" s="437">
        <v>81</v>
      </c>
      <c r="AG4" s="437">
        <v>82</v>
      </c>
      <c r="AH4" s="437">
        <v>83</v>
      </c>
      <c r="AI4" s="437">
        <v>84</v>
      </c>
      <c r="AJ4" s="437">
        <v>85</v>
      </c>
      <c r="AK4" s="437">
        <v>86</v>
      </c>
      <c r="AL4" s="437">
        <v>87</v>
      </c>
      <c r="AM4" s="437">
        <v>88</v>
      </c>
      <c r="AN4" s="437">
        <v>89</v>
      </c>
      <c r="AO4" s="437">
        <v>90</v>
      </c>
      <c r="AP4" s="437">
        <v>91</v>
      </c>
      <c r="AQ4" s="437">
        <v>92</v>
      </c>
      <c r="AR4" s="437">
        <v>93</v>
      </c>
      <c r="AS4" s="437">
        <v>94</v>
      </c>
      <c r="AT4" s="437">
        <v>95</v>
      </c>
      <c r="AU4" s="437">
        <v>96</v>
      </c>
      <c r="AV4" s="437">
        <v>97</v>
      </c>
      <c r="AW4" s="437">
        <v>98</v>
      </c>
      <c r="AX4" s="437">
        <v>99</v>
      </c>
      <c r="AY4" s="437">
        <v>100</v>
      </c>
      <c r="AZ4" s="437">
        <v>101</v>
      </c>
      <c r="BA4" s="437">
        <v>102</v>
      </c>
      <c r="BB4" s="437">
        <v>103</v>
      </c>
      <c r="BC4" s="437">
        <v>104</v>
      </c>
      <c r="BD4" s="437">
        <v>105</v>
      </c>
      <c r="BE4" s="437">
        <v>106</v>
      </c>
      <c r="BF4" s="437">
        <v>107</v>
      </c>
      <c r="BG4" s="437">
        <v>108</v>
      </c>
      <c r="BH4" s="437">
        <v>109</v>
      </c>
      <c r="BI4" s="437">
        <v>110</v>
      </c>
    </row>
    <row r="5" spans="1:61" s="437" customFormat="1">
      <c r="A5" s="440">
        <v>5</v>
      </c>
      <c r="B5" s="437">
        <v>0</v>
      </c>
      <c r="C5" s="437">
        <v>0</v>
      </c>
      <c r="D5" s="437">
        <v>0</v>
      </c>
      <c r="E5" s="437">
        <v>1</v>
      </c>
      <c r="F5" s="437">
        <v>0</v>
      </c>
      <c r="G5" s="437">
        <v>2</v>
      </c>
      <c r="H5" s="437">
        <v>1</v>
      </c>
      <c r="I5" s="437">
        <v>0</v>
      </c>
      <c r="J5" s="437">
        <v>1</v>
      </c>
      <c r="K5" s="437">
        <v>1</v>
      </c>
      <c r="L5" s="437">
        <v>1</v>
      </c>
      <c r="M5" s="437">
        <v>2</v>
      </c>
      <c r="N5" s="437">
        <v>3</v>
      </c>
      <c r="O5" s="437">
        <v>4</v>
      </c>
      <c r="P5" s="437">
        <v>3</v>
      </c>
      <c r="Q5" s="437">
        <v>5</v>
      </c>
      <c r="R5" s="437">
        <v>5</v>
      </c>
      <c r="S5" s="437">
        <v>4</v>
      </c>
      <c r="T5" s="437">
        <v>7</v>
      </c>
      <c r="U5" s="437">
        <v>10</v>
      </c>
      <c r="V5" s="437">
        <v>10</v>
      </c>
      <c r="W5" s="437">
        <v>11</v>
      </c>
      <c r="X5" s="437">
        <v>11</v>
      </c>
      <c r="Y5" s="437">
        <v>11</v>
      </c>
      <c r="Z5" s="437">
        <v>10</v>
      </c>
      <c r="AA5" s="437">
        <v>10</v>
      </c>
      <c r="AB5" s="437">
        <v>10</v>
      </c>
      <c r="AC5" s="437">
        <v>11</v>
      </c>
      <c r="AD5" s="437">
        <v>12</v>
      </c>
      <c r="AE5" s="437">
        <v>11</v>
      </c>
      <c r="AF5" s="437">
        <v>12</v>
      </c>
      <c r="AG5" s="437">
        <v>12</v>
      </c>
      <c r="AH5" s="437">
        <v>12</v>
      </c>
      <c r="AI5" s="437">
        <v>13</v>
      </c>
      <c r="AJ5" s="437">
        <v>13</v>
      </c>
      <c r="AK5" s="437">
        <v>13</v>
      </c>
      <c r="AL5" s="437">
        <v>13</v>
      </c>
      <c r="AM5" s="437">
        <v>13</v>
      </c>
      <c r="AN5" s="437">
        <v>13</v>
      </c>
      <c r="AO5" s="437">
        <v>13</v>
      </c>
      <c r="AP5" s="437">
        <v>13</v>
      </c>
      <c r="AQ5" s="437">
        <v>13</v>
      </c>
      <c r="AR5" s="437">
        <v>13</v>
      </c>
      <c r="AS5" s="437">
        <v>14</v>
      </c>
      <c r="AT5" s="437">
        <v>14</v>
      </c>
      <c r="AU5" s="437">
        <v>14</v>
      </c>
      <c r="AV5" s="437">
        <v>14</v>
      </c>
      <c r="AW5" s="437">
        <v>14</v>
      </c>
      <c r="AX5" s="437">
        <v>14</v>
      </c>
      <c r="AY5" s="437">
        <v>14</v>
      </c>
      <c r="AZ5" s="437">
        <v>15</v>
      </c>
      <c r="BA5" s="437">
        <v>15</v>
      </c>
      <c r="BB5" s="437">
        <v>15</v>
      </c>
      <c r="BC5" s="437">
        <v>15</v>
      </c>
      <c r="BD5" s="437">
        <v>15</v>
      </c>
      <c r="BE5" s="437">
        <v>15</v>
      </c>
      <c r="BF5" s="437">
        <v>15</v>
      </c>
      <c r="BG5" s="437">
        <v>15</v>
      </c>
      <c r="BH5" s="437">
        <v>16</v>
      </c>
      <c r="BI5" s="437">
        <v>16</v>
      </c>
    </row>
    <row r="6" spans="1:61" s="437" customFormat="1">
      <c r="A6" s="440">
        <v>10</v>
      </c>
      <c r="B6" s="437">
        <v>0</v>
      </c>
      <c r="C6" s="437">
        <v>0</v>
      </c>
      <c r="D6" s="437">
        <v>0</v>
      </c>
      <c r="E6" s="437">
        <v>0</v>
      </c>
      <c r="F6" s="437">
        <v>0</v>
      </c>
      <c r="G6" s="437">
        <v>0</v>
      </c>
      <c r="H6" s="437">
        <v>1</v>
      </c>
      <c r="I6" s="437">
        <v>0</v>
      </c>
      <c r="J6" s="437">
        <v>1</v>
      </c>
      <c r="K6" s="437">
        <v>1</v>
      </c>
      <c r="L6" s="437">
        <v>0</v>
      </c>
      <c r="M6" s="437">
        <v>1</v>
      </c>
      <c r="N6" s="437">
        <v>1</v>
      </c>
      <c r="O6" s="437">
        <v>2</v>
      </c>
      <c r="P6" s="437">
        <v>2</v>
      </c>
      <c r="Q6" s="437">
        <v>2</v>
      </c>
      <c r="R6" s="437">
        <v>3</v>
      </c>
      <c r="S6" s="437">
        <v>3</v>
      </c>
      <c r="T6" s="437">
        <v>5</v>
      </c>
      <c r="U6" s="437">
        <v>5</v>
      </c>
      <c r="V6" s="437">
        <v>5</v>
      </c>
      <c r="W6" s="437">
        <v>7</v>
      </c>
      <c r="X6" s="437">
        <v>7</v>
      </c>
      <c r="Y6" s="437">
        <v>8</v>
      </c>
      <c r="Z6" s="437">
        <v>8</v>
      </c>
      <c r="AA6" s="437">
        <v>8</v>
      </c>
      <c r="AB6" s="437">
        <v>8</v>
      </c>
      <c r="AC6" s="437">
        <v>8</v>
      </c>
      <c r="AD6" s="437">
        <v>8</v>
      </c>
      <c r="AE6" s="437">
        <v>9</v>
      </c>
      <c r="AF6" s="437">
        <v>9</v>
      </c>
      <c r="AG6" s="437">
        <v>10</v>
      </c>
      <c r="AH6" s="437">
        <v>10</v>
      </c>
      <c r="AI6" s="437">
        <v>10</v>
      </c>
      <c r="AJ6" s="437">
        <v>10</v>
      </c>
      <c r="AK6" s="437">
        <v>10</v>
      </c>
      <c r="AL6" s="437">
        <v>10</v>
      </c>
      <c r="AM6" s="437">
        <v>10</v>
      </c>
      <c r="AN6" s="437">
        <v>10</v>
      </c>
      <c r="AO6" s="437">
        <v>11</v>
      </c>
      <c r="AP6" s="437">
        <v>11</v>
      </c>
      <c r="AQ6" s="437">
        <v>11</v>
      </c>
      <c r="AR6" s="437">
        <v>11</v>
      </c>
      <c r="AS6" s="437">
        <v>11</v>
      </c>
      <c r="AT6" s="437">
        <v>12</v>
      </c>
      <c r="AU6" s="437">
        <v>12</v>
      </c>
      <c r="AV6" s="437">
        <v>12</v>
      </c>
      <c r="AW6" s="437">
        <v>12</v>
      </c>
      <c r="AX6" s="437">
        <v>12</v>
      </c>
      <c r="AY6" s="437">
        <v>12</v>
      </c>
      <c r="AZ6" s="437">
        <v>12</v>
      </c>
      <c r="BA6" s="437">
        <v>13</v>
      </c>
      <c r="BB6" s="437">
        <v>13</v>
      </c>
      <c r="BC6" s="437">
        <v>13</v>
      </c>
      <c r="BD6" s="437">
        <v>13</v>
      </c>
      <c r="BE6" s="437">
        <v>13</v>
      </c>
      <c r="BF6" s="437">
        <v>14</v>
      </c>
      <c r="BG6" s="437">
        <v>14</v>
      </c>
      <c r="BH6" s="437">
        <v>14</v>
      </c>
      <c r="BI6" s="437">
        <v>14</v>
      </c>
    </row>
    <row r="7" spans="1:61" s="437" customFormat="1">
      <c r="A7" s="440">
        <v>20</v>
      </c>
      <c r="B7" s="437">
        <v>0</v>
      </c>
      <c r="C7" s="437">
        <v>0</v>
      </c>
      <c r="D7" s="437">
        <v>0</v>
      </c>
      <c r="E7" s="437">
        <v>0</v>
      </c>
      <c r="F7" s="437">
        <v>0</v>
      </c>
      <c r="G7" s="437">
        <v>0</v>
      </c>
      <c r="H7" s="437">
        <v>0</v>
      </c>
      <c r="I7" s="437">
        <v>1</v>
      </c>
      <c r="J7" s="437">
        <v>0</v>
      </c>
      <c r="K7" s="437">
        <v>1</v>
      </c>
      <c r="L7" s="437">
        <v>0</v>
      </c>
      <c r="M7" s="437">
        <v>0</v>
      </c>
      <c r="N7" s="437">
        <v>1</v>
      </c>
      <c r="O7" s="437">
        <v>1</v>
      </c>
      <c r="P7" s="437">
        <v>1</v>
      </c>
      <c r="Q7" s="437">
        <v>0</v>
      </c>
      <c r="R7" s="437">
        <v>0</v>
      </c>
      <c r="S7" s="437">
        <v>0</v>
      </c>
      <c r="T7" s="437">
        <v>1</v>
      </c>
      <c r="U7" s="437">
        <v>1</v>
      </c>
      <c r="V7" s="437">
        <v>1</v>
      </c>
      <c r="W7" s="437">
        <v>1</v>
      </c>
      <c r="X7" s="437">
        <v>3</v>
      </c>
      <c r="Y7" s="437">
        <v>2</v>
      </c>
      <c r="Z7" s="437">
        <v>2</v>
      </c>
      <c r="AA7" s="437">
        <v>1</v>
      </c>
      <c r="AB7" s="437">
        <v>0</v>
      </c>
      <c r="AC7" s="437">
        <v>1</v>
      </c>
      <c r="AD7" s="437">
        <v>1</v>
      </c>
      <c r="AE7" s="437">
        <v>3</v>
      </c>
      <c r="AF7" s="437">
        <v>2</v>
      </c>
      <c r="AG7" s="437">
        <v>2</v>
      </c>
      <c r="AH7" s="437">
        <v>1</v>
      </c>
      <c r="AI7" s="437">
        <v>2</v>
      </c>
      <c r="AJ7" s="437">
        <v>2</v>
      </c>
      <c r="AK7" s="437">
        <v>1</v>
      </c>
      <c r="AL7" s="437">
        <v>1</v>
      </c>
      <c r="AM7" s="437">
        <v>2</v>
      </c>
      <c r="AN7" s="437">
        <v>2</v>
      </c>
      <c r="AO7" s="437">
        <v>2</v>
      </c>
      <c r="AP7" s="437">
        <v>2</v>
      </c>
      <c r="AQ7" s="437">
        <v>2</v>
      </c>
      <c r="AR7" s="437">
        <v>3</v>
      </c>
      <c r="AS7" s="437">
        <v>3</v>
      </c>
      <c r="AT7" s="437">
        <v>3</v>
      </c>
      <c r="AU7" s="437">
        <v>3</v>
      </c>
      <c r="AV7" s="437">
        <v>3</v>
      </c>
      <c r="AW7" s="437">
        <v>4</v>
      </c>
      <c r="AX7" s="437">
        <v>4</v>
      </c>
      <c r="AY7" s="437">
        <v>4</v>
      </c>
      <c r="AZ7" s="437">
        <v>4</v>
      </c>
      <c r="BA7" s="437">
        <v>4</v>
      </c>
      <c r="BB7" s="437">
        <v>4</v>
      </c>
      <c r="BC7" s="437">
        <v>4</v>
      </c>
      <c r="BD7" s="437">
        <v>5</v>
      </c>
      <c r="BE7" s="437">
        <v>5</v>
      </c>
      <c r="BF7" s="437">
        <v>5</v>
      </c>
      <c r="BG7" s="437">
        <v>5</v>
      </c>
      <c r="BH7" s="437">
        <v>6</v>
      </c>
      <c r="BI7" s="437">
        <v>6</v>
      </c>
    </row>
    <row r="8" spans="1:61" s="437" customFormat="1">
      <c r="A8" s="440">
        <v>50</v>
      </c>
      <c r="B8" s="437">
        <v>0</v>
      </c>
      <c r="C8" s="437">
        <v>0</v>
      </c>
      <c r="D8" s="437">
        <v>0</v>
      </c>
      <c r="E8" s="437">
        <v>0</v>
      </c>
      <c r="F8" s="437">
        <v>0</v>
      </c>
      <c r="G8" s="437">
        <v>0</v>
      </c>
      <c r="H8" s="437">
        <v>0</v>
      </c>
      <c r="I8" s="437">
        <v>0</v>
      </c>
      <c r="J8" s="437">
        <v>0</v>
      </c>
      <c r="K8" s="437">
        <v>0</v>
      </c>
      <c r="L8" s="437">
        <v>0</v>
      </c>
      <c r="M8" s="437">
        <v>0</v>
      </c>
      <c r="N8" s="437">
        <v>1</v>
      </c>
      <c r="O8" s="437">
        <v>1</v>
      </c>
      <c r="P8" s="437">
        <v>0</v>
      </c>
      <c r="Q8" s="437">
        <v>0</v>
      </c>
      <c r="R8" s="437">
        <v>1</v>
      </c>
      <c r="S8" s="437">
        <v>0</v>
      </c>
      <c r="T8" s="437">
        <v>1</v>
      </c>
      <c r="U8" s="437">
        <v>1</v>
      </c>
      <c r="V8" s="437">
        <v>2</v>
      </c>
      <c r="W8" s="437">
        <v>0</v>
      </c>
      <c r="X8" s="437">
        <v>1</v>
      </c>
      <c r="Y8" s="437">
        <v>1</v>
      </c>
      <c r="Z8" s="437">
        <v>2</v>
      </c>
      <c r="AA8" s="437">
        <v>1</v>
      </c>
      <c r="AB8" s="437">
        <v>2</v>
      </c>
      <c r="AC8" s="437">
        <v>2</v>
      </c>
      <c r="AD8" s="437">
        <v>1</v>
      </c>
      <c r="AE8" s="437">
        <v>1</v>
      </c>
      <c r="AF8" s="437">
        <v>0</v>
      </c>
      <c r="AG8" s="437">
        <v>0</v>
      </c>
      <c r="AH8" s="437">
        <v>1</v>
      </c>
      <c r="AI8" s="437">
        <v>1</v>
      </c>
      <c r="AJ8" s="437">
        <v>2</v>
      </c>
      <c r="AK8" s="437">
        <v>2</v>
      </c>
      <c r="AL8" s="437">
        <v>1</v>
      </c>
      <c r="AM8" s="437">
        <v>2</v>
      </c>
      <c r="AN8" s="437">
        <v>2</v>
      </c>
      <c r="AO8" s="437">
        <v>1</v>
      </c>
      <c r="AP8" s="437">
        <v>1</v>
      </c>
      <c r="AQ8" s="437">
        <v>1</v>
      </c>
      <c r="AR8" s="437">
        <v>2</v>
      </c>
      <c r="AS8" s="437">
        <v>2</v>
      </c>
      <c r="AT8" s="437">
        <v>3</v>
      </c>
      <c r="AU8" s="437">
        <v>1</v>
      </c>
      <c r="AV8" s="437">
        <v>1</v>
      </c>
      <c r="AW8" s="437">
        <v>1</v>
      </c>
      <c r="AX8" s="437">
        <v>2</v>
      </c>
      <c r="AY8" s="437">
        <v>2</v>
      </c>
      <c r="AZ8" s="437">
        <v>2</v>
      </c>
      <c r="BA8" s="437">
        <v>2</v>
      </c>
      <c r="BB8" s="437">
        <v>3</v>
      </c>
      <c r="BC8" s="437">
        <v>3</v>
      </c>
      <c r="BD8" s="437">
        <v>3</v>
      </c>
      <c r="BE8" s="437">
        <v>4</v>
      </c>
      <c r="BF8" s="437">
        <v>4</v>
      </c>
      <c r="BG8" s="437">
        <v>4</v>
      </c>
      <c r="BH8" s="437">
        <v>4</v>
      </c>
      <c r="BI8" s="437">
        <v>4</v>
      </c>
    </row>
    <row r="9" spans="1:61" s="437" customFormat="1">
      <c r="A9" s="440">
        <v>100</v>
      </c>
      <c r="B9" s="437">
        <v>0</v>
      </c>
      <c r="C9" s="437">
        <v>0</v>
      </c>
      <c r="D9" s="437">
        <v>0</v>
      </c>
      <c r="E9" s="437">
        <v>0</v>
      </c>
      <c r="F9" s="437">
        <v>0</v>
      </c>
      <c r="G9" s="437">
        <v>0</v>
      </c>
      <c r="H9" s="437">
        <v>0</v>
      </c>
      <c r="I9" s="437">
        <v>0</v>
      </c>
      <c r="J9" s="437">
        <v>0</v>
      </c>
      <c r="K9" s="437">
        <v>0</v>
      </c>
      <c r="L9" s="437">
        <v>0</v>
      </c>
      <c r="M9" s="437">
        <v>0</v>
      </c>
      <c r="N9" s="437">
        <v>0</v>
      </c>
      <c r="O9" s="437">
        <v>0</v>
      </c>
      <c r="P9" s="437">
        <v>0</v>
      </c>
      <c r="Q9" s="437">
        <v>0</v>
      </c>
      <c r="R9" s="437">
        <v>1</v>
      </c>
      <c r="S9" s="437">
        <v>0</v>
      </c>
      <c r="T9" s="437">
        <v>0</v>
      </c>
      <c r="U9" s="437">
        <v>1</v>
      </c>
      <c r="V9" s="437">
        <v>1</v>
      </c>
      <c r="W9" s="437">
        <v>0</v>
      </c>
      <c r="X9" s="437">
        <v>1</v>
      </c>
      <c r="Y9" s="437">
        <v>2</v>
      </c>
      <c r="Z9" s="437">
        <v>0</v>
      </c>
      <c r="AA9" s="437">
        <v>0</v>
      </c>
      <c r="AB9" s="437">
        <v>0</v>
      </c>
      <c r="AC9" s="437">
        <v>1</v>
      </c>
      <c r="AD9" s="437">
        <v>1</v>
      </c>
      <c r="AE9" s="437">
        <v>1</v>
      </c>
      <c r="AF9" s="437">
        <v>2</v>
      </c>
      <c r="AG9" s="437">
        <v>1</v>
      </c>
      <c r="AH9" s="437">
        <v>1</v>
      </c>
      <c r="AI9" s="437">
        <v>0</v>
      </c>
      <c r="AJ9" s="437">
        <v>0</v>
      </c>
      <c r="AK9" s="437">
        <v>2</v>
      </c>
      <c r="AL9" s="437">
        <v>1</v>
      </c>
      <c r="AM9" s="437">
        <v>0</v>
      </c>
      <c r="AN9" s="437">
        <v>0</v>
      </c>
      <c r="AO9" s="437">
        <v>1</v>
      </c>
      <c r="AP9" s="437">
        <v>2</v>
      </c>
      <c r="AQ9" s="437">
        <v>0</v>
      </c>
      <c r="AR9" s="437">
        <v>0</v>
      </c>
      <c r="AS9" s="437">
        <v>1</v>
      </c>
      <c r="AT9" s="437">
        <v>1</v>
      </c>
      <c r="AU9" s="437">
        <v>0</v>
      </c>
      <c r="AV9" s="437">
        <v>0</v>
      </c>
      <c r="AW9" s="437">
        <v>0</v>
      </c>
      <c r="AX9" s="437">
        <v>1</v>
      </c>
      <c r="AY9" s="437">
        <v>1</v>
      </c>
      <c r="AZ9" s="437">
        <v>1</v>
      </c>
      <c r="BA9" s="437">
        <v>0</v>
      </c>
      <c r="BB9" s="437">
        <v>0</v>
      </c>
      <c r="BC9" s="437">
        <v>0</v>
      </c>
      <c r="BD9" s="437">
        <v>0</v>
      </c>
      <c r="BE9" s="437">
        <v>1</v>
      </c>
      <c r="BF9" s="437">
        <v>1</v>
      </c>
      <c r="BG9" s="437">
        <v>2</v>
      </c>
      <c r="BH9" s="437">
        <v>1</v>
      </c>
      <c r="BI9" s="437">
        <v>1</v>
      </c>
    </row>
    <row r="10" spans="1:61" s="437" customFormat="1">
      <c r="A10" s="440">
        <v>200</v>
      </c>
      <c r="B10" s="437">
        <v>0</v>
      </c>
      <c r="C10" s="437">
        <v>0</v>
      </c>
      <c r="D10" s="437">
        <v>0</v>
      </c>
      <c r="E10" s="437">
        <v>0</v>
      </c>
      <c r="F10" s="437">
        <v>0</v>
      </c>
      <c r="G10" s="437">
        <v>0</v>
      </c>
      <c r="H10" s="437">
        <v>0</v>
      </c>
      <c r="I10" s="437">
        <v>0</v>
      </c>
      <c r="J10" s="437">
        <v>0</v>
      </c>
      <c r="K10" s="437">
        <v>0</v>
      </c>
      <c r="L10" s="437">
        <v>0</v>
      </c>
      <c r="M10" s="437">
        <v>0</v>
      </c>
      <c r="N10" s="437">
        <v>0</v>
      </c>
      <c r="O10" s="437">
        <v>0</v>
      </c>
      <c r="P10" s="437">
        <v>0</v>
      </c>
      <c r="Q10" s="437">
        <v>0</v>
      </c>
      <c r="R10" s="437">
        <v>0</v>
      </c>
      <c r="S10" s="437">
        <v>0</v>
      </c>
      <c r="T10" s="437">
        <v>0</v>
      </c>
      <c r="U10" s="437">
        <v>0</v>
      </c>
      <c r="V10" s="437">
        <v>1</v>
      </c>
      <c r="W10" s="437">
        <v>0</v>
      </c>
      <c r="X10" s="437">
        <v>1</v>
      </c>
      <c r="Y10" s="437">
        <v>1</v>
      </c>
      <c r="Z10" s="437">
        <v>0</v>
      </c>
      <c r="AA10" s="437">
        <v>0</v>
      </c>
      <c r="AB10" s="437">
        <v>1</v>
      </c>
      <c r="AC10" s="437">
        <v>0</v>
      </c>
      <c r="AD10" s="437">
        <v>0</v>
      </c>
      <c r="AE10" s="437">
        <v>0</v>
      </c>
      <c r="AF10" s="437">
        <v>1</v>
      </c>
      <c r="AG10" s="437">
        <v>0</v>
      </c>
      <c r="AH10" s="437">
        <v>0</v>
      </c>
      <c r="AI10" s="437">
        <v>1</v>
      </c>
      <c r="AJ10" s="437">
        <v>0</v>
      </c>
      <c r="AK10" s="437">
        <v>0</v>
      </c>
      <c r="AL10" s="437">
        <v>0</v>
      </c>
      <c r="AM10" s="437">
        <v>1</v>
      </c>
      <c r="AN10" s="437">
        <v>1</v>
      </c>
      <c r="AO10" s="437">
        <v>0</v>
      </c>
      <c r="AP10" s="437">
        <v>0</v>
      </c>
      <c r="AQ10" s="437">
        <v>0</v>
      </c>
      <c r="AR10" s="437">
        <v>0</v>
      </c>
      <c r="AS10" s="437">
        <v>1</v>
      </c>
      <c r="AT10" s="437">
        <v>0</v>
      </c>
      <c r="AU10" s="437">
        <v>1</v>
      </c>
      <c r="AV10" s="437">
        <v>1</v>
      </c>
      <c r="AW10" s="437">
        <v>0</v>
      </c>
      <c r="AX10" s="437">
        <v>0</v>
      </c>
      <c r="AY10" s="437">
        <v>0</v>
      </c>
      <c r="AZ10" s="437">
        <v>0</v>
      </c>
      <c r="BA10" s="437">
        <v>1</v>
      </c>
      <c r="BB10" s="437">
        <v>1</v>
      </c>
      <c r="BC10" s="437">
        <v>0</v>
      </c>
      <c r="BD10" s="437">
        <v>0</v>
      </c>
      <c r="BE10" s="437">
        <v>0</v>
      </c>
      <c r="BF10" s="437">
        <v>0</v>
      </c>
      <c r="BG10" s="437">
        <v>0</v>
      </c>
      <c r="BH10" s="437">
        <v>1</v>
      </c>
      <c r="BI10" s="437">
        <v>0</v>
      </c>
    </row>
    <row r="11" spans="1:61" s="437" customFormat="1">
      <c r="A11" s="440">
        <v>500</v>
      </c>
      <c r="B11" s="437">
        <v>0</v>
      </c>
      <c r="C11" s="437">
        <v>0</v>
      </c>
      <c r="D11" s="437">
        <v>0</v>
      </c>
      <c r="E11" s="437">
        <v>0</v>
      </c>
      <c r="F11" s="437">
        <v>0</v>
      </c>
      <c r="G11" s="437">
        <v>0</v>
      </c>
      <c r="H11" s="437">
        <v>0</v>
      </c>
      <c r="I11" s="437">
        <v>0</v>
      </c>
      <c r="J11" s="437">
        <v>0</v>
      </c>
      <c r="K11" s="437">
        <v>0</v>
      </c>
      <c r="L11" s="437">
        <v>0</v>
      </c>
      <c r="M11" s="437">
        <v>0</v>
      </c>
      <c r="N11" s="437">
        <v>0</v>
      </c>
      <c r="O11" s="437">
        <v>0</v>
      </c>
      <c r="P11" s="437">
        <v>0</v>
      </c>
      <c r="Q11" s="437">
        <v>0</v>
      </c>
      <c r="R11" s="437">
        <v>0</v>
      </c>
      <c r="S11" s="437">
        <v>0</v>
      </c>
      <c r="T11" s="437">
        <v>0</v>
      </c>
      <c r="U11" s="437">
        <v>0</v>
      </c>
      <c r="V11" s="437">
        <v>0</v>
      </c>
      <c r="W11" s="437">
        <v>1</v>
      </c>
      <c r="X11" s="437">
        <v>0</v>
      </c>
      <c r="Y11" s="437">
        <v>1</v>
      </c>
      <c r="Z11" s="437">
        <v>0</v>
      </c>
      <c r="AA11" s="437">
        <v>0</v>
      </c>
      <c r="AB11" s="437">
        <v>0</v>
      </c>
      <c r="AC11" s="437">
        <v>2</v>
      </c>
      <c r="AD11" s="437">
        <v>0</v>
      </c>
      <c r="AE11" s="437">
        <v>0</v>
      </c>
      <c r="AF11" s="437">
        <v>0</v>
      </c>
      <c r="AG11" s="437">
        <v>1</v>
      </c>
      <c r="AH11" s="437">
        <v>0</v>
      </c>
      <c r="AI11" s="437">
        <v>0</v>
      </c>
      <c r="AJ11" s="437">
        <v>0</v>
      </c>
      <c r="AK11" s="437">
        <v>0</v>
      </c>
      <c r="AL11" s="437">
        <v>0</v>
      </c>
      <c r="AM11" s="437">
        <v>1</v>
      </c>
      <c r="AN11" s="437">
        <v>0</v>
      </c>
      <c r="AO11" s="437">
        <v>0</v>
      </c>
      <c r="AP11" s="437">
        <v>0</v>
      </c>
      <c r="AQ11" s="437">
        <v>0</v>
      </c>
      <c r="AR11" s="437">
        <v>0</v>
      </c>
      <c r="AS11" s="437">
        <v>1</v>
      </c>
      <c r="AT11" s="437">
        <v>0</v>
      </c>
      <c r="AU11" s="437">
        <v>0</v>
      </c>
      <c r="AV11" s="437">
        <v>0</v>
      </c>
      <c r="AW11" s="437">
        <v>0</v>
      </c>
      <c r="AX11" s="437">
        <v>1</v>
      </c>
      <c r="AY11" s="437">
        <v>1</v>
      </c>
      <c r="AZ11" s="437">
        <v>0</v>
      </c>
      <c r="BA11" s="437">
        <v>0</v>
      </c>
      <c r="BB11" s="437">
        <v>0</v>
      </c>
      <c r="BC11" s="437">
        <v>1</v>
      </c>
      <c r="BD11" s="437">
        <v>0</v>
      </c>
      <c r="BE11" s="437">
        <v>1</v>
      </c>
      <c r="BF11" s="437">
        <v>0</v>
      </c>
      <c r="BG11" s="437">
        <v>0</v>
      </c>
      <c r="BH11" s="437">
        <v>1</v>
      </c>
      <c r="BI11" s="437">
        <v>0</v>
      </c>
    </row>
    <row r="12" spans="1:61" s="449" customFormat="1">
      <c r="A12" s="449" t="s">
        <v>386</v>
      </c>
      <c r="B12" s="449">
        <f>(B4*$A$4)+(B5*$A$5)+(B6*$A$6)+(B7*$A$7)+(B8*$A$8)+(B9*$A$9)+(B10*$A$10)+(B11*$A$11)</f>
        <v>1</v>
      </c>
      <c r="C12" s="449">
        <f t="shared" ref="C12:BI12" si="0">(C4*$A$4)+(C5*$A$5)+(C6*$A$6)+(C7*$A$7)+(C8*$A$8)+(C9*$A$9)+(C10*$A$10)+(C11*$A$11)</f>
        <v>4</v>
      </c>
      <c r="D12" s="449">
        <f t="shared" si="0"/>
        <v>10</v>
      </c>
      <c r="E12" s="449">
        <f t="shared" si="0"/>
        <v>20</v>
      </c>
      <c r="F12" s="449">
        <f t="shared" si="0"/>
        <v>25</v>
      </c>
      <c r="G12" s="449">
        <f t="shared" si="0"/>
        <v>50</v>
      </c>
      <c r="H12" s="449">
        <f t="shared" si="0"/>
        <v>60</v>
      </c>
      <c r="I12" s="449">
        <f t="shared" si="0"/>
        <v>70</v>
      </c>
      <c r="J12" s="449">
        <f t="shared" si="0"/>
        <v>66</v>
      </c>
      <c r="K12" s="449">
        <f t="shared" si="0"/>
        <v>90</v>
      </c>
      <c r="L12" s="449">
        <f t="shared" si="0"/>
        <v>60</v>
      </c>
      <c r="M12" s="449">
        <f t="shared" si="0"/>
        <v>80</v>
      </c>
      <c r="N12" s="449">
        <f t="shared" si="0"/>
        <v>156</v>
      </c>
      <c r="O12" s="449">
        <f t="shared" si="0"/>
        <v>175</v>
      </c>
      <c r="P12" s="449">
        <f t="shared" si="0"/>
        <v>120</v>
      </c>
      <c r="Q12" s="449">
        <f t="shared" si="0"/>
        <v>111</v>
      </c>
      <c r="R12" s="449">
        <f t="shared" si="0"/>
        <v>272</v>
      </c>
      <c r="S12" s="449">
        <f t="shared" si="0"/>
        <v>118</v>
      </c>
      <c r="T12" s="449">
        <f t="shared" si="0"/>
        <v>224</v>
      </c>
      <c r="U12" s="449">
        <f t="shared" si="0"/>
        <v>340</v>
      </c>
      <c r="V12" s="449">
        <f t="shared" si="0"/>
        <v>591</v>
      </c>
      <c r="W12" s="449">
        <f t="shared" si="0"/>
        <v>717</v>
      </c>
      <c r="X12" s="449">
        <f t="shared" si="0"/>
        <v>608</v>
      </c>
      <c r="Y12" s="449">
        <f t="shared" si="0"/>
        <v>1199</v>
      </c>
      <c r="Z12" s="449">
        <f t="shared" si="0"/>
        <v>345</v>
      </c>
      <c r="AA12" s="449">
        <f t="shared" si="0"/>
        <v>276</v>
      </c>
      <c r="AB12" s="449">
        <f t="shared" si="0"/>
        <v>507</v>
      </c>
      <c r="AC12" s="449">
        <f t="shared" si="0"/>
        <v>1433</v>
      </c>
      <c r="AD12" s="449">
        <f t="shared" si="0"/>
        <v>389</v>
      </c>
      <c r="AE12" s="449">
        <f t="shared" si="0"/>
        <v>435</v>
      </c>
      <c r="AF12" s="449">
        <f t="shared" si="0"/>
        <v>671</v>
      </c>
      <c r="AG12" s="449">
        <f t="shared" si="0"/>
        <v>882</v>
      </c>
      <c r="AH12" s="449">
        <f t="shared" si="0"/>
        <v>413</v>
      </c>
      <c r="AI12" s="449">
        <f t="shared" si="0"/>
        <v>539</v>
      </c>
      <c r="AJ12" s="449">
        <f t="shared" si="0"/>
        <v>390</v>
      </c>
      <c r="AK12" s="449">
        <f t="shared" si="0"/>
        <v>571</v>
      </c>
      <c r="AL12" s="449">
        <f t="shared" si="0"/>
        <v>422</v>
      </c>
      <c r="AM12" s="449">
        <f t="shared" si="0"/>
        <v>1093</v>
      </c>
      <c r="AN12" s="449">
        <f t="shared" si="0"/>
        <v>594</v>
      </c>
      <c r="AO12" s="449">
        <f t="shared" si="0"/>
        <v>455</v>
      </c>
      <c r="AP12" s="449">
        <f t="shared" si="0"/>
        <v>556</v>
      </c>
      <c r="AQ12" s="449">
        <f t="shared" si="0"/>
        <v>357</v>
      </c>
      <c r="AR12" s="449">
        <f t="shared" si="0"/>
        <v>428</v>
      </c>
      <c r="AS12" s="449">
        <f t="shared" si="0"/>
        <v>1234</v>
      </c>
      <c r="AT12" s="449">
        <f t="shared" si="0"/>
        <v>595</v>
      </c>
      <c r="AU12" s="449">
        <f t="shared" si="0"/>
        <v>596</v>
      </c>
      <c r="AV12" s="449">
        <f t="shared" si="0"/>
        <v>597</v>
      </c>
      <c r="AW12" s="449">
        <f t="shared" si="0"/>
        <v>418</v>
      </c>
      <c r="AX12" s="449">
        <f t="shared" si="0"/>
        <v>1069</v>
      </c>
      <c r="AY12" s="449">
        <f t="shared" si="0"/>
        <v>1070</v>
      </c>
      <c r="AZ12" s="449">
        <f t="shared" si="0"/>
        <v>576</v>
      </c>
      <c r="BA12" s="449">
        <f t="shared" si="0"/>
        <v>687</v>
      </c>
      <c r="BB12" s="449">
        <f t="shared" si="0"/>
        <v>738</v>
      </c>
      <c r="BC12" s="449">
        <f t="shared" si="0"/>
        <v>1039</v>
      </c>
      <c r="BD12" s="449">
        <f t="shared" si="0"/>
        <v>560</v>
      </c>
      <c r="BE12" s="449">
        <f t="shared" si="0"/>
        <v>1211</v>
      </c>
      <c r="BF12" s="449">
        <f t="shared" si="0"/>
        <v>722</v>
      </c>
      <c r="BG12" s="449">
        <f t="shared" si="0"/>
        <v>823</v>
      </c>
      <c r="BH12" s="449">
        <f t="shared" si="0"/>
        <v>1449</v>
      </c>
      <c r="BI12" s="449">
        <f t="shared" si="0"/>
        <v>750</v>
      </c>
    </row>
    <row r="13" spans="1:61" s="450" customFormat="1" ht="13" thickBot="1">
      <c r="A13" s="450" t="s">
        <v>360</v>
      </c>
      <c r="B13" s="450">
        <f>B12</f>
        <v>1</v>
      </c>
      <c r="C13" s="450">
        <f>B13+C12</f>
        <v>5</v>
      </c>
      <c r="D13" s="450">
        <f t="shared" ref="D13:F13" si="1">C13+D12</f>
        <v>15</v>
      </c>
      <c r="E13" s="450">
        <f t="shared" si="1"/>
        <v>35</v>
      </c>
      <c r="F13" s="450">
        <f t="shared" si="1"/>
        <v>60</v>
      </c>
      <c r="G13" s="450">
        <f t="shared" ref="G13" si="2">F13+G12</f>
        <v>110</v>
      </c>
      <c r="H13" s="450">
        <f t="shared" ref="H13:I13" si="3">G13+H12</f>
        <v>170</v>
      </c>
      <c r="I13" s="450">
        <f t="shared" si="3"/>
        <v>240</v>
      </c>
      <c r="J13" s="450">
        <f t="shared" ref="J13" si="4">I13+J12</f>
        <v>306</v>
      </c>
      <c r="K13" s="450">
        <f t="shared" ref="K13:L13" si="5">J13+K12</f>
        <v>396</v>
      </c>
      <c r="L13" s="450">
        <f t="shared" si="5"/>
        <v>456</v>
      </c>
      <c r="M13" s="450">
        <f t="shared" ref="M13" si="6">L13+M12</f>
        <v>536</v>
      </c>
      <c r="N13" s="450">
        <f t="shared" ref="N13:O13" si="7">M13+N12</f>
        <v>692</v>
      </c>
      <c r="O13" s="450">
        <f t="shared" si="7"/>
        <v>867</v>
      </c>
      <c r="P13" s="450">
        <f t="shared" ref="P13" si="8">O13+P12</f>
        <v>987</v>
      </c>
      <c r="Q13" s="450">
        <f t="shared" ref="Q13:R13" si="9">P13+Q12</f>
        <v>1098</v>
      </c>
      <c r="R13" s="450">
        <f t="shared" si="9"/>
        <v>1370</v>
      </c>
      <c r="S13" s="450">
        <f t="shared" ref="S13" si="10">R13+S12</f>
        <v>1488</v>
      </c>
      <c r="T13" s="450">
        <f t="shared" ref="T13:U13" si="11">S13+T12</f>
        <v>1712</v>
      </c>
      <c r="U13" s="450">
        <f t="shared" si="11"/>
        <v>2052</v>
      </c>
      <c r="V13" s="450">
        <f t="shared" ref="V13" si="12">U13+V12</f>
        <v>2643</v>
      </c>
      <c r="W13" s="450">
        <f t="shared" ref="W13:X13" si="13">V13+W12</f>
        <v>3360</v>
      </c>
      <c r="X13" s="450">
        <f t="shared" si="13"/>
        <v>3968</v>
      </c>
      <c r="Y13" s="450">
        <f t="shared" ref="Y13" si="14">X13+Y12</f>
        <v>5167</v>
      </c>
      <c r="Z13" s="450">
        <f t="shared" ref="Z13:AA13" si="15">Y13+Z12</f>
        <v>5512</v>
      </c>
      <c r="AA13" s="450">
        <f t="shared" si="15"/>
        <v>5788</v>
      </c>
      <c r="AB13" s="450">
        <f t="shared" ref="AB13" si="16">AA13+AB12</f>
        <v>6295</v>
      </c>
      <c r="AC13" s="450">
        <f t="shared" ref="AC13:AD13" si="17">AB13+AC12</f>
        <v>7728</v>
      </c>
      <c r="AD13" s="450">
        <f t="shared" si="17"/>
        <v>8117</v>
      </c>
      <c r="AE13" s="450">
        <f t="shared" ref="AE13" si="18">AD13+AE12</f>
        <v>8552</v>
      </c>
      <c r="AF13" s="450">
        <f t="shared" ref="AF13:AG13" si="19">AE13+AF12</f>
        <v>9223</v>
      </c>
      <c r="AG13" s="450">
        <f t="shared" si="19"/>
        <v>10105</v>
      </c>
      <c r="AH13" s="450">
        <f t="shared" ref="AH13" si="20">AG13+AH12</f>
        <v>10518</v>
      </c>
      <c r="AI13" s="450">
        <f t="shared" ref="AI13:AJ13" si="21">AH13+AI12</f>
        <v>11057</v>
      </c>
      <c r="AJ13" s="450">
        <f t="shared" si="21"/>
        <v>11447</v>
      </c>
      <c r="AK13" s="450">
        <f t="shared" ref="AK13" si="22">AJ13+AK12</f>
        <v>12018</v>
      </c>
      <c r="AL13" s="450">
        <f t="shared" ref="AL13:AM13" si="23">AK13+AL12</f>
        <v>12440</v>
      </c>
      <c r="AM13" s="450">
        <f t="shared" si="23"/>
        <v>13533</v>
      </c>
      <c r="AN13" s="450">
        <f t="shared" ref="AN13" si="24">AM13+AN12</f>
        <v>14127</v>
      </c>
      <c r="AO13" s="450">
        <f t="shared" ref="AO13:AP13" si="25">AN13+AO12</f>
        <v>14582</v>
      </c>
      <c r="AP13" s="450">
        <f t="shared" si="25"/>
        <v>15138</v>
      </c>
      <c r="AQ13" s="450">
        <f t="shared" ref="AQ13" si="26">AP13+AQ12</f>
        <v>15495</v>
      </c>
      <c r="AR13" s="450">
        <f t="shared" ref="AR13:AS13" si="27">AQ13+AR12</f>
        <v>15923</v>
      </c>
      <c r="AS13" s="450">
        <f t="shared" si="27"/>
        <v>17157</v>
      </c>
      <c r="AT13" s="450">
        <f t="shared" ref="AT13" si="28">AS13+AT12</f>
        <v>17752</v>
      </c>
      <c r="AU13" s="450">
        <f t="shared" ref="AU13:AV13" si="29">AT13+AU12</f>
        <v>18348</v>
      </c>
      <c r="AV13" s="450">
        <f t="shared" si="29"/>
        <v>18945</v>
      </c>
      <c r="AW13" s="450">
        <f t="shared" ref="AW13" si="30">AV13+AW12</f>
        <v>19363</v>
      </c>
      <c r="AX13" s="450">
        <f t="shared" ref="AX13:AY13" si="31">AW13+AX12</f>
        <v>20432</v>
      </c>
      <c r="AY13" s="450">
        <f t="shared" si="31"/>
        <v>21502</v>
      </c>
      <c r="AZ13" s="450">
        <f t="shared" ref="AZ13" si="32">AY13+AZ12</f>
        <v>22078</v>
      </c>
      <c r="BA13" s="450">
        <f t="shared" ref="BA13:BB13" si="33">AZ13+BA12</f>
        <v>22765</v>
      </c>
      <c r="BB13" s="450">
        <f t="shared" si="33"/>
        <v>23503</v>
      </c>
      <c r="BC13" s="450">
        <f t="shared" ref="BC13" si="34">BB13+BC12</f>
        <v>24542</v>
      </c>
      <c r="BD13" s="450">
        <f t="shared" ref="BD13:BE13" si="35">BC13+BD12</f>
        <v>25102</v>
      </c>
      <c r="BE13" s="450">
        <f t="shared" si="35"/>
        <v>26313</v>
      </c>
      <c r="BF13" s="450">
        <f t="shared" ref="BF13" si="36">BE13+BF12</f>
        <v>27035</v>
      </c>
      <c r="BG13" s="450">
        <f t="shared" ref="BG13:BH13" si="37">BF13+BG12</f>
        <v>27858</v>
      </c>
      <c r="BH13" s="450">
        <f t="shared" si="37"/>
        <v>29307</v>
      </c>
      <c r="BI13" s="450">
        <f t="shared" ref="BI13" si="38">BH13+BI12</f>
        <v>30057</v>
      </c>
    </row>
    <row r="14" spans="1:61" ht="13" thickTop="1"/>
    <row r="15" spans="1:61" s="433" customFormat="1" ht="17">
      <c r="A15" s="452" t="s">
        <v>393</v>
      </c>
      <c r="B15" s="452"/>
      <c r="C15" s="452"/>
      <c r="D15" s="452"/>
      <c r="E15" s="453"/>
      <c r="F15" s="432"/>
      <c r="G15" s="432"/>
      <c r="H15" s="432"/>
      <c r="I15" s="432"/>
      <c r="J15" s="432"/>
      <c r="K15" s="432"/>
      <c r="L15" s="432"/>
      <c r="M15" s="432"/>
    </row>
    <row r="16" spans="1:61">
      <c r="A16" s="23" t="s">
        <v>364</v>
      </c>
    </row>
    <row r="17" spans="1:61">
      <c r="A17" s="438">
        <v>1</v>
      </c>
      <c r="B17" s="454">
        <f>ROUND(B4*'HXCEL Assumptions'!$B$16*('HXCEL Assumptions'!$B$17*'HXCEL Assumptions'!$B$18)*'HXCEL Assumptions'!$B$20, 0)</f>
        <v>160</v>
      </c>
      <c r="C17" s="454">
        <f>ROUND(C4*'HXCEL Assumptions'!$B$16*('HXCEL Assumptions'!$B$17*'HXCEL Assumptions'!$B$18)*'HXCEL Assumptions'!$B$20, 0)</f>
        <v>640</v>
      </c>
      <c r="D17" s="454">
        <f>ROUND(D4*'HXCEL Assumptions'!$B$16*('HXCEL Assumptions'!$B$17*'HXCEL Assumptions'!$B$18)*'HXCEL Assumptions'!$B$20, 0)</f>
        <v>1600</v>
      </c>
      <c r="E17" s="454">
        <f>ROUND(E4*'HXCEL Assumptions'!$B$16*('HXCEL Assumptions'!$B$17*'HXCEL Assumptions'!$B$18)*'HXCEL Assumptions'!$B$20, 0)</f>
        <v>2400</v>
      </c>
      <c r="F17" s="454">
        <f>ROUND(F4*'HXCEL Assumptions'!$B$16*('HXCEL Assumptions'!$B$17*'HXCEL Assumptions'!$B$18)*'HXCEL Assumptions'!$B$20, 0)</f>
        <v>4000</v>
      </c>
      <c r="G17" s="454">
        <f>ROUND(G4*'HXCEL Assumptions'!$B$16*('HXCEL Assumptions'!$B$17*'HXCEL Assumptions'!$B$18)*'HXCEL Assumptions'!$B$20, 0)</f>
        <v>6400</v>
      </c>
      <c r="H17" s="454">
        <f>ROUND(H4*'HXCEL Assumptions'!$B$16*('HXCEL Assumptions'!$B$17*'HXCEL Assumptions'!$B$18)*'HXCEL Assumptions'!$B$20, 0)</f>
        <v>7200</v>
      </c>
      <c r="I17" s="454">
        <f>ROUND(I4*'HXCEL Assumptions'!$B$16*('HXCEL Assumptions'!$B$17*'HXCEL Assumptions'!$B$18)*'HXCEL Assumptions'!$B$20, 0)</f>
        <v>8000</v>
      </c>
      <c r="J17" s="454">
        <f>ROUND(J4*'HXCEL Assumptions'!$B$16*('HXCEL Assumptions'!$B$17*'HXCEL Assumptions'!$B$18)*'HXCEL Assumptions'!$B$20, 0)</f>
        <v>8160</v>
      </c>
      <c r="K17" s="454">
        <f>ROUND(K4*'HXCEL Assumptions'!$B$16*('HXCEL Assumptions'!$B$17*'HXCEL Assumptions'!$B$18)*'HXCEL Assumptions'!$B$20, 0)</f>
        <v>8800</v>
      </c>
      <c r="L17" s="454">
        <f>ROUND(L4*'HXCEL Assumptions'!$B$16*('HXCEL Assumptions'!$B$17*'HXCEL Assumptions'!$B$18)*'HXCEL Assumptions'!$B$20, 0)</f>
        <v>8800</v>
      </c>
      <c r="M17" s="454">
        <f>ROUND(M4*'HXCEL Assumptions'!$B$16*('HXCEL Assumptions'!$B$17*'HXCEL Assumptions'!$B$18)*'HXCEL Assumptions'!$B$20, 0)</f>
        <v>9600</v>
      </c>
      <c r="N17" s="454">
        <f>ROUND(N4*'HXCEL Assumptions'!$B$16*('HXCEL Assumptions'!$B$17*'HXCEL Assumptions'!$B$18)*'HXCEL Assumptions'!$B$20, 0)</f>
        <v>9760</v>
      </c>
      <c r="O17" s="454">
        <f>ROUND(O4*'HXCEL Assumptions'!$B$16*('HXCEL Assumptions'!$B$17*'HXCEL Assumptions'!$B$18)*'HXCEL Assumptions'!$B$20, 0)</f>
        <v>10400</v>
      </c>
      <c r="P17" s="454">
        <f>ROUND(P4*'HXCEL Assumptions'!$B$16*('HXCEL Assumptions'!$B$17*'HXCEL Assumptions'!$B$18)*'HXCEL Assumptions'!$B$20, 0)</f>
        <v>10400</v>
      </c>
      <c r="Q17" s="454">
        <f>ROUND(Q4*'HXCEL Assumptions'!$B$16*('HXCEL Assumptions'!$B$17*'HXCEL Assumptions'!$B$18)*'HXCEL Assumptions'!$B$20, 0)</f>
        <v>10560</v>
      </c>
      <c r="R17" s="454">
        <f>ROUND(R4*'HXCEL Assumptions'!$B$16*('HXCEL Assumptions'!$B$17*'HXCEL Assumptions'!$B$18)*'HXCEL Assumptions'!$B$20, 0)</f>
        <v>10720</v>
      </c>
      <c r="S17" s="454">
        <f>ROUND(S4*'HXCEL Assumptions'!$B$16*('HXCEL Assumptions'!$B$17*'HXCEL Assumptions'!$B$18)*'HXCEL Assumptions'!$B$20, 0)</f>
        <v>10880</v>
      </c>
      <c r="T17" s="454">
        <f>ROUND(T4*'HXCEL Assumptions'!$B$16*('HXCEL Assumptions'!$B$17*'HXCEL Assumptions'!$B$18)*'HXCEL Assumptions'!$B$20, 0)</f>
        <v>11040</v>
      </c>
      <c r="U17" s="454">
        <f>ROUND(U4*'HXCEL Assumptions'!$B$16*('HXCEL Assumptions'!$B$17*'HXCEL Assumptions'!$B$18)*'HXCEL Assumptions'!$B$20, 0)</f>
        <v>11200</v>
      </c>
      <c r="V17" s="454">
        <f>ROUND(V4*'HXCEL Assumptions'!$B$16*('HXCEL Assumptions'!$B$17*'HXCEL Assumptions'!$B$18)*'HXCEL Assumptions'!$B$20, 0)</f>
        <v>11360</v>
      </c>
      <c r="W17" s="454">
        <f>ROUND(W4*'HXCEL Assumptions'!$B$16*('HXCEL Assumptions'!$B$17*'HXCEL Assumptions'!$B$18)*'HXCEL Assumptions'!$B$20, 0)</f>
        <v>11520</v>
      </c>
      <c r="X17" s="454">
        <f>ROUND(X4*'HXCEL Assumptions'!$B$16*('HXCEL Assumptions'!$B$17*'HXCEL Assumptions'!$B$18)*'HXCEL Assumptions'!$B$20, 0)</f>
        <v>11680</v>
      </c>
      <c r="Y17" s="454">
        <f>ROUND(Y4*'HXCEL Assumptions'!$B$16*('HXCEL Assumptions'!$B$17*'HXCEL Assumptions'!$B$18)*'HXCEL Assumptions'!$B$20, 0)</f>
        <v>11840</v>
      </c>
      <c r="Z17" s="454">
        <f>ROUND(Z4*'HXCEL Assumptions'!$B$16*('HXCEL Assumptions'!$B$17*'HXCEL Assumptions'!$B$18)*'HXCEL Assumptions'!$B$20, 0)</f>
        <v>12000</v>
      </c>
      <c r="AA17" s="454">
        <f>ROUND(AA4*'HXCEL Assumptions'!$B$16*('HXCEL Assumptions'!$B$17*'HXCEL Assumptions'!$B$18)*'HXCEL Assumptions'!$B$20, 0)</f>
        <v>12160</v>
      </c>
      <c r="AB17" s="454">
        <f>ROUND(AB4*'HXCEL Assumptions'!$B$16*('HXCEL Assumptions'!$B$17*'HXCEL Assumptions'!$B$18)*'HXCEL Assumptions'!$B$20, 0)</f>
        <v>12320</v>
      </c>
      <c r="AC17" s="454">
        <f>ROUND(AC4*'HXCEL Assumptions'!$B$16*('HXCEL Assumptions'!$B$17*'HXCEL Assumptions'!$B$18)*'HXCEL Assumptions'!$B$20, 0)</f>
        <v>12480</v>
      </c>
      <c r="AD17" s="454">
        <f>ROUND(AD4*'HXCEL Assumptions'!$B$16*('HXCEL Assumptions'!$B$17*'HXCEL Assumptions'!$B$18)*'HXCEL Assumptions'!$B$20, 0)</f>
        <v>12640</v>
      </c>
      <c r="AE17" s="454">
        <f>ROUND(AE4*'HXCEL Assumptions'!$B$16*('HXCEL Assumptions'!$B$17*'HXCEL Assumptions'!$B$18)*'HXCEL Assumptions'!$B$20, 0)</f>
        <v>12800</v>
      </c>
      <c r="AF17" s="454">
        <f>ROUND(AF4*'HXCEL Assumptions'!$B$16*('HXCEL Assumptions'!$B$17*'HXCEL Assumptions'!$B$18)*'HXCEL Assumptions'!$B$20, 0)</f>
        <v>12960</v>
      </c>
      <c r="AG17" s="454">
        <f>ROUND(AG4*'HXCEL Assumptions'!$B$16*('HXCEL Assumptions'!$B$17*'HXCEL Assumptions'!$B$18)*'HXCEL Assumptions'!$B$20, 0)</f>
        <v>13120</v>
      </c>
      <c r="AH17" s="454">
        <f>ROUND(AH4*'HXCEL Assumptions'!$B$16*('HXCEL Assumptions'!$B$17*'HXCEL Assumptions'!$B$18)*'HXCEL Assumptions'!$B$20, 0)</f>
        <v>13280</v>
      </c>
      <c r="AI17" s="454">
        <f>ROUND(AI4*'HXCEL Assumptions'!$B$16*('HXCEL Assumptions'!$B$17*'HXCEL Assumptions'!$B$18)*'HXCEL Assumptions'!$B$20, 0)</f>
        <v>13440</v>
      </c>
      <c r="AJ17" s="454">
        <f>ROUND(AJ4*'HXCEL Assumptions'!$B$16*('HXCEL Assumptions'!$B$17*'HXCEL Assumptions'!$B$18)*'HXCEL Assumptions'!$B$20, 0)</f>
        <v>13600</v>
      </c>
      <c r="AK17" s="454">
        <f>ROUND(AK4*'HXCEL Assumptions'!$B$16*('HXCEL Assumptions'!$B$17*'HXCEL Assumptions'!$B$18)*'HXCEL Assumptions'!$B$20, 0)</f>
        <v>13760</v>
      </c>
      <c r="AL17" s="454">
        <f>ROUND(AL4*'HXCEL Assumptions'!$B$16*('HXCEL Assumptions'!$B$17*'HXCEL Assumptions'!$B$18)*'HXCEL Assumptions'!$B$20, 0)</f>
        <v>13920</v>
      </c>
      <c r="AM17" s="454">
        <f>ROUND(AM4*'HXCEL Assumptions'!$B$16*('HXCEL Assumptions'!$B$17*'HXCEL Assumptions'!$B$18)*'HXCEL Assumptions'!$B$20, 0)</f>
        <v>14080</v>
      </c>
      <c r="AN17" s="454">
        <f>ROUND(AN4*'HXCEL Assumptions'!$B$16*('HXCEL Assumptions'!$B$17*'HXCEL Assumptions'!$B$18)*'HXCEL Assumptions'!$B$20, 0)</f>
        <v>14240</v>
      </c>
      <c r="AO17" s="454">
        <f>ROUND(AO4*'HXCEL Assumptions'!$B$16*('HXCEL Assumptions'!$B$17*'HXCEL Assumptions'!$B$18)*'HXCEL Assumptions'!$B$20, 0)</f>
        <v>14400</v>
      </c>
      <c r="AP17" s="454">
        <f>ROUND(AP4*'HXCEL Assumptions'!$B$16*('HXCEL Assumptions'!$B$17*'HXCEL Assumptions'!$B$18)*'HXCEL Assumptions'!$B$20, 0)</f>
        <v>14560</v>
      </c>
      <c r="AQ17" s="454">
        <f>ROUND(AQ4*'HXCEL Assumptions'!$B$16*('HXCEL Assumptions'!$B$17*'HXCEL Assumptions'!$B$18)*'HXCEL Assumptions'!$B$20, 0)</f>
        <v>14720</v>
      </c>
      <c r="AR17" s="454">
        <f>ROUND(AR4*'HXCEL Assumptions'!$B$16*('HXCEL Assumptions'!$B$17*'HXCEL Assumptions'!$B$18)*'HXCEL Assumptions'!$B$20, 0)</f>
        <v>14880</v>
      </c>
      <c r="AS17" s="454">
        <f>ROUND(AS4*'HXCEL Assumptions'!$B$16*('HXCEL Assumptions'!$B$17*'HXCEL Assumptions'!$B$18)*'HXCEL Assumptions'!$B$20, 0)</f>
        <v>15040</v>
      </c>
      <c r="AT17" s="454">
        <f>ROUND(AT4*'HXCEL Assumptions'!$B$16*('HXCEL Assumptions'!$B$17*'HXCEL Assumptions'!$B$18)*'HXCEL Assumptions'!$B$20, 0)</f>
        <v>15200</v>
      </c>
      <c r="AU17" s="454">
        <f>ROUND(AU4*'HXCEL Assumptions'!$B$16*('HXCEL Assumptions'!$B$17*'HXCEL Assumptions'!$B$18)*'HXCEL Assumptions'!$B$20, 0)</f>
        <v>15360</v>
      </c>
      <c r="AV17" s="454">
        <f>ROUND(AV4*'HXCEL Assumptions'!$B$16*('HXCEL Assumptions'!$B$17*'HXCEL Assumptions'!$B$18)*'HXCEL Assumptions'!$B$20, 0)</f>
        <v>15520</v>
      </c>
      <c r="AW17" s="454">
        <f>ROUND(AW4*'HXCEL Assumptions'!$B$16*('HXCEL Assumptions'!$B$17*'HXCEL Assumptions'!$B$18)*'HXCEL Assumptions'!$B$20, 0)</f>
        <v>15680</v>
      </c>
      <c r="AX17" s="454">
        <f>ROUND(AX4*'HXCEL Assumptions'!$B$16*('HXCEL Assumptions'!$B$17*'HXCEL Assumptions'!$B$18)*'HXCEL Assumptions'!$B$20, 0)</f>
        <v>15840</v>
      </c>
      <c r="AY17" s="454">
        <f>ROUND(AY4*'HXCEL Assumptions'!$B$16*('HXCEL Assumptions'!$B$17*'HXCEL Assumptions'!$B$18)*'HXCEL Assumptions'!$B$20, 0)</f>
        <v>16000</v>
      </c>
      <c r="AZ17" s="454">
        <f>ROUND(AZ4*'HXCEL Assumptions'!$B$16*('HXCEL Assumptions'!$B$17*'HXCEL Assumptions'!$B$18)*'HXCEL Assumptions'!$B$20, 0)</f>
        <v>16160</v>
      </c>
      <c r="BA17" s="454">
        <f>ROUND(BA4*'HXCEL Assumptions'!$B$16*('HXCEL Assumptions'!$B$17*'HXCEL Assumptions'!$B$18)*'HXCEL Assumptions'!$B$20, 0)</f>
        <v>16320</v>
      </c>
      <c r="BB17" s="454">
        <f>ROUND(BB4*'HXCEL Assumptions'!$B$16*('HXCEL Assumptions'!$B$17*'HXCEL Assumptions'!$B$18)*'HXCEL Assumptions'!$B$20, 0)</f>
        <v>16480</v>
      </c>
      <c r="BC17" s="454">
        <f>ROUND(BC4*'HXCEL Assumptions'!$B$16*('HXCEL Assumptions'!$B$17*'HXCEL Assumptions'!$B$18)*'HXCEL Assumptions'!$B$20, 0)</f>
        <v>16640</v>
      </c>
      <c r="BD17" s="454">
        <f>ROUND(BD4*'HXCEL Assumptions'!$B$16*('HXCEL Assumptions'!$B$17*'HXCEL Assumptions'!$B$18)*'HXCEL Assumptions'!$B$20, 0)</f>
        <v>16800</v>
      </c>
      <c r="BE17" s="454">
        <f>ROUND(BE4*'HXCEL Assumptions'!$B$16*('HXCEL Assumptions'!$B$17*'HXCEL Assumptions'!$B$18)*'HXCEL Assumptions'!$B$20, 0)</f>
        <v>16960</v>
      </c>
      <c r="BF17" s="454">
        <f>ROUND(BF4*'HXCEL Assumptions'!$B$16*('HXCEL Assumptions'!$B$17*'HXCEL Assumptions'!$B$18)*'HXCEL Assumptions'!$B$20, 0)</f>
        <v>17120</v>
      </c>
      <c r="BG17" s="454">
        <f>ROUND(BG4*'HXCEL Assumptions'!$B$16*('HXCEL Assumptions'!$B$17*'HXCEL Assumptions'!$B$18)*'HXCEL Assumptions'!$B$20, 0)</f>
        <v>17280</v>
      </c>
      <c r="BH17" s="454">
        <f>ROUND(BH4*'HXCEL Assumptions'!$B$16*('HXCEL Assumptions'!$B$17*'HXCEL Assumptions'!$B$18)*'HXCEL Assumptions'!$B$20, 0)</f>
        <v>17440</v>
      </c>
      <c r="BI17" s="454">
        <f>ROUND(BI4*'HXCEL Assumptions'!$B$16*('HXCEL Assumptions'!$B$17*'HXCEL Assumptions'!$B$18)*'HXCEL Assumptions'!$B$20, 0)</f>
        <v>17600</v>
      </c>
    </row>
    <row r="18" spans="1:61">
      <c r="A18" s="438">
        <v>5</v>
      </c>
      <c r="B18" s="454">
        <f>ROUND(B5*'HXCEL Assumptions'!$B$16*('HXCEL Assumptions'!$B$17*'HXCEL Assumptions'!$B$18)*'HXCEL Assumptions'!$B$20, 0)</f>
        <v>0</v>
      </c>
      <c r="C18" s="454">
        <f>ROUND(C5*'HXCEL Assumptions'!$B$16*('HXCEL Assumptions'!$B$17*'HXCEL Assumptions'!$B$18)*'HXCEL Assumptions'!$B$20, 0)</f>
        <v>0</v>
      </c>
      <c r="D18" s="454">
        <f>ROUND(D5*'HXCEL Assumptions'!$B$16*('HXCEL Assumptions'!$B$17*'HXCEL Assumptions'!$B$18)*'HXCEL Assumptions'!$B$20, 0)</f>
        <v>0</v>
      </c>
      <c r="E18" s="454">
        <f>ROUND(E5*'HXCEL Assumptions'!$B$16*('HXCEL Assumptions'!$B$17*'HXCEL Assumptions'!$B$18)*'HXCEL Assumptions'!$B$20, 0)</f>
        <v>160</v>
      </c>
      <c r="F18" s="454">
        <f>ROUND(F5*'HXCEL Assumptions'!$B$16*('HXCEL Assumptions'!$B$17*'HXCEL Assumptions'!$B$18)*'HXCEL Assumptions'!$B$20, 0)</f>
        <v>0</v>
      </c>
      <c r="G18" s="454">
        <f>ROUND(G5*'HXCEL Assumptions'!$B$16*('HXCEL Assumptions'!$B$17*'HXCEL Assumptions'!$B$18)*'HXCEL Assumptions'!$B$20, 0)</f>
        <v>320</v>
      </c>
      <c r="H18" s="454">
        <f>ROUND(H5*'HXCEL Assumptions'!$B$16*('HXCEL Assumptions'!$B$17*'HXCEL Assumptions'!$B$18)*'HXCEL Assumptions'!$B$20, 0)</f>
        <v>160</v>
      </c>
      <c r="I18" s="454">
        <f>ROUND(I5*'HXCEL Assumptions'!$B$16*('HXCEL Assumptions'!$B$17*'HXCEL Assumptions'!$B$18)*'HXCEL Assumptions'!$B$20, 0)</f>
        <v>0</v>
      </c>
      <c r="J18" s="454">
        <f>ROUND(J5*'HXCEL Assumptions'!$B$16*('HXCEL Assumptions'!$B$17*'HXCEL Assumptions'!$B$18)*'HXCEL Assumptions'!$B$20, 0)</f>
        <v>160</v>
      </c>
      <c r="K18" s="454">
        <f>ROUND(K5*'HXCEL Assumptions'!$B$16*('HXCEL Assumptions'!$B$17*'HXCEL Assumptions'!$B$18)*'HXCEL Assumptions'!$B$20, 0)</f>
        <v>160</v>
      </c>
      <c r="L18" s="454">
        <f>ROUND(L5*'HXCEL Assumptions'!$B$16*('HXCEL Assumptions'!$B$17*'HXCEL Assumptions'!$B$18)*'HXCEL Assumptions'!$B$20, 0)</f>
        <v>160</v>
      </c>
      <c r="M18" s="454">
        <f>ROUND(M5*'HXCEL Assumptions'!$B$16*('HXCEL Assumptions'!$B$17*'HXCEL Assumptions'!$B$18)*'HXCEL Assumptions'!$B$20, 0)</f>
        <v>320</v>
      </c>
      <c r="N18" s="454">
        <f>ROUND(N5*'HXCEL Assumptions'!$B$16*('HXCEL Assumptions'!$B$17*'HXCEL Assumptions'!$B$18)*'HXCEL Assumptions'!$B$20, 0)</f>
        <v>480</v>
      </c>
      <c r="O18" s="454">
        <f>ROUND(O5*'HXCEL Assumptions'!$B$16*('HXCEL Assumptions'!$B$17*'HXCEL Assumptions'!$B$18)*'HXCEL Assumptions'!$B$20, 0)</f>
        <v>640</v>
      </c>
      <c r="P18" s="454">
        <f>ROUND(P5*'HXCEL Assumptions'!$B$16*('HXCEL Assumptions'!$B$17*'HXCEL Assumptions'!$B$18)*'HXCEL Assumptions'!$B$20, 0)</f>
        <v>480</v>
      </c>
      <c r="Q18" s="454">
        <f>ROUND(Q5*'HXCEL Assumptions'!$B$16*('HXCEL Assumptions'!$B$17*'HXCEL Assumptions'!$B$18)*'HXCEL Assumptions'!$B$20, 0)</f>
        <v>800</v>
      </c>
      <c r="R18" s="454">
        <f>ROUND(R5*'HXCEL Assumptions'!$B$16*('HXCEL Assumptions'!$B$17*'HXCEL Assumptions'!$B$18)*'HXCEL Assumptions'!$B$20, 0)</f>
        <v>800</v>
      </c>
      <c r="S18" s="454">
        <f>ROUND(S5*'HXCEL Assumptions'!$B$16*('HXCEL Assumptions'!$B$17*'HXCEL Assumptions'!$B$18)*'HXCEL Assumptions'!$B$20, 0)</f>
        <v>640</v>
      </c>
      <c r="T18" s="454">
        <f>ROUND(T5*'HXCEL Assumptions'!$B$16*('HXCEL Assumptions'!$B$17*'HXCEL Assumptions'!$B$18)*'HXCEL Assumptions'!$B$20, 0)</f>
        <v>1120</v>
      </c>
      <c r="U18" s="454">
        <f>ROUND(U5*'HXCEL Assumptions'!$B$16*('HXCEL Assumptions'!$B$17*'HXCEL Assumptions'!$B$18)*'HXCEL Assumptions'!$B$20, 0)</f>
        <v>1600</v>
      </c>
      <c r="V18" s="454">
        <f>ROUND(V5*'HXCEL Assumptions'!$B$16*('HXCEL Assumptions'!$B$17*'HXCEL Assumptions'!$B$18)*'HXCEL Assumptions'!$B$20, 0)</f>
        <v>1600</v>
      </c>
      <c r="W18" s="454">
        <f>ROUND(W5*'HXCEL Assumptions'!$B$16*('HXCEL Assumptions'!$B$17*'HXCEL Assumptions'!$B$18)*'HXCEL Assumptions'!$B$20, 0)</f>
        <v>1760</v>
      </c>
      <c r="X18" s="454">
        <f>ROUND(X5*'HXCEL Assumptions'!$B$16*('HXCEL Assumptions'!$B$17*'HXCEL Assumptions'!$B$18)*'HXCEL Assumptions'!$B$20, 0)</f>
        <v>1760</v>
      </c>
      <c r="Y18" s="454">
        <f>ROUND(Y5*'HXCEL Assumptions'!$B$16*('HXCEL Assumptions'!$B$17*'HXCEL Assumptions'!$B$18)*'HXCEL Assumptions'!$B$20, 0)</f>
        <v>1760</v>
      </c>
      <c r="Z18" s="454">
        <f>ROUND(Z5*'HXCEL Assumptions'!$B$16*('HXCEL Assumptions'!$B$17*'HXCEL Assumptions'!$B$18)*'HXCEL Assumptions'!$B$20, 0)</f>
        <v>1600</v>
      </c>
      <c r="AA18" s="454">
        <f>ROUND(AA5*'HXCEL Assumptions'!$B$16*('HXCEL Assumptions'!$B$17*'HXCEL Assumptions'!$B$18)*'HXCEL Assumptions'!$B$20, 0)</f>
        <v>1600</v>
      </c>
      <c r="AB18" s="454">
        <f>ROUND(AB5*'HXCEL Assumptions'!$B$16*('HXCEL Assumptions'!$B$17*'HXCEL Assumptions'!$B$18)*'HXCEL Assumptions'!$B$20, 0)</f>
        <v>1600</v>
      </c>
      <c r="AC18" s="454">
        <f>ROUND(AC5*'HXCEL Assumptions'!$B$16*('HXCEL Assumptions'!$B$17*'HXCEL Assumptions'!$B$18)*'HXCEL Assumptions'!$B$20, 0)</f>
        <v>1760</v>
      </c>
      <c r="AD18" s="454">
        <f>ROUND(AD5*'HXCEL Assumptions'!$B$16*('HXCEL Assumptions'!$B$17*'HXCEL Assumptions'!$B$18)*'HXCEL Assumptions'!$B$20, 0)</f>
        <v>1920</v>
      </c>
      <c r="AE18" s="454">
        <f>ROUND(AE5*'HXCEL Assumptions'!$B$16*('HXCEL Assumptions'!$B$17*'HXCEL Assumptions'!$B$18)*'HXCEL Assumptions'!$B$20, 0)</f>
        <v>1760</v>
      </c>
      <c r="AF18" s="454">
        <f>ROUND(AF5*'HXCEL Assumptions'!$B$16*('HXCEL Assumptions'!$B$17*'HXCEL Assumptions'!$B$18)*'HXCEL Assumptions'!$B$20, 0)</f>
        <v>1920</v>
      </c>
      <c r="AG18" s="454">
        <f>ROUND(AG5*'HXCEL Assumptions'!$B$16*('HXCEL Assumptions'!$B$17*'HXCEL Assumptions'!$B$18)*'HXCEL Assumptions'!$B$20, 0)</f>
        <v>1920</v>
      </c>
      <c r="AH18" s="454">
        <f>ROUND(AH5*'HXCEL Assumptions'!$B$16*('HXCEL Assumptions'!$B$17*'HXCEL Assumptions'!$B$18)*'HXCEL Assumptions'!$B$20, 0)</f>
        <v>1920</v>
      </c>
      <c r="AI18" s="454">
        <f>ROUND(AI5*'HXCEL Assumptions'!$B$16*('HXCEL Assumptions'!$B$17*'HXCEL Assumptions'!$B$18)*'HXCEL Assumptions'!$B$20, 0)</f>
        <v>2080</v>
      </c>
      <c r="AJ18" s="454">
        <f>ROUND(AJ5*'HXCEL Assumptions'!$B$16*('HXCEL Assumptions'!$B$17*'HXCEL Assumptions'!$B$18)*'HXCEL Assumptions'!$B$20, 0)</f>
        <v>2080</v>
      </c>
      <c r="AK18" s="454">
        <f>ROUND(AK5*'HXCEL Assumptions'!$B$16*('HXCEL Assumptions'!$B$17*'HXCEL Assumptions'!$B$18)*'HXCEL Assumptions'!$B$20, 0)</f>
        <v>2080</v>
      </c>
      <c r="AL18" s="454">
        <f>ROUND(AL5*'HXCEL Assumptions'!$B$16*('HXCEL Assumptions'!$B$17*'HXCEL Assumptions'!$B$18)*'HXCEL Assumptions'!$B$20, 0)</f>
        <v>2080</v>
      </c>
      <c r="AM18" s="454">
        <f>ROUND(AM5*'HXCEL Assumptions'!$B$16*('HXCEL Assumptions'!$B$17*'HXCEL Assumptions'!$B$18)*'HXCEL Assumptions'!$B$20, 0)</f>
        <v>2080</v>
      </c>
      <c r="AN18" s="454">
        <f>ROUND(AN5*'HXCEL Assumptions'!$B$16*('HXCEL Assumptions'!$B$17*'HXCEL Assumptions'!$B$18)*'HXCEL Assumptions'!$B$20, 0)</f>
        <v>2080</v>
      </c>
      <c r="AO18" s="454">
        <f>ROUND(AO5*'HXCEL Assumptions'!$B$16*('HXCEL Assumptions'!$B$17*'HXCEL Assumptions'!$B$18)*'HXCEL Assumptions'!$B$20, 0)</f>
        <v>2080</v>
      </c>
      <c r="AP18" s="454">
        <f>ROUND(AP5*'HXCEL Assumptions'!$B$16*('HXCEL Assumptions'!$B$17*'HXCEL Assumptions'!$B$18)*'HXCEL Assumptions'!$B$20, 0)</f>
        <v>2080</v>
      </c>
      <c r="AQ18" s="454">
        <f>ROUND(AQ5*'HXCEL Assumptions'!$B$16*('HXCEL Assumptions'!$B$17*'HXCEL Assumptions'!$B$18)*'HXCEL Assumptions'!$B$20, 0)</f>
        <v>2080</v>
      </c>
      <c r="AR18" s="454">
        <f>ROUND(AR5*'HXCEL Assumptions'!$B$16*('HXCEL Assumptions'!$B$17*'HXCEL Assumptions'!$B$18)*'HXCEL Assumptions'!$B$20, 0)</f>
        <v>2080</v>
      </c>
      <c r="AS18" s="454">
        <f>ROUND(AS5*'HXCEL Assumptions'!$B$16*('HXCEL Assumptions'!$B$17*'HXCEL Assumptions'!$B$18)*'HXCEL Assumptions'!$B$20, 0)</f>
        <v>2240</v>
      </c>
      <c r="AT18" s="454">
        <f>ROUND(AT5*'HXCEL Assumptions'!$B$16*('HXCEL Assumptions'!$B$17*'HXCEL Assumptions'!$B$18)*'HXCEL Assumptions'!$B$20, 0)</f>
        <v>2240</v>
      </c>
      <c r="AU18" s="454">
        <f>ROUND(AU5*'HXCEL Assumptions'!$B$16*('HXCEL Assumptions'!$B$17*'HXCEL Assumptions'!$B$18)*'HXCEL Assumptions'!$B$20, 0)</f>
        <v>2240</v>
      </c>
      <c r="AV18" s="454">
        <f>ROUND(AV5*'HXCEL Assumptions'!$B$16*('HXCEL Assumptions'!$B$17*'HXCEL Assumptions'!$B$18)*'HXCEL Assumptions'!$B$20, 0)</f>
        <v>2240</v>
      </c>
      <c r="AW18" s="454">
        <f>ROUND(AW5*'HXCEL Assumptions'!$B$16*('HXCEL Assumptions'!$B$17*'HXCEL Assumptions'!$B$18)*'HXCEL Assumptions'!$B$20, 0)</f>
        <v>2240</v>
      </c>
      <c r="AX18" s="454">
        <f>ROUND(AX5*'HXCEL Assumptions'!$B$16*('HXCEL Assumptions'!$B$17*'HXCEL Assumptions'!$B$18)*'HXCEL Assumptions'!$B$20, 0)</f>
        <v>2240</v>
      </c>
      <c r="AY18" s="454">
        <f>ROUND(AY5*'HXCEL Assumptions'!$B$16*('HXCEL Assumptions'!$B$17*'HXCEL Assumptions'!$B$18)*'HXCEL Assumptions'!$B$20, 0)</f>
        <v>2240</v>
      </c>
      <c r="AZ18" s="454">
        <f>ROUND(AZ5*'HXCEL Assumptions'!$B$16*('HXCEL Assumptions'!$B$17*'HXCEL Assumptions'!$B$18)*'HXCEL Assumptions'!$B$20, 0)</f>
        <v>2400</v>
      </c>
      <c r="BA18" s="454">
        <f>ROUND(BA5*'HXCEL Assumptions'!$B$16*('HXCEL Assumptions'!$B$17*'HXCEL Assumptions'!$B$18)*'HXCEL Assumptions'!$B$20, 0)</f>
        <v>2400</v>
      </c>
      <c r="BB18" s="454">
        <f>ROUND(BB5*'HXCEL Assumptions'!$B$16*('HXCEL Assumptions'!$B$17*'HXCEL Assumptions'!$B$18)*'HXCEL Assumptions'!$B$20, 0)</f>
        <v>2400</v>
      </c>
      <c r="BC18" s="454">
        <f>ROUND(BC5*'HXCEL Assumptions'!$B$16*('HXCEL Assumptions'!$B$17*'HXCEL Assumptions'!$B$18)*'HXCEL Assumptions'!$B$20, 0)</f>
        <v>2400</v>
      </c>
      <c r="BD18" s="454">
        <f>ROUND(BD5*'HXCEL Assumptions'!$B$16*('HXCEL Assumptions'!$B$17*'HXCEL Assumptions'!$B$18)*'HXCEL Assumptions'!$B$20, 0)</f>
        <v>2400</v>
      </c>
      <c r="BE18" s="454">
        <f>ROUND(BE5*'HXCEL Assumptions'!$B$16*('HXCEL Assumptions'!$B$17*'HXCEL Assumptions'!$B$18)*'HXCEL Assumptions'!$B$20, 0)</f>
        <v>2400</v>
      </c>
      <c r="BF18" s="454">
        <f>ROUND(BF5*'HXCEL Assumptions'!$B$16*('HXCEL Assumptions'!$B$17*'HXCEL Assumptions'!$B$18)*'HXCEL Assumptions'!$B$20, 0)</f>
        <v>2400</v>
      </c>
      <c r="BG18" s="454">
        <f>ROUND(BG5*'HXCEL Assumptions'!$B$16*('HXCEL Assumptions'!$B$17*'HXCEL Assumptions'!$B$18)*'HXCEL Assumptions'!$B$20, 0)</f>
        <v>2400</v>
      </c>
      <c r="BH18" s="454">
        <f>ROUND(BH5*'HXCEL Assumptions'!$B$16*('HXCEL Assumptions'!$B$17*'HXCEL Assumptions'!$B$18)*'HXCEL Assumptions'!$B$20, 0)</f>
        <v>2560</v>
      </c>
      <c r="BI18" s="454">
        <f>ROUND(BI5*'HXCEL Assumptions'!$B$16*('HXCEL Assumptions'!$B$17*'HXCEL Assumptions'!$B$18)*'HXCEL Assumptions'!$B$20, 0)</f>
        <v>2560</v>
      </c>
    </row>
    <row r="19" spans="1:61">
      <c r="A19" s="438">
        <v>10</v>
      </c>
      <c r="B19" s="454">
        <f>ROUND(B6*'HXCEL Assumptions'!$B$16*('HXCEL Assumptions'!$B$17*'HXCEL Assumptions'!$B$18)*'HXCEL Assumptions'!$B$20, 0)</f>
        <v>0</v>
      </c>
      <c r="C19" s="454">
        <f>ROUND(C6*'HXCEL Assumptions'!$B$16*('HXCEL Assumptions'!$B$17*'HXCEL Assumptions'!$B$18)*'HXCEL Assumptions'!$B$20, 0)</f>
        <v>0</v>
      </c>
      <c r="D19" s="454">
        <f>ROUND(D6*'HXCEL Assumptions'!$B$16*('HXCEL Assumptions'!$B$17*'HXCEL Assumptions'!$B$18)*'HXCEL Assumptions'!$B$20, 0)</f>
        <v>0</v>
      </c>
      <c r="E19" s="454">
        <f>ROUND(E6*'HXCEL Assumptions'!$B$16*('HXCEL Assumptions'!$B$17*'HXCEL Assumptions'!$B$18)*'HXCEL Assumptions'!$B$20, 0)</f>
        <v>0</v>
      </c>
      <c r="F19" s="454">
        <f>ROUND(F6*'HXCEL Assumptions'!$B$16*('HXCEL Assumptions'!$B$17*'HXCEL Assumptions'!$B$18)*'HXCEL Assumptions'!$B$20, 0)</f>
        <v>0</v>
      </c>
      <c r="G19" s="454">
        <f>ROUND(G6*'HXCEL Assumptions'!$B$16*('HXCEL Assumptions'!$B$17*'HXCEL Assumptions'!$B$18)*'HXCEL Assumptions'!$B$20, 0)</f>
        <v>0</v>
      </c>
      <c r="H19" s="454">
        <f>ROUND(H6*'HXCEL Assumptions'!$B$16*('HXCEL Assumptions'!$B$17*'HXCEL Assumptions'!$B$18)*'HXCEL Assumptions'!$B$20, 0)</f>
        <v>160</v>
      </c>
      <c r="I19" s="454">
        <f>ROUND(I6*'HXCEL Assumptions'!$B$16*('HXCEL Assumptions'!$B$17*'HXCEL Assumptions'!$B$18)*'HXCEL Assumptions'!$B$20, 0)</f>
        <v>0</v>
      </c>
      <c r="J19" s="454">
        <f>ROUND(J6*'HXCEL Assumptions'!$B$16*('HXCEL Assumptions'!$B$17*'HXCEL Assumptions'!$B$18)*'HXCEL Assumptions'!$B$20, 0)</f>
        <v>160</v>
      </c>
      <c r="K19" s="454">
        <f>ROUND(K6*'HXCEL Assumptions'!$B$16*('HXCEL Assumptions'!$B$17*'HXCEL Assumptions'!$B$18)*'HXCEL Assumptions'!$B$20, 0)</f>
        <v>160</v>
      </c>
      <c r="L19" s="454">
        <f>ROUND(L6*'HXCEL Assumptions'!$B$16*('HXCEL Assumptions'!$B$17*'HXCEL Assumptions'!$B$18)*'HXCEL Assumptions'!$B$20, 0)</f>
        <v>0</v>
      </c>
      <c r="M19" s="454">
        <f>ROUND(M6*'HXCEL Assumptions'!$B$16*('HXCEL Assumptions'!$B$17*'HXCEL Assumptions'!$B$18)*'HXCEL Assumptions'!$B$20, 0)</f>
        <v>160</v>
      </c>
      <c r="N19" s="454">
        <f>ROUND(N6*'HXCEL Assumptions'!$B$16*('HXCEL Assumptions'!$B$17*'HXCEL Assumptions'!$B$18)*'HXCEL Assumptions'!$B$20, 0)</f>
        <v>160</v>
      </c>
      <c r="O19" s="454">
        <f>ROUND(O6*'HXCEL Assumptions'!$B$16*('HXCEL Assumptions'!$B$17*'HXCEL Assumptions'!$B$18)*'HXCEL Assumptions'!$B$20, 0)</f>
        <v>320</v>
      </c>
      <c r="P19" s="454">
        <f>ROUND(P6*'HXCEL Assumptions'!$B$16*('HXCEL Assumptions'!$B$17*'HXCEL Assumptions'!$B$18)*'HXCEL Assumptions'!$B$20, 0)</f>
        <v>320</v>
      </c>
      <c r="Q19" s="454">
        <f>ROUND(Q6*'HXCEL Assumptions'!$B$16*('HXCEL Assumptions'!$B$17*'HXCEL Assumptions'!$B$18)*'HXCEL Assumptions'!$B$20, 0)</f>
        <v>320</v>
      </c>
      <c r="R19" s="454">
        <f>ROUND(R6*'HXCEL Assumptions'!$B$16*('HXCEL Assumptions'!$B$17*'HXCEL Assumptions'!$B$18)*'HXCEL Assumptions'!$B$20, 0)</f>
        <v>480</v>
      </c>
      <c r="S19" s="454">
        <f>ROUND(S6*'HXCEL Assumptions'!$B$16*('HXCEL Assumptions'!$B$17*'HXCEL Assumptions'!$B$18)*'HXCEL Assumptions'!$B$20, 0)</f>
        <v>480</v>
      </c>
      <c r="T19" s="454">
        <f>ROUND(T6*'HXCEL Assumptions'!$B$16*('HXCEL Assumptions'!$B$17*'HXCEL Assumptions'!$B$18)*'HXCEL Assumptions'!$B$20, 0)</f>
        <v>800</v>
      </c>
      <c r="U19" s="454">
        <f>ROUND(U6*'HXCEL Assumptions'!$B$16*('HXCEL Assumptions'!$B$17*'HXCEL Assumptions'!$B$18)*'HXCEL Assumptions'!$B$20, 0)</f>
        <v>800</v>
      </c>
      <c r="V19" s="454">
        <f>ROUND(V6*'HXCEL Assumptions'!$B$16*('HXCEL Assumptions'!$B$17*'HXCEL Assumptions'!$B$18)*'HXCEL Assumptions'!$B$20, 0)</f>
        <v>800</v>
      </c>
      <c r="W19" s="454">
        <f>ROUND(W6*'HXCEL Assumptions'!$B$16*('HXCEL Assumptions'!$B$17*'HXCEL Assumptions'!$B$18)*'HXCEL Assumptions'!$B$20, 0)</f>
        <v>1120</v>
      </c>
      <c r="X19" s="454">
        <f>ROUND(X6*'HXCEL Assumptions'!$B$16*('HXCEL Assumptions'!$B$17*'HXCEL Assumptions'!$B$18)*'HXCEL Assumptions'!$B$20, 0)</f>
        <v>1120</v>
      </c>
      <c r="Y19" s="454">
        <f>ROUND(Y6*'HXCEL Assumptions'!$B$16*('HXCEL Assumptions'!$B$17*'HXCEL Assumptions'!$B$18)*'HXCEL Assumptions'!$B$20, 0)</f>
        <v>1280</v>
      </c>
      <c r="Z19" s="454">
        <f>ROUND(Z6*'HXCEL Assumptions'!$B$16*('HXCEL Assumptions'!$B$17*'HXCEL Assumptions'!$B$18)*'HXCEL Assumptions'!$B$20, 0)</f>
        <v>1280</v>
      </c>
      <c r="AA19" s="454">
        <f>ROUND(AA6*'HXCEL Assumptions'!$B$16*('HXCEL Assumptions'!$B$17*'HXCEL Assumptions'!$B$18)*'HXCEL Assumptions'!$B$20, 0)</f>
        <v>1280</v>
      </c>
      <c r="AB19" s="454">
        <f>ROUND(AB6*'HXCEL Assumptions'!$B$16*('HXCEL Assumptions'!$B$17*'HXCEL Assumptions'!$B$18)*'HXCEL Assumptions'!$B$20, 0)</f>
        <v>1280</v>
      </c>
      <c r="AC19" s="454">
        <f>ROUND(AC6*'HXCEL Assumptions'!$B$16*('HXCEL Assumptions'!$B$17*'HXCEL Assumptions'!$B$18)*'HXCEL Assumptions'!$B$20, 0)</f>
        <v>1280</v>
      </c>
      <c r="AD19" s="454">
        <f>ROUND(AD6*'HXCEL Assumptions'!$B$16*('HXCEL Assumptions'!$B$17*'HXCEL Assumptions'!$B$18)*'HXCEL Assumptions'!$B$20, 0)</f>
        <v>1280</v>
      </c>
      <c r="AE19" s="454">
        <f>ROUND(AE6*'HXCEL Assumptions'!$B$16*('HXCEL Assumptions'!$B$17*'HXCEL Assumptions'!$B$18)*'HXCEL Assumptions'!$B$20, 0)</f>
        <v>1440</v>
      </c>
      <c r="AF19" s="454">
        <f>ROUND(AF6*'HXCEL Assumptions'!$B$16*('HXCEL Assumptions'!$B$17*'HXCEL Assumptions'!$B$18)*'HXCEL Assumptions'!$B$20, 0)</f>
        <v>1440</v>
      </c>
      <c r="AG19" s="454">
        <f>ROUND(AG6*'HXCEL Assumptions'!$B$16*('HXCEL Assumptions'!$B$17*'HXCEL Assumptions'!$B$18)*'HXCEL Assumptions'!$B$20, 0)</f>
        <v>1600</v>
      </c>
      <c r="AH19" s="454">
        <f>ROUND(AH6*'HXCEL Assumptions'!$B$16*('HXCEL Assumptions'!$B$17*'HXCEL Assumptions'!$B$18)*'HXCEL Assumptions'!$B$20, 0)</f>
        <v>1600</v>
      </c>
      <c r="AI19" s="454">
        <f>ROUND(AI6*'HXCEL Assumptions'!$B$16*('HXCEL Assumptions'!$B$17*'HXCEL Assumptions'!$B$18)*'HXCEL Assumptions'!$B$20, 0)</f>
        <v>1600</v>
      </c>
      <c r="AJ19" s="454">
        <f>ROUND(AJ6*'HXCEL Assumptions'!$B$16*('HXCEL Assumptions'!$B$17*'HXCEL Assumptions'!$B$18)*'HXCEL Assumptions'!$B$20, 0)</f>
        <v>1600</v>
      </c>
      <c r="AK19" s="454">
        <f>ROUND(AK6*'HXCEL Assumptions'!$B$16*('HXCEL Assumptions'!$B$17*'HXCEL Assumptions'!$B$18)*'HXCEL Assumptions'!$B$20, 0)</f>
        <v>1600</v>
      </c>
      <c r="AL19" s="454">
        <f>ROUND(AL6*'HXCEL Assumptions'!$B$16*('HXCEL Assumptions'!$B$17*'HXCEL Assumptions'!$B$18)*'HXCEL Assumptions'!$B$20, 0)</f>
        <v>1600</v>
      </c>
      <c r="AM19" s="454">
        <f>ROUND(AM6*'HXCEL Assumptions'!$B$16*('HXCEL Assumptions'!$B$17*'HXCEL Assumptions'!$B$18)*'HXCEL Assumptions'!$B$20, 0)</f>
        <v>1600</v>
      </c>
      <c r="AN19" s="454">
        <f>ROUND(AN6*'HXCEL Assumptions'!$B$16*('HXCEL Assumptions'!$B$17*'HXCEL Assumptions'!$B$18)*'HXCEL Assumptions'!$B$20, 0)</f>
        <v>1600</v>
      </c>
      <c r="AO19" s="454">
        <f>ROUND(AO6*'HXCEL Assumptions'!$B$16*('HXCEL Assumptions'!$B$17*'HXCEL Assumptions'!$B$18)*'HXCEL Assumptions'!$B$20, 0)</f>
        <v>1760</v>
      </c>
      <c r="AP19" s="454">
        <f>ROUND(AP6*'HXCEL Assumptions'!$B$16*('HXCEL Assumptions'!$B$17*'HXCEL Assumptions'!$B$18)*'HXCEL Assumptions'!$B$20, 0)</f>
        <v>1760</v>
      </c>
      <c r="AQ19" s="454">
        <f>ROUND(AQ6*'HXCEL Assumptions'!$B$16*('HXCEL Assumptions'!$B$17*'HXCEL Assumptions'!$B$18)*'HXCEL Assumptions'!$B$20, 0)</f>
        <v>1760</v>
      </c>
      <c r="AR19" s="454">
        <f>ROUND(AR6*'HXCEL Assumptions'!$B$16*('HXCEL Assumptions'!$B$17*'HXCEL Assumptions'!$B$18)*'HXCEL Assumptions'!$B$20, 0)</f>
        <v>1760</v>
      </c>
      <c r="AS19" s="454">
        <f>ROUND(AS6*'HXCEL Assumptions'!$B$16*('HXCEL Assumptions'!$B$17*'HXCEL Assumptions'!$B$18)*'HXCEL Assumptions'!$B$20, 0)</f>
        <v>1760</v>
      </c>
      <c r="AT19" s="454">
        <f>ROUND(AT6*'HXCEL Assumptions'!$B$16*('HXCEL Assumptions'!$B$17*'HXCEL Assumptions'!$B$18)*'HXCEL Assumptions'!$B$20, 0)</f>
        <v>1920</v>
      </c>
      <c r="AU19" s="454">
        <f>ROUND(AU6*'HXCEL Assumptions'!$B$16*('HXCEL Assumptions'!$B$17*'HXCEL Assumptions'!$B$18)*'HXCEL Assumptions'!$B$20, 0)</f>
        <v>1920</v>
      </c>
      <c r="AV19" s="454">
        <f>ROUND(AV6*'HXCEL Assumptions'!$B$16*('HXCEL Assumptions'!$B$17*'HXCEL Assumptions'!$B$18)*'HXCEL Assumptions'!$B$20, 0)</f>
        <v>1920</v>
      </c>
      <c r="AW19" s="454">
        <f>ROUND(AW6*'HXCEL Assumptions'!$B$16*('HXCEL Assumptions'!$B$17*'HXCEL Assumptions'!$B$18)*'HXCEL Assumptions'!$B$20, 0)</f>
        <v>1920</v>
      </c>
      <c r="AX19" s="454">
        <f>ROUND(AX6*'HXCEL Assumptions'!$B$16*('HXCEL Assumptions'!$B$17*'HXCEL Assumptions'!$B$18)*'HXCEL Assumptions'!$B$20, 0)</f>
        <v>1920</v>
      </c>
      <c r="AY19" s="454">
        <f>ROUND(AY6*'HXCEL Assumptions'!$B$16*('HXCEL Assumptions'!$B$17*'HXCEL Assumptions'!$B$18)*'HXCEL Assumptions'!$B$20, 0)</f>
        <v>1920</v>
      </c>
      <c r="AZ19" s="454">
        <f>ROUND(AZ6*'HXCEL Assumptions'!$B$16*('HXCEL Assumptions'!$B$17*'HXCEL Assumptions'!$B$18)*'HXCEL Assumptions'!$B$20, 0)</f>
        <v>1920</v>
      </c>
      <c r="BA19" s="454">
        <f>ROUND(BA6*'HXCEL Assumptions'!$B$16*('HXCEL Assumptions'!$B$17*'HXCEL Assumptions'!$B$18)*'HXCEL Assumptions'!$B$20, 0)</f>
        <v>2080</v>
      </c>
      <c r="BB19" s="454">
        <f>ROUND(BB6*'HXCEL Assumptions'!$B$16*('HXCEL Assumptions'!$B$17*'HXCEL Assumptions'!$B$18)*'HXCEL Assumptions'!$B$20, 0)</f>
        <v>2080</v>
      </c>
      <c r="BC19" s="454">
        <f>ROUND(BC6*'HXCEL Assumptions'!$B$16*('HXCEL Assumptions'!$B$17*'HXCEL Assumptions'!$B$18)*'HXCEL Assumptions'!$B$20, 0)</f>
        <v>2080</v>
      </c>
      <c r="BD19" s="454">
        <f>ROUND(BD6*'HXCEL Assumptions'!$B$16*('HXCEL Assumptions'!$B$17*'HXCEL Assumptions'!$B$18)*'HXCEL Assumptions'!$B$20, 0)</f>
        <v>2080</v>
      </c>
      <c r="BE19" s="454">
        <f>ROUND(BE6*'HXCEL Assumptions'!$B$16*('HXCEL Assumptions'!$B$17*'HXCEL Assumptions'!$B$18)*'HXCEL Assumptions'!$B$20, 0)</f>
        <v>2080</v>
      </c>
      <c r="BF19" s="454">
        <f>ROUND(BF6*'HXCEL Assumptions'!$B$16*('HXCEL Assumptions'!$B$17*'HXCEL Assumptions'!$B$18)*'HXCEL Assumptions'!$B$20, 0)</f>
        <v>2240</v>
      </c>
      <c r="BG19" s="454">
        <f>ROUND(BG6*'HXCEL Assumptions'!$B$16*('HXCEL Assumptions'!$B$17*'HXCEL Assumptions'!$B$18)*'HXCEL Assumptions'!$B$20, 0)</f>
        <v>2240</v>
      </c>
      <c r="BH19" s="454">
        <f>ROUND(BH6*'HXCEL Assumptions'!$B$16*('HXCEL Assumptions'!$B$17*'HXCEL Assumptions'!$B$18)*'HXCEL Assumptions'!$B$20, 0)</f>
        <v>2240</v>
      </c>
      <c r="BI19" s="454">
        <f>ROUND(BI6*'HXCEL Assumptions'!$B$16*('HXCEL Assumptions'!$B$17*'HXCEL Assumptions'!$B$18)*'HXCEL Assumptions'!$B$20, 0)</f>
        <v>2240</v>
      </c>
    </row>
    <row r="20" spans="1:61">
      <c r="A20" s="438">
        <v>20</v>
      </c>
      <c r="B20" s="454">
        <f>ROUND(B7*'HXCEL Assumptions'!$B$16*('HXCEL Assumptions'!$B$17*'HXCEL Assumptions'!$B$18)*'HXCEL Assumptions'!$B$20, 0)</f>
        <v>0</v>
      </c>
      <c r="C20" s="454">
        <f>ROUND(C7*'HXCEL Assumptions'!$B$16*('HXCEL Assumptions'!$B$17*'HXCEL Assumptions'!$B$18)*'HXCEL Assumptions'!$B$20, 0)</f>
        <v>0</v>
      </c>
      <c r="D20" s="454">
        <f>ROUND(D7*'HXCEL Assumptions'!$B$16*('HXCEL Assumptions'!$B$17*'HXCEL Assumptions'!$B$18)*'HXCEL Assumptions'!$B$20, 0)</f>
        <v>0</v>
      </c>
      <c r="E20" s="454">
        <f>ROUND(E7*'HXCEL Assumptions'!$B$16*('HXCEL Assumptions'!$B$17*'HXCEL Assumptions'!$B$18)*'HXCEL Assumptions'!$B$20, 0)</f>
        <v>0</v>
      </c>
      <c r="F20" s="454">
        <f>ROUND(F7*'HXCEL Assumptions'!$B$16*('HXCEL Assumptions'!$B$17*'HXCEL Assumptions'!$B$18)*'HXCEL Assumptions'!$B$20, 0)</f>
        <v>0</v>
      </c>
      <c r="G20" s="454">
        <f>ROUND(G7*'HXCEL Assumptions'!$B$16*('HXCEL Assumptions'!$B$17*'HXCEL Assumptions'!$B$18)*'HXCEL Assumptions'!$B$20, 0)</f>
        <v>0</v>
      </c>
      <c r="H20" s="454">
        <f>ROUND(H7*'HXCEL Assumptions'!$B$16*('HXCEL Assumptions'!$B$17*'HXCEL Assumptions'!$B$18)*'HXCEL Assumptions'!$B$20, 0)</f>
        <v>0</v>
      </c>
      <c r="I20" s="454">
        <f>ROUND(I7*'HXCEL Assumptions'!$B$16*('HXCEL Assumptions'!$B$17*'HXCEL Assumptions'!$B$18)*'HXCEL Assumptions'!$B$20, 0)</f>
        <v>160</v>
      </c>
      <c r="J20" s="454">
        <f>ROUND(J7*'HXCEL Assumptions'!$B$16*('HXCEL Assumptions'!$B$17*'HXCEL Assumptions'!$B$18)*'HXCEL Assumptions'!$B$20, 0)</f>
        <v>0</v>
      </c>
      <c r="K20" s="454">
        <f>ROUND(K7*'HXCEL Assumptions'!$B$16*('HXCEL Assumptions'!$B$17*'HXCEL Assumptions'!$B$18)*'HXCEL Assumptions'!$B$20, 0)</f>
        <v>160</v>
      </c>
      <c r="L20" s="454">
        <f>ROUND(L7*'HXCEL Assumptions'!$B$16*('HXCEL Assumptions'!$B$17*'HXCEL Assumptions'!$B$18)*'HXCEL Assumptions'!$B$20, 0)</f>
        <v>0</v>
      </c>
      <c r="M20" s="454">
        <f>ROUND(M7*'HXCEL Assumptions'!$B$16*('HXCEL Assumptions'!$B$17*'HXCEL Assumptions'!$B$18)*'HXCEL Assumptions'!$B$20, 0)</f>
        <v>0</v>
      </c>
      <c r="N20" s="454">
        <f>ROUND(N7*'HXCEL Assumptions'!$B$16*('HXCEL Assumptions'!$B$17*'HXCEL Assumptions'!$B$18)*'HXCEL Assumptions'!$B$20, 0)</f>
        <v>160</v>
      </c>
      <c r="O20" s="454">
        <f>ROUND(O7*'HXCEL Assumptions'!$B$16*('HXCEL Assumptions'!$B$17*'HXCEL Assumptions'!$B$18)*'HXCEL Assumptions'!$B$20, 0)</f>
        <v>160</v>
      </c>
      <c r="P20" s="454">
        <f>ROUND(P7*'HXCEL Assumptions'!$B$16*('HXCEL Assumptions'!$B$17*'HXCEL Assumptions'!$B$18)*'HXCEL Assumptions'!$B$20, 0)</f>
        <v>160</v>
      </c>
      <c r="Q20" s="454">
        <f>ROUND(Q7*'HXCEL Assumptions'!$B$16*('HXCEL Assumptions'!$B$17*'HXCEL Assumptions'!$B$18)*'HXCEL Assumptions'!$B$20, 0)</f>
        <v>0</v>
      </c>
      <c r="R20" s="454">
        <f>ROUND(R7*'HXCEL Assumptions'!$B$16*('HXCEL Assumptions'!$B$17*'HXCEL Assumptions'!$B$18)*'HXCEL Assumptions'!$B$20, 0)</f>
        <v>0</v>
      </c>
      <c r="S20" s="454">
        <f>ROUND(S7*'HXCEL Assumptions'!$B$16*('HXCEL Assumptions'!$B$17*'HXCEL Assumptions'!$B$18)*'HXCEL Assumptions'!$B$20, 0)</f>
        <v>0</v>
      </c>
      <c r="T20" s="454">
        <f>ROUND(T7*'HXCEL Assumptions'!$B$16*('HXCEL Assumptions'!$B$17*'HXCEL Assumptions'!$B$18)*'HXCEL Assumptions'!$B$20, 0)</f>
        <v>160</v>
      </c>
      <c r="U20" s="454">
        <f>ROUND(U7*'HXCEL Assumptions'!$B$16*('HXCEL Assumptions'!$B$17*'HXCEL Assumptions'!$B$18)*'HXCEL Assumptions'!$B$20, 0)</f>
        <v>160</v>
      </c>
      <c r="V20" s="454">
        <f>ROUND(V7*'HXCEL Assumptions'!$B$16*('HXCEL Assumptions'!$B$17*'HXCEL Assumptions'!$B$18)*'HXCEL Assumptions'!$B$20, 0)</f>
        <v>160</v>
      </c>
      <c r="W20" s="454">
        <f>ROUND(W7*'HXCEL Assumptions'!$B$16*('HXCEL Assumptions'!$B$17*'HXCEL Assumptions'!$B$18)*'HXCEL Assumptions'!$B$20, 0)</f>
        <v>160</v>
      </c>
      <c r="X20" s="454">
        <f>ROUND(X7*'HXCEL Assumptions'!$B$16*('HXCEL Assumptions'!$B$17*'HXCEL Assumptions'!$B$18)*'HXCEL Assumptions'!$B$20, 0)</f>
        <v>480</v>
      </c>
      <c r="Y20" s="454">
        <f>ROUND(Y7*'HXCEL Assumptions'!$B$16*('HXCEL Assumptions'!$B$17*'HXCEL Assumptions'!$B$18)*'HXCEL Assumptions'!$B$20, 0)</f>
        <v>320</v>
      </c>
      <c r="Z20" s="454">
        <f>ROUND(Z7*'HXCEL Assumptions'!$B$16*('HXCEL Assumptions'!$B$17*'HXCEL Assumptions'!$B$18)*'HXCEL Assumptions'!$B$20, 0)</f>
        <v>320</v>
      </c>
      <c r="AA20" s="454">
        <f>ROUND(AA7*'HXCEL Assumptions'!$B$16*('HXCEL Assumptions'!$B$17*'HXCEL Assumptions'!$B$18)*'HXCEL Assumptions'!$B$20, 0)</f>
        <v>160</v>
      </c>
      <c r="AB20" s="454">
        <f>ROUND(AB7*'HXCEL Assumptions'!$B$16*('HXCEL Assumptions'!$B$17*'HXCEL Assumptions'!$B$18)*'HXCEL Assumptions'!$B$20, 0)</f>
        <v>0</v>
      </c>
      <c r="AC20" s="454">
        <f>ROUND(AC7*'HXCEL Assumptions'!$B$16*('HXCEL Assumptions'!$B$17*'HXCEL Assumptions'!$B$18)*'HXCEL Assumptions'!$B$20, 0)</f>
        <v>160</v>
      </c>
      <c r="AD20" s="454">
        <f>ROUND(AD7*'HXCEL Assumptions'!$B$16*('HXCEL Assumptions'!$B$17*'HXCEL Assumptions'!$B$18)*'HXCEL Assumptions'!$B$20, 0)</f>
        <v>160</v>
      </c>
      <c r="AE20" s="454">
        <f>ROUND(AE7*'HXCEL Assumptions'!$B$16*('HXCEL Assumptions'!$B$17*'HXCEL Assumptions'!$B$18)*'HXCEL Assumptions'!$B$20, 0)</f>
        <v>480</v>
      </c>
      <c r="AF20" s="454">
        <f>ROUND(AF7*'HXCEL Assumptions'!$B$16*('HXCEL Assumptions'!$B$17*'HXCEL Assumptions'!$B$18)*'HXCEL Assumptions'!$B$20, 0)</f>
        <v>320</v>
      </c>
      <c r="AG20" s="454">
        <f>ROUND(AG7*'HXCEL Assumptions'!$B$16*('HXCEL Assumptions'!$B$17*'HXCEL Assumptions'!$B$18)*'HXCEL Assumptions'!$B$20, 0)</f>
        <v>320</v>
      </c>
      <c r="AH20" s="454">
        <f>ROUND(AH7*'HXCEL Assumptions'!$B$16*('HXCEL Assumptions'!$B$17*'HXCEL Assumptions'!$B$18)*'HXCEL Assumptions'!$B$20, 0)</f>
        <v>160</v>
      </c>
      <c r="AI20" s="454">
        <f>ROUND(AI7*'HXCEL Assumptions'!$B$16*('HXCEL Assumptions'!$B$17*'HXCEL Assumptions'!$B$18)*'HXCEL Assumptions'!$B$20, 0)</f>
        <v>320</v>
      </c>
      <c r="AJ20" s="454">
        <f>ROUND(AJ7*'HXCEL Assumptions'!$B$16*('HXCEL Assumptions'!$B$17*'HXCEL Assumptions'!$B$18)*'HXCEL Assumptions'!$B$20, 0)</f>
        <v>320</v>
      </c>
      <c r="AK20" s="454">
        <f>ROUND(AK7*'HXCEL Assumptions'!$B$16*('HXCEL Assumptions'!$B$17*'HXCEL Assumptions'!$B$18)*'HXCEL Assumptions'!$B$20, 0)</f>
        <v>160</v>
      </c>
      <c r="AL20" s="454">
        <f>ROUND(AL7*'HXCEL Assumptions'!$B$16*('HXCEL Assumptions'!$B$17*'HXCEL Assumptions'!$B$18)*'HXCEL Assumptions'!$B$20, 0)</f>
        <v>160</v>
      </c>
      <c r="AM20" s="454">
        <f>ROUND(AM7*'HXCEL Assumptions'!$B$16*('HXCEL Assumptions'!$B$17*'HXCEL Assumptions'!$B$18)*'HXCEL Assumptions'!$B$20, 0)</f>
        <v>320</v>
      </c>
      <c r="AN20" s="454">
        <f>ROUND(AN7*'HXCEL Assumptions'!$B$16*('HXCEL Assumptions'!$B$17*'HXCEL Assumptions'!$B$18)*'HXCEL Assumptions'!$B$20, 0)</f>
        <v>320</v>
      </c>
      <c r="AO20" s="454">
        <f>ROUND(AO7*'HXCEL Assumptions'!$B$16*('HXCEL Assumptions'!$B$17*'HXCEL Assumptions'!$B$18)*'HXCEL Assumptions'!$B$20, 0)</f>
        <v>320</v>
      </c>
      <c r="AP20" s="454">
        <f>ROUND(AP7*'HXCEL Assumptions'!$B$16*('HXCEL Assumptions'!$B$17*'HXCEL Assumptions'!$B$18)*'HXCEL Assumptions'!$B$20, 0)</f>
        <v>320</v>
      </c>
      <c r="AQ20" s="454">
        <f>ROUND(AQ7*'HXCEL Assumptions'!$B$16*('HXCEL Assumptions'!$B$17*'HXCEL Assumptions'!$B$18)*'HXCEL Assumptions'!$B$20, 0)</f>
        <v>320</v>
      </c>
      <c r="AR20" s="454">
        <f>ROUND(AR7*'HXCEL Assumptions'!$B$16*('HXCEL Assumptions'!$B$17*'HXCEL Assumptions'!$B$18)*'HXCEL Assumptions'!$B$20, 0)</f>
        <v>480</v>
      </c>
      <c r="AS20" s="454">
        <f>ROUND(AS7*'HXCEL Assumptions'!$B$16*('HXCEL Assumptions'!$B$17*'HXCEL Assumptions'!$B$18)*'HXCEL Assumptions'!$B$20, 0)</f>
        <v>480</v>
      </c>
      <c r="AT20" s="454">
        <f>ROUND(AT7*'HXCEL Assumptions'!$B$16*('HXCEL Assumptions'!$B$17*'HXCEL Assumptions'!$B$18)*'HXCEL Assumptions'!$B$20, 0)</f>
        <v>480</v>
      </c>
      <c r="AU20" s="454">
        <f>ROUND(AU7*'HXCEL Assumptions'!$B$16*('HXCEL Assumptions'!$B$17*'HXCEL Assumptions'!$B$18)*'HXCEL Assumptions'!$B$20, 0)</f>
        <v>480</v>
      </c>
      <c r="AV20" s="454">
        <f>ROUND(AV7*'HXCEL Assumptions'!$B$16*('HXCEL Assumptions'!$B$17*'HXCEL Assumptions'!$B$18)*'HXCEL Assumptions'!$B$20, 0)</f>
        <v>480</v>
      </c>
      <c r="AW20" s="454">
        <f>ROUND(AW7*'HXCEL Assumptions'!$B$16*('HXCEL Assumptions'!$B$17*'HXCEL Assumptions'!$B$18)*'HXCEL Assumptions'!$B$20, 0)</f>
        <v>640</v>
      </c>
      <c r="AX20" s="454">
        <f>ROUND(AX7*'HXCEL Assumptions'!$B$16*('HXCEL Assumptions'!$B$17*'HXCEL Assumptions'!$B$18)*'HXCEL Assumptions'!$B$20, 0)</f>
        <v>640</v>
      </c>
      <c r="AY20" s="454">
        <f>ROUND(AY7*'HXCEL Assumptions'!$B$16*('HXCEL Assumptions'!$B$17*'HXCEL Assumptions'!$B$18)*'HXCEL Assumptions'!$B$20, 0)</f>
        <v>640</v>
      </c>
      <c r="AZ20" s="454">
        <f>ROUND(AZ7*'HXCEL Assumptions'!$B$16*('HXCEL Assumptions'!$B$17*'HXCEL Assumptions'!$B$18)*'HXCEL Assumptions'!$B$20, 0)</f>
        <v>640</v>
      </c>
      <c r="BA20" s="454">
        <f>ROUND(BA7*'HXCEL Assumptions'!$B$16*('HXCEL Assumptions'!$B$17*'HXCEL Assumptions'!$B$18)*'HXCEL Assumptions'!$B$20, 0)</f>
        <v>640</v>
      </c>
      <c r="BB20" s="454">
        <f>ROUND(BB7*'HXCEL Assumptions'!$B$16*('HXCEL Assumptions'!$B$17*'HXCEL Assumptions'!$B$18)*'HXCEL Assumptions'!$B$20, 0)</f>
        <v>640</v>
      </c>
      <c r="BC20" s="454">
        <f>ROUND(BC7*'HXCEL Assumptions'!$B$16*('HXCEL Assumptions'!$B$17*'HXCEL Assumptions'!$B$18)*'HXCEL Assumptions'!$B$20, 0)</f>
        <v>640</v>
      </c>
      <c r="BD20" s="454">
        <f>ROUND(BD7*'HXCEL Assumptions'!$B$16*('HXCEL Assumptions'!$B$17*'HXCEL Assumptions'!$B$18)*'HXCEL Assumptions'!$B$20, 0)</f>
        <v>800</v>
      </c>
      <c r="BE20" s="454">
        <f>ROUND(BE7*'HXCEL Assumptions'!$B$16*('HXCEL Assumptions'!$B$17*'HXCEL Assumptions'!$B$18)*'HXCEL Assumptions'!$B$20, 0)</f>
        <v>800</v>
      </c>
      <c r="BF20" s="454">
        <f>ROUND(BF7*'HXCEL Assumptions'!$B$16*('HXCEL Assumptions'!$B$17*'HXCEL Assumptions'!$B$18)*'HXCEL Assumptions'!$B$20, 0)</f>
        <v>800</v>
      </c>
      <c r="BG20" s="454">
        <f>ROUND(BG7*'HXCEL Assumptions'!$B$16*('HXCEL Assumptions'!$B$17*'HXCEL Assumptions'!$B$18)*'HXCEL Assumptions'!$B$20, 0)</f>
        <v>800</v>
      </c>
      <c r="BH20" s="454">
        <f>ROUND(BH7*'HXCEL Assumptions'!$B$16*('HXCEL Assumptions'!$B$17*'HXCEL Assumptions'!$B$18)*'HXCEL Assumptions'!$B$20, 0)</f>
        <v>960</v>
      </c>
      <c r="BI20" s="454">
        <f>ROUND(BI7*'HXCEL Assumptions'!$B$16*('HXCEL Assumptions'!$B$17*'HXCEL Assumptions'!$B$18)*'HXCEL Assumptions'!$B$20, 0)</f>
        <v>960</v>
      </c>
    </row>
    <row r="21" spans="1:61">
      <c r="A21" s="438">
        <v>50</v>
      </c>
      <c r="B21" s="454">
        <f>ROUND(B8*'HXCEL Assumptions'!$B$16*('HXCEL Assumptions'!$B$17*'HXCEL Assumptions'!$B$18)*'HXCEL Assumptions'!$B$20, 0)</f>
        <v>0</v>
      </c>
      <c r="C21" s="454">
        <f>ROUND(C8*'HXCEL Assumptions'!$B$16*('HXCEL Assumptions'!$B$17*'HXCEL Assumptions'!$B$18)*'HXCEL Assumptions'!$B$20, 0)</f>
        <v>0</v>
      </c>
      <c r="D21" s="454">
        <f>ROUND(D8*'HXCEL Assumptions'!$B$16*('HXCEL Assumptions'!$B$17*'HXCEL Assumptions'!$B$18)*'HXCEL Assumptions'!$B$20, 0)</f>
        <v>0</v>
      </c>
      <c r="E21" s="454">
        <f>ROUND(E8*'HXCEL Assumptions'!$B$16*('HXCEL Assumptions'!$B$17*'HXCEL Assumptions'!$B$18)*'HXCEL Assumptions'!$B$20, 0)</f>
        <v>0</v>
      </c>
      <c r="F21" s="454">
        <f>ROUND(F8*'HXCEL Assumptions'!$B$16*('HXCEL Assumptions'!$B$17*'HXCEL Assumptions'!$B$18)*'HXCEL Assumptions'!$B$20, 0)</f>
        <v>0</v>
      </c>
      <c r="G21" s="454">
        <f>ROUND(G8*'HXCEL Assumptions'!$B$16*('HXCEL Assumptions'!$B$17*'HXCEL Assumptions'!$B$18)*'HXCEL Assumptions'!$B$20, 0)</f>
        <v>0</v>
      </c>
      <c r="H21" s="454">
        <f>ROUND(H8*'HXCEL Assumptions'!$B$16*('HXCEL Assumptions'!$B$17*'HXCEL Assumptions'!$B$18)*'HXCEL Assumptions'!$B$20, 0)</f>
        <v>0</v>
      </c>
      <c r="I21" s="454">
        <f>ROUND(I8*'HXCEL Assumptions'!$B$16*('HXCEL Assumptions'!$B$17*'HXCEL Assumptions'!$B$18)*'HXCEL Assumptions'!$B$20, 0)</f>
        <v>0</v>
      </c>
      <c r="J21" s="454">
        <f>ROUND(J8*'HXCEL Assumptions'!$B$16*('HXCEL Assumptions'!$B$17*'HXCEL Assumptions'!$B$18)*'HXCEL Assumptions'!$B$20, 0)</f>
        <v>0</v>
      </c>
      <c r="K21" s="454">
        <f>ROUND(K8*'HXCEL Assumptions'!$B$16*('HXCEL Assumptions'!$B$17*'HXCEL Assumptions'!$B$18)*'HXCEL Assumptions'!$B$20, 0)</f>
        <v>0</v>
      </c>
      <c r="L21" s="454">
        <f>ROUND(L8*'HXCEL Assumptions'!$B$16*('HXCEL Assumptions'!$B$17*'HXCEL Assumptions'!$B$18)*'HXCEL Assumptions'!$B$20, 0)</f>
        <v>0</v>
      </c>
      <c r="M21" s="454">
        <f>ROUND(M8*'HXCEL Assumptions'!$B$16*('HXCEL Assumptions'!$B$17*'HXCEL Assumptions'!$B$18)*'HXCEL Assumptions'!$B$20, 0)</f>
        <v>0</v>
      </c>
      <c r="N21" s="454">
        <f>ROUND(N8*'HXCEL Assumptions'!$B$16*('HXCEL Assumptions'!$B$17*'HXCEL Assumptions'!$B$18)*'HXCEL Assumptions'!$B$20, 0)</f>
        <v>160</v>
      </c>
      <c r="O21" s="454">
        <f>ROUND(O8*'HXCEL Assumptions'!$B$16*('HXCEL Assumptions'!$B$17*'HXCEL Assumptions'!$B$18)*'HXCEL Assumptions'!$B$20, 0)</f>
        <v>160</v>
      </c>
      <c r="P21" s="454">
        <f>ROUND(P8*'HXCEL Assumptions'!$B$16*('HXCEL Assumptions'!$B$17*'HXCEL Assumptions'!$B$18)*'HXCEL Assumptions'!$B$20, 0)</f>
        <v>0</v>
      </c>
      <c r="Q21" s="454">
        <f>ROUND(Q8*'HXCEL Assumptions'!$B$16*('HXCEL Assumptions'!$B$17*'HXCEL Assumptions'!$B$18)*'HXCEL Assumptions'!$B$20, 0)</f>
        <v>0</v>
      </c>
      <c r="R21" s="454">
        <f>ROUND(R8*'HXCEL Assumptions'!$B$16*('HXCEL Assumptions'!$B$17*'HXCEL Assumptions'!$B$18)*'HXCEL Assumptions'!$B$20, 0)</f>
        <v>160</v>
      </c>
      <c r="S21" s="454">
        <f>ROUND(S8*'HXCEL Assumptions'!$B$16*('HXCEL Assumptions'!$B$17*'HXCEL Assumptions'!$B$18)*'HXCEL Assumptions'!$B$20, 0)</f>
        <v>0</v>
      </c>
      <c r="T21" s="454">
        <f>ROUND(T8*'HXCEL Assumptions'!$B$16*('HXCEL Assumptions'!$B$17*'HXCEL Assumptions'!$B$18)*'HXCEL Assumptions'!$B$20, 0)</f>
        <v>160</v>
      </c>
      <c r="U21" s="454">
        <f>ROUND(U8*'HXCEL Assumptions'!$B$16*('HXCEL Assumptions'!$B$17*'HXCEL Assumptions'!$B$18)*'HXCEL Assumptions'!$B$20, 0)</f>
        <v>160</v>
      </c>
      <c r="V21" s="454">
        <f>ROUND(V8*'HXCEL Assumptions'!$B$16*('HXCEL Assumptions'!$B$17*'HXCEL Assumptions'!$B$18)*'HXCEL Assumptions'!$B$20, 0)</f>
        <v>320</v>
      </c>
      <c r="W21" s="454">
        <f>ROUND(W8*'HXCEL Assumptions'!$B$16*('HXCEL Assumptions'!$B$17*'HXCEL Assumptions'!$B$18)*'HXCEL Assumptions'!$B$20, 0)</f>
        <v>0</v>
      </c>
      <c r="X21" s="454">
        <f>ROUND(X8*'HXCEL Assumptions'!$B$16*('HXCEL Assumptions'!$B$17*'HXCEL Assumptions'!$B$18)*'HXCEL Assumptions'!$B$20, 0)</f>
        <v>160</v>
      </c>
      <c r="Y21" s="454">
        <f>ROUND(Y8*'HXCEL Assumptions'!$B$16*('HXCEL Assumptions'!$B$17*'HXCEL Assumptions'!$B$18)*'HXCEL Assumptions'!$B$20, 0)</f>
        <v>160</v>
      </c>
      <c r="Z21" s="454">
        <f>ROUND(Z8*'HXCEL Assumptions'!$B$16*('HXCEL Assumptions'!$B$17*'HXCEL Assumptions'!$B$18)*'HXCEL Assumptions'!$B$20, 0)</f>
        <v>320</v>
      </c>
      <c r="AA21" s="454">
        <f>ROUND(AA8*'HXCEL Assumptions'!$B$16*('HXCEL Assumptions'!$B$17*'HXCEL Assumptions'!$B$18)*'HXCEL Assumptions'!$B$20, 0)</f>
        <v>160</v>
      </c>
      <c r="AB21" s="454">
        <f>ROUND(AB8*'HXCEL Assumptions'!$B$16*('HXCEL Assumptions'!$B$17*'HXCEL Assumptions'!$B$18)*'HXCEL Assumptions'!$B$20, 0)</f>
        <v>320</v>
      </c>
      <c r="AC21" s="454">
        <f>ROUND(AC8*'HXCEL Assumptions'!$B$16*('HXCEL Assumptions'!$B$17*'HXCEL Assumptions'!$B$18)*'HXCEL Assumptions'!$B$20, 0)</f>
        <v>320</v>
      </c>
      <c r="AD21" s="454">
        <f>ROUND(AD8*'HXCEL Assumptions'!$B$16*('HXCEL Assumptions'!$B$17*'HXCEL Assumptions'!$B$18)*'HXCEL Assumptions'!$B$20, 0)</f>
        <v>160</v>
      </c>
      <c r="AE21" s="454">
        <f>ROUND(AE8*'HXCEL Assumptions'!$B$16*('HXCEL Assumptions'!$B$17*'HXCEL Assumptions'!$B$18)*'HXCEL Assumptions'!$B$20, 0)</f>
        <v>160</v>
      </c>
      <c r="AF21" s="454">
        <f>ROUND(AF8*'HXCEL Assumptions'!$B$16*('HXCEL Assumptions'!$B$17*'HXCEL Assumptions'!$B$18)*'HXCEL Assumptions'!$B$20, 0)</f>
        <v>0</v>
      </c>
      <c r="AG21" s="454">
        <f>ROUND(AG8*'HXCEL Assumptions'!$B$16*('HXCEL Assumptions'!$B$17*'HXCEL Assumptions'!$B$18)*'HXCEL Assumptions'!$B$20, 0)</f>
        <v>0</v>
      </c>
      <c r="AH21" s="454">
        <f>ROUND(AH8*'HXCEL Assumptions'!$B$16*('HXCEL Assumptions'!$B$17*'HXCEL Assumptions'!$B$18)*'HXCEL Assumptions'!$B$20, 0)</f>
        <v>160</v>
      </c>
      <c r="AI21" s="454">
        <f>ROUND(AI8*'HXCEL Assumptions'!$B$16*('HXCEL Assumptions'!$B$17*'HXCEL Assumptions'!$B$18)*'HXCEL Assumptions'!$B$20, 0)</f>
        <v>160</v>
      </c>
      <c r="AJ21" s="454">
        <f>ROUND(AJ8*'HXCEL Assumptions'!$B$16*('HXCEL Assumptions'!$B$17*'HXCEL Assumptions'!$B$18)*'HXCEL Assumptions'!$B$20, 0)</f>
        <v>320</v>
      </c>
      <c r="AK21" s="454">
        <f>ROUND(AK8*'HXCEL Assumptions'!$B$16*('HXCEL Assumptions'!$B$17*'HXCEL Assumptions'!$B$18)*'HXCEL Assumptions'!$B$20, 0)</f>
        <v>320</v>
      </c>
      <c r="AL21" s="454">
        <f>ROUND(AL8*'HXCEL Assumptions'!$B$16*('HXCEL Assumptions'!$B$17*'HXCEL Assumptions'!$B$18)*'HXCEL Assumptions'!$B$20, 0)</f>
        <v>160</v>
      </c>
      <c r="AM21" s="454">
        <f>ROUND(AM8*'HXCEL Assumptions'!$B$16*('HXCEL Assumptions'!$B$17*'HXCEL Assumptions'!$B$18)*'HXCEL Assumptions'!$B$20, 0)</f>
        <v>320</v>
      </c>
      <c r="AN21" s="454">
        <f>ROUND(AN8*'HXCEL Assumptions'!$B$16*('HXCEL Assumptions'!$B$17*'HXCEL Assumptions'!$B$18)*'HXCEL Assumptions'!$B$20, 0)</f>
        <v>320</v>
      </c>
      <c r="AO21" s="454">
        <f>ROUND(AO8*'HXCEL Assumptions'!$B$16*('HXCEL Assumptions'!$B$17*'HXCEL Assumptions'!$B$18)*'HXCEL Assumptions'!$B$20, 0)</f>
        <v>160</v>
      </c>
      <c r="AP21" s="454">
        <f>ROUND(AP8*'HXCEL Assumptions'!$B$16*('HXCEL Assumptions'!$B$17*'HXCEL Assumptions'!$B$18)*'HXCEL Assumptions'!$B$20, 0)</f>
        <v>160</v>
      </c>
      <c r="AQ21" s="454">
        <f>ROUND(AQ8*'HXCEL Assumptions'!$B$16*('HXCEL Assumptions'!$B$17*'HXCEL Assumptions'!$B$18)*'HXCEL Assumptions'!$B$20, 0)</f>
        <v>160</v>
      </c>
      <c r="AR21" s="454">
        <f>ROUND(AR8*'HXCEL Assumptions'!$B$16*('HXCEL Assumptions'!$B$17*'HXCEL Assumptions'!$B$18)*'HXCEL Assumptions'!$B$20, 0)</f>
        <v>320</v>
      </c>
      <c r="AS21" s="454">
        <f>ROUND(AS8*'HXCEL Assumptions'!$B$16*('HXCEL Assumptions'!$B$17*'HXCEL Assumptions'!$B$18)*'HXCEL Assumptions'!$B$20, 0)</f>
        <v>320</v>
      </c>
      <c r="AT21" s="454">
        <f>ROUND(AT8*'HXCEL Assumptions'!$B$16*('HXCEL Assumptions'!$B$17*'HXCEL Assumptions'!$B$18)*'HXCEL Assumptions'!$B$20, 0)</f>
        <v>480</v>
      </c>
      <c r="AU21" s="454">
        <f>ROUND(AU8*'HXCEL Assumptions'!$B$16*('HXCEL Assumptions'!$B$17*'HXCEL Assumptions'!$B$18)*'HXCEL Assumptions'!$B$20, 0)</f>
        <v>160</v>
      </c>
      <c r="AV21" s="454">
        <f>ROUND(AV8*'HXCEL Assumptions'!$B$16*('HXCEL Assumptions'!$B$17*'HXCEL Assumptions'!$B$18)*'HXCEL Assumptions'!$B$20, 0)</f>
        <v>160</v>
      </c>
      <c r="AW21" s="454">
        <f>ROUND(AW8*'HXCEL Assumptions'!$B$16*('HXCEL Assumptions'!$B$17*'HXCEL Assumptions'!$B$18)*'HXCEL Assumptions'!$B$20, 0)</f>
        <v>160</v>
      </c>
      <c r="AX21" s="454">
        <f>ROUND(AX8*'HXCEL Assumptions'!$B$16*('HXCEL Assumptions'!$B$17*'HXCEL Assumptions'!$B$18)*'HXCEL Assumptions'!$B$20, 0)</f>
        <v>320</v>
      </c>
      <c r="AY21" s="454">
        <f>ROUND(AY8*'HXCEL Assumptions'!$B$16*('HXCEL Assumptions'!$B$17*'HXCEL Assumptions'!$B$18)*'HXCEL Assumptions'!$B$20, 0)</f>
        <v>320</v>
      </c>
      <c r="AZ21" s="454">
        <f>ROUND(AZ8*'HXCEL Assumptions'!$B$16*('HXCEL Assumptions'!$B$17*'HXCEL Assumptions'!$B$18)*'HXCEL Assumptions'!$B$20, 0)</f>
        <v>320</v>
      </c>
      <c r="BA21" s="454">
        <f>ROUND(BA8*'HXCEL Assumptions'!$B$16*('HXCEL Assumptions'!$B$17*'HXCEL Assumptions'!$B$18)*'HXCEL Assumptions'!$B$20, 0)</f>
        <v>320</v>
      </c>
      <c r="BB21" s="454">
        <f>ROUND(BB8*'HXCEL Assumptions'!$B$16*('HXCEL Assumptions'!$B$17*'HXCEL Assumptions'!$B$18)*'HXCEL Assumptions'!$B$20, 0)</f>
        <v>480</v>
      </c>
      <c r="BC21" s="454">
        <f>ROUND(BC8*'HXCEL Assumptions'!$B$16*('HXCEL Assumptions'!$B$17*'HXCEL Assumptions'!$B$18)*'HXCEL Assumptions'!$B$20, 0)</f>
        <v>480</v>
      </c>
      <c r="BD21" s="454">
        <f>ROUND(BD8*'HXCEL Assumptions'!$B$16*('HXCEL Assumptions'!$B$17*'HXCEL Assumptions'!$B$18)*'HXCEL Assumptions'!$B$20, 0)</f>
        <v>480</v>
      </c>
      <c r="BE21" s="454">
        <f>ROUND(BE8*'HXCEL Assumptions'!$B$16*('HXCEL Assumptions'!$B$17*'HXCEL Assumptions'!$B$18)*'HXCEL Assumptions'!$B$20, 0)</f>
        <v>640</v>
      </c>
      <c r="BF21" s="454">
        <f>ROUND(BF8*'HXCEL Assumptions'!$B$16*('HXCEL Assumptions'!$B$17*'HXCEL Assumptions'!$B$18)*'HXCEL Assumptions'!$B$20, 0)</f>
        <v>640</v>
      </c>
      <c r="BG21" s="454">
        <f>ROUND(BG8*'HXCEL Assumptions'!$B$16*('HXCEL Assumptions'!$B$17*'HXCEL Assumptions'!$B$18)*'HXCEL Assumptions'!$B$20, 0)</f>
        <v>640</v>
      </c>
      <c r="BH21" s="454">
        <f>ROUND(BH8*'HXCEL Assumptions'!$B$16*('HXCEL Assumptions'!$B$17*'HXCEL Assumptions'!$B$18)*'HXCEL Assumptions'!$B$20, 0)</f>
        <v>640</v>
      </c>
      <c r="BI21" s="454">
        <f>ROUND(BI8*'HXCEL Assumptions'!$B$16*('HXCEL Assumptions'!$B$17*'HXCEL Assumptions'!$B$18)*'HXCEL Assumptions'!$B$20, 0)</f>
        <v>640</v>
      </c>
    </row>
    <row r="22" spans="1:61">
      <c r="A22" s="438">
        <v>100</v>
      </c>
      <c r="B22" s="454">
        <f>ROUND(B9*'HXCEL Assumptions'!$B$16*('HXCEL Assumptions'!$B$17*'HXCEL Assumptions'!$B$18)*'HXCEL Assumptions'!$B$20, 0)</f>
        <v>0</v>
      </c>
      <c r="C22" s="454">
        <f>ROUND(C9*'HXCEL Assumptions'!$B$16*('HXCEL Assumptions'!$B$17*'HXCEL Assumptions'!$B$18)*'HXCEL Assumptions'!$B$20, 0)</f>
        <v>0</v>
      </c>
      <c r="D22" s="454">
        <f>ROUND(D9*'HXCEL Assumptions'!$B$16*('HXCEL Assumptions'!$B$17*'HXCEL Assumptions'!$B$18)*'HXCEL Assumptions'!$B$20, 0)</f>
        <v>0</v>
      </c>
      <c r="E22" s="454">
        <f>ROUND(E9*'HXCEL Assumptions'!$B$16*('HXCEL Assumptions'!$B$17*'HXCEL Assumptions'!$B$18)*'HXCEL Assumptions'!$B$20, 0)</f>
        <v>0</v>
      </c>
      <c r="F22" s="454">
        <f>ROUND(F9*'HXCEL Assumptions'!$B$16*('HXCEL Assumptions'!$B$17*'HXCEL Assumptions'!$B$18)*'HXCEL Assumptions'!$B$20, 0)</f>
        <v>0</v>
      </c>
      <c r="G22" s="454">
        <f>ROUND(G9*'HXCEL Assumptions'!$B$16*('HXCEL Assumptions'!$B$17*'HXCEL Assumptions'!$B$18)*'HXCEL Assumptions'!$B$20, 0)</f>
        <v>0</v>
      </c>
      <c r="H22" s="454">
        <f>ROUND(H9*'HXCEL Assumptions'!$B$16*('HXCEL Assumptions'!$B$17*'HXCEL Assumptions'!$B$18)*'HXCEL Assumptions'!$B$20, 0)</f>
        <v>0</v>
      </c>
      <c r="I22" s="454">
        <f>ROUND(I9*'HXCEL Assumptions'!$B$16*('HXCEL Assumptions'!$B$17*'HXCEL Assumptions'!$B$18)*'HXCEL Assumptions'!$B$20, 0)</f>
        <v>0</v>
      </c>
      <c r="J22" s="454">
        <f>ROUND(J9*'HXCEL Assumptions'!$B$16*('HXCEL Assumptions'!$B$17*'HXCEL Assumptions'!$B$18)*'HXCEL Assumptions'!$B$20, 0)</f>
        <v>0</v>
      </c>
      <c r="K22" s="454">
        <f>ROUND(K9*'HXCEL Assumptions'!$B$16*('HXCEL Assumptions'!$B$17*'HXCEL Assumptions'!$B$18)*'HXCEL Assumptions'!$B$20, 0)</f>
        <v>0</v>
      </c>
      <c r="L22" s="454">
        <f>ROUND(L9*'HXCEL Assumptions'!$B$16*('HXCEL Assumptions'!$B$17*'HXCEL Assumptions'!$B$18)*'HXCEL Assumptions'!$B$20, 0)</f>
        <v>0</v>
      </c>
      <c r="M22" s="454">
        <f>ROUND(M9*'HXCEL Assumptions'!$B$16*('HXCEL Assumptions'!$B$17*'HXCEL Assumptions'!$B$18)*'HXCEL Assumptions'!$B$20, 0)</f>
        <v>0</v>
      </c>
      <c r="N22" s="454">
        <f>ROUND(N9*'HXCEL Assumptions'!$B$16*('HXCEL Assumptions'!$B$17*'HXCEL Assumptions'!$B$18)*'HXCEL Assumptions'!$B$20, 0)</f>
        <v>0</v>
      </c>
      <c r="O22" s="454">
        <f>ROUND(O9*'HXCEL Assumptions'!$B$16*('HXCEL Assumptions'!$B$17*'HXCEL Assumptions'!$B$18)*'HXCEL Assumptions'!$B$20, 0)</f>
        <v>0</v>
      </c>
      <c r="P22" s="454">
        <f>ROUND(P9*'HXCEL Assumptions'!$B$16*('HXCEL Assumptions'!$B$17*'HXCEL Assumptions'!$B$18)*'HXCEL Assumptions'!$B$20, 0)</f>
        <v>0</v>
      </c>
      <c r="Q22" s="454">
        <f>ROUND(Q9*'HXCEL Assumptions'!$B$16*('HXCEL Assumptions'!$B$17*'HXCEL Assumptions'!$B$18)*'HXCEL Assumptions'!$B$20, 0)</f>
        <v>0</v>
      </c>
      <c r="R22" s="454">
        <f>ROUND(R9*'HXCEL Assumptions'!$B$16*('HXCEL Assumptions'!$B$17*'HXCEL Assumptions'!$B$18)*'HXCEL Assumptions'!$B$20, 0)</f>
        <v>160</v>
      </c>
      <c r="S22" s="454">
        <f>ROUND(S9*'HXCEL Assumptions'!$B$16*('HXCEL Assumptions'!$B$17*'HXCEL Assumptions'!$B$18)*'HXCEL Assumptions'!$B$20, 0)</f>
        <v>0</v>
      </c>
      <c r="T22" s="454">
        <f>ROUND(T9*'HXCEL Assumptions'!$B$16*('HXCEL Assumptions'!$B$17*'HXCEL Assumptions'!$B$18)*'HXCEL Assumptions'!$B$20, 0)</f>
        <v>0</v>
      </c>
      <c r="U22" s="454">
        <f>ROUND(U9*'HXCEL Assumptions'!$B$16*('HXCEL Assumptions'!$B$17*'HXCEL Assumptions'!$B$18)*'HXCEL Assumptions'!$B$20, 0)</f>
        <v>160</v>
      </c>
      <c r="V22" s="454">
        <f>ROUND(V9*'HXCEL Assumptions'!$B$16*('HXCEL Assumptions'!$B$17*'HXCEL Assumptions'!$B$18)*'HXCEL Assumptions'!$B$20, 0)</f>
        <v>160</v>
      </c>
      <c r="W22" s="454">
        <f>ROUND(W9*'HXCEL Assumptions'!$B$16*('HXCEL Assumptions'!$B$17*'HXCEL Assumptions'!$B$18)*'HXCEL Assumptions'!$B$20, 0)</f>
        <v>0</v>
      </c>
      <c r="X22" s="454">
        <f>ROUND(X9*'HXCEL Assumptions'!$B$16*('HXCEL Assumptions'!$B$17*'HXCEL Assumptions'!$B$18)*'HXCEL Assumptions'!$B$20, 0)</f>
        <v>160</v>
      </c>
      <c r="Y22" s="454">
        <f>ROUND(Y9*'HXCEL Assumptions'!$B$16*('HXCEL Assumptions'!$B$17*'HXCEL Assumptions'!$B$18)*'HXCEL Assumptions'!$B$20, 0)</f>
        <v>320</v>
      </c>
      <c r="Z22" s="454">
        <f>ROUND(Z9*'HXCEL Assumptions'!$B$16*('HXCEL Assumptions'!$B$17*'HXCEL Assumptions'!$B$18)*'HXCEL Assumptions'!$B$20, 0)</f>
        <v>0</v>
      </c>
      <c r="AA22" s="454">
        <f>ROUND(AA9*'HXCEL Assumptions'!$B$16*('HXCEL Assumptions'!$B$17*'HXCEL Assumptions'!$B$18)*'HXCEL Assumptions'!$B$20, 0)</f>
        <v>0</v>
      </c>
      <c r="AB22" s="454">
        <f>ROUND(AB9*'HXCEL Assumptions'!$B$16*('HXCEL Assumptions'!$B$17*'HXCEL Assumptions'!$B$18)*'HXCEL Assumptions'!$B$20, 0)</f>
        <v>0</v>
      </c>
      <c r="AC22" s="454">
        <f>ROUND(AC9*'HXCEL Assumptions'!$B$16*('HXCEL Assumptions'!$B$17*'HXCEL Assumptions'!$B$18)*'HXCEL Assumptions'!$B$20, 0)</f>
        <v>160</v>
      </c>
      <c r="AD22" s="454">
        <f>ROUND(AD9*'HXCEL Assumptions'!$B$16*('HXCEL Assumptions'!$B$17*'HXCEL Assumptions'!$B$18)*'HXCEL Assumptions'!$B$20, 0)</f>
        <v>160</v>
      </c>
      <c r="AE22" s="454">
        <f>ROUND(AE9*'HXCEL Assumptions'!$B$16*('HXCEL Assumptions'!$B$17*'HXCEL Assumptions'!$B$18)*'HXCEL Assumptions'!$B$20, 0)</f>
        <v>160</v>
      </c>
      <c r="AF22" s="454">
        <f>ROUND(AF9*'HXCEL Assumptions'!$B$16*('HXCEL Assumptions'!$B$17*'HXCEL Assumptions'!$B$18)*'HXCEL Assumptions'!$B$20, 0)</f>
        <v>320</v>
      </c>
      <c r="AG22" s="454">
        <f>ROUND(AG9*'HXCEL Assumptions'!$B$16*('HXCEL Assumptions'!$B$17*'HXCEL Assumptions'!$B$18)*'HXCEL Assumptions'!$B$20, 0)</f>
        <v>160</v>
      </c>
      <c r="AH22" s="454">
        <f>ROUND(AH9*'HXCEL Assumptions'!$B$16*('HXCEL Assumptions'!$B$17*'HXCEL Assumptions'!$B$18)*'HXCEL Assumptions'!$B$20, 0)</f>
        <v>160</v>
      </c>
      <c r="AI22" s="454">
        <f>ROUND(AI9*'HXCEL Assumptions'!$B$16*('HXCEL Assumptions'!$B$17*'HXCEL Assumptions'!$B$18)*'HXCEL Assumptions'!$B$20, 0)</f>
        <v>0</v>
      </c>
      <c r="AJ22" s="454">
        <f>ROUND(AJ9*'HXCEL Assumptions'!$B$16*('HXCEL Assumptions'!$B$17*'HXCEL Assumptions'!$B$18)*'HXCEL Assumptions'!$B$20, 0)</f>
        <v>0</v>
      </c>
      <c r="AK22" s="454">
        <f>ROUND(AK9*'HXCEL Assumptions'!$B$16*('HXCEL Assumptions'!$B$17*'HXCEL Assumptions'!$B$18)*'HXCEL Assumptions'!$B$20, 0)</f>
        <v>320</v>
      </c>
      <c r="AL22" s="454">
        <f>ROUND(AL9*'HXCEL Assumptions'!$B$16*('HXCEL Assumptions'!$B$17*'HXCEL Assumptions'!$B$18)*'HXCEL Assumptions'!$B$20, 0)</f>
        <v>160</v>
      </c>
      <c r="AM22" s="454">
        <f>ROUND(AM9*'HXCEL Assumptions'!$B$16*('HXCEL Assumptions'!$B$17*'HXCEL Assumptions'!$B$18)*'HXCEL Assumptions'!$B$20, 0)</f>
        <v>0</v>
      </c>
      <c r="AN22" s="454">
        <f>ROUND(AN9*'HXCEL Assumptions'!$B$16*('HXCEL Assumptions'!$B$17*'HXCEL Assumptions'!$B$18)*'HXCEL Assumptions'!$B$20, 0)</f>
        <v>0</v>
      </c>
      <c r="AO22" s="454">
        <f>ROUND(AO9*'HXCEL Assumptions'!$B$16*('HXCEL Assumptions'!$B$17*'HXCEL Assumptions'!$B$18)*'HXCEL Assumptions'!$B$20, 0)</f>
        <v>160</v>
      </c>
      <c r="AP22" s="454">
        <f>ROUND(AP9*'HXCEL Assumptions'!$B$16*('HXCEL Assumptions'!$B$17*'HXCEL Assumptions'!$B$18)*'HXCEL Assumptions'!$B$20, 0)</f>
        <v>320</v>
      </c>
      <c r="AQ22" s="454">
        <f>ROUND(AQ9*'HXCEL Assumptions'!$B$16*('HXCEL Assumptions'!$B$17*'HXCEL Assumptions'!$B$18)*'HXCEL Assumptions'!$B$20, 0)</f>
        <v>0</v>
      </c>
      <c r="AR22" s="454">
        <f>ROUND(AR9*'HXCEL Assumptions'!$B$16*('HXCEL Assumptions'!$B$17*'HXCEL Assumptions'!$B$18)*'HXCEL Assumptions'!$B$20, 0)</f>
        <v>0</v>
      </c>
      <c r="AS22" s="454">
        <f>ROUND(AS9*'HXCEL Assumptions'!$B$16*('HXCEL Assumptions'!$B$17*'HXCEL Assumptions'!$B$18)*'HXCEL Assumptions'!$B$20, 0)</f>
        <v>160</v>
      </c>
      <c r="AT22" s="454">
        <f>ROUND(AT9*'HXCEL Assumptions'!$B$16*('HXCEL Assumptions'!$B$17*'HXCEL Assumptions'!$B$18)*'HXCEL Assumptions'!$B$20, 0)</f>
        <v>160</v>
      </c>
      <c r="AU22" s="454">
        <f>ROUND(AU9*'HXCEL Assumptions'!$B$16*('HXCEL Assumptions'!$B$17*'HXCEL Assumptions'!$B$18)*'HXCEL Assumptions'!$B$20, 0)</f>
        <v>0</v>
      </c>
      <c r="AV22" s="454">
        <f>ROUND(AV9*'HXCEL Assumptions'!$B$16*('HXCEL Assumptions'!$B$17*'HXCEL Assumptions'!$B$18)*'HXCEL Assumptions'!$B$20, 0)</f>
        <v>0</v>
      </c>
      <c r="AW22" s="454">
        <f>ROUND(AW9*'HXCEL Assumptions'!$B$16*('HXCEL Assumptions'!$B$17*'HXCEL Assumptions'!$B$18)*'HXCEL Assumptions'!$B$20, 0)</f>
        <v>0</v>
      </c>
      <c r="AX22" s="454">
        <f>ROUND(AX9*'HXCEL Assumptions'!$B$16*('HXCEL Assumptions'!$B$17*'HXCEL Assumptions'!$B$18)*'HXCEL Assumptions'!$B$20, 0)</f>
        <v>160</v>
      </c>
      <c r="AY22" s="454">
        <f>ROUND(AY9*'HXCEL Assumptions'!$B$16*('HXCEL Assumptions'!$B$17*'HXCEL Assumptions'!$B$18)*'HXCEL Assumptions'!$B$20, 0)</f>
        <v>160</v>
      </c>
      <c r="AZ22" s="454">
        <f>ROUND(AZ9*'HXCEL Assumptions'!$B$16*('HXCEL Assumptions'!$B$17*'HXCEL Assumptions'!$B$18)*'HXCEL Assumptions'!$B$20, 0)</f>
        <v>160</v>
      </c>
      <c r="BA22" s="454">
        <f>ROUND(BA9*'HXCEL Assumptions'!$B$16*('HXCEL Assumptions'!$B$17*'HXCEL Assumptions'!$B$18)*'HXCEL Assumptions'!$B$20, 0)</f>
        <v>0</v>
      </c>
      <c r="BB22" s="454">
        <f>ROUND(BB9*'HXCEL Assumptions'!$B$16*('HXCEL Assumptions'!$B$17*'HXCEL Assumptions'!$B$18)*'HXCEL Assumptions'!$B$20, 0)</f>
        <v>0</v>
      </c>
      <c r="BC22" s="454">
        <f>ROUND(BC9*'HXCEL Assumptions'!$B$16*('HXCEL Assumptions'!$B$17*'HXCEL Assumptions'!$B$18)*'HXCEL Assumptions'!$B$20, 0)</f>
        <v>0</v>
      </c>
      <c r="BD22" s="454">
        <f>ROUND(BD9*'HXCEL Assumptions'!$B$16*('HXCEL Assumptions'!$B$17*'HXCEL Assumptions'!$B$18)*'HXCEL Assumptions'!$B$20, 0)</f>
        <v>0</v>
      </c>
      <c r="BE22" s="454">
        <f>ROUND(BE9*'HXCEL Assumptions'!$B$16*('HXCEL Assumptions'!$B$17*'HXCEL Assumptions'!$B$18)*'HXCEL Assumptions'!$B$20, 0)</f>
        <v>160</v>
      </c>
      <c r="BF22" s="454">
        <f>ROUND(BF9*'HXCEL Assumptions'!$B$16*('HXCEL Assumptions'!$B$17*'HXCEL Assumptions'!$B$18)*'HXCEL Assumptions'!$B$20, 0)</f>
        <v>160</v>
      </c>
      <c r="BG22" s="454">
        <f>ROUND(BG9*'HXCEL Assumptions'!$B$16*('HXCEL Assumptions'!$B$17*'HXCEL Assumptions'!$B$18)*'HXCEL Assumptions'!$B$20, 0)</f>
        <v>320</v>
      </c>
      <c r="BH22" s="454">
        <f>ROUND(BH9*'HXCEL Assumptions'!$B$16*('HXCEL Assumptions'!$B$17*'HXCEL Assumptions'!$B$18)*'HXCEL Assumptions'!$B$20, 0)</f>
        <v>160</v>
      </c>
      <c r="BI22" s="454">
        <f>ROUND(BI9*'HXCEL Assumptions'!$B$16*('HXCEL Assumptions'!$B$17*'HXCEL Assumptions'!$B$18)*'HXCEL Assumptions'!$B$20, 0)</f>
        <v>160</v>
      </c>
    </row>
    <row r="23" spans="1:61">
      <c r="A23" s="438">
        <v>200</v>
      </c>
      <c r="B23" s="454">
        <f>ROUND(B10*'HXCEL Assumptions'!$B$16*('HXCEL Assumptions'!$B$17*'HXCEL Assumptions'!$B$18)*'HXCEL Assumptions'!$B$20, 0)</f>
        <v>0</v>
      </c>
      <c r="C23" s="454">
        <f>ROUND(C10*'HXCEL Assumptions'!$B$16*('HXCEL Assumptions'!$B$17*'HXCEL Assumptions'!$B$18)*'HXCEL Assumptions'!$B$20, 0)</f>
        <v>0</v>
      </c>
      <c r="D23" s="454">
        <f>ROUND(D10*'HXCEL Assumptions'!$B$16*('HXCEL Assumptions'!$B$17*'HXCEL Assumptions'!$B$18)*'HXCEL Assumptions'!$B$20, 0)</f>
        <v>0</v>
      </c>
      <c r="E23" s="454">
        <f>ROUND(E10*'HXCEL Assumptions'!$B$16*('HXCEL Assumptions'!$B$17*'HXCEL Assumptions'!$B$18)*'HXCEL Assumptions'!$B$20, 0)</f>
        <v>0</v>
      </c>
      <c r="F23" s="454">
        <f>ROUND(F10*'HXCEL Assumptions'!$B$16*('HXCEL Assumptions'!$B$17*'HXCEL Assumptions'!$B$18)*'HXCEL Assumptions'!$B$20, 0)</f>
        <v>0</v>
      </c>
      <c r="G23" s="454">
        <f>ROUND(G10*'HXCEL Assumptions'!$B$16*('HXCEL Assumptions'!$B$17*'HXCEL Assumptions'!$B$18)*'HXCEL Assumptions'!$B$20, 0)</f>
        <v>0</v>
      </c>
      <c r="H23" s="454">
        <f>ROUND(H10*'HXCEL Assumptions'!$B$16*('HXCEL Assumptions'!$B$17*'HXCEL Assumptions'!$B$18)*'HXCEL Assumptions'!$B$20, 0)</f>
        <v>0</v>
      </c>
      <c r="I23" s="454">
        <f>ROUND(I10*'HXCEL Assumptions'!$B$16*('HXCEL Assumptions'!$B$17*'HXCEL Assumptions'!$B$18)*'HXCEL Assumptions'!$B$20, 0)</f>
        <v>0</v>
      </c>
      <c r="J23" s="454">
        <f>ROUND(J10*'HXCEL Assumptions'!$B$16*('HXCEL Assumptions'!$B$17*'HXCEL Assumptions'!$B$18)*'HXCEL Assumptions'!$B$20, 0)</f>
        <v>0</v>
      </c>
      <c r="K23" s="454">
        <f>ROUND(K10*'HXCEL Assumptions'!$B$16*('HXCEL Assumptions'!$B$17*'HXCEL Assumptions'!$B$18)*'HXCEL Assumptions'!$B$20, 0)</f>
        <v>0</v>
      </c>
      <c r="L23" s="454">
        <f>ROUND(L10*'HXCEL Assumptions'!$B$16*('HXCEL Assumptions'!$B$17*'HXCEL Assumptions'!$B$18)*'HXCEL Assumptions'!$B$20, 0)</f>
        <v>0</v>
      </c>
      <c r="M23" s="454">
        <f>ROUND(M10*'HXCEL Assumptions'!$B$16*('HXCEL Assumptions'!$B$17*'HXCEL Assumptions'!$B$18)*'HXCEL Assumptions'!$B$20, 0)</f>
        <v>0</v>
      </c>
      <c r="N23" s="454">
        <f>ROUND(N10*'HXCEL Assumptions'!$B$16*('HXCEL Assumptions'!$B$17*'HXCEL Assumptions'!$B$18)*'HXCEL Assumptions'!$B$20, 0)</f>
        <v>0</v>
      </c>
      <c r="O23" s="454">
        <f>ROUND(O10*'HXCEL Assumptions'!$B$16*('HXCEL Assumptions'!$B$17*'HXCEL Assumptions'!$B$18)*'HXCEL Assumptions'!$B$20, 0)</f>
        <v>0</v>
      </c>
      <c r="P23" s="454">
        <f>ROUND(P10*'HXCEL Assumptions'!$B$16*('HXCEL Assumptions'!$B$17*'HXCEL Assumptions'!$B$18)*'HXCEL Assumptions'!$B$20, 0)</f>
        <v>0</v>
      </c>
      <c r="Q23" s="454">
        <f>ROUND(Q10*'HXCEL Assumptions'!$B$16*('HXCEL Assumptions'!$B$17*'HXCEL Assumptions'!$B$18)*'HXCEL Assumptions'!$B$20, 0)</f>
        <v>0</v>
      </c>
      <c r="R23" s="454">
        <f>ROUND(R10*'HXCEL Assumptions'!$B$16*('HXCEL Assumptions'!$B$17*'HXCEL Assumptions'!$B$18)*'HXCEL Assumptions'!$B$20, 0)</f>
        <v>0</v>
      </c>
      <c r="S23" s="454">
        <f>ROUND(S10*'HXCEL Assumptions'!$B$16*('HXCEL Assumptions'!$B$17*'HXCEL Assumptions'!$B$18)*'HXCEL Assumptions'!$B$20, 0)</f>
        <v>0</v>
      </c>
      <c r="T23" s="454">
        <f>ROUND(T10*'HXCEL Assumptions'!$B$16*('HXCEL Assumptions'!$B$17*'HXCEL Assumptions'!$B$18)*'HXCEL Assumptions'!$B$20, 0)</f>
        <v>0</v>
      </c>
      <c r="U23" s="454">
        <f>ROUND(U10*'HXCEL Assumptions'!$B$16*('HXCEL Assumptions'!$B$17*'HXCEL Assumptions'!$B$18)*'HXCEL Assumptions'!$B$20, 0)</f>
        <v>0</v>
      </c>
      <c r="V23" s="454">
        <f>ROUND(V10*'HXCEL Assumptions'!$B$16*('HXCEL Assumptions'!$B$17*'HXCEL Assumptions'!$B$18)*'HXCEL Assumptions'!$B$20, 0)</f>
        <v>160</v>
      </c>
      <c r="W23" s="454">
        <f>ROUND(W10*'HXCEL Assumptions'!$B$16*('HXCEL Assumptions'!$B$17*'HXCEL Assumptions'!$B$18)*'HXCEL Assumptions'!$B$20, 0)</f>
        <v>0</v>
      </c>
      <c r="X23" s="454">
        <f>ROUND(X10*'HXCEL Assumptions'!$B$16*('HXCEL Assumptions'!$B$17*'HXCEL Assumptions'!$B$18)*'HXCEL Assumptions'!$B$20, 0)</f>
        <v>160</v>
      </c>
      <c r="Y23" s="454">
        <f>ROUND(Y10*'HXCEL Assumptions'!$B$16*('HXCEL Assumptions'!$B$17*'HXCEL Assumptions'!$B$18)*'HXCEL Assumptions'!$B$20, 0)</f>
        <v>160</v>
      </c>
      <c r="Z23" s="454">
        <f>ROUND(Z10*'HXCEL Assumptions'!$B$16*('HXCEL Assumptions'!$B$17*'HXCEL Assumptions'!$B$18)*'HXCEL Assumptions'!$B$20, 0)</f>
        <v>0</v>
      </c>
      <c r="AA23" s="454">
        <f>ROUND(AA10*'HXCEL Assumptions'!$B$16*('HXCEL Assumptions'!$B$17*'HXCEL Assumptions'!$B$18)*'HXCEL Assumptions'!$B$20, 0)</f>
        <v>0</v>
      </c>
      <c r="AB23" s="454">
        <f>ROUND(AB10*'HXCEL Assumptions'!$B$16*('HXCEL Assumptions'!$B$17*'HXCEL Assumptions'!$B$18)*'HXCEL Assumptions'!$B$20, 0)</f>
        <v>160</v>
      </c>
      <c r="AC23" s="454">
        <f>ROUND(AC10*'HXCEL Assumptions'!$B$16*('HXCEL Assumptions'!$B$17*'HXCEL Assumptions'!$B$18)*'HXCEL Assumptions'!$B$20, 0)</f>
        <v>0</v>
      </c>
      <c r="AD23" s="454">
        <f>ROUND(AD10*'HXCEL Assumptions'!$B$16*('HXCEL Assumptions'!$B$17*'HXCEL Assumptions'!$B$18)*'HXCEL Assumptions'!$B$20, 0)</f>
        <v>0</v>
      </c>
      <c r="AE23" s="454">
        <f>ROUND(AE10*'HXCEL Assumptions'!$B$16*('HXCEL Assumptions'!$B$17*'HXCEL Assumptions'!$B$18)*'HXCEL Assumptions'!$B$20, 0)</f>
        <v>0</v>
      </c>
      <c r="AF23" s="454">
        <f>ROUND(AF10*'HXCEL Assumptions'!$B$16*('HXCEL Assumptions'!$B$17*'HXCEL Assumptions'!$B$18)*'HXCEL Assumptions'!$B$20, 0)</f>
        <v>160</v>
      </c>
      <c r="AG23" s="454">
        <f>ROUND(AG10*'HXCEL Assumptions'!$B$16*('HXCEL Assumptions'!$B$17*'HXCEL Assumptions'!$B$18)*'HXCEL Assumptions'!$B$20, 0)</f>
        <v>0</v>
      </c>
      <c r="AH23" s="454">
        <f>ROUND(AH10*'HXCEL Assumptions'!$B$16*('HXCEL Assumptions'!$B$17*'HXCEL Assumptions'!$B$18)*'HXCEL Assumptions'!$B$20, 0)</f>
        <v>0</v>
      </c>
      <c r="AI23" s="454">
        <f>ROUND(AI10*'HXCEL Assumptions'!$B$16*('HXCEL Assumptions'!$B$17*'HXCEL Assumptions'!$B$18)*'HXCEL Assumptions'!$B$20, 0)</f>
        <v>160</v>
      </c>
      <c r="AJ23" s="454">
        <f>ROUND(AJ10*'HXCEL Assumptions'!$B$16*('HXCEL Assumptions'!$B$17*'HXCEL Assumptions'!$B$18)*'HXCEL Assumptions'!$B$20, 0)</f>
        <v>0</v>
      </c>
      <c r="AK23" s="454">
        <f>ROUND(AK10*'HXCEL Assumptions'!$B$16*('HXCEL Assumptions'!$B$17*'HXCEL Assumptions'!$B$18)*'HXCEL Assumptions'!$B$20, 0)</f>
        <v>0</v>
      </c>
      <c r="AL23" s="454">
        <f>ROUND(AL10*'HXCEL Assumptions'!$B$16*('HXCEL Assumptions'!$B$17*'HXCEL Assumptions'!$B$18)*'HXCEL Assumptions'!$B$20, 0)</f>
        <v>0</v>
      </c>
      <c r="AM23" s="454">
        <f>ROUND(AM10*'HXCEL Assumptions'!$B$16*('HXCEL Assumptions'!$B$17*'HXCEL Assumptions'!$B$18)*'HXCEL Assumptions'!$B$20, 0)</f>
        <v>160</v>
      </c>
      <c r="AN23" s="454">
        <f>ROUND(AN10*'HXCEL Assumptions'!$B$16*('HXCEL Assumptions'!$B$17*'HXCEL Assumptions'!$B$18)*'HXCEL Assumptions'!$B$20, 0)</f>
        <v>160</v>
      </c>
      <c r="AO23" s="454">
        <f>ROUND(AO10*'HXCEL Assumptions'!$B$16*('HXCEL Assumptions'!$B$17*'HXCEL Assumptions'!$B$18)*'HXCEL Assumptions'!$B$20, 0)</f>
        <v>0</v>
      </c>
      <c r="AP23" s="454">
        <f>ROUND(AP10*'HXCEL Assumptions'!$B$16*('HXCEL Assumptions'!$B$17*'HXCEL Assumptions'!$B$18)*'HXCEL Assumptions'!$B$20, 0)</f>
        <v>0</v>
      </c>
      <c r="AQ23" s="454">
        <f>ROUND(AQ10*'HXCEL Assumptions'!$B$16*('HXCEL Assumptions'!$B$17*'HXCEL Assumptions'!$B$18)*'HXCEL Assumptions'!$B$20, 0)</f>
        <v>0</v>
      </c>
      <c r="AR23" s="454">
        <f>ROUND(AR10*'HXCEL Assumptions'!$B$16*('HXCEL Assumptions'!$B$17*'HXCEL Assumptions'!$B$18)*'HXCEL Assumptions'!$B$20, 0)</f>
        <v>0</v>
      </c>
      <c r="AS23" s="454">
        <f>ROUND(AS10*'HXCEL Assumptions'!$B$16*('HXCEL Assumptions'!$B$17*'HXCEL Assumptions'!$B$18)*'HXCEL Assumptions'!$B$20, 0)</f>
        <v>160</v>
      </c>
      <c r="AT23" s="454">
        <f>ROUND(AT10*'HXCEL Assumptions'!$B$16*('HXCEL Assumptions'!$B$17*'HXCEL Assumptions'!$B$18)*'HXCEL Assumptions'!$B$20, 0)</f>
        <v>0</v>
      </c>
      <c r="AU23" s="454">
        <f>ROUND(AU10*'HXCEL Assumptions'!$B$16*('HXCEL Assumptions'!$B$17*'HXCEL Assumptions'!$B$18)*'HXCEL Assumptions'!$B$20, 0)</f>
        <v>160</v>
      </c>
      <c r="AV23" s="454">
        <f>ROUND(AV10*'HXCEL Assumptions'!$B$16*('HXCEL Assumptions'!$B$17*'HXCEL Assumptions'!$B$18)*'HXCEL Assumptions'!$B$20, 0)</f>
        <v>160</v>
      </c>
      <c r="AW23" s="454">
        <f>ROUND(AW10*'HXCEL Assumptions'!$B$16*('HXCEL Assumptions'!$B$17*'HXCEL Assumptions'!$B$18)*'HXCEL Assumptions'!$B$20, 0)</f>
        <v>0</v>
      </c>
      <c r="AX23" s="454">
        <f>ROUND(AX10*'HXCEL Assumptions'!$B$16*('HXCEL Assumptions'!$B$17*'HXCEL Assumptions'!$B$18)*'HXCEL Assumptions'!$B$20, 0)</f>
        <v>0</v>
      </c>
      <c r="AY23" s="454">
        <f>ROUND(AY10*'HXCEL Assumptions'!$B$16*('HXCEL Assumptions'!$B$17*'HXCEL Assumptions'!$B$18)*'HXCEL Assumptions'!$B$20, 0)</f>
        <v>0</v>
      </c>
      <c r="AZ23" s="454">
        <f>ROUND(AZ10*'HXCEL Assumptions'!$B$16*('HXCEL Assumptions'!$B$17*'HXCEL Assumptions'!$B$18)*'HXCEL Assumptions'!$B$20, 0)</f>
        <v>0</v>
      </c>
      <c r="BA23" s="454">
        <f>ROUND(BA10*'HXCEL Assumptions'!$B$16*('HXCEL Assumptions'!$B$17*'HXCEL Assumptions'!$B$18)*'HXCEL Assumptions'!$B$20, 0)</f>
        <v>160</v>
      </c>
      <c r="BB23" s="454">
        <f>ROUND(BB10*'HXCEL Assumptions'!$B$16*('HXCEL Assumptions'!$B$17*'HXCEL Assumptions'!$B$18)*'HXCEL Assumptions'!$B$20, 0)</f>
        <v>160</v>
      </c>
      <c r="BC23" s="454">
        <f>ROUND(BC10*'HXCEL Assumptions'!$B$16*('HXCEL Assumptions'!$B$17*'HXCEL Assumptions'!$B$18)*'HXCEL Assumptions'!$B$20, 0)</f>
        <v>0</v>
      </c>
      <c r="BD23" s="454">
        <f>ROUND(BD10*'HXCEL Assumptions'!$B$16*('HXCEL Assumptions'!$B$17*'HXCEL Assumptions'!$B$18)*'HXCEL Assumptions'!$B$20, 0)</f>
        <v>0</v>
      </c>
      <c r="BE23" s="454">
        <f>ROUND(BE10*'HXCEL Assumptions'!$B$16*('HXCEL Assumptions'!$B$17*'HXCEL Assumptions'!$B$18)*'HXCEL Assumptions'!$B$20, 0)</f>
        <v>0</v>
      </c>
      <c r="BF23" s="454">
        <f>ROUND(BF10*'HXCEL Assumptions'!$B$16*('HXCEL Assumptions'!$B$17*'HXCEL Assumptions'!$B$18)*'HXCEL Assumptions'!$B$20, 0)</f>
        <v>0</v>
      </c>
      <c r="BG23" s="454">
        <f>ROUND(BG10*'HXCEL Assumptions'!$B$16*('HXCEL Assumptions'!$B$17*'HXCEL Assumptions'!$B$18)*'HXCEL Assumptions'!$B$20, 0)</f>
        <v>0</v>
      </c>
      <c r="BH23" s="454">
        <f>ROUND(BH10*'HXCEL Assumptions'!$B$16*('HXCEL Assumptions'!$B$17*'HXCEL Assumptions'!$B$18)*'HXCEL Assumptions'!$B$20, 0)</f>
        <v>160</v>
      </c>
      <c r="BI23" s="454">
        <f>ROUND(BI10*'HXCEL Assumptions'!$B$16*('HXCEL Assumptions'!$B$17*'HXCEL Assumptions'!$B$18)*'HXCEL Assumptions'!$B$20, 0)</f>
        <v>0</v>
      </c>
    </row>
    <row r="24" spans="1:61">
      <c r="A24" s="438">
        <v>500</v>
      </c>
      <c r="B24" s="454">
        <f>ROUND(B11*'HXCEL Assumptions'!$B$16*('HXCEL Assumptions'!$B$17*'HXCEL Assumptions'!$B$18)*'HXCEL Assumptions'!$B$20, 0)</f>
        <v>0</v>
      </c>
      <c r="C24" s="454">
        <f>ROUND(C11*'HXCEL Assumptions'!$B$16*('HXCEL Assumptions'!$B$17*'HXCEL Assumptions'!$B$18)*'HXCEL Assumptions'!$B$20, 0)</f>
        <v>0</v>
      </c>
      <c r="D24" s="454">
        <f>ROUND(D11*'HXCEL Assumptions'!$B$16*('HXCEL Assumptions'!$B$17*'HXCEL Assumptions'!$B$18)*'HXCEL Assumptions'!$B$20, 0)</f>
        <v>0</v>
      </c>
      <c r="E24" s="454">
        <f>ROUND(E11*'HXCEL Assumptions'!$B$16*('HXCEL Assumptions'!$B$17*'HXCEL Assumptions'!$B$18)*'HXCEL Assumptions'!$B$20, 0)</f>
        <v>0</v>
      </c>
      <c r="F24" s="454">
        <f>ROUND(F11*'HXCEL Assumptions'!$B$16*('HXCEL Assumptions'!$B$17*'HXCEL Assumptions'!$B$18)*'HXCEL Assumptions'!$B$20, 0)</f>
        <v>0</v>
      </c>
      <c r="G24" s="454">
        <f>ROUND(G11*'HXCEL Assumptions'!$B$16*('HXCEL Assumptions'!$B$17*'HXCEL Assumptions'!$B$18)*'HXCEL Assumptions'!$B$20, 0)</f>
        <v>0</v>
      </c>
      <c r="H24" s="454">
        <f>ROUND(H11*'HXCEL Assumptions'!$B$16*('HXCEL Assumptions'!$B$17*'HXCEL Assumptions'!$B$18)*'HXCEL Assumptions'!$B$20, 0)</f>
        <v>0</v>
      </c>
      <c r="I24" s="454">
        <f>ROUND(I11*'HXCEL Assumptions'!$B$16*('HXCEL Assumptions'!$B$17*'HXCEL Assumptions'!$B$18)*'HXCEL Assumptions'!$B$20, 0)</f>
        <v>0</v>
      </c>
      <c r="J24" s="454">
        <f>ROUND(J11*'HXCEL Assumptions'!$B$16*('HXCEL Assumptions'!$B$17*'HXCEL Assumptions'!$B$18)*'HXCEL Assumptions'!$B$20, 0)</f>
        <v>0</v>
      </c>
      <c r="K24" s="454">
        <f>ROUND(K11*'HXCEL Assumptions'!$B$16*('HXCEL Assumptions'!$B$17*'HXCEL Assumptions'!$B$18)*'HXCEL Assumptions'!$B$20, 0)</f>
        <v>0</v>
      </c>
      <c r="L24" s="454">
        <f>ROUND(L11*'HXCEL Assumptions'!$B$16*('HXCEL Assumptions'!$B$17*'HXCEL Assumptions'!$B$18)*'HXCEL Assumptions'!$B$20, 0)</f>
        <v>0</v>
      </c>
      <c r="M24" s="454">
        <f>ROUND(M11*'HXCEL Assumptions'!$B$16*('HXCEL Assumptions'!$B$17*'HXCEL Assumptions'!$B$18)*'HXCEL Assumptions'!$B$20, 0)</f>
        <v>0</v>
      </c>
      <c r="N24" s="454">
        <f>ROUND(N11*'HXCEL Assumptions'!$B$16*('HXCEL Assumptions'!$B$17*'HXCEL Assumptions'!$B$18)*'HXCEL Assumptions'!$B$20, 0)</f>
        <v>0</v>
      </c>
      <c r="O24" s="454">
        <f>ROUND(O11*'HXCEL Assumptions'!$B$16*('HXCEL Assumptions'!$B$17*'HXCEL Assumptions'!$B$18)*'HXCEL Assumptions'!$B$20, 0)</f>
        <v>0</v>
      </c>
      <c r="P24" s="454">
        <f>ROUND(P11*'HXCEL Assumptions'!$B$16*('HXCEL Assumptions'!$B$17*'HXCEL Assumptions'!$B$18)*'HXCEL Assumptions'!$B$20, 0)</f>
        <v>0</v>
      </c>
      <c r="Q24" s="454">
        <f>ROUND(Q11*'HXCEL Assumptions'!$B$16*('HXCEL Assumptions'!$B$17*'HXCEL Assumptions'!$B$18)*'HXCEL Assumptions'!$B$20, 0)</f>
        <v>0</v>
      </c>
      <c r="R24" s="454">
        <f>ROUND(R11*'HXCEL Assumptions'!$B$16*('HXCEL Assumptions'!$B$17*'HXCEL Assumptions'!$B$18)*'HXCEL Assumptions'!$B$20, 0)</f>
        <v>0</v>
      </c>
      <c r="S24" s="454">
        <f>ROUND(S11*'HXCEL Assumptions'!$B$16*('HXCEL Assumptions'!$B$17*'HXCEL Assumptions'!$B$18)*'HXCEL Assumptions'!$B$20, 0)</f>
        <v>0</v>
      </c>
      <c r="T24" s="454">
        <f>ROUND(T11*'HXCEL Assumptions'!$B$16*('HXCEL Assumptions'!$B$17*'HXCEL Assumptions'!$B$18)*'HXCEL Assumptions'!$B$20, 0)</f>
        <v>0</v>
      </c>
      <c r="U24" s="454">
        <f>ROUND(U11*'HXCEL Assumptions'!$B$16*('HXCEL Assumptions'!$B$17*'HXCEL Assumptions'!$B$18)*'HXCEL Assumptions'!$B$20, 0)</f>
        <v>0</v>
      </c>
      <c r="V24" s="454">
        <f>ROUND(V11*'HXCEL Assumptions'!$B$16*('HXCEL Assumptions'!$B$17*'HXCEL Assumptions'!$B$18)*'HXCEL Assumptions'!$B$20, 0)</f>
        <v>0</v>
      </c>
      <c r="W24" s="454">
        <f>ROUND(W11*'HXCEL Assumptions'!$B$16*('HXCEL Assumptions'!$B$17*'HXCEL Assumptions'!$B$18)*'HXCEL Assumptions'!$B$20, 0)</f>
        <v>160</v>
      </c>
      <c r="X24" s="454">
        <f>ROUND(X11*'HXCEL Assumptions'!$B$16*('HXCEL Assumptions'!$B$17*'HXCEL Assumptions'!$B$18)*'HXCEL Assumptions'!$B$20, 0)</f>
        <v>0</v>
      </c>
      <c r="Y24" s="454">
        <f>ROUND(Y11*'HXCEL Assumptions'!$B$16*('HXCEL Assumptions'!$B$17*'HXCEL Assumptions'!$B$18)*'HXCEL Assumptions'!$B$20, 0)</f>
        <v>160</v>
      </c>
      <c r="Z24" s="454">
        <f>ROUND(Z11*'HXCEL Assumptions'!$B$16*('HXCEL Assumptions'!$B$17*'HXCEL Assumptions'!$B$18)*'HXCEL Assumptions'!$B$20, 0)</f>
        <v>0</v>
      </c>
      <c r="AA24" s="454">
        <f>ROUND(AA11*'HXCEL Assumptions'!$B$16*('HXCEL Assumptions'!$B$17*'HXCEL Assumptions'!$B$18)*'HXCEL Assumptions'!$B$20, 0)</f>
        <v>0</v>
      </c>
      <c r="AB24" s="454">
        <f>ROUND(AB11*'HXCEL Assumptions'!$B$16*('HXCEL Assumptions'!$B$17*'HXCEL Assumptions'!$B$18)*'HXCEL Assumptions'!$B$20, 0)</f>
        <v>0</v>
      </c>
      <c r="AC24" s="454">
        <f>ROUND(AC11*'HXCEL Assumptions'!$B$16*('HXCEL Assumptions'!$B$17*'HXCEL Assumptions'!$B$18)*'HXCEL Assumptions'!$B$20, 0)</f>
        <v>320</v>
      </c>
      <c r="AD24" s="454">
        <f>ROUND(AD11*'HXCEL Assumptions'!$B$16*('HXCEL Assumptions'!$B$17*'HXCEL Assumptions'!$B$18)*'HXCEL Assumptions'!$B$20, 0)</f>
        <v>0</v>
      </c>
      <c r="AE24" s="454">
        <f>ROUND(AE11*'HXCEL Assumptions'!$B$16*('HXCEL Assumptions'!$B$17*'HXCEL Assumptions'!$B$18)*'HXCEL Assumptions'!$B$20, 0)</f>
        <v>0</v>
      </c>
      <c r="AF24" s="454">
        <f>ROUND(AF11*'HXCEL Assumptions'!$B$16*('HXCEL Assumptions'!$B$17*'HXCEL Assumptions'!$B$18)*'HXCEL Assumptions'!$B$20, 0)</f>
        <v>0</v>
      </c>
      <c r="AG24" s="454">
        <f>ROUND(AG11*'HXCEL Assumptions'!$B$16*('HXCEL Assumptions'!$B$17*'HXCEL Assumptions'!$B$18)*'HXCEL Assumptions'!$B$20, 0)</f>
        <v>160</v>
      </c>
      <c r="AH24" s="454">
        <f>ROUND(AH11*'HXCEL Assumptions'!$B$16*('HXCEL Assumptions'!$B$17*'HXCEL Assumptions'!$B$18)*'HXCEL Assumptions'!$B$20, 0)</f>
        <v>0</v>
      </c>
      <c r="AI24" s="454">
        <f>ROUND(AI11*'HXCEL Assumptions'!$B$16*('HXCEL Assumptions'!$B$17*'HXCEL Assumptions'!$B$18)*'HXCEL Assumptions'!$B$20, 0)</f>
        <v>0</v>
      </c>
      <c r="AJ24" s="454">
        <f>ROUND(AJ11*'HXCEL Assumptions'!$B$16*('HXCEL Assumptions'!$B$17*'HXCEL Assumptions'!$B$18)*'HXCEL Assumptions'!$B$20, 0)</f>
        <v>0</v>
      </c>
      <c r="AK24" s="454">
        <f>ROUND(AK11*'HXCEL Assumptions'!$B$16*('HXCEL Assumptions'!$B$17*'HXCEL Assumptions'!$B$18)*'HXCEL Assumptions'!$B$20, 0)</f>
        <v>0</v>
      </c>
      <c r="AL24" s="454">
        <f>ROUND(AL11*'HXCEL Assumptions'!$B$16*('HXCEL Assumptions'!$B$17*'HXCEL Assumptions'!$B$18)*'HXCEL Assumptions'!$B$20, 0)</f>
        <v>0</v>
      </c>
      <c r="AM24" s="454">
        <f>ROUND(AM11*'HXCEL Assumptions'!$B$16*('HXCEL Assumptions'!$B$17*'HXCEL Assumptions'!$B$18)*'HXCEL Assumptions'!$B$20, 0)</f>
        <v>160</v>
      </c>
      <c r="AN24" s="454">
        <f>ROUND(AN11*'HXCEL Assumptions'!$B$16*('HXCEL Assumptions'!$B$17*'HXCEL Assumptions'!$B$18)*'HXCEL Assumptions'!$B$20, 0)</f>
        <v>0</v>
      </c>
      <c r="AO24" s="454">
        <f>ROUND(AO11*'HXCEL Assumptions'!$B$16*('HXCEL Assumptions'!$B$17*'HXCEL Assumptions'!$B$18)*'HXCEL Assumptions'!$B$20, 0)</f>
        <v>0</v>
      </c>
      <c r="AP24" s="454">
        <f>ROUND(AP11*'HXCEL Assumptions'!$B$16*('HXCEL Assumptions'!$B$17*'HXCEL Assumptions'!$B$18)*'HXCEL Assumptions'!$B$20, 0)</f>
        <v>0</v>
      </c>
      <c r="AQ24" s="454">
        <f>ROUND(AQ11*'HXCEL Assumptions'!$B$16*('HXCEL Assumptions'!$B$17*'HXCEL Assumptions'!$B$18)*'HXCEL Assumptions'!$B$20, 0)</f>
        <v>0</v>
      </c>
      <c r="AR24" s="454">
        <f>ROUND(AR11*'HXCEL Assumptions'!$B$16*('HXCEL Assumptions'!$B$17*'HXCEL Assumptions'!$B$18)*'HXCEL Assumptions'!$B$20, 0)</f>
        <v>0</v>
      </c>
      <c r="AS24" s="454">
        <f>ROUND(AS11*'HXCEL Assumptions'!$B$16*('HXCEL Assumptions'!$B$17*'HXCEL Assumptions'!$B$18)*'HXCEL Assumptions'!$B$20, 0)</f>
        <v>160</v>
      </c>
      <c r="AT24" s="454">
        <f>ROUND(AT11*'HXCEL Assumptions'!$B$16*('HXCEL Assumptions'!$B$17*'HXCEL Assumptions'!$B$18)*'HXCEL Assumptions'!$B$20, 0)</f>
        <v>0</v>
      </c>
      <c r="AU24" s="454">
        <f>ROUND(AU11*'HXCEL Assumptions'!$B$16*('HXCEL Assumptions'!$B$17*'HXCEL Assumptions'!$B$18)*'HXCEL Assumptions'!$B$20, 0)</f>
        <v>0</v>
      </c>
      <c r="AV24" s="454">
        <f>ROUND(AV11*'HXCEL Assumptions'!$B$16*('HXCEL Assumptions'!$B$17*'HXCEL Assumptions'!$B$18)*'HXCEL Assumptions'!$B$20, 0)</f>
        <v>0</v>
      </c>
      <c r="AW24" s="454">
        <f>ROUND(AW11*'HXCEL Assumptions'!$B$16*('HXCEL Assumptions'!$B$17*'HXCEL Assumptions'!$B$18)*'HXCEL Assumptions'!$B$20, 0)</f>
        <v>0</v>
      </c>
      <c r="AX24" s="454">
        <f>ROUND(AX11*'HXCEL Assumptions'!$B$16*('HXCEL Assumptions'!$B$17*'HXCEL Assumptions'!$B$18)*'HXCEL Assumptions'!$B$20, 0)</f>
        <v>160</v>
      </c>
      <c r="AY24" s="454">
        <f>ROUND(AY11*'HXCEL Assumptions'!$B$16*('HXCEL Assumptions'!$B$17*'HXCEL Assumptions'!$B$18)*'HXCEL Assumptions'!$B$20, 0)</f>
        <v>160</v>
      </c>
      <c r="AZ24" s="454">
        <f>ROUND(AZ11*'HXCEL Assumptions'!$B$16*('HXCEL Assumptions'!$B$17*'HXCEL Assumptions'!$B$18)*'HXCEL Assumptions'!$B$20, 0)</f>
        <v>0</v>
      </c>
      <c r="BA24" s="454">
        <f>ROUND(BA11*'HXCEL Assumptions'!$B$16*('HXCEL Assumptions'!$B$17*'HXCEL Assumptions'!$B$18)*'HXCEL Assumptions'!$B$20, 0)</f>
        <v>0</v>
      </c>
      <c r="BB24" s="454">
        <f>ROUND(BB11*'HXCEL Assumptions'!$B$16*('HXCEL Assumptions'!$B$17*'HXCEL Assumptions'!$B$18)*'HXCEL Assumptions'!$B$20, 0)</f>
        <v>0</v>
      </c>
      <c r="BC24" s="454">
        <f>ROUND(BC11*'HXCEL Assumptions'!$B$16*('HXCEL Assumptions'!$B$17*'HXCEL Assumptions'!$B$18)*'HXCEL Assumptions'!$B$20, 0)</f>
        <v>160</v>
      </c>
      <c r="BD24" s="454">
        <f>ROUND(BD11*'HXCEL Assumptions'!$B$16*('HXCEL Assumptions'!$B$17*'HXCEL Assumptions'!$B$18)*'HXCEL Assumptions'!$B$20, 0)</f>
        <v>0</v>
      </c>
      <c r="BE24" s="454">
        <f>ROUND(BE11*'HXCEL Assumptions'!$B$16*('HXCEL Assumptions'!$B$17*'HXCEL Assumptions'!$B$18)*'HXCEL Assumptions'!$B$20, 0)</f>
        <v>160</v>
      </c>
      <c r="BF24" s="454">
        <f>ROUND(BF11*'HXCEL Assumptions'!$B$16*('HXCEL Assumptions'!$B$17*'HXCEL Assumptions'!$B$18)*'HXCEL Assumptions'!$B$20, 0)</f>
        <v>0</v>
      </c>
      <c r="BG24" s="454">
        <f>ROUND(BG11*'HXCEL Assumptions'!$B$16*('HXCEL Assumptions'!$B$17*'HXCEL Assumptions'!$B$18)*'HXCEL Assumptions'!$B$20, 0)</f>
        <v>0</v>
      </c>
      <c r="BH24" s="454">
        <f>ROUND(BH11*'HXCEL Assumptions'!$B$16*('HXCEL Assumptions'!$B$17*'HXCEL Assumptions'!$B$18)*'HXCEL Assumptions'!$B$20, 0)</f>
        <v>160</v>
      </c>
      <c r="BI24" s="454">
        <f>ROUND(BI11*'HXCEL Assumptions'!$B$16*('HXCEL Assumptions'!$B$17*'HXCEL Assumptions'!$B$18)*'HXCEL Assumptions'!$B$20, 0)</f>
        <v>0</v>
      </c>
    </row>
    <row r="25" spans="1:61" s="451" customFormat="1">
      <c r="A25" s="451" t="s">
        <v>389</v>
      </c>
      <c r="B25" s="451">
        <f>SUM(B17:B24)</f>
        <v>160</v>
      </c>
      <c r="C25" s="451">
        <f>SUM(C17:C24)</f>
        <v>640</v>
      </c>
      <c r="D25" s="451">
        <f t="shared" ref="D25:BI25" si="39">SUM(D17:D24)</f>
        <v>1600</v>
      </c>
      <c r="E25" s="451">
        <f t="shared" si="39"/>
        <v>2560</v>
      </c>
      <c r="F25" s="451">
        <f t="shared" si="39"/>
        <v>4000</v>
      </c>
      <c r="G25" s="451">
        <f t="shared" si="39"/>
        <v>6720</v>
      </c>
      <c r="H25" s="451">
        <f t="shared" si="39"/>
        <v>7520</v>
      </c>
      <c r="I25" s="451">
        <f t="shared" si="39"/>
        <v>8160</v>
      </c>
      <c r="J25" s="451">
        <f t="shared" si="39"/>
        <v>8480</v>
      </c>
      <c r="K25" s="451">
        <f t="shared" si="39"/>
        <v>9280</v>
      </c>
      <c r="L25" s="451">
        <f t="shared" si="39"/>
        <v>8960</v>
      </c>
      <c r="M25" s="451">
        <f t="shared" si="39"/>
        <v>10080</v>
      </c>
      <c r="N25" s="451">
        <f t="shared" si="39"/>
        <v>10720</v>
      </c>
      <c r="O25" s="451">
        <f t="shared" si="39"/>
        <v>11680</v>
      </c>
      <c r="P25" s="451">
        <f t="shared" si="39"/>
        <v>11360</v>
      </c>
      <c r="Q25" s="451">
        <f t="shared" si="39"/>
        <v>11680</v>
      </c>
      <c r="R25" s="451">
        <f t="shared" si="39"/>
        <v>12320</v>
      </c>
      <c r="S25" s="451">
        <f t="shared" si="39"/>
        <v>12000</v>
      </c>
      <c r="T25" s="451">
        <f t="shared" si="39"/>
        <v>13280</v>
      </c>
      <c r="U25" s="451">
        <f t="shared" si="39"/>
        <v>14080</v>
      </c>
      <c r="V25" s="451">
        <f t="shared" si="39"/>
        <v>14560</v>
      </c>
      <c r="W25" s="451">
        <f t="shared" si="39"/>
        <v>14720</v>
      </c>
      <c r="X25" s="451">
        <f t="shared" si="39"/>
        <v>15520</v>
      </c>
      <c r="Y25" s="451">
        <f t="shared" si="39"/>
        <v>16000</v>
      </c>
      <c r="Z25" s="451">
        <f t="shared" si="39"/>
        <v>15520</v>
      </c>
      <c r="AA25" s="451">
        <f t="shared" si="39"/>
        <v>15360</v>
      </c>
      <c r="AB25" s="451">
        <f t="shared" si="39"/>
        <v>15680</v>
      </c>
      <c r="AC25" s="451">
        <f t="shared" si="39"/>
        <v>16480</v>
      </c>
      <c r="AD25" s="451">
        <f t="shared" si="39"/>
        <v>16320</v>
      </c>
      <c r="AE25" s="451">
        <f t="shared" si="39"/>
        <v>16800</v>
      </c>
      <c r="AF25" s="451">
        <f t="shared" si="39"/>
        <v>17120</v>
      </c>
      <c r="AG25" s="451">
        <f t="shared" si="39"/>
        <v>17280</v>
      </c>
      <c r="AH25" s="451">
        <f t="shared" si="39"/>
        <v>17280</v>
      </c>
      <c r="AI25" s="451">
        <f t="shared" si="39"/>
        <v>17760</v>
      </c>
      <c r="AJ25" s="451">
        <f t="shared" si="39"/>
        <v>17920</v>
      </c>
      <c r="AK25" s="451">
        <f t="shared" si="39"/>
        <v>18240</v>
      </c>
      <c r="AL25" s="451">
        <f t="shared" si="39"/>
        <v>18080</v>
      </c>
      <c r="AM25" s="451">
        <f t="shared" si="39"/>
        <v>18720</v>
      </c>
      <c r="AN25" s="451">
        <f t="shared" si="39"/>
        <v>18720</v>
      </c>
      <c r="AO25" s="451">
        <f t="shared" si="39"/>
        <v>18880</v>
      </c>
      <c r="AP25" s="451">
        <f t="shared" si="39"/>
        <v>19200</v>
      </c>
      <c r="AQ25" s="451">
        <f t="shared" si="39"/>
        <v>19040</v>
      </c>
      <c r="AR25" s="451">
        <f t="shared" si="39"/>
        <v>19520</v>
      </c>
      <c r="AS25" s="451">
        <f t="shared" si="39"/>
        <v>20320</v>
      </c>
      <c r="AT25" s="451">
        <f t="shared" si="39"/>
        <v>20480</v>
      </c>
      <c r="AU25" s="451">
        <f t="shared" si="39"/>
        <v>20320</v>
      </c>
      <c r="AV25" s="451">
        <f t="shared" si="39"/>
        <v>20480</v>
      </c>
      <c r="AW25" s="451">
        <f t="shared" si="39"/>
        <v>20640</v>
      </c>
      <c r="AX25" s="451">
        <f t="shared" si="39"/>
        <v>21280</v>
      </c>
      <c r="AY25" s="451">
        <f t="shared" si="39"/>
        <v>21440</v>
      </c>
      <c r="AZ25" s="451">
        <f t="shared" si="39"/>
        <v>21600</v>
      </c>
      <c r="BA25" s="451">
        <f t="shared" si="39"/>
        <v>21920</v>
      </c>
      <c r="BB25" s="451">
        <f t="shared" si="39"/>
        <v>22240</v>
      </c>
      <c r="BC25" s="451">
        <f t="shared" si="39"/>
        <v>22400</v>
      </c>
      <c r="BD25" s="451">
        <f t="shared" si="39"/>
        <v>22560</v>
      </c>
      <c r="BE25" s="451">
        <f t="shared" si="39"/>
        <v>23200</v>
      </c>
      <c r="BF25" s="451">
        <f t="shared" si="39"/>
        <v>23360</v>
      </c>
      <c r="BG25" s="451">
        <f t="shared" si="39"/>
        <v>23680</v>
      </c>
      <c r="BH25" s="451">
        <f t="shared" si="39"/>
        <v>24320</v>
      </c>
      <c r="BI25" s="451">
        <f t="shared" si="39"/>
        <v>24160</v>
      </c>
    </row>
    <row r="26" spans="1:61" s="450" customFormat="1" ht="13" thickBot="1">
      <c r="A26" s="450" t="s">
        <v>390</v>
      </c>
      <c r="B26" s="450">
        <f>B25</f>
        <v>160</v>
      </c>
      <c r="C26" s="450">
        <f>B26+C25</f>
        <v>800</v>
      </c>
      <c r="D26" s="450">
        <f t="shared" ref="D26:BI26" si="40">C26+D25</f>
        <v>2400</v>
      </c>
      <c r="E26" s="450">
        <f t="shared" si="40"/>
        <v>4960</v>
      </c>
      <c r="F26" s="450">
        <f t="shared" si="40"/>
        <v>8960</v>
      </c>
      <c r="G26" s="450">
        <f t="shared" si="40"/>
        <v>15680</v>
      </c>
      <c r="H26" s="450">
        <f t="shared" si="40"/>
        <v>23200</v>
      </c>
      <c r="I26" s="450">
        <f t="shared" si="40"/>
        <v>31360</v>
      </c>
      <c r="J26" s="450">
        <f t="shared" si="40"/>
        <v>39840</v>
      </c>
      <c r="K26" s="450">
        <f t="shared" si="40"/>
        <v>49120</v>
      </c>
      <c r="L26" s="450">
        <f t="shared" si="40"/>
        <v>58080</v>
      </c>
      <c r="M26" s="450">
        <f t="shared" si="40"/>
        <v>68160</v>
      </c>
      <c r="N26" s="450">
        <f t="shared" si="40"/>
        <v>78880</v>
      </c>
      <c r="O26" s="450">
        <f t="shared" si="40"/>
        <v>90560</v>
      </c>
      <c r="P26" s="450">
        <f t="shared" si="40"/>
        <v>101920</v>
      </c>
      <c r="Q26" s="450">
        <f t="shared" si="40"/>
        <v>113600</v>
      </c>
      <c r="R26" s="450">
        <f t="shared" si="40"/>
        <v>125920</v>
      </c>
      <c r="S26" s="450">
        <f t="shared" si="40"/>
        <v>137920</v>
      </c>
      <c r="T26" s="450">
        <f t="shared" si="40"/>
        <v>151200</v>
      </c>
      <c r="U26" s="450">
        <f t="shared" si="40"/>
        <v>165280</v>
      </c>
      <c r="V26" s="450">
        <f t="shared" si="40"/>
        <v>179840</v>
      </c>
      <c r="W26" s="450">
        <f t="shared" si="40"/>
        <v>194560</v>
      </c>
      <c r="X26" s="450">
        <f t="shared" si="40"/>
        <v>210080</v>
      </c>
      <c r="Y26" s="450">
        <f t="shared" si="40"/>
        <v>226080</v>
      </c>
      <c r="Z26" s="450">
        <f t="shared" si="40"/>
        <v>241600</v>
      </c>
      <c r="AA26" s="450">
        <f t="shared" si="40"/>
        <v>256960</v>
      </c>
      <c r="AB26" s="450">
        <f t="shared" si="40"/>
        <v>272640</v>
      </c>
      <c r="AC26" s="450">
        <f t="shared" si="40"/>
        <v>289120</v>
      </c>
      <c r="AD26" s="450">
        <f t="shared" si="40"/>
        <v>305440</v>
      </c>
      <c r="AE26" s="450">
        <f t="shared" si="40"/>
        <v>322240</v>
      </c>
      <c r="AF26" s="450">
        <f t="shared" si="40"/>
        <v>339360</v>
      </c>
      <c r="AG26" s="450">
        <f t="shared" si="40"/>
        <v>356640</v>
      </c>
      <c r="AH26" s="450">
        <f t="shared" si="40"/>
        <v>373920</v>
      </c>
      <c r="AI26" s="450">
        <f t="shared" si="40"/>
        <v>391680</v>
      </c>
      <c r="AJ26" s="450">
        <f t="shared" si="40"/>
        <v>409600</v>
      </c>
      <c r="AK26" s="450">
        <f t="shared" si="40"/>
        <v>427840</v>
      </c>
      <c r="AL26" s="450">
        <f t="shared" si="40"/>
        <v>445920</v>
      </c>
      <c r="AM26" s="450">
        <f t="shared" si="40"/>
        <v>464640</v>
      </c>
      <c r="AN26" s="450">
        <f t="shared" si="40"/>
        <v>483360</v>
      </c>
      <c r="AO26" s="450">
        <f t="shared" si="40"/>
        <v>502240</v>
      </c>
      <c r="AP26" s="450">
        <f t="shared" si="40"/>
        <v>521440</v>
      </c>
      <c r="AQ26" s="450">
        <f t="shared" si="40"/>
        <v>540480</v>
      </c>
      <c r="AR26" s="450">
        <f t="shared" si="40"/>
        <v>560000</v>
      </c>
      <c r="AS26" s="450">
        <f t="shared" si="40"/>
        <v>580320</v>
      </c>
      <c r="AT26" s="450">
        <f t="shared" si="40"/>
        <v>600800</v>
      </c>
      <c r="AU26" s="450">
        <f t="shared" si="40"/>
        <v>621120</v>
      </c>
      <c r="AV26" s="450">
        <f t="shared" si="40"/>
        <v>641600</v>
      </c>
      <c r="AW26" s="450">
        <f t="shared" si="40"/>
        <v>662240</v>
      </c>
      <c r="AX26" s="450">
        <f t="shared" si="40"/>
        <v>683520</v>
      </c>
      <c r="AY26" s="450">
        <f t="shared" si="40"/>
        <v>704960</v>
      </c>
      <c r="AZ26" s="450">
        <f t="shared" si="40"/>
        <v>726560</v>
      </c>
      <c r="BA26" s="450">
        <f t="shared" si="40"/>
        <v>748480</v>
      </c>
      <c r="BB26" s="450">
        <f t="shared" si="40"/>
        <v>770720</v>
      </c>
      <c r="BC26" s="450">
        <f t="shared" si="40"/>
        <v>793120</v>
      </c>
      <c r="BD26" s="450">
        <f t="shared" si="40"/>
        <v>815680</v>
      </c>
      <c r="BE26" s="450">
        <f t="shared" si="40"/>
        <v>838880</v>
      </c>
      <c r="BF26" s="450">
        <f t="shared" si="40"/>
        <v>862240</v>
      </c>
      <c r="BG26" s="450">
        <f t="shared" si="40"/>
        <v>885920</v>
      </c>
      <c r="BH26" s="450">
        <f t="shared" si="40"/>
        <v>910240</v>
      </c>
      <c r="BI26" s="450">
        <f t="shared" si="40"/>
        <v>934400</v>
      </c>
    </row>
    <row r="27" spans="1:61" ht="13" thickTop="1"/>
  </sheetData>
  <mergeCells count="1">
    <mergeCell ref="A1:D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rgb="FFFFFF00"/>
  </sheetPr>
  <dimension ref="A1:BI21"/>
  <sheetViews>
    <sheetView topLeftCell="A2" workbookViewId="0">
      <selection activeCell="A2" sqref="A2:XFD2"/>
    </sheetView>
  </sheetViews>
  <sheetFormatPr baseColWidth="10" defaultColWidth="8.83203125" defaultRowHeight="12" x14ac:dyDescent="0"/>
  <cols>
    <col min="1" max="1" width="16" bestFit="1" customWidth="1"/>
    <col min="2" max="7" width="9.33203125" bestFit="1" customWidth="1"/>
    <col min="8" max="9" width="9.6640625" bestFit="1" customWidth="1"/>
    <col min="10" max="17" width="10.1640625" bestFit="1" customWidth="1"/>
    <col min="18" max="23" width="11.5" bestFit="1" customWidth="1"/>
    <col min="24" max="29" width="12" bestFit="1" customWidth="1"/>
    <col min="30" max="30" width="11.5" bestFit="1" customWidth="1"/>
    <col min="31" max="36" width="12" bestFit="1" customWidth="1"/>
    <col min="37" max="37" width="11.5" bestFit="1" customWidth="1"/>
    <col min="38" max="43" width="12" bestFit="1" customWidth="1"/>
    <col min="44" max="45" width="11.5" bestFit="1" customWidth="1"/>
    <col min="46" max="46" width="12" bestFit="1" customWidth="1"/>
    <col min="47" max="47" width="12.5" bestFit="1" customWidth="1"/>
    <col min="48" max="48" width="12" bestFit="1" customWidth="1"/>
    <col min="49" max="51" width="12.5" bestFit="1" customWidth="1"/>
    <col min="52" max="53" width="12.83203125" bestFit="1" customWidth="1"/>
    <col min="54" max="55" width="12.5" bestFit="1" customWidth="1"/>
    <col min="56" max="61" width="12.83203125" bestFit="1" customWidth="1"/>
  </cols>
  <sheetData>
    <row r="1" spans="1:61" s="433" customFormat="1" ht="17">
      <c r="A1" s="548" t="s">
        <v>359</v>
      </c>
      <c r="B1" s="548"/>
      <c r="C1" s="548"/>
      <c r="D1" s="548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  <c r="Q1" s="432"/>
      <c r="R1" s="432"/>
      <c r="S1" s="432"/>
      <c r="T1" s="432"/>
      <c r="U1" s="432"/>
      <c r="V1" s="432"/>
      <c r="W1" s="432"/>
      <c r="X1" s="432"/>
      <c r="Y1" s="432"/>
      <c r="Z1" s="432"/>
      <c r="AA1" s="432"/>
      <c r="AB1" s="432"/>
      <c r="AC1" s="432"/>
      <c r="AD1" s="432"/>
      <c r="AE1" s="432"/>
      <c r="AF1" s="432"/>
      <c r="AG1" s="432"/>
      <c r="AH1" s="432"/>
      <c r="AI1" s="432"/>
      <c r="AJ1" s="432"/>
      <c r="AK1" s="432"/>
      <c r="AL1" s="432"/>
      <c r="AM1" s="432"/>
      <c r="AN1" s="432"/>
      <c r="AO1" s="432"/>
      <c r="AP1" s="432"/>
      <c r="AQ1" s="432"/>
      <c r="AR1" s="432"/>
      <c r="AS1" s="432"/>
      <c r="AT1" s="432"/>
      <c r="AU1" s="432"/>
      <c r="AV1" s="432"/>
      <c r="AW1" s="432"/>
      <c r="AX1" s="432"/>
      <c r="AY1" s="432"/>
      <c r="AZ1" s="432"/>
      <c r="BA1" s="432"/>
      <c r="BB1" s="432"/>
      <c r="BC1" s="432"/>
      <c r="BD1" s="432"/>
      <c r="BE1" s="432"/>
      <c r="BF1" s="432"/>
      <c r="BG1" s="432"/>
      <c r="BH1" s="432"/>
      <c r="BI1" s="432"/>
    </row>
    <row r="2" spans="1:61">
      <c r="A2" s="23" t="s">
        <v>43</v>
      </c>
      <c r="B2" s="23">
        <v>1</v>
      </c>
      <c r="C2" s="23">
        <v>2</v>
      </c>
      <c r="D2" s="23">
        <v>3</v>
      </c>
      <c r="E2" s="23">
        <v>4</v>
      </c>
      <c r="F2" s="23">
        <v>5</v>
      </c>
      <c r="G2" s="23">
        <v>6</v>
      </c>
      <c r="H2" s="23">
        <v>7</v>
      </c>
      <c r="I2" s="23">
        <v>8</v>
      </c>
      <c r="J2" s="23">
        <v>9</v>
      </c>
      <c r="K2" s="23">
        <v>10</v>
      </c>
      <c r="L2" s="23">
        <v>11</v>
      </c>
      <c r="M2" s="438">
        <v>12</v>
      </c>
      <c r="N2" s="23">
        <v>13</v>
      </c>
      <c r="O2" s="23">
        <v>14</v>
      </c>
      <c r="P2" s="23">
        <v>15</v>
      </c>
      <c r="Q2" s="23">
        <v>16</v>
      </c>
      <c r="R2" s="23">
        <v>17</v>
      </c>
      <c r="S2" s="23">
        <v>18</v>
      </c>
      <c r="T2" s="23">
        <v>19</v>
      </c>
      <c r="U2" s="23">
        <v>20</v>
      </c>
      <c r="V2" s="23">
        <v>21</v>
      </c>
      <c r="W2" s="23">
        <v>22</v>
      </c>
      <c r="X2" s="23">
        <v>23</v>
      </c>
      <c r="Y2" s="438">
        <v>24</v>
      </c>
      <c r="Z2" s="23">
        <v>25</v>
      </c>
      <c r="AA2" s="23">
        <v>26</v>
      </c>
      <c r="AB2" s="23">
        <v>27</v>
      </c>
      <c r="AC2" s="23">
        <v>28</v>
      </c>
      <c r="AD2" s="23">
        <v>29</v>
      </c>
      <c r="AE2" s="23">
        <v>30</v>
      </c>
      <c r="AF2" s="23">
        <v>31</v>
      </c>
      <c r="AG2" s="23">
        <v>32</v>
      </c>
      <c r="AH2" s="23">
        <v>33</v>
      </c>
      <c r="AI2" s="23">
        <v>34</v>
      </c>
      <c r="AJ2" s="23">
        <v>35</v>
      </c>
      <c r="AK2" s="438">
        <v>36</v>
      </c>
      <c r="AL2" s="23">
        <v>37</v>
      </c>
      <c r="AM2" s="23">
        <v>38</v>
      </c>
      <c r="AN2" s="23">
        <v>39</v>
      </c>
      <c r="AO2" s="23">
        <v>40</v>
      </c>
      <c r="AP2" s="23">
        <v>41</v>
      </c>
      <c r="AQ2" s="23">
        <v>42</v>
      </c>
      <c r="AR2" s="23">
        <v>43</v>
      </c>
      <c r="AS2" s="23">
        <v>44</v>
      </c>
      <c r="AT2" s="23">
        <v>45</v>
      </c>
      <c r="AU2" s="23">
        <v>46</v>
      </c>
      <c r="AV2" s="23">
        <v>47</v>
      </c>
      <c r="AW2" s="438">
        <v>48</v>
      </c>
      <c r="AX2" s="23">
        <v>49</v>
      </c>
      <c r="AY2" s="23">
        <v>50</v>
      </c>
      <c r="AZ2" s="23">
        <v>51</v>
      </c>
      <c r="BA2" s="23">
        <v>52</v>
      </c>
      <c r="BB2" s="23">
        <v>53</v>
      </c>
      <c r="BC2" s="23">
        <v>54</v>
      </c>
      <c r="BD2" s="23">
        <v>55</v>
      </c>
      <c r="BE2" s="23">
        <v>56</v>
      </c>
      <c r="BF2" s="23">
        <v>57</v>
      </c>
      <c r="BG2" s="23">
        <v>58</v>
      </c>
      <c r="BH2" s="23">
        <v>59</v>
      </c>
      <c r="BI2" s="438">
        <v>60</v>
      </c>
    </row>
    <row r="3" spans="1:61">
      <c r="A3" s="23" t="s">
        <v>364</v>
      </c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14"/>
      <c r="N3" s="401"/>
      <c r="O3" s="401"/>
      <c r="P3" s="401"/>
      <c r="Q3" s="401"/>
      <c r="R3" s="401"/>
      <c r="S3" s="401"/>
      <c r="T3" s="401"/>
      <c r="U3" s="401"/>
      <c r="V3" s="401"/>
      <c r="W3" s="401"/>
      <c r="X3" s="401"/>
      <c r="Y3" s="414"/>
      <c r="Z3" s="401"/>
      <c r="AA3" s="401"/>
      <c r="AB3" s="401"/>
      <c r="AC3" s="401"/>
      <c r="AD3" s="401"/>
      <c r="AE3" s="401"/>
      <c r="AF3" s="401"/>
      <c r="AG3" s="401"/>
      <c r="AH3" s="401"/>
      <c r="AI3" s="401"/>
      <c r="AJ3" s="401"/>
      <c r="AK3" s="414"/>
      <c r="AL3" s="401"/>
      <c r="AM3" s="401"/>
      <c r="AN3" s="401"/>
      <c r="AO3" s="401"/>
      <c r="AP3" s="401"/>
      <c r="AQ3" s="401"/>
      <c r="AR3" s="401"/>
      <c r="AS3" s="401"/>
      <c r="AT3" s="401"/>
      <c r="AU3" s="401"/>
      <c r="AV3" s="401"/>
      <c r="AW3" s="414"/>
      <c r="AX3" s="401"/>
      <c r="AY3" s="401"/>
      <c r="AZ3" s="401"/>
      <c r="BA3" s="401"/>
      <c r="BB3" s="401"/>
      <c r="BC3" s="401"/>
      <c r="BD3" s="401"/>
      <c r="BE3" s="401"/>
      <c r="BF3" s="401"/>
      <c r="BG3" s="401"/>
      <c r="BH3" s="401"/>
      <c r="BI3" s="414"/>
    </row>
    <row r="4" spans="1:61" s="437" customFormat="1">
      <c r="A4" s="446">
        <v>20</v>
      </c>
      <c r="B4" s="437">
        <v>0</v>
      </c>
      <c r="C4" s="437">
        <v>0</v>
      </c>
      <c r="D4" s="437">
        <v>1</v>
      </c>
      <c r="E4" s="437">
        <v>1</v>
      </c>
      <c r="F4" s="437">
        <v>1</v>
      </c>
      <c r="G4" s="437">
        <v>1</v>
      </c>
      <c r="H4" s="437">
        <v>1</v>
      </c>
      <c r="I4" s="437">
        <v>2</v>
      </c>
      <c r="J4" s="437">
        <v>2</v>
      </c>
      <c r="K4" s="437">
        <v>2</v>
      </c>
      <c r="L4" s="437">
        <v>2</v>
      </c>
      <c r="M4" s="437">
        <v>2</v>
      </c>
      <c r="N4" s="437">
        <v>2</v>
      </c>
      <c r="O4" s="437">
        <v>2</v>
      </c>
      <c r="P4" s="437">
        <v>2</v>
      </c>
      <c r="Q4" s="437">
        <v>2</v>
      </c>
      <c r="R4" s="437">
        <v>2</v>
      </c>
      <c r="S4" s="437">
        <v>2</v>
      </c>
      <c r="T4" s="437">
        <v>2</v>
      </c>
      <c r="U4" s="437">
        <v>2</v>
      </c>
      <c r="V4" s="437">
        <v>2</v>
      </c>
      <c r="W4" s="437">
        <v>2</v>
      </c>
      <c r="X4" s="437">
        <v>2</v>
      </c>
      <c r="Y4" s="437">
        <v>2</v>
      </c>
      <c r="Z4" s="437">
        <v>2</v>
      </c>
      <c r="AA4" s="437">
        <v>2</v>
      </c>
      <c r="AB4" s="437">
        <v>2</v>
      </c>
      <c r="AC4" s="437">
        <v>2</v>
      </c>
      <c r="AD4" s="437">
        <v>2</v>
      </c>
      <c r="AE4" s="437">
        <v>2</v>
      </c>
      <c r="AF4" s="437">
        <v>2</v>
      </c>
      <c r="AG4" s="437">
        <v>2</v>
      </c>
      <c r="AH4" s="437">
        <v>2</v>
      </c>
      <c r="AI4" s="437">
        <v>2</v>
      </c>
      <c r="AJ4" s="437">
        <v>2</v>
      </c>
      <c r="AK4" s="437">
        <v>2</v>
      </c>
      <c r="AL4" s="437">
        <v>2</v>
      </c>
      <c r="AM4" s="437">
        <v>3</v>
      </c>
      <c r="AN4" s="437">
        <v>3</v>
      </c>
      <c r="AO4" s="437">
        <v>3</v>
      </c>
      <c r="AP4" s="437">
        <v>3</v>
      </c>
      <c r="AQ4" s="437">
        <v>3</v>
      </c>
      <c r="AR4" s="437">
        <v>3</v>
      </c>
      <c r="AS4" s="437">
        <v>3</v>
      </c>
      <c r="AT4" s="437">
        <v>3</v>
      </c>
      <c r="AU4" s="437">
        <v>3</v>
      </c>
      <c r="AV4" s="437">
        <v>3</v>
      </c>
      <c r="AW4" s="437">
        <v>3</v>
      </c>
      <c r="AX4" s="437">
        <v>4</v>
      </c>
      <c r="AY4" s="437">
        <v>4</v>
      </c>
      <c r="AZ4" s="437">
        <v>4</v>
      </c>
      <c r="BA4" s="437">
        <v>4</v>
      </c>
      <c r="BB4" s="437">
        <v>4</v>
      </c>
      <c r="BC4" s="437">
        <v>4</v>
      </c>
      <c r="BD4" s="437">
        <v>4</v>
      </c>
      <c r="BE4" s="437">
        <v>4</v>
      </c>
      <c r="BF4" s="437">
        <v>4</v>
      </c>
      <c r="BG4" s="437">
        <v>4</v>
      </c>
      <c r="BH4" s="437">
        <v>4</v>
      </c>
      <c r="BI4" s="437">
        <v>4</v>
      </c>
    </row>
    <row r="5" spans="1:61" s="437" customFormat="1">
      <c r="A5" s="446">
        <v>50</v>
      </c>
      <c r="B5" s="437">
        <v>0</v>
      </c>
      <c r="C5" s="437">
        <v>0</v>
      </c>
      <c r="D5" s="437">
        <v>0</v>
      </c>
      <c r="E5" s="437">
        <v>0</v>
      </c>
      <c r="F5" s="437">
        <v>0</v>
      </c>
      <c r="G5" s="437">
        <v>0</v>
      </c>
      <c r="H5" s="437">
        <v>0</v>
      </c>
      <c r="I5" s="437">
        <v>1</v>
      </c>
      <c r="J5" s="437">
        <v>1</v>
      </c>
      <c r="K5" s="437">
        <v>1</v>
      </c>
      <c r="L5" s="437">
        <v>1</v>
      </c>
      <c r="M5" s="437">
        <v>0</v>
      </c>
      <c r="N5" s="437">
        <v>0</v>
      </c>
      <c r="O5" s="437">
        <v>0</v>
      </c>
      <c r="P5" s="437">
        <v>0</v>
      </c>
      <c r="Q5" s="437">
        <v>0</v>
      </c>
      <c r="R5" s="437">
        <v>0</v>
      </c>
      <c r="S5" s="437">
        <v>0</v>
      </c>
      <c r="T5" s="437">
        <v>0</v>
      </c>
      <c r="U5" s="437">
        <v>1</v>
      </c>
      <c r="V5" s="437">
        <v>1</v>
      </c>
      <c r="W5" s="437">
        <v>1</v>
      </c>
      <c r="X5" s="437">
        <v>0</v>
      </c>
      <c r="Y5" s="437">
        <v>0</v>
      </c>
      <c r="Z5" s="437">
        <v>0</v>
      </c>
      <c r="AA5" s="437">
        <v>1</v>
      </c>
      <c r="AB5" s="437">
        <v>1</v>
      </c>
      <c r="AC5" s="437">
        <v>1</v>
      </c>
      <c r="AD5" s="437">
        <v>2</v>
      </c>
      <c r="AE5" s="437">
        <v>0</v>
      </c>
      <c r="AF5" s="437">
        <v>2</v>
      </c>
      <c r="AG5" s="437">
        <v>1</v>
      </c>
      <c r="AH5" s="437">
        <v>1</v>
      </c>
      <c r="AI5" s="437">
        <v>1</v>
      </c>
      <c r="AJ5" s="437">
        <v>3</v>
      </c>
      <c r="AK5" s="437">
        <v>0</v>
      </c>
      <c r="AL5" s="437">
        <v>1</v>
      </c>
      <c r="AM5" s="437">
        <v>1</v>
      </c>
      <c r="AN5" s="437">
        <v>2</v>
      </c>
      <c r="AO5" s="437">
        <v>0</v>
      </c>
      <c r="AP5" s="437">
        <v>0</v>
      </c>
      <c r="AQ5" s="437">
        <v>0</v>
      </c>
      <c r="AR5" s="437">
        <v>1</v>
      </c>
      <c r="AS5" s="437">
        <v>1</v>
      </c>
      <c r="AT5" s="437">
        <v>1</v>
      </c>
      <c r="AU5" s="437">
        <v>1</v>
      </c>
      <c r="AV5" s="437">
        <v>2</v>
      </c>
      <c r="AW5" s="437">
        <v>2</v>
      </c>
      <c r="AX5" s="437">
        <v>1</v>
      </c>
      <c r="AY5" s="437">
        <v>1</v>
      </c>
      <c r="AZ5" s="437">
        <v>2</v>
      </c>
      <c r="BA5" s="437">
        <v>3</v>
      </c>
      <c r="BB5" s="437">
        <v>4</v>
      </c>
      <c r="BC5" s="437">
        <v>1</v>
      </c>
      <c r="BD5" s="437">
        <v>2</v>
      </c>
      <c r="BE5" s="437">
        <v>2</v>
      </c>
      <c r="BF5" s="437">
        <v>3</v>
      </c>
      <c r="BG5" s="437">
        <v>3</v>
      </c>
      <c r="BH5" s="437">
        <v>3</v>
      </c>
      <c r="BI5" s="437">
        <v>3</v>
      </c>
    </row>
    <row r="6" spans="1:61" s="437" customFormat="1">
      <c r="A6" s="446">
        <v>100</v>
      </c>
      <c r="B6" s="437">
        <v>0</v>
      </c>
      <c r="C6" s="437">
        <v>0</v>
      </c>
      <c r="D6" s="437">
        <v>0</v>
      </c>
      <c r="E6" s="437">
        <v>0</v>
      </c>
      <c r="F6" s="437">
        <v>0</v>
      </c>
      <c r="G6" s="437">
        <v>0</v>
      </c>
      <c r="H6" s="437">
        <v>0</v>
      </c>
      <c r="I6" s="437">
        <v>0</v>
      </c>
      <c r="J6" s="437">
        <v>1</v>
      </c>
      <c r="K6" s="437">
        <v>1</v>
      </c>
      <c r="L6" s="437">
        <v>0</v>
      </c>
      <c r="M6" s="437">
        <v>0</v>
      </c>
      <c r="N6" s="437">
        <v>0</v>
      </c>
      <c r="O6" s="437">
        <v>0</v>
      </c>
      <c r="P6" s="437">
        <v>0</v>
      </c>
      <c r="Q6" s="437">
        <v>0</v>
      </c>
      <c r="R6" s="437">
        <v>1</v>
      </c>
      <c r="S6" s="437">
        <v>1</v>
      </c>
      <c r="T6" s="437">
        <v>1</v>
      </c>
      <c r="U6" s="437">
        <v>0</v>
      </c>
      <c r="V6" s="437">
        <v>0</v>
      </c>
      <c r="W6" s="437">
        <v>0</v>
      </c>
      <c r="X6" s="437">
        <v>1</v>
      </c>
      <c r="Y6" s="437">
        <v>0</v>
      </c>
      <c r="Z6" s="437">
        <v>1</v>
      </c>
      <c r="AA6" s="437">
        <v>1</v>
      </c>
      <c r="AB6" s="437">
        <v>1</v>
      </c>
      <c r="AC6" s="437">
        <v>0</v>
      </c>
      <c r="AD6" s="437">
        <v>0</v>
      </c>
      <c r="AE6" s="437">
        <v>0</v>
      </c>
      <c r="AF6" s="437">
        <v>0</v>
      </c>
      <c r="AG6" s="437">
        <v>0</v>
      </c>
      <c r="AH6" s="437">
        <v>0</v>
      </c>
      <c r="AI6" s="437">
        <v>1</v>
      </c>
      <c r="AJ6" s="437">
        <v>1</v>
      </c>
      <c r="AK6" s="437">
        <v>0</v>
      </c>
      <c r="AL6" s="437">
        <v>1</v>
      </c>
      <c r="AM6" s="437">
        <v>1</v>
      </c>
      <c r="AN6" s="437">
        <v>0</v>
      </c>
      <c r="AO6" s="437">
        <v>0</v>
      </c>
      <c r="AP6" s="437">
        <v>1</v>
      </c>
      <c r="AQ6" s="437">
        <v>0</v>
      </c>
      <c r="AR6" s="437">
        <v>0</v>
      </c>
      <c r="AS6" s="437">
        <v>0</v>
      </c>
      <c r="AT6" s="437">
        <v>1</v>
      </c>
      <c r="AU6" s="437">
        <v>0</v>
      </c>
      <c r="AV6" s="437">
        <v>1</v>
      </c>
      <c r="AW6" s="437">
        <v>0</v>
      </c>
      <c r="AX6" s="437">
        <v>1</v>
      </c>
      <c r="AY6" s="437">
        <v>1</v>
      </c>
      <c r="AZ6" s="437">
        <v>1</v>
      </c>
      <c r="BA6" s="437">
        <v>1</v>
      </c>
      <c r="BB6" s="437">
        <v>0</v>
      </c>
      <c r="BC6" s="437">
        <v>0</v>
      </c>
      <c r="BD6" s="437">
        <v>0</v>
      </c>
      <c r="BE6" s="437">
        <v>0</v>
      </c>
      <c r="BF6" s="437">
        <v>2</v>
      </c>
      <c r="BG6" s="437">
        <v>1</v>
      </c>
      <c r="BH6" s="437">
        <v>0</v>
      </c>
      <c r="BI6" s="437">
        <v>0</v>
      </c>
    </row>
    <row r="7" spans="1:61" s="437" customFormat="1">
      <c r="A7" s="446">
        <v>200</v>
      </c>
      <c r="B7" s="437">
        <v>0</v>
      </c>
      <c r="C7" s="437">
        <v>0</v>
      </c>
      <c r="D7" s="437">
        <v>0</v>
      </c>
      <c r="E7" s="437">
        <v>0</v>
      </c>
      <c r="F7" s="437">
        <v>0</v>
      </c>
      <c r="G7" s="437">
        <v>0</v>
      </c>
      <c r="H7" s="437">
        <v>0</v>
      </c>
      <c r="I7" s="437">
        <v>0</v>
      </c>
      <c r="J7" s="437">
        <v>0</v>
      </c>
      <c r="K7" s="437">
        <v>0</v>
      </c>
      <c r="L7" s="437">
        <v>0</v>
      </c>
      <c r="M7" s="437">
        <v>0</v>
      </c>
      <c r="N7" s="437">
        <v>0</v>
      </c>
      <c r="O7" s="437">
        <v>0</v>
      </c>
      <c r="P7" s="437">
        <v>0</v>
      </c>
      <c r="Q7" s="437">
        <v>0</v>
      </c>
      <c r="R7" s="437">
        <v>1</v>
      </c>
      <c r="S7" s="437">
        <v>0</v>
      </c>
      <c r="T7" s="437">
        <v>0</v>
      </c>
      <c r="U7" s="437">
        <v>0</v>
      </c>
      <c r="V7" s="437">
        <v>1</v>
      </c>
      <c r="W7" s="437">
        <v>0</v>
      </c>
      <c r="X7" s="437">
        <v>0</v>
      </c>
      <c r="Y7" s="437">
        <v>0</v>
      </c>
      <c r="Z7" s="437">
        <v>1</v>
      </c>
      <c r="AA7" s="437">
        <v>1</v>
      </c>
      <c r="AB7" s="437">
        <v>1</v>
      </c>
      <c r="AC7" s="437">
        <v>1</v>
      </c>
      <c r="AD7" s="437">
        <v>0</v>
      </c>
      <c r="AE7" s="437">
        <v>0</v>
      </c>
      <c r="AF7" s="437">
        <v>0</v>
      </c>
      <c r="AG7" s="437">
        <v>0</v>
      </c>
      <c r="AH7" s="437">
        <v>0</v>
      </c>
      <c r="AI7" s="437">
        <v>1</v>
      </c>
      <c r="AJ7" s="437">
        <v>1</v>
      </c>
      <c r="AK7" s="437">
        <v>1</v>
      </c>
      <c r="AL7" s="437">
        <v>0</v>
      </c>
      <c r="AM7" s="437">
        <v>0</v>
      </c>
      <c r="AN7" s="437">
        <v>0</v>
      </c>
      <c r="AO7" s="437">
        <v>1</v>
      </c>
      <c r="AP7" s="437">
        <v>1</v>
      </c>
      <c r="AQ7" s="437">
        <v>0</v>
      </c>
      <c r="AR7" s="437">
        <v>0</v>
      </c>
      <c r="AS7" s="437">
        <v>0</v>
      </c>
      <c r="AT7" s="437">
        <v>0</v>
      </c>
      <c r="AU7" s="437">
        <v>1</v>
      </c>
      <c r="AV7" s="437">
        <v>1</v>
      </c>
      <c r="AW7" s="437">
        <v>1</v>
      </c>
      <c r="AX7" s="437">
        <v>0</v>
      </c>
      <c r="AY7" s="437">
        <v>0</v>
      </c>
      <c r="AZ7" s="437">
        <v>0</v>
      </c>
      <c r="BA7" s="437">
        <v>1</v>
      </c>
      <c r="BB7" s="437">
        <v>0</v>
      </c>
      <c r="BC7" s="437">
        <v>0</v>
      </c>
      <c r="BD7" s="437">
        <v>0</v>
      </c>
      <c r="BE7" s="437">
        <v>1</v>
      </c>
      <c r="BF7" s="437">
        <v>1</v>
      </c>
      <c r="BG7" s="437">
        <v>1</v>
      </c>
      <c r="BH7" s="437">
        <v>0</v>
      </c>
      <c r="BI7" s="437">
        <v>1</v>
      </c>
    </row>
    <row r="8" spans="1:61" s="437" customFormat="1">
      <c r="A8" s="446">
        <v>500</v>
      </c>
      <c r="B8" s="437">
        <v>0</v>
      </c>
      <c r="C8" s="437">
        <v>0</v>
      </c>
      <c r="D8" s="437">
        <v>0</v>
      </c>
      <c r="E8" s="437">
        <v>0</v>
      </c>
      <c r="F8" s="437">
        <v>0</v>
      </c>
      <c r="G8" s="437">
        <v>0</v>
      </c>
      <c r="H8" s="437">
        <v>0</v>
      </c>
      <c r="I8" s="437">
        <v>0</v>
      </c>
      <c r="J8" s="437">
        <v>0</v>
      </c>
      <c r="K8" s="437">
        <v>0</v>
      </c>
      <c r="L8" s="437">
        <v>0</v>
      </c>
      <c r="M8" s="437">
        <v>0</v>
      </c>
      <c r="N8" s="437">
        <v>0</v>
      </c>
      <c r="O8" s="437">
        <v>0</v>
      </c>
      <c r="P8" s="437">
        <v>0</v>
      </c>
      <c r="Q8" s="437">
        <v>0</v>
      </c>
      <c r="R8" s="437">
        <v>0</v>
      </c>
      <c r="S8" s="437">
        <v>0</v>
      </c>
      <c r="T8" s="437">
        <v>0</v>
      </c>
      <c r="U8" s="437">
        <v>0</v>
      </c>
      <c r="V8" s="437">
        <v>0</v>
      </c>
      <c r="W8" s="437">
        <v>0</v>
      </c>
      <c r="X8" s="437">
        <v>1</v>
      </c>
      <c r="Y8" s="437">
        <v>0</v>
      </c>
      <c r="Z8" s="437">
        <v>0</v>
      </c>
      <c r="AA8" s="437">
        <v>0</v>
      </c>
      <c r="AB8" s="437">
        <v>0</v>
      </c>
      <c r="AC8" s="437">
        <v>1</v>
      </c>
      <c r="AD8" s="437">
        <v>1</v>
      </c>
      <c r="AE8" s="437">
        <v>0</v>
      </c>
      <c r="AF8" s="437">
        <v>0</v>
      </c>
      <c r="AG8" s="437">
        <v>0</v>
      </c>
      <c r="AH8" s="437">
        <v>0</v>
      </c>
      <c r="AI8" s="437">
        <v>0</v>
      </c>
      <c r="AJ8" s="437">
        <v>1</v>
      </c>
      <c r="AK8" s="437">
        <v>0</v>
      </c>
      <c r="AL8" s="437">
        <v>1</v>
      </c>
      <c r="AM8" s="437">
        <v>0</v>
      </c>
      <c r="AN8" s="437">
        <v>0</v>
      </c>
      <c r="AO8" s="437">
        <v>0</v>
      </c>
      <c r="AP8" s="437">
        <v>0</v>
      </c>
      <c r="AQ8" s="437">
        <v>0</v>
      </c>
      <c r="AR8" s="437">
        <v>0</v>
      </c>
      <c r="AS8" s="437">
        <v>0</v>
      </c>
      <c r="AT8" s="437">
        <v>0</v>
      </c>
      <c r="AU8" s="437">
        <v>1</v>
      </c>
      <c r="AV8" s="437">
        <v>1</v>
      </c>
      <c r="AW8" s="437">
        <v>0</v>
      </c>
      <c r="AX8" s="437">
        <v>0</v>
      </c>
      <c r="AY8" s="437">
        <v>0</v>
      </c>
      <c r="AZ8" s="437">
        <v>0</v>
      </c>
      <c r="BA8" s="437">
        <v>0</v>
      </c>
      <c r="BB8" s="437">
        <v>0</v>
      </c>
      <c r="BC8" s="437">
        <v>0</v>
      </c>
      <c r="BD8" s="437">
        <v>0</v>
      </c>
      <c r="BE8" s="437">
        <v>1</v>
      </c>
      <c r="BF8" s="437">
        <v>1</v>
      </c>
      <c r="BG8" s="437">
        <v>0</v>
      </c>
      <c r="BH8" s="437">
        <v>0</v>
      </c>
      <c r="BI8" s="437">
        <v>0</v>
      </c>
    </row>
    <row r="9" spans="1:61" s="449" customFormat="1">
      <c r="A9" s="449" t="s">
        <v>386</v>
      </c>
      <c r="B9" s="449">
        <f t="shared" ref="B9:AG9" si="0">SUM((B4*$A$4)+(B5*$A$5)+(B6*$A$6)+(B7*$A$7)+(B8*$A$8))</f>
        <v>0</v>
      </c>
      <c r="C9" s="449">
        <f t="shared" si="0"/>
        <v>0</v>
      </c>
      <c r="D9" s="449">
        <f t="shared" si="0"/>
        <v>20</v>
      </c>
      <c r="E9" s="449">
        <f t="shared" si="0"/>
        <v>20</v>
      </c>
      <c r="F9" s="449">
        <f t="shared" si="0"/>
        <v>20</v>
      </c>
      <c r="G9" s="449">
        <f t="shared" si="0"/>
        <v>20</v>
      </c>
      <c r="H9" s="449">
        <f t="shared" si="0"/>
        <v>20</v>
      </c>
      <c r="I9" s="449">
        <f t="shared" si="0"/>
        <v>90</v>
      </c>
      <c r="J9" s="449">
        <f t="shared" si="0"/>
        <v>190</v>
      </c>
      <c r="K9" s="449">
        <f t="shared" si="0"/>
        <v>190</v>
      </c>
      <c r="L9" s="449">
        <f t="shared" si="0"/>
        <v>90</v>
      </c>
      <c r="M9" s="449">
        <f t="shared" si="0"/>
        <v>40</v>
      </c>
      <c r="N9" s="449">
        <f t="shared" si="0"/>
        <v>40</v>
      </c>
      <c r="O9" s="449">
        <f t="shared" si="0"/>
        <v>40</v>
      </c>
      <c r="P9" s="449">
        <f t="shared" si="0"/>
        <v>40</v>
      </c>
      <c r="Q9" s="449">
        <f t="shared" si="0"/>
        <v>40</v>
      </c>
      <c r="R9" s="449">
        <f t="shared" si="0"/>
        <v>340</v>
      </c>
      <c r="S9" s="449">
        <f t="shared" si="0"/>
        <v>140</v>
      </c>
      <c r="T9" s="449">
        <f t="shared" si="0"/>
        <v>140</v>
      </c>
      <c r="U9" s="449">
        <f t="shared" si="0"/>
        <v>90</v>
      </c>
      <c r="V9" s="449">
        <f t="shared" si="0"/>
        <v>290</v>
      </c>
      <c r="W9" s="449">
        <f t="shared" si="0"/>
        <v>90</v>
      </c>
      <c r="X9" s="449">
        <f t="shared" si="0"/>
        <v>640</v>
      </c>
      <c r="Y9" s="449">
        <f t="shared" si="0"/>
        <v>40</v>
      </c>
      <c r="Z9" s="449">
        <f t="shared" si="0"/>
        <v>340</v>
      </c>
      <c r="AA9" s="449">
        <f t="shared" si="0"/>
        <v>390</v>
      </c>
      <c r="AB9" s="449">
        <f t="shared" si="0"/>
        <v>390</v>
      </c>
      <c r="AC9" s="449">
        <f t="shared" si="0"/>
        <v>790</v>
      </c>
      <c r="AD9" s="449">
        <f t="shared" si="0"/>
        <v>640</v>
      </c>
      <c r="AE9" s="449">
        <f t="shared" si="0"/>
        <v>40</v>
      </c>
      <c r="AF9" s="449">
        <f t="shared" si="0"/>
        <v>140</v>
      </c>
      <c r="AG9" s="449">
        <f t="shared" si="0"/>
        <v>90</v>
      </c>
      <c r="AH9" s="449">
        <f t="shared" ref="AH9:BI9" si="1">SUM((AH4*$A$4)+(AH5*$A$5)+(AH6*$A$6)+(AH7*$A$7)+(AH8*$A$8))</f>
        <v>90</v>
      </c>
      <c r="AI9" s="449">
        <f t="shared" si="1"/>
        <v>390</v>
      </c>
      <c r="AJ9" s="449">
        <f t="shared" si="1"/>
        <v>990</v>
      </c>
      <c r="AK9" s="449">
        <f t="shared" si="1"/>
        <v>240</v>
      </c>
      <c r="AL9" s="449">
        <f t="shared" si="1"/>
        <v>690</v>
      </c>
      <c r="AM9" s="449">
        <f t="shared" si="1"/>
        <v>210</v>
      </c>
      <c r="AN9" s="449">
        <f t="shared" si="1"/>
        <v>160</v>
      </c>
      <c r="AO9" s="449">
        <f t="shared" si="1"/>
        <v>260</v>
      </c>
      <c r="AP9" s="449">
        <f t="shared" si="1"/>
        <v>360</v>
      </c>
      <c r="AQ9" s="449">
        <f t="shared" si="1"/>
        <v>60</v>
      </c>
      <c r="AR9" s="449">
        <f t="shared" si="1"/>
        <v>110</v>
      </c>
      <c r="AS9" s="449">
        <f t="shared" si="1"/>
        <v>110</v>
      </c>
      <c r="AT9" s="449">
        <f t="shared" si="1"/>
        <v>210</v>
      </c>
      <c r="AU9" s="449">
        <f t="shared" si="1"/>
        <v>810</v>
      </c>
      <c r="AV9" s="449">
        <f t="shared" si="1"/>
        <v>960</v>
      </c>
      <c r="AW9" s="449">
        <f t="shared" si="1"/>
        <v>360</v>
      </c>
      <c r="AX9" s="449">
        <f t="shared" si="1"/>
        <v>230</v>
      </c>
      <c r="AY9" s="449">
        <f t="shared" si="1"/>
        <v>230</v>
      </c>
      <c r="AZ9" s="449">
        <f t="shared" si="1"/>
        <v>280</v>
      </c>
      <c r="BA9" s="449">
        <f t="shared" si="1"/>
        <v>530</v>
      </c>
      <c r="BB9" s="449">
        <f t="shared" si="1"/>
        <v>280</v>
      </c>
      <c r="BC9" s="449">
        <f t="shared" si="1"/>
        <v>130</v>
      </c>
      <c r="BD9" s="449">
        <f t="shared" si="1"/>
        <v>180</v>
      </c>
      <c r="BE9" s="449">
        <f t="shared" si="1"/>
        <v>880</v>
      </c>
      <c r="BF9" s="449">
        <f t="shared" si="1"/>
        <v>1130</v>
      </c>
      <c r="BG9" s="449">
        <f t="shared" si="1"/>
        <v>530</v>
      </c>
      <c r="BH9" s="449">
        <f t="shared" si="1"/>
        <v>230</v>
      </c>
      <c r="BI9" s="449">
        <f t="shared" si="1"/>
        <v>430</v>
      </c>
    </row>
    <row r="10" spans="1:61" s="450" customFormat="1" ht="13" thickBot="1">
      <c r="A10" s="450" t="s">
        <v>360</v>
      </c>
      <c r="B10" s="450">
        <f>B9</f>
        <v>0</v>
      </c>
      <c r="C10" s="450">
        <f>C9+B10</f>
        <v>0</v>
      </c>
      <c r="D10" s="450">
        <f t="shared" ref="D10:BI10" si="2">D9+C10</f>
        <v>20</v>
      </c>
      <c r="E10" s="450">
        <f t="shared" si="2"/>
        <v>40</v>
      </c>
      <c r="F10" s="450">
        <f t="shared" si="2"/>
        <v>60</v>
      </c>
      <c r="G10" s="450">
        <f t="shared" si="2"/>
        <v>80</v>
      </c>
      <c r="H10" s="450">
        <f t="shared" si="2"/>
        <v>100</v>
      </c>
      <c r="I10" s="450">
        <f t="shared" si="2"/>
        <v>190</v>
      </c>
      <c r="J10" s="450">
        <f t="shared" si="2"/>
        <v>380</v>
      </c>
      <c r="K10" s="450">
        <f t="shared" si="2"/>
        <v>570</v>
      </c>
      <c r="L10" s="450">
        <f t="shared" si="2"/>
        <v>660</v>
      </c>
      <c r="M10" s="450">
        <f t="shared" si="2"/>
        <v>700</v>
      </c>
      <c r="N10" s="450">
        <f t="shared" si="2"/>
        <v>740</v>
      </c>
      <c r="O10" s="450">
        <f t="shared" si="2"/>
        <v>780</v>
      </c>
      <c r="P10" s="450">
        <f t="shared" si="2"/>
        <v>820</v>
      </c>
      <c r="Q10" s="450">
        <f t="shared" si="2"/>
        <v>860</v>
      </c>
      <c r="R10" s="450">
        <f t="shared" si="2"/>
        <v>1200</v>
      </c>
      <c r="S10" s="450">
        <f t="shared" si="2"/>
        <v>1340</v>
      </c>
      <c r="T10" s="450">
        <f t="shared" si="2"/>
        <v>1480</v>
      </c>
      <c r="U10" s="450">
        <f t="shared" si="2"/>
        <v>1570</v>
      </c>
      <c r="V10" s="450">
        <f t="shared" si="2"/>
        <v>1860</v>
      </c>
      <c r="W10" s="450">
        <f t="shared" si="2"/>
        <v>1950</v>
      </c>
      <c r="X10" s="450">
        <f t="shared" si="2"/>
        <v>2590</v>
      </c>
      <c r="Y10" s="450">
        <f t="shared" si="2"/>
        <v>2630</v>
      </c>
      <c r="Z10" s="450">
        <f t="shared" si="2"/>
        <v>2970</v>
      </c>
      <c r="AA10" s="450">
        <f t="shared" si="2"/>
        <v>3360</v>
      </c>
      <c r="AB10" s="450">
        <f t="shared" si="2"/>
        <v>3750</v>
      </c>
      <c r="AC10" s="450">
        <f t="shared" si="2"/>
        <v>4540</v>
      </c>
      <c r="AD10" s="450">
        <f t="shared" si="2"/>
        <v>5180</v>
      </c>
      <c r="AE10" s="450">
        <f t="shared" si="2"/>
        <v>5220</v>
      </c>
      <c r="AF10" s="450">
        <f t="shared" si="2"/>
        <v>5360</v>
      </c>
      <c r="AG10" s="450">
        <f t="shared" si="2"/>
        <v>5450</v>
      </c>
      <c r="AH10" s="450">
        <f t="shared" si="2"/>
        <v>5540</v>
      </c>
      <c r="AI10" s="450">
        <f t="shared" si="2"/>
        <v>5930</v>
      </c>
      <c r="AJ10" s="450">
        <f t="shared" si="2"/>
        <v>6920</v>
      </c>
      <c r="AK10" s="450">
        <f t="shared" si="2"/>
        <v>7160</v>
      </c>
      <c r="AL10" s="450">
        <f t="shared" si="2"/>
        <v>7850</v>
      </c>
      <c r="AM10" s="450">
        <f t="shared" si="2"/>
        <v>8060</v>
      </c>
      <c r="AN10" s="450">
        <f t="shared" si="2"/>
        <v>8220</v>
      </c>
      <c r="AO10" s="450">
        <f t="shared" si="2"/>
        <v>8480</v>
      </c>
      <c r="AP10" s="450">
        <f t="shared" si="2"/>
        <v>8840</v>
      </c>
      <c r="AQ10" s="450">
        <f t="shared" si="2"/>
        <v>8900</v>
      </c>
      <c r="AR10" s="450">
        <f t="shared" si="2"/>
        <v>9010</v>
      </c>
      <c r="AS10" s="450">
        <f t="shared" si="2"/>
        <v>9120</v>
      </c>
      <c r="AT10" s="450">
        <f t="shared" si="2"/>
        <v>9330</v>
      </c>
      <c r="AU10" s="450">
        <f t="shared" si="2"/>
        <v>10140</v>
      </c>
      <c r="AV10" s="450">
        <f t="shared" si="2"/>
        <v>11100</v>
      </c>
      <c r="AW10" s="450">
        <f t="shared" si="2"/>
        <v>11460</v>
      </c>
      <c r="AX10" s="450">
        <f t="shared" si="2"/>
        <v>11690</v>
      </c>
      <c r="AY10" s="450">
        <f t="shared" si="2"/>
        <v>11920</v>
      </c>
      <c r="AZ10" s="450">
        <f t="shared" si="2"/>
        <v>12200</v>
      </c>
      <c r="BA10" s="450">
        <f t="shared" si="2"/>
        <v>12730</v>
      </c>
      <c r="BB10" s="450">
        <f t="shared" si="2"/>
        <v>13010</v>
      </c>
      <c r="BC10" s="450">
        <f t="shared" si="2"/>
        <v>13140</v>
      </c>
      <c r="BD10" s="450">
        <f t="shared" si="2"/>
        <v>13320</v>
      </c>
      <c r="BE10" s="450">
        <f t="shared" si="2"/>
        <v>14200</v>
      </c>
      <c r="BF10" s="450">
        <f t="shared" si="2"/>
        <v>15330</v>
      </c>
      <c r="BG10" s="450">
        <f t="shared" si="2"/>
        <v>15860</v>
      </c>
      <c r="BH10" s="450">
        <f t="shared" si="2"/>
        <v>16090</v>
      </c>
      <c r="BI10" s="450">
        <f t="shared" si="2"/>
        <v>16520</v>
      </c>
    </row>
    <row r="11" spans="1:61" ht="13" thickTop="1"/>
    <row r="12" spans="1:61" ht="17">
      <c r="A12" s="452" t="s">
        <v>394</v>
      </c>
      <c r="B12" s="452"/>
      <c r="C12" s="452"/>
      <c r="D12" s="452"/>
      <c r="E12" s="453"/>
      <c r="F12" s="432"/>
      <c r="G12" s="432"/>
      <c r="H12" s="432"/>
      <c r="I12" s="432"/>
      <c r="J12" s="432"/>
      <c r="K12" s="432"/>
      <c r="L12" s="432"/>
      <c r="M12" s="432"/>
      <c r="N12" s="433"/>
      <c r="O12" s="433"/>
      <c r="P12" s="433"/>
      <c r="Q12" s="433"/>
      <c r="R12" s="433"/>
      <c r="S12" s="433"/>
      <c r="T12" s="433"/>
      <c r="U12" s="433"/>
      <c r="V12" s="433"/>
      <c r="W12" s="433"/>
      <c r="X12" s="433"/>
      <c r="Y12" s="433"/>
      <c r="Z12" s="433"/>
      <c r="AA12" s="433"/>
      <c r="AB12" s="433"/>
      <c r="AC12" s="433"/>
      <c r="AD12" s="433"/>
      <c r="AE12" s="433"/>
      <c r="AF12" s="433"/>
      <c r="AG12" s="433"/>
      <c r="AH12" s="433"/>
      <c r="AI12" s="433"/>
      <c r="AJ12" s="433"/>
      <c r="AK12" s="433"/>
      <c r="AL12" s="433"/>
      <c r="AM12" s="433"/>
      <c r="AN12" s="433"/>
      <c r="AO12" s="433"/>
      <c r="AP12" s="433"/>
      <c r="AQ12" s="433"/>
      <c r="AR12" s="433"/>
      <c r="AS12" s="433"/>
      <c r="AT12" s="433"/>
      <c r="AU12" s="433"/>
      <c r="AV12" s="433"/>
      <c r="AW12" s="433"/>
      <c r="AX12" s="433"/>
      <c r="AY12" s="433"/>
      <c r="AZ12" s="433"/>
      <c r="BA12" s="433"/>
      <c r="BB12" s="433"/>
      <c r="BC12" s="433"/>
      <c r="BD12" s="433"/>
      <c r="BE12" s="433"/>
      <c r="BF12" s="433"/>
      <c r="BG12" s="433"/>
      <c r="BH12" s="433"/>
      <c r="BI12" s="433"/>
    </row>
    <row r="13" spans="1:61">
      <c r="A13" s="23" t="s">
        <v>364</v>
      </c>
    </row>
    <row r="14" spans="1:61">
      <c r="A14" s="438">
        <v>20</v>
      </c>
      <c r="B14" s="454">
        <f>ROUND(B4*'HXCEL Assumptions'!$B$16*('HXCEL Assumptions'!$B$17*'HXCEL Assumptions'!$B$18)*'HXCEL Assumptions'!$B$20, 0)</f>
        <v>0</v>
      </c>
      <c r="C14" s="454">
        <f>ROUND(C4*'HXCEL Assumptions'!$B$16*('HXCEL Assumptions'!$B$17*'HXCEL Assumptions'!$B$18)*'HXCEL Assumptions'!$B$20, 0)</f>
        <v>0</v>
      </c>
      <c r="D14" s="454">
        <f>ROUND(D4*'HXCEL Assumptions'!$B$16*('HXCEL Assumptions'!$B$17*'HXCEL Assumptions'!$B$18)*'HXCEL Assumptions'!$B$20, 0)</f>
        <v>160</v>
      </c>
      <c r="E14" s="454">
        <f>ROUND(E4*'HXCEL Assumptions'!$B$16*('HXCEL Assumptions'!$B$17*'HXCEL Assumptions'!$B$18)*'HXCEL Assumptions'!$B$20, 0)</f>
        <v>160</v>
      </c>
      <c r="F14" s="454">
        <f>ROUND(F4*'HXCEL Assumptions'!$B$16*('HXCEL Assumptions'!$B$17*'HXCEL Assumptions'!$B$18)*'HXCEL Assumptions'!$B$20, 0)</f>
        <v>160</v>
      </c>
      <c r="G14" s="454">
        <f>ROUND(G4*'HXCEL Assumptions'!$B$16*('HXCEL Assumptions'!$B$17*'HXCEL Assumptions'!$B$18)*'HXCEL Assumptions'!$B$20, 0)</f>
        <v>160</v>
      </c>
      <c r="H14" s="454">
        <f>ROUND(H4*'HXCEL Assumptions'!$B$16*('HXCEL Assumptions'!$B$17*'HXCEL Assumptions'!$B$18)*'HXCEL Assumptions'!$B$20, 0)</f>
        <v>160</v>
      </c>
      <c r="I14" s="454">
        <f>ROUND(I4*'HXCEL Assumptions'!$B$16*('HXCEL Assumptions'!$B$17*'HXCEL Assumptions'!$B$18)*'HXCEL Assumptions'!$B$20, 0)</f>
        <v>320</v>
      </c>
      <c r="J14" s="454">
        <f>ROUND(J4*'HXCEL Assumptions'!$B$16*('HXCEL Assumptions'!$B$17*'HXCEL Assumptions'!$B$18)*'HXCEL Assumptions'!$B$20, 0)</f>
        <v>320</v>
      </c>
      <c r="K14" s="454">
        <f>ROUND(K4*'HXCEL Assumptions'!$B$16*('HXCEL Assumptions'!$B$17*'HXCEL Assumptions'!$B$18)*'HXCEL Assumptions'!$B$20, 0)</f>
        <v>320</v>
      </c>
      <c r="L14" s="454">
        <f>ROUND(L4*'HXCEL Assumptions'!$B$16*('HXCEL Assumptions'!$B$17*'HXCEL Assumptions'!$B$18)*'HXCEL Assumptions'!$B$20, 0)</f>
        <v>320</v>
      </c>
      <c r="M14" s="454">
        <f>ROUND(M4*'HXCEL Assumptions'!$B$16*('HXCEL Assumptions'!$B$17*'HXCEL Assumptions'!$B$18)*'HXCEL Assumptions'!$B$20, 0)</f>
        <v>320</v>
      </c>
      <c r="N14" s="454">
        <f>ROUND(N4*'HXCEL Assumptions'!$B$16*('HXCEL Assumptions'!$B$17*'HXCEL Assumptions'!$B$18)*'HXCEL Assumptions'!$B$20, 0)</f>
        <v>320</v>
      </c>
      <c r="O14" s="454">
        <f>ROUND(O4*'HXCEL Assumptions'!$B$16*('HXCEL Assumptions'!$B$17*'HXCEL Assumptions'!$B$18)*'HXCEL Assumptions'!$B$20, 0)</f>
        <v>320</v>
      </c>
      <c r="P14" s="454">
        <f>ROUND(P4*'HXCEL Assumptions'!$B$16*('HXCEL Assumptions'!$B$17*'HXCEL Assumptions'!$B$18)*'HXCEL Assumptions'!$B$20, 0)</f>
        <v>320</v>
      </c>
      <c r="Q14" s="454">
        <f>ROUND(Q4*'HXCEL Assumptions'!$B$16*('HXCEL Assumptions'!$B$17*'HXCEL Assumptions'!$B$18)*'HXCEL Assumptions'!$B$20, 0)</f>
        <v>320</v>
      </c>
      <c r="R14" s="454">
        <f>ROUND(R4*'HXCEL Assumptions'!$B$16*('HXCEL Assumptions'!$B$17*'HXCEL Assumptions'!$B$18)*'HXCEL Assumptions'!$B$20, 0)</f>
        <v>320</v>
      </c>
      <c r="S14" s="454">
        <f>ROUND(S4*'HXCEL Assumptions'!$B$16*('HXCEL Assumptions'!$B$17*'HXCEL Assumptions'!$B$18)*'HXCEL Assumptions'!$B$20, 0)</f>
        <v>320</v>
      </c>
      <c r="T14" s="454">
        <f>ROUND(T4*'HXCEL Assumptions'!$B$16*('HXCEL Assumptions'!$B$17*'HXCEL Assumptions'!$B$18)*'HXCEL Assumptions'!$B$20, 0)</f>
        <v>320</v>
      </c>
      <c r="U14" s="454">
        <f>ROUND(U4*'HXCEL Assumptions'!$B$16*('HXCEL Assumptions'!$B$17*'HXCEL Assumptions'!$B$18)*'HXCEL Assumptions'!$B$20, 0)</f>
        <v>320</v>
      </c>
      <c r="V14" s="454">
        <f>ROUND(V4*'HXCEL Assumptions'!$B$16*('HXCEL Assumptions'!$B$17*'HXCEL Assumptions'!$B$18)*'HXCEL Assumptions'!$B$20, 0)</f>
        <v>320</v>
      </c>
      <c r="W14" s="454">
        <f>ROUND(W4*'HXCEL Assumptions'!$B$16*('HXCEL Assumptions'!$B$17*'HXCEL Assumptions'!$B$18)*'HXCEL Assumptions'!$B$20, 0)</f>
        <v>320</v>
      </c>
      <c r="X14" s="454">
        <f>ROUND(X4*'HXCEL Assumptions'!$B$16*('HXCEL Assumptions'!$B$17*'HXCEL Assumptions'!$B$18)*'HXCEL Assumptions'!$B$20, 0)</f>
        <v>320</v>
      </c>
      <c r="Y14" s="454">
        <f>ROUND(Y4*'HXCEL Assumptions'!$B$16*('HXCEL Assumptions'!$B$17*'HXCEL Assumptions'!$B$18)*'HXCEL Assumptions'!$B$20, 0)</f>
        <v>320</v>
      </c>
      <c r="Z14" s="454">
        <f>ROUND(Z4*'HXCEL Assumptions'!$B$16*('HXCEL Assumptions'!$B$17*'HXCEL Assumptions'!$B$18)*'HXCEL Assumptions'!$B$20, 0)</f>
        <v>320</v>
      </c>
      <c r="AA14" s="454">
        <f>ROUND(AA4*'HXCEL Assumptions'!$B$16*('HXCEL Assumptions'!$B$17*'HXCEL Assumptions'!$B$18)*'HXCEL Assumptions'!$B$20, 0)</f>
        <v>320</v>
      </c>
      <c r="AB14" s="454">
        <f>ROUND(AB4*'HXCEL Assumptions'!$B$16*('HXCEL Assumptions'!$B$17*'HXCEL Assumptions'!$B$18)*'HXCEL Assumptions'!$B$20, 0)</f>
        <v>320</v>
      </c>
      <c r="AC14" s="454">
        <f>ROUND(AC4*'HXCEL Assumptions'!$B$16*('HXCEL Assumptions'!$B$17*'HXCEL Assumptions'!$B$18)*'HXCEL Assumptions'!$B$20, 0)</f>
        <v>320</v>
      </c>
      <c r="AD14" s="454">
        <f>ROUND(AD4*'HXCEL Assumptions'!$B$16*('HXCEL Assumptions'!$B$17*'HXCEL Assumptions'!$B$18)*'HXCEL Assumptions'!$B$20, 0)</f>
        <v>320</v>
      </c>
      <c r="AE14" s="454">
        <f>ROUND(AE4*'HXCEL Assumptions'!$B$16*('HXCEL Assumptions'!$B$17*'HXCEL Assumptions'!$B$18)*'HXCEL Assumptions'!$B$20, 0)</f>
        <v>320</v>
      </c>
      <c r="AF14" s="454">
        <f>ROUND(AF4*'HXCEL Assumptions'!$B$16*('HXCEL Assumptions'!$B$17*'HXCEL Assumptions'!$B$18)*'HXCEL Assumptions'!$B$20, 0)</f>
        <v>320</v>
      </c>
      <c r="AG14" s="454">
        <f>ROUND(AG4*'HXCEL Assumptions'!$B$16*('HXCEL Assumptions'!$B$17*'HXCEL Assumptions'!$B$18)*'HXCEL Assumptions'!$B$20, 0)</f>
        <v>320</v>
      </c>
      <c r="AH14" s="454">
        <f>ROUND(AH4*'HXCEL Assumptions'!$B$16*('HXCEL Assumptions'!$B$17*'HXCEL Assumptions'!$B$18)*'HXCEL Assumptions'!$B$20, 0)</f>
        <v>320</v>
      </c>
      <c r="AI14" s="454">
        <f>ROUND(AI4*'HXCEL Assumptions'!$B$16*('HXCEL Assumptions'!$B$17*'HXCEL Assumptions'!$B$18)*'HXCEL Assumptions'!$B$20, 0)</f>
        <v>320</v>
      </c>
      <c r="AJ14" s="454">
        <f>ROUND(AJ4*'HXCEL Assumptions'!$B$16*('HXCEL Assumptions'!$B$17*'HXCEL Assumptions'!$B$18)*'HXCEL Assumptions'!$B$20, 0)</f>
        <v>320</v>
      </c>
      <c r="AK14" s="454">
        <f>ROUND(AK4*'HXCEL Assumptions'!$B$16*('HXCEL Assumptions'!$B$17*'HXCEL Assumptions'!$B$18)*'HXCEL Assumptions'!$B$20, 0)</f>
        <v>320</v>
      </c>
      <c r="AL14" s="454">
        <f>ROUND(AL4*'HXCEL Assumptions'!$B$16*('HXCEL Assumptions'!$B$17*'HXCEL Assumptions'!$B$18)*'HXCEL Assumptions'!$B$20, 0)</f>
        <v>320</v>
      </c>
      <c r="AM14" s="454">
        <f>ROUND(AM4*'HXCEL Assumptions'!$B$16*('HXCEL Assumptions'!$B$17*'HXCEL Assumptions'!$B$18)*'HXCEL Assumptions'!$B$20, 0)</f>
        <v>480</v>
      </c>
      <c r="AN14" s="454">
        <f>ROUND(AN4*'HXCEL Assumptions'!$B$16*('HXCEL Assumptions'!$B$17*'HXCEL Assumptions'!$B$18)*'HXCEL Assumptions'!$B$20, 0)</f>
        <v>480</v>
      </c>
      <c r="AO14" s="454">
        <f>ROUND(AO4*'HXCEL Assumptions'!$B$16*('HXCEL Assumptions'!$B$17*'HXCEL Assumptions'!$B$18)*'HXCEL Assumptions'!$B$20, 0)</f>
        <v>480</v>
      </c>
      <c r="AP14" s="454">
        <f>ROUND(AP4*'HXCEL Assumptions'!$B$16*('HXCEL Assumptions'!$B$17*'HXCEL Assumptions'!$B$18)*'HXCEL Assumptions'!$B$20, 0)</f>
        <v>480</v>
      </c>
      <c r="AQ14" s="454">
        <f>ROUND(AQ4*'HXCEL Assumptions'!$B$16*('HXCEL Assumptions'!$B$17*'HXCEL Assumptions'!$B$18)*'HXCEL Assumptions'!$B$20, 0)</f>
        <v>480</v>
      </c>
      <c r="AR14" s="454">
        <f>ROUND(AR4*'HXCEL Assumptions'!$B$16*('HXCEL Assumptions'!$B$17*'HXCEL Assumptions'!$B$18)*'HXCEL Assumptions'!$B$20, 0)</f>
        <v>480</v>
      </c>
      <c r="AS14" s="454">
        <f>ROUND(AS4*'HXCEL Assumptions'!$B$16*('HXCEL Assumptions'!$B$17*'HXCEL Assumptions'!$B$18)*'HXCEL Assumptions'!$B$20, 0)</f>
        <v>480</v>
      </c>
      <c r="AT14" s="454">
        <f>ROUND(AT4*'HXCEL Assumptions'!$B$16*('HXCEL Assumptions'!$B$17*'HXCEL Assumptions'!$B$18)*'HXCEL Assumptions'!$B$20, 0)</f>
        <v>480</v>
      </c>
      <c r="AU14" s="454">
        <f>ROUND(AU4*'HXCEL Assumptions'!$B$16*('HXCEL Assumptions'!$B$17*'HXCEL Assumptions'!$B$18)*'HXCEL Assumptions'!$B$20, 0)</f>
        <v>480</v>
      </c>
      <c r="AV14" s="454">
        <f>ROUND(AV4*'HXCEL Assumptions'!$B$16*('HXCEL Assumptions'!$B$17*'HXCEL Assumptions'!$B$18)*'HXCEL Assumptions'!$B$20, 0)</f>
        <v>480</v>
      </c>
      <c r="AW14" s="454">
        <f>ROUND(AW4*'HXCEL Assumptions'!$B$16*('HXCEL Assumptions'!$B$17*'HXCEL Assumptions'!$B$18)*'HXCEL Assumptions'!$B$20, 0)</f>
        <v>480</v>
      </c>
      <c r="AX14" s="454">
        <f>ROUND(AX4*'HXCEL Assumptions'!$B$16*('HXCEL Assumptions'!$B$17*'HXCEL Assumptions'!$B$18)*'HXCEL Assumptions'!$B$20, 0)</f>
        <v>640</v>
      </c>
      <c r="AY14" s="454">
        <f>ROUND(AY4*'HXCEL Assumptions'!$B$16*('HXCEL Assumptions'!$B$17*'HXCEL Assumptions'!$B$18)*'HXCEL Assumptions'!$B$20, 0)</f>
        <v>640</v>
      </c>
      <c r="AZ14" s="454">
        <f>ROUND(AZ4*'HXCEL Assumptions'!$B$16*('HXCEL Assumptions'!$B$17*'HXCEL Assumptions'!$B$18)*'HXCEL Assumptions'!$B$20, 0)</f>
        <v>640</v>
      </c>
      <c r="BA14" s="454">
        <f>ROUND(BA4*'HXCEL Assumptions'!$B$16*('HXCEL Assumptions'!$B$17*'HXCEL Assumptions'!$B$18)*'HXCEL Assumptions'!$B$20, 0)</f>
        <v>640</v>
      </c>
      <c r="BB14" s="454">
        <f>ROUND(BB4*'HXCEL Assumptions'!$B$16*('HXCEL Assumptions'!$B$17*'HXCEL Assumptions'!$B$18)*'HXCEL Assumptions'!$B$20, 0)</f>
        <v>640</v>
      </c>
      <c r="BC14" s="454">
        <f>ROUND(BC4*'HXCEL Assumptions'!$B$16*('HXCEL Assumptions'!$B$17*'HXCEL Assumptions'!$B$18)*'HXCEL Assumptions'!$B$20, 0)</f>
        <v>640</v>
      </c>
      <c r="BD14" s="454">
        <f>ROUND(BD4*'HXCEL Assumptions'!$B$16*('HXCEL Assumptions'!$B$17*'HXCEL Assumptions'!$B$18)*'HXCEL Assumptions'!$B$20, 0)</f>
        <v>640</v>
      </c>
      <c r="BE14" s="454">
        <f>ROUND(BE4*'HXCEL Assumptions'!$B$16*('HXCEL Assumptions'!$B$17*'HXCEL Assumptions'!$B$18)*'HXCEL Assumptions'!$B$20, 0)</f>
        <v>640</v>
      </c>
      <c r="BF14" s="454">
        <f>ROUND(BF4*'HXCEL Assumptions'!$B$16*('HXCEL Assumptions'!$B$17*'HXCEL Assumptions'!$B$18)*'HXCEL Assumptions'!$B$20, 0)</f>
        <v>640</v>
      </c>
      <c r="BG14" s="454">
        <f>ROUND(BG4*'HXCEL Assumptions'!$B$16*('HXCEL Assumptions'!$B$17*'HXCEL Assumptions'!$B$18)*'HXCEL Assumptions'!$B$20, 0)</f>
        <v>640</v>
      </c>
      <c r="BH14" s="454">
        <f>ROUND(BH4*'HXCEL Assumptions'!$B$16*('HXCEL Assumptions'!$B$17*'HXCEL Assumptions'!$B$18)*'HXCEL Assumptions'!$B$20, 0)</f>
        <v>640</v>
      </c>
      <c r="BI14" s="454">
        <f>ROUND(BI4*'HXCEL Assumptions'!$B$16*('HXCEL Assumptions'!$B$17*'HXCEL Assumptions'!$B$18)*'HXCEL Assumptions'!$B$20, 0)</f>
        <v>640</v>
      </c>
    </row>
    <row r="15" spans="1:61">
      <c r="A15" s="438">
        <v>50</v>
      </c>
      <c r="B15" s="454">
        <f>ROUND(B5*'HXCEL Assumptions'!$B$16*('HXCEL Assumptions'!$B$17*'HXCEL Assumptions'!$B$18)*'HXCEL Assumptions'!$B$20, 0)</f>
        <v>0</v>
      </c>
      <c r="C15" s="454">
        <f>ROUND(C5*'HXCEL Assumptions'!$B$16*('HXCEL Assumptions'!$B$17*'HXCEL Assumptions'!$B$18)*'HXCEL Assumptions'!$B$20, 0)</f>
        <v>0</v>
      </c>
      <c r="D15" s="454">
        <f>ROUND(D5*'HXCEL Assumptions'!$B$16*('HXCEL Assumptions'!$B$17*'HXCEL Assumptions'!$B$18)*'HXCEL Assumptions'!$B$20, 0)</f>
        <v>0</v>
      </c>
      <c r="E15" s="454">
        <f>ROUND(E5*'HXCEL Assumptions'!$B$16*('HXCEL Assumptions'!$B$17*'HXCEL Assumptions'!$B$18)*'HXCEL Assumptions'!$B$20, 0)</f>
        <v>0</v>
      </c>
      <c r="F15" s="454">
        <f>ROUND(F5*'HXCEL Assumptions'!$B$16*('HXCEL Assumptions'!$B$17*'HXCEL Assumptions'!$B$18)*'HXCEL Assumptions'!$B$20, 0)</f>
        <v>0</v>
      </c>
      <c r="G15" s="454">
        <f>ROUND(G5*'HXCEL Assumptions'!$B$16*('HXCEL Assumptions'!$B$17*'HXCEL Assumptions'!$B$18)*'HXCEL Assumptions'!$B$20, 0)</f>
        <v>0</v>
      </c>
      <c r="H15" s="454">
        <f>ROUND(H5*'HXCEL Assumptions'!$B$16*('HXCEL Assumptions'!$B$17*'HXCEL Assumptions'!$B$18)*'HXCEL Assumptions'!$B$20, 0)</f>
        <v>0</v>
      </c>
      <c r="I15" s="454">
        <f>ROUND(I5*'HXCEL Assumptions'!$B$16*('HXCEL Assumptions'!$B$17*'HXCEL Assumptions'!$B$18)*'HXCEL Assumptions'!$B$20, 0)</f>
        <v>160</v>
      </c>
      <c r="J15" s="454">
        <f>ROUND(J5*'HXCEL Assumptions'!$B$16*('HXCEL Assumptions'!$B$17*'HXCEL Assumptions'!$B$18)*'HXCEL Assumptions'!$B$20, 0)</f>
        <v>160</v>
      </c>
      <c r="K15" s="454">
        <f>ROUND(K5*'HXCEL Assumptions'!$B$16*('HXCEL Assumptions'!$B$17*'HXCEL Assumptions'!$B$18)*'HXCEL Assumptions'!$B$20, 0)</f>
        <v>160</v>
      </c>
      <c r="L15" s="454">
        <f>ROUND(L5*'HXCEL Assumptions'!$B$16*('HXCEL Assumptions'!$B$17*'HXCEL Assumptions'!$B$18)*'HXCEL Assumptions'!$B$20, 0)</f>
        <v>160</v>
      </c>
      <c r="M15" s="454">
        <f>ROUND(M5*'HXCEL Assumptions'!$B$16*('HXCEL Assumptions'!$B$17*'HXCEL Assumptions'!$B$18)*'HXCEL Assumptions'!$B$20, 0)</f>
        <v>0</v>
      </c>
      <c r="N15" s="454">
        <f>ROUND(N5*'HXCEL Assumptions'!$B$16*('HXCEL Assumptions'!$B$17*'HXCEL Assumptions'!$B$18)*'HXCEL Assumptions'!$B$20, 0)</f>
        <v>0</v>
      </c>
      <c r="O15" s="454">
        <f>ROUND(O5*'HXCEL Assumptions'!$B$16*('HXCEL Assumptions'!$B$17*'HXCEL Assumptions'!$B$18)*'HXCEL Assumptions'!$B$20, 0)</f>
        <v>0</v>
      </c>
      <c r="P15" s="454">
        <f>ROUND(P5*'HXCEL Assumptions'!$B$16*('HXCEL Assumptions'!$B$17*'HXCEL Assumptions'!$B$18)*'HXCEL Assumptions'!$B$20, 0)</f>
        <v>0</v>
      </c>
      <c r="Q15" s="454">
        <f>ROUND(Q5*'HXCEL Assumptions'!$B$16*('HXCEL Assumptions'!$B$17*'HXCEL Assumptions'!$B$18)*'HXCEL Assumptions'!$B$20, 0)</f>
        <v>0</v>
      </c>
      <c r="R15" s="454">
        <f>ROUND(R5*'HXCEL Assumptions'!$B$16*('HXCEL Assumptions'!$B$17*'HXCEL Assumptions'!$B$18)*'HXCEL Assumptions'!$B$20, 0)</f>
        <v>0</v>
      </c>
      <c r="S15" s="454">
        <f>ROUND(S5*'HXCEL Assumptions'!$B$16*('HXCEL Assumptions'!$B$17*'HXCEL Assumptions'!$B$18)*'HXCEL Assumptions'!$B$20, 0)</f>
        <v>0</v>
      </c>
      <c r="T15" s="454">
        <f>ROUND(T5*'HXCEL Assumptions'!$B$16*('HXCEL Assumptions'!$B$17*'HXCEL Assumptions'!$B$18)*'HXCEL Assumptions'!$B$20, 0)</f>
        <v>0</v>
      </c>
      <c r="U15" s="454">
        <f>ROUND(U5*'HXCEL Assumptions'!$B$16*('HXCEL Assumptions'!$B$17*'HXCEL Assumptions'!$B$18)*'HXCEL Assumptions'!$B$20, 0)</f>
        <v>160</v>
      </c>
      <c r="V15" s="454">
        <f>ROUND(V5*'HXCEL Assumptions'!$B$16*('HXCEL Assumptions'!$B$17*'HXCEL Assumptions'!$B$18)*'HXCEL Assumptions'!$B$20, 0)</f>
        <v>160</v>
      </c>
      <c r="W15" s="454">
        <f>ROUND(W5*'HXCEL Assumptions'!$B$16*('HXCEL Assumptions'!$B$17*'HXCEL Assumptions'!$B$18)*'HXCEL Assumptions'!$B$20, 0)</f>
        <v>160</v>
      </c>
      <c r="X15" s="454">
        <f>ROUND(X5*'HXCEL Assumptions'!$B$16*('HXCEL Assumptions'!$B$17*'HXCEL Assumptions'!$B$18)*'HXCEL Assumptions'!$B$20, 0)</f>
        <v>0</v>
      </c>
      <c r="Y15" s="454">
        <f>ROUND(Y5*'HXCEL Assumptions'!$B$16*('HXCEL Assumptions'!$B$17*'HXCEL Assumptions'!$B$18)*'HXCEL Assumptions'!$B$20, 0)</f>
        <v>0</v>
      </c>
      <c r="Z15" s="454">
        <f>ROUND(Z5*'HXCEL Assumptions'!$B$16*('HXCEL Assumptions'!$B$17*'HXCEL Assumptions'!$B$18)*'HXCEL Assumptions'!$B$20, 0)</f>
        <v>0</v>
      </c>
      <c r="AA15" s="454">
        <f>ROUND(AA5*'HXCEL Assumptions'!$B$16*('HXCEL Assumptions'!$B$17*'HXCEL Assumptions'!$B$18)*'HXCEL Assumptions'!$B$20, 0)</f>
        <v>160</v>
      </c>
      <c r="AB15" s="454">
        <f>ROUND(AB5*'HXCEL Assumptions'!$B$16*('HXCEL Assumptions'!$B$17*'HXCEL Assumptions'!$B$18)*'HXCEL Assumptions'!$B$20, 0)</f>
        <v>160</v>
      </c>
      <c r="AC15" s="454">
        <f>ROUND(AC5*'HXCEL Assumptions'!$B$16*('HXCEL Assumptions'!$B$17*'HXCEL Assumptions'!$B$18)*'HXCEL Assumptions'!$B$20, 0)</f>
        <v>160</v>
      </c>
      <c r="AD15" s="454">
        <f>ROUND(AD5*'HXCEL Assumptions'!$B$16*('HXCEL Assumptions'!$B$17*'HXCEL Assumptions'!$B$18)*'HXCEL Assumptions'!$B$20, 0)</f>
        <v>320</v>
      </c>
      <c r="AE15" s="454">
        <f>ROUND(AE5*'HXCEL Assumptions'!$B$16*('HXCEL Assumptions'!$B$17*'HXCEL Assumptions'!$B$18)*'HXCEL Assumptions'!$B$20, 0)</f>
        <v>0</v>
      </c>
      <c r="AF15" s="454">
        <f>ROUND(AF5*'HXCEL Assumptions'!$B$16*('HXCEL Assumptions'!$B$17*'HXCEL Assumptions'!$B$18)*'HXCEL Assumptions'!$B$20, 0)</f>
        <v>320</v>
      </c>
      <c r="AG15" s="454">
        <f>ROUND(AG5*'HXCEL Assumptions'!$B$16*('HXCEL Assumptions'!$B$17*'HXCEL Assumptions'!$B$18)*'HXCEL Assumptions'!$B$20, 0)</f>
        <v>160</v>
      </c>
      <c r="AH15" s="454">
        <f>ROUND(AH5*'HXCEL Assumptions'!$B$16*('HXCEL Assumptions'!$B$17*'HXCEL Assumptions'!$B$18)*'HXCEL Assumptions'!$B$20, 0)</f>
        <v>160</v>
      </c>
      <c r="AI15" s="454">
        <f>ROUND(AI5*'HXCEL Assumptions'!$B$16*('HXCEL Assumptions'!$B$17*'HXCEL Assumptions'!$B$18)*'HXCEL Assumptions'!$B$20, 0)</f>
        <v>160</v>
      </c>
      <c r="AJ15" s="454">
        <f>ROUND(AJ5*'HXCEL Assumptions'!$B$16*('HXCEL Assumptions'!$B$17*'HXCEL Assumptions'!$B$18)*'HXCEL Assumptions'!$B$20, 0)</f>
        <v>480</v>
      </c>
      <c r="AK15" s="454">
        <f>ROUND(AK5*'HXCEL Assumptions'!$B$16*('HXCEL Assumptions'!$B$17*'HXCEL Assumptions'!$B$18)*'HXCEL Assumptions'!$B$20, 0)</f>
        <v>0</v>
      </c>
      <c r="AL15" s="454">
        <f>ROUND(AL5*'HXCEL Assumptions'!$B$16*('HXCEL Assumptions'!$B$17*'HXCEL Assumptions'!$B$18)*'HXCEL Assumptions'!$B$20, 0)</f>
        <v>160</v>
      </c>
      <c r="AM15" s="454">
        <f>ROUND(AM5*'HXCEL Assumptions'!$B$16*('HXCEL Assumptions'!$B$17*'HXCEL Assumptions'!$B$18)*'HXCEL Assumptions'!$B$20, 0)</f>
        <v>160</v>
      </c>
      <c r="AN15" s="454">
        <f>ROUND(AN5*'HXCEL Assumptions'!$B$16*('HXCEL Assumptions'!$B$17*'HXCEL Assumptions'!$B$18)*'HXCEL Assumptions'!$B$20, 0)</f>
        <v>320</v>
      </c>
      <c r="AO15" s="454">
        <f>ROUND(AO5*'HXCEL Assumptions'!$B$16*('HXCEL Assumptions'!$B$17*'HXCEL Assumptions'!$B$18)*'HXCEL Assumptions'!$B$20, 0)</f>
        <v>0</v>
      </c>
      <c r="AP15" s="454">
        <f>ROUND(AP5*'HXCEL Assumptions'!$B$16*('HXCEL Assumptions'!$B$17*'HXCEL Assumptions'!$B$18)*'HXCEL Assumptions'!$B$20, 0)</f>
        <v>0</v>
      </c>
      <c r="AQ15" s="454">
        <f>ROUND(AQ5*'HXCEL Assumptions'!$B$16*('HXCEL Assumptions'!$B$17*'HXCEL Assumptions'!$B$18)*'HXCEL Assumptions'!$B$20, 0)</f>
        <v>0</v>
      </c>
      <c r="AR15" s="454">
        <f>ROUND(AR5*'HXCEL Assumptions'!$B$16*('HXCEL Assumptions'!$B$17*'HXCEL Assumptions'!$B$18)*'HXCEL Assumptions'!$B$20, 0)</f>
        <v>160</v>
      </c>
      <c r="AS15" s="454">
        <f>ROUND(AS5*'HXCEL Assumptions'!$B$16*('HXCEL Assumptions'!$B$17*'HXCEL Assumptions'!$B$18)*'HXCEL Assumptions'!$B$20, 0)</f>
        <v>160</v>
      </c>
      <c r="AT15" s="454">
        <f>ROUND(AT5*'HXCEL Assumptions'!$B$16*('HXCEL Assumptions'!$B$17*'HXCEL Assumptions'!$B$18)*'HXCEL Assumptions'!$B$20, 0)</f>
        <v>160</v>
      </c>
      <c r="AU15" s="454">
        <f>ROUND(AU5*'HXCEL Assumptions'!$B$16*('HXCEL Assumptions'!$B$17*'HXCEL Assumptions'!$B$18)*'HXCEL Assumptions'!$B$20, 0)</f>
        <v>160</v>
      </c>
      <c r="AV15" s="454">
        <f>ROUND(AV5*'HXCEL Assumptions'!$B$16*('HXCEL Assumptions'!$B$17*'HXCEL Assumptions'!$B$18)*'HXCEL Assumptions'!$B$20, 0)</f>
        <v>320</v>
      </c>
      <c r="AW15" s="454">
        <f>ROUND(AW5*'HXCEL Assumptions'!$B$16*('HXCEL Assumptions'!$B$17*'HXCEL Assumptions'!$B$18)*'HXCEL Assumptions'!$B$20, 0)</f>
        <v>320</v>
      </c>
      <c r="AX15" s="454">
        <f>ROUND(AX5*'HXCEL Assumptions'!$B$16*('HXCEL Assumptions'!$B$17*'HXCEL Assumptions'!$B$18)*'HXCEL Assumptions'!$B$20, 0)</f>
        <v>160</v>
      </c>
      <c r="AY15" s="454">
        <f>ROUND(AY5*'HXCEL Assumptions'!$B$16*('HXCEL Assumptions'!$B$17*'HXCEL Assumptions'!$B$18)*'HXCEL Assumptions'!$B$20, 0)</f>
        <v>160</v>
      </c>
      <c r="AZ15" s="454">
        <f>ROUND(AZ5*'HXCEL Assumptions'!$B$16*('HXCEL Assumptions'!$B$17*'HXCEL Assumptions'!$B$18)*'HXCEL Assumptions'!$B$20, 0)</f>
        <v>320</v>
      </c>
      <c r="BA15" s="454">
        <f>ROUND(BA5*'HXCEL Assumptions'!$B$16*('HXCEL Assumptions'!$B$17*'HXCEL Assumptions'!$B$18)*'HXCEL Assumptions'!$B$20, 0)</f>
        <v>480</v>
      </c>
      <c r="BB15" s="454">
        <f>ROUND(BB5*'HXCEL Assumptions'!$B$16*('HXCEL Assumptions'!$B$17*'HXCEL Assumptions'!$B$18)*'HXCEL Assumptions'!$B$20, 0)</f>
        <v>640</v>
      </c>
      <c r="BC15" s="454">
        <f>ROUND(BC5*'HXCEL Assumptions'!$B$16*('HXCEL Assumptions'!$B$17*'HXCEL Assumptions'!$B$18)*'HXCEL Assumptions'!$B$20, 0)</f>
        <v>160</v>
      </c>
      <c r="BD15" s="454">
        <f>ROUND(BD5*'HXCEL Assumptions'!$B$16*('HXCEL Assumptions'!$B$17*'HXCEL Assumptions'!$B$18)*'HXCEL Assumptions'!$B$20, 0)</f>
        <v>320</v>
      </c>
      <c r="BE15" s="454">
        <f>ROUND(BE5*'HXCEL Assumptions'!$B$16*('HXCEL Assumptions'!$B$17*'HXCEL Assumptions'!$B$18)*'HXCEL Assumptions'!$B$20, 0)</f>
        <v>320</v>
      </c>
      <c r="BF15" s="454">
        <f>ROUND(BF5*'HXCEL Assumptions'!$B$16*('HXCEL Assumptions'!$B$17*'HXCEL Assumptions'!$B$18)*'HXCEL Assumptions'!$B$20, 0)</f>
        <v>480</v>
      </c>
      <c r="BG15" s="454">
        <f>ROUND(BG5*'HXCEL Assumptions'!$B$16*('HXCEL Assumptions'!$B$17*'HXCEL Assumptions'!$B$18)*'HXCEL Assumptions'!$B$20, 0)</f>
        <v>480</v>
      </c>
      <c r="BH15" s="454">
        <f>ROUND(BH5*'HXCEL Assumptions'!$B$16*('HXCEL Assumptions'!$B$17*'HXCEL Assumptions'!$B$18)*'HXCEL Assumptions'!$B$20, 0)</f>
        <v>480</v>
      </c>
      <c r="BI15" s="454">
        <f>ROUND(BI5*'HXCEL Assumptions'!$B$16*('HXCEL Assumptions'!$B$17*'HXCEL Assumptions'!$B$18)*'HXCEL Assumptions'!$B$20, 0)</f>
        <v>480</v>
      </c>
    </row>
    <row r="16" spans="1:61">
      <c r="A16" s="438">
        <v>100</v>
      </c>
      <c r="B16" s="454">
        <f>ROUND(B6*'HXCEL Assumptions'!$B$16*('HXCEL Assumptions'!$B$17*'HXCEL Assumptions'!$B$18)*'HXCEL Assumptions'!$B$20, 0)</f>
        <v>0</v>
      </c>
      <c r="C16" s="454">
        <f>ROUND(C6*'HXCEL Assumptions'!$B$16*('HXCEL Assumptions'!$B$17*'HXCEL Assumptions'!$B$18)*'HXCEL Assumptions'!$B$20, 0)</f>
        <v>0</v>
      </c>
      <c r="D16" s="454">
        <f>ROUND(D6*'HXCEL Assumptions'!$B$16*('HXCEL Assumptions'!$B$17*'HXCEL Assumptions'!$B$18)*'HXCEL Assumptions'!$B$20, 0)</f>
        <v>0</v>
      </c>
      <c r="E16" s="454">
        <f>ROUND(E6*'HXCEL Assumptions'!$B$16*('HXCEL Assumptions'!$B$17*'HXCEL Assumptions'!$B$18)*'HXCEL Assumptions'!$B$20, 0)</f>
        <v>0</v>
      </c>
      <c r="F16" s="454">
        <f>ROUND(F6*'HXCEL Assumptions'!$B$16*('HXCEL Assumptions'!$B$17*'HXCEL Assumptions'!$B$18)*'HXCEL Assumptions'!$B$20, 0)</f>
        <v>0</v>
      </c>
      <c r="G16" s="454">
        <f>ROUND(G6*'HXCEL Assumptions'!$B$16*('HXCEL Assumptions'!$B$17*'HXCEL Assumptions'!$B$18)*'HXCEL Assumptions'!$B$20, 0)</f>
        <v>0</v>
      </c>
      <c r="H16" s="454">
        <f>ROUND(H6*'HXCEL Assumptions'!$B$16*('HXCEL Assumptions'!$B$17*'HXCEL Assumptions'!$B$18)*'HXCEL Assumptions'!$B$20, 0)</f>
        <v>0</v>
      </c>
      <c r="I16" s="454">
        <f>ROUND(I6*'HXCEL Assumptions'!$B$16*('HXCEL Assumptions'!$B$17*'HXCEL Assumptions'!$B$18)*'HXCEL Assumptions'!$B$20, 0)</f>
        <v>0</v>
      </c>
      <c r="J16" s="454">
        <f>ROUND(J6*'HXCEL Assumptions'!$B$16*('HXCEL Assumptions'!$B$17*'HXCEL Assumptions'!$B$18)*'HXCEL Assumptions'!$B$20, 0)</f>
        <v>160</v>
      </c>
      <c r="K16" s="454">
        <f>ROUND(K6*'HXCEL Assumptions'!$B$16*('HXCEL Assumptions'!$B$17*'HXCEL Assumptions'!$B$18)*'HXCEL Assumptions'!$B$20, 0)</f>
        <v>160</v>
      </c>
      <c r="L16" s="454">
        <f>ROUND(L6*'HXCEL Assumptions'!$B$16*('HXCEL Assumptions'!$B$17*'HXCEL Assumptions'!$B$18)*'HXCEL Assumptions'!$B$20, 0)</f>
        <v>0</v>
      </c>
      <c r="M16" s="454">
        <f>ROUND(M6*'HXCEL Assumptions'!$B$16*('HXCEL Assumptions'!$B$17*'HXCEL Assumptions'!$B$18)*'HXCEL Assumptions'!$B$20, 0)</f>
        <v>0</v>
      </c>
      <c r="N16" s="454">
        <f>ROUND(N6*'HXCEL Assumptions'!$B$16*('HXCEL Assumptions'!$B$17*'HXCEL Assumptions'!$B$18)*'HXCEL Assumptions'!$B$20, 0)</f>
        <v>0</v>
      </c>
      <c r="O16" s="454">
        <f>ROUND(O6*'HXCEL Assumptions'!$B$16*('HXCEL Assumptions'!$B$17*'HXCEL Assumptions'!$B$18)*'HXCEL Assumptions'!$B$20, 0)</f>
        <v>0</v>
      </c>
      <c r="P16" s="454">
        <f>ROUND(P6*'HXCEL Assumptions'!$B$16*('HXCEL Assumptions'!$B$17*'HXCEL Assumptions'!$B$18)*'HXCEL Assumptions'!$B$20, 0)</f>
        <v>0</v>
      </c>
      <c r="Q16" s="454">
        <f>ROUND(Q6*'HXCEL Assumptions'!$B$16*('HXCEL Assumptions'!$B$17*'HXCEL Assumptions'!$B$18)*'HXCEL Assumptions'!$B$20, 0)</f>
        <v>0</v>
      </c>
      <c r="R16" s="454">
        <f>ROUND(R6*'HXCEL Assumptions'!$B$16*('HXCEL Assumptions'!$B$17*'HXCEL Assumptions'!$B$18)*'HXCEL Assumptions'!$B$20, 0)</f>
        <v>160</v>
      </c>
      <c r="S16" s="454">
        <f>ROUND(S6*'HXCEL Assumptions'!$B$16*('HXCEL Assumptions'!$B$17*'HXCEL Assumptions'!$B$18)*'HXCEL Assumptions'!$B$20, 0)</f>
        <v>160</v>
      </c>
      <c r="T16" s="454">
        <f>ROUND(T6*'HXCEL Assumptions'!$B$16*('HXCEL Assumptions'!$B$17*'HXCEL Assumptions'!$B$18)*'HXCEL Assumptions'!$B$20, 0)</f>
        <v>160</v>
      </c>
      <c r="U16" s="454">
        <f>ROUND(U6*'HXCEL Assumptions'!$B$16*('HXCEL Assumptions'!$B$17*'HXCEL Assumptions'!$B$18)*'HXCEL Assumptions'!$B$20, 0)</f>
        <v>0</v>
      </c>
      <c r="V16" s="454">
        <f>ROUND(V6*'HXCEL Assumptions'!$B$16*('HXCEL Assumptions'!$B$17*'HXCEL Assumptions'!$B$18)*'HXCEL Assumptions'!$B$20, 0)</f>
        <v>0</v>
      </c>
      <c r="W16" s="454">
        <f>ROUND(W6*'HXCEL Assumptions'!$B$16*('HXCEL Assumptions'!$B$17*'HXCEL Assumptions'!$B$18)*'HXCEL Assumptions'!$B$20, 0)</f>
        <v>0</v>
      </c>
      <c r="X16" s="454">
        <f>ROUND(X6*'HXCEL Assumptions'!$B$16*('HXCEL Assumptions'!$B$17*'HXCEL Assumptions'!$B$18)*'HXCEL Assumptions'!$B$20, 0)</f>
        <v>160</v>
      </c>
      <c r="Y16" s="454">
        <f>ROUND(Y6*'HXCEL Assumptions'!$B$16*('HXCEL Assumptions'!$B$17*'HXCEL Assumptions'!$B$18)*'HXCEL Assumptions'!$B$20, 0)</f>
        <v>0</v>
      </c>
      <c r="Z16" s="454">
        <f>ROUND(Z6*'HXCEL Assumptions'!$B$16*('HXCEL Assumptions'!$B$17*'HXCEL Assumptions'!$B$18)*'HXCEL Assumptions'!$B$20, 0)</f>
        <v>160</v>
      </c>
      <c r="AA16" s="454">
        <f>ROUND(AA6*'HXCEL Assumptions'!$B$16*('HXCEL Assumptions'!$B$17*'HXCEL Assumptions'!$B$18)*'HXCEL Assumptions'!$B$20, 0)</f>
        <v>160</v>
      </c>
      <c r="AB16" s="454">
        <f>ROUND(AB6*'HXCEL Assumptions'!$B$16*('HXCEL Assumptions'!$B$17*'HXCEL Assumptions'!$B$18)*'HXCEL Assumptions'!$B$20, 0)</f>
        <v>160</v>
      </c>
      <c r="AC16" s="454">
        <f>ROUND(AC6*'HXCEL Assumptions'!$B$16*('HXCEL Assumptions'!$B$17*'HXCEL Assumptions'!$B$18)*'HXCEL Assumptions'!$B$20, 0)</f>
        <v>0</v>
      </c>
      <c r="AD16" s="454">
        <f>ROUND(AD6*'HXCEL Assumptions'!$B$16*('HXCEL Assumptions'!$B$17*'HXCEL Assumptions'!$B$18)*'HXCEL Assumptions'!$B$20, 0)</f>
        <v>0</v>
      </c>
      <c r="AE16" s="454">
        <f>ROUND(AE6*'HXCEL Assumptions'!$B$16*('HXCEL Assumptions'!$B$17*'HXCEL Assumptions'!$B$18)*'HXCEL Assumptions'!$B$20, 0)</f>
        <v>0</v>
      </c>
      <c r="AF16" s="454">
        <f>ROUND(AF6*'HXCEL Assumptions'!$B$16*('HXCEL Assumptions'!$B$17*'HXCEL Assumptions'!$B$18)*'HXCEL Assumptions'!$B$20, 0)</f>
        <v>0</v>
      </c>
      <c r="AG16" s="454">
        <f>ROUND(AG6*'HXCEL Assumptions'!$B$16*('HXCEL Assumptions'!$B$17*'HXCEL Assumptions'!$B$18)*'HXCEL Assumptions'!$B$20, 0)</f>
        <v>0</v>
      </c>
      <c r="AH16" s="454">
        <f>ROUND(AH6*'HXCEL Assumptions'!$B$16*('HXCEL Assumptions'!$B$17*'HXCEL Assumptions'!$B$18)*'HXCEL Assumptions'!$B$20, 0)</f>
        <v>0</v>
      </c>
      <c r="AI16" s="454">
        <f>ROUND(AI6*'HXCEL Assumptions'!$B$16*('HXCEL Assumptions'!$B$17*'HXCEL Assumptions'!$B$18)*'HXCEL Assumptions'!$B$20, 0)</f>
        <v>160</v>
      </c>
      <c r="AJ16" s="454">
        <f>ROUND(AJ6*'HXCEL Assumptions'!$B$16*('HXCEL Assumptions'!$B$17*'HXCEL Assumptions'!$B$18)*'HXCEL Assumptions'!$B$20, 0)</f>
        <v>160</v>
      </c>
      <c r="AK16" s="454">
        <f>ROUND(AK6*'HXCEL Assumptions'!$B$16*('HXCEL Assumptions'!$B$17*'HXCEL Assumptions'!$B$18)*'HXCEL Assumptions'!$B$20, 0)</f>
        <v>0</v>
      </c>
      <c r="AL16" s="454">
        <f>ROUND(AL6*'HXCEL Assumptions'!$B$16*('HXCEL Assumptions'!$B$17*'HXCEL Assumptions'!$B$18)*'HXCEL Assumptions'!$B$20, 0)</f>
        <v>160</v>
      </c>
      <c r="AM16" s="454">
        <f>ROUND(AM6*'HXCEL Assumptions'!$B$16*('HXCEL Assumptions'!$B$17*'HXCEL Assumptions'!$B$18)*'HXCEL Assumptions'!$B$20, 0)</f>
        <v>160</v>
      </c>
      <c r="AN16" s="454">
        <f>ROUND(AN6*'HXCEL Assumptions'!$B$16*('HXCEL Assumptions'!$B$17*'HXCEL Assumptions'!$B$18)*'HXCEL Assumptions'!$B$20, 0)</f>
        <v>0</v>
      </c>
      <c r="AO16" s="454">
        <f>ROUND(AO6*'HXCEL Assumptions'!$B$16*('HXCEL Assumptions'!$B$17*'HXCEL Assumptions'!$B$18)*'HXCEL Assumptions'!$B$20, 0)</f>
        <v>0</v>
      </c>
      <c r="AP16" s="454">
        <f>ROUND(AP6*'HXCEL Assumptions'!$B$16*('HXCEL Assumptions'!$B$17*'HXCEL Assumptions'!$B$18)*'HXCEL Assumptions'!$B$20, 0)</f>
        <v>160</v>
      </c>
      <c r="AQ16" s="454">
        <f>ROUND(AQ6*'HXCEL Assumptions'!$B$16*('HXCEL Assumptions'!$B$17*'HXCEL Assumptions'!$B$18)*'HXCEL Assumptions'!$B$20, 0)</f>
        <v>0</v>
      </c>
      <c r="AR16" s="454">
        <f>ROUND(AR6*'HXCEL Assumptions'!$B$16*('HXCEL Assumptions'!$B$17*'HXCEL Assumptions'!$B$18)*'HXCEL Assumptions'!$B$20, 0)</f>
        <v>0</v>
      </c>
      <c r="AS16" s="454">
        <f>ROUND(AS6*'HXCEL Assumptions'!$B$16*('HXCEL Assumptions'!$B$17*'HXCEL Assumptions'!$B$18)*'HXCEL Assumptions'!$B$20, 0)</f>
        <v>0</v>
      </c>
      <c r="AT16" s="454">
        <f>ROUND(AT6*'HXCEL Assumptions'!$B$16*('HXCEL Assumptions'!$B$17*'HXCEL Assumptions'!$B$18)*'HXCEL Assumptions'!$B$20, 0)</f>
        <v>160</v>
      </c>
      <c r="AU16" s="454">
        <f>ROUND(AU6*'HXCEL Assumptions'!$B$16*('HXCEL Assumptions'!$B$17*'HXCEL Assumptions'!$B$18)*'HXCEL Assumptions'!$B$20, 0)</f>
        <v>0</v>
      </c>
      <c r="AV16" s="454">
        <f>ROUND(AV6*'HXCEL Assumptions'!$B$16*('HXCEL Assumptions'!$B$17*'HXCEL Assumptions'!$B$18)*'HXCEL Assumptions'!$B$20, 0)</f>
        <v>160</v>
      </c>
      <c r="AW16" s="454">
        <f>ROUND(AW6*'HXCEL Assumptions'!$B$16*('HXCEL Assumptions'!$B$17*'HXCEL Assumptions'!$B$18)*'HXCEL Assumptions'!$B$20, 0)</f>
        <v>0</v>
      </c>
      <c r="AX16" s="454">
        <f>ROUND(AX6*'HXCEL Assumptions'!$B$16*('HXCEL Assumptions'!$B$17*'HXCEL Assumptions'!$B$18)*'HXCEL Assumptions'!$B$20, 0)</f>
        <v>160</v>
      </c>
      <c r="AY16" s="454">
        <f>ROUND(AY6*'HXCEL Assumptions'!$B$16*('HXCEL Assumptions'!$B$17*'HXCEL Assumptions'!$B$18)*'HXCEL Assumptions'!$B$20, 0)</f>
        <v>160</v>
      </c>
      <c r="AZ16" s="454">
        <f>ROUND(AZ6*'HXCEL Assumptions'!$B$16*('HXCEL Assumptions'!$B$17*'HXCEL Assumptions'!$B$18)*'HXCEL Assumptions'!$B$20, 0)</f>
        <v>160</v>
      </c>
      <c r="BA16" s="454">
        <f>ROUND(BA6*'HXCEL Assumptions'!$B$16*('HXCEL Assumptions'!$B$17*'HXCEL Assumptions'!$B$18)*'HXCEL Assumptions'!$B$20, 0)</f>
        <v>160</v>
      </c>
      <c r="BB16" s="454">
        <f>ROUND(BB6*'HXCEL Assumptions'!$B$16*('HXCEL Assumptions'!$B$17*'HXCEL Assumptions'!$B$18)*'HXCEL Assumptions'!$B$20, 0)</f>
        <v>0</v>
      </c>
      <c r="BC16" s="454">
        <f>ROUND(BC6*'HXCEL Assumptions'!$B$16*('HXCEL Assumptions'!$B$17*'HXCEL Assumptions'!$B$18)*'HXCEL Assumptions'!$B$20, 0)</f>
        <v>0</v>
      </c>
      <c r="BD16" s="454">
        <f>ROUND(BD6*'HXCEL Assumptions'!$B$16*('HXCEL Assumptions'!$B$17*'HXCEL Assumptions'!$B$18)*'HXCEL Assumptions'!$B$20, 0)</f>
        <v>0</v>
      </c>
      <c r="BE16" s="454">
        <f>ROUND(BE6*'HXCEL Assumptions'!$B$16*('HXCEL Assumptions'!$B$17*'HXCEL Assumptions'!$B$18)*'HXCEL Assumptions'!$B$20, 0)</f>
        <v>0</v>
      </c>
      <c r="BF16" s="454">
        <f>ROUND(BF6*'HXCEL Assumptions'!$B$16*('HXCEL Assumptions'!$B$17*'HXCEL Assumptions'!$B$18)*'HXCEL Assumptions'!$B$20, 0)</f>
        <v>320</v>
      </c>
      <c r="BG16" s="454">
        <f>ROUND(BG6*'HXCEL Assumptions'!$B$16*('HXCEL Assumptions'!$B$17*'HXCEL Assumptions'!$B$18)*'HXCEL Assumptions'!$B$20, 0)</f>
        <v>160</v>
      </c>
      <c r="BH16" s="454">
        <f>ROUND(BH6*'HXCEL Assumptions'!$B$16*('HXCEL Assumptions'!$B$17*'HXCEL Assumptions'!$B$18)*'HXCEL Assumptions'!$B$20, 0)</f>
        <v>0</v>
      </c>
      <c r="BI16" s="454">
        <f>ROUND(BI6*'HXCEL Assumptions'!$B$16*('HXCEL Assumptions'!$B$17*'HXCEL Assumptions'!$B$18)*'HXCEL Assumptions'!$B$20, 0)</f>
        <v>0</v>
      </c>
    </row>
    <row r="17" spans="1:61">
      <c r="A17" s="438">
        <v>200</v>
      </c>
      <c r="B17" s="454">
        <f>ROUND(B7*'HXCEL Assumptions'!$B$16*('HXCEL Assumptions'!$B$17*'HXCEL Assumptions'!$B$18)*'HXCEL Assumptions'!$B$20, 0)</f>
        <v>0</v>
      </c>
      <c r="C17" s="454">
        <f>ROUND(C7*'HXCEL Assumptions'!$B$16*('HXCEL Assumptions'!$B$17*'HXCEL Assumptions'!$B$18)*'HXCEL Assumptions'!$B$20, 0)</f>
        <v>0</v>
      </c>
      <c r="D17" s="454">
        <f>ROUND(D7*'HXCEL Assumptions'!$B$16*('HXCEL Assumptions'!$B$17*'HXCEL Assumptions'!$B$18)*'HXCEL Assumptions'!$B$20, 0)</f>
        <v>0</v>
      </c>
      <c r="E17" s="454">
        <f>ROUND(E7*'HXCEL Assumptions'!$B$16*('HXCEL Assumptions'!$B$17*'HXCEL Assumptions'!$B$18)*'HXCEL Assumptions'!$B$20, 0)</f>
        <v>0</v>
      </c>
      <c r="F17" s="454">
        <f>ROUND(F7*'HXCEL Assumptions'!$B$16*('HXCEL Assumptions'!$B$17*'HXCEL Assumptions'!$B$18)*'HXCEL Assumptions'!$B$20, 0)</f>
        <v>0</v>
      </c>
      <c r="G17" s="454">
        <f>ROUND(G7*'HXCEL Assumptions'!$B$16*('HXCEL Assumptions'!$B$17*'HXCEL Assumptions'!$B$18)*'HXCEL Assumptions'!$B$20, 0)</f>
        <v>0</v>
      </c>
      <c r="H17" s="454">
        <f>ROUND(H7*'HXCEL Assumptions'!$B$16*('HXCEL Assumptions'!$B$17*'HXCEL Assumptions'!$B$18)*'HXCEL Assumptions'!$B$20, 0)</f>
        <v>0</v>
      </c>
      <c r="I17" s="454">
        <f>ROUND(I7*'HXCEL Assumptions'!$B$16*('HXCEL Assumptions'!$B$17*'HXCEL Assumptions'!$B$18)*'HXCEL Assumptions'!$B$20, 0)</f>
        <v>0</v>
      </c>
      <c r="J17" s="454">
        <f>ROUND(J7*'HXCEL Assumptions'!$B$16*('HXCEL Assumptions'!$B$17*'HXCEL Assumptions'!$B$18)*'HXCEL Assumptions'!$B$20, 0)</f>
        <v>0</v>
      </c>
      <c r="K17" s="454">
        <f>ROUND(K7*'HXCEL Assumptions'!$B$16*('HXCEL Assumptions'!$B$17*'HXCEL Assumptions'!$B$18)*'HXCEL Assumptions'!$B$20, 0)</f>
        <v>0</v>
      </c>
      <c r="L17" s="454">
        <f>ROUND(L7*'HXCEL Assumptions'!$B$16*('HXCEL Assumptions'!$B$17*'HXCEL Assumptions'!$B$18)*'HXCEL Assumptions'!$B$20, 0)</f>
        <v>0</v>
      </c>
      <c r="M17" s="454">
        <f>ROUND(M7*'HXCEL Assumptions'!$B$16*('HXCEL Assumptions'!$B$17*'HXCEL Assumptions'!$B$18)*'HXCEL Assumptions'!$B$20, 0)</f>
        <v>0</v>
      </c>
      <c r="N17" s="454">
        <f>ROUND(N7*'HXCEL Assumptions'!$B$16*('HXCEL Assumptions'!$B$17*'HXCEL Assumptions'!$B$18)*'HXCEL Assumptions'!$B$20, 0)</f>
        <v>0</v>
      </c>
      <c r="O17" s="454">
        <f>ROUND(O7*'HXCEL Assumptions'!$B$16*('HXCEL Assumptions'!$B$17*'HXCEL Assumptions'!$B$18)*'HXCEL Assumptions'!$B$20, 0)</f>
        <v>0</v>
      </c>
      <c r="P17" s="454">
        <f>ROUND(P7*'HXCEL Assumptions'!$B$16*('HXCEL Assumptions'!$B$17*'HXCEL Assumptions'!$B$18)*'HXCEL Assumptions'!$B$20, 0)</f>
        <v>0</v>
      </c>
      <c r="Q17" s="454">
        <f>ROUND(Q7*'HXCEL Assumptions'!$B$16*('HXCEL Assumptions'!$B$17*'HXCEL Assumptions'!$B$18)*'HXCEL Assumptions'!$B$20, 0)</f>
        <v>0</v>
      </c>
      <c r="R17" s="454">
        <f>ROUND(R7*'HXCEL Assumptions'!$B$16*('HXCEL Assumptions'!$B$17*'HXCEL Assumptions'!$B$18)*'HXCEL Assumptions'!$B$20, 0)</f>
        <v>160</v>
      </c>
      <c r="S17" s="454">
        <f>ROUND(S7*'HXCEL Assumptions'!$B$16*('HXCEL Assumptions'!$B$17*'HXCEL Assumptions'!$B$18)*'HXCEL Assumptions'!$B$20, 0)</f>
        <v>0</v>
      </c>
      <c r="T17" s="454">
        <f>ROUND(T7*'HXCEL Assumptions'!$B$16*('HXCEL Assumptions'!$B$17*'HXCEL Assumptions'!$B$18)*'HXCEL Assumptions'!$B$20, 0)</f>
        <v>0</v>
      </c>
      <c r="U17" s="454">
        <f>ROUND(U7*'HXCEL Assumptions'!$B$16*('HXCEL Assumptions'!$B$17*'HXCEL Assumptions'!$B$18)*'HXCEL Assumptions'!$B$20, 0)</f>
        <v>0</v>
      </c>
      <c r="V17" s="454">
        <f>ROUND(V7*'HXCEL Assumptions'!$B$16*('HXCEL Assumptions'!$B$17*'HXCEL Assumptions'!$B$18)*'HXCEL Assumptions'!$B$20, 0)</f>
        <v>160</v>
      </c>
      <c r="W17" s="454">
        <f>ROUND(W7*'HXCEL Assumptions'!$B$16*('HXCEL Assumptions'!$B$17*'HXCEL Assumptions'!$B$18)*'HXCEL Assumptions'!$B$20, 0)</f>
        <v>0</v>
      </c>
      <c r="X17" s="454">
        <f>ROUND(X7*'HXCEL Assumptions'!$B$16*('HXCEL Assumptions'!$B$17*'HXCEL Assumptions'!$B$18)*'HXCEL Assumptions'!$B$20, 0)</f>
        <v>0</v>
      </c>
      <c r="Y17" s="454">
        <f>ROUND(Y7*'HXCEL Assumptions'!$B$16*('HXCEL Assumptions'!$B$17*'HXCEL Assumptions'!$B$18)*'HXCEL Assumptions'!$B$20, 0)</f>
        <v>0</v>
      </c>
      <c r="Z17" s="454">
        <f>ROUND(Z7*'HXCEL Assumptions'!$B$16*('HXCEL Assumptions'!$B$17*'HXCEL Assumptions'!$B$18)*'HXCEL Assumptions'!$B$20, 0)</f>
        <v>160</v>
      </c>
      <c r="AA17" s="454">
        <f>ROUND(AA7*'HXCEL Assumptions'!$B$16*('HXCEL Assumptions'!$B$17*'HXCEL Assumptions'!$B$18)*'HXCEL Assumptions'!$B$20, 0)</f>
        <v>160</v>
      </c>
      <c r="AB17" s="454">
        <f>ROUND(AB7*'HXCEL Assumptions'!$B$16*('HXCEL Assumptions'!$B$17*'HXCEL Assumptions'!$B$18)*'HXCEL Assumptions'!$B$20, 0)</f>
        <v>160</v>
      </c>
      <c r="AC17" s="454">
        <f>ROUND(AC7*'HXCEL Assumptions'!$B$16*('HXCEL Assumptions'!$B$17*'HXCEL Assumptions'!$B$18)*'HXCEL Assumptions'!$B$20, 0)</f>
        <v>160</v>
      </c>
      <c r="AD17" s="454">
        <f>ROUND(AD7*'HXCEL Assumptions'!$B$16*('HXCEL Assumptions'!$B$17*'HXCEL Assumptions'!$B$18)*'HXCEL Assumptions'!$B$20, 0)</f>
        <v>0</v>
      </c>
      <c r="AE17" s="454">
        <f>ROUND(AE7*'HXCEL Assumptions'!$B$16*('HXCEL Assumptions'!$B$17*'HXCEL Assumptions'!$B$18)*'HXCEL Assumptions'!$B$20, 0)</f>
        <v>0</v>
      </c>
      <c r="AF17" s="454">
        <f>ROUND(AF7*'HXCEL Assumptions'!$B$16*('HXCEL Assumptions'!$B$17*'HXCEL Assumptions'!$B$18)*'HXCEL Assumptions'!$B$20, 0)</f>
        <v>0</v>
      </c>
      <c r="AG17" s="454">
        <f>ROUND(AG7*'HXCEL Assumptions'!$B$16*('HXCEL Assumptions'!$B$17*'HXCEL Assumptions'!$B$18)*'HXCEL Assumptions'!$B$20, 0)</f>
        <v>0</v>
      </c>
      <c r="AH17" s="454">
        <f>ROUND(AH7*'HXCEL Assumptions'!$B$16*('HXCEL Assumptions'!$B$17*'HXCEL Assumptions'!$B$18)*'HXCEL Assumptions'!$B$20, 0)</f>
        <v>0</v>
      </c>
      <c r="AI17" s="454">
        <f>ROUND(AI7*'HXCEL Assumptions'!$B$16*('HXCEL Assumptions'!$B$17*'HXCEL Assumptions'!$B$18)*'HXCEL Assumptions'!$B$20, 0)</f>
        <v>160</v>
      </c>
      <c r="AJ17" s="454">
        <f>ROUND(AJ7*'HXCEL Assumptions'!$B$16*('HXCEL Assumptions'!$B$17*'HXCEL Assumptions'!$B$18)*'HXCEL Assumptions'!$B$20, 0)</f>
        <v>160</v>
      </c>
      <c r="AK17" s="454">
        <f>ROUND(AK7*'HXCEL Assumptions'!$B$16*('HXCEL Assumptions'!$B$17*'HXCEL Assumptions'!$B$18)*'HXCEL Assumptions'!$B$20, 0)</f>
        <v>160</v>
      </c>
      <c r="AL17" s="454">
        <f>ROUND(AL7*'HXCEL Assumptions'!$B$16*('HXCEL Assumptions'!$B$17*'HXCEL Assumptions'!$B$18)*'HXCEL Assumptions'!$B$20, 0)</f>
        <v>0</v>
      </c>
      <c r="AM17" s="454">
        <f>ROUND(AM7*'HXCEL Assumptions'!$B$16*('HXCEL Assumptions'!$B$17*'HXCEL Assumptions'!$B$18)*'HXCEL Assumptions'!$B$20, 0)</f>
        <v>0</v>
      </c>
      <c r="AN17" s="454">
        <f>ROUND(AN7*'HXCEL Assumptions'!$B$16*('HXCEL Assumptions'!$B$17*'HXCEL Assumptions'!$B$18)*'HXCEL Assumptions'!$B$20, 0)</f>
        <v>0</v>
      </c>
      <c r="AO17" s="454">
        <f>ROUND(AO7*'HXCEL Assumptions'!$B$16*('HXCEL Assumptions'!$B$17*'HXCEL Assumptions'!$B$18)*'HXCEL Assumptions'!$B$20, 0)</f>
        <v>160</v>
      </c>
      <c r="AP17" s="454">
        <f>ROUND(AP7*'HXCEL Assumptions'!$B$16*('HXCEL Assumptions'!$B$17*'HXCEL Assumptions'!$B$18)*'HXCEL Assumptions'!$B$20, 0)</f>
        <v>160</v>
      </c>
      <c r="AQ17" s="454">
        <f>ROUND(AQ7*'HXCEL Assumptions'!$B$16*('HXCEL Assumptions'!$B$17*'HXCEL Assumptions'!$B$18)*'HXCEL Assumptions'!$B$20, 0)</f>
        <v>0</v>
      </c>
      <c r="AR17" s="454">
        <f>ROUND(AR7*'HXCEL Assumptions'!$B$16*('HXCEL Assumptions'!$B$17*'HXCEL Assumptions'!$B$18)*'HXCEL Assumptions'!$B$20, 0)</f>
        <v>0</v>
      </c>
      <c r="AS17" s="454">
        <f>ROUND(AS7*'HXCEL Assumptions'!$B$16*('HXCEL Assumptions'!$B$17*'HXCEL Assumptions'!$B$18)*'HXCEL Assumptions'!$B$20, 0)</f>
        <v>0</v>
      </c>
      <c r="AT17" s="454">
        <f>ROUND(AT7*'HXCEL Assumptions'!$B$16*('HXCEL Assumptions'!$B$17*'HXCEL Assumptions'!$B$18)*'HXCEL Assumptions'!$B$20, 0)</f>
        <v>0</v>
      </c>
      <c r="AU17" s="454">
        <f>ROUND(AU7*'HXCEL Assumptions'!$B$16*('HXCEL Assumptions'!$B$17*'HXCEL Assumptions'!$B$18)*'HXCEL Assumptions'!$B$20, 0)</f>
        <v>160</v>
      </c>
      <c r="AV17" s="454">
        <f>ROUND(AV7*'HXCEL Assumptions'!$B$16*('HXCEL Assumptions'!$B$17*'HXCEL Assumptions'!$B$18)*'HXCEL Assumptions'!$B$20, 0)</f>
        <v>160</v>
      </c>
      <c r="AW17" s="454">
        <f>ROUND(AW7*'HXCEL Assumptions'!$B$16*('HXCEL Assumptions'!$B$17*'HXCEL Assumptions'!$B$18)*'HXCEL Assumptions'!$B$20, 0)</f>
        <v>160</v>
      </c>
      <c r="AX17" s="454">
        <f>ROUND(AX7*'HXCEL Assumptions'!$B$16*('HXCEL Assumptions'!$B$17*'HXCEL Assumptions'!$B$18)*'HXCEL Assumptions'!$B$20, 0)</f>
        <v>0</v>
      </c>
      <c r="AY17" s="454">
        <f>ROUND(AY7*'HXCEL Assumptions'!$B$16*('HXCEL Assumptions'!$B$17*'HXCEL Assumptions'!$B$18)*'HXCEL Assumptions'!$B$20, 0)</f>
        <v>0</v>
      </c>
      <c r="AZ17" s="454">
        <f>ROUND(AZ7*'HXCEL Assumptions'!$B$16*('HXCEL Assumptions'!$B$17*'HXCEL Assumptions'!$B$18)*'HXCEL Assumptions'!$B$20, 0)</f>
        <v>0</v>
      </c>
      <c r="BA17" s="454">
        <f>ROUND(BA7*'HXCEL Assumptions'!$B$16*('HXCEL Assumptions'!$B$17*'HXCEL Assumptions'!$B$18)*'HXCEL Assumptions'!$B$20, 0)</f>
        <v>160</v>
      </c>
      <c r="BB17" s="454">
        <f>ROUND(BB7*'HXCEL Assumptions'!$B$16*('HXCEL Assumptions'!$B$17*'HXCEL Assumptions'!$B$18)*'HXCEL Assumptions'!$B$20, 0)</f>
        <v>0</v>
      </c>
      <c r="BC17" s="454">
        <f>ROUND(BC7*'HXCEL Assumptions'!$B$16*('HXCEL Assumptions'!$B$17*'HXCEL Assumptions'!$B$18)*'HXCEL Assumptions'!$B$20, 0)</f>
        <v>0</v>
      </c>
      <c r="BD17" s="454">
        <f>ROUND(BD7*'HXCEL Assumptions'!$B$16*('HXCEL Assumptions'!$B$17*'HXCEL Assumptions'!$B$18)*'HXCEL Assumptions'!$B$20, 0)</f>
        <v>0</v>
      </c>
      <c r="BE17" s="454">
        <f>ROUND(BE7*'HXCEL Assumptions'!$B$16*('HXCEL Assumptions'!$B$17*'HXCEL Assumptions'!$B$18)*'HXCEL Assumptions'!$B$20, 0)</f>
        <v>160</v>
      </c>
      <c r="BF17" s="454">
        <f>ROUND(BF7*'HXCEL Assumptions'!$B$16*('HXCEL Assumptions'!$B$17*'HXCEL Assumptions'!$B$18)*'HXCEL Assumptions'!$B$20, 0)</f>
        <v>160</v>
      </c>
      <c r="BG17" s="454">
        <f>ROUND(BG7*'HXCEL Assumptions'!$B$16*('HXCEL Assumptions'!$B$17*'HXCEL Assumptions'!$B$18)*'HXCEL Assumptions'!$B$20, 0)</f>
        <v>160</v>
      </c>
      <c r="BH17" s="454">
        <f>ROUND(BH7*'HXCEL Assumptions'!$B$16*('HXCEL Assumptions'!$B$17*'HXCEL Assumptions'!$B$18)*'HXCEL Assumptions'!$B$20, 0)</f>
        <v>0</v>
      </c>
      <c r="BI17" s="454">
        <f>ROUND(BI7*'HXCEL Assumptions'!$B$16*('HXCEL Assumptions'!$B$17*'HXCEL Assumptions'!$B$18)*'HXCEL Assumptions'!$B$20, 0)</f>
        <v>160</v>
      </c>
    </row>
    <row r="18" spans="1:61">
      <c r="A18" s="438">
        <v>500</v>
      </c>
      <c r="B18" s="454">
        <f>ROUND(B8*'HXCEL Assumptions'!$B$16*('HXCEL Assumptions'!$B$17*'HXCEL Assumptions'!$B$18)*'HXCEL Assumptions'!$B$20, 0)</f>
        <v>0</v>
      </c>
      <c r="C18" s="454">
        <f>ROUND(C8*'HXCEL Assumptions'!$B$16*('HXCEL Assumptions'!$B$17*'HXCEL Assumptions'!$B$18)*'HXCEL Assumptions'!$B$20, 0)</f>
        <v>0</v>
      </c>
      <c r="D18" s="454">
        <f>ROUND(D8*'HXCEL Assumptions'!$B$16*('HXCEL Assumptions'!$B$17*'HXCEL Assumptions'!$B$18)*'HXCEL Assumptions'!$B$20, 0)</f>
        <v>0</v>
      </c>
      <c r="E18" s="454">
        <f>ROUND(E8*'HXCEL Assumptions'!$B$16*('HXCEL Assumptions'!$B$17*'HXCEL Assumptions'!$B$18)*'HXCEL Assumptions'!$B$20, 0)</f>
        <v>0</v>
      </c>
      <c r="F18" s="454">
        <f>ROUND(F8*'HXCEL Assumptions'!$B$16*('HXCEL Assumptions'!$B$17*'HXCEL Assumptions'!$B$18)*'HXCEL Assumptions'!$B$20, 0)</f>
        <v>0</v>
      </c>
      <c r="G18" s="454">
        <f>ROUND(G8*'HXCEL Assumptions'!$B$16*('HXCEL Assumptions'!$B$17*'HXCEL Assumptions'!$B$18)*'HXCEL Assumptions'!$B$20, 0)</f>
        <v>0</v>
      </c>
      <c r="H18" s="454">
        <f>ROUND(H8*'HXCEL Assumptions'!$B$16*('HXCEL Assumptions'!$B$17*'HXCEL Assumptions'!$B$18)*'HXCEL Assumptions'!$B$20, 0)</f>
        <v>0</v>
      </c>
      <c r="I18" s="454">
        <f>ROUND(I8*'HXCEL Assumptions'!$B$16*('HXCEL Assumptions'!$B$17*'HXCEL Assumptions'!$B$18)*'HXCEL Assumptions'!$B$20, 0)</f>
        <v>0</v>
      </c>
      <c r="J18" s="454">
        <f>ROUND(J8*'HXCEL Assumptions'!$B$16*('HXCEL Assumptions'!$B$17*'HXCEL Assumptions'!$B$18)*'HXCEL Assumptions'!$B$20, 0)</f>
        <v>0</v>
      </c>
      <c r="K18" s="454">
        <f>ROUND(K8*'HXCEL Assumptions'!$B$16*('HXCEL Assumptions'!$B$17*'HXCEL Assumptions'!$B$18)*'HXCEL Assumptions'!$B$20, 0)</f>
        <v>0</v>
      </c>
      <c r="L18" s="454">
        <f>ROUND(L8*'HXCEL Assumptions'!$B$16*('HXCEL Assumptions'!$B$17*'HXCEL Assumptions'!$B$18)*'HXCEL Assumptions'!$B$20, 0)</f>
        <v>0</v>
      </c>
      <c r="M18" s="454">
        <f>ROUND(M8*'HXCEL Assumptions'!$B$16*('HXCEL Assumptions'!$B$17*'HXCEL Assumptions'!$B$18)*'HXCEL Assumptions'!$B$20, 0)</f>
        <v>0</v>
      </c>
      <c r="N18" s="454">
        <f>ROUND(N8*'HXCEL Assumptions'!$B$16*('HXCEL Assumptions'!$B$17*'HXCEL Assumptions'!$B$18)*'HXCEL Assumptions'!$B$20, 0)</f>
        <v>0</v>
      </c>
      <c r="O18" s="454">
        <f>ROUND(O8*'HXCEL Assumptions'!$B$16*('HXCEL Assumptions'!$B$17*'HXCEL Assumptions'!$B$18)*'HXCEL Assumptions'!$B$20, 0)</f>
        <v>0</v>
      </c>
      <c r="P18" s="454">
        <f>ROUND(P8*'HXCEL Assumptions'!$B$16*('HXCEL Assumptions'!$B$17*'HXCEL Assumptions'!$B$18)*'HXCEL Assumptions'!$B$20, 0)</f>
        <v>0</v>
      </c>
      <c r="Q18" s="454">
        <f>ROUND(Q8*'HXCEL Assumptions'!$B$16*('HXCEL Assumptions'!$B$17*'HXCEL Assumptions'!$B$18)*'HXCEL Assumptions'!$B$20, 0)</f>
        <v>0</v>
      </c>
      <c r="R18" s="454">
        <f>ROUND(R8*'HXCEL Assumptions'!$B$16*('HXCEL Assumptions'!$B$17*'HXCEL Assumptions'!$B$18)*'HXCEL Assumptions'!$B$20, 0)</f>
        <v>0</v>
      </c>
      <c r="S18" s="454">
        <f>ROUND(S8*'HXCEL Assumptions'!$B$16*('HXCEL Assumptions'!$B$17*'HXCEL Assumptions'!$B$18)*'HXCEL Assumptions'!$B$20, 0)</f>
        <v>0</v>
      </c>
      <c r="T18" s="454">
        <f>ROUND(T8*'HXCEL Assumptions'!$B$16*('HXCEL Assumptions'!$B$17*'HXCEL Assumptions'!$B$18)*'HXCEL Assumptions'!$B$20, 0)</f>
        <v>0</v>
      </c>
      <c r="U18" s="454">
        <f>ROUND(U8*'HXCEL Assumptions'!$B$16*('HXCEL Assumptions'!$B$17*'HXCEL Assumptions'!$B$18)*'HXCEL Assumptions'!$B$20, 0)</f>
        <v>0</v>
      </c>
      <c r="V18" s="454">
        <f>ROUND(V8*'HXCEL Assumptions'!$B$16*('HXCEL Assumptions'!$B$17*'HXCEL Assumptions'!$B$18)*'HXCEL Assumptions'!$B$20, 0)</f>
        <v>0</v>
      </c>
      <c r="W18" s="454">
        <f>ROUND(W8*'HXCEL Assumptions'!$B$16*('HXCEL Assumptions'!$B$17*'HXCEL Assumptions'!$B$18)*'HXCEL Assumptions'!$B$20, 0)</f>
        <v>0</v>
      </c>
      <c r="X18" s="454">
        <f>ROUND(X8*'HXCEL Assumptions'!$B$16*('HXCEL Assumptions'!$B$17*'HXCEL Assumptions'!$B$18)*'HXCEL Assumptions'!$B$20, 0)</f>
        <v>160</v>
      </c>
      <c r="Y18" s="454">
        <f>ROUND(Y8*'HXCEL Assumptions'!$B$16*('HXCEL Assumptions'!$B$17*'HXCEL Assumptions'!$B$18)*'HXCEL Assumptions'!$B$20, 0)</f>
        <v>0</v>
      </c>
      <c r="Z18" s="454">
        <f>ROUND(Z8*'HXCEL Assumptions'!$B$16*('HXCEL Assumptions'!$B$17*'HXCEL Assumptions'!$B$18)*'HXCEL Assumptions'!$B$20, 0)</f>
        <v>0</v>
      </c>
      <c r="AA18" s="454">
        <f>ROUND(AA8*'HXCEL Assumptions'!$B$16*('HXCEL Assumptions'!$B$17*'HXCEL Assumptions'!$B$18)*'HXCEL Assumptions'!$B$20, 0)</f>
        <v>0</v>
      </c>
      <c r="AB18" s="454">
        <f>ROUND(AB8*'HXCEL Assumptions'!$B$16*('HXCEL Assumptions'!$B$17*'HXCEL Assumptions'!$B$18)*'HXCEL Assumptions'!$B$20, 0)</f>
        <v>0</v>
      </c>
      <c r="AC18" s="454">
        <f>ROUND(AC8*'HXCEL Assumptions'!$B$16*('HXCEL Assumptions'!$B$17*'HXCEL Assumptions'!$B$18)*'HXCEL Assumptions'!$B$20, 0)</f>
        <v>160</v>
      </c>
      <c r="AD18" s="454">
        <f>ROUND(AD8*'HXCEL Assumptions'!$B$16*('HXCEL Assumptions'!$B$17*'HXCEL Assumptions'!$B$18)*'HXCEL Assumptions'!$B$20, 0)</f>
        <v>160</v>
      </c>
      <c r="AE18" s="454">
        <f>ROUND(AE8*'HXCEL Assumptions'!$B$16*('HXCEL Assumptions'!$B$17*'HXCEL Assumptions'!$B$18)*'HXCEL Assumptions'!$B$20, 0)</f>
        <v>0</v>
      </c>
      <c r="AF18" s="454">
        <f>ROUND(AF8*'HXCEL Assumptions'!$B$16*('HXCEL Assumptions'!$B$17*'HXCEL Assumptions'!$B$18)*'HXCEL Assumptions'!$B$20, 0)</f>
        <v>0</v>
      </c>
      <c r="AG18" s="454">
        <f>ROUND(AG8*'HXCEL Assumptions'!$B$16*('HXCEL Assumptions'!$B$17*'HXCEL Assumptions'!$B$18)*'HXCEL Assumptions'!$B$20, 0)</f>
        <v>0</v>
      </c>
      <c r="AH18" s="454">
        <f>ROUND(AH8*'HXCEL Assumptions'!$B$16*('HXCEL Assumptions'!$B$17*'HXCEL Assumptions'!$B$18)*'HXCEL Assumptions'!$B$20, 0)</f>
        <v>0</v>
      </c>
      <c r="AI18" s="454">
        <f>ROUND(AI8*'HXCEL Assumptions'!$B$16*('HXCEL Assumptions'!$B$17*'HXCEL Assumptions'!$B$18)*'HXCEL Assumptions'!$B$20, 0)</f>
        <v>0</v>
      </c>
      <c r="AJ18" s="454">
        <f>ROUND(AJ8*'HXCEL Assumptions'!$B$16*('HXCEL Assumptions'!$B$17*'HXCEL Assumptions'!$B$18)*'HXCEL Assumptions'!$B$20, 0)</f>
        <v>160</v>
      </c>
      <c r="AK18" s="454">
        <f>ROUND(AK8*'HXCEL Assumptions'!$B$16*('HXCEL Assumptions'!$B$17*'HXCEL Assumptions'!$B$18)*'HXCEL Assumptions'!$B$20, 0)</f>
        <v>0</v>
      </c>
      <c r="AL18" s="454">
        <f>ROUND(AL8*'HXCEL Assumptions'!$B$16*('HXCEL Assumptions'!$B$17*'HXCEL Assumptions'!$B$18)*'HXCEL Assumptions'!$B$20, 0)</f>
        <v>160</v>
      </c>
      <c r="AM18" s="454">
        <f>ROUND(AM8*'HXCEL Assumptions'!$B$16*('HXCEL Assumptions'!$B$17*'HXCEL Assumptions'!$B$18)*'HXCEL Assumptions'!$B$20, 0)</f>
        <v>0</v>
      </c>
      <c r="AN18" s="454">
        <f>ROUND(AN8*'HXCEL Assumptions'!$B$16*('HXCEL Assumptions'!$B$17*'HXCEL Assumptions'!$B$18)*'HXCEL Assumptions'!$B$20, 0)</f>
        <v>0</v>
      </c>
      <c r="AO18" s="454">
        <f>ROUND(AO8*'HXCEL Assumptions'!$B$16*('HXCEL Assumptions'!$B$17*'HXCEL Assumptions'!$B$18)*'HXCEL Assumptions'!$B$20, 0)</f>
        <v>0</v>
      </c>
      <c r="AP18" s="454">
        <f>ROUND(AP8*'HXCEL Assumptions'!$B$16*('HXCEL Assumptions'!$B$17*'HXCEL Assumptions'!$B$18)*'HXCEL Assumptions'!$B$20, 0)</f>
        <v>0</v>
      </c>
      <c r="AQ18" s="454">
        <f>ROUND(AQ8*'HXCEL Assumptions'!$B$16*('HXCEL Assumptions'!$B$17*'HXCEL Assumptions'!$B$18)*'HXCEL Assumptions'!$B$20, 0)</f>
        <v>0</v>
      </c>
      <c r="AR18" s="454">
        <f>ROUND(AR8*'HXCEL Assumptions'!$B$16*('HXCEL Assumptions'!$B$17*'HXCEL Assumptions'!$B$18)*'HXCEL Assumptions'!$B$20, 0)</f>
        <v>0</v>
      </c>
      <c r="AS18" s="454">
        <f>ROUND(AS8*'HXCEL Assumptions'!$B$16*('HXCEL Assumptions'!$B$17*'HXCEL Assumptions'!$B$18)*'HXCEL Assumptions'!$B$20, 0)</f>
        <v>0</v>
      </c>
      <c r="AT18" s="454">
        <f>ROUND(AT8*'HXCEL Assumptions'!$B$16*('HXCEL Assumptions'!$B$17*'HXCEL Assumptions'!$B$18)*'HXCEL Assumptions'!$B$20, 0)</f>
        <v>0</v>
      </c>
      <c r="AU18" s="454">
        <f>ROUND(AU8*'HXCEL Assumptions'!$B$16*('HXCEL Assumptions'!$B$17*'HXCEL Assumptions'!$B$18)*'HXCEL Assumptions'!$B$20, 0)</f>
        <v>160</v>
      </c>
      <c r="AV18" s="454">
        <f>ROUND(AV8*'HXCEL Assumptions'!$B$16*('HXCEL Assumptions'!$B$17*'HXCEL Assumptions'!$B$18)*'HXCEL Assumptions'!$B$20, 0)</f>
        <v>160</v>
      </c>
      <c r="AW18" s="454">
        <f>ROUND(AW8*'HXCEL Assumptions'!$B$16*('HXCEL Assumptions'!$B$17*'HXCEL Assumptions'!$B$18)*'HXCEL Assumptions'!$B$20, 0)</f>
        <v>0</v>
      </c>
      <c r="AX18" s="454">
        <f>ROUND(AX8*'HXCEL Assumptions'!$B$16*('HXCEL Assumptions'!$B$17*'HXCEL Assumptions'!$B$18)*'HXCEL Assumptions'!$B$20, 0)</f>
        <v>0</v>
      </c>
      <c r="AY18" s="454">
        <f>ROUND(AY8*'HXCEL Assumptions'!$B$16*('HXCEL Assumptions'!$B$17*'HXCEL Assumptions'!$B$18)*'HXCEL Assumptions'!$B$20, 0)</f>
        <v>0</v>
      </c>
      <c r="AZ18" s="454">
        <f>ROUND(AZ8*'HXCEL Assumptions'!$B$16*('HXCEL Assumptions'!$B$17*'HXCEL Assumptions'!$B$18)*'HXCEL Assumptions'!$B$20, 0)</f>
        <v>0</v>
      </c>
      <c r="BA18" s="454">
        <f>ROUND(BA8*'HXCEL Assumptions'!$B$16*('HXCEL Assumptions'!$B$17*'HXCEL Assumptions'!$B$18)*'HXCEL Assumptions'!$B$20, 0)</f>
        <v>0</v>
      </c>
      <c r="BB18" s="454">
        <f>ROUND(BB8*'HXCEL Assumptions'!$B$16*('HXCEL Assumptions'!$B$17*'HXCEL Assumptions'!$B$18)*'HXCEL Assumptions'!$B$20, 0)</f>
        <v>0</v>
      </c>
      <c r="BC18" s="454">
        <f>ROUND(BC8*'HXCEL Assumptions'!$B$16*('HXCEL Assumptions'!$B$17*'HXCEL Assumptions'!$B$18)*'HXCEL Assumptions'!$B$20, 0)</f>
        <v>0</v>
      </c>
      <c r="BD18" s="454">
        <f>ROUND(BD8*'HXCEL Assumptions'!$B$16*('HXCEL Assumptions'!$B$17*'HXCEL Assumptions'!$B$18)*'HXCEL Assumptions'!$B$20, 0)</f>
        <v>0</v>
      </c>
      <c r="BE18" s="454">
        <f>ROUND(BE8*'HXCEL Assumptions'!$B$16*('HXCEL Assumptions'!$B$17*'HXCEL Assumptions'!$B$18)*'HXCEL Assumptions'!$B$20, 0)</f>
        <v>160</v>
      </c>
      <c r="BF18" s="454">
        <f>ROUND(BF8*'HXCEL Assumptions'!$B$16*('HXCEL Assumptions'!$B$17*'HXCEL Assumptions'!$B$18)*'HXCEL Assumptions'!$B$20, 0)</f>
        <v>160</v>
      </c>
      <c r="BG18" s="454">
        <f>ROUND(BG8*'HXCEL Assumptions'!$B$16*('HXCEL Assumptions'!$B$17*'HXCEL Assumptions'!$B$18)*'HXCEL Assumptions'!$B$20, 0)</f>
        <v>0</v>
      </c>
      <c r="BH18" s="454">
        <f>ROUND(BH8*'HXCEL Assumptions'!$B$16*('HXCEL Assumptions'!$B$17*'HXCEL Assumptions'!$B$18)*'HXCEL Assumptions'!$B$20, 0)</f>
        <v>0</v>
      </c>
      <c r="BI18" s="454">
        <f>ROUND(BI8*'HXCEL Assumptions'!$B$16*('HXCEL Assumptions'!$B$17*'HXCEL Assumptions'!$B$18)*'HXCEL Assumptions'!$B$20, 0)</f>
        <v>0</v>
      </c>
    </row>
    <row r="19" spans="1:61">
      <c r="A19" s="451" t="s">
        <v>396</v>
      </c>
      <c r="B19" s="451">
        <f t="shared" ref="B19:AG19" si="3">SUM(B14:B18)</f>
        <v>0</v>
      </c>
      <c r="C19" s="451">
        <f t="shared" si="3"/>
        <v>0</v>
      </c>
      <c r="D19" s="451">
        <f t="shared" si="3"/>
        <v>160</v>
      </c>
      <c r="E19" s="451">
        <f t="shared" si="3"/>
        <v>160</v>
      </c>
      <c r="F19" s="451">
        <f t="shared" si="3"/>
        <v>160</v>
      </c>
      <c r="G19" s="451">
        <f t="shared" si="3"/>
        <v>160</v>
      </c>
      <c r="H19" s="451">
        <f t="shared" si="3"/>
        <v>160</v>
      </c>
      <c r="I19" s="451">
        <f t="shared" si="3"/>
        <v>480</v>
      </c>
      <c r="J19" s="451">
        <f t="shared" si="3"/>
        <v>640</v>
      </c>
      <c r="K19" s="451">
        <f t="shared" si="3"/>
        <v>640</v>
      </c>
      <c r="L19" s="451">
        <f t="shared" si="3"/>
        <v>480</v>
      </c>
      <c r="M19" s="451">
        <f t="shared" si="3"/>
        <v>320</v>
      </c>
      <c r="N19" s="451">
        <f t="shared" si="3"/>
        <v>320</v>
      </c>
      <c r="O19" s="451">
        <f t="shared" si="3"/>
        <v>320</v>
      </c>
      <c r="P19" s="451">
        <f t="shared" si="3"/>
        <v>320</v>
      </c>
      <c r="Q19" s="451">
        <f t="shared" si="3"/>
        <v>320</v>
      </c>
      <c r="R19" s="451">
        <f t="shared" si="3"/>
        <v>640</v>
      </c>
      <c r="S19" s="451">
        <f t="shared" si="3"/>
        <v>480</v>
      </c>
      <c r="T19" s="451">
        <f t="shared" si="3"/>
        <v>480</v>
      </c>
      <c r="U19" s="451">
        <f t="shared" si="3"/>
        <v>480</v>
      </c>
      <c r="V19" s="451">
        <f t="shared" si="3"/>
        <v>640</v>
      </c>
      <c r="W19" s="451">
        <f t="shared" si="3"/>
        <v>480</v>
      </c>
      <c r="X19" s="451">
        <f t="shared" si="3"/>
        <v>640</v>
      </c>
      <c r="Y19" s="451">
        <f t="shared" si="3"/>
        <v>320</v>
      </c>
      <c r="Z19" s="451">
        <f t="shared" si="3"/>
        <v>640</v>
      </c>
      <c r="AA19" s="451">
        <f t="shared" si="3"/>
        <v>800</v>
      </c>
      <c r="AB19" s="451">
        <f t="shared" si="3"/>
        <v>800</v>
      </c>
      <c r="AC19" s="451">
        <f t="shared" si="3"/>
        <v>800</v>
      </c>
      <c r="AD19" s="451">
        <f t="shared" si="3"/>
        <v>800</v>
      </c>
      <c r="AE19" s="451">
        <f t="shared" si="3"/>
        <v>320</v>
      </c>
      <c r="AF19" s="451">
        <f t="shared" si="3"/>
        <v>640</v>
      </c>
      <c r="AG19" s="451">
        <f t="shared" si="3"/>
        <v>480</v>
      </c>
      <c r="AH19" s="451">
        <f t="shared" ref="AH19:BI19" si="4">SUM(AH14:AH18)</f>
        <v>480</v>
      </c>
      <c r="AI19" s="451">
        <f t="shared" si="4"/>
        <v>800</v>
      </c>
      <c r="AJ19" s="451">
        <f t="shared" si="4"/>
        <v>1280</v>
      </c>
      <c r="AK19" s="451">
        <f t="shared" si="4"/>
        <v>480</v>
      </c>
      <c r="AL19" s="451">
        <f t="shared" si="4"/>
        <v>800</v>
      </c>
      <c r="AM19" s="451">
        <f t="shared" si="4"/>
        <v>800</v>
      </c>
      <c r="AN19" s="451">
        <f t="shared" si="4"/>
        <v>800</v>
      </c>
      <c r="AO19" s="451">
        <f t="shared" si="4"/>
        <v>640</v>
      </c>
      <c r="AP19" s="451">
        <f t="shared" si="4"/>
        <v>800</v>
      </c>
      <c r="AQ19" s="451">
        <f t="shared" si="4"/>
        <v>480</v>
      </c>
      <c r="AR19" s="451">
        <f t="shared" si="4"/>
        <v>640</v>
      </c>
      <c r="AS19" s="451">
        <f t="shared" si="4"/>
        <v>640</v>
      </c>
      <c r="AT19" s="451">
        <f t="shared" si="4"/>
        <v>800</v>
      </c>
      <c r="AU19" s="451">
        <f t="shared" si="4"/>
        <v>960</v>
      </c>
      <c r="AV19" s="451">
        <f t="shared" si="4"/>
        <v>1280</v>
      </c>
      <c r="AW19" s="451">
        <f t="shared" si="4"/>
        <v>960</v>
      </c>
      <c r="AX19" s="451">
        <f t="shared" si="4"/>
        <v>960</v>
      </c>
      <c r="AY19" s="451">
        <f t="shared" si="4"/>
        <v>960</v>
      </c>
      <c r="AZ19" s="451">
        <f t="shared" si="4"/>
        <v>1120</v>
      </c>
      <c r="BA19" s="451">
        <f t="shared" si="4"/>
        <v>1440</v>
      </c>
      <c r="BB19" s="451">
        <f t="shared" si="4"/>
        <v>1280</v>
      </c>
      <c r="BC19" s="451">
        <f t="shared" si="4"/>
        <v>800</v>
      </c>
      <c r="BD19" s="451">
        <f t="shared" si="4"/>
        <v>960</v>
      </c>
      <c r="BE19" s="451">
        <f t="shared" si="4"/>
        <v>1280</v>
      </c>
      <c r="BF19" s="451">
        <f t="shared" si="4"/>
        <v>1760</v>
      </c>
      <c r="BG19" s="451">
        <f t="shared" si="4"/>
        <v>1440</v>
      </c>
      <c r="BH19" s="451">
        <f t="shared" si="4"/>
        <v>1120</v>
      </c>
      <c r="BI19" s="451">
        <f t="shared" si="4"/>
        <v>1280</v>
      </c>
    </row>
    <row r="20" spans="1:61" ht="13" thickBot="1">
      <c r="A20" s="450" t="s">
        <v>390</v>
      </c>
      <c r="B20" s="450">
        <f>B19</f>
        <v>0</v>
      </c>
      <c r="C20" s="450">
        <f>B20+C19</f>
        <v>0</v>
      </c>
      <c r="D20" s="450">
        <f t="shared" ref="D20:BI20" si="5">C20+D19</f>
        <v>160</v>
      </c>
      <c r="E20" s="450">
        <f t="shared" si="5"/>
        <v>320</v>
      </c>
      <c r="F20" s="450">
        <f t="shared" si="5"/>
        <v>480</v>
      </c>
      <c r="G20" s="450">
        <f t="shared" si="5"/>
        <v>640</v>
      </c>
      <c r="H20" s="450">
        <f t="shared" si="5"/>
        <v>800</v>
      </c>
      <c r="I20" s="450">
        <f t="shared" si="5"/>
        <v>1280</v>
      </c>
      <c r="J20" s="450">
        <f t="shared" si="5"/>
        <v>1920</v>
      </c>
      <c r="K20" s="450">
        <f t="shared" si="5"/>
        <v>2560</v>
      </c>
      <c r="L20" s="450">
        <f t="shared" si="5"/>
        <v>3040</v>
      </c>
      <c r="M20" s="450">
        <f t="shared" si="5"/>
        <v>3360</v>
      </c>
      <c r="N20" s="450">
        <f t="shared" si="5"/>
        <v>3680</v>
      </c>
      <c r="O20" s="450">
        <f t="shared" si="5"/>
        <v>4000</v>
      </c>
      <c r="P20" s="450">
        <f t="shared" si="5"/>
        <v>4320</v>
      </c>
      <c r="Q20" s="450">
        <f t="shared" si="5"/>
        <v>4640</v>
      </c>
      <c r="R20" s="450">
        <f t="shared" si="5"/>
        <v>5280</v>
      </c>
      <c r="S20" s="450">
        <f t="shared" si="5"/>
        <v>5760</v>
      </c>
      <c r="T20" s="450">
        <f t="shared" si="5"/>
        <v>6240</v>
      </c>
      <c r="U20" s="450">
        <f t="shared" si="5"/>
        <v>6720</v>
      </c>
      <c r="V20" s="450">
        <f t="shared" si="5"/>
        <v>7360</v>
      </c>
      <c r="W20" s="450">
        <f t="shared" si="5"/>
        <v>7840</v>
      </c>
      <c r="X20" s="450">
        <f t="shared" si="5"/>
        <v>8480</v>
      </c>
      <c r="Y20" s="450">
        <f t="shared" si="5"/>
        <v>8800</v>
      </c>
      <c r="Z20" s="450">
        <f t="shared" si="5"/>
        <v>9440</v>
      </c>
      <c r="AA20" s="450">
        <f t="shared" si="5"/>
        <v>10240</v>
      </c>
      <c r="AB20" s="450">
        <f t="shared" si="5"/>
        <v>11040</v>
      </c>
      <c r="AC20" s="450">
        <f t="shared" si="5"/>
        <v>11840</v>
      </c>
      <c r="AD20" s="450">
        <f t="shared" si="5"/>
        <v>12640</v>
      </c>
      <c r="AE20" s="450">
        <f t="shared" si="5"/>
        <v>12960</v>
      </c>
      <c r="AF20" s="450">
        <f t="shared" si="5"/>
        <v>13600</v>
      </c>
      <c r="AG20" s="450">
        <f t="shared" si="5"/>
        <v>14080</v>
      </c>
      <c r="AH20" s="450">
        <f t="shared" si="5"/>
        <v>14560</v>
      </c>
      <c r="AI20" s="450">
        <f t="shared" si="5"/>
        <v>15360</v>
      </c>
      <c r="AJ20" s="450">
        <f t="shared" si="5"/>
        <v>16640</v>
      </c>
      <c r="AK20" s="450">
        <f t="shared" si="5"/>
        <v>17120</v>
      </c>
      <c r="AL20" s="450">
        <f t="shared" si="5"/>
        <v>17920</v>
      </c>
      <c r="AM20" s="450">
        <f t="shared" si="5"/>
        <v>18720</v>
      </c>
      <c r="AN20" s="450">
        <f t="shared" si="5"/>
        <v>19520</v>
      </c>
      <c r="AO20" s="450">
        <f t="shared" si="5"/>
        <v>20160</v>
      </c>
      <c r="AP20" s="450">
        <f t="shared" si="5"/>
        <v>20960</v>
      </c>
      <c r="AQ20" s="450">
        <f t="shared" si="5"/>
        <v>21440</v>
      </c>
      <c r="AR20" s="450">
        <f t="shared" si="5"/>
        <v>22080</v>
      </c>
      <c r="AS20" s="450">
        <f t="shared" si="5"/>
        <v>22720</v>
      </c>
      <c r="AT20" s="450">
        <f t="shared" si="5"/>
        <v>23520</v>
      </c>
      <c r="AU20" s="450">
        <f t="shared" si="5"/>
        <v>24480</v>
      </c>
      <c r="AV20" s="450">
        <f t="shared" si="5"/>
        <v>25760</v>
      </c>
      <c r="AW20" s="450">
        <f t="shared" si="5"/>
        <v>26720</v>
      </c>
      <c r="AX20" s="450">
        <f t="shared" si="5"/>
        <v>27680</v>
      </c>
      <c r="AY20" s="450">
        <f t="shared" si="5"/>
        <v>28640</v>
      </c>
      <c r="AZ20" s="450">
        <f t="shared" si="5"/>
        <v>29760</v>
      </c>
      <c r="BA20" s="450">
        <f t="shared" si="5"/>
        <v>31200</v>
      </c>
      <c r="BB20" s="450">
        <f t="shared" si="5"/>
        <v>32480</v>
      </c>
      <c r="BC20" s="450">
        <f t="shared" si="5"/>
        <v>33280</v>
      </c>
      <c r="BD20" s="450">
        <f t="shared" si="5"/>
        <v>34240</v>
      </c>
      <c r="BE20" s="450">
        <f t="shared" si="5"/>
        <v>35520</v>
      </c>
      <c r="BF20" s="450">
        <f t="shared" si="5"/>
        <v>37280</v>
      </c>
      <c r="BG20" s="450">
        <f t="shared" si="5"/>
        <v>38720</v>
      </c>
      <c r="BH20" s="450">
        <f t="shared" si="5"/>
        <v>39840</v>
      </c>
      <c r="BI20" s="450">
        <f t="shared" si="5"/>
        <v>41120</v>
      </c>
    </row>
    <row r="21" spans="1:61" ht="13" thickTop="1"/>
  </sheetData>
  <mergeCells count="1">
    <mergeCell ref="A1:D1"/>
  </mergeCells>
  <conditionalFormatting sqref="B9:BI9 A10">
    <cfRule type="dataBar" priority="2">
      <dataBar>
        <cfvo type="min"/>
        <cfvo type="max"/>
        <color rgb="FF638EC6"/>
      </dataBar>
    </cfRule>
  </conditionalFormatting>
  <conditionalFormatting sqref="A9:XFD1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I59"/>
  <sheetViews>
    <sheetView tabSelected="1" zoomScale="70" zoomScaleNormal="70" zoomScalePageLayoutView="70" workbookViewId="0"/>
  </sheetViews>
  <sheetFormatPr baseColWidth="10" defaultColWidth="8.83203125" defaultRowHeight="12" x14ac:dyDescent="0"/>
  <cols>
    <col min="1" max="1" width="46.5" bestFit="1" customWidth="1"/>
    <col min="2" max="5" width="12.33203125" bestFit="1" customWidth="1"/>
    <col min="6" max="8" width="13.5" bestFit="1" customWidth="1"/>
    <col min="9" max="9" width="14.5" bestFit="1" customWidth="1"/>
    <col min="10" max="11" width="14.83203125" bestFit="1" customWidth="1"/>
    <col min="12" max="12" width="14.5" bestFit="1" customWidth="1"/>
    <col min="13" max="13" width="14.83203125" style="415" bestFit="1" customWidth="1"/>
    <col min="14" max="14" width="14.83203125" bestFit="1" customWidth="1"/>
    <col min="15" max="15" width="15.6640625" bestFit="1" customWidth="1"/>
    <col min="16" max="16" width="15.33203125" bestFit="1" customWidth="1"/>
    <col min="17" max="22" width="15.6640625" bestFit="1" customWidth="1"/>
    <col min="23" max="24" width="16" bestFit="1" customWidth="1"/>
    <col min="25" max="25" width="16" style="415" bestFit="1" customWidth="1"/>
    <col min="26" max="27" width="16" bestFit="1" customWidth="1"/>
    <col min="28" max="28" width="15.6640625" bestFit="1" customWidth="1"/>
    <col min="29" max="30" width="16" bestFit="1" customWidth="1"/>
    <col min="31" max="31" width="15.6640625" bestFit="1" customWidth="1"/>
    <col min="32" max="36" width="16" bestFit="1" customWidth="1"/>
    <col min="37" max="37" width="16" style="415" bestFit="1" customWidth="1"/>
    <col min="38" max="44" width="16" bestFit="1" customWidth="1"/>
    <col min="45" max="45" width="16.83203125" bestFit="1" customWidth="1"/>
    <col min="46" max="48" width="16.5" bestFit="1" customWidth="1"/>
    <col min="49" max="49" width="16.83203125" style="415" bestFit="1" customWidth="1"/>
    <col min="50" max="54" width="16.83203125" bestFit="1" customWidth="1"/>
    <col min="55" max="55" width="17.1640625" bestFit="1" customWidth="1"/>
    <col min="56" max="56" width="16.5" bestFit="1" customWidth="1"/>
    <col min="57" max="57" width="17.33203125" bestFit="1" customWidth="1"/>
    <col min="58" max="59" width="16.83203125" bestFit="1" customWidth="1"/>
    <col min="60" max="60" width="16.5" bestFit="1" customWidth="1"/>
    <col min="61" max="61" width="16.83203125" style="415" bestFit="1" customWidth="1"/>
  </cols>
  <sheetData>
    <row r="1" spans="1:61" ht="17">
      <c r="A1" s="549" t="s">
        <v>43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  <c r="J1" s="23">
        <v>9</v>
      </c>
      <c r="K1" s="23">
        <v>10</v>
      </c>
      <c r="L1" s="23">
        <v>11</v>
      </c>
      <c r="M1" s="23">
        <v>12</v>
      </c>
      <c r="N1" s="23">
        <v>13</v>
      </c>
      <c r="O1" s="23">
        <v>14</v>
      </c>
      <c r="P1" s="23">
        <v>15</v>
      </c>
      <c r="Q1" s="23">
        <v>16</v>
      </c>
      <c r="R1" s="23">
        <v>17</v>
      </c>
      <c r="S1" s="23">
        <v>18</v>
      </c>
      <c r="T1" s="23">
        <v>19</v>
      </c>
      <c r="U1" s="23">
        <v>20</v>
      </c>
      <c r="V1" s="23">
        <v>21</v>
      </c>
      <c r="W1" s="23">
        <v>22</v>
      </c>
      <c r="X1" s="23">
        <v>23</v>
      </c>
      <c r="Y1" s="23">
        <v>24</v>
      </c>
      <c r="Z1" s="23">
        <v>25</v>
      </c>
      <c r="AA1" s="23">
        <v>26</v>
      </c>
      <c r="AB1" s="23">
        <v>27</v>
      </c>
      <c r="AC1" s="23">
        <v>28</v>
      </c>
      <c r="AD1" s="23">
        <v>29</v>
      </c>
      <c r="AE1" s="23">
        <v>30</v>
      </c>
      <c r="AF1" s="23">
        <v>31</v>
      </c>
      <c r="AG1" s="23">
        <v>32</v>
      </c>
      <c r="AH1" s="23">
        <v>33</v>
      </c>
      <c r="AI1" s="23">
        <v>34</v>
      </c>
      <c r="AJ1" s="23">
        <v>35</v>
      </c>
      <c r="AK1" s="23">
        <v>36</v>
      </c>
      <c r="AL1" s="23">
        <v>37</v>
      </c>
      <c r="AM1" s="23">
        <v>38</v>
      </c>
      <c r="AN1" s="23">
        <v>39</v>
      </c>
      <c r="AO1" s="23">
        <v>40</v>
      </c>
      <c r="AP1" s="23">
        <v>41</v>
      </c>
      <c r="AQ1" s="23">
        <v>42</v>
      </c>
      <c r="AR1" s="23">
        <v>43</v>
      </c>
      <c r="AS1" s="23">
        <v>44</v>
      </c>
      <c r="AT1" s="23">
        <v>45</v>
      </c>
      <c r="AU1" s="23">
        <v>46</v>
      </c>
      <c r="AV1" s="23">
        <v>47</v>
      </c>
      <c r="AW1" s="23">
        <v>48</v>
      </c>
      <c r="AX1" s="23">
        <v>49</v>
      </c>
      <c r="AY1" s="23">
        <v>50</v>
      </c>
      <c r="AZ1" s="23">
        <v>51</v>
      </c>
      <c r="BA1" s="23">
        <v>52</v>
      </c>
      <c r="BB1" s="23">
        <v>53</v>
      </c>
      <c r="BC1" s="23">
        <v>54</v>
      </c>
      <c r="BD1" s="23">
        <v>55</v>
      </c>
      <c r="BE1" s="23">
        <v>56</v>
      </c>
      <c r="BF1" s="23">
        <v>57</v>
      </c>
      <c r="BG1" s="23">
        <v>58</v>
      </c>
      <c r="BH1" s="23">
        <v>59</v>
      </c>
      <c r="BI1" s="23">
        <v>60</v>
      </c>
    </row>
    <row r="2" spans="1:61" s="433" customFormat="1" ht="17">
      <c r="A2" s="431" t="s">
        <v>358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</row>
    <row r="3" spans="1:61" ht="15">
      <c r="A3" s="430" t="s">
        <v>337</v>
      </c>
    </row>
    <row r="4" spans="1:61">
      <c r="A4" s="1" t="s">
        <v>328</v>
      </c>
      <c r="B4" s="402">
        <f>SUM('Physician Assumptions'!B4*'HXCEL Assumptions'!$B$2)</f>
        <v>2500</v>
      </c>
      <c r="C4" s="402">
        <f>SUM('Physician Assumptions'!C4*'HXCEL Assumptions'!$B$2)</f>
        <v>10000</v>
      </c>
      <c r="D4" s="402">
        <f>SUM('Physician Assumptions'!D4*'HXCEL Assumptions'!$B$2)</f>
        <v>25000</v>
      </c>
      <c r="E4" s="402">
        <f>SUM('Physician Assumptions'!E4*'HXCEL Assumptions'!$B$2)</f>
        <v>37500</v>
      </c>
      <c r="F4" s="402">
        <f>SUM('Physician Assumptions'!F4*'HXCEL Assumptions'!$B$2)</f>
        <v>62500</v>
      </c>
      <c r="G4" s="402">
        <f>SUM('Physician Assumptions'!G4*'HXCEL Assumptions'!$B$2)</f>
        <v>100000</v>
      </c>
      <c r="H4" s="402">
        <f>SUM('Physician Assumptions'!H4*'HXCEL Assumptions'!$B$2)</f>
        <v>112500</v>
      </c>
      <c r="I4" s="402">
        <f>SUM('Physician Assumptions'!I4*'HXCEL Assumptions'!$B$2)</f>
        <v>125000</v>
      </c>
      <c r="J4" s="402">
        <f>SUM('Physician Assumptions'!J4*'HXCEL Assumptions'!$B$2)</f>
        <v>127500</v>
      </c>
      <c r="K4" s="402">
        <f>SUM('Physician Assumptions'!K4*'HXCEL Assumptions'!$B$2)</f>
        <v>137500</v>
      </c>
      <c r="L4" s="402">
        <f>SUM('Physician Assumptions'!L4*'HXCEL Assumptions'!$B$2)</f>
        <v>137500</v>
      </c>
      <c r="M4" s="416">
        <f>SUM('Physician Assumptions'!M4*'HXCEL Assumptions'!$B$2)</f>
        <v>150000</v>
      </c>
      <c r="N4" s="402">
        <f>SUM('Physician Assumptions'!N4*'HXCEL Assumptions'!$B$2)</f>
        <v>152500</v>
      </c>
      <c r="O4" s="402">
        <f>SUM('Physician Assumptions'!O4*'HXCEL Assumptions'!$B$2)</f>
        <v>162500</v>
      </c>
      <c r="P4" s="402">
        <f>SUM('Physician Assumptions'!P4*'HXCEL Assumptions'!$B$2)</f>
        <v>162500</v>
      </c>
      <c r="Q4" s="402">
        <f>SUM('Physician Assumptions'!Q4*'HXCEL Assumptions'!$B$2)</f>
        <v>165000</v>
      </c>
      <c r="R4" s="402">
        <f>SUM('Physician Assumptions'!R4*'HXCEL Assumptions'!$B$2)</f>
        <v>167500</v>
      </c>
      <c r="S4" s="402">
        <f>SUM('Physician Assumptions'!S4*'HXCEL Assumptions'!$B$2)</f>
        <v>170000</v>
      </c>
      <c r="T4" s="402">
        <f>SUM('Physician Assumptions'!T4*'HXCEL Assumptions'!$B$2)</f>
        <v>172500</v>
      </c>
      <c r="U4" s="402">
        <f>SUM('Physician Assumptions'!U4*'HXCEL Assumptions'!$B$2)</f>
        <v>175000</v>
      </c>
      <c r="V4" s="402">
        <f>SUM('Physician Assumptions'!V4*'HXCEL Assumptions'!$B$2)</f>
        <v>177500</v>
      </c>
      <c r="W4" s="402">
        <f>SUM('Physician Assumptions'!W4*'HXCEL Assumptions'!$B$2)</f>
        <v>180000</v>
      </c>
      <c r="X4" s="402">
        <f>SUM('Physician Assumptions'!X4*'HXCEL Assumptions'!$B$2)</f>
        <v>182500</v>
      </c>
      <c r="Y4" s="416">
        <f>SUM('Physician Assumptions'!Y4*'HXCEL Assumptions'!$B$2)</f>
        <v>185000</v>
      </c>
      <c r="Z4" s="402">
        <f>SUM('Physician Assumptions'!Z4*'HXCEL Assumptions'!$B$2)</f>
        <v>187500</v>
      </c>
      <c r="AA4" s="402">
        <f>SUM('Physician Assumptions'!AA4*'HXCEL Assumptions'!$B$2)</f>
        <v>190000</v>
      </c>
      <c r="AB4" s="402">
        <f>SUM('Physician Assumptions'!AB4*'HXCEL Assumptions'!$B$2)</f>
        <v>192500</v>
      </c>
      <c r="AC4" s="402">
        <f>SUM('Physician Assumptions'!AC4*'HXCEL Assumptions'!$B$2)</f>
        <v>195000</v>
      </c>
      <c r="AD4" s="402">
        <f>SUM('Physician Assumptions'!AD4*'HXCEL Assumptions'!$B$2)</f>
        <v>197500</v>
      </c>
      <c r="AE4" s="402">
        <f>SUM('Physician Assumptions'!AE4*'HXCEL Assumptions'!$B$2)</f>
        <v>200000</v>
      </c>
      <c r="AF4" s="402">
        <f>SUM('Physician Assumptions'!AF4*'HXCEL Assumptions'!$B$2)</f>
        <v>202500</v>
      </c>
      <c r="AG4" s="402">
        <f>SUM('Physician Assumptions'!AG4*'HXCEL Assumptions'!$B$2)</f>
        <v>205000</v>
      </c>
      <c r="AH4" s="402">
        <f>SUM('Physician Assumptions'!AH4*'HXCEL Assumptions'!$B$2)</f>
        <v>207500</v>
      </c>
      <c r="AI4" s="402">
        <f>SUM('Physician Assumptions'!AI4*'HXCEL Assumptions'!$B$2)</f>
        <v>210000</v>
      </c>
      <c r="AJ4" s="402">
        <f>SUM('Physician Assumptions'!AJ4*'HXCEL Assumptions'!$B$2)</f>
        <v>212500</v>
      </c>
      <c r="AK4" s="416">
        <f>SUM('Physician Assumptions'!AK4*'HXCEL Assumptions'!$B$2)</f>
        <v>215000</v>
      </c>
      <c r="AL4" s="402">
        <f>SUM('Physician Assumptions'!AL4*'HXCEL Assumptions'!$B$2)</f>
        <v>217500</v>
      </c>
      <c r="AM4" s="402">
        <f>SUM('Physician Assumptions'!AM4*'HXCEL Assumptions'!$B$2)</f>
        <v>220000</v>
      </c>
      <c r="AN4" s="402">
        <f>SUM('Physician Assumptions'!AN4*'HXCEL Assumptions'!$B$2)</f>
        <v>222500</v>
      </c>
      <c r="AO4" s="402">
        <f>SUM('Physician Assumptions'!AO4*'HXCEL Assumptions'!$B$2)</f>
        <v>225000</v>
      </c>
      <c r="AP4" s="402">
        <f>SUM('Physician Assumptions'!AP4*'HXCEL Assumptions'!$B$2)</f>
        <v>227500</v>
      </c>
      <c r="AQ4" s="402">
        <f>SUM('Physician Assumptions'!AQ4*'HXCEL Assumptions'!$B$2)</f>
        <v>230000</v>
      </c>
      <c r="AR4" s="402">
        <f>SUM('Physician Assumptions'!AR4*'HXCEL Assumptions'!$B$2)</f>
        <v>232500</v>
      </c>
      <c r="AS4" s="402">
        <f>SUM('Physician Assumptions'!AS4*'HXCEL Assumptions'!$B$2)</f>
        <v>235000</v>
      </c>
      <c r="AT4" s="402">
        <f>SUM('Physician Assumptions'!AT4*'HXCEL Assumptions'!$B$2)</f>
        <v>237500</v>
      </c>
      <c r="AU4" s="402">
        <f>SUM('Physician Assumptions'!AU4*'HXCEL Assumptions'!$B$2)</f>
        <v>240000</v>
      </c>
      <c r="AV4" s="402">
        <f>SUM('Physician Assumptions'!AV4*'HXCEL Assumptions'!$B$2)</f>
        <v>242500</v>
      </c>
      <c r="AW4" s="416">
        <f>SUM('Physician Assumptions'!AW4*'HXCEL Assumptions'!$B$2)</f>
        <v>245000</v>
      </c>
      <c r="AX4" s="402">
        <f>SUM('Physician Assumptions'!AX4*'HXCEL Assumptions'!$B$2)</f>
        <v>247500</v>
      </c>
      <c r="AY4" s="402">
        <f>SUM('Physician Assumptions'!AY4*'HXCEL Assumptions'!$B$2)</f>
        <v>250000</v>
      </c>
      <c r="AZ4" s="402">
        <f>SUM('Physician Assumptions'!AZ4*'HXCEL Assumptions'!$B$2)</f>
        <v>252500</v>
      </c>
      <c r="BA4" s="402">
        <f>SUM('Physician Assumptions'!BA4*'HXCEL Assumptions'!$B$2)</f>
        <v>255000</v>
      </c>
      <c r="BB4" s="402">
        <f>SUM('Physician Assumptions'!BB4*'HXCEL Assumptions'!$B$2)</f>
        <v>257500</v>
      </c>
      <c r="BC4" s="402">
        <f>SUM('Physician Assumptions'!BC4*'HXCEL Assumptions'!$B$2)</f>
        <v>260000</v>
      </c>
      <c r="BD4" s="402">
        <f>SUM('Physician Assumptions'!BD4*'HXCEL Assumptions'!$B$2)</f>
        <v>262500</v>
      </c>
      <c r="BE4" s="402">
        <f>SUM('Physician Assumptions'!BE4*'HXCEL Assumptions'!$B$2)</f>
        <v>265000</v>
      </c>
      <c r="BF4" s="402">
        <f>SUM('Physician Assumptions'!BF4*'HXCEL Assumptions'!$B$2)</f>
        <v>267500</v>
      </c>
      <c r="BG4" s="402">
        <f>SUM('Physician Assumptions'!BG4*'HXCEL Assumptions'!$B$2)</f>
        <v>270000</v>
      </c>
      <c r="BH4" s="402">
        <f>SUM('Physician Assumptions'!BH4*'HXCEL Assumptions'!$B$2)</f>
        <v>272500</v>
      </c>
      <c r="BI4" s="416">
        <f>SUM('Physician Assumptions'!BI4*'HXCEL Assumptions'!$B$2)</f>
        <v>275000</v>
      </c>
    </row>
    <row r="5" spans="1:61">
      <c r="A5" s="1" t="s">
        <v>329</v>
      </c>
      <c r="B5" s="402">
        <f>SUM('Physician Assumptions'!B5*'HXCEL Assumptions'!$B$3)</f>
        <v>0</v>
      </c>
      <c r="C5" s="402">
        <f>SUM('Physician Assumptions'!C5*'HXCEL Assumptions'!$B$3)</f>
        <v>0</v>
      </c>
      <c r="D5" s="402">
        <f>SUM('Physician Assumptions'!D5*'HXCEL Assumptions'!$B$3)</f>
        <v>0</v>
      </c>
      <c r="E5" s="402">
        <f>SUM('Physician Assumptions'!E5*'HXCEL Assumptions'!$B$3)</f>
        <v>7500</v>
      </c>
      <c r="F5" s="402">
        <f>SUM('Physician Assumptions'!F5*'HXCEL Assumptions'!$B$3)</f>
        <v>0</v>
      </c>
      <c r="G5" s="402">
        <f>SUM('Physician Assumptions'!G5*'HXCEL Assumptions'!$B$3)</f>
        <v>15000</v>
      </c>
      <c r="H5" s="402">
        <f>SUM('Physician Assumptions'!H5*'HXCEL Assumptions'!$B$3)</f>
        <v>7500</v>
      </c>
      <c r="I5" s="402">
        <f>SUM('Physician Assumptions'!I5*'HXCEL Assumptions'!$B$3)</f>
        <v>0</v>
      </c>
      <c r="J5" s="402">
        <f>SUM('Physician Assumptions'!J5*'HXCEL Assumptions'!$B$3)</f>
        <v>7500</v>
      </c>
      <c r="K5" s="402">
        <f>SUM('Physician Assumptions'!K5*'HXCEL Assumptions'!$B$3)</f>
        <v>7500</v>
      </c>
      <c r="L5" s="402">
        <f>SUM('Physician Assumptions'!L5*'HXCEL Assumptions'!$B$3)</f>
        <v>7500</v>
      </c>
      <c r="M5" s="416">
        <f>SUM('Physician Assumptions'!M5*'HXCEL Assumptions'!$B$3)</f>
        <v>15000</v>
      </c>
      <c r="N5" s="402">
        <f>SUM('Physician Assumptions'!N5*'HXCEL Assumptions'!$B$3)</f>
        <v>22500</v>
      </c>
      <c r="O5" s="402">
        <f>SUM('Physician Assumptions'!O5*'HXCEL Assumptions'!$B$3)</f>
        <v>30000</v>
      </c>
      <c r="P5" s="402">
        <f>SUM('Physician Assumptions'!P5*'HXCEL Assumptions'!$B$3)</f>
        <v>22500</v>
      </c>
      <c r="Q5" s="402">
        <f>SUM('Physician Assumptions'!Q5*'HXCEL Assumptions'!$B$3)</f>
        <v>37500</v>
      </c>
      <c r="R5" s="402">
        <f>SUM('Physician Assumptions'!R5*'HXCEL Assumptions'!$B$3)</f>
        <v>37500</v>
      </c>
      <c r="S5" s="402">
        <f>SUM('Physician Assumptions'!S5*'HXCEL Assumptions'!$B$3)</f>
        <v>30000</v>
      </c>
      <c r="T5" s="402">
        <f>SUM('Physician Assumptions'!T5*'HXCEL Assumptions'!$B$3)</f>
        <v>52500</v>
      </c>
      <c r="U5" s="402">
        <f>SUM('Physician Assumptions'!U5*'HXCEL Assumptions'!$B$3)</f>
        <v>75000</v>
      </c>
      <c r="V5" s="402">
        <f>SUM('Physician Assumptions'!V5*'HXCEL Assumptions'!$B$3)</f>
        <v>75000</v>
      </c>
      <c r="W5" s="402">
        <f>SUM('Physician Assumptions'!W5*'HXCEL Assumptions'!$B$3)</f>
        <v>82500</v>
      </c>
      <c r="X5" s="402">
        <f>SUM('Physician Assumptions'!X5*'HXCEL Assumptions'!$B$3)</f>
        <v>82500</v>
      </c>
      <c r="Y5" s="416">
        <f>SUM('Physician Assumptions'!Y5*'HXCEL Assumptions'!$B$3)</f>
        <v>82500</v>
      </c>
      <c r="Z5" s="402">
        <f>SUM('Physician Assumptions'!Z5*'HXCEL Assumptions'!$B$3)</f>
        <v>75000</v>
      </c>
      <c r="AA5" s="402">
        <f>SUM('Physician Assumptions'!AA5*'HXCEL Assumptions'!$B$3)</f>
        <v>75000</v>
      </c>
      <c r="AB5" s="402">
        <f>SUM('Physician Assumptions'!AB5*'HXCEL Assumptions'!$B$3)</f>
        <v>75000</v>
      </c>
      <c r="AC5" s="402">
        <f>SUM('Physician Assumptions'!AC5*'HXCEL Assumptions'!$B$3)</f>
        <v>82500</v>
      </c>
      <c r="AD5" s="402">
        <f>SUM('Physician Assumptions'!AD5*'HXCEL Assumptions'!$B$3)</f>
        <v>90000</v>
      </c>
      <c r="AE5" s="402">
        <f>SUM('Physician Assumptions'!AE5*'HXCEL Assumptions'!$B$3)</f>
        <v>82500</v>
      </c>
      <c r="AF5" s="402">
        <f>SUM('Physician Assumptions'!AF5*'HXCEL Assumptions'!$B$3)</f>
        <v>90000</v>
      </c>
      <c r="AG5" s="402">
        <f>SUM('Physician Assumptions'!AG5*'HXCEL Assumptions'!$B$3)</f>
        <v>90000</v>
      </c>
      <c r="AH5" s="402">
        <f>SUM('Physician Assumptions'!AH5*'HXCEL Assumptions'!$B$3)</f>
        <v>90000</v>
      </c>
      <c r="AI5" s="402">
        <f>SUM('Physician Assumptions'!AI5*'HXCEL Assumptions'!$B$3)</f>
        <v>97500</v>
      </c>
      <c r="AJ5" s="402">
        <f>SUM('Physician Assumptions'!AJ5*'HXCEL Assumptions'!$B$3)</f>
        <v>97500</v>
      </c>
      <c r="AK5" s="416">
        <f>SUM('Physician Assumptions'!AK5*'HXCEL Assumptions'!$B$3)</f>
        <v>97500</v>
      </c>
      <c r="AL5" s="402">
        <f>SUM('Physician Assumptions'!AL5*'HXCEL Assumptions'!$B$3)</f>
        <v>97500</v>
      </c>
      <c r="AM5" s="402">
        <f>SUM('Physician Assumptions'!AM5*'HXCEL Assumptions'!$B$3)</f>
        <v>97500</v>
      </c>
      <c r="AN5" s="402">
        <f>SUM('Physician Assumptions'!AN5*'HXCEL Assumptions'!$B$3)</f>
        <v>97500</v>
      </c>
      <c r="AO5" s="402">
        <f>SUM('Physician Assumptions'!AO5*'HXCEL Assumptions'!$B$3)</f>
        <v>97500</v>
      </c>
      <c r="AP5" s="402">
        <f>SUM('Physician Assumptions'!AP5*'HXCEL Assumptions'!$B$3)</f>
        <v>97500</v>
      </c>
      <c r="AQ5" s="402">
        <f>SUM('Physician Assumptions'!AQ5*'HXCEL Assumptions'!$B$3)</f>
        <v>97500</v>
      </c>
      <c r="AR5" s="402">
        <f>SUM('Physician Assumptions'!AR5*'HXCEL Assumptions'!$B$3)</f>
        <v>97500</v>
      </c>
      <c r="AS5" s="402">
        <f>SUM('Physician Assumptions'!AS5*'HXCEL Assumptions'!$B$3)</f>
        <v>105000</v>
      </c>
      <c r="AT5" s="402">
        <f>SUM('Physician Assumptions'!AT5*'HXCEL Assumptions'!$B$3)</f>
        <v>105000</v>
      </c>
      <c r="AU5" s="402">
        <f>SUM('Physician Assumptions'!AU5*'HXCEL Assumptions'!$B$3)</f>
        <v>105000</v>
      </c>
      <c r="AV5" s="402">
        <f>SUM('Physician Assumptions'!AV5*'HXCEL Assumptions'!$B$3)</f>
        <v>105000</v>
      </c>
      <c r="AW5" s="416">
        <f>SUM('Physician Assumptions'!AW5*'HXCEL Assumptions'!$B$3)</f>
        <v>105000</v>
      </c>
      <c r="AX5" s="402">
        <f>SUM('Physician Assumptions'!AX5*'HXCEL Assumptions'!$B$3)</f>
        <v>105000</v>
      </c>
      <c r="AY5" s="402">
        <f>SUM('Physician Assumptions'!AY5*'HXCEL Assumptions'!$B$3)</f>
        <v>105000</v>
      </c>
      <c r="AZ5" s="402">
        <f>SUM('Physician Assumptions'!AZ5*'HXCEL Assumptions'!$B$3)</f>
        <v>112500</v>
      </c>
      <c r="BA5" s="402">
        <f>SUM('Physician Assumptions'!BA5*'HXCEL Assumptions'!$B$3)</f>
        <v>112500</v>
      </c>
      <c r="BB5" s="402">
        <f>SUM('Physician Assumptions'!BB5*'HXCEL Assumptions'!$B$3)</f>
        <v>112500</v>
      </c>
      <c r="BC5" s="402">
        <f>SUM('Physician Assumptions'!BC5*'HXCEL Assumptions'!$B$3)</f>
        <v>112500</v>
      </c>
      <c r="BD5" s="402">
        <f>SUM('Physician Assumptions'!BD5*'HXCEL Assumptions'!$B$3)</f>
        <v>112500</v>
      </c>
      <c r="BE5" s="402">
        <f>SUM('Physician Assumptions'!BE5*'HXCEL Assumptions'!$B$3)</f>
        <v>112500</v>
      </c>
      <c r="BF5" s="402">
        <f>SUM('Physician Assumptions'!BF5*'HXCEL Assumptions'!$B$3)</f>
        <v>112500</v>
      </c>
      <c r="BG5" s="402">
        <f>SUM('Physician Assumptions'!BG5*'HXCEL Assumptions'!$B$3)</f>
        <v>112500</v>
      </c>
      <c r="BH5" s="402">
        <f>SUM('Physician Assumptions'!BH5*'HXCEL Assumptions'!$B$3)</f>
        <v>120000</v>
      </c>
      <c r="BI5" s="416">
        <f>SUM('Physician Assumptions'!BI5*'HXCEL Assumptions'!$B$3)</f>
        <v>120000</v>
      </c>
    </row>
    <row r="6" spans="1:61">
      <c r="A6" s="1" t="s">
        <v>330</v>
      </c>
      <c r="B6" s="402">
        <f>SUM('Physician Assumptions'!B6*'HXCEL Assumptions'!$B$4)</f>
        <v>0</v>
      </c>
      <c r="C6" s="402">
        <f>SUM('Physician Assumptions'!C6*'HXCEL Assumptions'!$B$4)</f>
        <v>0</v>
      </c>
      <c r="D6" s="402">
        <f>SUM('Physician Assumptions'!D6*'HXCEL Assumptions'!$B$4)</f>
        <v>0</v>
      </c>
      <c r="E6" s="402">
        <f>SUM('Physician Assumptions'!E6*'HXCEL Assumptions'!$B$4)</f>
        <v>0</v>
      </c>
      <c r="F6" s="402">
        <f>SUM('Physician Assumptions'!F6*'HXCEL Assumptions'!$B$4)</f>
        <v>0</v>
      </c>
      <c r="G6" s="402">
        <f>SUM('Physician Assumptions'!G6*'HXCEL Assumptions'!$B$4)</f>
        <v>0</v>
      </c>
      <c r="H6" s="402">
        <f>SUM('Physician Assumptions'!H6*'HXCEL Assumptions'!$B$4)</f>
        <v>12000</v>
      </c>
      <c r="I6" s="402">
        <f>SUM('Physician Assumptions'!I6*'HXCEL Assumptions'!$B$4)</f>
        <v>0</v>
      </c>
      <c r="J6" s="402">
        <f>SUM('Physician Assumptions'!J6*'HXCEL Assumptions'!$B$4)</f>
        <v>12000</v>
      </c>
      <c r="K6" s="402">
        <f>SUM('Physician Assumptions'!K6*'HXCEL Assumptions'!$B$4)</f>
        <v>12000</v>
      </c>
      <c r="L6" s="402">
        <f>SUM('Physician Assumptions'!L6*'HXCEL Assumptions'!$B$4)</f>
        <v>0</v>
      </c>
      <c r="M6" s="416">
        <f>SUM('Physician Assumptions'!M6*'HXCEL Assumptions'!$B$4)</f>
        <v>12000</v>
      </c>
      <c r="N6" s="402">
        <f>SUM('Physician Assumptions'!N6*'HXCEL Assumptions'!$B$4)</f>
        <v>12000</v>
      </c>
      <c r="O6" s="402">
        <f>SUM('Physician Assumptions'!O6*'HXCEL Assumptions'!$B$4)</f>
        <v>24000</v>
      </c>
      <c r="P6" s="402">
        <f>SUM('Physician Assumptions'!P6*'HXCEL Assumptions'!$B$4)</f>
        <v>24000</v>
      </c>
      <c r="Q6" s="402">
        <f>SUM('Physician Assumptions'!Q6*'HXCEL Assumptions'!$B$4)</f>
        <v>24000</v>
      </c>
      <c r="R6" s="402">
        <f>SUM('Physician Assumptions'!R6*'HXCEL Assumptions'!$B$4)</f>
        <v>36000</v>
      </c>
      <c r="S6" s="402">
        <f>SUM('Physician Assumptions'!S6*'HXCEL Assumptions'!$B$4)</f>
        <v>36000</v>
      </c>
      <c r="T6" s="402">
        <f>SUM('Physician Assumptions'!T6*'HXCEL Assumptions'!$B$4)</f>
        <v>60000</v>
      </c>
      <c r="U6" s="402">
        <f>SUM('Physician Assumptions'!U6*'HXCEL Assumptions'!$B$4)</f>
        <v>60000</v>
      </c>
      <c r="V6" s="402">
        <f>SUM('Physician Assumptions'!V6*'HXCEL Assumptions'!$B$4)</f>
        <v>60000</v>
      </c>
      <c r="W6" s="402">
        <f>SUM('Physician Assumptions'!W6*'HXCEL Assumptions'!$B$4)</f>
        <v>84000</v>
      </c>
      <c r="X6" s="402">
        <f>SUM('Physician Assumptions'!X6*'HXCEL Assumptions'!$B$4)</f>
        <v>84000</v>
      </c>
      <c r="Y6" s="416">
        <f>SUM('Physician Assumptions'!Y6*'HXCEL Assumptions'!$B$4)</f>
        <v>96000</v>
      </c>
      <c r="Z6" s="402">
        <f>SUM('Physician Assumptions'!Z6*'HXCEL Assumptions'!$B$4)</f>
        <v>96000</v>
      </c>
      <c r="AA6" s="402">
        <f>SUM('Physician Assumptions'!AA6*'HXCEL Assumptions'!$B$4)</f>
        <v>96000</v>
      </c>
      <c r="AB6" s="402">
        <f>SUM('Physician Assumptions'!AB6*'HXCEL Assumptions'!$B$4)</f>
        <v>96000</v>
      </c>
      <c r="AC6" s="402">
        <f>SUM('Physician Assumptions'!AC6*'HXCEL Assumptions'!$B$4)</f>
        <v>96000</v>
      </c>
      <c r="AD6" s="402">
        <f>SUM('Physician Assumptions'!AD6*'HXCEL Assumptions'!$B$4)</f>
        <v>96000</v>
      </c>
      <c r="AE6" s="402">
        <f>SUM('Physician Assumptions'!AE6*'HXCEL Assumptions'!$B$4)</f>
        <v>108000</v>
      </c>
      <c r="AF6" s="402">
        <f>SUM('Physician Assumptions'!AF6*'HXCEL Assumptions'!$B$4)</f>
        <v>108000</v>
      </c>
      <c r="AG6" s="402">
        <f>SUM('Physician Assumptions'!AG6*'HXCEL Assumptions'!$B$4)</f>
        <v>120000</v>
      </c>
      <c r="AH6" s="402">
        <f>SUM('Physician Assumptions'!AH6*'HXCEL Assumptions'!$B$4)</f>
        <v>120000</v>
      </c>
      <c r="AI6" s="402">
        <f>SUM('Physician Assumptions'!AI6*'HXCEL Assumptions'!$B$4)</f>
        <v>120000</v>
      </c>
      <c r="AJ6" s="402">
        <f>SUM('Physician Assumptions'!AJ6*'HXCEL Assumptions'!$B$4)</f>
        <v>120000</v>
      </c>
      <c r="AK6" s="416">
        <f>SUM('Physician Assumptions'!AK6*'HXCEL Assumptions'!$B$4)</f>
        <v>120000</v>
      </c>
      <c r="AL6" s="402">
        <f>SUM('Physician Assumptions'!AL6*'HXCEL Assumptions'!$B$4)</f>
        <v>120000</v>
      </c>
      <c r="AM6" s="402">
        <f>SUM('Physician Assumptions'!AM6*'HXCEL Assumptions'!$B$4)</f>
        <v>120000</v>
      </c>
      <c r="AN6" s="402">
        <f>SUM('Physician Assumptions'!AN6*'HXCEL Assumptions'!$B$4)</f>
        <v>120000</v>
      </c>
      <c r="AO6" s="402">
        <f>SUM('Physician Assumptions'!AO6*'HXCEL Assumptions'!$B$4)</f>
        <v>132000</v>
      </c>
      <c r="AP6" s="402">
        <f>SUM('Physician Assumptions'!AP6*'HXCEL Assumptions'!$B$4)</f>
        <v>132000</v>
      </c>
      <c r="AQ6" s="402">
        <f>SUM('Physician Assumptions'!AQ6*'HXCEL Assumptions'!$B$4)</f>
        <v>132000</v>
      </c>
      <c r="AR6" s="402">
        <f>SUM('Physician Assumptions'!AR6*'HXCEL Assumptions'!$B$4)</f>
        <v>132000</v>
      </c>
      <c r="AS6" s="402">
        <f>SUM('Physician Assumptions'!AS6*'HXCEL Assumptions'!$B$4)</f>
        <v>132000</v>
      </c>
      <c r="AT6" s="402">
        <f>SUM('Physician Assumptions'!AT6*'HXCEL Assumptions'!$B$4)</f>
        <v>144000</v>
      </c>
      <c r="AU6" s="402">
        <f>SUM('Physician Assumptions'!AU6*'HXCEL Assumptions'!$B$4)</f>
        <v>144000</v>
      </c>
      <c r="AV6" s="402">
        <f>SUM('Physician Assumptions'!AV6*'HXCEL Assumptions'!$B$4)</f>
        <v>144000</v>
      </c>
      <c r="AW6" s="416">
        <f>SUM('Physician Assumptions'!AW6*'HXCEL Assumptions'!$B$4)</f>
        <v>144000</v>
      </c>
      <c r="AX6" s="402">
        <f>SUM('Physician Assumptions'!AX6*'HXCEL Assumptions'!$B$4)</f>
        <v>144000</v>
      </c>
      <c r="AY6" s="402">
        <f>SUM('Physician Assumptions'!AY6*'HXCEL Assumptions'!$B$4)</f>
        <v>144000</v>
      </c>
      <c r="AZ6" s="402">
        <f>SUM('Physician Assumptions'!AZ6*'HXCEL Assumptions'!$B$4)</f>
        <v>144000</v>
      </c>
      <c r="BA6" s="402">
        <f>SUM('Physician Assumptions'!BA6*'HXCEL Assumptions'!$B$4)</f>
        <v>156000</v>
      </c>
      <c r="BB6" s="402">
        <f>SUM('Physician Assumptions'!BB6*'HXCEL Assumptions'!$B$4)</f>
        <v>156000</v>
      </c>
      <c r="BC6" s="402">
        <f>SUM('Physician Assumptions'!BC6*'HXCEL Assumptions'!$B$4)</f>
        <v>156000</v>
      </c>
      <c r="BD6" s="402">
        <f>SUM('Physician Assumptions'!BD6*'HXCEL Assumptions'!$B$4)</f>
        <v>156000</v>
      </c>
      <c r="BE6" s="402">
        <f>SUM('Physician Assumptions'!BE6*'HXCEL Assumptions'!$B$4)</f>
        <v>156000</v>
      </c>
      <c r="BF6" s="402">
        <f>SUM('Physician Assumptions'!BF6*'HXCEL Assumptions'!$B$4)</f>
        <v>168000</v>
      </c>
      <c r="BG6" s="402">
        <f>SUM('Physician Assumptions'!BG6*'HXCEL Assumptions'!$B$4)</f>
        <v>168000</v>
      </c>
      <c r="BH6" s="402">
        <f>SUM('Physician Assumptions'!BH6*'HXCEL Assumptions'!$B$4)</f>
        <v>168000</v>
      </c>
      <c r="BI6" s="416">
        <f>SUM('Physician Assumptions'!BI6*'HXCEL Assumptions'!$B$4)</f>
        <v>168000</v>
      </c>
    </row>
    <row r="7" spans="1:61">
      <c r="A7" s="1" t="s">
        <v>331</v>
      </c>
      <c r="B7" s="402">
        <f>SUM('Physician Assumptions'!B7*'HXCEL Assumptions'!$B$5)</f>
        <v>0</v>
      </c>
      <c r="C7" s="402">
        <f>SUM('Physician Assumptions'!C7*'HXCEL Assumptions'!$B$5)</f>
        <v>0</v>
      </c>
      <c r="D7" s="402">
        <f>SUM('Physician Assumptions'!D7*'HXCEL Assumptions'!$B$5)</f>
        <v>0</v>
      </c>
      <c r="E7" s="402">
        <f>SUM('Physician Assumptions'!E7*'HXCEL Assumptions'!$B$5)</f>
        <v>0</v>
      </c>
      <c r="F7" s="402">
        <f>SUM('Physician Assumptions'!F7*'HXCEL Assumptions'!$B$5)</f>
        <v>0</v>
      </c>
      <c r="G7" s="402">
        <f>SUM('Physician Assumptions'!G7*'HXCEL Assumptions'!$B$5)</f>
        <v>0</v>
      </c>
      <c r="H7" s="402">
        <f>SUM('Physician Assumptions'!H7*'HXCEL Assumptions'!$B$5)</f>
        <v>0</v>
      </c>
      <c r="I7" s="402">
        <f>SUM('Physician Assumptions'!I7*'HXCEL Assumptions'!$B$5)</f>
        <v>25000</v>
      </c>
      <c r="J7" s="402">
        <f>SUM('Physician Assumptions'!J7*'HXCEL Assumptions'!$B$5)</f>
        <v>0</v>
      </c>
      <c r="K7" s="402">
        <f>SUM('Physician Assumptions'!K7*'HXCEL Assumptions'!$B$5)</f>
        <v>25000</v>
      </c>
      <c r="L7" s="402">
        <f>SUM('Physician Assumptions'!L7*'HXCEL Assumptions'!$B$5)</f>
        <v>0</v>
      </c>
      <c r="M7" s="416">
        <f>SUM('Physician Assumptions'!M7*'HXCEL Assumptions'!$B$5)</f>
        <v>0</v>
      </c>
      <c r="N7" s="402">
        <f>SUM('Physician Assumptions'!N7*'HXCEL Assumptions'!$B$5)</f>
        <v>25000</v>
      </c>
      <c r="O7" s="402">
        <f>SUM('Physician Assumptions'!O7*'HXCEL Assumptions'!$B$5)</f>
        <v>25000</v>
      </c>
      <c r="P7" s="402">
        <f>SUM('Physician Assumptions'!P7*'HXCEL Assumptions'!$B$5)</f>
        <v>25000</v>
      </c>
      <c r="Q7" s="402">
        <f>SUM('Physician Assumptions'!Q7*'HXCEL Assumptions'!$B$5)</f>
        <v>0</v>
      </c>
      <c r="R7" s="402">
        <f>SUM('Physician Assumptions'!R7*'HXCEL Assumptions'!$B$5)</f>
        <v>0</v>
      </c>
      <c r="S7" s="402">
        <f>SUM('Physician Assumptions'!S7*'HXCEL Assumptions'!$B$5)</f>
        <v>0</v>
      </c>
      <c r="T7" s="402">
        <f>SUM('Physician Assumptions'!T7*'HXCEL Assumptions'!$B$5)</f>
        <v>25000</v>
      </c>
      <c r="U7" s="402">
        <f>SUM('Physician Assumptions'!U7*'HXCEL Assumptions'!$B$5)</f>
        <v>25000</v>
      </c>
      <c r="V7" s="402">
        <f>SUM('Physician Assumptions'!V7*'HXCEL Assumptions'!$B$5)</f>
        <v>25000</v>
      </c>
      <c r="W7" s="402">
        <f>SUM('Physician Assumptions'!W7*'HXCEL Assumptions'!$B$5)</f>
        <v>25000</v>
      </c>
      <c r="X7" s="402">
        <f>SUM('Physician Assumptions'!X7*'HXCEL Assumptions'!$B$5)</f>
        <v>75000</v>
      </c>
      <c r="Y7" s="416">
        <f>SUM('Physician Assumptions'!Y7*'HXCEL Assumptions'!$B$5)</f>
        <v>50000</v>
      </c>
      <c r="Z7" s="402">
        <f>SUM('Physician Assumptions'!Z7*'HXCEL Assumptions'!$B$5)</f>
        <v>50000</v>
      </c>
      <c r="AA7" s="402">
        <f>SUM('Physician Assumptions'!AA7*'HXCEL Assumptions'!$B$5)</f>
        <v>25000</v>
      </c>
      <c r="AB7" s="402">
        <f>SUM('Physician Assumptions'!AB7*'HXCEL Assumptions'!$B$5)</f>
        <v>0</v>
      </c>
      <c r="AC7" s="402">
        <f>SUM('Physician Assumptions'!AC7*'HXCEL Assumptions'!$B$5)</f>
        <v>25000</v>
      </c>
      <c r="AD7" s="402">
        <f>SUM('Physician Assumptions'!AD7*'HXCEL Assumptions'!$B$5)</f>
        <v>25000</v>
      </c>
      <c r="AE7" s="402">
        <f>SUM('Physician Assumptions'!AE7*'HXCEL Assumptions'!$B$5)</f>
        <v>75000</v>
      </c>
      <c r="AF7" s="402">
        <f>SUM('Physician Assumptions'!AF7*'HXCEL Assumptions'!$B$5)</f>
        <v>50000</v>
      </c>
      <c r="AG7" s="402">
        <f>SUM('Physician Assumptions'!AG7*'HXCEL Assumptions'!$B$5)</f>
        <v>50000</v>
      </c>
      <c r="AH7" s="402">
        <f>SUM('Physician Assumptions'!AH7*'HXCEL Assumptions'!$B$5)</f>
        <v>25000</v>
      </c>
      <c r="AI7" s="402">
        <f>SUM('Physician Assumptions'!AI7*'HXCEL Assumptions'!$B$5)</f>
        <v>50000</v>
      </c>
      <c r="AJ7" s="402">
        <f>SUM('Physician Assumptions'!AJ7*'HXCEL Assumptions'!$B$5)</f>
        <v>50000</v>
      </c>
      <c r="AK7" s="416">
        <f>SUM('Physician Assumptions'!AK7*'HXCEL Assumptions'!$B$5)</f>
        <v>25000</v>
      </c>
      <c r="AL7" s="402">
        <f>SUM('Physician Assumptions'!AL7*'HXCEL Assumptions'!$B$5)</f>
        <v>25000</v>
      </c>
      <c r="AM7" s="402">
        <f>SUM('Physician Assumptions'!AM7*'HXCEL Assumptions'!$B$5)</f>
        <v>50000</v>
      </c>
      <c r="AN7" s="402">
        <f>SUM('Physician Assumptions'!AN7*'HXCEL Assumptions'!$B$5)</f>
        <v>50000</v>
      </c>
      <c r="AO7" s="402">
        <f>SUM('Physician Assumptions'!AO7*'HXCEL Assumptions'!$B$5)</f>
        <v>50000</v>
      </c>
      <c r="AP7" s="402">
        <f>SUM('Physician Assumptions'!AP7*'HXCEL Assumptions'!$B$5)</f>
        <v>50000</v>
      </c>
      <c r="AQ7" s="402">
        <f>SUM('Physician Assumptions'!AQ7*'HXCEL Assumptions'!$B$5)</f>
        <v>50000</v>
      </c>
      <c r="AR7" s="402">
        <f>SUM('Physician Assumptions'!AR7*'HXCEL Assumptions'!$B$5)</f>
        <v>75000</v>
      </c>
      <c r="AS7" s="402">
        <f>SUM('Physician Assumptions'!AS7*'HXCEL Assumptions'!$B$5)</f>
        <v>75000</v>
      </c>
      <c r="AT7" s="402">
        <f>SUM('Physician Assumptions'!AT7*'HXCEL Assumptions'!$B$5)</f>
        <v>75000</v>
      </c>
      <c r="AU7" s="402">
        <f>SUM('Physician Assumptions'!AU7*'HXCEL Assumptions'!$B$5)</f>
        <v>75000</v>
      </c>
      <c r="AV7" s="402">
        <f>SUM('Physician Assumptions'!AV7*'HXCEL Assumptions'!$B$5)</f>
        <v>75000</v>
      </c>
      <c r="AW7" s="416">
        <f>SUM('Physician Assumptions'!AW7*'HXCEL Assumptions'!$B$5)</f>
        <v>100000</v>
      </c>
      <c r="AX7" s="402">
        <f>SUM('Physician Assumptions'!AX7*'HXCEL Assumptions'!$B$5)</f>
        <v>100000</v>
      </c>
      <c r="AY7" s="402">
        <f>SUM('Physician Assumptions'!AY7*'HXCEL Assumptions'!$B$5)</f>
        <v>100000</v>
      </c>
      <c r="AZ7" s="402">
        <f>SUM('Physician Assumptions'!AZ7*'HXCEL Assumptions'!$B$5)</f>
        <v>100000</v>
      </c>
      <c r="BA7" s="402">
        <f>SUM('Physician Assumptions'!BA7*'HXCEL Assumptions'!$B$5)</f>
        <v>100000</v>
      </c>
      <c r="BB7" s="402">
        <f>SUM('Physician Assumptions'!BB7*'HXCEL Assumptions'!$B$5)</f>
        <v>100000</v>
      </c>
      <c r="BC7" s="402">
        <f>SUM('Physician Assumptions'!BC7*'HXCEL Assumptions'!$B$5)</f>
        <v>100000</v>
      </c>
      <c r="BD7" s="402">
        <f>SUM('Physician Assumptions'!BD7*'HXCEL Assumptions'!$B$5)</f>
        <v>125000</v>
      </c>
      <c r="BE7" s="402">
        <f>SUM('Physician Assumptions'!BE7*'HXCEL Assumptions'!$B$5)</f>
        <v>125000</v>
      </c>
      <c r="BF7" s="402">
        <f>SUM('Physician Assumptions'!BF7*'HXCEL Assumptions'!$B$5)</f>
        <v>125000</v>
      </c>
      <c r="BG7" s="402">
        <f>SUM('Physician Assumptions'!BG7*'HXCEL Assumptions'!$B$5)</f>
        <v>125000</v>
      </c>
      <c r="BH7" s="402">
        <f>SUM('Physician Assumptions'!BH7*'HXCEL Assumptions'!$B$5)</f>
        <v>150000</v>
      </c>
      <c r="BI7" s="416">
        <f>SUM('Physician Assumptions'!BI7*'HXCEL Assumptions'!$B$5)</f>
        <v>150000</v>
      </c>
    </row>
    <row r="8" spans="1:61">
      <c r="A8" s="1" t="s">
        <v>332</v>
      </c>
      <c r="B8" s="402">
        <f>SUM('Physician Assumptions'!B8*'HXCEL Assumptions'!$B$6)</f>
        <v>0</v>
      </c>
      <c r="C8" s="402">
        <f>SUM('Physician Assumptions'!C8*'HXCEL Assumptions'!$B$6)</f>
        <v>0</v>
      </c>
      <c r="D8" s="402">
        <f>SUM('Physician Assumptions'!D8*'HXCEL Assumptions'!$B$6)</f>
        <v>0</v>
      </c>
      <c r="E8" s="402">
        <f>SUM('Physician Assumptions'!E8*'HXCEL Assumptions'!$B$6)</f>
        <v>0</v>
      </c>
      <c r="F8" s="402">
        <f>SUM('Physician Assumptions'!F8*'HXCEL Assumptions'!$B$6)</f>
        <v>0</v>
      </c>
      <c r="G8" s="402">
        <f>SUM('Physician Assumptions'!G8*'HXCEL Assumptions'!$B$6)</f>
        <v>0</v>
      </c>
      <c r="H8" s="402">
        <f>SUM('Physician Assumptions'!H8*'HXCEL Assumptions'!$B$6)</f>
        <v>0</v>
      </c>
      <c r="I8" s="402">
        <f>SUM('Physician Assumptions'!I8*'HXCEL Assumptions'!$B$6)</f>
        <v>0</v>
      </c>
      <c r="J8" s="402">
        <f>SUM('Physician Assumptions'!J8*'HXCEL Assumptions'!$B$6)</f>
        <v>0</v>
      </c>
      <c r="K8" s="402">
        <f>SUM('Physician Assumptions'!K8*'HXCEL Assumptions'!$B$6)</f>
        <v>0</v>
      </c>
      <c r="L8" s="402">
        <f>SUM('Physician Assumptions'!L8*'HXCEL Assumptions'!$B$6)</f>
        <v>0</v>
      </c>
      <c r="M8" s="416">
        <f>SUM('Physician Assumptions'!M8*'HXCEL Assumptions'!$B$6)</f>
        <v>0</v>
      </c>
      <c r="N8" s="402">
        <f>SUM('Physician Assumptions'!N8*'HXCEL Assumptions'!$B$6)</f>
        <v>65000</v>
      </c>
      <c r="O8" s="402">
        <f>SUM('Physician Assumptions'!O8*'HXCEL Assumptions'!$B$6)</f>
        <v>65000</v>
      </c>
      <c r="P8" s="402">
        <f>SUM('Physician Assumptions'!P8*'HXCEL Assumptions'!$B$6)</f>
        <v>0</v>
      </c>
      <c r="Q8" s="402">
        <f>SUM('Physician Assumptions'!Q8*'HXCEL Assumptions'!$B$6)</f>
        <v>0</v>
      </c>
      <c r="R8" s="402">
        <f>SUM('Physician Assumptions'!R8*'HXCEL Assumptions'!$B$6)</f>
        <v>65000</v>
      </c>
      <c r="S8" s="402">
        <f>SUM('Physician Assumptions'!S8*'HXCEL Assumptions'!$B$6)</f>
        <v>0</v>
      </c>
      <c r="T8" s="402">
        <f>SUM('Physician Assumptions'!T8*'HXCEL Assumptions'!$B$6)</f>
        <v>65000</v>
      </c>
      <c r="U8" s="402">
        <f>SUM('Physician Assumptions'!U8*'HXCEL Assumptions'!$B$6)</f>
        <v>65000</v>
      </c>
      <c r="V8" s="402">
        <f>SUM('Physician Assumptions'!V8*'HXCEL Assumptions'!$B$6)</f>
        <v>130000</v>
      </c>
      <c r="W8" s="402">
        <f>SUM('Physician Assumptions'!W8*'HXCEL Assumptions'!$B$6)</f>
        <v>0</v>
      </c>
      <c r="X8" s="402">
        <f>SUM('Physician Assumptions'!X8*'HXCEL Assumptions'!$B$6)</f>
        <v>65000</v>
      </c>
      <c r="Y8" s="416">
        <f>SUM('Physician Assumptions'!Y8*'HXCEL Assumptions'!$B$6)</f>
        <v>65000</v>
      </c>
      <c r="Z8" s="402">
        <f>SUM('Physician Assumptions'!Z8*'HXCEL Assumptions'!$B$6)</f>
        <v>130000</v>
      </c>
      <c r="AA8" s="402">
        <f>SUM('Physician Assumptions'!AA8*'HXCEL Assumptions'!$B$6)</f>
        <v>65000</v>
      </c>
      <c r="AB8" s="402">
        <f>SUM('Physician Assumptions'!AB8*'HXCEL Assumptions'!$B$6)</f>
        <v>130000</v>
      </c>
      <c r="AC8" s="402">
        <f>SUM('Physician Assumptions'!AC8*'HXCEL Assumptions'!$B$6)</f>
        <v>130000</v>
      </c>
      <c r="AD8" s="402">
        <f>SUM('Physician Assumptions'!AD8*'HXCEL Assumptions'!$B$6)</f>
        <v>65000</v>
      </c>
      <c r="AE8" s="402">
        <f>SUM('Physician Assumptions'!AE8*'HXCEL Assumptions'!$B$6)</f>
        <v>65000</v>
      </c>
      <c r="AF8" s="402">
        <f>SUM('Physician Assumptions'!AF8*'HXCEL Assumptions'!$B$6)</f>
        <v>0</v>
      </c>
      <c r="AG8" s="402">
        <f>SUM('Physician Assumptions'!AG8*'HXCEL Assumptions'!$B$6)</f>
        <v>0</v>
      </c>
      <c r="AH8" s="402">
        <f>SUM('Physician Assumptions'!AH8*'HXCEL Assumptions'!$B$6)</f>
        <v>65000</v>
      </c>
      <c r="AI8" s="402">
        <f>SUM('Physician Assumptions'!AI8*'HXCEL Assumptions'!$B$6)</f>
        <v>65000</v>
      </c>
      <c r="AJ8" s="402">
        <f>SUM('Physician Assumptions'!AJ8*'HXCEL Assumptions'!$B$6)</f>
        <v>130000</v>
      </c>
      <c r="AK8" s="416">
        <f>SUM('Physician Assumptions'!AK8*'HXCEL Assumptions'!$B$6)</f>
        <v>130000</v>
      </c>
      <c r="AL8" s="402">
        <f>SUM('Physician Assumptions'!AL8*'HXCEL Assumptions'!$B$6)</f>
        <v>65000</v>
      </c>
      <c r="AM8" s="402">
        <f>SUM('Physician Assumptions'!AM8*'HXCEL Assumptions'!$B$6)</f>
        <v>130000</v>
      </c>
      <c r="AN8" s="402">
        <f>SUM('Physician Assumptions'!AN8*'HXCEL Assumptions'!$B$6)</f>
        <v>130000</v>
      </c>
      <c r="AO8" s="402">
        <f>SUM('Physician Assumptions'!AO8*'HXCEL Assumptions'!$B$6)</f>
        <v>65000</v>
      </c>
      <c r="AP8" s="402">
        <f>SUM('Physician Assumptions'!AP8*'HXCEL Assumptions'!$B$6)</f>
        <v>65000</v>
      </c>
      <c r="AQ8" s="402">
        <f>SUM('Physician Assumptions'!AQ8*'HXCEL Assumptions'!$B$6)</f>
        <v>65000</v>
      </c>
      <c r="AR8" s="402">
        <f>SUM('Physician Assumptions'!AR8*'HXCEL Assumptions'!$B$6)</f>
        <v>130000</v>
      </c>
      <c r="AS8" s="402">
        <f>SUM('Physician Assumptions'!AS8*'HXCEL Assumptions'!$B$6)</f>
        <v>130000</v>
      </c>
      <c r="AT8" s="402">
        <f>SUM('Physician Assumptions'!AT8*'HXCEL Assumptions'!$B$6)</f>
        <v>195000</v>
      </c>
      <c r="AU8" s="402">
        <f>SUM('Physician Assumptions'!AU8*'HXCEL Assumptions'!$B$6)</f>
        <v>65000</v>
      </c>
      <c r="AV8" s="402">
        <f>SUM('Physician Assumptions'!AV8*'HXCEL Assumptions'!$B$6)</f>
        <v>65000</v>
      </c>
      <c r="AW8" s="416">
        <f>SUM('Physician Assumptions'!AW8*'HXCEL Assumptions'!$B$6)</f>
        <v>65000</v>
      </c>
      <c r="AX8" s="402">
        <f>SUM('Physician Assumptions'!AX8*'HXCEL Assumptions'!$B$6)</f>
        <v>130000</v>
      </c>
      <c r="AY8" s="402">
        <f>SUM('Physician Assumptions'!AY8*'HXCEL Assumptions'!$B$6)</f>
        <v>130000</v>
      </c>
      <c r="AZ8" s="402">
        <f>SUM('Physician Assumptions'!AZ8*'HXCEL Assumptions'!$B$6)</f>
        <v>130000</v>
      </c>
      <c r="BA8" s="402">
        <f>SUM('Physician Assumptions'!BA8*'HXCEL Assumptions'!$B$6)</f>
        <v>130000</v>
      </c>
      <c r="BB8" s="402">
        <f>SUM('Physician Assumptions'!BB8*'HXCEL Assumptions'!$B$6)</f>
        <v>195000</v>
      </c>
      <c r="BC8" s="402">
        <f>SUM('Physician Assumptions'!BC8*'HXCEL Assumptions'!$B$6)</f>
        <v>195000</v>
      </c>
      <c r="BD8" s="402">
        <f>SUM('Physician Assumptions'!BD8*'HXCEL Assumptions'!$B$6)</f>
        <v>195000</v>
      </c>
      <c r="BE8" s="402">
        <f>SUM('Physician Assumptions'!BE8*'HXCEL Assumptions'!$B$6)</f>
        <v>260000</v>
      </c>
      <c r="BF8" s="402">
        <f>SUM('Physician Assumptions'!BF8*'HXCEL Assumptions'!$B$6)</f>
        <v>260000</v>
      </c>
      <c r="BG8" s="402">
        <f>SUM('Physician Assumptions'!BG8*'HXCEL Assumptions'!$B$6)</f>
        <v>260000</v>
      </c>
      <c r="BH8" s="402">
        <f>SUM('Physician Assumptions'!BH8*'HXCEL Assumptions'!$B$6)</f>
        <v>260000</v>
      </c>
      <c r="BI8" s="416">
        <f>SUM('Physician Assumptions'!BI8*'HXCEL Assumptions'!$B$6)</f>
        <v>260000</v>
      </c>
    </row>
    <row r="9" spans="1:61">
      <c r="A9" s="1" t="s">
        <v>361</v>
      </c>
      <c r="B9" s="402">
        <f>SUM('Physician Assumptions'!B9*'HXCEL Assumptions'!$B$7)</f>
        <v>0</v>
      </c>
      <c r="C9" s="402">
        <f>SUM('Physician Assumptions'!C9*'HXCEL Assumptions'!$B$7)</f>
        <v>0</v>
      </c>
      <c r="D9" s="402">
        <f>SUM('Physician Assumptions'!D9*'HXCEL Assumptions'!$B$7)</f>
        <v>0</v>
      </c>
      <c r="E9" s="402">
        <f>SUM('Physician Assumptions'!E9*'HXCEL Assumptions'!$B$7)</f>
        <v>0</v>
      </c>
      <c r="F9" s="402">
        <f>SUM('Physician Assumptions'!F9*'HXCEL Assumptions'!$B$7)</f>
        <v>0</v>
      </c>
      <c r="G9" s="402">
        <f>SUM('Physician Assumptions'!G9*'HXCEL Assumptions'!$B$7)</f>
        <v>0</v>
      </c>
      <c r="H9" s="402">
        <f>SUM('Physician Assumptions'!H9*'HXCEL Assumptions'!$B$7)</f>
        <v>0</v>
      </c>
      <c r="I9" s="402">
        <f>SUM('Physician Assumptions'!I9*'HXCEL Assumptions'!$B$7)</f>
        <v>0</v>
      </c>
      <c r="J9" s="402">
        <f>SUM('Physician Assumptions'!J9*'HXCEL Assumptions'!$B$7)</f>
        <v>0</v>
      </c>
      <c r="K9" s="402">
        <f>SUM('Physician Assumptions'!K9*'HXCEL Assumptions'!$B$7)</f>
        <v>0</v>
      </c>
      <c r="L9" s="402">
        <f>SUM('Physician Assumptions'!L9*'HXCEL Assumptions'!$B$7)</f>
        <v>0</v>
      </c>
      <c r="M9" s="416">
        <f>SUM('Physician Assumptions'!M9*'HXCEL Assumptions'!$B$7)</f>
        <v>0</v>
      </c>
      <c r="N9" s="402">
        <f>SUM('Physician Assumptions'!N9*'HXCEL Assumptions'!$B$7)</f>
        <v>0</v>
      </c>
      <c r="O9" s="402">
        <f>SUM('Physician Assumptions'!O9*'HXCEL Assumptions'!$B$7)</f>
        <v>0</v>
      </c>
      <c r="P9" s="402">
        <f>SUM('Physician Assumptions'!P9*'HXCEL Assumptions'!$B$7)</f>
        <v>0</v>
      </c>
      <c r="Q9" s="402">
        <f>SUM('Physician Assumptions'!Q9*'HXCEL Assumptions'!$B$7)</f>
        <v>0</v>
      </c>
      <c r="R9" s="402">
        <f>SUM('Physician Assumptions'!R9*'HXCEL Assumptions'!$B$7)</f>
        <v>120000</v>
      </c>
      <c r="S9" s="402">
        <f>SUM('Physician Assumptions'!S9*'HXCEL Assumptions'!$B$7)</f>
        <v>0</v>
      </c>
      <c r="T9" s="402">
        <f>SUM('Physician Assumptions'!T9*'HXCEL Assumptions'!$B$7)</f>
        <v>0</v>
      </c>
      <c r="U9" s="402">
        <f>SUM('Physician Assumptions'!U9*'HXCEL Assumptions'!$B$7)</f>
        <v>120000</v>
      </c>
      <c r="V9" s="402">
        <f>SUM('Physician Assumptions'!V9*'HXCEL Assumptions'!$B$7)</f>
        <v>120000</v>
      </c>
      <c r="W9" s="402">
        <f>SUM('Physician Assumptions'!W9*'HXCEL Assumptions'!$B$7)</f>
        <v>0</v>
      </c>
      <c r="X9" s="402">
        <f>SUM('Physician Assumptions'!X9*'HXCEL Assumptions'!$B$7)</f>
        <v>120000</v>
      </c>
      <c r="Y9" s="402">
        <f>SUM('Physician Assumptions'!Y9*'HXCEL Assumptions'!$B$7)</f>
        <v>240000</v>
      </c>
      <c r="Z9" s="402">
        <f>SUM('Physician Assumptions'!Z9*'HXCEL Assumptions'!$B$7)</f>
        <v>0</v>
      </c>
      <c r="AA9" s="402">
        <f>SUM('Physician Assumptions'!AA9*'HXCEL Assumptions'!$B$7)</f>
        <v>0</v>
      </c>
      <c r="AB9" s="402">
        <f>SUM('Physician Assumptions'!AB9*'HXCEL Assumptions'!$B$7)</f>
        <v>0</v>
      </c>
      <c r="AC9" s="402">
        <f>SUM('Physician Assumptions'!AC9*'HXCEL Assumptions'!$B$7)</f>
        <v>120000</v>
      </c>
      <c r="AD9" s="402">
        <f>SUM('Physician Assumptions'!AD9*'HXCEL Assumptions'!$B$7)</f>
        <v>120000</v>
      </c>
      <c r="AE9" s="402">
        <f>SUM('Physician Assumptions'!AE9*'HXCEL Assumptions'!$B$7)</f>
        <v>120000</v>
      </c>
      <c r="AF9" s="402">
        <f>SUM('Physician Assumptions'!AF9*'HXCEL Assumptions'!$B$7)</f>
        <v>240000</v>
      </c>
      <c r="AG9" s="402">
        <f>SUM('Physician Assumptions'!AG9*'HXCEL Assumptions'!$B$7)</f>
        <v>120000</v>
      </c>
      <c r="AH9" s="402">
        <f>SUM('Physician Assumptions'!AH9*'HXCEL Assumptions'!$B$7)</f>
        <v>120000</v>
      </c>
      <c r="AI9" s="402">
        <f>SUM('Physician Assumptions'!AI9*'HXCEL Assumptions'!$B$7)</f>
        <v>0</v>
      </c>
      <c r="AJ9" s="402">
        <f>SUM('Physician Assumptions'!AJ9*'HXCEL Assumptions'!$B$7)</f>
        <v>0</v>
      </c>
      <c r="AK9" s="402">
        <f>SUM('Physician Assumptions'!AK9*'HXCEL Assumptions'!$B$7)</f>
        <v>240000</v>
      </c>
      <c r="AL9" s="402">
        <f>SUM('Physician Assumptions'!AL9*'HXCEL Assumptions'!$B$7)</f>
        <v>120000</v>
      </c>
      <c r="AM9" s="402">
        <f>SUM('Physician Assumptions'!AM9*'HXCEL Assumptions'!$B$7)</f>
        <v>0</v>
      </c>
      <c r="AN9" s="402">
        <f>SUM('Physician Assumptions'!AN9*'HXCEL Assumptions'!$B$7)</f>
        <v>0</v>
      </c>
      <c r="AO9" s="402">
        <f>SUM('Physician Assumptions'!AO9*'HXCEL Assumptions'!$B$7)</f>
        <v>120000</v>
      </c>
      <c r="AP9" s="402">
        <f>SUM('Physician Assumptions'!AP9*'HXCEL Assumptions'!$B$7)</f>
        <v>240000</v>
      </c>
      <c r="AQ9" s="402">
        <f>SUM('Physician Assumptions'!AQ9*'HXCEL Assumptions'!$B$7)</f>
        <v>0</v>
      </c>
      <c r="AR9" s="402">
        <f>SUM('Physician Assumptions'!AR9*'HXCEL Assumptions'!$B$7)</f>
        <v>0</v>
      </c>
      <c r="AS9" s="402">
        <f>SUM('Physician Assumptions'!AS9*'HXCEL Assumptions'!$B$7)</f>
        <v>120000</v>
      </c>
      <c r="AT9" s="402">
        <f>SUM('Physician Assumptions'!AT9*'HXCEL Assumptions'!$B$7)</f>
        <v>120000</v>
      </c>
      <c r="AU9" s="402">
        <f>SUM('Physician Assumptions'!AU9*'HXCEL Assumptions'!$B$7)</f>
        <v>0</v>
      </c>
      <c r="AV9" s="402">
        <f>SUM('Physician Assumptions'!AV9*'HXCEL Assumptions'!$B$7)</f>
        <v>0</v>
      </c>
      <c r="AW9" s="416">
        <f>SUM('Physician Assumptions'!AW9*'HXCEL Assumptions'!$B$7)</f>
        <v>0</v>
      </c>
      <c r="AX9" s="402">
        <f>SUM('Physician Assumptions'!AX9*'HXCEL Assumptions'!$B$7)</f>
        <v>120000</v>
      </c>
      <c r="AY9" s="402">
        <f>SUM('Physician Assumptions'!AY9*'HXCEL Assumptions'!$B$7)</f>
        <v>120000</v>
      </c>
      <c r="AZ9" s="402">
        <f>SUM('Physician Assumptions'!AZ9*'HXCEL Assumptions'!$B$7)</f>
        <v>120000</v>
      </c>
      <c r="BA9" s="402">
        <f>SUM('Physician Assumptions'!BA9*'HXCEL Assumptions'!$B$7)</f>
        <v>0</v>
      </c>
      <c r="BB9" s="402">
        <f>SUM('Physician Assumptions'!BB9*'HXCEL Assumptions'!$B$7)</f>
        <v>0</v>
      </c>
      <c r="BC9" s="402">
        <f>SUM('Physician Assumptions'!BC9*'HXCEL Assumptions'!$B$7)</f>
        <v>0</v>
      </c>
      <c r="BD9" s="402">
        <f>SUM('Physician Assumptions'!BD9*'HXCEL Assumptions'!$B$7)</f>
        <v>0</v>
      </c>
      <c r="BE9" s="402">
        <f>SUM('Physician Assumptions'!BE9*'HXCEL Assumptions'!$B$7)</f>
        <v>120000</v>
      </c>
      <c r="BF9" s="402">
        <f>SUM('Physician Assumptions'!BF9*'HXCEL Assumptions'!$B$7)</f>
        <v>120000</v>
      </c>
      <c r="BG9" s="402">
        <f>SUM('Physician Assumptions'!BG9*'HXCEL Assumptions'!$B$7)</f>
        <v>240000</v>
      </c>
      <c r="BH9" s="402">
        <f>SUM('Physician Assumptions'!BH9*'HXCEL Assumptions'!$B$7)</f>
        <v>120000</v>
      </c>
      <c r="BI9" s="402">
        <f>SUM('Physician Assumptions'!BI9*'HXCEL Assumptions'!$B$7)</f>
        <v>120000</v>
      </c>
    </row>
    <row r="10" spans="1:61">
      <c r="A10" s="1" t="s">
        <v>362</v>
      </c>
      <c r="B10" s="402">
        <f>SUM('Physician Assumptions'!B10*'HXCEL Assumptions'!$B$8)</f>
        <v>0</v>
      </c>
      <c r="C10" s="402">
        <f>SUM('Physician Assumptions'!C10*'HXCEL Assumptions'!$B$8)</f>
        <v>0</v>
      </c>
      <c r="D10" s="402">
        <f>SUM('Physician Assumptions'!D10*'HXCEL Assumptions'!$B$8)</f>
        <v>0</v>
      </c>
      <c r="E10" s="402">
        <f>SUM('Physician Assumptions'!E10*'HXCEL Assumptions'!$B$8)</f>
        <v>0</v>
      </c>
      <c r="F10" s="402">
        <f>SUM('Physician Assumptions'!F10*'HXCEL Assumptions'!$B$8)</f>
        <v>0</v>
      </c>
      <c r="G10" s="402">
        <f>SUM('Physician Assumptions'!G10*'HXCEL Assumptions'!$B$8)</f>
        <v>0</v>
      </c>
      <c r="H10" s="402">
        <f>SUM('Physician Assumptions'!H10*'HXCEL Assumptions'!$B$8)</f>
        <v>0</v>
      </c>
      <c r="I10" s="402">
        <f>SUM('Physician Assumptions'!I10*'HXCEL Assumptions'!$B$8)</f>
        <v>0</v>
      </c>
      <c r="J10" s="402">
        <f>SUM('Physician Assumptions'!J10*'HXCEL Assumptions'!$B$8)</f>
        <v>0</v>
      </c>
      <c r="K10" s="402">
        <f>SUM('Physician Assumptions'!K10*'HXCEL Assumptions'!$B$8)</f>
        <v>0</v>
      </c>
      <c r="L10" s="402">
        <f>SUM('Physician Assumptions'!L10*'HXCEL Assumptions'!$B$8)</f>
        <v>0</v>
      </c>
      <c r="M10" s="416">
        <f>SUM('Physician Assumptions'!M10*'HXCEL Assumptions'!$B$8)</f>
        <v>0</v>
      </c>
      <c r="N10" s="402">
        <f>SUM('Physician Assumptions'!N10*'HXCEL Assumptions'!$B$8)</f>
        <v>0</v>
      </c>
      <c r="O10" s="402">
        <f>SUM('Physician Assumptions'!O10*'HXCEL Assumptions'!$B$8)</f>
        <v>0</v>
      </c>
      <c r="P10" s="402">
        <f>SUM('Physician Assumptions'!P10*'HXCEL Assumptions'!$B$8)</f>
        <v>0</v>
      </c>
      <c r="Q10" s="402">
        <f>SUM('Physician Assumptions'!Q10*'HXCEL Assumptions'!$B$8)</f>
        <v>0</v>
      </c>
      <c r="R10" s="402">
        <f>SUM('Physician Assumptions'!R10*'HXCEL Assumptions'!$B$8)</f>
        <v>0</v>
      </c>
      <c r="S10" s="402">
        <f>SUM('Physician Assumptions'!S10*'HXCEL Assumptions'!$B$8)</f>
        <v>0</v>
      </c>
      <c r="T10" s="402">
        <f>SUM('Physician Assumptions'!T10*'HXCEL Assumptions'!$B$8)</f>
        <v>0</v>
      </c>
      <c r="U10" s="402">
        <f>SUM('Physician Assumptions'!U10*'HXCEL Assumptions'!$B$8)</f>
        <v>0</v>
      </c>
      <c r="V10" s="402">
        <f>SUM('Physician Assumptions'!V10*'HXCEL Assumptions'!$B$8)</f>
        <v>225000</v>
      </c>
      <c r="W10" s="402">
        <f>SUM('Physician Assumptions'!W10*'HXCEL Assumptions'!$B$8)</f>
        <v>0</v>
      </c>
      <c r="X10" s="402">
        <f>SUM('Physician Assumptions'!X10*'HXCEL Assumptions'!$B$8)</f>
        <v>225000</v>
      </c>
      <c r="Y10" s="402">
        <f>SUM('Physician Assumptions'!Y10*'HXCEL Assumptions'!$B$8)</f>
        <v>225000</v>
      </c>
      <c r="Z10" s="402">
        <f>SUM('Physician Assumptions'!Z10*'HXCEL Assumptions'!$B$8)</f>
        <v>0</v>
      </c>
      <c r="AA10" s="402">
        <f>SUM('Physician Assumptions'!AA10*'HXCEL Assumptions'!$B$8)</f>
        <v>0</v>
      </c>
      <c r="AB10" s="402">
        <f>SUM('Physician Assumptions'!AB10*'HXCEL Assumptions'!$B$8)</f>
        <v>225000</v>
      </c>
      <c r="AC10" s="402">
        <f>SUM('Physician Assumptions'!AC10*'HXCEL Assumptions'!$B$8)</f>
        <v>0</v>
      </c>
      <c r="AD10" s="402">
        <f>SUM('Physician Assumptions'!AD10*'HXCEL Assumptions'!$B$8)</f>
        <v>0</v>
      </c>
      <c r="AE10" s="402">
        <f>SUM('Physician Assumptions'!AE10*'HXCEL Assumptions'!$B$8)</f>
        <v>0</v>
      </c>
      <c r="AF10" s="402">
        <f>SUM('Physician Assumptions'!AF10*'HXCEL Assumptions'!$B$8)</f>
        <v>225000</v>
      </c>
      <c r="AG10" s="402">
        <f>SUM('Physician Assumptions'!AG10*'HXCEL Assumptions'!$B$8)</f>
        <v>0</v>
      </c>
      <c r="AH10" s="402">
        <f>SUM('Physician Assumptions'!AH10*'HXCEL Assumptions'!$B$8)</f>
        <v>0</v>
      </c>
      <c r="AI10" s="402">
        <f>SUM('Physician Assumptions'!AI10*'HXCEL Assumptions'!$B$8)</f>
        <v>225000</v>
      </c>
      <c r="AJ10" s="402">
        <f>SUM('Physician Assumptions'!AJ10*'HXCEL Assumptions'!$B$8)</f>
        <v>0</v>
      </c>
      <c r="AK10" s="402">
        <f>SUM('Physician Assumptions'!AK10*'HXCEL Assumptions'!$B$8)</f>
        <v>0</v>
      </c>
      <c r="AL10" s="402">
        <f>SUM('Physician Assumptions'!AL10*'HXCEL Assumptions'!$B$8)</f>
        <v>0</v>
      </c>
      <c r="AM10" s="402">
        <f>SUM('Physician Assumptions'!AM10*'HXCEL Assumptions'!$B$8)</f>
        <v>225000</v>
      </c>
      <c r="AN10" s="402">
        <f>SUM('Physician Assumptions'!AN10*'HXCEL Assumptions'!$B$8)</f>
        <v>225000</v>
      </c>
      <c r="AO10" s="402">
        <f>SUM('Physician Assumptions'!AO10*'HXCEL Assumptions'!$B$8)</f>
        <v>0</v>
      </c>
      <c r="AP10" s="402">
        <f>SUM('Physician Assumptions'!AP10*'HXCEL Assumptions'!$B$8)</f>
        <v>0</v>
      </c>
      <c r="AQ10" s="402">
        <f>SUM('Physician Assumptions'!AQ10*'HXCEL Assumptions'!$B$8)</f>
        <v>0</v>
      </c>
      <c r="AR10" s="402">
        <f>SUM('Physician Assumptions'!AR10*'HXCEL Assumptions'!$B$8)</f>
        <v>0</v>
      </c>
      <c r="AS10" s="402">
        <f>SUM('Physician Assumptions'!AS10*'HXCEL Assumptions'!$B$8)</f>
        <v>225000</v>
      </c>
      <c r="AT10" s="402">
        <f>SUM('Physician Assumptions'!AT10*'HXCEL Assumptions'!$B$8)</f>
        <v>0</v>
      </c>
      <c r="AU10" s="402">
        <f>SUM('Physician Assumptions'!AU10*'HXCEL Assumptions'!$B$8)</f>
        <v>225000</v>
      </c>
      <c r="AV10" s="402">
        <f>SUM('Physician Assumptions'!AV10*'HXCEL Assumptions'!$B$8)</f>
        <v>225000</v>
      </c>
      <c r="AW10" s="416">
        <f>SUM('Physician Assumptions'!AW10*'HXCEL Assumptions'!$B$8)</f>
        <v>0</v>
      </c>
      <c r="AX10" s="402">
        <f>SUM('Physician Assumptions'!AX10*'HXCEL Assumptions'!$B$8)</f>
        <v>0</v>
      </c>
      <c r="AY10" s="402">
        <f>SUM('Physician Assumptions'!AY10*'HXCEL Assumptions'!$B$8)</f>
        <v>0</v>
      </c>
      <c r="AZ10" s="402">
        <f>SUM('Physician Assumptions'!AZ10*'HXCEL Assumptions'!$B$8)</f>
        <v>0</v>
      </c>
      <c r="BA10" s="402">
        <f>SUM('Physician Assumptions'!BA10*'HXCEL Assumptions'!$B$8)</f>
        <v>225000</v>
      </c>
      <c r="BB10" s="402">
        <f>SUM('Physician Assumptions'!BB10*'HXCEL Assumptions'!$B$8)</f>
        <v>225000</v>
      </c>
      <c r="BC10" s="402">
        <f>SUM('Physician Assumptions'!BC10*'HXCEL Assumptions'!$B$8)</f>
        <v>0</v>
      </c>
      <c r="BD10" s="402">
        <f>SUM('Physician Assumptions'!BD10*'HXCEL Assumptions'!$B$8)</f>
        <v>0</v>
      </c>
      <c r="BE10" s="402">
        <f>SUM('Physician Assumptions'!BE10*'HXCEL Assumptions'!$B$8)</f>
        <v>0</v>
      </c>
      <c r="BF10" s="402">
        <f>SUM('Physician Assumptions'!BF10*'HXCEL Assumptions'!$B$8)</f>
        <v>0</v>
      </c>
      <c r="BG10" s="402">
        <f>SUM('Physician Assumptions'!BG10*'HXCEL Assumptions'!$B$8)</f>
        <v>0</v>
      </c>
      <c r="BH10" s="402">
        <f>SUM('Physician Assumptions'!BH10*'HXCEL Assumptions'!$B$8)</f>
        <v>225000</v>
      </c>
      <c r="BI10" s="402">
        <f>SUM('Physician Assumptions'!BI10*'HXCEL Assumptions'!$B$8)</f>
        <v>0</v>
      </c>
    </row>
    <row r="11" spans="1:61">
      <c r="A11" s="1" t="s">
        <v>363</v>
      </c>
      <c r="B11" s="402">
        <f>SUM('Physician Assumptions'!B11*'HXCEL Assumptions'!$B$9)</f>
        <v>0</v>
      </c>
      <c r="C11" s="402">
        <f>SUM('Physician Assumptions'!C11*'HXCEL Assumptions'!$B$9)</f>
        <v>0</v>
      </c>
      <c r="D11" s="402">
        <f>SUM('Physician Assumptions'!D11*'HXCEL Assumptions'!$B$9)</f>
        <v>0</v>
      </c>
      <c r="E11" s="402">
        <f>SUM('Physician Assumptions'!E11*'HXCEL Assumptions'!$B$9)</f>
        <v>0</v>
      </c>
      <c r="F11" s="402">
        <f>SUM('Physician Assumptions'!F11*'HXCEL Assumptions'!$B$9)</f>
        <v>0</v>
      </c>
      <c r="G11" s="402">
        <f>SUM('Physician Assumptions'!G11*'HXCEL Assumptions'!$B$9)</f>
        <v>0</v>
      </c>
      <c r="H11" s="402">
        <f>SUM('Physician Assumptions'!H11*'HXCEL Assumptions'!$B$9)</f>
        <v>0</v>
      </c>
      <c r="I11" s="402">
        <f>SUM('Physician Assumptions'!I11*'HXCEL Assumptions'!$B$9)</f>
        <v>0</v>
      </c>
      <c r="J11" s="402">
        <f>SUM('Physician Assumptions'!J11*'HXCEL Assumptions'!$B$9)</f>
        <v>0</v>
      </c>
      <c r="K11" s="402">
        <f>SUM('Physician Assumptions'!K11*'HXCEL Assumptions'!$B$9)</f>
        <v>0</v>
      </c>
      <c r="L11" s="402">
        <f>SUM('Physician Assumptions'!L11*'HXCEL Assumptions'!$B$9)</f>
        <v>0</v>
      </c>
      <c r="M11" s="416">
        <f>SUM('Physician Assumptions'!M11*'HXCEL Assumptions'!$B$9)</f>
        <v>0</v>
      </c>
      <c r="N11" s="402">
        <f>SUM('Physician Assumptions'!N11*'HXCEL Assumptions'!$B$9)</f>
        <v>0</v>
      </c>
      <c r="O11" s="402">
        <f>SUM('Physician Assumptions'!O11*'HXCEL Assumptions'!$B$9)</f>
        <v>0</v>
      </c>
      <c r="P11" s="402">
        <f>SUM('Physician Assumptions'!P11*'HXCEL Assumptions'!$B$9)</f>
        <v>0</v>
      </c>
      <c r="Q11" s="402">
        <f>SUM('Physician Assumptions'!Q11*'HXCEL Assumptions'!$B$9)</f>
        <v>0</v>
      </c>
      <c r="R11" s="402">
        <f>SUM('Physician Assumptions'!R11*'HXCEL Assumptions'!$B$9)</f>
        <v>0</v>
      </c>
      <c r="S11" s="402">
        <f>SUM('Physician Assumptions'!S11*'HXCEL Assumptions'!$B$9)</f>
        <v>0</v>
      </c>
      <c r="T11" s="402">
        <f>SUM('Physician Assumptions'!T11*'HXCEL Assumptions'!$B$9)</f>
        <v>0</v>
      </c>
      <c r="U11" s="402">
        <f>SUM('Physician Assumptions'!U11*'HXCEL Assumptions'!$B$9)</f>
        <v>0</v>
      </c>
      <c r="V11" s="402">
        <f>SUM('Physician Assumptions'!V11*'HXCEL Assumptions'!$B$9)</f>
        <v>0</v>
      </c>
      <c r="W11" s="402">
        <f>SUM('Physician Assumptions'!W11*'HXCEL Assumptions'!$B$9)</f>
        <v>475000</v>
      </c>
      <c r="X11" s="402">
        <f>SUM('Physician Assumptions'!X11*'HXCEL Assumptions'!$B$9)</f>
        <v>0</v>
      </c>
      <c r="Y11" s="402">
        <f>SUM('Physician Assumptions'!Y11*'HXCEL Assumptions'!$B$9)</f>
        <v>475000</v>
      </c>
      <c r="Z11" s="402">
        <f>SUM('Physician Assumptions'!Z11*'HXCEL Assumptions'!$B$9)</f>
        <v>0</v>
      </c>
      <c r="AA11" s="402">
        <f>SUM('Physician Assumptions'!AA11*'HXCEL Assumptions'!$B$9)</f>
        <v>0</v>
      </c>
      <c r="AB11" s="402">
        <f>SUM('Physician Assumptions'!AB11*'HXCEL Assumptions'!$B$9)</f>
        <v>0</v>
      </c>
      <c r="AC11" s="402">
        <f>SUM('Physician Assumptions'!AC11*'HXCEL Assumptions'!$B$9)</f>
        <v>950000</v>
      </c>
      <c r="AD11" s="402">
        <f>SUM('Physician Assumptions'!AD11*'HXCEL Assumptions'!$B$9)</f>
        <v>0</v>
      </c>
      <c r="AE11" s="402">
        <f>SUM('Physician Assumptions'!AE11*'HXCEL Assumptions'!$B$9)</f>
        <v>0</v>
      </c>
      <c r="AF11" s="402">
        <f>SUM('Physician Assumptions'!AF11*'HXCEL Assumptions'!$B$9)</f>
        <v>0</v>
      </c>
      <c r="AG11" s="402">
        <f>SUM('Physician Assumptions'!AG11*'HXCEL Assumptions'!$B$9)</f>
        <v>475000</v>
      </c>
      <c r="AH11" s="402">
        <f>SUM('Physician Assumptions'!AH11*'HXCEL Assumptions'!$B$9)</f>
        <v>0</v>
      </c>
      <c r="AI11" s="402">
        <f>SUM('Physician Assumptions'!AI11*'HXCEL Assumptions'!$B$9)</f>
        <v>0</v>
      </c>
      <c r="AJ11" s="402">
        <f>SUM('Physician Assumptions'!AJ11*'HXCEL Assumptions'!$B$9)</f>
        <v>0</v>
      </c>
      <c r="AK11" s="402">
        <f>SUM('Physician Assumptions'!AK11*'HXCEL Assumptions'!$B$9)</f>
        <v>0</v>
      </c>
      <c r="AL11" s="402">
        <f>SUM('Physician Assumptions'!AL11*'HXCEL Assumptions'!$B$9)</f>
        <v>0</v>
      </c>
      <c r="AM11" s="402">
        <f>SUM('Physician Assumptions'!AM11*'HXCEL Assumptions'!$B$9)</f>
        <v>475000</v>
      </c>
      <c r="AN11" s="402">
        <f>SUM('Physician Assumptions'!AN11*'HXCEL Assumptions'!$B$9)</f>
        <v>0</v>
      </c>
      <c r="AO11" s="402">
        <f>SUM('Physician Assumptions'!AO11*'HXCEL Assumptions'!$B$9)</f>
        <v>0</v>
      </c>
      <c r="AP11" s="402">
        <f>SUM('Physician Assumptions'!AP11*'HXCEL Assumptions'!$B$9)</f>
        <v>0</v>
      </c>
      <c r="AQ11" s="402">
        <f>SUM('Physician Assumptions'!AQ11*'HXCEL Assumptions'!$B$9)</f>
        <v>0</v>
      </c>
      <c r="AR11" s="402">
        <f>SUM('Physician Assumptions'!AR11*'HXCEL Assumptions'!$B$9)</f>
        <v>0</v>
      </c>
      <c r="AS11" s="402">
        <f>SUM('Physician Assumptions'!AS11*'HXCEL Assumptions'!$B$9)</f>
        <v>475000</v>
      </c>
      <c r="AT11" s="402">
        <f>SUM('Physician Assumptions'!AT11*'HXCEL Assumptions'!$B$9)</f>
        <v>0</v>
      </c>
      <c r="AU11" s="402">
        <f>SUM('Physician Assumptions'!AU11*'HXCEL Assumptions'!$B$9)</f>
        <v>0</v>
      </c>
      <c r="AV11" s="402">
        <f>SUM('Physician Assumptions'!AV11*'HXCEL Assumptions'!$B$9)</f>
        <v>0</v>
      </c>
      <c r="AW11" s="416">
        <f>SUM('Physician Assumptions'!AW11*'HXCEL Assumptions'!$B$9)</f>
        <v>0</v>
      </c>
      <c r="AX11" s="402">
        <f>SUM('Physician Assumptions'!AX11*'HXCEL Assumptions'!$B$9)</f>
        <v>475000</v>
      </c>
      <c r="AY11" s="402">
        <f>SUM('Physician Assumptions'!AY11*'HXCEL Assumptions'!$B$9)</f>
        <v>475000</v>
      </c>
      <c r="AZ11" s="402">
        <f>SUM('Physician Assumptions'!AZ11*'HXCEL Assumptions'!$B$9)</f>
        <v>0</v>
      </c>
      <c r="BA11" s="402">
        <f>SUM('Physician Assumptions'!BA11*'HXCEL Assumptions'!$B$9)</f>
        <v>0</v>
      </c>
      <c r="BB11" s="402">
        <f>SUM('Physician Assumptions'!BB11*'HXCEL Assumptions'!$B$9)</f>
        <v>0</v>
      </c>
      <c r="BC11" s="402">
        <f>SUM('Physician Assumptions'!BC11*'HXCEL Assumptions'!$B$9)</f>
        <v>475000</v>
      </c>
      <c r="BD11" s="402">
        <f>SUM('Physician Assumptions'!BD11*'HXCEL Assumptions'!$B$9)</f>
        <v>0</v>
      </c>
      <c r="BE11" s="402">
        <f>SUM('Physician Assumptions'!BE11*'HXCEL Assumptions'!$B$9)</f>
        <v>475000</v>
      </c>
      <c r="BF11" s="402">
        <f>SUM('Physician Assumptions'!BF11*'HXCEL Assumptions'!$B$9)</f>
        <v>0</v>
      </c>
      <c r="BG11" s="402">
        <f>SUM('Physician Assumptions'!BG11*'HXCEL Assumptions'!$B$9)</f>
        <v>0</v>
      </c>
      <c r="BH11" s="402">
        <f>SUM('Physician Assumptions'!BH11*'HXCEL Assumptions'!$B$9)</f>
        <v>475000</v>
      </c>
      <c r="BI11" s="402">
        <f>SUM('Physician Assumptions'!BI11*'HXCEL Assumptions'!$B$9)</f>
        <v>0</v>
      </c>
    </row>
    <row r="12" spans="1:61" s="422" customFormat="1">
      <c r="A12" s="422" t="s">
        <v>327</v>
      </c>
      <c r="B12" s="417">
        <f>SUM(B4:B11)</f>
        <v>2500</v>
      </c>
      <c r="C12" s="417">
        <f t="shared" ref="C12:BI12" si="0">SUM(C4:C11)</f>
        <v>10000</v>
      </c>
      <c r="D12" s="417">
        <f t="shared" si="0"/>
        <v>25000</v>
      </c>
      <c r="E12" s="417">
        <f t="shared" si="0"/>
        <v>45000</v>
      </c>
      <c r="F12" s="417">
        <f t="shared" si="0"/>
        <v>62500</v>
      </c>
      <c r="G12" s="417">
        <f t="shared" si="0"/>
        <v>115000</v>
      </c>
      <c r="H12" s="417">
        <f t="shared" si="0"/>
        <v>132000</v>
      </c>
      <c r="I12" s="417">
        <f t="shared" si="0"/>
        <v>150000</v>
      </c>
      <c r="J12" s="417">
        <f t="shared" si="0"/>
        <v>147000</v>
      </c>
      <c r="K12" s="417">
        <f t="shared" si="0"/>
        <v>182000</v>
      </c>
      <c r="L12" s="417">
        <f t="shared" si="0"/>
        <v>145000</v>
      </c>
      <c r="M12" s="417">
        <f t="shared" si="0"/>
        <v>177000</v>
      </c>
      <c r="N12" s="417">
        <f t="shared" si="0"/>
        <v>277000</v>
      </c>
      <c r="O12" s="417">
        <f t="shared" si="0"/>
        <v>306500</v>
      </c>
      <c r="P12" s="417">
        <f t="shared" si="0"/>
        <v>234000</v>
      </c>
      <c r="Q12" s="417">
        <f t="shared" si="0"/>
        <v>226500</v>
      </c>
      <c r="R12" s="417">
        <f t="shared" si="0"/>
        <v>426000</v>
      </c>
      <c r="S12" s="417">
        <f t="shared" si="0"/>
        <v>236000</v>
      </c>
      <c r="T12" s="417">
        <f t="shared" si="0"/>
        <v>375000</v>
      </c>
      <c r="U12" s="417">
        <f t="shared" si="0"/>
        <v>520000</v>
      </c>
      <c r="V12" s="417">
        <f t="shared" si="0"/>
        <v>812500</v>
      </c>
      <c r="W12" s="417">
        <f t="shared" si="0"/>
        <v>846500</v>
      </c>
      <c r="X12" s="417">
        <f t="shared" si="0"/>
        <v>834000</v>
      </c>
      <c r="Y12" s="417">
        <f t="shared" si="0"/>
        <v>1418500</v>
      </c>
      <c r="Z12" s="417">
        <f t="shared" si="0"/>
        <v>538500</v>
      </c>
      <c r="AA12" s="417">
        <f t="shared" si="0"/>
        <v>451000</v>
      </c>
      <c r="AB12" s="417">
        <f t="shared" si="0"/>
        <v>718500</v>
      </c>
      <c r="AC12" s="417">
        <f t="shared" si="0"/>
        <v>1598500</v>
      </c>
      <c r="AD12" s="417">
        <f t="shared" si="0"/>
        <v>593500</v>
      </c>
      <c r="AE12" s="417">
        <f t="shared" si="0"/>
        <v>650500</v>
      </c>
      <c r="AF12" s="417">
        <f t="shared" si="0"/>
        <v>915500</v>
      </c>
      <c r="AG12" s="417">
        <f t="shared" si="0"/>
        <v>1060000</v>
      </c>
      <c r="AH12" s="417">
        <f t="shared" si="0"/>
        <v>627500</v>
      </c>
      <c r="AI12" s="417">
        <f t="shared" si="0"/>
        <v>767500</v>
      </c>
      <c r="AJ12" s="417">
        <f t="shared" si="0"/>
        <v>610000</v>
      </c>
      <c r="AK12" s="417">
        <f t="shared" si="0"/>
        <v>827500</v>
      </c>
      <c r="AL12" s="417">
        <f t="shared" si="0"/>
        <v>645000</v>
      </c>
      <c r="AM12" s="417">
        <f t="shared" si="0"/>
        <v>1317500</v>
      </c>
      <c r="AN12" s="417">
        <f t="shared" si="0"/>
        <v>845000</v>
      </c>
      <c r="AO12" s="417">
        <f t="shared" si="0"/>
        <v>689500</v>
      </c>
      <c r="AP12" s="417">
        <f t="shared" si="0"/>
        <v>812000</v>
      </c>
      <c r="AQ12" s="417">
        <f t="shared" si="0"/>
        <v>574500</v>
      </c>
      <c r="AR12" s="417">
        <f t="shared" si="0"/>
        <v>667000</v>
      </c>
      <c r="AS12" s="417">
        <f t="shared" si="0"/>
        <v>1497000</v>
      </c>
      <c r="AT12" s="417">
        <f t="shared" si="0"/>
        <v>876500</v>
      </c>
      <c r="AU12" s="417">
        <f t="shared" si="0"/>
        <v>854000</v>
      </c>
      <c r="AV12" s="417">
        <f t="shared" si="0"/>
        <v>856500</v>
      </c>
      <c r="AW12" s="417">
        <f t="shared" si="0"/>
        <v>659000</v>
      </c>
      <c r="AX12" s="417">
        <f t="shared" si="0"/>
        <v>1321500</v>
      </c>
      <c r="AY12" s="417">
        <f t="shared" si="0"/>
        <v>1324000</v>
      </c>
      <c r="AZ12" s="417">
        <f t="shared" si="0"/>
        <v>859000</v>
      </c>
      <c r="BA12" s="417">
        <f t="shared" si="0"/>
        <v>978500</v>
      </c>
      <c r="BB12" s="417">
        <f t="shared" si="0"/>
        <v>1046000</v>
      </c>
      <c r="BC12" s="417">
        <f t="shared" si="0"/>
        <v>1298500</v>
      </c>
      <c r="BD12" s="417">
        <f t="shared" si="0"/>
        <v>851000</v>
      </c>
      <c r="BE12" s="417">
        <f t="shared" si="0"/>
        <v>1513500</v>
      </c>
      <c r="BF12" s="417">
        <f t="shared" si="0"/>
        <v>1053000</v>
      </c>
      <c r="BG12" s="417">
        <f t="shared" si="0"/>
        <v>1175500</v>
      </c>
      <c r="BH12" s="417">
        <f t="shared" si="0"/>
        <v>1790500</v>
      </c>
      <c r="BI12" s="417">
        <f t="shared" si="0"/>
        <v>1093000</v>
      </c>
    </row>
    <row r="13" spans="1:61" s="423" customFormat="1" ht="13" thickBot="1">
      <c r="A13" s="423" t="s">
        <v>351</v>
      </c>
      <c r="B13" s="418">
        <f>B12</f>
        <v>2500</v>
      </c>
      <c r="C13" s="418">
        <f t="shared" ref="C13:AH13" si="1">B13+C12</f>
        <v>12500</v>
      </c>
      <c r="D13" s="418">
        <f t="shared" si="1"/>
        <v>37500</v>
      </c>
      <c r="E13" s="418">
        <f t="shared" si="1"/>
        <v>82500</v>
      </c>
      <c r="F13" s="418">
        <f t="shared" si="1"/>
        <v>145000</v>
      </c>
      <c r="G13" s="418">
        <f t="shared" si="1"/>
        <v>260000</v>
      </c>
      <c r="H13" s="418">
        <f t="shared" si="1"/>
        <v>392000</v>
      </c>
      <c r="I13" s="418">
        <f t="shared" si="1"/>
        <v>542000</v>
      </c>
      <c r="J13" s="418">
        <f t="shared" si="1"/>
        <v>689000</v>
      </c>
      <c r="K13" s="418">
        <f t="shared" si="1"/>
        <v>871000</v>
      </c>
      <c r="L13" s="418">
        <f t="shared" si="1"/>
        <v>1016000</v>
      </c>
      <c r="M13" s="418">
        <f t="shared" si="1"/>
        <v>1193000</v>
      </c>
      <c r="N13" s="418">
        <f t="shared" si="1"/>
        <v>1470000</v>
      </c>
      <c r="O13" s="418">
        <f t="shared" si="1"/>
        <v>1776500</v>
      </c>
      <c r="P13" s="418">
        <f t="shared" si="1"/>
        <v>2010500</v>
      </c>
      <c r="Q13" s="418">
        <f t="shared" si="1"/>
        <v>2237000</v>
      </c>
      <c r="R13" s="418">
        <f t="shared" si="1"/>
        <v>2663000</v>
      </c>
      <c r="S13" s="418">
        <f t="shared" si="1"/>
        <v>2899000</v>
      </c>
      <c r="T13" s="418">
        <f t="shared" si="1"/>
        <v>3274000</v>
      </c>
      <c r="U13" s="418">
        <f t="shared" si="1"/>
        <v>3794000</v>
      </c>
      <c r="V13" s="418">
        <f t="shared" si="1"/>
        <v>4606500</v>
      </c>
      <c r="W13" s="418">
        <f t="shared" si="1"/>
        <v>5453000</v>
      </c>
      <c r="X13" s="418">
        <f t="shared" si="1"/>
        <v>6287000</v>
      </c>
      <c r="Y13" s="418">
        <f t="shared" si="1"/>
        <v>7705500</v>
      </c>
      <c r="Z13" s="418">
        <f t="shared" si="1"/>
        <v>8244000</v>
      </c>
      <c r="AA13" s="418">
        <f t="shared" si="1"/>
        <v>8695000</v>
      </c>
      <c r="AB13" s="418">
        <f t="shared" si="1"/>
        <v>9413500</v>
      </c>
      <c r="AC13" s="418">
        <f t="shared" si="1"/>
        <v>11012000</v>
      </c>
      <c r="AD13" s="418">
        <f t="shared" si="1"/>
        <v>11605500</v>
      </c>
      <c r="AE13" s="418">
        <f t="shared" si="1"/>
        <v>12256000</v>
      </c>
      <c r="AF13" s="418">
        <f t="shared" si="1"/>
        <v>13171500</v>
      </c>
      <c r="AG13" s="418">
        <f t="shared" si="1"/>
        <v>14231500</v>
      </c>
      <c r="AH13" s="418">
        <f t="shared" si="1"/>
        <v>14859000</v>
      </c>
      <c r="AI13" s="418">
        <f t="shared" ref="AI13:BI13" si="2">AH13+AI12</f>
        <v>15626500</v>
      </c>
      <c r="AJ13" s="418">
        <f t="shared" si="2"/>
        <v>16236500</v>
      </c>
      <c r="AK13" s="418">
        <f t="shared" si="2"/>
        <v>17064000</v>
      </c>
      <c r="AL13" s="418">
        <f t="shared" si="2"/>
        <v>17709000</v>
      </c>
      <c r="AM13" s="418">
        <f t="shared" si="2"/>
        <v>19026500</v>
      </c>
      <c r="AN13" s="418">
        <f t="shared" si="2"/>
        <v>19871500</v>
      </c>
      <c r="AO13" s="418">
        <f t="shared" si="2"/>
        <v>20561000</v>
      </c>
      <c r="AP13" s="418">
        <f t="shared" si="2"/>
        <v>21373000</v>
      </c>
      <c r="AQ13" s="418">
        <f t="shared" si="2"/>
        <v>21947500</v>
      </c>
      <c r="AR13" s="418">
        <f t="shared" si="2"/>
        <v>22614500</v>
      </c>
      <c r="AS13" s="418">
        <f t="shared" si="2"/>
        <v>24111500</v>
      </c>
      <c r="AT13" s="418">
        <f t="shared" si="2"/>
        <v>24988000</v>
      </c>
      <c r="AU13" s="418">
        <f t="shared" si="2"/>
        <v>25842000</v>
      </c>
      <c r="AV13" s="418">
        <f t="shared" si="2"/>
        <v>26698500</v>
      </c>
      <c r="AW13" s="418">
        <f t="shared" si="2"/>
        <v>27357500</v>
      </c>
      <c r="AX13" s="418">
        <f t="shared" si="2"/>
        <v>28679000</v>
      </c>
      <c r="AY13" s="418">
        <f t="shared" si="2"/>
        <v>30003000</v>
      </c>
      <c r="AZ13" s="418">
        <f t="shared" si="2"/>
        <v>30862000</v>
      </c>
      <c r="BA13" s="418">
        <f t="shared" si="2"/>
        <v>31840500</v>
      </c>
      <c r="BB13" s="418">
        <f t="shared" si="2"/>
        <v>32886500</v>
      </c>
      <c r="BC13" s="418">
        <f t="shared" si="2"/>
        <v>34185000</v>
      </c>
      <c r="BD13" s="418">
        <f t="shared" si="2"/>
        <v>35036000</v>
      </c>
      <c r="BE13" s="418">
        <f t="shared" si="2"/>
        <v>36549500</v>
      </c>
      <c r="BF13" s="418">
        <f t="shared" si="2"/>
        <v>37602500</v>
      </c>
      <c r="BG13" s="418">
        <f t="shared" si="2"/>
        <v>38778000</v>
      </c>
      <c r="BH13" s="418">
        <f t="shared" si="2"/>
        <v>40568500</v>
      </c>
      <c r="BI13" s="418">
        <f t="shared" si="2"/>
        <v>41661500</v>
      </c>
    </row>
    <row r="14" spans="1:61" ht="13" thickTop="1"/>
    <row r="15" spans="1:61" ht="15">
      <c r="A15" s="430" t="s">
        <v>338</v>
      </c>
    </row>
    <row r="16" spans="1:61">
      <c r="A16" s="1" t="s">
        <v>328</v>
      </c>
      <c r="B16" s="402">
        <f>SUM('Physician Assumptions'!B4*'HXCEL Assumptions'!$C2)</f>
        <v>100</v>
      </c>
      <c r="C16" s="402">
        <f>SUM('Physician Assumptions'!C4*'HXCEL Assumptions'!$C2)</f>
        <v>400</v>
      </c>
      <c r="D16" s="402">
        <f>SUM('Physician Assumptions'!D4*'HXCEL Assumptions'!$C2)</f>
        <v>1000</v>
      </c>
      <c r="E16" s="402">
        <f>SUM('Physician Assumptions'!E4*'HXCEL Assumptions'!$C2)</f>
        <v>1500</v>
      </c>
      <c r="F16" s="402">
        <f>SUM('Physician Assumptions'!F4*'HXCEL Assumptions'!$C2)</f>
        <v>2500</v>
      </c>
      <c r="G16" s="402">
        <f>SUM('Physician Assumptions'!G4*'HXCEL Assumptions'!$C2)</f>
        <v>4000</v>
      </c>
      <c r="H16" s="402">
        <f>SUM('Physician Assumptions'!H4*'HXCEL Assumptions'!$C2)</f>
        <v>4500</v>
      </c>
      <c r="I16" s="402">
        <f>SUM('Physician Assumptions'!I4*'HXCEL Assumptions'!$C2)</f>
        <v>5000</v>
      </c>
      <c r="J16" s="402">
        <f>SUM('Physician Assumptions'!J4*'HXCEL Assumptions'!$C2)</f>
        <v>5100</v>
      </c>
      <c r="K16" s="402">
        <f>SUM('Physician Assumptions'!K4*'HXCEL Assumptions'!$C2)</f>
        <v>5500</v>
      </c>
      <c r="L16" s="402">
        <f>SUM('Physician Assumptions'!L4*'HXCEL Assumptions'!$C2)</f>
        <v>5500</v>
      </c>
      <c r="M16" s="416">
        <f>SUM('Physician Assumptions'!M4*'HXCEL Assumptions'!$C2)</f>
        <v>6000</v>
      </c>
      <c r="N16" s="402">
        <f>SUM('Physician Assumptions'!N4*'HXCEL Assumptions'!$C2)</f>
        <v>6100</v>
      </c>
      <c r="O16" s="402">
        <f>SUM('Physician Assumptions'!O4*'HXCEL Assumptions'!$C2)</f>
        <v>6500</v>
      </c>
      <c r="P16" s="402">
        <f>SUM('Physician Assumptions'!P4*'HXCEL Assumptions'!$C2)</f>
        <v>6500</v>
      </c>
      <c r="Q16" s="402">
        <f>SUM('Physician Assumptions'!Q4*'HXCEL Assumptions'!$C2)</f>
        <v>6600</v>
      </c>
      <c r="R16" s="402">
        <f>SUM('Physician Assumptions'!R4*'HXCEL Assumptions'!$C2)</f>
        <v>6700</v>
      </c>
      <c r="S16" s="402">
        <f>SUM('Physician Assumptions'!S4*'HXCEL Assumptions'!$C2)</f>
        <v>6800</v>
      </c>
      <c r="T16" s="402">
        <f>SUM('Physician Assumptions'!T4*'HXCEL Assumptions'!$C2)</f>
        <v>6900</v>
      </c>
      <c r="U16" s="402">
        <f>SUM('Physician Assumptions'!U4*'HXCEL Assumptions'!$C2)</f>
        <v>7000</v>
      </c>
      <c r="V16" s="402">
        <f>SUM('Physician Assumptions'!V4*'HXCEL Assumptions'!$C2)</f>
        <v>7100</v>
      </c>
      <c r="W16" s="402">
        <f>SUM('Physician Assumptions'!W4*'HXCEL Assumptions'!$C2)</f>
        <v>7200</v>
      </c>
      <c r="X16" s="402">
        <f>SUM('Physician Assumptions'!X4*'HXCEL Assumptions'!$C2)</f>
        <v>7300</v>
      </c>
      <c r="Y16" s="416">
        <f>SUM('Physician Assumptions'!Y4*'HXCEL Assumptions'!$C2)</f>
        <v>7400</v>
      </c>
      <c r="Z16" s="402">
        <f>SUM('Physician Assumptions'!Z4*'HXCEL Assumptions'!$C2)</f>
        <v>7500</v>
      </c>
      <c r="AA16" s="402">
        <f>SUM('Physician Assumptions'!AA4*'HXCEL Assumptions'!$C2)</f>
        <v>7600</v>
      </c>
      <c r="AB16" s="402">
        <f>SUM('Physician Assumptions'!AB4*'HXCEL Assumptions'!$C2)</f>
        <v>7700</v>
      </c>
      <c r="AC16" s="402">
        <f>SUM('Physician Assumptions'!AC4*'HXCEL Assumptions'!$C2)</f>
        <v>7800</v>
      </c>
      <c r="AD16" s="402">
        <f>SUM('Physician Assumptions'!AD4*'HXCEL Assumptions'!$C2)</f>
        <v>7900</v>
      </c>
      <c r="AE16" s="402">
        <f>SUM('Physician Assumptions'!AE4*'HXCEL Assumptions'!$C2)</f>
        <v>8000</v>
      </c>
      <c r="AF16" s="402">
        <f>SUM('Physician Assumptions'!AF4*'HXCEL Assumptions'!$C2)</f>
        <v>8100</v>
      </c>
      <c r="AG16" s="402">
        <f>SUM('Physician Assumptions'!AG4*'HXCEL Assumptions'!$C2)</f>
        <v>8200</v>
      </c>
      <c r="AH16" s="402">
        <f>SUM('Physician Assumptions'!AH4*'HXCEL Assumptions'!$C2)</f>
        <v>8300</v>
      </c>
      <c r="AI16" s="402">
        <f>SUM('Physician Assumptions'!AI4*'HXCEL Assumptions'!$C2)</f>
        <v>8400</v>
      </c>
      <c r="AJ16" s="402">
        <f>SUM('Physician Assumptions'!AJ4*'HXCEL Assumptions'!$C2)</f>
        <v>8500</v>
      </c>
      <c r="AK16" s="416">
        <f>SUM('Physician Assumptions'!AK4*'HXCEL Assumptions'!$C2)</f>
        <v>8600</v>
      </c>
      <c r="AL16" s="402">
        <f>SUM('Physician Assumptions'!AL4*'HXCEL Assumptions'!$C2)</f>
        <v>8700</v>
      </c>
      <c r="AM16" s="402">
        <f>SUM('Physician Assumptions'!AM4*'HXCEL Assumptions'!$C2)</f>
        <v>8800</v>
      </c>
      <c r="AN16" s="402">
        <f>SUM('Physician Assumptions'!AN4*'HXCEL Assumptions'!$C2)</f>
        <v>8900</v>
      </c>
      <c r="AO16" s="402">
        <f>SUM('Physician Assumptions'!AO4*'HXCEL Assumptions'!$C2)</f>
        <v>9000</v>
      </c>
      <c r="AP16" s="402">
        <f>SUM('Physician Assumptions'!AP4*'HXCEL Assumptions'!$C2)</f>
        <v>9100</v>
      </c>
      <c r="AQ16" s="402">
        <f>SUM('Physician Assumptions'!AQ4*'HXCEL Assumptions'!$C2)</f>
        <v>9200</v>
      </c>
      <c r="AR16" s="402">
        <f>SUM('Physician Assumptions'!AR4*'HXCEL Assumptions'!$C2)</f>
        <v>9300</v>
      </c>
      <c r="AS16" s="402">
        <f>SUM('Physician Assumptions'!AS4*'HXCEL Assumptions'!$C2)</f>
        <v>9400</v>
      </c>
      <c r="AT16" s="402">
        <f>SUM('Physician Assumptions'!AT4*'HXCEL Assumptions'!$C2)</f>
        <v>9500</v>
      </c>
      <c r="AU16" s="402">
        <f>SUM('Physician Assumptions'!AU4*'HXCEL Assumptions'!$C2)</f>
        <v>9600</v>
      </c>
      <c r="AV16" s="402">
        <f>SUM('Physician Assumptions'!AV4*'HXCEL Assumptions'!$C2)</f>
        <v>9700</v>
      </c>
      <c r="AW16" s="416">
        <f>SUM('Physician Assumptions'!AW4*'HXCEL Assumptions'!$C2)</f>
        <v>9800</v>
      </c>
      <c r="AX16" s="402">
        <f>SUM('Physician Assumptions'!AX4*'HXCEL Assumptions'!$C2)</f>
        <v>9900</v>
      </c>
      <c r="AY16" s="402">
        <f>SUM('Physician Assumptions'!AY4*'HXCEL Assumptions'!$C2)</f>
        <v>10000</v>
      </c>
      <c r="AZ16" s="402">
        <f>SUM('Physician Assumptions'!AZ4*'HXCEL Assumptions'!$C2)</f>
        <v>10100</v>
      </c>
      <c r="BA16" s="402">
        <f>SUM('Physician Assumptions'!BA4*'HXCEL Assumptions'!$C2)</f>
        <v>10200</v>
      </c>
      <c r="BB16" s="402">
        <f>SUM('Physician Assumptions'!BB4*'HXCEL Assumptions'!$C2)</f>
        <v>10300</v>
      </c>
      <c r="BC16" s="402">
        <f>SUM('Physician Assumptions'!BC4*'HXCEL Assumptions'!$C2)</f>
        <v>10400</v>
      </c>
      <c r="BD16" s="402">
        <f>SUM('Physician Assumptions'!BD4*'HXCEL Assumptions'!$C2)</f>
        <v>10500</v>
      </c>
      <c r="BE16" s="402">
        <f>SUM('Physician Assumptions'!BE4*'HXCEL Assumptions'!$C2)</f>
        <v>10600</v>
      </c>
      <c r="BF16" s="402">
        <f>SUM('Physician Assumptions'!BF4*'HXCEL Assumptions'!$C2)</f>
        <v>10700</v>
      </c>
      <c r="BG16" s="402">
        <f>SUM('Physician Assumptions'!BG4*'HXCEL Assumptions'!$C2)</f>
        <v>10800</v>
      </c>
      <c r="BH16" s="402">
        <f>SUM('Physician Assumptions'!BH4*'HXCEL Assumptions'!$C2)</f>
        <v>10900</v>
      </c>
      <c r="BI16" s="416">
        <f>SUM('Physician Assumptions'!BI4*'HXCEL Assumptions'!$C2)</f>
        <v>11000</v>
      </c>
    </row>
    <row r="17" spans="1:61">
      <c r="A17" s="1" t="s">
        <v>329</v>
      </c>
      <c r="B17" s="402">
        <f>SUM('Physician Assumptions'!B5*'HXCEL Assumptions'!$C3)</f>
        <v>0</v>
      </c>
      <c r="C17" s="402">
        <f>SUM('Physician Assumptions'!C5*'HXCEL Assumptions'!$C3)</f>
        <v>0</v>
      </c>
      <c r="D17" s="402">
        <f>SUM('Physician Assumptions'!D5*'HXCEL Assumptions'!$C3)</f>
        <v>0</v>
      </c>
      <c r="E17" s="402">
        <f>SUM('Physician Assumptions'!E5*'HXCEL Assumptions'!$C3)</f>
        <v>460</v>
      </c>
      <c r="F17" s="402">
        <f>SUM('Physician Assumptions'!F5*'HXCEL Assumptions'!$C3)</f>
        <v>0</v>
      </c>
      <c r="G17" s="402">
        <f>SUM('Physician Assumptions'!G5*'HXCEL Assumptions'!$C3)</f>
        <v>920</v>
      </c>
      <c r="H17" s="402">
        <f>SUM('Physician Assumptions'!H5*'HXCEL Assumptions'!$C3)</f>
        <v>460</v>
      </c>
      <c r="I17" s="402">
        <f>SUM('Physician Assumptions'!I5*'HXCEL Assumptions'!$C3)</f>
        <v>0</v>
      </c>
      <c r="J17" s="402">
        <f>SUM('Physician Assumptions'!J5*'HXCEL Assumptions'!$C3)</f>
        <v>460</v>
      </c>
      <c r="K17" s="402">
        <f>SUM('Physician Assumptions'!K5*'HXCEL Assumptions'!$C3)</f>
        <v>460</v>
      </c>
      <c r="L17" s="402">
        <f>SUM('Physician Assumptions'!L5*'HXCEL Assumptions'!$C3)</f>
        <v>460</v>
      </c>
      <c r="M17" s="416">
        <f>SUM('Physician Assumptions'!M5*'HXCEL Assumptions'!$C3)</f>
        <v>920</v>
      </c>
      <c r="N17" s="402">
        <f>SUM('Physician Assumptions'!N5*'HXCEL Assumptions'!$C3)</f>
        <v>1380</v>
      </c>
      <c r="O17" s="402">
        <f>SUM('Physician Assumptions'!O5*'HXCEL Assumptions'!$C3)</f>
        <v>1840</v>
      </c>
      <c r="P17" s="402">
        <f>SUM('Physician Assumptions'!P5*'HXCEL Assumptions'!$C3)</f>
        <v>1380</v>
      </c>
      <c r="Q17" s="402">
        <f>SUM('Physician Assumptions'!Q5*'HXCEL Assumptions'!$C3)</f>
        <v>2300</v>
      </c>
      <c r="R17" s="402">
        <f>SUM('Physician Assumptions'!R5*'HXCEL Assumptions'!$C3)</f>
        <v>2300</v>
      </c>
      <c r="S17" s="402">
        <f>SUM('Physician Assumptions'!S5*'HXCEL Assumptions'!$C3)</f>
        <v>1840</v>
      </c>
      <c r="T17" s="402">
        <f>SUM('Physician Assumptions'!T5*'HXCEL Assumptions'!$C3)</f>
        <v>3220</v>
      </c>
      <c r="U17" s="402">
        <f>SUM('Physician Assumptions'!U5*'HXCEL Assumptions'!$C3)</f>
        <v>4600</v>
      </c>
      <c r="V17" s="402">
        <f>SUM('Physician Assumptions'!V5*'HXCEL Assumptions'!$C3)</f>
        <v>4600</v>
      </c>
      <c r="W17" s="402">
        <f>SUM('Physician Assumptions'!W5*'HXCEL Assumptions'!$C3)</f>
        <v>5060</v>
      </c>
      <c r="X17" s="402">
        <f>SUM('Physician Assumptions'!X5*'HXCEL Assumptions'!$C3)</f>
        <v>5060</v>
      </c>
      <c r="Y17" s="416">
        <f>SUM('Physician Assumptions'!Y5*'HXCEL Assumptions'!$C3)</f>
        <v>5060</v>
      </c>
      <c r="Z17" s="402">
        <f>SUM('Physician Assumptions'!Z5*'HXCEL Assumptions'!$C3)</f>
        <v>4600</v>
      </c>
      <c r="AA17" s="402">
        <f>SUM('Physician Assumptions'!AA5*'HXCEL Assumptions'!$C3)</f>
        <v>4600</v>
      </c>
      <c r="AB17" s="402">
        <f>SUM('Physician Assumptions'!AB5*'HXCEL Assumptions'!$C3)</f>
        <v>4600</v>
      </c>
      <c r="AC17" s="402">
        <f>SUM('Physician Assumptions'!AC5*'HXCEL Assumptions'!$C3)</f>
        <v>5060</v>
      </c>
      <c r="AD17" s="402">
        <f>SUM('Physician Assumptions'!AD5*'HXCEL Assumptions'!$C3)</f>
        <v>5520</v>
      </c>
      <c r="AE17" s="402">
        <f>SUM('Physician Assumptions'!AE5*'HXCEL Assumptions'!$C3)</f>
        <v>5060</v>
      </c>
      <c r="AF17" s="402">
        <f>SUM('Physician Assumptions'!AF5*'HXCEL Assumptions'!$C3)</f>
        <v>5520</v>
      </c>
      <c r="AG17" s="402">
        <f>SUM('Physician Assumptions'!AG5*'HXCEL Assumptions'!$C3)</f>
        <v>5520</v>
      </c>
      <c r="AH17" s="402">
        <f>SUM('Physician Assumptions'!AH5*'HXCEL Assumptions'!$C3)</f>
        <v>5520</v>
      </c>
      <c r="AI17" s="402">
        <f>SUM('Physician Assumptions'!AI5*'HXCEL Assumptions'!$C3)</f>
        <v>5980</v>
      </c>
      <c r="AJ17" s="402">
        <f>SUM('Physician Assumptions'!AJ5*'HXCEL Assumptions'!$C3)</f>
        <v>5980</v>
      </c>
      <c r="AK17" s="416">
        <f>SUM('Physician Assumptions'!AK5*'HXCEL Assumptions'!$C3)</f>
        <v>5980</v>
      </c>
      <c r="AL17" s="402">
        <f>SUM('Physician Assumptions'!AL5*'HXCEL Assumptions'!$C3)</f>
        <v>5980</v>
      </c>
      <c r="AM17" s="402">
        <f>SUM('Physician Assumptions'!AM5*'HXCEL Assumptions'!$C3)</f>
        <v>5980</v>
      </c>
      <c r="AN17" s="402">
        <f>SUM('Physician Assumptions'!AN5*'HXCEL Assumptions'!$C3)</f>
        <v>5980</v>
      </c>
      <c r="AO17" s="402">
        <f>SUM('Physician Assumptions'!AO5*'HXCEL Assumptions'!$C3)</f>
        <v>5980</v>
      </c>
      <c r="AP17" s="402">
        <f>SUM('Physician Assumptions'!AP5*'HXCEL Assumptions'!$C3)</f>
        <v>5980</v>
      </c>
      <c r="AQ17" s="402">
        <f>SUM('Physician Assumptions'!AQ5*'HXCEL Assumptions'!$C3)</f>
        <v>5980</v>
      </c>
      <c r="AR17" s="402">
        <f>SUM('Physician Assumptions'!AR5*'HXCEL Assumptions'!$C3)</f>
        <v>5980</v>
      </c>
      <c r="AS17" s="402">
        <f>SUM('Physician Assumptions'!AS5*'HXCEL Assumptions'!$C3)</f>
        <v>6440</v>
      </c>
      <c r="AT17" s="402">
        <f>SUM('Physician Assumptions'!AT5*'HXCEL Assumptions'!$C3)</f>
        <v>6440</v>
      </c>
      <c r="AU17" s="402">
        <f>SUM('Physician Assumptions'!AU5*'HXCEL Assumptions'!$C3)</f>
        <v>6440</v>
      </c>
      <c r="AV17" s="402">
        <f>SUM('Physician Assumptions'!AV5*'HXCEL Assumptions'!$C3)</f>
        <v>6440</v>
      </c>
      <c r="AW17" s="416">
        <f>SUM('Physician Assumptions'!AW5*'HXCEL Assumptions'!$C3)</f>
        <v>6440</v>
      </c>
      <c r="AX17" s="402">
        <f>SUM('Physician Assumptions'!AX5*'HXCEL Assumptions'!$C3)</f>
        <v>6440</v>
      </c>
      <c r="AY17" s="402">
        <f>SUM('Physician Assumptions'!AY5*'HXCEL Assumptions'!$C3)</f>
        <v>6440</v>
      </c>
      <c r="AZ17" s="402">
        <f>SUM('Physician Assumptions'!AZ5*'HXCEL Assumptions'!$C3)</f>
        <v>6900</v>
      </c>
      <c r="BA17" s="402">
        <f>SUM('Physician Assumptions'!BA5*'HXCEL Assumptions'!$C3)</f>
        <v>6900</v>
      </c>
      <c r="BB17" s="402">
        <f>SUM('Physician Assumptions'!BB5*'HXCEL Assumptions'!$C3)</f>
        <v>6900</v>
      </c>
      <c r="BC17" s="402">
        <f>SUM('Physician Assumptions'!BC5*'HXCEL Assumptions'!$C3)</f>
        <v>6900</v>
      </c>
      <c r="BD17" s="402">
        <f>SUM('Physician Assumptions'!BD5*'HXCEL Assumptions'!$C3)</f>
        <v>6900</v>
      </c>
      <c r="BE17" s="402">
        <f>SUM('Physician Assumptions'!BE5*'HXCEL Assumptions'!$C3)</f>
        <v>6900</v>
      </c>
      <c r="BF17" s="402">
        <f>SUM('Physician Assumptions'!BF5*'HXCEL Assumptions'!$C3)</f>
        <v>6900</v>
      </c>
      <c r="BG17" s="402">
        <f>SUM('Physician Assumptions'!BG5*'HXCEL Assumptions'!$C3)</f>
        <v>6900</v>
      </c>
      <c r="BH17" s="402">
        <f>SUM('Physician Assumptions'!BH5*'HXCEL Assumptions'!$C3)</f>
        <v>7360</v>
      </c>
      <c r="BI17" s="416">
        <f>SUM('Physician Assumptions'!BI5*'HXCEL Assumptions'!$C3)</f>
        <v>7360</v>
      </c>
    </row>
    <row r="18" spans="1:61">
      <c r="A18" s="1" t="s">
        <v>330</v>
      </c>
      <c r="B18" s="402">
        <f>SUM('Physician Assumptions'!B6*'HXCEL Assumptions'!$C4)</f>
        <v>0</v>
      </c>
      <c r="C18" s="402">
        <f>SUM('Physician Assumptions'!C6*'HXCEL Assumptions'!$C4)</f>
        <v>0</v>
      </c>
      <c r="D18" s="402">
        <f>SUM('Physician Assumptions'!D6*'HXCEL Assumptions'!$C4)</f>
        <v>0</v>
      </c>
      <c r="E18" s="402">
        <f>SUM('Physician Assumptions'!E6*'HXCEL Assumptions'!$C4)</f>
        <v>0</v>
      </c>
      <c r="F18" s="402">
        <f>SUM('Physician Assumptions'!F6*'HXCEL Assumptions'!$C4)</f>
        <v>0</v>
      </c>
      <c r="G18" s="402">
        <f>SUM('Physician Assumptions'!G6*'HXCEL Assumptions'!$C4)</f>
        <v>0</v>
      </c>
      <c r="H18" s="402">
        <f>SUM('Physician Assumptions'!H6*'HXCEL Assumptions'!$C4)</f>
        <v>910</v>
      </c>
      <c r="I18" s="402">
        <f>SUM('Physician Assumptions'!I6*'HXCEL Assumptions'!$C4)</f>
        <v>0</v>
      </c>
      <c r="J18" s="402">
        <f>SUM('Physician Assumptions'!J6*'HXCEL Assumptions'!$C4)</f>
        <v>910</v>
      </c>
      <c r="K18" s="402">
        <f>SUM('Physician Assumptions'!K6*'HXCEL Assumptions'!$C4)</f>
        <v>910</v>
      </c>
      <c r="L18" s="402">
        <f>SUM('Physician Assumptions'!L6*'HXCEL Assumptions'!$C4)</f>
        <v>0</v>
      </c>
      <c r="M18" s="416">
        <f>SUM('Physician Assumptions'!M6*'HXCEL Assumptions'!$C4)</f>
        <v>910</v>
      </c>
      <c r="N18" s="402">
        <f>SUM('Physician Assumptions'!N6*'HXCEL Assumptions'!$C4)</f>
        <v>910</v>
      </c>
      <c r="O18" s="402">
        <f>SUM('Physician Assumptions'!O6*'HXCEL Assumptions'!$C4)</f>
        <v>1820</v>
      </c>
      <c r="P18" s="402">
        <f>SUM('Physician Assumptions'!P6*'HXCEL Assumptions'!$C4)</f>
        <v>1820</v>
      </c>
      <c r="Q18" s="402">
        <f>SUM('Physician Assumptions'!Q6*'HXCEL Assumptions'!$C4)</f>
        <v>1820</v>
      </c>
      <c r="R18" s="402">
        <f>SUM('Physician Assumptions'!R6*'HXCEL Assumptions'!$C4)</f>
        <v>2730</v>
      </c>
      <c r="S18" s="402">
        <f>SUM('Physician Assumptions'!S6*'HXCEL Assumptions'!$C4)</f>
        <v>2730</v>
      </c>
      <c r="T18" s="402">
        <f>SUM('Physician Assumptions'!T6*'HXCEL Assumptions'!$C4)</f>
        <v>4550</v>
      </c>
      <c r="U18" s="402">
        <f>SUM('Physician Assumptions'!U6*'HXCEL Assumptions'!$C4)</f>
        <v>4550</v>
      </c>
      <c r="V18" s="402">
        <f>SUM('Physician Assumptions'!V6*'HXCEL Assumptions'!$C4)</f>
        <v>4550</v>
      </c>
      <c r="W18" s="402">
        <f>SUM('Physician Assumptions'!W6*'HXCEL Assumptions'!$C4)</f>
        <v>6370</v>
      </c>
      <c r="X18" s="402">
        <f>SUM('Physician Assumptions'!X6*'HXCEL Assumptions'!$C4)</f>
        <v>6370</v>
      </c>
      <c r="Y18" s="416">
        <f>SUM('Physician Assumptions'!Y6*'HXCEL Assumptions'!$C4)</f>
        <v>7280</v>
      </c>
      <c r="Z18" s="402">
        <f>SUM('Physician Assumptions'!Z6*'HXCEL Assumptions'!$C4)</f>
        <v>7280</v>
      </c>
      <c r="AA18" s="402">
        <f>SUM('Physician Assumptions'!AA6*'HXCEL Assumptions'!$C4)</f>
        <v>7280</v>
      </c>
      <c r="AB18" s="402">
        <f>SUM('Physician Assumptions'!AB6*'HXCEL Assumptions'!$C4)</f>
        <v>7280</v>
      </c>
      <c r="AC18" s="402">
        <f>SUM('Physician Assumptions'!AC6*'HXCEL Assumptions'!$C4)</f>
        <v>7280</v>
      </c>
      <c r="AD18" s="402">
        <f>SUM('Physician Assumptions'!AD6*'HXCEL Assumptions'!$C4)</f>
        <v>7280</v>
      </c>
      <c r="AE18" s="402">
        <f>SUM('Physician Assumptions'!AE6*'HXCEL Assumptions'!$C4)</f>
        <v>8190</v>
      </c>
      <c r="AF18" s="402">
        <f>SUM('Physician Assumptions'!AF6*'HXCEL Assumptions'!$C4)</f>
        <v>8190</v>
      </c>
      <c r="AG18" s="402">
        <f>SUM('Physician Assumptions'!AG6*'HXCEL Assumptions'!$C4)</f>
        <v>9100</v>
      </c>
      <c r="AH18" s="402">
        <f>SUM('Physician Assumptions'!AH6*'HXCEL Assumptions'!$C4)</f>
        <v>9100</v>
      </c>
      <c r="AI18" s="402">
        <f>SUM('Physician Assumptions'!AI6*'HXCEL Assumptions'!$C4)</f>
        <v>9100</v>
      </c>
      <c r="AJ18" s="402">
        <f>SUM('Physician Assumptions'!AJ6*'HXCEL Assumptions'!$C4)</f>
        <v>9100</v>
      </c>
      <c r="AK18" s="416">
        <f>SUM('Physician Assumptions'!AK6*'HXCEL Assumptions'!$C4)</f>
        <v>9100</v>
      </c>
      <c r="AL18" s="402">
        <f>SUM('Physician Assumptions'!AL6*'HXCEL Assumptions'!$C4)</f>
        <v>9100</v>
      </c>
      <c r="AM18" s="402">
        <f>SUM('Physician Assumptions'!AM6*'HXCEL Assumptions'!$C4)</f>
        <v>9100</v>
      </c>
      <c r="AN18" s="402">
        <f>SUM('Physician Assumptions'!AN6*'HXCEL Assumptions'!$C4)</f>
        <v>9100</v>
      </c>
      <c r="AO18" s="402">
        <f>SUM('Physician Assumptions'!AO6*'HXCEL Assumptions'!$C4)</f>
        <v>10010</v>
      </c>
      <c r="AP18" s="402">
        <f>SUM('Physician Assumptions'!AP6*'HXCEL Assumptions'!$C4)</f>
        <v>10010</v>
      </c>
      <c r="AQ18" s="402">
        <f>SUM('Physician Assumptions'!AQ6*'HXCEL Assumptions'!$C4)</f>
        <v>10010</v>
      </c>
      <c r="AR18" s="402">
        <f>SUM('Physician Assumptions'!AR6*'HXCEL Assumptions'!$C4)</f>
        <v>10010</v>
      </c>
      <c r="AS18" s="402">
        <f>SUM('Physician Assumptions'!AS6*'HXCEL Assumptions'!$C4)</f>
        <v>10010</v>
      </c>
      <c r="AT18" s="402">
        <f>SUM('Physician Assumptions'!AT6*'HXCEL Assumptions'!$C4)</f>
        <v>10920</v>
      </c>
      <c r="AU18" s="402">
        <f>SUM('Physician Assumptions'!AU6*'HXCEL Assumptions'!$C4)</f>
        <v>10920</v>
      </c>
      <c r="AV18" s="402">
        <f>SUM('Physician Assumptions'!AV6*'HXCEL Assumptions'!$C4)</f>
        <v>10920</v>
      </c>
      <c r="AW18" s="416">
        <f>SUM('Physician Assumptions'!AW6*'HXCEL Assumptions'!$C4)</f>
        <v>10920</v>
      </c>
      <c r="AX18" s="402">
        <f>SUM('Physician Assumptions'!AX6*'HXCEL Assumptions'!$C4)</f>
        <v>10920</v>
      </c>
      <c r="AY18" s="402">
        <f>SUM('Physician Assumptions'!AY6*'HXCEL Assumptions'!$C4)</f>
        <v>10920</v>
      </c>
      <c r="AZ18" s="402">
        <f>SUM('Physician Assumptions'!AZ6*'HXCEL Assumptions'!$C4)</f>
        <v>10920</v>
      </c>
      <c r="BA18" s="402">
        <f>SUM('Physician Assumptions'!BA6*'HXCEL Assumptions'!$C4)</f>
        <v>11830</v>
      </c>
      <c r="BB18" s="402">
        <f>SUM('Physician Assumptions'!BB6*'HXCEL Assumptions'!$C4)</f>
        <v>11830</v>
      </c>
      <c r="BC18" s="402">
        <f>SUM('Physician Assumptions'!BC6*'HXCEL Assumptions'!$C4)</f>
        <v>11830</v>
      </c>
      <c r="BD18" s="402">
        <f>SUM('Physician Assumptions'!BD6*'HXCEL Assumptions'!$C4)</f>
        <v>11830</v>
      </c>
      <c r="BE18" s="402">
        <f>SUM('Physician Assumptions'!BE6*'HXCEL Assumptions'!$C4)</f>
        <v>11830</v>
      </c>
      <c r="BF18" s="402">
        <f>SUM('Physician Assumptions'!BF6*'HXCEL Assumptions'!$C4)</f>
        <v>12740</v>
      </c>
      <c r="BG18" s="402">
        <f>SUM('Physician Assumptions'!BG6*'HXCEL Assumptions'!$C4)</f>
        <v>12740</v>
      </c>
      <c r="BH18" s="402">
        <f>SUM('Physician Assumptions'!BH6*'HXCEL Assumptions'!$C4)</f>
        <v>12740</v>
      </c>
      <c r="BI18" s="416">
        <f>SUM('Physician Assumptions'!BI6*'HXCEL Assumptions'!$C4)</f>
        <v>12740</v>
      </c>
    </row>
    <row r="19" spans="1:61">
      <c r="A19" s="1" t="s">
        <v>331</v>
      </c>
      <c r="B19" s="402">
        <f>SUM('Physician Assumptions'!B7*'HXCEL Assumptions'!$C5)</f>
        <v>0</v>
      </c>
      <c r="C19" s="402">
        <f>SUM('Physician Assumptions'!C7*'HXCEL Assumptions'!$C5)</f>
        <v>0</v>
      </c>
      <c r="D19" s="402">
        <f>SUM('Physician Assumptions'!D7*'HXCEL Assumptions'!$C5)</f>
        <v>0</v>
      </c>
      <c r="E19" s="402">
        <f>SUM('Physician Assumptions'!E7*'HXCEL Assumptions'!$C5)</f>
        <v>0</v>
      </c>
      <c r="F19" s="402">
        <f>SUM('Physician Assumptions'!F7*'HXCEL Assumptions'!$C5)</f>
        <v>0</v>
      </c>
      <c r="G19" s="402">
        <f>SUM('Physician Assumptions'!G7*'HXCEL Assumptions'!$C5)</f>
        <v>0</v>
      </c>
      <c r="H19" s="402">
        <f>SUM('Physician Assumptions'!H7*'HXCEL Assumptions'!$C5)</f>
        <v>0</v>
      </c>
      <c r="I19" s="402">
        <f>SUM('Physician Assumptions'!I7*'HXCEL Assumptions'!$C5)</f>
        <v>1810</v>
      </c>
      <c r="J19" s="402">
        <f>SUM('Physician Assumptions'!J7*'HXCEL Assumptions'!$C5)</f>
        <v>0</v>
      </c>
      <c r="K19" s="402">
        <f>SUM('Physician Assumptions'!K7*'HXCEL Assumptions'!$C5)</f>
        <v>1810</v>
      </c>
      <c r="L19" s="402">
        <f>SUM('Physician Assumptions'!L7*'HXCEL Assumptions'!$C5)</f>
        <v>0</v>
      </c>
      <c r="M19" s="416">
        <f>SUM('Physician Assumptions'!M7*'HXCEL Assumptions'!$C5)</f>
        <v>0</v>
      </c>
      <c r="N19" s="402">
        <f>SUM('Physician Assumptions'!N7*'HXCEL Assumptions'!$C5)</f>
        <v>1810</v>
      </c>
      <c r="O19" s="402">
        <f>SUM('Physician Assumptions'!O7*'HXCEL Assumptions'!$C5)</f>
        <v>1810</v>
      </c>
      <c r="P19" s="402">
        <f>SUM('Physician Assumptions'!P7*'HXCEL Assumptions'!$C5)</f>
        <v>1810</v>
      </c>
      <c r="Q19" s="402">
        <f>SUM('Physician Assumptions'!Q7*'HXCEL Assumptions'!$C5)</f>
        <v>0</v>
      </c>
      <c r="R19" s="402">
        <f>SUM('Physician Assumptions'!R7*'HXCEL Assumptions'!$C5)</f>
        <v>0</v>
      </c>
      <c r="S19" s="402">
        <f>SUM('Physician Assumptions'!S7*'HXCEL Assumptions'!$C5)</f>
        <v>0</v>
      </c>
      <c r="T19" s="402">
        <f>SUM('Physician Assumptions'!T7*'HXCEL Assumptions'!$C5)</f>
        <v>1810</v>
      </c>
      <c r="U19" s="402">
        <f>SUM('Physician Assumptions'!U7*'HXCEL Assumptions'!$C5)</f>
        <v>1810</v>
      </c>
      <c r="V19" s="402">
        <f>SUM('Physician Assumptions'!V7*'HXCEL Assumptions'!$C5)</f>
        <v>1810</v>
      </c>
      <c r="W19" s="402">
        <f>SUM('Physician Assumptions'!W7*'HXCEL Assumptions'!$C5)</f>
        <v>1810</v>
      </c>
      <c r="X19" s="402">
        <f>SUM('Physician Assumptions'!X7*'HXCEL Assumptions'!$C5)</f>
        <v>5430</v>
      </c>
      <c r="Y19" s="416">
        <f>SUM('Physician Assumptions'!Y7*'HXCEL Assumptions'!$C5)</f>
        <v>3620</v>
      </c>
      <c r="Z19" s="402">
        <f>SUM('Physician Assumptions'!Z7*'HXCEL Assumptions'!$C5)</f>
        <v>3620</v>
      </c>
      <c r="AA19" s="402">
        <f>SUM('Physician Assumptions'!AA7*'HXCEL Assumptions'!$C5)</f>
        <v>1810</v>
      </c>
      <c r="AB19" s="402">
        <f>SUM('Physician Assumptions'!AB7*'HXCEL Assumptions'!$C5)</f>
        <v>0</v>
      </c>
      <c r="AC19" s="402">
        <f>SUM('Physician Assumptions'!AC7*'HXCEL Assumptions'!$C5)</f>
        <v>1810</v>
      </c>
      <c r="AD19" s="402">
        <f>SUM('Physician Assumptions'!AD7*'HXCEL Assumptions'!$C5)</f>
        <v>1810</v>
      </c>
      <c r="AE19" s="402">
        <f>SUM('Physician Assumptions'!AE7*'HXCEL Assumptions'!$C5)</f>
        <v>5430</v>
      </c>
      <c r="AF19" s="402">
        <f>SUM('Physician Assumptions'!AF7*'HXCEL Assumptions'!$C5)</f>
        <v>3620</v>
      </c>
      <c r="AG19" s="402">
        <f>SUM('Physician Assumptions'!AG7*'HXCEL Assumptions'!$C5)</f>
        <v>3620</v>
      </c>
      <c r="AH19" s="402">
        <f>SUM('Physician Assumptions'!AH7*'HXCEL Assumptions'!$C5)</f>
        <v>1810</v>
      </c>
      <c r="AI19" s="402">
        <f>SUM('Physician Assumptions'!AI7*'HXCEL Assumptions'!$C5)</f>
        <v>3620</v>
      </c>
      <c r="AJ19" s="402">
        <f>SUM('Physician Assumptions'!AJ7*'HXCEL Assumptions'!$C5)</f>
        <v>3620</v>
      </c>
      <c r="AK19" s="416">
        <f>SUM('Physician Assumptions'!AK7*'HXCEL Assumptions'!$C5)</f>
        <v>1810</v>
      </c>
      <c r="AL19" s="402">
        <f>SUM('Physician Assumptions'!AL7*'HXCEL Assumptions'!$C5)</f>
        <v>1810</v>
      </c>
      <c r="AM19" s="402">
        <f>SUM('Physician Assumptions'!AM7*'HXCEL Assumptions'!$C5)</f>
        <v>3620</v>
      </c>
      <c r="AN19" s="402">
        <f>SUM('Physician Assumptions'!AN7*'HXCEL Assumptions'!$C5)</f>
        <v>3620</v>
      </c>
      <c r="AO19" s="402">
        <f>SUM('Physician Assumptions'!AO7*'HXCEL Assumptions'!$C5)</f>
        <v>3620</v>
      </c>
      <c r="AP19" s="402">
        <f>SUM('Physician Assumptions'!AP7*'HXCEL Assumptions'!$C5)</f>
        <v>3620</v>
      </c>
      <c r="AQ19" s="402">
        <f>SUM('Physician Assumptions'!AQ7*'HXCEL Assumptions'!$C5)</f>
        <v>3620</v>
      </c>
      <c r="AR19" s="402">
        <f>SUM('Physician Assumptions'!AR7*'HXCEL Assumptions'!$C5)</f>
        <v>5430</v>
      </c>
      <c r="AS19" s="402">
        <f>SUM('Physician Assumptions'!AS7*'HXCEL Assumptions'!$C5)</f>
        <v>5430</v>
      </c>
      <c r="AT19" s="402">
        <f>SUM('Physician Assumptions'!AT7*'HXCEL Assumptions'!$C5)</f>
        <v>5430</v>
      </c>
      <c r="AU19" s="402">
        <f>SUM('Physician Assumptions'!AU7*'HXCEL Assumptions'!$C5)</f>
        <v>5430</v>
      </c>
      <c r="AV19" s="402">
        <f>SUM('Physician Assumptions'!AV7*'HXCEL Assumptions'!$C5)</f>
        <v>5430</v>
      </c>
      <c r="AW19" s="416">
        <f>SUM('Physician Assumptions'!AW7*'HXCEL Assumptions'!$C5)</f>
        <v>7240</v>
      </c>
      <c r="AX19" s="402">
        <f>SUM('Physician Assumptions'!AX7*'HXCEL Assumptions'!$C5)</f>
        <v>7240</v>
      </c>
      <c r="AY19" s="402">
        <f>SUM('Physician Assumptions'!AY7*'HXCEL Assumptions'!$C5)</f>
        <v>7240</v>
      </c>
      <c r="AZ19" s="402">
        <f>SUM('Physician Assumptions'!AZ7*'HXCEL Assumptions'!$C5)</f>
        <v>7240</v>
      </c>
      <c r="BA19" s="402">
        <f>SUM('Physician Assumptions'!BA7*'HXCEL Assumptions'!$C5)</f>
        <v>7240</v>
      </c>
      <c r="BB19" s="402">
        <f>SUM('Physician Assumptions'!BB7*'HXCEL Assumptions'!$C5)</f>
        <v>7240</v>
      </c>
      <c r="BC19" s="402">
        <f>SUM('Physician Assumptions'!BC7*'HXCEL Assumptions'!$C5)</f>
        <v>7240</v>
      </c>
      <c r="BD19" s="402">
        <f>SUM('Physician Assumptions'!BD7*'HXCEL Assumptions'!$C5)</f>
        <v>9050</v>
      </c>
      <c r="BE19" s="402">
        <f>SUM('Physician Assumptions'!BE7*'HXCEL Assumptions'!$C5)</f>
        <v>9050</v>
      </c>
      <c r="BF19" s="402">
        <f>SUM('Physician Assumptions'!BF7*'HXCEL Assumptions'!$C5)</f>
        <v>9050</v>
      </c>
      <c r="BG19" s="402">
        <f>SUM('Physician Assumptions'!BG7*'HXCEL Assumptions'!$C5)</f>
        <v>9050</v>
      </c>
      <c r="BH19" s="402">
        <f>SUM('Physician Assumptions'!BH7*'HXCEL Assumptions'!$C5)</f>
        <v>10860</v>
      </c>
      <c r="BI19" s="416">
        <f>SUM('Physician Assumptions'!BI7*'HXCEL Assumptions'!$C5)</f>
        <v>10860</v>
      </c>
    </row>
    <row r="20" spans="1:61">
      <c r="A20" s="1" t="s">
        <v>332</v>
      </c>
      <c r="B20" s="402">
        <f>SUM('Physician Assumptions'!B8*'HXCEL Assumptions'!$C6)</f>
        <v>0</v>
      </c>
      <c r="C20" s="402">
        <f>SUM('Physician Assumptions'!C8*'HXCEL Assumptions'!$C6)</f>
        <v>0</v>
      </c>
      <c r="D20" s="402">
        <f>SUM('Physician Assumptions'!D8*'HXCEL Assumptions'!$C6)</f>
        <v>0</v>
      </c>
      <c r="E20" s="402">
        <f>SUM('Physician Assumptions'!E8*'HXCEL Assumptions'!$C6)</f>
        <v>0</v>
      </c>
      <c r="F20" s="402">
        <f>SUM('Physician Assumptions'!F8*'HXCEL Assumptions'!$C6)</f>
        <v>0</v>
      </c>
      <c r="G20" s="402">
        <f>SUM('Physician Assumptions'!G8*'HXCEL Assumptions'!$C6)</f>
        <v>0</v>
      </c>
      <c r="H20" s="402">
        <f>SUM('Physician Assumptions'!H8*'HXCEL Assumptions'!$C6)</f>
        <v>0</v>
      </c>
      <c r="I20" s="402">
        <f>SUM('Physician Assumptions'!I8*'HXCEL Assumptions'!$C6)</f>
        <v>0</v>
      </c>
      <c r="J20" s="402">
        <f>SUM('Physician Assumptions'!J8*'HXCEL Assumptions'!$C6)</f>
        <v>0</v>
      </c>
      <c r="K20" s="402">
        <f>SUM('Physician Assumptions'!K8*'HXCEL Assumptions'!$C6)</f>
        <v>0</v>
      </c>
      <c r="L20" s="402">
        <f>SUM('Physician Assumptions'!L8*'HXCEL Assumptions'!$C6)</f>
        <v>0</v>
      </c>
      <c r="M20" s="416">
        <f>SUM('Physician Assumptions'!M8*'HXCEL Assumptions'!$C6)</f>
        <v>0</v>
      </c>
      <c r="N20" s="402">
        <f>SUM('Physician Assumptions'!N8*'HXCEL Assumptions'!$C6)</f>
        <v>4510</v>
      </c>
      <c r="O20" s="402">
        <f>SUM('Physician Assumptions'!O8*'HXCEL Assumptions'!$C6)</f>
        <v>4510</v>
      </c>
      <c r="P20" s="402">
        <f>SUM('Physician Assumptions'!P8*'HXCEL Assumptions'!$C6)</f>
        <v>0</v>
      </c>
      <c r="Q20" s="402">
        <f>SUM('Physician Assumptions'!Q8*'HXCEL Assumptions'!$C6)</f>
        <v>0</v>
      </c>
      <c r="R20" s="402">
        <f>SUM('Physician Assumptions'!R8*'HXCEL Assumptions'!$C6)</f>
        <v>4510</v>
      </c>
      <c r="S20" s="402">
        <f>SUM('Physician Assumptions'!S8*'HXCEL Assumptions'!$C6)</f>
        <v>0</v>
      </c>
      <c r="T20" s="402">
        <f>SUM('Physician Assumptions'!T8*'HXCEL Assumptions'!$C6)</f>
        <v>4510</v>
      </c>
      <c r="U20" s="402">
        <f>SUM('Physician Assumptions'!U8*'HXCEL Assumptions'!$C6)</f>
        <v>4510</v>
      </c>
      <c r="V20" s="402">
        <f>SUM('Physician Assumptions'!V8*'HXCEL Assumptions'!$C6)</f>
        <v>9020</v>
      </c>
      <c r="W20" s="402">
        <f>SUM('Physician Assumptions'!W8*'HXCEL Assumptions'!$C6)</f>
        <v>0</v>
      </c>
      <c r="X20" s="402">
        <f>SUM('Physician Assumptions'!X8*'HXCEL Assumptions'!$C6)</f>
        <v>4510</v>
      </c>
      <c r="Y20" s="416">
        <f>SUM('Physician Assumptions'!Y8*'HXCEL Assumptions'!$C6)</f>
        <v>4510</v>
      </c>
      <c r="Z20" s="402">
        <f>SUM('Physician Assumptions'!Z8*'HXCEL Assumptions'!$C6)</f>
        <v>9020</v>
      </c>
      <c r="AA20" s="402">
        <f>SUM('Physician Assumptions'!AA8*'HXCEL Assumptions'!$C6)</f>
        <v>4510</v>
      </c>
      <c r="AB20" s="402">
        <f>SUM('Physician Assumptions'!AB8*'HXCEL Assumptions'!$C6)</f>
        <v>9020</v>
      </c>
      <c r="AC20" s="402">
        <f>SUM('Physician Assumptions'!AC8*'HXCEL Assumptions'!$C6)</f>
        <v>9020</v>
      </c>
      <c r="AD20" s="402">
        <f>SUM('Physician Assumptions'!AD8*'HXCEL Assumptions'!$C6)</f>
        <v>4510</v>
      </c>
      <c r="AE20" s="402">
        <f>SUM('Physician Assumptions'!AE8*'HXCEL Assumptions'!$C6)</f>
        <v>4510</v>
      </c>
      <c r="AF20" s="402">
        <f>SUM('Physician Assumptions'!AF8*'HXCEL Assumptions'!$C6)</f>
        <v>0</v>
      </c>
      <c r="AG20" s="402">
        <f>SUM('Physician Assumptions'!AG8*'HXCEL Assumptions'!$C6)</f>
        <v>0</v>
      </c>
      <c r="AH20" s="402">
        <f>SUM('Physician Assumptions'!AH8*'HXCEL Assumptions'!$C6)</f>
        <v>4510</v>
      </c>
      <c r="AI20" s="402">
        <f>SUM('Physician Assumptions'!AI8*'HXCEL Assumptions'!$C6)</f>
        <v>4510</v>
      </c>
      <c r="AJ20" s="402">
        <f>SUM('Physician Assumptions'!AJ8*'HXCEL Assumptions'!$C6)</f>
        <v>9020</v>
      </c>
      <c r="AK20" s="416">
        <f>SUM('Physician Assumptions'!AK8*'HXCEL Assumptions'!$C6)</f>
        <v>9020</v>
      </c>
      <c r="AL20" s="402">
        <f>SUM('Physician Assumptions'!AL8*'HXCEL Assumptions'!$C6)</f>
        <v>4510</v>
      </c>
      <c r="AM20" s="402">
        <f>SUM('Physician Assumptions'!AM8*'HXCEL Assumptions'!$C6)</f>
        <v>9020</v>
      </c>
      <c r="AN20" s="402">
        <f>SUM('Physician Assumptions'!AN8*'HXCEL Assumptions'!$C6)</f>
        <v>9020</v>
      </c>
      <c r="AO20" s="402">
        <f>SUM('Physician Assumptions'!AO8*'HXCEL Assumptions'!$C6)</f>
        <v>4510</v>
      </c>
      <c r="AP20" s="402">
        <f>SUM('Physician Assumptions'!AP8*'HXCEL Assumptions'!$C6)</f>
        <v>4510</v>
      </c>
      <c r="AQ20" s="402">
        <f>SUM('Physician Assumptions'!AQ8*'HXCEL Assumptions'!$C6)</f>
        <v>4510</v>
      </c>
      <c r="AR20" s="402">
        <f>SUM('Physician Assumptions'!AR8*'HXCEL Assumptions'!$C6)</f>
        <v>9020</v>
      </c>
      <c r="AS20" s="402">
        <f>SUM('Physician Assumptions'!AS8*'HXCEL Assumptions'!$C6)</f>
        <v>9020</v>
      </c>
      <c r="AT20" s="402">
        <f>SUM('Physician Assumptions'!AT8*'HXCEL Assumptions'!$C6)</f>
        <v>13530</v>
      </c>
      <c r="AU20" s="402">
        <f>SUM('Physician Assumptions'!AU8*'HXCEL Assumptions'!$C6)</f>
        <v>4510</v>
      </c>
      <c r="AV20" s="402">
        <f>SUM('Physician Assumptions'!AV8*'HXCEL Assumptions'!$C6)</f>
        <v>4510</v>
      </c>
      <c r="AW20" s="416">
        <f>SUM('Physician Assumptions'!AW8*'HXCEL Assumptions'!$C6)</f>
        <v>4510</v>
      </c>
      <c r="AX20" s="402">
        <f>SUM('Physician Assumptions'!AX8*'HXCEL Assumptions'!$C6)</f>
        <v>9020</v>
      </c>
      <c r="AY20" s="402">
        <f>SUM('Physician Assumptions'!AY8*'HXCEL Assumptions'!$C6)</f>
        <v>9020</v>
      </c>
      <c r="AZ20" s="402">
        <f>SUM('Physician Assumptions'!AZ8*'HXCEL Assumptions'!$C6)</f>
        <v>9020</v>
      </c>
      <c r="BA20" s="402">
        <f>SUM('Physician Assumptions'!BA8*'HXCEL Assumptions'!$C6)</f>
        <v>9020</v>
      </c>
      <c r="BB20" s="402">
        <f>SUM('Physician Assumptions'!BB8*'HXCEL Assumptions'!$C6)</f>
        <v>13530</v>
      </c>
      <c r="BC20" s="402">
        <f>SUM('Physician Assumptions'!BC8*'HXCEL Assumptions'!$C6)</f>
        <v>13530</v>
      </c>
      <c r="BD20" s="402">
        <f>SUM('Physician Assumptions'!BD8*'HXCEL Assumptions'!$C6)</f>
        <v>13530</v>
      </c>
      <c r="BE20" s="402">
        <f>SUM('Physician Assumptions'!BE8*'HXCEL Assumptions'!$C6)</f>
        <v>18040</v>
      </c>
      <c r="BF20" s="402">
        <f>SUM('Physician Assumptions'!BF8*'HXCEL Assumptions'!$C6)</f>
        <v>18040</v>
      </c>
      <c r="BG20" s="402">
        <f>SUM('Physician Assumptions'!BG8*'HXCEL Assumptions'!$C6)</f>
        <v>18040</v>
      </c>
      <c r="BH20" s="402">
        <f>SUM('Physician Assumptions'!BH8*'HXCEL Assumptions'!$C6)</f>
        <v>18040</v>
      </c>
      <c r="BI20" s="416">
        <f>SUM('Physician Assumptions'!BI8*'HXCEL Assumptions'!$C6)</f>
        <v>18040</v>
      </c>
    </row>
    <row r="21" spans="1:61">
      <c r="A21" s="1" t="s">
        <v>361</v>
      </c>
      <c r="B21" s="402">
        <f>SUM('Physician Assumptions'!B9*'HXCEL Assumptions'!$C7)</f>
        <v>0</v>
      </c>
      <c r="C21" s="402">
        <f>SUM('Physician Assumptions'!C9*'HXCEL Assumptions'!$C7)</f>
        <v>0</v>
      </c>
      <c r="D21" s="402">
        <f>SUM('Physician Assumptions'!D9*'HXCEL Assumptions'!$C7)</f>
        <v>0</v>
      </c>
      <c r="E21" s="402">
        <f>SUM('Physician Assumptions'!E9*'HXCEL Assumptions'!$C7)</f>
        <v>0</v>
      </c>
      <c r="F21" s="402">
        <f>SUM('Physician Assumptions'!F9*'HXCEL Assumptions'!$C7)</f>
        <v>0</v>
      </c>
      <c r="G21" s="402">
        <f>SUM('Physician Assumptions'!G9*'HXCEL Assumptions'!$C7)</f>
        <v>0</v>
      </c>
      <c r="H21" s="402">
        <f>SUM('Physician Assumptions'!H9*'HXCEL Assumptions'!$C7)</f>
        <v>0</v>
      </c>
      <c r="I21" s="402">
        <f>SUM('Physician Assumptions'!I9*'HXCEL Assumptions'!$C7)</f>
        <v>0</v>
      </c>
      <c r="J21" s="402">
        <f>SUM('Physician Assumptions'!J9*'HXCEL Assumptions'!$C7)</f>
        <v>0</v>
      </c>
      <c r="K21" s="402">
        <f>SUM('Physician Assumptions'!K9*'HXCEL Assumptions'!$C7)</f>
        <v>0</v>
      </c>
      <c r="L21" s="402">
        <f>SUM('Physician Assumptions'!L9*'HXCEL Assumptions'!$C7)</f>
        <v>0</v>
      </c>
      <c r="M21" s="402">
        <f>SUM('Physician Assumptions'!M9*'HXCEL Assumptions'!$C7)</f>
        <v>0</v>
      </c>
      <c r="N21" s="402">
        <f>SUM('Physician Assumptions'!N9*'HXCEL Assumptions'!$C7)</f>
        <v>0</v>
      </c>
      <c r="O21" s="402">
        <f>SUM('Physician Assumptions'!O9*'HXCEL Assumptions'!$C7)</f>
        <v>0</v>
      </c>
      <c r="P21" s="402">
        <f>SUM('Physician Assumptions'!P9*'HXCEL Assumptions'!$C7)</f>
        <v>0</v>
      </c>
      <c r="Q21" s="402">
        <f>SUM('Physician Assumptions'!Q9*'HXCEL Assumptions'!$C7)</f>
        <v>0</v>
      </c>
      <c r="R21" s="402">
        <f>SUM('Physician Assumptions'!R9*'HXCEL Assumptions'!$C7)</f>
        <v>9010</v>
      </c>
      <c r="S21" s="402">
        <f>SUM('Physician Assumptions'!S9*'HXCEL Assumptions'!$C7)</f>
        <v>0</v>
      </c>
      <c r="T21" s="402">
        <f>SUM('Physician Assumptions'!T9*'HXCEL Assumptions'!$C7)</f>
        <v>0</v>
      </c>
      <c r="U21" s="402">
        <f>SUM('Physician Assumptions'!U9*'HXCEL Assumptions'!$C7)</f>
        <v>9010</v>
      </c>
      <c r="V21" s="402">
        <f>SUM('Physician Assumptions'!V9*'HXCEL Assumptions'!$C7)</f>
        <v>9010</v>
      </c>
      <c r="W21" s="402">
        <f>SUM('Physician Assumptions'!W9*'HXCEL Assumptions'!$C7)</f>
        <v>0</v>
      </c>
      <c r="X21" s="402">
        <f>SUM('Physician Assumptions'!X9*'HXCEL Assumptions'!$C7)</f>
        <v>9010</v>
      </c>
      <c r="Y21" s="402">
        <f>SUM('Physician Assumptions'!Y9*'HXCEL Assumptions'!$C7)</f>
        <v>18020</v>
      </c>
      <c r="Z21" s="402">
        <f>SUM('Physician Assumptions'!Z9*'HXCEL Assumptions'!$C7)</f>
        <v>0</v>
      </c>
      <c r="AA21" s="402">
        <f>SUM('Physician Assumptions'!AA9*'HXCEL Assumptions'!$C7)</f>
        <v>0</v>
      </c>
      <c r="AB21" s="402">
        <f>SUM('Physician Assumptions'!AB9*'HXCEL Assumptions'!$C7)</f>
        <v>0</v>
      </c>
      <c r="AC21" s="402">
        <f>SUM('Physician Assumptions'!AC9*'HXCEL Assumptions'!$C7)</f>
        <v>9010</v>
      </c>
      <c r="AD21" s="402">
        <f>SUM('Physician Assumptions'!AD9*'HXCEL Assumptions'!$C7)</f>
        <v>9010</v>
      </c>
      <c r="AE21" s="402">
        <f>SUM('Physician Assumptions'!AE9*'HXCEL Assumptions'!$C7)</f>
        <v>9010</v>
      </c>
      <c r="AF21" s="402">
        <f>SUM('Physician Assumptions'!AF9*'HXCEL Assumptions'!$C7)</f>
        <v>18020</v>
      </c>
      <c r="AG21" s="402">
        <f>SUM('Physician Assumptions'!AG9*'HXCEL Assumptions'!$C7)</f>
        <v>9010</v>
      </c>
      <c r="AH21" s="402">
        <f>SUM('Physician Assumptions'!AH9*'HXCEL Assumptions'!$C7)</f>
        <v>9010</v>
      </c>
      <c r="AI21" s="402">
        <f>SUM('Physician Assumptions'!AI9*'HXCEL Assumptions'!$C7)</f>
        <v>0</v>
      </c>
      <c r="AJ21" s="402">
        <f>SUM('Physician Assumptions'!AJ9*'HXCEL Assumptions'!$C7)</f>
        <v>0</v>
      </c>
      <c r="AK21" s="402">
        <f>SUM('Physician Assumptions'!AK9*'HXCEL Assumptions'!$C7)</f>
        <v>18020</v>
      </c>
      <c r="AL21" s="402">
        <f>SUM('Physician Assumptions'!AL9*'HXCEL Assumptions'!$C7)</f>
        <v>9010</v>
      </c>
      <c r="AM21" s="402">
        <f>SUM('Physician Assumptions'!AM9*'HXCEL Assumptions'!$C7)</f>
        <v>0</v>
      </c>
      <c r="AN21" s="402">
        <f>SUM('Physician Assumptions'!AN9*'HXCEL Assumptions'!$C7)</f>
        <v>0</v>
      </c>
      <c r="AO21" s="402">
        <f>SUM('Physician Assumptions'!AO9*'HXCEL Assumptions'!$C7)</f>
        <v>9010</v>
      </c>
      <c r="AP21" s="402">
        <f>SUM('Physician Assumptions'!AP9*'HXCEL Assumptions'!$C7)</f>
        <v>18020</v>
      </c>
      <c r="AQ21" s="402">
        <f>SUM('Physician Assumptions'!AQ9*'HXCEL Assumptions'!$C7)</f>
        <v>0</v>
      </c>
      <c r="AR21" s="402">
        <f>SUM('Physician Assumptions'!AR9*'HXCEL Assumptions'!$C7)</f>
        <v>0</v>
      </c>
      <c r="AS21" s="402">
        <f>SUM('Physician Assumptions'!AS9*'HXCEL Assumptions'!$C7)</f>
        <v>9010</v>
      </c>
      <c r="AT21" s="402">
        <f>SUM('Physician Assumptions'!AT9*'HXCEL Assumptions'!$C7)</f>
        <v>9010</v>
      </c>
      <c r="AU21" s="402">
        <f>SUM('Physician Assumptions'!AU9*'HXCEL Assumptions'!$C7)</f>
        <v>0</v>
      </c>
      <c r="AV21" s="402">
        <f>SUM('Physician Assumptions'!AV9*'HXCEL Assumptions'!$C7)</f>
        <v>0</v>
      </c>
      <c r="AW21" s="402">
        <f>SUM('Physician Assumptions'!AW9*'HXCEL Assumptions'!$C7)</f>
        <v>0</v>
      </c>
      <c r="AX21" s="402">
        <f>SUM('Physician Assumptions'!AX9*'HXCEL Assumptions'!$C7)</f>
        <v>9010</v>
      </c>
      <c r="AY21" s="402">
        <f>SUM('Physician Assumptions'!AY9*'HXCEL Assumptions'!$C7)</f>
        <v>9010</v>
      </c>
      <c r="AZ21" s="402">
        <f>SUM('Physician Assumptions'!AZ9*'HXCEL Assumptions'!$C7)</f>
        <v>9010</v>
      </c>
      <c r="BA21" s="402">
        <f>SUM('Physician Assumptions'!BA9*'HXCEL Assumptions'!$C7)</f>
        <v>0</v>
      </c>
      <c r="BB21" s="402">
        <f>SUM('Physician Assumptions'!BB9*'HXCEL Assumptions'!$C7)</f>
        <v>0</v>
      </c>
      <c r="BC21" s="402">
        <f>SUM('Physician Assumptions'!BC9*'HXCEL Assumptions'!$C7)</f>
        <v>0</v>
      </c>
      <c r="BD21" s="402">
        <f>SUM('Physician Assumptions'!BD9*'HXCEL Assumptions'!$C7)</f>
        <v>0</v>
      </c>
      <c r="BE21" s="402">
        <f>SUM('Physician Assumptions'!BE9*'HXCEL Assumptions'!$C7)</f>
        <v>9010</v>
      </c>
      <c r="BF21" s="402">
        <f>SUM('Physician Assumptions'!BF9*'HXCEL Assumptions'!$C7)</f>
        <v>9010</v>
      </c>
      <c r="BG21" s="402">
        <f>SUM('Physician Assumptions'!BG9*'HXCEL Assumptions'!$C7)</f>
        <v>18020</v>
      </c>
      <c r="BH21" s="402">
        <f>SUM('Physician Assumptions'!BH9*'HXCEL Assumptions'!$C7)</f>
        <v>9010</v>
      </c>
      <c r="BI21" s="402">
        <f>SUM('Physician Assumptions'!BI9*'HXCEL Assumptions'!$C7)</f>
        <v>9010</v>
      </c>
    </row>
    <row r="22" spans="1:61">
      <c r="A22" s="1" t="s">
        <v>362</v>
      </c>
      <c r="B22" s="402">
        <f>SUM('Physician Assumptions'!B10*'HXCEL Assumptions'!$C8)</f>
        <v>0</v>
      </c>
      <c r="C22" s="402">
        <f>SUM('Physician Assumptions'!C10*'HXCEL Assumptions'!$C8)</f>
        <v>0</v>
      </c>
      <c r="D22" s="402">
        <f>SUM('Physician Assumptions'!D10*'HXCEL Assumptions'!$C8)</f>
        <v>0</v>
      </c>
      <c r="E22" s="402">
        <f>SUM('Physician Assumptions'!E10*'HXCEL Assumptions'!$C8)</f>
        <v>0</v>
      </c>
      <c r="F22" s="402">
        <f>SUM('Physician Assumptions'!F10*'HXCEL Assumptions'!$C8)</f>
        <v>0</v>
      </c>
      <c r="G22" s="402">
        <f>SUM('Physician Assumptions'!G10*'HXCEL Assumptions'!$C8)</f>
        <v>0</v>
      </c>
      <c r="H22" s="402">
        <f>SUM('Physician Assumptions'!H10*'HXCEL Assumptions'!$C8)</f>
        <v>0</v>
      </c>
      <c r="I22" s="402">
        <f>SUM('Physician Assumptions'!I10*'HXCEL Assumptions'!$C8)</f>
        <v>0</v>
      </c>
      <c r="J22" s="402">
        <f>SUM('Physician Assumptions'!J10*'HXCEL Assumptions'!$C8)</f>
        <v>0</v>
      </c>
      <c r="K22" s="402">
        <f>SUM('Physician Assumptions'!K10*'HXCEL Assumptions'!$C8)</f>
        <v>0</v>
      </c>
      <c r="L22" s="402">
        <f>SUM('Physician Assumptions'!L10*'HXCEL Assumptions'!$C8)</f>
        <v>0</v>
      </c>
      <c r="M22" s="402">
        <f>SUM('Physician Assumptions'!M10*'HXCEL Assumptions'!$C8)</f>
        <v>0</v>
      </c>
      <c r="N22" s="402">
        <f>SUM('Physician Assumptions'!N10*'HXCEL Assumptions'!$C8)</f>
        <v>0</v>
      </c>
      <c r="O22" s="402">
        <f>SUM('Physician Assumptions'!O10*'HXCEL Assumptions'!$C8)</f>
        <v>0</v>
      </c>
      <c r="P22" s="402">
        <f>SUM('Physician Assumptions'!P10*'HXCEL Assumptions'!$C8)</f>
        <v>0</v>
      </c>
      <c r="Q22" s="402">
        <f>SUM('Physician Assumptions'!Q10*'HXCEL Assumptions'!$C8)</f>
        <v>0</v>
      </c>
      <c r="R22" s="402">
        <f>SUM('Physician Assumptions'!R10*'HXCEL Assumptions'!$C8)</f>
        <v>0</v>
      </c>
      <c r="S22" s="402">
        <f>SUM('Physician Assumptions'!S10*'HXCEL Assumptions'!$C8)</f>
        <v>0</v>
      </c>
      <c r="T22" s="402">
        <f>SUM('Physician Assumptions'!T10*'HXCEL Assumptions'!$C8)</f>
        <v>0</v>
      </c>
      <c r="U22" s="402">
        <f>SUM('Physician Assumptions'!U10*'HXCEL Assumptions'!$C8)</f>
        <v>0</v>
      </c>
      <c r="V22" s="402">
        <f>SUM('Physician Assumptions'!V10*'HXCEL Assumptions'!$C8)</f>
        <v>18010</v>
      </c>
      <c r="W22" s="402">
        <f>SUM('Physician Assumptions'!W10*'HXCEL Assumptions'!$C8)</f>
        <v>0</v>
      </c>
      <c r="X22" s="402">
        <f>SUM('Physician Assumptions'!X10*'HXCEL Assumptions'!$C8)</f>
        <v>18010</v>
      </c>
      <c r="Y22" s="402">
        <f>SUM('Physician Assumptions'!Y10*'HXCEL Assumptions'!$C8)</f>
        <v>18010</v>
      </c>
      <c r="Z22" s="402">
        <f>SUM('Physician Assumptions'!Z10*'HXCEL Assumptions'!$C8)</f>
        <v>0</v>
      </c>
      <c r="AA22" s="402">
        <f>SUM('Physician Assumptions'!AA10*'HXCEL Assumptions'!$C8)</f>
        <v>0</v>
      </c>
      <c r="AB22" s="402">
        <f>SUM('Physician Assumptions'!AB10*'HXCEL Assumptions'!$C8)</f>
        <v>18010</v>
      </c>
      <c r="AC22" s="402">
        <f>SUM('Physician Assumptions'!AC10*'HXCEL Assumptions'!$C8)</f>
        <v>0</v>
      </c>
      <c r="AD22" s="402">
        <f>SUM('Physician Assumptions'!AD10*'HXCEL Assumptions'!$C8)</f>
        <v>0</v>
      </c>
      <c r="AE22" s="402">
        <f>SUM('Physician Assumptions'!AE10*'HXCEL Assumptions'!$C8)</f>
        <v>0</v>
      </c>
      <c r="AF22" s="402">
        <f>SUM('Physician Assumptions'!AF10*'HXCEL Assumptions'!$C8)</f>
        <v>18010</v>
      </c>
      <c r="AG22" s="402">
        <f>SUM('Physician Assumptions'!AG10*'HXCEL Assumptions'!$C8)</f>
        <v>0</v>
      </c>
      <c r="AH22" s="402">
        <f>SUM('Physician Assumptions'!AH10*'HXCEL Assumptions'!$C8)</f>
        <v>0</v>
      </c>
      <c r="AI22" s="402">
        <f>SUM('Physician Assumptions'!AI10*'HXCEL Assumptions'!$C8)</f>
        <v>18010</v>
      </c>
      <c r="AJ22" s="402">
        <f>SUM('Physician Assumptions'!AJ10*'HXCEL Assumptions'!$C8)</f>
        <v>0</v>
      </c>
      <c r="AK22" s="402">
        <f>SUM('Physician Assumptions'!AK10*'HXCEL Assumptions'!$C8)</f>
        <v>0</v>
      </c>
      <c r="AL22" s="402">
        <f>SUM('Physician Assumptions'!AL10*'HXCEL Assumptions'!$C8)</f>
        <v>0</v>
      </c>
      <c r="AM22" s="402">
        <f>SUM('Physician Assumptions'!AM10*'HXCEL Assumptions'!$C8)</f>
        <v>18010</v>
      </c>
      <c r="AN22" s="402">
        <f>SUM('Physician Assumptions'!AN10*'HXCEL Assumptions'!$C8)</f>
        <v>18010</v>
      </c>
      <c r="AO22" s="402">
        <f>SUM('Physician Assumptions'!AO10*'HXCEL Assumptions'!$C8)</f>
        <v>0</v>
      </c>
      <c r="AP22" s="402">
        <f>SUM('Physician Assumptions'!AP10*'HXCEL Assumptions'!$C8)</f>
        <v>0</v>
      </c>
      <c r="AQ22" s="402">
        <f>SUM('Physician Assumptions'!AQ10*'HXCEL Assumptions'!$C8)</f>
        <v>0</v>
      </c>
      <c r="AR22" s="402">
        <f>SUM('Physician Assumptions'!AR10*'HXCEL Assumptions'!$C8)</f>
        <v>0</v>
      </c>
      <c r="AS22" s="402">
        <f>SUM('Physician Assumptions'!AS10*'HXCEL Assumptions'!$C8)</f>
        <v>18010</v>
      </c>
      <c r="AT22" s="402">
        <f>SUM('Physician Assumptions'!AT10*'HXCEL Assumptions'!$C8)</f>
        <v>0</v>
      </c>
      <c r="AU22" s="402">
        <f>SUM('Physician Assumptions'!AU10*'HXCEL Assumptions'!$C8)</f>
        <v>18010</v>
      </c>
      <c r="AV22" s="402">
        <f>SUM('Physician Assumptions'!AV10*'HXCEL Assumptions'!$C8)</f>
        <v>18010</v>
      </c>
      <c r="AW22" s="402">
        <f>SUM('Physician Assumptions'!AW10*'HXCEL Assumptions'!$C8)</f>
        <v>0</v>
      </c>
      <c r="AX22" s="402">
        <f>SUM('Physician Assumptions'!AX10*'HXCEL Assumptions'!$C8)</f>
        <v>0</v>
      </c>
      <c r="AY22" s="402">
        <f>SUM('Physician Assumptions'!AY10*'HXCEL Assumptions'!$C8)</f>
        <v>0</v>
      </c>
      <c r="AZ22" s="402">
        <f>SUM('Physician Assumptions'!AZ10*'HXCEL Assumptions'!$C8)</f>
        <v>0</v>
      </c>
      <c r="BA22" s="402">
        <f>SUM('Physician Assumptions'!BA10*'HXCEL Assumptions'!$C8)</f>
        <v>18010</v>
      </c>
      <c r="BB22" s="402">
        <f>SUM('Physician Assumptions'!BB10*'HXCEL Assumptions'!$C8)</f>
        <v>18010</v>
      </c>
      <c r="BC22" s="402">
        <f>SUM('Physician Assumptions'!BC10*'HXCEL Assumptions'!$C8)</f>
        <v>0</v>
      </c>
      <c r="BD22" s="402">
        <f>SUM('Physician Assumptions'!BD10*'HXCEL Assumptions'!$C8)</f>
        <v>0</v>
      </c>
      <c r="BE22" s="402">
        <f>SUM('Physician Assumptions'!BE10*'HXCEL Assumptions'!$C8)</f>
        <v>0</v>
      </c>
      <c r="BF22" s="402">
        <f>SUM('Physician Assumptions'!BF10*'HXCEL Assumptions'!$C8)</f>
        <v>0</v>
      </c>
      <c r="BG22" s="402">
        <f>SUM('Physician Assumptions'!BG10*'HXCEL Assumptions'!$C8)</f>
        <v>0</v>
      </c>
      <c r="BH22" s="402">
        <f>SUM('Physician Assumptions'!BH10*'HXCEL Assumptions'!$C8)</f>
        <v>18010</v>
      </c>
      <c r="BI22" s="402">
        <f>SUM('Physician Assumptions'!BI10*'HXCEL Assumptions'!$C8)</f>
        <v>0</v>
      </c>
    </row>
    <row r="23" spans="1:61">
      <c r="A23" s="1" t="s">
        <v>363</v>
      </c>
      <c r="B23" s="402">
        <f>SUM('Physician Assumptions'!B11*'HXCEL Assumptions'!$C9)</f>
        <v>0</v>
      </c>
      <c r="C23" s="402">
        <f>SUM('Physician Assumptions'!C11*'HXCEL Assumptions'!$C9)</f>
        <v>0</v>
      </c>
      <c r="D23" s="402">
        <f>SUM('Physician Assumptions'!D11*'HXCEL Assumptions'!$C9)</f>
        <v>0</v>
      </c>
      <c r="E23" s="402">
        <f>SUM('Physician Assumptions'!E11*'HXCEL Assumptions'!$C9)</f>
        <v>0</v>
      </c>
      <c r="F23" s="402">
        <f>SUM('Physician Assumptions'!F11*'HXCEL Assumptions'!$C9)</f>
        <v>0</v>
      </c>
      <c r="G23" s="402">
        <f>SUM('Physician Assumptions'!G11*'HXCEL Assumptions'!$C9)</f>
        <v>0</v>
      </c>
      <c r="H23" s="402">
        <f>SUM('Physician Assumptions'!H11*'HXCEL Assumptions'!$C9)</f>
        <v>0</v>
      </c>
      <c r="I23" s="402">
        <f>SUM('Physician Assumptions'!I11*'HXCEL Assumptions'!$C9)</f>
        <v>0</v>
      </c>
      <c r="J23" s="402">
        <f>SUM('Physician Assumptions'!J11*'HXCEL Assumptions'!$C9)</f>
        <v>0</v>
      </c>
      <c r="K23" s="402">
        <f>SUM('Physician Assumptions'!K11*'HXCEL Assumptions'!$C9)</f>
        <v>0</v>
      </c>
      <c r="L23" s="402">
        <f>SUM('Physician Assumptions'!L11*'HXCEL Assumptions'!$C9)</f>
        <v>0</v>
      </c>
      <c r="M23" s="402">
        <f>SUM('Physician Assumptions'!M11*'HXCEL Assumptions'!$C9)</f>
        <v>0</v>
      </c>
      <c r="N23" s="402">
        <f>SUM('Physician Assumptions'!N11*'HXCEL Assumptions'!$C9)</f>
        <v>0</v>
      </c>
      <c r="O23" s="402">
        <f>SUM('Physician Assumptions'!O11*'HXCEL Assumptions'!$C9)</f>
        <v>0</v>
      </c>
      <c r="P23" s="402">
        <f>SUM('Physician Assumptions'!P11*'HXCEL Assumptions'!$C9)</f>
        <v>0</v>
      </c>
      <c r="Q23" s="402">
        <f>SUM('Physician Assumptions'!Q11*'HXCEL Assumptions'!$C9)</f>
        <v>0</v>
      </c>
      <c r="R23" s="402">
        <f>SUM('Physician Assumptions'!R11*'HXCEL Assumptions'!$C9)</f>
        <v>0</v>
      </c>
      <c r="S23" s="402">
        <f>SUM('Physician Assumptions'!S11*'HXCEL Assumptions'!$C9)</f>
        <v>0</v>
      </c>
      <c r="T23" s="402">
        <f>SUM('Physician Assumptions'!T11*'HXCEL Assumptions'!$C9)</f>
        <v>0</v>
      </c>
      <c r="U23" s="402">
        <f>SUM('Physician Assumptions'!U11*'HXCEL Assumptions'!$C9)</f>
        <v>0</v>
      </c>
      <c r="V23" s="402">
        <f>SUM('Physician Assumptions'!V11*'HXCEL Assumptions'!$C9)</f>
        <v>0</v>
      </c>
      <c r="W23" s="402">
        <f>SUM('Physician Assumptions'!W11*'HXCEL Assumptions'!$C9)</f>
        <v>45010</v>
      </c>
      <c r="X23" s="402">
        <f>SUM('Physician Assumptions'!X11*'HXCEL Assumptions'!$C9)</f>
        <v>0</v>
      </c>
      <c r="Y23" s="402">
        <f>SUM('Physician Assumptions'!Y11*'HXCEL Assumptions'!$C9)</f>
        <v>45010</v>
      </c>
      <c r="Z23" s="402">
        <f>SUM('Physician Assumptions'!Z11*'HXCEL Assumptions'!$C9)</f>
        <v>0</v>
      </c>
      <c r="AA23" s="402">
        <f>SUM('Physician Assumptions'!AA11*'HXCEL Assumptions'!$C9)</f>
        <v>0</v>
      </c>
      <c r="AB23" s="402">
        <f>SUM('Physician Assumptions'!AB11*'HXCEL Assumptions'!$C9)</f>
        <v>0</v>
      </c>
      <c r="AC23" s="402">
        <f>SUM('Physician Assumptions'!AC11*'HXCEL Assumptions'!$C9)</f>
        <v>90020</v>
      </c>
      <c r="AD23" s="402">
        <f>SUM('Physician Assumptions'!AD11*'HXCEL Assumptions'!$C9)</f>
        <v>0</v>
      </c>
      <c r="AE23" s="402">
        <f>SUM('Physician Assumptions'!AE11*'HXCEL Assumptions'!$C9)</f>
        <v>0</v>
      </c>
      <c r="AF23" s="402">
        <f>SUM('Physician Assumptions'!AF11*'HXCEL Assumptions'!$C9)</f>
        <v>0</v>
      </c>
      <c r="AG23" s="402">
        <f>SUM('Physician Assumptions'!AG11*'HXCEL Assumptions'!$C9)</f>
        <v>45010</v>
      </c>
      <c r="AH23" s="402">
        <f>SUM('Physician Assumptions'!AH11*'HXCEL Assumptions'!$C9)</f>
        <v>0</v>
      </c>
      <c r="AI23" s="402">
        <f>SUM('Physician Assumptions'!AI11*'HXCEL Assumptions'!$C9)</f>
        <v>0</v>
      </c>
      <c r="AJ23" s="402">
        <f>SUM('Physician Assumptions'!AJ11*'HXCEL Assumptions'!$C9)</f>
        <v>0</v>
      </c>
      <c r="AK23" s="402">
        <f>SUM('Physician Assumptions'!AK11*'HXCEL Assumptions'!$C9)</f>
        <v>0</v>
      </c>
      <c r="AL23" s="402">
        <f>SUM('Physician Assumptions'!AL11*'HXCEL Assumptions'!$C9)</f>
        <v>0</v>
      </c>
      <c r="AM23" s="402">
        <f>SUM('Physician Assumptions'!AM11*'HXCEL Assumptions'!$C9)</f>
        <v>45010</v>
      </c>
      <c r="AN23" s="402">
        <f>SUM('Physician Assumptions'!AN11*'HXCEL Assumptions'!$C9)</f>
        <v>0</v>
      </c>
      <c r="AO23" s="402">
        <f>SUM('Physician Assumptions'!AO11*'HXCEL Assumptions'!$C9)</f>
        <v>0</v>
      </c>
      <c r="AP23" s="402">
        <f>SUM('Physician Assumptions'!AP11*'HXCEL Assumptions'!$C9)</f>
        <v>0</v>
      </c>
      <c r="AQ23" s="402">
        <f>SUM('Physician Assumptions'!AQ11*'HXCEL Assumptions'!$C9)</f>
        <v>0</v>
      </c>
      <c r="AR23" s="402">
        <f>SUM('Physician Assumptions'!AR11*'HXCEL Assumptions'!$C9)</f>
        <v>0</v>
      </c>
      <c r="AS23" s="402">
        <f>SUM('Physician Assumptions'!AS11*'HXCEL Assumptions'!$C9)</f>
        <v>45010</v>
      </c>
      <c r="AT23" s="402">
        <f>SUM('Physician Assumptions'!AT11*'HXCEL Assumptions'!$C9)</f>
        <v>0</v>
      </c>
      <c r="AU23" s="402">
        <f>SUM('Physician Assumptions'!AU11*'HXCEL Assumptions'!$C9)</f>
        <v>0</v>
      </c>
      <c r="AV23" s="402">
        <f>SUM('Physician Assumptions'!AV11*'HXCEL Assumptions'!$C9)</f>
        <v>0</v>
      </c>
      <c r="AW23" s="402">
        <f>SUM('Physician Assumptions'!AW11*'HXCEL Assumptions'!$C9)</f>
        <v>0</v>
      </c>
      <c r="AX23" s="402">
        <f>SUM('Physician Assumptions'!AX11*'HXCEL Assumptions'!$C9)</f>
        <v>45010</v>
      </c>
      <c r="AY23" s="402">
        <f>SUM('Physician Assumptions'!AY11*'HXCEL Assumptions'!$C9)</f>
        <v>45010</v>
      </c>
      <c r="AZ23" s="402">
        <f>SUM('Physician Assumptions'!AZ11*'HXCEL Assumptions'!$C9)</f>
        <v>0</v>
      </c>
      <c r="BA23" s="402">
        <f>SUM('Physician Assumptions'!BA11*'HXCEL Assumptions'!$C9)</f>
        <v>0</v>
      </c>
      <c r="BB23" s="402">
        <f>SUM('Physician Assumptions'!BB11*'HXCEL Assumptions'!$C9)</f>
        <v>0</v>
      </c>
      <c r="BC23" s="402">
        <f>SUM('Physician Assumptions'!BC11*'HXCEL Assumptions'!$C9)</f>
        <v>45010</v>
      </c>
      <c r="BD23" s="402">
        <f>SUM('Physician Assumptions'!BD11*'HXCEL Assumptions'!$C9)</f>
        <v>0</v>
      </c>
      <c r="BE23" s="402">
        <f>SUM('Physician Assumptions'!BE11*'HXCEL Assumptions'!$C9)</f>
        <v>45010</v>
      </c>
      <c r="BF23" s="402">
        <f>SUM('Physician Assumptions'!BF11*'HXCEL Assumptions'!$C9)</f>
        <v>0</v>
      </c>
      <c r="BG23" s="402">
        <f>SUM('Physician Assumptions'!BG11*'HXCEL Assumptions'!$C9)</f>
        <v>0</v>
      </c>
      <c r="BH23" s="402">
        <f>SUM('Physician Assumptions'!BH11*'HXCEL Assumptions'!$C9)</f>
        <v>45010</v>
      </c>
      <c r="BI23" s="402">
        <f>SUM('Physician Assumptions'!BI11*'HXCEL Assumptions'!$C9)</f>
        <v>0</v>
      </c>
    </row>
    <row r="24" spans="1:61" s="415" customFormat="1">
      <c r="A24" s="422" t="s">
        <v>327</v>
      </c>
      <c r="B24" s="417">
        <f>SUM(B16:B23)</f>
        <v>100</v>
      </c>
      <c r="C24" s="417">
        <f>SUM(C16+C17+C18+C19+C20+C21+C22+C23+B24)</f>
        <v>500</v>
      </c>
      <c r="D24" s="417">
        <f t="shared" ref="D24:BI24" si="3">SUM(D16+D17+D18+D19+D20+D21+D22+D23+C24)</f>
        <v>1500</v>
      </c>
      <c r="E24" s="417">
        <f t="shared" si="3"/>
        <v>3460</v>
      </c>
      <c r="F24" s="417">
        <f t="shared" si="3"/>
        <v>5960</v>
      </c>
      <c r="G24" s="417">
        <f t="shared" si="3"/>
        <v>10880</v>
      </c>
      <c r="H24" s="417">
        <f t="shared" si="3"/>
        <v>16750</v>
      </c>
      <c r="I24" s="417">
        <f t="shared" si="3"/>
        <v>23560</v>
      </c>
      <c r="J24" s="417">
        <f t="shared" si="3"/>
        <v>30030</v>
      </c>
      <c r="K24" s="417">
        <f t="shared" si="3"/>
        <v>38710</v>
      </c>
      <c r="L24" s="417">
        <f t="shared" si="3"/>
        <v>44670</v>
      </c>
      <c r="M24" s="417">
        <f t="shared" si="3"/>
        <v>52500</v>
      </c>
      <c r="N24" s="417">
        <f t="shared" si="3"/>
        <v>67210</v>
      </c>
      <c r="O24" s="417">
        <f t="shared" si="3"/>
        <v>83690</v>
      </c>
      <c r="P24" s="417">
        <f t="shared" si="3"/>
        <v>95200</v>
      </c>
      <c r="Q24" s="417">
        <f t="shared" si="3"/>
        <v>105920</v>
      </c>
      <c r="R24" s="417">
        <f t="shared" si="3"/>
        <v>131170</v>
      </c>
      <c r="S24" s="417">
        <f t="shared" si="3"/>
        <v>142540</v>
      </c>
      <c r="T24" s="417">
        <f t="shared" si="3"/>
        <v>163530</v>
      </c>
      <c r="U24" s="417">
        <f t="shared" si="3"/>
        <v>195010</v>
      </c>
      <c r="V24" s="417">
        <f t="shared" si="3"/>
        <v>249110</v>
      </c>
      <c r="W24" s="417">
        <f t="shared" si="3"/>
        <v>314560</v>
      </c>
      <c r="X24" s="417">
        <f t="shared" si="3"/>
        <v>370250</v>
      </c>
      <c r="Y24" s="417">
        <f t="shared" si="3"/>
        <v>479160</v>
      </c>
      <c r="Z24" s="417">
        <f t="shared" si="3"/>
        <v>511180</v>
      </c>
      <c r="AA24" s="417">
        <f t="shared" si="3"/>
        <v>536980</v>
      </c>
      <c r="AB24" s="417">
        <f t="shared" si="3"/>
        <v>583590</v>
      </c>
      <c r="AC24" s="417">
        <f t="shared" si="3"/>
        <v>713590</v>
      </c>
      <c r="AD24" s="417">
        <f t="shared" si="3"/>
        <v>749620</v>
      </c>
      <c r="AE24" s="417">
        <f t="shared" si="3"/>
        <v>789820</v>
      </c>
      <c r="AF24" s="417">
        <f t="shared" si="3"/>
        <v>851280</v>
      </c>
      <c r="AG24" s="417">
        <f t="shared" si="3"/>
        <v>931740</v>
      </c>
      <c r="AH24" s="417">
        <f t="shared" si="3"/>
        <v>969990</v>
      </c>
      <c r="AI24" s="417">
        <f t="shared" si="3"/>
        <v>1019610</v>
      </c>
      <c r="AJ24" s="417">
        <f t="shared" si="3"/>
        <v>1055830</v>
      </c>
      <c r="AK24" s="417">
        <f t="shared" si="3"/>
        <v>1108360</v>
      </c>
      <c r="AL24" s="417">
        <f t="shared" si="3"/>
        <v>1147470</v>
      </c>
      <c r="AM24" s="417">
        <f t="shared" si="3"/>
        <v>1247010</v>
      </c>
      <c r="AN24" s="417">
        <f t="shared" si="3"/>
        <v>1301640</v>
      </c>
      <c r="AO24" s="417">
        <f t="shared" si="3"/>
        <v>1343770</v>
      </c>
      <c r="AP24" s="417">
        <f t="shared" si="3"/>
        <v>1395010</v>
      </c>
      <c r="AQ24" s="417">
        <f t="shared" si="3"/>
        <v>1428330</v>
      </c>
      <c r="AR24" s="417">
        <f t="shared" si="3"/>
        <v>1468070</v>
      </c>
      <c r="AS24" s="417">
        <f t="shared" si="3"/>
        <v>1580400</v>
      </c>
      <c r="AT24" s="417">
        <f t="shared" si="3"/>
        <v>1635230</v>
      </c>
      <c r="AU24" s="417">
        <f t="shared" si="3"/>
        <v>1690140</v>
      </c>
      <c r="AV24" s="417">
        <f t="shared" si="3"/>
        <v>1745150</v>
      </c>
      <c r="AW24" s="417">
        <f t="shared" si="3"/>
        <v>1784060</v>
      </c>
      <c r="AX24" s="417">
        <f t="shared" si="3"/>
        <v>1881600</v>
      </c>
      <c r="AY24" s="417">
        <f t="shared" si="3"/>
        <v>1979240</v>
      </c>
      <c r="AZ24" s="417">
        <f t="shared" si="3"/>
        <v>2032430</v>
      </c>
      <c r="BA24" s="417">
        <f t="shared" si="3"/>
        <v>2095630</v>
      </c>
      <c r="BB24" s="417">
        <f t="shared" si="3"/>
        <v>2163440</v>
      </c>
      <c r="BC24" s="417">
        <f t="shared" si="3"/>
        <v>2258350</v>
      </c>
      <c r="BD24" s="417">
        <f t="shared" si="3"/>
        <v>2310160</v>
      </c>
      <c r="BE24" s="417">
        <f t="shared" si="3"/>
        <v>2420600</v>
      </c>
      <c r="BF24" s="417">
        <f t="shared" si="3"/>
        <v>2487040</v>
      </c>
      <c r="BG24" s="417">
        <f t="shared" si="3"/>
        <v>2562590</v>
      </c>
      <c r="BH24" s="417">
        <f t="shared" si="3"/>
        <v>2694520</v>
      </c>
      <c r="BI24" s="417">
        <f t="shared" si="3"/>
        <v>2763530</v>
      </c>
    </row>
    <row r="25" spans="1:61" s="415" customFormat="1" ht="13" thickBot="1">
      <c r="A25" s="423" t="s">
        <v>351</v>
      </c>
      <c r="B25" s="418">
        <f>B24</f>
        <v>100</v>
      </c>
      <c r="C25" s="418">
        <f t="shared" ref="C25:AH25" si="4">B25+C24</f>
        <v>600</v>
      </c>
      <c r="D25" s="418">
        <f t="shared" si="4"/>
        <v>2100</v>
      </c>
      <c r="E25" s="418">
        <f t="shared" si="4"/>
        <v>5560</v>
      </c>
      <c r="F25" s="418">
        <f t="shared" si="4"/>
        <v>11520</v>
      </c>
      <c r="G25" s="418">
        <f t="shared" si="4"/>
        <v>22400</v>
      </c>
      <c r="H25" s="418">
        <f t="shared" si="4"/>
        <v>39150</v>
      </c>
      <c r="I25" s="418">
        <f t="shared" si="4"/>
        <v>62710</v>
      </c>
      <c r="J25" s="418">
        <f t="shared" si="4"/>
        <v>92740</v>
      </c>
      <c r="K25" s="418">
        <f t="shared" si="4"/>
        <v>131450</v>
      </c>
      <c r="L25" s="418">
        <f t="shared" si="4"/>
        <v>176120</v>
      </c>
      <c r="M25" s="418">
        <f t="shared" si="4"/>
        <v>228620</v>
      </c>
      <c r="N25" s="418">
        <f t="shared" si="4"/>
        <v>295830</v>
      </c>
      <c r="O25" s="418">
        <f t="shared" si="4"/>
        <v>379520</v>
      </c>
      <c r="P25" s="418">
        <f t="shared" si="4"/>
        <v>474720</v>
      </c>
      <c r="Q25" s="418">
        <f t="shared" si="4"/>
        <v>580640</v>
      </c>
      <c r="R25" s="418">
        <f t="shared" si="4"/>
        <v>711810</v>
      </c>
      <c r="S25" s="418">
        <f t="shared" si="4"/>
        <v>854350</v>
      </c>
      <c r="T25" s="418">
        <f t="shared" si="4"/>
        <v>1017880</v>
      </c>
      <c r="U25" s="418">
        <f t="shared" si="4"/>
        <v>1212890</v>
      </c>
      <c r="V25" s="418">
        <f t="shared" si="4"/>
        <v>1462000</v>
      </c>
      <c r="W25" s="418">
        <f t="shared" si="4"/>
        <v>1776560</v>
      </c>
      <c r="X25" s="418">
        <f t="shared" si="4"/>
        <v>2146810</v>
      </c>
      <c r="Y25" s="418">
        <f t="shared" si="4"/>
        <v>2625970</v>
      </c>
      <c r="Z25" s="418">
        <f t="shared" si="4"/>
        <v>3137150</v>
      </c>
      <c r="AA25" s="418">
        <f t="shared" si="4"/>
        <v>3674130</v>
      </c>
      <c r="AB25" s="418">
        <f t="shared" si="4"/>
        <v>4257720</v>
      </c>
      <c r="AC25" s="418">
        <f t="shared" si="4"/>
        <v>4971310</v>
      </c>
      <c r="AD25" s="418">
        <f t="shared" si="4"/>
        <v>5720930</v>
      </c>
      <c r="AE25" s="418">
        <f t="shared" si="4"/>
        <v>6510750</v>
      </c>
      <c r="AF25" s="418">
        <f t="shared" si="4"/>
        <v>7362030</v>
      </c>
      <c r="AG25" s="418">
        <f t="shared" si="4"/>
        <v>8293770</v>
      </c>
      <c r="AH25" s="418">
        <f t="shared" si="4"/>
        <v>9263760</v>
      </c>
      <c r="AI25" s="418">
        <f t="shared" ref="AI25:BI25" si="5">AH25+AI24</f>
        <v>10283370</v>
      </c>
      <c r="AJ25" s="418">
        <f t="shared" si="5"/>
        <v>11339200</v>
      </c>
      <c r="AK25" s="418">
        <f t="shared" si="5"/>
        <v>12447560</v>
      </c>
      <c r="AL25" s="418">
        <f t="shared" si="5"/>
        <v>13595030</v>
      </c>
      <c r="AM25" s="418">
        <f t="shared" si="5"/>
        <v>14842040</v>
      </c>
      <c r="AN25" s="418">
        <f t="shared" si="5"/>
        <v>16143680</v>
      </c>
      <c r="AO25" s="418">
        <f t="shared" si="5"/>
        <v>17487450</v>
      </c>
      <c r="AP25" s="418">
        <f t="shared" si="5"/>
        <v>18882460</v>
      </c>
      <c r="AQ25" s="418">
        <f t="shared" si="5"/>
        <v>20310790</v>
      </c>
      <c r="AR25" s="418">
        <f t="shared" si="5"/>
        <v>21778860</v>
      </c>
      <c r="AS25" s="418">
        <f t="shared" si="5"/>
        <v>23359260</v>
      </c>
      <c r="AT25" s="418">
        <f t="shared" si="5"/>
        <v>24994490</v>
      </c>
      <c r="AU25" s="418">
        <f t="shared" si="5"/>
        <v>26684630</v>
      </c>
      <c r="AV25" s="418">
        <f t="shared" si="5"/>
        <v>28429780</v>
      </c>
      <c r="AW25" s="418">
        <f t="shared" si="5"/>
        <v>30213840</v>
      </c>
      <c r="AX25" s="418">
        <f t="shared" si="5"/>
        <v>32095440</v>
      </c>
      <c r="AY25" s="418">
        <f t="shared" si="5"/>
        <v>34074680</v>
      </c>
      <c r="AZ25" s="418">
        <f t="shared" si="5"/>
        <v>36107110</v>
      </c>
      <c r="BA25" s="418">
        <f t="shared" si="5"/>
        <v>38202740</v>
      </c>
      <c r="BB25" s="418">
        <f t="shared" si="5"/>
        <v>40366180</v>
      </c>
      <c r="BC25" s="418">
        <f t="shared" si="5"/>
        <v>42624530</v>
      </c>
      <c r="BD25" s="418">
        <f t="shared" si="5"/>
        <v>44934690</v>
      </c>
      <c r="BE25" s="418">
        <f t="shared" si="5"/>
        <v>47355290</v>
      </c>
      <c r="BF25" s="418">
        <f t="shared" si="5"/>
        <v>49842330</v>
      </c>
      <c r="BG25" s="418">
        <f t="shared" si="5"/>
        <v>52404920</v>
      </c>
      <c r="BH25" s="418">
        <f t="shared" si="5"/>
        <v>55099440</v>
      </c>
      <c r="BI25" s="418">
        <f t="shared" si="5"/>
        <v>57862970</v>
      </c>
    </row>
    <row r="26" spans="1:61" ht="13" thickTop="1">
      <c r="A26" s="1"/>
      <c r="B26" s="401"/>
      <c r="C26" s="401"/>
      <c r="D26" s="401"/>
      <c r="E26" s="401"/>
      <c r="F26" s="401"/>
      <c r="G26" s="401"/>
      <c r="H26" s="401"/>
      <c r="I26" s="401"/>
      <c r="J26" s="401"/>
      <c r="K26" s="401"/>
      <c r="L26" s="401"/>
      <c r="M26" s="414"/>
      <c r="N26" s="401"/>
      <c r="O26" s="401"/>
      <c r="P26" s="401"/>
      <c r="Q26" s="401"/>
      <c r="R26" s="401"/>
      <c r="S26" s="401"/>
      <c r="T26" s="401"/>
      <c r="U26" s="401"/>
      <c r="V26" s="401"/>
      <c r="W26" s="401"/>
      <c r="X26" s="401"/>
      <c r="Y26" s="414"/>
      <c r="Z26" s="401"/>
      <c r="AA26" s="401"/>
      <c r="AB26" s="401"/>
      <c r="AC26" s="401"/>
      <c r="AD26" s="401"/>
      <c r="AE26" s="401"/>
      <c r="AF26" s="401"/>
      <c r="AG26" s="401"/>
      <c r="AH26" s="401"/>
      <c r="AI26" s="401"/>
      <c r="AJ26" s="401"/>
      <c r="AK26" s="414"/>
      <c r="AL26" s="401"/>
      <c r="AM26" s="401"/>
      <c r="AN26" s="401"/>
      <c r="AO26" s="401"/>
      <c r="AP26" s="401"/>
      <c r="AQ26" s="401"/>
      <c r="AR26" s="401"/>
      <c r="AS26" s="401"/>
      <c r="AT26" s="401"/>
      <c r="AU26" s="401"/>
      <c r="AV26" s="401"/>
      <c r="AW26" s="414"/>
      <c r="AX26" s="401"/>
      <c r="AY26" s="401"/>
      <c r="AZ26" s="401"/>
      <c r="BA26" s="401"/>
      <c r="BB26" s="401"/>
      <c r="BC26" s="401"/>
      <c r="BD26" s="401"/>
      <c r="BE26" s="401"/>
      <c r="BF26" s="401"/>
      <c r="BG26" s="401"/>
      <c r="BH26" s="401"/>
      <c r="BI26" s="414"/>
    </row>
    <row r="27" spans="1:61" s="433" customFormat="1" ht="17">
      <c r="A27" s="431" t="s">
        <v>359</v>
      </c>
      <c r="B27" s="432"/>
      <c r="C27" s="432"/>
      <c r="D27" s="432"/>
      <c r="E27" s="432"/>
      <c r="F27" s="432"/>
      <c r="G27" s="432"/>
      <c r="H27" s="432"/>
      <c r="I27" s="432"/>
      <c r="J27" s="432"/>
      <c r="K27" s="432"/>
      <c r="L27" s="432"/>
      <c r="M27" s="432"/>
      <c r="N27" s="432"/>
      <c r="O27" s="432"/>
      <c r="P27" s="432"/>
      <c r="Q27" s="432"/>
      <c r="R27" s="432"/>
      <c r="S27" s="432"/>
      <c r="T27" s="432"/>
      <c r="U27" s="432"/>
      <c r="V27" s="432"/>
      <c r="W27" s="432"/>
      <c r="X27" s="432"/>
      <c r="Y27" s="432"/>
      <c r="Z27" s="432"/>
      <c r="AA27" s="432"/>
      <c r="AB27" s="432"/>
      <c r="AC27" s="432"/>
      <c r="AD27" s="432"/>
      <c r="AE27" s="432"/>
      <c r="AF27" s="432"/>
      <c r="AG27" s="432"/>
      <c r="AH27" s="432"/>
      <c r="AI27" s="432"/>
      <c r="AJ27" s="432"/>
      <c r="AK27" s="432"/>
      <c r="AL27" s="432"/>
      <c r="AM27" s="432"/>
      <c r="AN27" s="432"/>
      <c r="AO27" s="432"/>
      <c r="AP27" s="432"/>
      <c r="AQ27" s="432"/>
      <c r="AR27" s="432"/>
      <c r="AS27" s="432"/>
      <c r="AT27" s="432"/>
      <c r="AU27" s="432"/>
      <c r="AV27" s="432"/>
      <c r="AW27" s="432"/>
      <c r="AX27" s="432"/>
      <c r="AY27" s="432"/>
      <c r="AZ27" s="432"/>
      <c r="BA27" s="432"/>
      <c r="BB27" s="432"/>
      <c r="BC27" s="432"/>
      <c r="BD27" s="432"/>
      <c r="BE27" s="432"/>
      <c r="BF27" s="432"/>
      <c r="BG27" s="432"/>
      <c r="BH27" s="432"/>
      <c r="BI27" s="432"/>
    </row>
    <row r="28" spans="1:61" s="23" customFormat="1" ht="15">
      <c r="A28" s="430" t="s">
        <v>337</v>
      </c>
      <c r="M28" s="413"/>
      <c r="Y28" s="413"/>
      <c r="AK28" s="413"/>
      <c r="AW28" s="413"/>
      <c r="BI28" s="413"/>
    </row>
    <row r="29" spans="1:61" s="23" customFormat="1">
      <c r="A29" s="1" t="s">
        <v>331</v>
      </c>
      <c r="B29" s="402">
        <f>SUM('Insurance Assumptions'!B4*'HXCEL Assumptions'!$B5)</f>
        <v>0</v>
      </c>
      <c r="C29" s="402">
        <f>SUM('Insurance Assumptions'!C4*'HXCEL Assumptions'!$B5)</f>
        <v>0</v>
      </c>
      <c r="D29" s="402">
        <f>SUM('Insurance Assumptions'!D4*'HXCEL Assumptions'!$B5)</f>
        <v>25000</v>
      </c>
      <c r="E29" s="402">
        <f>SUM('Insurance Assumptions'!E4*'HXCEL Assumptions'!$B5)</f>
        <v>25000</v>
      </c>
      <c r="F29" s="402">
        <f>SUM('Insurance Assumptions'!F4*'HXCEL Assumptions'!$B5)</f>
        <v>25000</v>
      </c>
      <c r="G29" s="402">
        <f>SUM('Insurance Assumptions'!G4*'HXCEL Assumptions'!$B5)</f>
        <v>25000</v>
      </c>
      <c r="H29" s="402">
        <f>SUM('Insurance Assumptions'!H4*'HXCEL Assumptions'!$B5)</f>
        <v>25000</v>
      </c>
      <c r="I29" s="402">
        <f>SUM('Insurance Assumptions'!I4*'HXCEL Assumptions'!$B5)</f>
        <v>50000</v>
      </c>
      <c r="J29" s="402">
        <f>SUM('Insurance Assumptions'!J4*'HXCEL Assumptions'!$B5)</f>
        <v>50000</v>
      </c>
      <c r="K29" s="402">
        <f>SUM('Insurance Assumptions'!K4*'HXCEL Assumptions'!$B5)</f>
        <v>50000</v>
      </c>
      <c r="L29" s="402">
        <f>SUM('Insurance Assumptions'!L4*'HXCEL Assumptions'!$B5)</f>
        <v>50000</v>
      </c>
      <c r="M29" s="416">
        <f>SUM('Insurance Assumptions'!M4*'HXCEL Assumptions'!$B5)</f>
        <v>50000</v>
      </c>
      <c r="N29" s="402">
        <f>SUM('Insurance Assumptions'!N4*'HXCEL Assumptions'!$B5)</f>
        <v>50000</v>
      </c>
      <c r="O29" s="402">
        <f>SUM('Insurance Assumptions'!O4*'HXCEL Assumptions'!$B5)</f>
        <v>50000</v>
      </c>
      <c r="P29" s="402">
        <f>SUM('Insurance Assumptions'!P4*'HXCEL Assumptions'!$B5)</f>
        <v>50000</v>
      </c>
      <c r="Q29" s="402">
        <f>SUM('Insurance Assumptions'!Q4*'HXCEL Assumptions'!$B5)</f>
        <v>50000</v>
      </c>
      <c r="R29" s="402">
        <f>SUM('Insurance Assumptions'!R4*'HXCEL Assumptions'!$B5)</f>
        <v>50000</v>
      </c>
      <c r="S29" s="402">
        <f>SUM('Insurance Assumptions'!S4*'HXCEL Assumptions'!$B5)</f>
        <v>50000</v>
      </c>
      <c r="T29" s="402">
        <f>SUM('Insurance Assumptions'!T4*'HXCEL Assumptions'!$B5)</f>
        <v>50000</v>
      </c>
      <c r="U29" s="402">
        <f>SUM('Insurance Assumptions'!U4*'HXCEL Assumptions'!$B5)</f>
        <v>50000</v>
      </c>
      <c r="V29" s="402">
        <f>SUM('Insurance Assumptions'!V4*'HXCEL Assumptions'!$B5)</f>
        <v>50000</v>
      </c>
      <c r="W29" s="402">
        <f>SUM('Insurance Assumptions'!W4*'HXCEL Assumptions'!$B5)</f>
        <v>50000</v>
      </c>
      <c r="X29" s="402">
        <f>SUM('Insurance Assumptions'!X4*'HXCEL Assumptions'!$B5)</f>
        <v>50000</v>
      </c>
      <c r="Y29" s="416">
        <f>SUM('Insurance Assumptions'!Y4*'HXCEL Assumptions'!$B5)</f>
        <v>50000</v>
      </c>
      <c r="Z29" s="402">
        <f>SUM('Insurance Assumptions'!Z4*'HXCEL Assumptions'!$B5)</f>
        <v>50000</v>
      </c>
      <c r="AA29" s="402">
        <f>SUM('Insurance Assumptions'!AA4*'HXCEL Assumptions'!$B5)</f>
        <v>50000</v>
      </c>
      <c r="AB29" s="402">
        <f>SUM('Insurance Assumptions'!AB4*'HXCEL Assumptions'!$B5)</f>
        <v>50000</v>
      </c>
      <c r="AC29" s="402">
        <f>SUM('Insurance Assumptions'!AC4*'HXCEL Assumptions'!$B5)</f>
        <v>50000</v>
      </c>
      <c r="AD29" s="402">
        <f>SUM('Insurance Assumptions'!AD4*'HXCEL Assumptions'!$B5)</f>
        <v>50000</v>
      </c>
      <c r="AE29" s="402">
        <f>SUM('Insurance Assumptions'!AE4*'HXCEL Assumptions'!$B5)</f>
        <v>50000</v>
      </c>
      <c r="AF29" s="402">
        <f>SUM('Insurance Assumptions'!AF4*'HXCEL Assumptions'!$B5)</f>
        <v>50000</v>
      </c>
      <c r="AG29" s="402">
        <f>SUM('Insurance Assumptions'!AG4*'HXCEL Assumptions'!$B5)</f>
        <v>50000</v>
      </c>
      <c r="AH29" s="402">
        <f>SUM('Insurance Assumptions'!AH4*'HXCEL Assumptions'!$B5)</f>
        <v>50000</v>
      </c>
      <c r="AI29" s="402">
        <f>SUM('Insurance Assumptions'!AI4*'HXCEL Assumptions'!$B5)</f>
        <v>50000</v>
      </c>
      <c r="AJ29" s="402">
        <f>SUM('Insurance Assumptions'!AJ4*'HXCEL Assumptions'!$B5)</f>
        <v>50000</v>
      </c>
      <c r="AK29" s="416">
        <f>SUM('Insurance Assumptions'!AK4*'HXCEL Assumptions'!$B5)</f>
        <v>50000</v>
      </c>
      <c r="AL29" s="402">
        <f>SUM('Insurance Assumptions'!AL4*'HXCEL Assumptions'!$B5)</f>
        <v>50000</v>
      </c>
      <c r="AM29" s="402">
        <f>SUM('Insurance Assumptions'!AM4*'HXCEL Assumptions'!$B5)</f>
        <v>75000</v>
      </c>
      <c r="AN29" s="402">
        <f>SUM('Insurance Assumptions'!AN4*'HXCEL Assumptions'!$B5)</f>
        <v>75000</v>
      </c>
      <c r="AO29" s="402">
        <f>SUM('Insurance Assumptions'!AO4*'HXCEL Assumptions'!$B5)</f>
        <v>75000</v>
      </c>
      <c r="AP29" s="402">
        <f>SUM('Insurance Assumptions'!AP4*'HXCEL Assumptions'!$B5)</f>
        <v>75000</v>
      </c>
      <c r="AQ29" s="402">
        <f>SUM('Insurance Assumptions'!AQ4*'HXCEL Assumptions'!$B5)</f>
        <v>75000</v>
      </c>
      <c r="AR29" s="402">
        <f>SUM('Insurance Assumptions'!AR4*'HXCEL Assumptions'!$B5)</f>
        <v>75000</v>
      </c>
      <c r="AS29" s="402">
        <f>SUM('Insurance Assumptions'!AS4*'HXCEL Assumptions'!$B5)</f>
        <v>75000</v>
      </c>
      <c r="AT29" s="402">
        <f>SUM('Insurance Assumptions'!AT4*'HXCEL Assumptions'!$B5)</f>
        <v>75000</v>
      </c>
      <c r="AU29" s="402">
        <f>SUM('Insurance Assumptions'!AU4*'HXCEL Assumptions'!$B5)</f>
        <v>75000</v>
      </c>
      <c r="AV29" s="402">
        <f>SUM('Insurance Assumptions'!AV4*'HXCEL Assumptions'!$B5)</f>
        <v>75000</v>
      </c>
      <c r="AW29" s="416">
        <f>SUM('Insurance Assumptions'!AW4*'HXCEL Assumptions'!$B5)</f>
        <v>75000</v>
      </c>
      <c r="AX29" s="402">
        <f>SUM('Insurance Assumptions'!AX4*'HXCEL Assumptions'!$B5)</f>
        <v>100000</v>
      </c>
      <c r="AY29" s="402">
        <f>SUM('Insurance Assumptions'!AY4*'HXCEL Assumptions'!$B5)</f>
        <v>100000</v>
      </c>
      <c r="AZ29" s="402">
        <f>SUM('Insurance Assumptions'!AZ4*'HXCEL Assumptions'!$B5)</f>
        <v>100000</v>
      </c>
      <c r="BA29" s="402">
        <f>SUM('Insurance Assumptions'!BA4*'HXCEL Assumptions'!$B5)</f>
        <v>100000</v>
      </c>
      <c r="BB29" s="402">
        <f>SUM('Insurance Assumptions'!BB4*'HXCEL Assumptions'!$B5)</f>
        <v>100000</v>
      </c>
      <c r="BC29" s="402">
        <f>SUM('Insurance Assumptions'!BC4*'HXCEL Assumptions'!$B5)</f>
        <v>100000</v>
      </c>
      <c r="BD29" s="402">
        <f>SUM('Insurance Assumptions'!BD4*'HXCEL Assumptions'!$B5)</f>
        <v>100000</v>
      </c>
      <c r="BE29" s="402">
        <f>SUM('Insurance Assumptions'!BE4*'HXCEL Assumptions'!$B5)</f>
        <v>100000</v>
      </c>
      <c r="BF29" s="402">
        <f>SUM('Insurance Assumptions'!BF4*'HXCEL Assumptions'!$B5)</f>
        <v>100000</v>
      </c>
      <c r="BG29" s="402">
        <f>SUM('Insurance Assumptions'!BG4*'HXCEL Assumptions'!$B5)</f>
        <v>100000</v>
      </c>
      <c r="BH29" s="402">
        <f>SUM('Insurance Assumptions'!BH4*'HXCEL Assumptions'!$B5)</f>
        <v>100000</v>
      </c>
      <c r="BI29" s="416">
        <f>SUM('Insurance Assumptions'!BI4*'HXCEL Assumptions'!$B5)</f>
        <v>100000</v>
      </c>
    </row>
    <row r="30" spans="1:61" s="23" customFormat="1">
      <c r="A30" s="1" t="s">
        <v>332</v>
      </c>
      <c r="B30" s="402">
        <f>SUM('Insurance Assumptions'!B5*'HXCEL Assumptions'!$B6)</f>
        <v>0</v>
      </c>
      <c r="C30" s="402">
        <f>SUM('Insurance Assumptions'!C5*'HXCEL Assumptions'!$B6)</f>
        <v>0</v>
      </c>
      <c r="D30" s="402">
        <f>SUM('Insurance Assumptions'!D5*'HXCEL Assumptions'!$B6)</f>
        <v>0</v>
      </c>
      <c r="E30" s="402">
        <f>SUM('Insurance Assumptions'!E5*'HXCEL Assumptions'!$B6)</f>
        <v>0</v>
      </c>
      <c r="F30" s="402">
        <f>SUM('Insurance Assumptions'!F5*'HXCEL Assumptions'!$B6)</f>
        <v>0</v>
      </c>
      <c r="G30" s="402">
        <f>SUM('Insurance Assumptions'!G5*'HXCEL Assumptions'!$B6)</f>
        <v>0</v>
      </c>
      <c r="H30" s="402">
        <f>SUM('Insurance Assumptions'!H5*'HXCEL Assumptions'!$B6)</f>
        <v>0</v>
      </c>
      <c r="I30" s="402">
        <f>SUM('Insurance Assumptions'!I5*'HXCEL Assumptions'!$B6)</f>
        <v>65000</v>
      </c>
      <c r="J30" s="402">
        <f>SUM('Insurance Assumptions'!J5*'HXCEL Assumptions'!$B6)</f>
        <v>65000</v>
      </c>
      <c r="K30" s="402">
        <f>SUM('Insurance Assumptions'!K5*'HXCEL Assumptions'!$B6)</f>
        <v>65000</v>
      </c>
      <c r="L30" s="402">
        <f>SUM('Insurance Assumptions'!L5*'HXCEL Assumptions'!$B6)</f>
        <v>65000</v>
      </c>
      <c r="M30" s="416">
        <f>SUM('Insurance Assumptions'!M5*'HXCEL Assumptions'!$B6)</f>
        <v>0</v>
      </c>
      <c r="N30" s="402">
        <f>SUM('Insurance Assumptions'!N5*'HXCEL Assumptions'!$B6)</f>
        <v>0</v>
      </c>
      <c r="O30" s="402">
        <f>SUM('Insurance Assumptions'!O5*'HXCEL Assumptions'!$B6)</f>
        <v>0</v>
      </c>
      <c r="P30" s="402">
        <f>SUM('Insurance Assumptions'!P5*'HXCEL Assumptions'!$B6)</f>
        <v>0</v>
      </c>
      <c r="Q30" s="402">
        <f>SUM('Insurance Assumptions'!Q5*'HXCEL Assumptions'!$B6)</f>
        <v>0</v>
      </c>
      <c r="R30" s="402">
        <f>SUM('Insurance Assumptions'!R5*'HXCEL Assumptions'!$B6)</f>
        <v>0</v>
      </c>
      <c r="S30" s="402">
        <f>SUM('Insurance Assumptions'!S5*'HXCEL Assumptions'!$B6)</f>
        <v>0</v>
      </c>
      <c r="T30" s="402">
        <f>SUM('Insurance Assumptions'!T5*'HXCEL Assumptions'!$B6)</f>
        <v>0</v>
      </c>
      <c r="U30" s="402">
        <f>SUM('Insurance Assumptions'!U5*'HXCEL Assumptions'!$B6)</f>
        <v>65000</v>
      </c>
      <c r="V30" s="402">
        <f>SUM('Insurance Assumptions'!V5*'HXCEL Assumptions'!$B6)</f>
        <v>65000</v>
      </c>
      <c r="W30" s="402">
        <f>SUM('Insurance Assumptions'!W5*'HXCEL Assumptions'!$B6)</f>
        <v>65000</v>
      </c>
      <c r="X30" s="402">
        <f>SUM('Insurance Assumptions'!X5*'HXCEL Assumptions'!$B6)</f>
        <v>0</v>
      </c>
      <c r="Y30" s="416">
        <f>SUM('Insurance Assumptions'!Y5*'HXCEL Assumptions'!$B6)</f>
        <v>0</v>
      </c>
      <c r="Z30" s="402">
        <f>SUM('Insurance Assumptions'!Z5*'HXCEL Assumptions'!$B6)</f>
        <v>0</v>
      </c>
      <c r="AA30" s="402">
        <f>SUM('Insurance Assumptions'!AA5*'HXCEL Assumptions'!$B6)</f>
        <v>65000</v>
      </c>
      <c r="AB30" s="402">
        <f>SUM('Insurance Assumptions'!AB5*'HXCEL Assumptions'!$B6)</f>
        <v>65000</v>
      </c>
      <c r="AC30" s="402">
        <f>SUM('Insurance Assumptions'!AC5*'HXCEL Assumptions'!$B6)</f>
        <v>65000</v>
      </c>
      <c r="AD30" s="402">
        <f>SUM('Insurance Assumptions'!AD5*'HXCEL Assumptions'!$B6)</f>
        <v>130000</v>
      </c>
      <c r="AE30" s="402">
        <f>SUM('Insurance Assumptions'!AE5*'HXCEL Assumptions'!$B6)</f>
        <v>0</v>
      </c>
      <c r="AF30" s="402">
        <f>SUM('Insurance Assumptions'!AF5*'HXCEL Assumptions'!$B6)</f>
        <v>130000</v>
      </c>
      <c r="AG30" s="402">
        <f>SUM('Insurance Assumptions'!AG5*'HXCEL Assumptions'!$B6)</f>
        <v>65000</v>
      </c>
      <c r="AH30" s="402">
        <f>SUM('Insurance Assumptions'!AH5*'HXCEL Assumptions'!$B6)</f>
        <v>65000</v>
      </c>
      <c r="AI30" s="402">
        <f>SUM('Insurance Assumptions'!AI5*'HXCEL Assumptions'!$B6)</f>
        <v>65000</v>
      </c>
      <c r="AJ30" s="402">
        <f>SUM('Insurance Assumptions'!AJ5*'HXCEL Assumptions'!$B6)</f>
        <v>195000</v>
      </c>
      <c r="AK30" s="416">
        <f>SUM('Insurance Assumptions'!AK5*'HXCEL Assumptions'!$B6)</f>
        <v>0</v>
      </c>
      <c r="AL30" s="402">
        <f>SUM('Insurance Assumptions'!AL5*'HXCEL Assumptions'!$B6)</f>
        <v>65000</v>
      </c>
      <c r="AM30" s="402">
        <f>SUM('Insurance Assumptions'!AM5*'HXCEL Assumptions'!$B6)</f>
        <v>65000</v>
      </c>
      <c r="AN30" s="402">
        <f>SUM('Insurance Assumptions'!AN5*'HXCEL Assumptions'!$B6)</f>
        <v>130000</v>
      </c>
      <c r="AO30" s="402">
        <f>SUM('Insurance Assumptions'!AO5*'HXCEL Assumptions'!$B6)</f>
        <v>0</v>
      </c>
      <c r="AP30" s="402">
        <f>SUM('Insurance Assumptions'!AP5*'HXCEL Assumptions'!$B6)</f>
        <v>0</v>
      </c>
      <c r="AQ30" s="402">
        <f>SUM('Insurance Assumptions'!AQ5*'HXCEL Assumptions'!$B6)</f>
        <v>0</v>
      </c>
      <c r="AR30" s="402">
        <f>SUM('Insurance Assumptions'!AR5*'HXCEL Assumptions'!$B6)</f>
        <v>65000</v>
      </c>
      <c r="AS30" s="402">
        <f>SUM('Insurance Assumptions'!AS5*'HXCEL Assumptions'!$B6)</f>
        <v>65000</v>
      </c>
      <c r="AT30" s="402">
        <f>SUM('Insurance Assumptions'!AT5*'HXCEL Assumptions'!$B6)</f>
        <v>65000</v>
      </c>
      <c r="AU30" s="402">
        <f>SUM('Insurance Assumptions'!AU5*'HXCEL Assumptions'!$B6)</f>
        <v>65000</v>
      </c>
      <c r="AV30" s="402">
        <f>SUM('Insurance Assumptions'!AV5*'HXCEL Assumptions'!$B6)</f>
        <v>130000</v>
      </c>
      <c r="AW30" s="416">
        <f>SUM('Insurance Assumptions'!AW5*'HXCEL Assumptions'!$B6)</f>
        <v>130000</v>
      </c>
      <c r="AX30" s="402">
        <f>SUM('Insurance Assumptions'!AX5*'HXCEL Assumptions'!$B6)</f>
        <v>65000</v>
      </c>
      <c r="AY30" s="402">
        <f>SUM('Insurance Assumptions'!AY5*'HXCEL Assumptions'!$B6)</f>
        <v>65000</v>
      </c>
      <c r="AZ30" s="402">
        <f>SUM('Insurance Assumptions'!AZ5*'HXCEL Assumptions'!$B6)</f>
        <v>130000</v>
      </c>
      <c r="BA30" s="402">
        <f>SUM('Insurance Assumptions'!BA5*'HXCEL Assumptions'!$B6)</f>
        <v>195000</v>
      </c>
      <c r="BB30" s="402">
        <f>SUM('Insurance Assumptions'!BB5*'HXCEL Assumptions'!$B6)</f>
        <v>260000</v>
      </c>
      <c r="BC30" s="402">
        <f>SUM('Insurance Assumptions'!BC5*'HXCEL Assumptions'!$B6)</f>
        <v>65000</v>
      </c>
      <c r="BD30" s="402">
        <f>SUM('Insurance Assumptions'!BD5*'HXCEL Assumptions'!$B6)</f>
        <v>130000</v>
      </c>
      <c r="BE30" s="402">
        <f>SUM('Insurance Assumptions'!BE5*'HXCEL Assumptions'!$B6)</f>
        <v>130000</v>
      </c>
      <c r="BF30" s="402">
        <f>SUM('Insurance Assumptions'!BF5*'HXCEL Assumptions'!$B6)</f>
        <v>195000</v>
      </c>
      <c r="BG30" s="402">
        <f>SUM('Insurance Assumptions'!BG5*'HXCEL Assumptions'!$B6)</f>
        <v>195000</v>
      </c>
      <c r="BH30" s="402">
        <f>SUM('Insurance Assumptions'!BH5*'HXCEL Assumptions'!$B6)</f>
        <v>195000</v>
      </c>
      <c r="BI30" s="416">
        <f>SUM('Insurance Assumptions'!BI5*'HXCEL Assumptions'!$B6)</f>
        <v>195000</v>
      </c>
    </row>
    <row r="31" spans="1:61" s="23" customFormat="1">
      <c r="A31" s="1" t="s">
        <v>361</v>
      </c>
      <c r="B31" s="402">
        <f>SUM('Insurance Assumptions'!B6*'HXCEL Assumptions'!$B7)</f>
        <v>0</v>
      </c>
      <c r="C31" s="402">
        <f>SUM('Insurance Assumptions'!C6*'HXCEL Assumptions'!$B7)</f>
        <v>0</v>
      </c>
      <c r="D31" s="402">
        <f>SUM('Insurance Assumptions'!D6*'HXCEL Assumptions'!$B7)</f>
        <v>0</v>
      </c>
      <c r="E31" s="402">
        <f>SUM('Insurance Assumptions'!E6*'HXCEL Assumptions'!$B7)</f>
        <v>0</v>
      </c>
      <c r="F31" s="402">
        <f>SUM('Insurance Assumptions'!F6*'HXCEL Assumptions'!$B7)</f>
        <v>0</v>
      </c>
      <c r="G31" s="402">
        <f>SUM('Insurance Assumptions'!G6*'HXCEL Assumptions'!$B7)</f>
        <v>0</v>
      </c>
      <c r="H31" s="402">
        <f>SUM('Insurance Assumptions'!H6*'HXCEL Assumptions'!$B7)</f>
        <v>0</v>
      </c>
      <c r="I31" s="402">
        <f>SUM('Insurance Assumptions'!I6*'HXCEL Assumptions'!$B7)</f>
        <v>0</v>
      </c>
      <c r="J31" s="402">
        <f>SUM('Insurance Assumptions'!J6*'HXCEL Assumptions'!$B7)</f>
        <v>120000</v>
      </c>
      <c r="K31" s="402">
        <f>SUM('Insurance Assumptions'!K6*'HXCEL Assumptions'!$B7)</f>
        <v>120000</v>
      </c>
      <c r="L31" s="402">
        <f>SUM('Insurance Assumptions'!L6*'HXCEL Assumptions'!$B7)</f>
        <v>0</v>
      </c>
      <c r="M31" s="416">
        <f>SUM('Insurance Assumptions'!M6*'HXCEL Assumptions'!$B7)</f>
        <v>0</v>
      </c>
      <c r="N31" s="402">
        <f>SUM('Insurance Assumptions'!N6*'HXCEL Assumptions'!$B7)</f>
        <v>0</v>
      </c>
      <c r="O31" s="402">
        <f>SUM('Insurance Assumptions'!O6*'HXCEL Assumptions'!$B7)</f>
        <v>0</v>
      </c>
      <c r="P31" s="402">
        <f>SUM('Insurance Assumptions'!P6*'HXCEL Assumptions'!$B7)</f>
        <v>0</v>
      </c>
      <c r="Q31" s="402">
        <f>SUM('Insurance Assumptions'!Q6*'HXCEL Assumptions'!$B7)</f>
        <v>0</v>
      </c>
      <c r="R31" s="402">
        <f>SUM('Insurance Assumptions'!R6*'HXCEL Assumptions'!$B7)</f>
        <v>120000</v>
      </c>
      <c r="S31" s="402">
        <f>SUM('Insurance Assumptions'!S6*'HXCEL Assumptions'!$B7)</f>
        <v>120000</v>
      </c>
      <c r="T31" s="402">
        <f>SUM('Insurance Assumptions'!T6*'HXCEL Assumptions'!$B7)</f>
        <v>120000</v>
      </c>
      <c r="U31" s="402">
        <f>SUM('Insurance Assumptions'!U6*'HXCEL Assumptions'!$B7)</f>
        <v>0</v>
      </c>
      <c r="V31" s="402">
        <f>SUM('Insurance Assumptions'!V6*'HXCEL Assumptions'!$B7)</f>
        <v>0</v>
      </c>
      <c r="W31" s="402">
        <f>SUM('Insurance Assumptions'!W6*'HXCEL Assumptions'!$B7)</f>
        <v>0</v>
      </c>
      <c r="X31" s="402">
        <f>SUM('Insurance Assumptions'!X6*'HXCEL Assumptions'!$B7)</f>
        <v>120000</v>
      </c>
      <c r="Y31" s="416">
        <f>SUM('Insurance Assumptions'!Y6*'HXCEL Assumptions'!$B7)</f>
        <v>0</v>
      </c>
      <c r="Z31" s="402">
        <f>SUM('Insurance Assumptions'!Z6*'HXCEL Assumptions'!$B7)</f>
        <v>120000</v>
      </c>
      <c r="AA31" s="402">
        <f>SUM('Insurance Assumptions'!AA6*'HXCEL Assumptions'!$B7)</f>
        <v>120000</v>
      </c>
      <c r="AB31" s="402">
        <f>SUM('Insurance Assumptions'!AB6*'HXCEL Assumptions'!$B7)</f>
        <v>120000</v>
      </c>
      <c r="AC31" s="402">
        <f>SUM('Insurance Assumptions'!AC6*'HXCEL Assumptions'!$B7)</f>
        <v>0</v>
      </c>
      <c r="AD31" s="402">
        <f>SUM('Insurance Assumptions'!AD6*'HXCEL Assumptions'!$B7)</f>
        <v>0</v>
      </c>
      <c r="AE31" s="402">
        <f>SUM('Insurance Assumptions'!AE6*'HXCEL Assumptions'!$B7)</f>
        <v>0</v>
      </c>
      <c r="AF31" s="402">
        <f>SUM('Insurance Assumptions'!AF6*'HXCEL Assumptions'!$B7)</f>
        <v>0</v>
      </c>
      <c r="AG31" s="402">
        <f>SUM('Insurance Assumptions'!AG6*'HXCEL Assumptions'!$B7)</f>
        <v>0</v>
      </c>
      <c r="AH31" s="402">
        <f>SUM('Insurance Assumptions'!AH6*'HXCEL Assumptions'!$B7)</f>
        <v>0</v>
      </c>
      <c r="AI31" s="402">
        <f>SUM('Insurance Assumptions'!AI6*'HXCEL Assumptions'!$B7)</f>
        <v>120000</v>
      </c>
      <c r="AJ31" s="402">
        <f>SUM('Insurance Assumptions'!AJ6*'HXCEL Assumptions'!$B7)</f>
        <v>120000</v>
      </c>
      <c r="AK31" s="416">
        <f>SUM('Insurance Assumptions'!AK6*'HXCEL Assumptions'!$B7)</f>
        <v>0</v>
      </c>
      <c r="AL31" s="402">
        <f>SUM('Insurance Assumptions'!AL6*'HXCEL Assumptions'!$B7)</f>
        <v>120000</v>
      </c>
      <c r="AM31" s="402">
        <f>SUM('Insurance Assumptions'!AM6*'HXCEL Assumptions'!$B7)</f>
        <v>120000</v>
      </c>
      <c r="AN31" s="402">
        <f>SUM('Insurance Assumptions'!AN6*'HXCEL Assumptions'!$B7)</f>
        <v>0</v>
      </c>
      <c r="AO31" s="402">
        <f>SUM('Insurance Assumptions'!AO6*'HXCEL Assumptions'!$B7)</f>
        <v>0</v>
      </c>
      <c r="AP31" s="402">
        <f>SUM('Insurance Assumptions'!AP6*'HXCEL Assumptions'!$B7)</f>
        <v>120000</v>
      </c>
      <c r="AQ31" s="402">
        <f>SUM('Insurance Assumptions'!AQ6*'HXCEL Assumptions'!$B7)</f>
        <v>0</v>
      </c>
      <c r="AR31" s="402">
        <f>SUM('Insurance Assumptions'!AR6*'HXCEL Assumptions'!$B7)</f>
        <v>0</v>
      </c>
      <c r="AS31" s="402">
        <f>SUM('Insurance Assumptions'!AS6*'HXCEL Assumptions'!$B7)</f>
        <v>0</v>
      </c>
      <c r="AT31" s="402">
        <f>SUM('Insurance Assumptions'!AT6*'HXCEL Assumptions'!$B7)</f>
        <v>120000</v>
      </c>
      <c r="AU31" s="402">
        <f>SUM('Insurance Assumptions'!AU6*'HXCEL Assumptions'!$B7)</f>
        <v>0</v>
      </c>
      <c r="AV31" s="402">
        <f>SUM('Insurance Assumptions'!AV6*'HXCEL Assumptions'!$B7)</f>
        <v>120000</v>
      </c>
      <c r="AW31" s="416">
        <f>SUM('Insurance Assumptions'!AW6*'HXCEL Assumptions'!$B7)</f>
        <v>0</v>
      </c>
      <c r="AX31" s="402">
        <f>SUM('Insurance Assumptions'!AX6*'HXCEL Assumptions'!$B7)</f>
        <v>120000</v>
      </c>
      <c r="AY31" s="402">
        <f>SUM('Insurance Assumptions'!AY6*'HXCEL Assumptions'!$B7)</f>
        <v>120000</v>
      </c>
      <c r="AZ31" s="402">
        <f>SUM('Insurance Assumptions'!AZ6*'HXCEL Assumptions'!$B7)</f>
        <v>120000</v>
      </c>
      <c r="BA31" s="402">
        <f>SUM('Insurance Assumptions'!BA6*'HXCEL Assumptions'!$B7)</f>
        <v>120000</v>
      </c>
      <c r="BB31" s="402">
        <f>SUM('Insurance Assumptions'!BB6*'HXCEL Assumptions'!$B7)</f>
        <v>0</v>
      </c>
      <c r="BC31" s="402">
        <f>SUM('Insurance Assumptions'!BC6*'HXCEL Assumptions'!$B7)</f>
        <v>0</v>
      </c>
      <c r="BD31" s="402">
        <f>SUM('Insurance Assumptions'!BD6*'HXCEL Assumptions'!$B7)</f>
        <v>0</v>
      </c>
      <c r="BE31" s="402">
        <f>SUM('Insurance Assumptions'!BE6*'HXCEL Assumptions'!$B7)</f>
        <v>0</v>
      </c>
      <c r="BF31" s="402">
        <f>SUM('Insurance Assumptions'!BF6*'HXCEL Assumptions'!$B7)</f>
        <v>240000</v>
      </c>
      <c r="BG31" s="402">
        <f>SUM('Insurance Assumptions'!BG6*'HXCEL Assumptions'!$B7)</f>
        <v>120000</v>
      </c>
      <c r="BH31" s="402">
        <f>SUM('Insurance Assumptions'!BH6*'HXCEL Assumptions'!$B7)</f>
        <v>0</v>
      </c>
      <c r="BI31" s="416">
        <f>SUM('Insurance Assumptions'!BI6*'HXCEL Assumptions'!$B7)</f>
        <v>0</v>
      </c>
    </row>
    <row r="32" spans="1:61" s="23" customFormat="1">
      <c r="A32" s="1" t="s">
        <v>362</v>
      </c>
      <c r="B32" s="402">
        <f>SUM('Insurance Assumptions'!B7*'HXCEL Assumptions'!$B8)</f>
        <v>0</v>
      </c>
      <c r="C32" s="402">
        <f>SUM('Insurance Assumptions'!C7*'HXCEL Assumptions'!$B8)</f>
        <v>0</v>
      </c>
      <c r="D32" s="402">
        <f>SUM('Insurance Assumptions'!D7*'HXCEL Assumptions'!$B8)</f>
        <v>0</v>
      </c>
      <c r="E32" s="402">
        <f>SUM('Insurance Assumptions'!E7*'HXCEL Assumptions'!$B8)</f>
        <v>0</v>
      </c>
      <c r="F32" s="402">
        <f>SUM('Insurance Assumptions'!F7*'HXCEL Assumptions'!$B8)</f>
        <v>0</v>
      </c>
      <c r="G32" s="402">
        <f>SUM('Insurance Assumptions'!G7*'HXCEL Assumptions'!$B8)</f>
        <v>0</v>
      </c>
      <c r="H32" s="402">
        <f>SUM('Insurance Assumptions'!H7*'HXCEL Assumptions'!$B8)</f>
        <v>0</v>
      </c>
      <c r="I32" s="402">
        <f>SUM('Insurance Assumptions'!I7*'HXCEL Assumptions'!$B8)</f>
        <v>0</v>
      </c>
      <c r="J32" s="402">
        <f>SUM('Insurance Assumptions'!J7*'HXCEL Assumptions'!$B8)</f>
        <v>0</v>
      </c>
      <c r="K32" s="402">
        <f>SUM('Insurance Assumptions'!K7*'HXCEL Assumptions'!$B8)</f>
        <v>0</v>
      </c>
      <c r="L32" s="402">
        <f>SUM('Insurance Assumptions'!L7*'HXCEL Assumptions'!$B8)</f>
        <v>0</v>
      </c>
      <c r="M32" s="416">
        <f>SUM('Insurance Assumptions'!M7*'HXCEL Assumptions'!$B8)</f>
        <v>0</v>
      </c>
      <c r="N32" s="402">
        <f>SUM('Insurance Assumptions'!N7*'HXCEL Assumptions'!$B8)</f>
        <v>0</v>
      </c>
      <c r="O32" s="402">
        <f>SUM('Insurance Assumptions'!O7*'HXCEL Assumptions'!$B8)</f>
        <v>0</v>
      </c>
      <c r="P32" s="402">
        <f>SUM('Insurance Assumptions'!P7*'HXCEL Assumptions'!$B8)</f>
        <v>0</v>
      </c>
      <c r="Q32" s="402">
        <f>SUM('Insurance Assumptions'!Q7*'HXCEL Assumptions'!$B8)</f>
        <v>0</v>
      </c>
      <c r="R32" s="402">
        <f>SUM('Insurance Assumptions'!R7*'HXCEL Assumptions'!$B8)</f>
        <v>225000</v>
      </c>
      <c r="S32" s="402">
        <f>SUM('Insurance Assumptions'!S7*'HXCEL Assumptions'!$B8)</f>
        <v>0</v>
      </c>
      <c r="T32" s="402">
        <f>SUM('Insurance Assumptions'!T7*'HXCEL Assumptions'!$B8)</f>
        <v>0</v>
      </c>
      <c r="U32" s="402">
        <f>SUM('Insurance Assumptions'!U7*'HXCEL Assumptions'!$B8)</f>
        <v>0</v>
      </c>
      <c r="V32" s="402">
        <f>SUM('Insurance Assumptions'!V7*'HXCEL Assumptions'!$B8)</f>
        <v>225000</v>
      </c>
      <c r="W32" s="402">
        <f>SUM('Insurance Assumptions'!W7*'HXCEL Assumptions'!$B8)</f>
        <v>0</v>
      </c>
      <c r="X32" s="402">
        <f>SUM('Insurance Assumptions'!X7*'HXCEL Assumptions'!$B8)</f>
        <v>0</v>
      </c>
      <c r="Y32" s="416">
        <f>SUM('Insurance Assumptions'!Y7*'HXCEL Assumptions'!$B8)</f>
        <v>0</v>
      </c>
      <c r="Z32" s="402">
        <f>SUM('Insurance Assumptions'!Z7*'HXCEL Assumptions'!$B8)</f>
        <v>225000</v>
      </c>
      <c r="AA32" s="402">
        <f>SUM('Insurance Assumptions'!AA7*'HXCEL Assumptions'!$B8)</f>
        <v>225000</v>
      </c>
      <c r="AB32" s="402">
        <f>SUM('Insurance Assumptions'!AB7*'HXCEL Assumptions'!$B8)</f>
        <v>225000</v>
      </c>
      <c r="AC32" s="402">
        <f>SUM('Insurance Assumptions'!AC7*'HXCEL Assumptions'!$B8)</f>
        <v>225000</v>
      </c>
      <c r="AD32" s="402">
        <f>SUM('Insurance Assumptions'!AD7*'HXCEL Assumptions'!$B8)</f>
        <v>0</v>
      </c>
      <c r="AE32" s="402">
        <f>SUM('Insurance Assumptions'!AE7*'HXCEL Assumptions'!$B8)</f>
        <v>0</v>
      </c>
      <c r="AF32" s="402">
        <f>SUM('Insurance Assumptions'!AF7*'HXCEL Assumptions'!$B8)</f>
        <v>0</v>
      </c>
      <c r="AG32" s="402">
        <f>SUM('Insurance Assumptions'!AG7*'HXCEL Assumptions'!$B8)</f>
        <v>0</v>
      </c>
      <c r="AH32" s="402">
        <f>SUM('Insurance Assumptions'!AH7*'HXCEL Assumptions'!$B8)</f>
        <v>0</v>
      </c>
      <c r="AI32" s="402">
        <f>SUM('Insurance Assumptions'!AI7*'HXCEL Assumptions'!$B8)</f>
        <v>225000</v>
      </c>
      <c r="AJ32" s="402">
        <f>SUM('Insurance Assumptions'!AJ7*'HXCEL Assumptions'!$B8)</f>
        <v>225000</v>
      </c>
      <c r="AK32" s="416">
        <f>SUM('Insurance Assumptions'!AK7*'HXCEL Assumptions'!$B8)</f>
        <v>225000</v>
      </c>
      <c r="AL32" s="402">
        <f>SUM('Insurance Assumptions'!AL7*'HXCEL Assumptions'!$B8)</f>
        <v>0</v>
      </c>
      <c r="AM32" s="402">
        <f>SUM('Insurance Assumptions'!AM7*'HXCEL Assumptions'!$B8)</f>
        <v>0</v>
      </c>
      <c r="AN32" s="402">
        <f>SUM('Insurance Assumptions'!AN7*'HXCEL Assumptions'!$B8)</f>
        <v>0</v>
      </c>
      <c r="AO32" s="402">
        <f>SUM('Insurance Assumptions'!AO7*'HXCEL Assumptions'!$B8)</f>
        <v>225000</v>
      </c>
      <c r="AP32" s="402">
        <f>SUM('Insurance Assumptions'!AP7*'HXCEL Assumptions'!$B8)</f>
        <v>225000</v>
      </c>
      <c r="AQ32" s="402">
        <f>SUM('Insurance Assumptions'!AQ7*'HXCEL Assumptions'!$B8)</f>
        <v>0</v>
      </c>
      <c r="AR32" s="402">
        <f>SUM('Insurance Assumptions'!AR7*'HXCEL Assumptions'!$B8)</f>
        <v>0</v>
      </c>
      <c r="AS32" s="402">
        <f>SUM('Insurance Assumptions'!AS7*'HXCEL Assumptions'!$B8)</f>
        <v>0</v>
      </c>
      <c r="AT32" s="402">
        <f>SUM('Insurance Assumptions'!AT7*'HXCEL Assumptions'!$B8)</f>
        <v>0</v>
      </c>
      <c r="AU32" s="402">
        <f>SUM('Insurance Assumptions'!AU7*'HXCEL Assumptions'!$B8)</f>
        <v>225000</v>
      </c>
      <c r="AV32" s="402">
        <f>SUM('Insurance Assumptions'!AV7*'HXCEL Assumptions'!$B8)</f>
        <v>225000</v>
      </c>
      <c r="AW32" s="416">
        <f>SUM('Insurance Assumptions'!AW7*'HXCEL Assumptions'!$B8)</f>
        <v>225000</v>
      </c>
      <c r="AX32" s="402">
        <f>SUM('Insurance Assumptions'!AX7*'HXCEL Assumptions'!$B8)</f>
        <v>0</v>
      </c>
      <c r="AY32" s="402">
        <f>SUM('Insurance Assumptions'!AY7*'HXCEL Assumptions'!$B8)</f>
        <v>0</v>
      </c>
      <c r="AZ32" s="402">
        <f>SUM('Insurance Assumptions'!AZ7*'HXCEL Assumptions'!$B8)</f>
        <v>0</v>
      </c>
      <c r="BA32" s="402">
        <f>SUM('Insurance Assumptions'!BA7*'HXCEL Assumptions'!$B8)</f>
        <v>225000</v>
      </c>
      <c r="BB32" s="402">
        <f>SUM('Insurance Assumptions'!BB7*'HXCEL Assumptions'!$B8)</f>
        <v>0</v>
      </c>
      <c r="BC32" s="402">
        <f>SUM('Insurance Assumptions'!BC7*'HXCEL Assumptions'!$B8)</f>
        <v>0</v>
      </c>
      <c r="BD32" s="402">
        <f>SUM('Insurance Assumptions'!BD7*'HXCEL Assumptions'!$B8)</f>
        <v>0</v>
      </c>
      <c r="BE32" s="402">
        <f>SUM('Insurance Assumptions'!BE7*'HXCEL Assumptions'!$B8)</f>
        <v>225000</v>
      </c>
      <c r="BF32" s="402">
        <f>SUM('Insurance Assumptions'!BF7*'HXCEL Assumptions'!$B8)</f>
        <v>225000</v>
      </c>
      <c r="BG32" s="402">
        <f>SUM('Insurance Assumptions'!BG7*'HXCEL Assumptions'!$B8)</f>
        <v>225000</v>
      </c>
      <c r="BH32" s="402">
        <f>SUM('Insurance Assumptions'!BH7*'HXCEL Assumptions'!$B8)</f>
        <v>0</v>
      </c>
      <c r="BI32" s="416">
        <f>SUM('Insurance Assumptions'!BI7*'HXCEL Assumptions'!$B8)</f>
        <v>225000</v>
      </c>
    </row>
    <row r="33" spans="1:61" s="23" customFormat="1">
      <c r="A33" s="1" t="s">
        <v>363</v>
      </c>
      <c r="B33" s="402">
        <f>SUM('Insurance Assumptions'!B8*'HXCEL Assumptions'!$B9)</f>
        <v>0</v>
      </c>
      <c r="C33" s="402">
        <f>SUM('Insurance Assumptions'!C8*'HXCEL Assumptions'!$B9)</f>
        <v>0</v>
      </c>
      <c r="D33" s="402">
        <f>SUM('Insurance Assumptions'!D8*'HXCEL Assumptions'!$B9)</f>
        <v>0</v>
      </c>
      <c r="E33" s="402">
        <f>SUM('Insurance Assumptions'!E8*'HXCEL Assumptions'!$B9)</f>
        <v>0</v>
      </c>
      <c r="F33" s="402">
        <f>SUM('Insurance Assumptions'!F8*'HXCEL Assumptions'!$B9)</f>
        <v>0</v>
      </c>
      <c r="G33" s="402">
        <f>SUM('Insurance Assumptions'!G8*'HXCEL Assumptions'!$B9)</f>
        <v>0</v>
      </c>
      <c r="H33" s="402">
        <f>SUM('Insurance Assumptions'!H8*'HXCEL Assumptions'!$B9)</f>
        <v>0</v>
      </c>
      <c r="I33" s="402">
        <f>SUM('Insurance Assumptions'!I8*'HXCEL Assumptions'!$B9)</f>
        <v>0</v>
      </c>
      <c r="J33" s="402">
        <f>SUM('Insurance Assumptions'!J8*'HXCEL Assumptions'!$B9)</f>
        <v>0</v>
      </c>
      <c r="K33" s="402">
        <f>SUM('Insurance Assumptions'!K8*'HXCEL Assumptions'!$B9)</f>
        <v>0</v>
      </c>
      <c r="L33" s="402">
        <f>SUM('Insurance Assumptions'!L8*'HXCEL Assumptions'!$B9)</f>
        <v>0</v>
      </c>
      <c r="M33" s="416">
        <f>SUM('Insurance Assumptions'!M8*'HXCEL Assumptions'!$B9)</f>
        <v>0</v>
      </c>
      <c r="N33" s="402">
        <f>SUM('Insurance Assumptions'!N8*'HXCEL Assumptions'!$B9)</f>
        <v>0</v>
      </c>
      <c r="O33" s="402">
        <f>SUM('Insurance Assumptions'!O8*'HXCEL Assumptions'!$B9)</f>
        <v>0</v>
      </c>
      <c r="P33" s="402">
        <f>SUM('Insurance Assumptions'!P8*'HXCEL Assumptions'!$B9)</f>
        <v>0</v>
      </c>
      <c r="Q33" s="402">
        <f>SUM('Insurance Assumptions'!Q8*'HXCEL Assumptions'!$B9)</f>
        <v>0</v>
      </c>
      <c r="R33" s="402">
        <f>SUM('Insurance Assumptions'!R8*'HXCEL Assumptions'!$B9)</f>
        <v>0</v>
      </c>
      <c r="S33" s="402">
        <f>SUM('Insurance Assumptions'!S8*'HXCEL Assumptions'!$B9)</f>
        <v>0</v>
      </c>
      <c r="T33" s="402">
        <f>SUM('Insurance Assumptions'!T8*'HXCEL Assumptions'!$B9)</f>
        <v>0</v>
      </c>
      <c r="U33" s="402">
        <f>SUM('Insurance Assumptions'!U8*'HXCEL Assumptions'!$B9)</f>
        <v>0</v>
      </c>
      <c r="V33" s="402">
        <f>SUM('Insurance Assumptions'!V8*'HXCEL Assumptions'!$B9)</f>
        <v>0</v>
      </c>
      <c r="W33" s="402">
        <f>SUM('Insurance Assumptions'!W8*'HXCEL Assumptions'!$B9)</f>
        <v>0</v>
      </c>
      <c r="X33" s="402">
        <f>SUM('Insurance Assumptions'!X8*'HXCEL Assumptions'!$B9)</f>
        <v>475000</v>
      </c>
      <c r="Y33" s="416">
        <f>SUM('Insurance Assumptions'!Y8*'HXCEL Assumptions'!$B9)</f>
        <v>0</v>
      </c>
      <c r="Z33" s="402">
        <f>SUM('Insurance Assumptions'!Z8*'HXCEL Assumptions'!$B9)</f>
        <v>0</v>
      </c>
      <c r="AA33" s="402">
        <f>SUM('Insurance Assumptions'!AA8*'HXCEL Assumptions'!$B9)</f>
        <v>0</v>
      </c>
      <c r="AB33" s="402">
        <f>SUM('Insurance Assumptions'!AB8*'HXCEL Assumptions'!$B9)</f>
        <v>0</v>
      </c>
      <c r="AC33" s="402">
        <f>SUM('Insurance Assumptions'!AC8*'HXCEL Assumptions'!$B9)</f>
        <v>475000</v>
      </c>
      <c r="AD33" s="402">
        <f>SUM('Insurance Assumptions'!AD8*'HXCEL Assumptions'!$B9)</f>
        <v>475000</v>
      </c>
      <c r="AE33" s="402">
        <f>SUM('Insurance Assumptions'!AE8*'HXCEL Assumptions'!$B9)</f>
        <v>0</v>
      </c>
      <c r="AF33" s="402">
        <f>SUM('Insurance Assumptions'!AF8*'HXCEL Assumptions'!$B9)</f>
        <v>0</v>
      </c>
      <c r="AG33" s="402">
        <f>SUM('Insurance Assumptions'!AG8*'HXCEL Assumptions'!$B9)</f>
        <v>0</v>
      </c>
      <c r="AH33" s="402">
        <f>SUM('Insurance Assumptions'!AH8*'HXCEL Assumptions'!$B9)</f>
        <v>0</v>
      </c>
      <c r="AI33" s="402">
        <f>SUM('Insurance Assumptions'!AI8*'HXCEL Assumptions'!$B9)</f>
        <v>0</v>
      </c>
      <c r="AJ33" s="402">
        <f>SUM('Insurance Assumptions'!AJ8*'HXCEL Assumptions'!$B9)</f>
        <v>475000</v>
      </c>
      <c r="AK33" s="416">
        <f>SUM('Insurance Assumptions'!AK8*'HXCEL Assumptions'!$B9)</f>
        <v>0</v>
      </c>
      <c r="AL33" s="402">
        <f>SUM('Insurance Assumptions'!AL8*'HXCEL Assumptions'!$B9)</f>
        <v>475000</v>
      </c>
      <c r="AM33" s="402">
        <f>SUM('Insurance Assumptions'!AM8*'HXCEL Assumptions'!$B9)</f>
        <v>0</v>
      </c>
      <c r="AN33" s="402">
        <f>SUM('Insurance Assumptions'!AN8*'HXCEL Assumptions'!$B9)</f>
        <v>0</v>
      </c>
      <c r="AO33" s="402">
        <f>SUM('Insurance Assumptions'!AO8*'HXCEL Assumptions'!$B9)</f>
        <v>0</v>
      </c>
      <c r="AP33" s="402">
        <f>SUM('Insurance Assumptions'!AP8*'HXCEL Assumptions'!$B9)</f>
        <v>0</v>
      </c>
      <c r="AQ33" s="402">
        <f>SUM('Insurance Assumptions'!AQ8*'HXCEL Assumptions'!$B9)</f>
        <v>0</v>
      </c>
      <c r="AR33" s="402">
        <f>SUM('Insurance Assumptions'!AR8*'HXCEL Assumptions'!$B9)</f>
        <v>0</v>
      </c>
      <c r="AS33" s="402">
        <f>SUM('Insurance Assumptions'!AS8*'HXCEL Assumptions'!$B9)</f>
        <v>0</v>
      </c>
      <c r="AT33" s="402">
        <f>SUM('Insurance Assumptions'!AT8*'HXCEL Assumptions'!$B9)</f>
        <v>0</v>
      </c>
      <c r="AU33" s="402">
        <f>SUM('Insurance Assumptions'!AU8*'HXCEL Assumptions'!$B9)</f>
        <v>475000</v>
      </c>
      <c r="AV33" s="402">
        <f>SUM('Insurance Assumptions'!AV8*'HXCEL Assumptions'!$B9)</f>
        <v>475000</v>
      </c>
      <c r="AW33" s="416">
        <f>SUM('Insurance Assumptions'!AW8*'HXCEL Assumptions'!$B9)</f>
        <v>0</v>
      </c>
      <c r="AX33" s="402">
        <f>SUM('Insurance Assumptions'!AX8*'HXCEL Assumptions'!$B9)</f>
        <v>0</v>
      </c>
      <c r="AY33" s="402">
        <f>SUM('Insurance Assumptions'!AY8*'HXCEL Assumptions'!$B9)</f>
        <v>0</v>
      </c>
      <c r="AZ33" s="402">
        <f>SUM('Insurance Assumptions'!AZ8*'HXCEL Assumptions'!$B9)</f>
        <v>0</v>
      </c>
      <c r="BA33" s="402">
        <f>SUM('Insurance Assumptions'!BA8*'HXCEL Assumptions'!$B9)</f>
        <v>0</v>
      </c>
      <c r="BB33" s="402">
        <f>SUM('Insurance Assumptions'!BB8*'HXCEL Assumptions'!$B9)</f>
        <v>0</v>
      </c>
      <c r="BC33" s="402">
        <f>SUM('Insurance Assumptions'!BC8*'HXCEL Assumptions'!$B9)</f>
        <v>0</v>
      </c>
      <c r="BD33" s="402">
        <f>SUM('Insurance Assumptions'!BD8*'HXCEL Assumptions'!$B9)</f>
        <v>0</v>
      </c>
      <c r="BE33" s="402">
        <f>SUM('Insurance Assumptions'!BE8*'HXCEL Assumptions'!$B9)</f>
        <v>475000</v>
      </c>
      <c r="BF33" s="402">
        <f>SUM('Insurance Assumptions'!BF8*'HXCEL Assumptions'!$B9)</f>
        <v>475000</v>
      </c>
      <c r="BG33" s="402">
        <f>SUM('Insurance Assumptions'!BG8*'HXCEL Assumptions'!$B9)</f>
        <v>0</v>
      </c>
      <c r="BH33" s="402">
        <f>SUM('Insurance Assumptions'!BH8*'HXCEL Assumptions'!$B9)</f>
        <v>0</v>
      </c>
      <c r="BI33" s="416">
        <f>SUM('Insurance Assumptions'!BI8*'HXCEL Assumptions'!$B9)</f>
        <v>0</v>
      </c>
    </row>
    <row r="34" spans="1:61" s="422" customFormat="1">
      <c r="A34" s="422" t="s">
        <v>365</v>
      </c>
      <c r="B34" s="428">
        <f>SUM(B29:B33)</f>
        <v>0</v>
      </c>
      <c r="C34" s="428">
        <f t="shared" ref="C34:BI34" si="6">SUM(C29:C33)</f>
        <v>0</v>
      </c>
      <c r="D34" s="428">
        <f t="shared" si="6"/>
        <v>25000</v>
      </c>
      <c r="E34" s="428">
        <f t="shared" si="6"/>
        <v>25000</v>
      </c>
      <c r="F34" s="428">
        <f t="shared" si="6"/>
        <v>25000</v>
      </c>
      <c r="G34" s="428">
        <f t="shared" si="6"/>
        <v>25000</v>
      </c>
      <c r="H34" s="428">
        <f t="shared" si="6"/>
        <v>25000</v>
      </c>
      <c r="I34" s="428">
        <f t="shared" si="6"/>
        <v>115000</v>
      </c>
      <c r="J34" s="428">
        <f t="shared" si="6"/>
        <v>235000</v>
      </c>
      <c r="K34" s="428">
        <f t="shared" si="6"/>
        <v>235000</v>
      </c>
      <c r="L34" s="428">
        <f t="shared" si="6"/>
        <v>115000</v>
      </c>
      <c r="M34" s="428">
        <f t="shared" si="6"/>
        <v>50000</v>
      </c>
      <c r="N34" s="428">
        <f t="shared" si="6"/>
        <v>50000</v>
      </c>
      <c r="O34" s="428">
        <f t="shared" si="6"/>
        <v>50000</v>
      </c>
      <c r="P34" s="428">
        <f t="shared" si="6"/>
        <v>50000</v>
      </c>
      <c r="Q34" s="428">
        <f t="shared" si="6"/>
        <v>50000</v>
      </c>
      <c r="R34" s="428">
        <f t="shared" si="6"/>
        <v>395000</v>
      </c>
      <c r="S34" s="428">
        <f t="shared" si="6"/>
        <v>170000</v>
      </c>
      <c r="T34" s="428">
        <f t="shared" si="6"/>
        <v>170000</v>
      </c>
      <c r="U34" s="428">
        <f t="shared" si="6"/>
        <v>115000</v>
      </c>
      <c r="V34" s="428">
        <f t="shared" si="6"/>
        <v>340000</v>
      </c>
      <c r="W34" s="428">
        <f t="shared" si="6"/>
        <v>115000</v>
      </c>
      <c r="X34" s="428">
        <f t="shared" si="6"/>
        <v>645000</v>
      </c>
      <c r="Y34" s="428">
        <f t="shared" si="6"/>
        <v>50000</v>
      </c>
      <c r="Z34" s="428">
        <f t="shared" si="6"/>
        <v>395000</v>
      </c>
      <c r="AA34" s="428">
        <f t="shared" si="6"/>
        <v>460000</v>
      </c>
      <c r="AB34" s="428">
        <f t="shared" si="6"/>
        <v>460000</v>
      </c>
      <c r="AC34" s="428">
        <f t="shared" si="6"/>
        <v>815000</v>
      </c>
      <c r="AD34" s="428">
        <f t="shared" si="6"/>
        <v>655000</v>
      </c>
      <c r="AE34" s="428">
        <f t="shared" si="6"/>
        <v>50000</v>
      </c>
      <c r="AF34" s="428">
        <f t="shared" si="6"/>
        <v>180000</v>
      </c>
      <c r="AG34" s="428">
        <f t="shared" si="6"/>
        <v>115000</v>
      </c>
      <c r="AH34" s="428">
        <f t="shared" si="6"/>
        <v>115000</v>
      </c>
      <c r="AI34" s="428">
        <f t="shared" si="6"/>
        <v>460000</v>
      </c>
      <c r="AJ34" s="428">
        <f t="shared" si="6"/>
        <v>1065000</v>
      </c>
      <c r="AK34" s="428">
        <f t="shared" si="6"/>
        <v>275000</v>
      </c>
      <c r="AL34" s="428">
        <f t="shared" si="6"/>
        <v>710000</v>
      </c>
      <c r="AM34" s="428">
        <f t="shared" si="6"/>
        <v>260000</v>
      </c>
      <c r="AN34" s="428">
        <f t="shared" si="6"/>
        <v>205000</v>
      </c>
      <c r="AO34" s="428">
        <f t="shared" si="6"/>
        <v>300000</v>
      </c>
      <c r="AP34" s="428">
        <f t="shared" si="6"/>
        <v>420000</v>
      </c>
      <c r="AQ34" s="428">
        <f t="shared" si="6"/>
        <v>75000</v>
      </c>
      <c r="AR34" s="428">
        <f t="shared" si="6"/>
        <v>140000</v>
      </c>
      <c r="AS34" s="428">
        <f t="shared" si="6"/>
        <v>140000</v>
      </c>
      <c r="AT34" s="428">
        <f t="shared" si="6"/>
        <v>260000</v>
      </c>
      <c r="AU34" s="428">
        <f t="shared" si="6"/>
        <v>840000</v>
      </c>
      <c r="AV34" s="428">
        <f t="shared" si="6"/>
        <v>1025000</v>
      </c>
      <c r="AW34" s="428">
        <f t="shared" si="6"/>
        <v>430000</v>
      </c>
      <c r="AX34" s="428">
        <f t="shared" si="6"/>
        <v>285000</v>
      </c>
      <c r="AY34" s="428">
        <f t="shared" si="6"/>
        <v>285000</v>
      </c>
      <c r="AZ34" s="428">
        <f t="shared" si="6"/>
        <v>350000</v>
      </c>
      <c r="BA34" s="428">
        <f t="shared" si="6"/>
        <v>640000</v>
      </c>
      <c r="BB34" s="428">
        <f t="shared" si="6"/>
        <v>360000</v>
      </c>
      <c r="BC34" s="428">
        <f t="shared" si="6"/>
        <v>165000</v>
      </c>
      <c r="BD34" s="428">
        <f t="shared" si="6"/>
        <v>230000</v>
      </c>
      <c r="BE34" s="428">
        <f t="shared" si="6"/>
        <v>930000</v>
      </c>
      <c r="BF34" s="428">
        <f t="shared" si="6"/>
        <v>1235000</v>
      </c>
      <c r="BG34" s="428">
        <f t="shared" si="6"/>
        <v>640000</v>
      </c>
      <c r="BH34" s="428">
        <f t="shared" si="6"/>
        <v>295000</v>
      </c>
      <c r="BI34" s="428">
        <f t="shared" si="6"/>
        <v>520000</v>
      </c>
    </row>
    <row r="35" spans="1:61" s="423" customFormat="1" ht="13" thickBot="1">
      <c r="A35" s="423" t="s">
        <v>366</v>
      </c>
      <c r="B35" s="429">
        <f>SUM(B34)</f>
        <v>0</v>
      </c>
      <c r="C35" s="429">
        <f>SUM(B35,C34)</f>
        <v>0</v>
      </c>
      <c r="D35" s="429">
        <f>SUM(C35,D34)</f>
        <v>25000</v>
      </c>
      <c r="E35" s="429">
        <f>SUM(D35,E34)</f>
        <v>50000</v>
      </c>
      <c r="F35" s="429">
        <f t="shared" ref="F35:BI35" si="7">SUM(E35,F34)</f>
        <v>75000</v>
      </c>
      <c r="G35" s="429">
        <f t="shared" si="7"/>
        <v>100000</v>
      </c>
      <c r="H35" s="429">
        <f t="shared" si="7"/>
        <v>125000</v>
      </c>
      <c r="I35" s="429">
        <f t="shared" si="7"/>
        <v>240000</v>
      </c>
      <c r="J35" s="429">
        <f t="shared" si="7"/>
        <v>475000</v>
      </c>
      <c r="K35" s="429">
        <f t="shared" si="7"/>
        <v>710000</v>
      </c>
      <c r="L35" s="429">
        <f t="shared" si="7"/>
        <v>825000</v>
      </c>
      <c r="M35" s="429">
        <f t="shared" si="7"/>
        <v>875000</v>
      </c>
      <c r="N35" s="429">
        <f t="shared" si="7"/>
        <v>925000</v>
      </c>
      <c r="O35" s="429">
        <f t="shared" si="7"/>
        <v>975000</v>
      </c>
      <c r="P35" s="429">
        <f t="shared" si="7"/>
        <v>1025000</v>
      </c>
      <c r="Q35" s="429">
        <f t="shared" si="7"/>
        <v>1075000</v>
      </c>
      <c r="R35" s="429">
        <f t="shared" si="7"/>
        <v>1470000</v>
      </c>
      <c r="S35" s="429">
        <f t="shared" si="7"/>
        <v>1640000</v>
      </c>
      <c r="T35" s="429">
        <f t="shared" si="7"/>
        <v>1810000</v>
      </c>
      <c r="U35" s="429">
        <f t="shared" si="7"/>
        <v>1925000</v>
      </c>
      <c r="V35" s="429">
        <f t="shared" si="7"/>
        <v>2265000</v>
      </c>
      <c r="W35" s="429">
        <f t="shared" si="7"/>
        <v>2380000</v>
      </c>
      <c r="X35" s="429">
        <f t="shared" si="7"/>
        <v>3025000</v>
      </c>
      <c r="Y35" s="429">
        <f t="shared" si="7"/>
        <v>3075000</v>
      </c>
      <c r="Z35" s="429">
        <f t="shared" si="7"/>
        <v>3470000</v>
      </c>
      <c r="AA35" s="429">
        <f t="shared" si="7"/>
        <v>3930000</v>
      </c>
      <c r="AB35" s="429">
        <f t="shared" si="7"/>
        <v>4390000</v>
      </c>
      <c r="AC35" s="429">
        <f t="shared" si="7"/>
        <v>5205000</v>
      </c>
      <c r="AD35" s="429">
        <f t="shared" si="7"/>
        <v>5860000</v>
      </c>
      <c r="AE35" s="429">
        <f t="shared" si="7"/>
        <v>5910000</v>
      </c>
      <c r="AF35" s="429">
        <f t="shared" si="7"/>
        <v>6090000</v>
      </c>
      <c r="AG35" s="429">
        <f t="shared" si="7"/>
        <v>6205000</v>
      </c>
      <c r="AH35" s="429">
        <f t="shared" si="7"/>
        <v>6320000</v>
      </c>
      <c r="AI35" s="429">
        <f t="shared" si="7"/>
        <v>6780000</v>
      </c>
      <c r="AJ35" s="429">
        <f t="shared" si="7"/>
        <v>7845000</v>
      </c>
      <c r="AK35" s="429">
        <f t="shared" si="7"/>
        <v>8120000</v>
      </c>
      <c r="AL35" s="429">
        <f t="shared" si="7"/>
        <v>8830000</v>
      </c>
      <c r="AM35" s="429">
        <f t="shared" si="7"/>
        <v>9090000</v>
      </c>
      <c r="AN35" s="429">
        <f t="shared" si="7"/>
        <v>9295000</v>
      </c>
      <c r="AO35" s="429">
        <f t="shared" si="7"/>
        <v>9595000</v>
      </c>
      <c r="AP35" s="429">
        <f t="shared" si="7"/>
        <v>10015000</v>
      </c>
      <c r="AQ35" s="429">
        <f t="shared" si="7"/>
        <v>10090000</v>
      </c>
      <c r="AR35" s="429">
        <f t="shared" si="7"/>
        <v>10230000</v>
      </c>
      <c r="AS35" s="429">
        <f t="shared" si="7"/>
        <v>10370000</v>
      </c>
      <c r="AT35" s="429">
        <f t="shared" si="7"/>
        <v>10630000</v>
      </c>
      <c r="AU35" s="429">
        <f t="shared" si="7"/>
        <v>11470000</v>
      </c>
      <c r="AV35" s="429">
        <f t="shared" si="7"/>
        <v>12495000</v>
      </c>
      <c r="AW35" s="429">
        <f t="shared" si="7"/>
        <v>12925000</v>
      </c>
      <c r="AX35" s="429">
        <f t="shared" si="7"/>
        <v>13210000</v>
      </c>
      <c r="AY35" s="429">
        <f t="shared" si="7"/>
        <v>13495000</v>
      </c>
      <c r="AZ35" s="429">
        <f t="shared" si="7"/>
        <v>13845000</v>
      </c>
      <c r="BA35" s="429">
        <f t="shared" si="7"/>
        <v>14485000</v>
      </c>
      <c r="BB35" s="429">
        <f t="shared" si="7"/>
        <v>14845000</v>
      </c>
      <c r="BC35" s="429">
        <f t="shared" si="7"/>
        <v>15010000</v>
      </c>
      <c r="BD35" s="429">
        <f t="shared" si="7"/>
        <v>15240000</v>
      </c>
      <c r="BE35" s="429">
        <f t="shared" si="7"/>
        <v>16170000</v>
      </c>
      <c r="BF35" s="429">
        <f t="shared" si="7"/>
        <v>17405000</v>
      </c>
      <c r="BG35" s="429">
        <f t="shared" si="7"/>
        <v>18045000</v>
      </c>
      <c r="BH35" s="429">
        <f t="shared" si="7"/>
        <v>18340000</v>
      </c>
      <c r="BI35" s="429">
        <f t="shared" si="7"/>
        <v>18860000</v>
      </c>
    </row>
    <row r="36" spans="1:61" ht="13" thickTop="1">
      <c r="A36" s="1"/>
      <c r="B36" s="401"/>
      <c r="C36" s="401"/>
      <c r="D36" s="401"/>
      <c r="E36" s="401"/>
      <c r="F36" s="401"/>
      <c r="G36" s="401"/>
      <c r="H36" s="401"/>
      <c r="I36" s="401"/>
      <c r="J36" s="401"/>
      <c r="K36" s="401"/>
      <c r="L36" s="401"/>
      <c r="M36" s="414"/>
      <c r="N36" s="401"/>
      <c r="O36" s="401"/>
      <c r="P36" s="401"/>
      <c r="Q36" s="401"/>
      <c r="R36" s="401"/>
      <c r="S36" s="401"/>
      <c r="T36" s="401"/>
      <c r="U36" s="401"/>
      <c r="V36" s="401"/>
      <c r="W36" s="401"/>
      <c r="X36" s="401"/>
      <c r="Y36" s="414"/>
      <c r="Z36" s="401"/>
      <c r="AA36" s="401"/>
      <c r="AB36" s="401"/>
      <c r="AC36" s="401"/>
      <c r="AD36" s="401"/>
      <c r="AE36" s="401"/>
      <c r="AF36" s="401"/>
      <c r="AG36" s="401"/>
      <c r="AH36" s="401"/>
      <c r="AI36" s="401"/>
      <c r="AJ36" s="401"/>
      <c r="AK36" s="414"/>
      <c r="AL36" s="401"/>
      <c r="AM36" s="401"/>
      <c r="AN36" s="401"/>
      <c r="AO36" s="401"/>
      <c r="AP36" s="401"/>
      <c r="AQ36" s="401"/>
      <c r="AR36" s="401"/>
      <c r="AS36" s="401"/>
      <c r="AT36" s="401"/>
      <c r="AU36" s="401"/>
      <c r="AV36" s="401"/>
      <c r="AW36" s="414"/>
      <c r="AX36" s="401"/>
      <c r="AY36" s="401"/>
      <c r="AZ36" s="401"/>
      <c r="BA36" s="401"/>
      <c r="BB36" s="401"/>
      <c r="BC36" s="401"/>
      <c r="BD36" s="401"/>
      <c r="BE36" s="401"/>
      <c r="BF36" s="401"/>
      <c r="BG36" s="401"/>
      <c r="BH36" s="401"/>
      <c r="BI36" s="414"/>
    </row>
    <row r="37" spans="1:61" s="23" customFormat="1" ht="15">
      <c r="A37" s="430" t="s">
        <v>338</v>
      </c>
      <c r="M37" s="413"/>
      <c r="Y37" s="413"/>
      <c r="AK37" s="413"/>
      <c r="AW37" s="413"/>
      <c r="BI37" s="413"/>
    </row>
    <row r="38" spans="1:61" s="23" customFormat="1">
      <c r="A38" s="1" t="s">
        <v>331</v>
      </c>
      <c r="B38" s="402">
        <f>SUM('Insurance Assumptions'!B4*'HXCEL Assumptions'!$C5)</f>
        <v>0</v>
      </c>
      <c r="C38" s="402">
        <f>SUM('Insurance Assumptions'!C4*'HXCEL Assumptions'!$C5)</f>
        <v>0</v>
      </c>
      <c r="D38" s="402">
        <f>SUM('Insurance Assumptions'!D4*'HXCEL Assumptions'!$C5)</f>
        <v>1810</v>
      </c>
      <c r="E38" s="402">
        <f>SUM('Insurance Assumptions'!E4*'HXCEL Assumptions'!$C5)</f>
        <v>1810</v>
      </c>
      <c r="F38" s="402">
        <f>SUM('Insurance Assumptions'!F4*'HXCEL Assumptions'!$C5)</f>
        <v>1810</v>
      </c>
      <c r="G38" s="402">
        <f>SUM('Insurance Assumptions'!G4*'HXCEL Assumptions'!$C5)</f>
        <v>1810</v>
      </c>
      <c r="H38" s="402">
        <f>SUM('Insurance Assumptions'!H4*'HXCEL Assumptions'!$C5)</f>
        <v>1810</v>
      </c>
      <c r="I38" s="402">
        <f>SUM('Insurance Assumptions'!I4*'HXCEL Assumptions'!$C5)</f>
        <v>3620</v>
      </c>
      <c r="J38" s="402">
        <f>SUM('Insurance Assumptions'!J4*'HXCEL Assumptions'!$C5)</f>
        <v>3620</v>
      </c>
      <c r="K38" s="402">
        <f>SUM('Insurance Assumptions'!K4*'HXCEL Assumptions'!$C5)</f>
        <v>3620</v>
      </c>
      <c r="L38" s="402">
        <f>SUM('Insurance Assumptions'!L4*'HXCEL Assumptions'!$C5)</f>
        <v>3620</v>
      </c>
      <c r="M38" s="416">
        <f>SUM('Insurance Assumptions'!M4*'HXCEL Assumptions'!$C5)</f>
        <v>3620</v>
      </c>
      <c r="N38" s="402">
        <f>SUM('Insurance Assumptions'!N4*'HXCEL Assumptions'!$C5)</f>
        <v>3620</v>
      </c>
      <c r="O38" s="402">
        <f>SUM('Insurance Assumptions'!O4*'HXCEL Assumptions'!$C5)</f>
        <v>3620</v>
      </c>
      <c r="P38" s="402">
        <f>SUM('Insurance Assumptions'!P4*'HXCEL Assumptions'!$C5)</f>
        <v>3620</v>
      </c>
      <c r="Q38" s="402">
        <f>SUM('Insurance Assumptions'!Q4*'HXCEL Assumptions'!$C5)</f>
        <v>3620</v>
      </c>
      <c r="R38" s="402">
        <f>SUM('Insurance Assumptions'!R4*'HXCEL Assumptions'!$C5)</f>
        <v>3620</v>
      </c>
      <c r="S38" s="402">
        <f>SUM('Insurance Assumptions'!S4*'HXCEL Assumptions'!$C5)</f>
        <v>3620</v>
      </c>
      <c r="T38" s="402">
        <f>SUM('Insurance Assumptions'!T4*'HXCEL Assumptions'!$C5)</f>
        <v>3620</v>
      </c>
      <c r="U38" s="402">
        <f>SUM('Insurance Assumptions'!U4*'HXCEL Assumptions'!$C5)</f>
        <v>3620</v>
      </c>
      <c r="V38" s="402">
        <f>SUM('Insurance Assumptions'!V4*'HXCEL Assumptions'!$C5)</f>
        <v>3620</v>
      </c>
      <c r="W38" s="402">
        <f>SUM('Insurance Assumptions'!W4*'HXCEL Assumptions'!$C5)</f>
        <v>3620</v>
      </c>
      <c r="X38" s="402">
        <f>SUM('Insurance Assumptions'!X4*'HXCEL Assumptions'!$C5)</f>
        <v>3620</v>
      </c>
      <c r="Y38" s="416">
        <f>SUM('Insurance Assumptions'!Y4*'HXCEL Assumptions'!$C5)</f>
        <v>3620</v>
      </c>
      <c r="Z38" s="402">
        <f>SUM('Insurance Assumptions'!Z4*'HXCEL Assumptions'!$C5)</f>
        <v>3620</v>
      </c>
      <c r="AA38" s="402">
        <f>SUM('Insurance Assumptions'!AA4*'HXCEL Assumptions'!$C5)</f>
        <v>3620</v>
      </c>
      <c r="AB38" s="402">
        <f>SUM('Insurance Assumptions'!AB4*'HXCEL Assumptions'!$C5)</f>
        <v>3620</v>
      </c>
      <c r="AC38" s="402">
        <f>SUM('Insurance Assumptions'!AC4*'HXCEL Assumptions'!$C5)</f>
        <v>3620</v>
      </c>
      <c r="AD38" s="402">
        <f>SUM('Insurance Assumptions'!AD4*'HXCEL Assumptions'!$C5)</f>
        <v>3620</v>
      </c>
      <c r="AE38" s="402">
        <f>SUM('Insurance Assumptions'!AE4*'HXCEL Assumptions'!$C5)</f>
        <v>3620</v>
      </c>
      <c r="AF38" s="402">
        <f>SUM('Insurance Assumptions'!AF4*'HXCEL Assumptions'!$C5)</f>
        <v>3620</v>
      </c>
      <c r="AG38" s="402">
        <f>SUM('Insurance Assumptions'!AG4*'HXCEL Assumptions'!$C5)</f>
        <v>3620</v>
      </c>
      <c r="AH38" s="402">
        <f>SUM('Insurance Assumptions'!AH4*'HXCEL Assumptions'!$C5)</f>
        <v>3620</v>
      </c>
      <c r="AI38" s="402">
        <f>SUM('Insurance Assumptions'!AI4*'HXCEL Assumptions'!$C5)</f>
        <v>3620</v>
      </c>
      <c r="AJ38" s="402">
        <f>SUM('Insurance Assumptions'!AJ4*'HXCEL Assumptions'!$C5)</f>
        <v>3620</v>
      </c>
      <c r="AK38" s="416">
        <f>SUM('Insurance Assumptions'!AK4*'HXCEL Assumptions'!$C5)</f>
        <v>3620</v>
      </c>
      <c r="AL38" s="402">
        <f>SUM('Insurance Assumptions'!AL4*'HXCEL Assumptions'!$C5)</f>
        <v>3620</v>
      </c>
      <c r="AM38" s="402">
        <f>SUM('Insurance Assumptions'!AM4*'HXCEL Assumptions'!$C5)</f>
        <v>5430</v>
      </c>
      <c r="AN38" s="402">
        <f>SUM('Insurance Assumptions'!AN4*'HXCEL Assumptions'!$C5)</f>
        <v>5430</v>
      </c>
      <c r="AO38" s="402">
        <f>SUM('Insurance Assumptions'!AO4*'HXCEL Assumptions'!$C5)</f>
        <v>5430</v>
      </c>
      <c r="AP38" s="402">
        <f>SUM('Insurance Assumptions'!AP4*'HXCEL Assumptions'!$C5)</f>
        <v>5430</v>
      </c>
      <c r="AQ38" s="402">
        <f>SUM('Insurance Assumptions'!AQ4*'HXCEL Assumptions'!$C5)</f>
        <v>5430</v>
      </c>
      <c r="AR38" s="402">
        <f>SUM('Insurance Assumptions'!AR4*'HXCEL Assumptions'!$C5)</f>
        <v>5430</v>
      </c>
      <c r="AS38" s="402">
        <f>SUM('Insurance Assumptions'!AS4*'HXCEL Assumptions'!$C5)</f>
        <v>5430</v>
      </c>
      <c r="AT38" s="402">
        <f>SUM('Insurance Assumptions'!AT4*'HXCEL Assumptions'!$C5)</f>
        <v>5430</v>
      </c>
      <c r="AU38" s="402">
        <f>SUM('Insurance Assumptions'!AU4*'HXCEL Assumptions'!$C5)</f>
        <v>5430</v>
      </c>
      <c r="AV38" s="402">
        <f>SUM('Insurance Assumptions'!AV4*'HXCEL Assumptions'!$C5)</f>
        <v>5430</v>
      </c>
      <c r="AW38" s="416">
        <f>SUM('Insurance Assumptions'!AW4*'HXCEL Assumptions'!$C5)</f>
        <v>5430</v>
      </c>
      <c r="AX38" s="402">
        <f>SUM('Insurance Assumptions'!AX4*'HXCEL Assumptions'!$C5)</f>
        <v>7240</v>
      </c>
      <c r="AY38" s="402">
        <f>SUM('Insurance Assumptions'!AY4*'HXCEL Assumptions'!$C5)</f>
        <v>7240</v>
      </c>
      <c r="AZ38" s="402">
        <f>SUM('Insurance Assumptions'!AZ4*'HXCEL Assumptions'!$C5)</f>
        <v>7240</v>
      </c>
      <c r="BA38" s="402">
        <f>SUM('Insurance Assumptions'!BA4*'HXCEL Assumptions'!$C5)</f>
        <v>7240</v>
      </c>
      <c r="BB38" s="402">
        <f>SUM('Insurance Assumptions'!BB4*'HXCEL Assumptions'!$C5)</f>
        <v>7240</v>
      </c>
      <c r="BC38" s="402">
        <f>SUM('Insurance Assumptions'!BC4*'HXCEL Assumptions'!$C5)</f>
        <v>7240</v>
      </c>
      <c r="BD38" s="402">
        <f>SUM('Insurance Assumptions'!BD4*'HXCEL Assumptions'!$C5)</f>
        <v>7240</v>
      </c>
      <c r="BE38" s="402">
        <f>SUM('Insurance Assumptions'!BE4*'HXCEL Assumptions'!$C5)</f>
        <v>7240</v>
      </c>
      <c r="BF38" s="402">
        <f>SUM('Insurance Assumptions'!BF4*'HXCEL Assumptions'!$C5)</f>
        <v>7240</v>
      </c>
      <c r="BG38" s="402">
        <f>SUM('Insurance Assumptions'!BG4*'HXCEL Assumptions'!$C5)</f>
        <v>7240</v>
      </c>
      <c r="BH38" s="402">
        <f>SUM('Insurance Assumptions'!BH4*'HXCEL Assumptions'!$C5)</f>
        <v>7240</v>
      </c>
      <c r="BI38" s="416">
        <f>SUM('Insurance Assumptions'!BI4*'HXCEL Assumptions'!$C5)</f>
        <v>7240</v>
      </c>
    </row>
    <row r="39" spans="1:61" s="23" customFormat="1">
      <c r="A39" s="1" t="s">
        <v>332</v>
      </c>
      <c r="B39" s="402">
        <f>SUM('Insurance Assumptions'!B5*'HXCEL Assumptions'!$C6)</f>
        <v>0</v>
      </c>
      <c r="C39" s="402">
        <f>SUM('Insurance Assumptions'!C5*'HXCEL Assumptions'!$C6)</f>
        <v>0</v>
      </c>
      <c r="D39" s="402">
        <f>SUM('Insurance Assumptions'!D5*'HXCEL Assumptions'!$C6)</f>
        <v>0</v>
      </c>
      <c r="E39" s="402">
        <f>SUM('Insurance Assumptions'!E5*'HXCEL Assumptions'!$C6)</f>
        <v>0</v>
      </c>
      <c r="F39" s="402">
        <f>SUM('Insurance Assumptions'!F5*'HXCEL Assumptions'!$C6)</f>
        <v>0</v>
      </c>
      <c r="G39" s="402">
        <f>SUM('Insurance Assumptions'!G5*'HXCEL Assumptions'!$C6)</f>
        <v>0</v>
      </c>
      <c r="H39" s="402">
        <f>SUM('Insurance Assumptions'!H5*'HXCEL Assumptions'!$C6)</f>
        <v>0</v>
      </c>
      <c r="I39" s="402">
        <f>SUM('Insurance Assumptions'!I5*'HXCEL Assumptions'!$C6)</f>
        <v>4510</v>
      </c>
      <c r="J39" s="402">
        <f>SUM('Insurance Assumptions'!J5*'HXCEL Assumptions'!$C6)</f>
        <v>4510</v>
      </c>
      <c r="K39" s="402">
        <f>SUM('Insurance Assumptions'!K5*'HXCEL Assumptions'!$C6)</f>
        <v>4510</v>
      </c>
      <c r="L39" s="402">
        <f>SUM('Insurance Assumptions'!L5*'HXCEL Assumptions'!$C6)</f>
        <v>4510</v>
      </c>
      <c r="M39" s="416">
        <f>SUM('Insurance Assumptions'!M5*'HXCEL Assumptions'!$C6)</f>
        <v>0</v>
      </c>
      <c r="N39" s="402">
        <f>SUM('Insurance Assumptions'!N5*'HXCEL Assumptions'!$C6)</f>
        <v>0</v>
      </c>
      <c r="O39" s="402">
        <f>SUM('Insurance Assumptions'!O5*'HXCEL Assumptions'!$C6)</f>
        <v>0</v>
      </c>
      <c r="P39" s="402">
        <f>SUM('Insurance Assumptions'!P5*'HXCEL Assumptions'!$C6)</f>
        <v>0</v>
      </c>
      <c r="Q39" s="402">
        <f>SUM('Insurance Assumptions'!Q5*'HXCEL Assumptions'!$C6)</f>
        <v>0</v>
      </c>
      <c r="R39" s="402">
        <f>SUM('Insurance Assumptions'!R5*'HXCEL Assumptions'!$C6)</f>
        <v>0</v>
      </c>
      <c r="S39" s="402">
        <f>SUM('Insurance Assumptions'!S5*'HXCEL Assumptions'!$C6)</f>
        <v>0</v>
      </c>
      <c r="T39" s="402">
        <f>SUM('Insurance Assumptions'!T5*'HXCEL Assumptions'!$C6)</f>
        <v>0</v>
      </c>
      <c r="U39" s="402">
        <f>SUM('Insurance Assumptions'!U5*'HXCEL Assumptions'!$C6)</f>
        <v>4510</v>
      </c>
      <c r="V39" s="402">
        <f>SUM('Insurance Assumptions'!V5*'HXCEL Assumptions'!$C6)</f>
        <v>4510</v>
      </c>
      <c r="W39" s="402">
        <f>SUM('Insurance Assumptions'!W5*'HXCEL Assumptions'!$C6)</f>
        <v>4510</v>
      </c>
      <c r="X39" s="402">
        <f>SUM('Insurance Assumptions'!X5*'HXCEL Assumptions'!$C6)</f>
        <v>0</v>
      </c>
      <c r="Y39" s="416">
        <f>SUM('Insurance Assumptions'!Y5*'HXCEL Assumptions'!$C6)</f>
        <v>0</v>
      </c>
      <c r="Z39" s="402">
        <f>SUM('Insurance Assumptions'!Z5*'HXCEL Assumptions'!$C6)</f>
        <v>0</v>
      </c>
      <c r="AA39" s="402">
        <f>SUM('Insurance Assumptions'!AA5*'HXCEL Assumptions'!$C6)</f>
        <v>4510</v>
      </c>
      <c r="AB39" s="402">
        <f>SUM('Insurance Assumptions'!AB5*'HXCEL Assumptions'!$C6)</f>
        <v>4510</v>
      </c>
      <c r="AC39" s="402">
        <f>SUM('Insurance Assumptions'!AC5*'HXCEL Assumptions'!$C6)</f>
        <v>4510</v>
      </c>
      <c r="AD39" s="402">
        <f>SUM('Insurance Assumptions'!AD5*'HXCEL Assumptions'!$C6)</f>
        <v>9020</v>
      </c>
      <c r="AE39" s="402">
        <f>SUM('Insurance Assumptions'!AE5*'HXCEL Assumptions'!$C6)</f>
        <v>0</v>
      </c>
      <c r="AF39" s="402">
        <f>SUM('Insurance Assumptions'!AF5*'HXCEL Assumptions'!$C6)</f>
        <v>9020</v>
      </c>
      <c r="AG39" s="402">
        <f>SUM('Insurance Assumptions'!AG5*'HXCEL Assumptions'!$C6)</f>
        <v>4510</v>
      </c>
      <c r="AH39" s="402">
        <f>SUM('Insurance Assumptions'!AH5*'HXCEL Assumptions'!$C6)</f>
        <v>4510</v>
      </c>
      <c r="AI39" s="402">
        <f>SUM('Insurance Assumptions'!AI5*'HXCEL Assumptions'!$C6)</f>
        <v>4510</v>
      </c>
      <c r="AJ39" s="402">
        <f>SUM('Insurance Assumptions'!AJ5*'HXCEL Assumptions'!$C6)</f>
        <v>13530</v>
      </c>
      <c r="AK39" s="416">
        <f>SUM('Insurance Assumptions'!AK5*'HXCEL Assumptions'!$C6)</f>
        <v>0</v>
      </c>
      <c r="AL39" s="402">
        <f>SUM('Insurance Assumptions'!AL5*'HXCEL Assumptions'!$C6)</f>
        <v>4510</v>
      </c>
      <c r="AM39" s="402">
        <f>SUM('Insurance Assumptions'!AM5*'HXCEL Assumptions'!$C6)</f>
        <v>4510</v>
      </c>
      <c r="AN39" s="402">
        <f>SUM('Insurance Assumptions'!AN5*'HXCEL Assumptions'!$C6)</f>
        <v>9020</v>
      </c>
      <c r="AO39" s="402">
        <f>SUM('Insurance Assumptions'!AO5*'HXCEL Assumptions'!$C6)</f>
        <v>0</v>
      </c>
      <c r="AP39" s="402">
        <f>SUM('Insurance Assumptions'!AP5*'HXCEL Assumptions'!$C6)</f>
        <v>0</v>
      </c>
      <c r="AQ39" s="402">
        <f>SUM('Insurance Assumptions'!AQ5*'HXCEL Assumptions'!$C6)</f>
        <v>0</v>
      </c>
      <c r="AR39" s="402">
        <f>SUM('Insurance Assumptions'!AR5*'HXCEL Assumptions'!$C6)</f>
        <v>4510</v>
      </c>
      <c r="AS39" s="402">
        <f>SUM('Insurance Assumptions'!AS5*'HXCEL Assumptions'!$C6)</f>
        <v>4510</v>
      </c>
      <c r="AT39" s="402">
        <f>SUM('Insurance Assumptions'!AT5*'HXCEL Assumptions'!$C6)</f>
        <v>4510</v>
      </c>
      <c r="AU39" s="402">
        <f>SUM('Insurance Assumptions'!AU5*'HXCEL Assumptions'!$C6)</f>
        <v>4510</v>
      </c>
      <c r="AV39" s="402">
        <f>SUM('Insurance Assumptions'!AV5*'HXCEL Assumptions'!$C6)</f>
        <v>9020</v>
      </c>
      <c r="AW39" s="416">
        <f>SUM('Insurance Assumptions'!AW5*'HXCEL Assumptions'!$C6)</f>
        <v>9020</v>
      </c>
      <c r="AX39" s="402">
        <f>SUM('Insurance Assumptions'!AX5*'HXCEL Assumptions'!$C6)</f>
        <v>4510</v>
      </c>
      <c r="AY39" s="402">
        <f>SUM('Insurance Assumptions'!AY5*'HXCEL Assumptions'!$C6)</f>
        <v>4510</v>
      </c>
      <c r="AZ39" s="402">
        <f>SUM('Insurance Assumptions'!AZ5*'HXCEL Assumptions'!$C6)</f>
        <v>9020</v>
      </c>
      <c r="BA39" s="402">
        <f>SUM('Insurance Assumptions'!BA5*'HXCEL Assumptions'!$C6)</f>
        <v>13530</v>
      </c>
      <c r="BB39" s="402">
        <f>SUM('Insurance Assumptions'!BB5*'HXCEL Assumptions'!$C6)</f>
        <v>18040</v>
      </c>
      <c r="BC39" s="402">
        <f>SUM('Insurance Assumptions'!BC5*'HXCEL Assumptions'!$C6)</f>
        <v>4510</v>
      </c>
      <c r="BD39" s="402">
        <f>SUM('Insurance Assumptions'!BD5*'HXCEL Assumptions'!$C6)</f>
        <v>9020</v>
      </c>
      <c r="BE39" s="402">
        <f>SUM('Insurance Assumptions'!BE5*'HXCEL Assumptions'!$C6)</f>
        <v>9020</v>
      </c>
      <c r="BF39" s="402">
        <f>SUM('Insurance Assumptions'!BF5*'HXCEL Assumptions'!$C6)</f>
        <v>13530</v>
      </c>
      <c r="BG39" s="402">
        <f>SUM('Insurance Assumptions'!BG5*'HXCEL Assumptions'!$C6)</f>
        <v>13530</v>
      </c>
      <c r="BH39" s="402">
        <f>SUM('Insurance Assumptions'!BH5*'HXCEL Assumptions'!$C6)</f>
        <v>13530</v>
      </c>
      <c r="BI39" s="416">
        <f>SUM('Insurance Assumptions'!BI5*'HXCEL Assumptions'!$C6)</f>
        <v>13530</v>
      </c>
    </row>
    <row r="40" spans="1:61" s="23" customFormat="1">
      <c r="A40" s="1" t="s">
        <v>361</v>
      </c>
      <c r="B40" s="402">
        <f>SUM('Insurance Assumptions'!B6*'HXCEL Assumptions'!$C7)</f>
        <v>0</v>
      </c>
      <c r="C40" s="402">
        <f>SUM('Insurance Assumptions'!C6*'HXCEL Assumptions'!$C7)</f>
        <v>0</v>
      </c>
      <c r="D40" s="402">
        <f>SUM('Insurance Assumptions'!D6*'HXCEL Assumptions'!$C7)</f>
        <v>0</v>
      </c>
      <c r="E40" s="402">
        <f>SUM('Insurance Assumptions'!E6*'HXCEL Assumptions'!$C7)</f>
        <v>0</v>
      </c>
      <c r="F40" s="402">
        <f>SUM('Insurance Assumptions'!F6*'HXCEL Assumptions'!$C7)</f>
        <v>0</v>
      </c>
      <c r="G40" s="402">
        <f>SUM('Insurance Assumptions'!G6*'HXCEL Assumptions'!$C7)</f>
        <v>0</v>
      </c>
      <c r="H40" s="402">
        <f>SUM('Insurance Assumptions'!H6*'HXCEL Assumptions'!$C7)</f>
        <v>0</v>
      </c>
      <c r="I40" s="402">
        <f>SUM('Insurance Assumptions'!I6*'HXCEL Assumptions'!$C7)</f>
        <v>0</v>
      </c>
      <c r="J40" s="402">
        <f>SUM('Insurance Assumptions'!J6*'HXCEL Assumptions'!$C7)</f>
        <v>9010</v>
      </c>
      <c r="K40" s="402">
        <f>SUM('Insurance Assumptions'!K6*'HXCEL Assumptions'!$C7)</f>
        <v>9010</v>
      </c>
      <c r="L40" s="402">
        <f>SUM('Insurance Assumptions'!L6*'HXCEL Assumptions'!$C7)</f>
        <v>0</v>
      </c>
      <c r="M40" s="416">
        <f>SUM('Insurance Assumptions'!M6*'HXCEL Assumptions'!$C7)</f>
        <v>0</v>
      </c>
      <c r="N40" s="402">
        <f>SUM('Insurance Assumptions'!N6*'HXCEL Assumptions'!$C7)</f>
        <v>0</v>
      </c>
      <c r="O40" s="402">
        <f>SUM('Insurance Assumptions'!O6*'HXCEL Assumptions'!$C7)</f>
        <v>0</v>
      </c>
      <c r="P40" s="402">
        <f>SUM('Insurance Assumptions'!P6*'HXCEL Assumptions'!$C7)</f>
        <v>0</v>
      </c>
      <c r="Q40" s="402">
        <f>SUM('Insurance Assumptions'!Q6*'HXCEL Assumptions'!$C7)</f>
        <v>0</v>
      </c>
      <c r="R40" s="402">
        <f>SUM('Insurance Assumptions'!R6*'HXCEL Assumptions'!$C7)</f>
        <v>9010</v>
      </c>
      <c r="S40" s="402">
        <f>SUM('Insurance Assumptions'!S6*'HXCEL Assumptions'!$C7)</f>
        <v>9010</v>
      </c>
      <c r="T40" s="402">
        <f>SUM('Insurance Assumptions'!T6*'HXCEL Assumptions'!$C7)</f>
        <v>9010</v>
      </c>
      <c r="U40" s="402">
        <f>SUM('Insurance Assumptions'!U6*'HXCEL Assumptions'!$C7)</f>
        <v>0</v>
      </c>
      <c r="V40" s="402">
        <f>SUM('Insurance Assumptions'!V6*'HXCEL Assumptions'!$C7)</f>
        <v>0</v>
      </c>
      <c r="W40" s="402">
        <f>SUM('Insurance Assumptions'!W6*'HXCEL Assumptions'!$C7)</f>
        <v>0</v>
      </c>
      <c r="X40" s="402">
        <f>SUM('Insurance Assumptions'!X6*'HXCEL Assumptions'!$C7)</f>
        <v>9010</v>
      </c>
      <c r="Y40" s="416">
        <f>SUM('Insurance Assumptions'!Y6*'HXCEL Assumptions'!$C7)</f>
        <v>0</v>
      </c>
      <c r="Z40" s="402">
        <f>SUM('Insurance Assumptions'!Z6*'HXCEL Assumptions'!$C7)</f>
        <v>9010</v>
      </c>
      <c r="AA40" s="402">
        <f>SUM('Insurance Assumptions'!AA6*'HXCEL Assumptions'!$C7)</f>
        <v>9010</v>
      </c>
      <c r="AB40" s="402">
        <f>SUM('Insurance Assumptions'!AB6*'HXCEL Assumptions'!$C7)</f>
        <v>9010</v>
      </c>
      <c r="AC40" s="402">
        <f>SUM('Insurance Assumptions'!AC6*'HXCEL Assumptions'!$C7)</f>
        <v>0</v>
      </c>
      <c r="AD40" s="402">
        <f>SUM('Insurance Assumptions'!AD6*'HXCEL Assumptions'!$C7)</f>
        <v>0</v>
      </c>
      <c r="AE40" s="402">
        <f>SUM('Insurance Assumptions'!AE6*'HXCEL Assumptions'!$C7)</f>
        <v>0</v>
      </c>
      <c r="AF40" s="402">
        <f>SUM('Insurance Assumptions'!AF6*'HXCEL Assumptions'!$C7)</f>
        <v>0</v>
      </c>
      <c r="AG40" s="402">
        <f>SUM('Insurance Assumptions'!AG6*'HXCEL Assumptions'!$C7)</f>
        <v>0</v>
      </c>
      <c r="AH40" s="402">
        <f>SUM('Insurance Assumptions'!AH6*'HXCEL Assumptions'!$C7)</f>
        <v>0</v>
      </c>
      <c r="AI40" s="402">
        <f>SUM('Insurance Assumptions'!AI6*'HXCEL Assumptions'!$C7)</f>
        <v>9010</v>
      </c>
      <c r="AJ40" s="402">
        <f>SUM('Insurance Assumptions'!AJ6*'HXCEL Assumptions'!$C7)</f>
        <v>9010</v>
      </c>
      <c r="AK40" s="416">
        <f>SUM('Insurance Assumptions'!AK6*'HXCEL Assumptions'!$C7)</f>
        <v>0</v>
      </c>
      <c r="AL40" s="402">
        <f>SUM('Insurance Assumptions'!AL6*'HXCEL Assumptions'!$C7)</f>
        <v>9010</v>
      </c>
      <c r="AM40" s="402">
        <f>SUM('Insurance Assumptions'!AM6*'HXCEL Assumptions'!$C7)</f>
        <v>9010</v>
      </c>
      <c r="AN40" s="402">
        <f>SUM('Insurance Assumptions'!AN6*'HXCEL Assumptions'!$C7)</f>
        <v>0</v>
      </c>
      <c r="AO40" s="402">
        <f>SUM('Insurance Assumptions'!AO6*'HXCEL Assumptions'!$C7)</f>
        <v>0</v>
      </c>
      <c r="AP40" s="402">
        <f>SUM('Insurance Assumptions'!AP6*'HXCEL Assumptions'!$C7)</f>
        <v>9010</v>
      </c>
      <c r="AQ40" s="402">
        <f>SUM('Insurance Assumptions'!AQ6*'HXCEL Assumptions'!$C7)</f>
        <v>0</v>
      </c>
      <c r="AR40" s="402">
        <f>SUM('Insurance Assumptions'!AR6*'HXCEL Assumptions'!$C7)</f>
        <v>0</v>
      </c>
      <c r="AS40" s="402">
        <f>SUM('Insurance Assumptions'!AS6*'HXCEL Assumptions'!$C7)</f>
        <v>0</v>
      </c>
      <c r="AT40" s="402">
        <f>SUM('Insurance Assumptions'!AT6*'HXCEL Assumptions'!$C7)</f>
        <v>9010</v>
      </c>
      <c r="AU40" s="402">
        <f>SUM('Insurance Assumptions'!AU6*'HXCEL Assumptions'!$C7)</f>
        <v>0</v>
      </c>
      <c r="AV40" s="402">
        <f>SUM('Insurance Assumptions'!AV6*'HXCEL Assumptions'!$C7)</f>
        <v>9010</v>
      </c>
      <c r="AW40" s="416">
        <f>SUM('Insurance Assumptions'!AW6*'HXCEL Assumptions'!$C7)</f>
        <v>0</v>
      </c>
      <c r="AX40" s="402">
        <f>SUM('Insurance Assumptions'!AX6*'HXCEL Assumptions'!$C7)</f>
        <v>9010</v>
      </c>
      <c r="AY40" s="402">
        <f>SUM('Insurance Assumptions'!AY6*'HXCEL Assumptions'!$C7)</f>
        <v>9010</v>
      </c>
      <c r="AZ40" s="402">
        <f>SUM('Insurance Assumptions'!AZ6*'HXCEL Assumptions'!$C7)</f>
        <v>9010</v>
      </c>
      <c r="BA40" s="402">
        <f>SUM('Insurance Assumptions'!BA6*'HXCEL Assumptions'!$C7)</f>
        <v>9010</v>
      </c>
      <c r="BB40" s="402">
        <f>SUM('Insurance Assumptions'!BB6*'HXCEL Assumptions'!$C7)</f>
        <v>0</v>
      </c>
      <c r="BC40" s="402">
        <f>SUM('Insurance Assumptions'!BC6*'HXCEL Assumptions'!$C7)</f>
        <v>0</v>
      </c>
      <c r="BD40" s="402">
        <f>SUM('Insurance Assumptions'!BD6*'HXCEL Assumptions'!$C7)</f>
        <v>0</v>
      </c>
      <c r="BE40" s="402">
        <f>SUM('Insurance Assumptions'!BE6*'HXCEL Assumptions'!$C7)</f>
        <v>0</v>
      </c>
      <c r="BF40" s="402">
        <f>SUM('Insurance Assumptions'!BF6*'HXCEL Assumptions'!$C7)</f>
        <v>18020</v>
      </c>
      <c r="BG40" s="402">
        <f>SUM('Insurance Assumptions'!BG6*'HXCEL Assumptions'!$C7)</f>
        <v>9010</v>
      </c>
      <c r="BH40" s="402">
        <f>SUM('Insurance Assumptions'!BH6*'HXCEL Assumptions'!$C7)</f>
        <v>0</v>
      </c>
      <c r="BI40" s="416">
        <f>SUM('Insurance Assumptions'!BI6*'HXCEL Assumptions'!$C7)</f>
        <v>0</v>
      </c>
    </row>
    <row r="41" spans="1:61" s="23" customFormat="1">
      <c r="A41" s="1" t="s">
        <v>362</v>
      </c>
      <c r="B41" s="402">
        <f>SUM('Insurance Assumptions'!B7*'HXCEL Assumptions'!$C8)</f>
        <v>0</v>
      </c>
      <c r="C41" s="402">
        <f>SUM('Insurance Assumptions'!C7*'HXCEL Assumptions'!$C8)</f>
        <v>0</v>
      </c>
      <c r="D41" s="402">
        <f>SUM('Insurance Assumptions'!D7*'HXCEL Assumptions'!$C8)</f>
        <v>0</v>
      </c>
      <c r="E41" s="402">
        <f>SUM('Insurance Assumptions'!E7*'HXCEL Assumptions'!$C8)</f>
        <v>0</v>
      </c>
      <c r="F41" s="402">
        <f>SUM('Insurance Assumptions'!F7*'HXCEL Assumptions'!$C8)</f>
        <v>0</v>
      </c>
      <c r="G41" s="402">
        <f>SUM('Insurance Assumptions'!G7*'HXCEL Assumptions'!$C8)</f>
        <v>0</v>
      </c>
      <c r="H41" s="402">
        <f>SUM('Insurance Assumptions'!H7*'HXCEL Assumptions'!$C8)</f>
        <v>0</v>
      </c>
      <c r="I41" s="402">
        <f>SUM('Insurance Assumptions'!I7*'HXCEL Assumptions'!$C8)</f>
        <v>0</v>
      </c>
      <c r="J41" s="402">
        <f>SUM('Insurance Assumptions'!J7*'HXCEL Assumptions'!$C8)</f>
        <v>0</v>
      </c>
      <c r="K41" s="402">
        <f>SUM('Insurance Assumptions'!K7*'HXCEL Assumptions'!$C8)</f>
        <v>0</v>
      </c>
      <c r="L41" s="402">
        <f>SUM('Insurance Assumptions'!L7*'HXCEL Assumptions'!$C8)</f>
        <v>0</v>
      </c>
      <c r="M41" s="416">
        <f>SUM('Insurance Assumptions'!M7*'HXCEL Assumptions'!$C8)</f>
        <v>0</v>
      </c>
      <c r="N41" s="402">
        <f>SUM('Insurance Assumptions'!N7*'HXCEL Assumptions'!$C8)</f>
        <v>0</v>
      </c>
      <c r="O41" s="402">
        <f>SUM('Insurance Assumptions'!O7*'HXCEL Assumptions'!$C8)</f>
        <v>0</v>
      </c>
      <c r="P41" s="402">
        <f>SUM('Insurance Assumptions'!P7*'HXCEL Assumptions'!$C8)</f>
        <v>0</v>
      </c>
      <c r="Q41" s="402">
        <f>SUM('Insurance Assumptions'!Q7*'HXCEL Assumptions'!$C8)</f>
        <v>0</v>
      </c>
      <c r="R41" s="402">
        <f>SUM('Insurance Assumptions'!R7*'HXCEL Assumptions'!$C8)</f>
        <v>18010</v>
      </c>
      <c r="S41" s="402">
        <f>SUM('Insurance Assumptions'!S7*'HXCEL Assumptions'!$C8)</f>
        <v>0</v>
      </c>
      <c r="T41" s="402">
        <f>SUM('Insurance Assumptions'!T7*'HXCEL Assumptions'!$C8)</f>
        <v>0</v>
      </c>
      <c r="U41" s="402">
        <f>SUM('Insurance Assumptions'!U7*'HXCEL Assumptions'!$C8)</f>
        <v>0</v>
      </c>
      <c r="V41" s="402">
        <f>SUM('Insurance Assumptions'!V7*'HXCEL Assumptions'!$C8)</f>
        <v>18010</v>
      </c>
      <c r="W41" s="402">
        <f>SUM('Insurance Assumptions'!W7*'HXCEL Assumptions'!$C8)</f>
        <v>0</v>
      </c>
      <c r="X41" s="402">
        <f>SUM('Insurance Assumptions'!X7*'HXCEL Assumptions'!$C8)</f>
        <v>0</v>
      </c>
      <c r="Y41" s="416">
        <f>SUM('Insurance Assumptions'!Y7*'HXCEL Assumptions'!$C8)</f>
        <v>0</v>
      </c>
      <c r="Z41" s="402">
        <f>SUM('Insurance Assumptions'!Z7*'HXCEL Assumptions'!$C8)</f>
        <v>18010</v>
      </c>
      <c r="AA41" s="402">
        <f>SUM('Insurance Assumptions'!AA7*'HXCEL Assumptions'!$C8)</f>
        <v>18010</v>
      </c>
      <c r="AB41" s="402">
        <f>SUM('Insurance Assumptions'!AB7*'HXCEL Assumptions'!$C8)</f>
        <v>18010</v>
      </c>
      <c r="AC41" s="402">
        <f>SUM('Insurance Assumptions'!AC7*'HXCEL Assumptions'!$C8)</f>
        <v>18010</v>
      </c>
      <c r="AD41" s="402">
        <f>SUM('Insurance Assumptions'!AD7*'HXCEL Assumptions'!$C8)</f>
        <v>0</v>
      </c>
      <c r="AE41" s="402">
        <f>SUM('Insurance Assumptions'!AE7*'HXCEL Assumptions'!$C8)</f>
        <v>0</v>
      </c>
      <c r="AF41" s="402">
        <f>SUM('Insurance Assumptions'!AF7*'HXCEL Assumptions'!$C8)</f>
        <v>0</v>
      </c>
      <c r="AG41" s="402">
        <f>SUM('Insurance Assumptions'!AG7*'HXCEL Assumptions'!$C8)</f>
        <v>0</v>
      </c>
      <c r="AH41" s="402">
        <f>SUM('Insurance Assumptions'!AH7*'HXCEL Assumptions'!$C8)</f>
        <v>0</v>
      </c>
      <c r="AI41" s="402">
        <f>SUM('Insurance Assumptions'!AI7*'HXCEL Assumptions'!$C8)</f>
        <v>18010</v>
      </c>
      <c r="AJ41" s="402">
        <f>SUM('Insurance Assumptions'!AJ7*'HXCEL Assumptions'!$C8)</f>
        <v>18010</v>
      </c>
      <c r="AK41" s="416">
        <f>SUM('Insurance Assumptions'!AK7*'HXCEL Assumptions'!$C8)</f>
        <v>18010</v>
      </c>
      <c r="AL41" s="402">
        <f>SUM('Insurance Assumptions'!AL7*'HXCEL Assumptions'!$C8)</f>
        <v>0</v>
      </c>
      <c r="AM41" s="402">
        <f>SUM('Insurance Assumptions'!AM7*'HXCEL Assumptions'!$C8)</f>
        <v>0</v>
      </c>
      <c r="AN41" s="402">
        <f>SUM('Insurance Assumptions'!AN7*'HXCEL Assumptions'!$C8)</f>
        <v>0</v>
      </c>
      <c r="AO41" s="402">
        <f>SUM('Insurance Assumptions'!AO7*'HXCEL Assumptions'!$C8)</f>
        <v>18010</v>
      </c>
      <c r="AP41" s="402">
        <f>SUM('Insurance Assumptions'!AP7*'HXCEL Assumptions'!$C8)</f>
        <v>18010</v>
      </c>
      <c r="AQ41" s="402">
        <f>SUM('Insurance Assumptions'!AQ7*'HXCEL Assumptions'!$C8)</f>
        <v>0</v>
      </c>
      <c r="AR41" s="402">
        <f>SUM('Insurance Assumptions'!AR7*'HXCEL Assumptions'!$C8)</f>
        <v>0</v>
      </c>
      <c r="AS41" s="402">
        <f>SUM('Insurance Assumptions'!AS7*'HXCEL Assumptions'!$C8)</f>
        <v>0</v>
      </c>
      <c r="AT41" s="402">
        <f>SUM('Insurance Assumptions'!AT7*'HXCEL Assumptions'!$C8)</f>
        <v>0</v>
      </c>
      <c r="AU41" s="402">
        <f>SUM('Insurance Assumptions'!AU7*'HXCEL Assumptions'!$C8)</f>
        <v>18010</v>
      </c>
      <c r="AV41" s="402">
        <f>SUM('Insurance Assumptions'!AV7*'HXCEL Assumptions'!$C8)</f>
        <v>18010</v>
      </c>
      <c r="AW41" s="416">
        <f>SUM('Insurance Assumptions'!AW7*'HXCEL Assumptions'!$C8)</f>
        <v>18010</v>
      </c>
      <c r="AX41" s="402">
        <f>SUM('Insurance Assumptions'!AX7*'HXCEL Assumptions'!$C8)</f>
        <v>0</v>
      </c>
      <c r="AY41" s="402">
        <f>SUM('Insurance Assumptions'!AY7*'HXCEL Assumptions'!$C8)</f>
        <v>0</v>
      </c>
      <c r="AZ41" s="402">
        <f>SUM('Insurance Assumptions'!AZ7*'HXCEL Assumptions'!$C8)</f>
        <v>0</v>
      </c>
      <c r="BA41" s="402">
        <f>SUM('Insurance Assumptions'!BA7*'HXCEL Assumptions'!$C8)</f>
        <v>18010</v>
      </c>
      <c r="BB41" s="402">
        <f>SUM('Insurance Assumptions'!BB7*'HXCEL Assumptions'!$C8)</f>
        <v>0</v>
      </c>
      <c r="BC41" s="402">
        <f>SUM('Insurance Assumptions'!BC7*'HXCEL Assumptions'!$C8)</f>
        <v>0</v>
      </c>
      <c r="BD41" s="402">
        <f>SUM('Insurance Assumptions'!BD7*'HXCEL Assumptions'!$C8)</f>
        <v>0</v>
      </c>
      <c r="BE41" s="402">
        <f>SUM('Insurance Assumptions'!BE7*'HXCEL Assumptions'!$C8)</f>
        <v>18010</v>
      </c>
      <c r="BF41" s="402">
        <f>SUM('Insurance Assumptions'!BF7*'HXCEL Assumptions'!$C8)</f>
        <v>18010</v>
      </c>
      <c r="BG41" s="402">
        <f>SUM('Insurance Assumptions'!BG7*'HXCEL Assumptions'!$C8)</f>
        <v>18010</v>
      </c>
      <c r="BH41" s="402">
        <f>SUM('Insurance Assumptions'!BH7*'HXCEL Assumptions'!$C8)</f>
        <v>0</v>
      </c>
      <c r="BI41" s="416">
        <f>SUM('Insurance Assumptions'!BI7*'HXCEL Assumptions'!$C8)</f>
        <v>18010</v>
      </c>
    </row>
    <row r="42" spans="1:61" s="23" customFormat="1">
      <c r="A42" s="1" t="s">
        <v>363</v>
      </c>
      <c r="B42" s="402">
        <f>SUM('Insurance Assumptions'!B8*'HXCEL Assumptions'!$C9)</f>
        <v>0</v>
      </c>
      <c r="C42" s="402">
        <f>SUM('Insurance Assumptions'!C8*'HXCEL Assumptions'!$C9)</f>
        <v>0</v>
      </c>
      <c r="D42" s="402">
        <f>SUM('Insurance Assumptions'!D8*'HXCEL Assumptions'!$C9)</f>
        <v>0</v>
      </c>
      <c r="E42" s="402">
        <f>SUM('Insurance Assumptions'!E8*'HXCEL Assumptions'!$C9)</f>
        <v>0</v>
      </c>
      <c r="F42" s="402">
        <f>SUM('Insurance Assumptions'!F8*'HXCEL Assumptions'!$C9)</f>
        <v>0</v>
      </c>
      <c r="G42" s="402">
        <f>SUM('Insurance Assumptions'!G8*'HXCEL Assumptions'!$C9)</f>
        <v>0</v>
      </c>
      <c r="H42" s="402">
        <f>SUM('Insurance Assumptions'!H8*'HXCEL Assumptions'!$C9)</f>
        <v>0</v>
      </c>
      <c r="I42" s="402">
        <f>SUM('Insurance Assumptions'!I8*'HXCEL Assumptions'!$C9)</f>
        <v>0</v>
      </c>
      <c r="J42" s="402">
        <f>SUM('Insurance Assumptions'!J8*'HXCEL Assumptions'!$C9)</f>
        <v>0</v>
      </c>
      <c r="K42" s="402">
        <f>SUM('Insurance Assumptions'!K8*'HXCEL Assumptions'!$C9)</f>
        <v>0</v>
      </c>
      <c r="L42" s="402">
        <f>SUM('Insurance Assumptions'!L8*'HXCEL Assumptions'!$C9)</f>
        <v>0</v>
      </c>
      <c r="M42" s="416">
        <f>SUM('Insurance Assumptions'!M8*'HXCEL Assumptions'!$C9)</f>
        <v>0</v>
      </c>
      <c r="N42" s="402">
        <f>SUM('Insurance Assumptions'!N8*'HXCEL Assumptions'!$C9)</f>
        <v>0</v>
      </c>
      <c r="O42" s="402">
        <f>SUM('Insurance Assumptions'!O8*'HXCEL Assumptions'!$C9)</f>
        <v>0</v>
      </c>
      <c r="P42" s="402">
        <f>SUM('Insurance Assumptions'!P8*'HXCEL Assumptions'!$C9)</f>
        <v>0</v>
      </c>
      <c r="Q42" s="402">
        <f>SUM('Insurance Assumptions'!Q8*'HXCEL Assumptions'!$C9)</f>
        <v>0</v>
      </c>
      <c r="R42" s="402">
        <f>SUM('Insurance Assumptions'!R8*'HXCEL Assumptions'!$C9)</f>
        <v>0</v>
      </c>
      <c r="S42" s="402">
        <f>SUM('Insurance Assumptions'!S8*'HXCEL Assumptions'!$C9)</f>
        <v>0</v>
      </c>
      <c r="T42" s="402">
        <f>SUM('Insurance Assumptions'!T8*'HXCEL Assumptions'!$C9)</f>
        <v>0</v>
      </c>
      <c r="U42" s="402">
        <f>SUM('Insurance Assumptions'!U8*'HXCEL Assumptions'!$C9)</f>
        <v>0</v>
      </c>
      <c r="V42" s="402">
        <f>SUM('Insurance Assumptions'!V8*'HXCEL Assumptions'!$C9)</f>
        <v>0</v>
      </c>
      <c r="W42" s="402">
        <f>SUM('Insurance Assumptions'!W8*'HXCEL Assumptions'!$C9)</f>
        <v>0</v>
      </c>
      <c r="X42" s="402">
        <f>SUM('Insurance Assumptions'!X8*'HXCEL Assumptions'!$C9)</f>
        <v>45010</v>
      </c>
      <c r="Y42" s="416">
        <f>SUM('Insurance Assumptions'!Y8*'HXCEL Assumptions'!$C9)</f>
        <v>0</v>
      </c>
      <c r="Z42" s="402">
        <f>SUM('Insurance Assumptions'!Z8*'HXCEL Assumptions'!$C9)</f>
        <v>0</v>
      </c>
      <c r="AA42" s="402">
        <f>SUM('Insurance Assumptions'!AA8*'HXCEL Assumptions'!$C9)</f>
        <v>0</v>
      </c>
      <c r="AB42" s="402">
        <f>SUM('Insurance Assumptions'!AB8*'HXCEL Assumptions'!$C9)</f>
        <v>0</v>
      </c>
      <c r="AC42" s="402">
        <f>SUM('Insurance Assumptions'!AC8*'HXCEL Assumptions'!$C9)</f>
        <v>45010</v>
      </c>
      <c r="AD42" s="402">
        <f>SUM('Insurance Assumptions'!AD8*'HXCEL Assumptions'!$C9)</f>
        <v>45010</v>
      </c>
      <c r="AE42" s="402">
        <f>SUM('Insurance Assumptions'!AE8*'HXCEL Assumptions'!$C9)</f>
        <v>0</v>
      </c>
      <c r="AF42" s="402">
        <f>SUM('Insurance Assumptions'!AF8*'HXCEL Assumptions'!$C9)</f>
        <v>0</v>
      </c>
      <c r="AG42" s="402">
        <f>SUM('Insurance Assumptions'!AG8*'HXCEL Assumptions'!$C9)</f>
        <v>0</v>
      </c>
      <c r="AH42" s="402">
        <f>SUM('Insurance Assumptions'!AH8*'HXCEL Assumptions'!$C9)</f>
        <v>0</v>
      </c>
      <c r="AI42" s="402">
        <f>SUM('Insurance Assumptions'!AI8*'HXCEL Assumptions'!$C9)</f>
        <v>0</v>
      </c>
      <c r="AJ42" s="402">
        <f>SUM('Insurance Assumptions'!AJ8*'HXCEL Assumptions'!$C9)</f>
        <v>45010</v>
      </c>
      <c r="AK42" s="416">
        <f>SUM('Insurance Assumptions'!AK8*'HXCEL Assumptions'!$C9)</f>
        <v>0</v>
      </c>
      <c r="AL42" s="402">
        <f>SUM('Insurance Assumptions'!AL8*'HXCEL Assumptions'!$C9)</f>
        <v>45010</v>
      </c>
      <c r="AM42" s="402">
        <f>SUM('Insurance Assumptions'!AM8*'HXCEL Assumptions'!$C9)</f>
        <v>0</v>
      </c>
      <c r="AN42" s="402">
        <f>SUM('Insurance Assumptions'!AN8*'HXCEL Assumptions'!$C9)</f>
        <v>0</v>
      </c>
      <c r="AO42" s="402">
        <f>SUM('Insurance Assumptions'!AO8*'HXCEL Assumptions'!$C9)</f>
        <v>0</v>
      </c>
      <c r="AP42" s="402">
        <f>SUM('Insurance Assumptions'!AP8*'HXCEL Assumptions'!$C9)</f>
        <v>0</v>
      </c>
      <c r="AQ42" s="402">
        <f>SUM('Insurance Assumptions'!AQ8*'HXCEL Assumptions'!$C9)</f>
        <v>0</v>
      </c>
      <c r="AR42" s="402">
        <f>SUM('Insurance Assumptions'!AR8*'HXCEL Assumptions'!$C9)</f>
        <v>0</v>
      </c>
      <c r="AS42" s="402">
        <f>SUM('Insurance Assumptions'!AS8*'HXCEL Assumptions'!$C9)</f>
        <v>0</v>
      </c>
      <c r="AT42" s="402">
        <f>SUM('Insurance Assumptions'!AT8*'HXCEL Assumptions'!$C9)</f>
        <v>0</v>
      </c>
      <c r="AU42" s="402">
        <f>SUM('Insurance Assumptions'!AU8*'HXCEL Assumptions'!$C9)</f>
        <v>45010</v>
      </c>
      <c r="AV42" s="402">
        <f>SUM('Insurance Assumptions'!AV8*'HXCEL Assumptions'!$C9)</f>
        <v>45010</v>
      </c>
      <c r="AW42" s="416">
        <f>SUM('Insurance Assumptions'!AW8*'HXCEL Assumptions'!$C9)</f>
        <v>0</v>
      </c>
      <c r="AX42" s="402">
        <f>SUM('Insurance Assumptions'!AX8*'HXCEL Assumptions'!$C9)</f>
        <v>0</v>
      </c>
      <c r="AY42" s="402">
        <f>SUM('Insurance Assumptions'!AY8*'HXCEL Assumptions'!$C9)</f>
        <v>0</v>
      </c>
      <c r="AZ42" s="402">
        <f>SUM('Insurance Assumptions'!AZ8*'HXCEL Assumptions'!$C9)</f>
        <v>0</v>
      </c>
      <c r="BA42" s="402">
        <f>SUM('Insurance Assumptions'!BA8*'HXCEL Assumptions'!$C9)</f>
        <v>0</v>
      </c>
      <c r="BB42" s="402">
        <f>SUM('Insurance Assumptions'!BB8*'HXCEL Assumptions'!$C9)</f>
        <v>0</v>
      </c>
      <c r="BC42" s="402">
        <f>SUM('Insurance Assumptions'!BC8*'HXCEL Assumptions'!$C9)</f>
        <v>0</v>
      </c>
      <c r="BD42" s="402">
        <f>SUM('Insurance Assumptions'!BD8*'HXCEL Assumptions'!$C9)</f>
        <v>0</v>
      </c>
      <c r="BE42" s="402">
        <f>SUM('Insurance Assumptions'!BE8*'HXCEL Assumptions'!$C9)</f>
        <v>45010</v>
      </c>
      <c r="BF42" s="402">
        <f>SUM('Insurance Assumptions'!BF8*'HXCEL Assumptions'!$C9)</f>
        <v>45010</v>
      </c>
      <c r="BG42" s="402">
        <f>SUM('Insurance Assumptions'!BG8*'HXCEL Assumptions'!$C9)</f>
        <v>0</v>
      </c>
      <c r="BH42" s="402">
        <f>SUM('Insurance Assumptions'!BH8*'HXCEL Assumptions'!$C9)</f>
        <v>0</v>
      </c>
      <c r="BI42" s="416">
        <f>SUM('Insurance Assumptions'!BI8*'HXCEL Assumptions'!$C9)</f>
        <v>0</v>
      </c>
    </row>
    <row r="43" spans="1:61" s="422" customFormat="1">
      <c r="A43" s="422" t="s">
        <v>365</v>
      </c>
      <c r="B43" s="428">
        <f>SUM(B38:B42)</f>
        <v>0</v>
      </c>
      <c r="C43" s="428">
        <f t="shared" ref="C43:AH43" si="8">SUM(C38 + C39 + C40+ C41 + C42 + B43)</f>
        <v>0</v>
      </c>
      <c r="D43" s="428">
        <f t="shared" si="8"/>
        <v>1810</v>
      </c>
      <c r="E43" s="428">
        <f t="shared" si="8"/>
        <v>3620</v>
      </c>
      <c r="F43" s="428">
        <f t="shared" si="8"/>
        <v>5430</v>
      </c>
      <c r="G43" s="428">
        <f t="shared" si="8"/>
        <v>7240</v>
      </c>
      <c r="H43" s="428">
        <f t="shared" si="8"/>
        <v>9050</v>
      </c>
      <c r="I43" s="428">
        <f t="shared" si="8"/>
        <v>17180</v>
      </c>
      <c r="J43" s="428">
        <f t="shared" si="8"/>
        <v>34320</v>
      </c>
      <c r="K43" s="428">
        <f t="shared" si="8"/>
        <v>51460</v>
      </c>
      <c r="L43" s="428">
        <f t="shared" si="8"/>
        <v>59590</v>
      </c>
      <c r="M43" s="428">
        <f t="shared" si="8"/>
        <v>63210</v>
      </c>
      <c r="N43" s="428">
        <f t="shared" si="8"/>
        <v>66830</v>
      </c>
      <c r="O43" s="428">
        <f t="shared" si="8"/>
        <v>70450</v>
      </c>
      <c r="P43" s="428">
        <f t="shared" si="8"/>
        <v>74070</v>
      </c>
      <c r="Q43" s="428">
        <f t="shared" si="8"/>
        <v>77690</v>
      </c>
      <c r="R43" s="428">
        <f t="shared" si="8"/>
        <v>108330</v>
      </c>
      <c r="S43" s="428">
        <f t="shared" si="8"/>
        <v>120960</v>
      </c>
      <c r="T43" s="428">
        <f t="shared" si="8"/>
        <v>133590</v>
      </c>
      <c r="U43" s="428">
        <f t="shared" si="8"/>
        <v>141720</v>
      </c>
      <c r="V43" s="428">
        <f t="shared" si="8"/>
        <v>167860</v>
      </c>
      <c r="W43" s="428">
        <f t="shared" si="8"/>
        <v>175990</v>
      </c>
      <c r="X43" s="428">
        <f t="shared" si="8"/>
        <v>233630</v>
      </c>
      <c r="Y43" s="428">
        <f t="shared" si="8"/>
        <v>237250</v>
      </c>
      <c r="Z43" s="428">
        <f t="shared" si="8"/>
        <v>267890</v>
      </c>
      <c r="AA43" s="428">
        <f t="shared" si="8"/>
        <v>303040</v>
      </c>
      <c r="AB43" s="428">
        <f t="shared" si="8"/>
        <v>338190</v>
      </c>
      <c r="AC43" s="428">
        <f t="shared" si="8"/>
        <v>409340</v>
      </c>
      <c r="AD43" s="428">
        <f t="shared" si="8"/>
        <v>466990</v>
      </c>
      <c r="AE43" s="428">
        <f t="shared" si="8"/>
        <v>470610</v>
      </c>
      <c r="AF43" s="428">
        <f t="shared" si="8"/>
        <v>483250</v>
      </c>
      <c r="AG43" s="428">
        <f t="shared" si="8"/>
        <v>491380</v>
      </c>
      <c r="AH43" s="428">
        <f t="shared" si="8"/>
        <v>499510</v>
      </c>
      <c r="AI43" s="428">
        <f t="shared" ref="AI43:BI43" si="9">SUM(AI38 + AI39 + AI40+ AI41 + AI42 + AH43)</f>
        <v>534660</v>
      </c>
      <c r="AJ43" s="428">
        <f t="shared" si="9"/>
        <v>623840</v>
      </c>
      <c r="AK43" s="428">
        <f t="shared" si="9"/>
        <v>645470</v>
      </c>
      <c r="AL43" s="428">
        <f t="shared" si="9"/>
        <v>707620</v>
      </c>
      <c r="AM43" s="428">
        <f t="shared" si="9"/>
        <v>726570</v>
      </c>
      <c r="AN43" s="428">
        <f t="shared" si="9"/>
        <v>741020</v>
      </c>
      <c r="AO43" s="428">
        <f t="shared" si="9"/>
        <v>764460</v>
      </c>
      <c r="AP43" s="428">
        <f t="shared" si="9"/>
        <v>796910</v>
      </c>
      <c r="AQ43" s="428">
        <f t="shared" si="9"/>
        <v>802340</v>
      </c>
      <c r="AR43" s="428">
        <f t="shared" si="9"/>
        <v>812280</v>
      </c>
      <c r="AS43" s="428">
        <f t="shared" si="9"/>
        <v>822220</v>
      </c>
      <c r="AT43" s="428">
        <f t="shared" si="9"/>
        <v>841170</v>
      </c>
      <c r="AU43" s="428">
        <f t="shared" si="9"/>
        <v>914130</v>
      </c>
      <c r="AV43" s="428">
        <f t="shared" si="9"/>
        <v>1000610</v>
      </c>
      <c r="AW43" s="428">
        <f t="shared" si="9"/>
        <v>1033070</v>
      </c>
      <c r="AX43" s="428">
        <f t="shared" si="9"/>
        <v>1053830</v>
      </c>
      <c r="AY43" s="428">
        <f t="shared" si="9"/>
        <v>1074590</v>
      </c>
      <c r="AZ43" s="428">
        <f t="shared" si="9"/>
        <v>1099860</v>
      </c>
      <c r="BA43" s="428">
        <f t="shared" si="9"/>
        <v>1147650</v>
      </c>
      <c r="BB43" s="428">
        <f t="shared" si="9"/>
        <v>1172930</v>
      </c>
      <c r="BC43" s="428">
        <f t="shared" si="9"/>
        <v>1184680</v>
      </c>
      <c r="BD43" s="428">
        <f t="shared" si="9"/>
        <v>1200940</v>
      </c>
      <c r="BE43" s="428">
        <f t="shared" si="9"/>
        <v>1280220</v>
      </c>
      <c r="BF43" s="428">
        <f t="shared" si="9"/>
        <v>1382030</v>
      </c>
      <c r="BG43" s="428">
        <f t="shared" si="9"/>
        <v>1429820</v>
      </c>
      <c r="BH43" s="428">
        <f t="shared" si="9"/>
        <v>1450590</v>
      </c>
      <c r="BI43" s="428">
        <f t="shared" si="9"/>
        <v>1489370</v>
      </c>
    </row>
    <row r="44" spans="1:61" s="423" customFormat="1" ht="13" thickBot="1">
      <c r="A44" s="423" t="s">
        <v>366</v>
      </c>
      <c r="B44" s="429">
        <f>SUM(B43)</f>
        <v>0</v>
      </c>
      <c r="C44" s="429">
        <f>SUM(B44,C43)</f>
        <v>0</v>
      </c>
      <c r="D44" s="429">
        <f>SUM(C44,D43)</f>
        <v>1810</v>
      </c>
      <c r="E44" s="429">
        <f>SUM(D44,E43)</f>
        <v>5430</v>
      </c>
      <c r="F44" s="429">
        <f t="shared" ref="F44" si="10">SUM(E44,F43)</f>
        <v>10860</v>
      </c>
      <c r="G44" s="429">
        <f t="shared" ref="G44" si="11">SUM(F44,G43)</f>
        <v>18100</v>
      </c>
      <c r="H44" s="429">
        <f t="shared" ref="H44" si="12">SUM(G44,H43)</f>
        <v>27150</v>
      </c>
      <c r="I44" s="429">
        <f t="shared" ref="I44" si="13">SUM(H44,I43)</f>
        <v>44330</v>
      </c>
      <c r="J44" s="429">
        <f t="shared" ref="J44" si="14">SUM(I44,J43)</f>
        <v>78650</v>
      </c>
      <c r="K44" s="429">
        <f t="shared" ref="K44" si="15">SUM(J44,K43)</f>
        <v>130110</v>
      </c>
      <c r="L44" s="429">
        <f t="shared" ref="L44" si="16">SUM(K44,L43)</f>
        <v>189700</v>
      </c>
      <c r="M44" s="429">
        <f t="shared" ref="M44" si="17">SUM(L44,M43)</f>
        <v>252910</v>
      </c>
      <c r="N44" s="429">
        <f t="shared" ref="N44" si="18">SUM(M44,N43)</f>
        <v>319740</v>
      </c>
      <c r="O44" s="429">
        <f t="shared" ref="O44" si="19">SUM(N44,O43)</f>
        <v>390190</v>
      </c>
      <c r="P44" s="429">
        <f t="shared" ref="P44" si="20">SUM(O44,P43)</f>
        <v>464260</v>
      </c>
      <c r="Q44" s="429">
        <f t="shared" ref="Q44" si="21">SUM(P44,Q43)</f>
        <v>541950</v>
      </c>
      <c r="R44" s="429">
        <f t="shared" ref="R44" si="22">SUM(Q44,R43)</f>
        <v>650280</v>
      </c>
      <c r="S44" s="429">
        <f t="shared" ref="S44" si="23">SUM(R44,S43)</f>
        <v>771240</v>
      </c>
      <c r="T44" s="429">
        <f t="shared" ref="T44" si="24">SUM(S44,T43)</f>
        <v>904830</v>
      </c>
      <c r="U44" s="429">
        <f t="shared" ref="U44" si="25">SUM(T44,U43)</f>
        <v>1046550</v>
      </c>
      <c r="V44" s="429">
        <f t="shared" ref="V44" si="26">SUM(U44,V43)</f>
        <v>1214410</v>
      </c>
      <c r="W44" s="429">
        <f t="shared" ref="W44" si="27">SUM(V44,W43)</f>
        <v>1390400</v>
      </c>
      <c r="X44" s="429">
        <f t="shared" ref="X44" si="28">SUM(W44,X43)</f>
        <v>1624030</v>
      </c>
      <c r="Y44" s="429">
        <f t="shared" ref="Y44" si="29">SUM(X44,Y43)</f>
        <v>1861280</v>
      </c>
      <c r="Z44" s="429">
        <f t="shared" ref="Z44" si="30">SUM(Y44,Z43)</f>
        <v>2129170</v>
      </c>
      <c r="AA44" s="429">
        <f t="shared" ref="AA44" si="31">SUM(Z44,AA43)</f>
        <v>2432210</v>
      </c>
      <c r="AB44" s="429">
        <f t="shared" ref="AB44" si="32">SUM(AA44,AB43)</f>
        <v>2770400</v>
      </c>
      <c r="AC44" s="429">
        <f t="shared" ref="AC44" si="33">SUM(AB44,AC43)</f>
        <v>3179740</v>
      </c>
      <c r="AD44" s="429">
        <f t="shared" ref="AD44" si="34">SUM(AC44,AD43)</f>
        <v>3646730</v>
      </c>
      <c r="AE44" s="429">
        <f t="shared" ref="AE44" si="35">SUM(AD44,AE43)</f>
        <v>4117340</v>
      </c>
      <c r="AF44" s="429">
        <f t="shared" ref="AF44" si="36">SUM(AE44,AF43)</f>
        <v>4600590</v>
      </c>
      <c r="AG44" s="429">
        <f t="shared" ref="AG44" si="37">SUM(AF44,AG43)</f>
        <v>5091970</v>
      </c>
      <c r="AH44" s="429">
        <f t="shared" ref="AH44" si="38">SUM(AG44,AH43)</f>
        <v>5591480</v>
      </c>
      <c r="AI44" s="429">
        <f t="shared" ref="AI44" si="39">SUM(AH44,AI43)</f>
        <v>6126140</v>
      </c>
      <c r="AJ44" s="429">
        <f t="shared" ref="AJ44" si="40">SUM(AI44,AJ43)</f>
        <v>6749980</v>
      </c>
      <c r="AK44" s="429">
        <f t="shared" ref="AK44" si="41">SUM(AJ44,AK43)</f>
        <v>7395450</v>
      </c>
      <c r="AL44" s="429">
        <f t="shared" ref="AL44" si="42">SUM(AK44,AL43)</f>
        <v>8103070</v>
      </c>
      <c r="AM44" s="429">
        <f t="shared" ref="AM44" si="43">SUM(AL44,AM43)</f>
        <v>8829640</v>
      </c>
      <c r="AN44" s="429">
        <f t="shared" ref="AN44" si="44">SUM(AM44,AN43)</f>
        <v>9570660</v>
      </c>
      <c r="AO44" s="429">
        <f t="shared" ref="AO44" si="45">SUM(AN44,AO43)</f>
        <v>10335120</v>
      </c>
      <c r="AP44" s="429">
        <f t="shared" ref="AP44" si="46">SUM(AO44,AP43)</f>
        <v>11132030</v>
      </c>
      <c r="AQ44" s="429">
        <f t="shared" ref="AQ44" si="47">SUM(AP44,AQ43)</f>
        <v>11934370</v>
      </c>
      <c r="AR44" s="429">
        <f t="shared" ref="AR44" si="48">SUM(AQ44,AR43)</f>
        <v>12746650</v>
      </c>
      <c r="AS44" s="429">
        <f t="shared" ref="AS44" si="49">SUM(AR44,AS43)</f>
        <v>13568870</v>
      </c>
      <c r="AT44" s="429">
        <f t="shared" ref="AT44" si="50">SUM(AS44,AT43)</f>
        <v>14410040</v>
      </c>
      <c r="AU44" s="429">
        <f t="shared" ref="AU44" si="51">SUM(AT44,AU43)</f>
        <v>15324170</v>
      </c>
      <c r="AV44" s="429">
        <f t="shared" ref="AV44" si="52">SUM(AU44,AV43)</f>
        <v>16324780</v>
      </c>
      <c r="AW44" s="429">
        <f t="shared" ref="AW44" si="53">SUM(AV44,AW43)</f>
        <v>17357850</v>
      </c>
      <c r="AX44" s="429">
        <f t="shared" ref="AX44" si="54">SUM(AW44,AX43)</f>
        <v>18411680</v>
      </c>
      <c r="AY44" s="429">
        <f t="shared" ref="AY44" si="55">SUM(AX44,AY43)</f>
        <v>19486270</v>
      </c>
      <c r="AZ44" s="429">
        <f t="shared" ref="AZ44" si="56">SUM(AY44,AZ43)</f>
        <v>20586130</v>
      </c>
      <c r="BA44" s="429">
        <f t="shared" ref="BA44" si="57">SUM(AZ44,BA43)</f>
        <v>21733780</v>
      </c>
      <c r="BB44" s="429">
        <f t="shared" ref="BB44" si="58">SUM(BA44,BB43)</f>
        <v>22906710</v>
      </c>
      <c r="BC44" s="429">
        <f t="shared" ref="BC44" si="59">SUM(BB44,BC43)</f>
        <v>24091390</v>
      </c>
      <c r="BD44" s="429">
        <f t="shared" ref="BD44" si="60">SUM(BC44,BD43)</f>
        <v>25292330</v>
      </c>
      <c r="BE44" s="429">
        <f t="shared" ref="BE44" si="61">SUM(BD44,BE43)</f>
        <v>26572550</v>
      </c>
      <c r="BF44" s="429">
        <f t="shared" ref="BF44" si="62">SUM(BE44,BF43)</f>
        <v>27954580</v>
      </c>
      <c r="BG44" s="429">
        <f t="shared" ref="BG44" si="63">SUM(BF44,BG43)</f>
        <v>29384400</v>
      </c>
      <c r="BH44" s="429">
        <f t="shared" ref="BH44" si="64">SUM(BG44,BH43)</f>
        <v>30834990</v>
      </c>
      <c r="BI44" s="429">
        <f t="shared" ref="BI44" si="65">SUM(BH44,BI43)</f>
        <v>32324360</v>
      </c>
    </row>
    <row r="45" spans="1:61" ht="13" thickTop="1">
      <c r="A45" s="1"/>
      <c r="B45" s="401"/>
      <c r="C45" s="401"/>
      <c r="D45" s="401"/>
      <c r="E45" s="401"/>
      <c r="F45" s="401"/>
      <c r="G45" s="401"/>
      <c r="H45" s="401"/>
      <c r="I45" s="401"/>
      <c r="J45" s="401"/>
      <c r="K45" s="401"/>
      <c r="L45" s="401"/>
      <c r="M45" s="414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14"/>
      <c r="Z45" s="401"/>
      <c r="AA45" s="401"/>
      <c r="AB45" s="401"/>
      <c r="AC45" s="401"/>
      <c r="AD45" s="401"/>
      <c r="AE45" s="401"/>
      <c r="AF45" s="401"/>
      <c r="AG45" s="401"/>
      <c r="AH45" s="401"/>
      <c r="AI45" s="401"/>
      <c r="AJ45" s="401"/>
      <c r="AK45" s="414"/>
      <c r="AL45" s="401"/>
      <c r="AM45" s="401"/>
      <c r="AN45" s="401"/>
      <c r="AO45" s="401"/>
      <c r="AP45" s="401"/>
      <c r="AQ45" s="401"/>
      <c r="AR45" s="401"/>
      <c r="AS45" s="401"/>
      <c r="AT45" s="401"/>
      <c r="AU45" s="401"/>
      <c r="AV45" s="401"/>
      <c r="AW45" s="414"/>
      <c r="AX45" s="401"/>
      <c r="AY45" s="401"/>
      <c r="AZ45" s="401"/>
      <c r="BA45" s="401"/>
      <c r="BB45" s="401"/>
      <c r="BC45" s="401"/>
      <c r="BD45" s="401"/>
      <c r="BE45" s="401"/>
      <c r="BF45" s="401"/>
      <c r="BG45" s="401"/>
      <c r="BH45" s="401"/>
      <c r="BI45" s="414"/>
    </row>
    <row r="46" spans="1:61" s="1" customFormat="1">
      <c r="M46" s="427"/>
      <c r="Y46" s="427"/>
      <c r="AK46" s="427"/>
      <c r="AW46" s="427"/>
      <c r="BI46" s="427"/>
    </row>
    <row r="47" spans="1:61" s="433" customFormat="1" ht="17">
      <c r="A47" s="431" t="s">
        <v>352</v>
      </c>
    </row>
    <row r="48" spans="1:61">
      <c r="A48" s="1" t="s">
        <v>340</v>
      </c>
      <c r="B48">
        <f>ROUND(('Physician Assumptions'!B13+'Insurance Assumptions'!B10)/'HXCEL Assumptions'!$B$26, 0)</f>
        <v>0</v>
      </c>
      <c r="C48">
        <f>ROUND(('Physician Assumptions'!C13+'Insurance Assumptions'!C10)/'HXCEL Assumptions'!$B$26, 0)</f>
        <v>0</v>
      </c>
      <c r="D48">
        <f>ROUND(('Physician Assumptions'!D13+'Insurance Assumptions'!D10)/'HXCEL Assumptions'!$B$26, 0)</f>
        <v>0</v>
      </c>
      <c r="E48">
        <f>ROUND(('Physician Assumptions'!E13+'Insurance Assumptions'!E10)/'HXCEL Assumptions'!$B$26, 0)</f>
        <v>0</v>
      </c>
      <c r="F48">
        <f>ROUND(('Physician Assumptions'!F13+'Insurance Assumptions'!F10)/'HXCEL Assumptions'!$B$26, 0)</f>
        <v>0</v>
      </c>
      <c r="G48">
        <f>ROUND(('Physician Assumptions'!G13+'Insurance Assumptions'!G10)/'HXCEL Assumptions'!$B$26, 0)</f>
        <v>0</v>
      </c>
      <c r="H48">
        <f>ROUND(('Physician Assumptions'!H13+'Insurance Assumptions'!H10)/'HXCEL Assumptions'!$B$26, 0)</f>
        <v>0</v>
      </c>
      <c r="I48">
        <f>ROUND(('Physician Assumptions'!I13+'Insurance Assumptions'!I10)/'HXCEL Assumptions'!$B$26, 0)</f>
        <v>0</v>
      </c>
      <c r="J48">
        <f>ROUND(('Physician Assumptions'!J13+'Insurance Assumptions'!J10)/'HXCEL Assumptions'!$B$26, 0)</f>
        <v>1</v>
      </c>
      <c r="K48">
        <f>ROUND(('Physician Assumptions'!K13+'Insurance Assumptions'!K10)/'HXCEL Assumptions'!$B$26, 0)</f>
        <v>1</v>
      </c>
      <c r="L48">
        <f>ROUND(('Physician Assumptions'!L13+'Insurance Assumptions'!L10)/'HXCEL Assumptions'!$B$26, 0)</f>
        <v>1</v>
      </c>
      <c r="M48" s="415">
        <f>ROUND(('Physician Assumptions'!M13+'Insurance Assumptions'!M10)/'HXCEL Assumptions'!$B$26, 0)</f>
        <v>1</v>
      </c>
      <c r="N48">
        <f>ROUND(('Physician Assumptions'!N13+'Insurance Assumptions'!N10)/'HXCEL Assumptions'!$B$26, 0)</f>
        <v>1</v>
      </c>
      <c r="O48">
        <f>ROUND(('Physician Assumptions'!O13+'Insurance Assumptions'!O10)/'HXCEL Assumptions'!$B$26, 0)</f>
        <v>2</v>
      </c>
      <c r="P48">
        <f>ROUND(('Physician Assumptions'!P13+'Insurance Assumptions'!P10)/'HXCEL Assumptions'!$B$26, 0)</f>
        <v>2</v>
      </c>
      <c r="Q48">
        <f>ROUND(('Physician Assumptions'!Q13+'Insurance Assumptions'!Q10)/'HXCEL Assumptions'!$B$26, 0)</f>
        <v>2</v>
      </c>
      <c r="R48">
        <f>ROUND(('Physician Assumptions'!R13+'Insurance Assumptions'!R10)/'HXCEL Assumptions'!$B$26, 0)</f>
        <v>3</v>
      </c>
      <c r="S48">
        <f>ROUND(('Physician Assumptions'!S13+'Insurance Assumptions'!S10)/'HXCEL Assumptions'!$B$26, 0)</f>
        <v>3</v>
      </c>
      <c r="T48">
        <f>ROUND(('Physician Assumptions'!T13+'Insurance Assumptions'!T10)/'HXCEL Assumptions'!$B$26, 0)</f>
        <v>3</v>
      </c>
      <c r="U48">
        <f>ROUND(('Physician Assumptions'!U13+'Insurance Assumptions'!U10)/'HXCEL Assumptions'!$B$26, 0)</f>
        <v>4</v>
      </c>
      <c r="V48">
        <f>ROUND(('Physician Assumptions'!V13+'Insurance Assumptions'!V10)/'HXCEL Assumptions'!$B$26, 0)</f>
        <v>5</v>
      </c>
      <c r="W48">
        <f>ROUND(('Physician Assumptions'!W13+'Insurance Assumptions'!W10)/'HXCEL Assumptions'!$B$26, 0)</f>
        <v>5</v>
      </c>
      <c r="X48">
        <f>ROUND(('Physician Assumptions'!X13+'Insurance Assumptions'!X10)/'HXCEL Assumptions'!$B$26, 0)</f>
        <v>7</v>
      </c>
      <c r="Y48">
        <f>ROUND(('Physician Assumptions'!Y13+'Insurance Assumptions'!Y10)/'HXCEL Assumptions'!$B$26, 0)</f>
        <v>8</v>
      </c>
      <c r="Z48">
        <f>ROUND(('Physician Assumptions'!Z13+'Insurance Assumptions'!Z10)/'HXCEL Assumptions'!$B$26, 0)</f>
        <v>8</v>
      </c>
      <c r="AA48">
        <f>ROUND(('Physician Assumptions'!AA13+'Insurance Assumptions'!AA10)/'HXCEL Assumptions'!$B$26, 0)</f>
        <v>9</v>
      </c>
      <c r="AB48">
        <f>ROUND(('Physician Assumptions'!AB13+'Insurance Assumptions'!AB10)/'HXCEL Assumptions'!$B$26, 0)</f>
        <v>10</v>
      </c>
      <c r="AC48">
        <f>ROUND(('Physician Assumptions'!AC13+'Insurance Assumptions'!AC10)/'HXCEL Assumptions'!$B$26, 0)</f>
        <v>12</v>
      </c>
      <c r="AD48">
        <f>ROUND(('Physician Assumptions'!AD13+'Insurance Assumptions'!AD10)/'HXCEL Assumptions'!$B$26, 0)</f>
        <v>13</v>
      </c>
      <c r="AE48">
        <f>ROUND(('Physician Assumptions'!AE13+'Insurance Assumptions'!AE10)/'HXCEL Assumptions'!$B$26, 0)</f>
        <v>14</v>
      </c>
      <c r="AF48">
        <f>ROUND(('Physician Assumptions'!AF13+'Insurance Assumptions'!AF10)/'HXCEL Assumptions'!$B$26, 0)</f>
        <v>15</v>
      </c>
      <c r="AG48">
        <f>ROUND(('Physician Assumptions'!AG13+'Insurance Assumptions'!AG10)/'HXCEL Assumptions'!$B$26, 0)</f>
        <v>16</v>
      </c>
      <c r="AH48">
        <f>ROUND(('Physician Assumptions'!AH13+'Insurance Assumptions'!AH10)/'HXCEL Assumptions'!$B$26, 0)</f>
        <v>16</v>
      </c>
      <c r="AI48">
        <f>ROUND(('Physician Assumptions'!AI13+'Insurance Assumptions'!AI10)/'HXCEL Assumptions'!$B$26, 0)</f>
        <v>17</v>
      </c>
      <c r="AJ48">
        <f>ROUND(('Physician Assumptions'!AJ13+'Insurance Assumptions'!AJ10)/'HXCEL Assumptions'!$B$26, 0)</f>
        <v>18</v>
      </c>
      <c r="AK48">
        <f>ROUND(('Physician Assumptions'!AK13+'Insurance Assumptions'!AK10)/'HXCEL Assumptions'!$B$26, 0)</f>
        <v>19</v>
      </c>
      <c r="AL48">
        <f>ROUND(('Physician Assumptions'!AL13+'Insurance Assumptions'!AL10)/'HXCEL Assumptions'!$B$26, 0)</f>
        <v>20</v>
      </c>
      <c r="AM48">
        <f>ROUND(('Physician Assumptions'!AM13+'Insurance Assumptions'!AM10)/'HXCEL Assumptions'!$B$26, 0)</f>
        <v>22</v>
      </c>
      <c r="AN48">
        <f>ROUND(('Physician Assumptions'!AN13+'Insurance Assumptions'!AN10)/'HXCEL Assumptions'!$B$26, 0)</f>
        <v>22</v>
      </c>
      <c r="AO48">
        <f>ROUND(('Physician Assumptions'!AO13+'Insurance Assumptions'!AO10)/'HXCEL Assumptions'!$B$26, 0)</f>
        <v>23</v>
      </c>
      <c r="AP48">
        <f>ROUND(('Physician Assumptions'!AP13+'Insurance Assumptions'!AP10)/'HXCEL Assumptions'!$B$26, 0)</f>
        <v>24</v>
      </c>
      <c r="AQ48">
        <f>ROUND(('Physician Assumptions'!AQ13+'Insurance Assumptions'!AQ10)/'HXCEL Assumptions'!$B$26, 0)</f>
        <v>24</v>
      </c>
      <c r="AR48">
        <f>ROUND(('Physician Assumptions'!AR13+'Insurance Assumptions'!AR10)/'HXCEL Assumptions'!$B$26, 0)</f>
        <v>25</v>
      </c>
      <c r="AS48">
        <f>ROUND(('Physician Assumptions'!AS13+'Insurance Assumptions'!AS10)/'HXCEL Assumptions'!$B$26, 0)</f>
        <v>26</v>
      </c>
      <c r="AT48">
        <f>ROUND(('Physician Assumptions'!AT13+'Insurance Assumptions'!AT10)/'HXCEL Assumptions'!$B$26, 0)</f>
        <v>27</v>
      </c>
      <c r="AU48">
        <f>ROUND(('Physician Assumptions'!AU13+'Insurance Assumptions'!AU10)/'HXCEL Assumptions'!$B$26, 0)</f>
        <v>28</v>
      </c>
      <c r="AV48">
        <f>ROUND(('Physician Assumptions'!AV13+'Insurance Assumptions'!AV10)/'HXCEL Assumptions'!$B$26, 0)</f>
        <v>30</v>
      </c>
      <c r="AW48">
        <f>ROUND(('Physician Assumptions'!AW13+'Insurance Assumptions'!AW10)/'HXCEL Assumptions'!$B$26, 0)</f>
        <v>31</v>
      </c>
      <c r="AX48">
        <f>ROUND(('Physician Assumptions'!AX13+'Insurance Assumptions'!AX10)/'HXCEL Assumptions'!$B$26, 0)</f>
        <v>32</v>
      </c>
      <c r="AY48">
        <f>ROUND(('Physician Assumptions'!AY13+'Insurance Assumptions'!AY10)/'HXCEL Assumptions'!$B$26, 0)</f>
        <v>33</v>
      </c>
      <c r="AZ48">
        <f>ROUND(('Physician Assumptions'!AZ13+'Insurance Assumptions'!AZ10)/'HXCEL Assumptions'!$B$26, 0)</f>
        <v>34</v>
      </c>
      <c r="BA48">
        <f>ROUND(('Physician Assumptions'!BA13+'Insurance Assumptions'!BA10)/'HXCEL Assumptions'!$B$26, 0)</f>
        <v>35</v>
      </c>
      <c r="BB48">
        <f>ROUND(('Physician Assumptions'!BB13+'Insurance Assumptions'!BB10)/'HXCEL Assumptions'!$B$26, 0)</f>
        <v>37</v>
      </c>
      <c r="BC48">
        <f>ROUND(('Physician Assumptions'!BC13+'Insurance Assumptions'!BC10)/'HXCEL Assumptions'!$B$26, 0)</f>
        <v>38</v>
      </c>
      <c r="BD48">
        <f>ROUND(('Physician Assumptions'!BD13+'Insurance Assumptions'!BD10)/'HXCEL Assumptions'!$B$26, 0)</f>
        <v>38</v>
      </c>
      <c r="BE48">
        <f>ROUND(('Physician Assumptions'!BE13+'Insurance Assumptions'!BE10)/'HXCEL Assumptions'!$B$26, 0)</f>
        <v>41</v>
      </c>
      <c r="BF48">
        <f>ROUND(('Physician Assumptions'!BF13+'Insurance Assumptions'!BF10)/'HXCEL Assumptions'!$B$26, 0)</f>
        <v>42</v>
      </c>
      <c r="BG48">
        <f>ROUND(('Physician Assumptions'!BG13+'Insurance Assumptions'!BG10)/'HXCEL Assumptions'!$B$26, 0)</f>
        <v>44</v>
      </c>
      <c r="BH48">
        <f>ROUND(('Physician Assumptions'!BH13+'Insurance Assumptions'!BH10)/'HXCEL Assumptions'!$B$26, 0)</f>
        <v>45</v>
      </c>
      <c r="BI48">
        <f>ROUND(('Physician Assumptions'!BI13+'Insurance Assumptions'!BI10)/'HXCEL Assumptions'!$B$26, 0)</f>
        <v>47</v>
      </c>
    </row>
    <row r="49" spans="1:61">
      <c r="A49" s="1" t="s">
        <v>342</v>
      </c>
      <c r="B49">
        <f>SUM(B48*'HXCEL Assumptions'!$B$28*'HXCEL Assumptions'!$B$29*'HXCEL Assumptions'!$B$30)</f>
        <v>0</v>
      </c>
      <c r="C49">
        <f>SUM(C48*'HXCEL Assumptions'!$B$28*'HXCEL Assumptions'!$B$29*'HXCEL Assumptions'!$B$30)</f>
        <v>0</v>
      </c>
      <c r="D49">
        <f>SUM(D48*'HXCEL Assumptions'!$B$28*'HXCEL Assumptions'!$B$29*'HXCEL Assumptions'!$B$30)</f>
        <v>0</v>
      </c>
      <c r="E49">
        <f>SUM(E48*'HXCEL Assumptions'!$B$28*'HXCEL Assumptions'!$B$29*'HXCEL Assumptions'!$B$30)</f>
        <v>0</v>
      </c>
      <c r="F49">
        <f>SUM(F48*'HXCEL Assumptions'!$B$28*'HXCEL Assumptions'!$B$29*'HXCEL Assumptions'!$B$30)</f>
        <v>0</v>
      </c>
      <c r="G49">
        <f>SUM(G48*'HXCEL Assumptions'!$B$28*'HXCEL Assumptions'!$B$29*'HXCEL Assumptions'!$B$30)</f>
        <v>0</v>
      </c>
      <c r="H49">
        <f>SUM(H48*'HXCEL Assumptions'!$B$28*'HXCEL Assumptions'!$B$29*'HXCEL Assumptions'!$B$30)</f>
        <v>0</v>
      </c>
      <c r="I49">
        <f>SUM(I48*'HXCEL Assumptions'!$B$28*'HXCEL Assumptions'!$B$29*'HXCEL Assumptions'!$B$30)</f>
        <v>0</v>
      </c>
      <c r="J49">
        <f>SUM(J48*'HXCEL Assumptions'!$B$28*'HXCEL Assumptions'!$B$29*'HXCEL Assumptions'!$B$30)</f>
        <v>960</v>
      </c>
      <c r="K49">
        <f>SUM(K48*'HXCEL Assumptions'!$B$28*'HXCEL Assumptions'!$B$29*'HXCEL Assumptions'!$B$30)</f>
        <v>960</v>
      </c>
      <c r="L49">
        <f>SUM(L48*'HXCEL Assumptions'!$B$28*'HXCEL Assumptions'!$B$29*'HXCEL Assumptions'!$B$30)</f>
        <v>960</v>
      </c>
      <c r="M49" s="415">
        <f>SUM(M48*'HXCEL Assumptions'!$B$28*'HXCEL Assumptions'!$B$29*'HXCEL Assumptions'!$B$30)</f>
        <v>960</v>
      </c>
      <c r="N49">
        <f>SUM(N48*'HXCEL Assumptions'!$B$28*'HXCEL Assumptions'!$B$29*'HXCEL Assumptions'!$B$30)</f>
        <v>960</v>
      </c>
      <c r="O49">
        <f>SUM(O48*'HXCEL Assumptions'!$B$28*'HXCEL Assumptions'!$B$29*'HXCEL Assumptions'!$B$30)</f>
        <v>1920</v>
      </c>
      <c r="P49">
        <f>SUM(P48*'HXCEL Assumptions'!$B$28*'HXCEL Assumptions'!$B$29*'HXCEL Assumptions'!$B$30)</f>
        <v>1920</v>
      </c>
      <c r="Q49">
        <f>SUM(Q48*'HXCEL Assumptions'!$B$28*'HXCEL Assumptions'!$B$29*'HXCEL Assumptions'!$B$30)</f>
        <v>1920</v>
      </c>
      <c r="R49">
        <f>SUM(R48*'HXCEL Assumptions'!$B$28*'HXCEL Assumptions'!$B$29*'HXCEL Assumptions'!$B$30)</f>
        <v>2880</v>
      </c>
      <c r="S49">
        <f>SUM(S48*'HXCEL Assumptions'!$B$28*'HXCEL Assumptions'!$B$29*'HXCEL Assumptions'!$B$30)</f>
        <v>2880</v>
      </c>
      <c r="T49">
        <f>SUM(T48*'HXCEL Assumptions'!$B$28*'HXCEL Assumptions'!$B$29*'HXCEL Assumptions'!$B$30)</f>
        <v>2880</v>
      </c>
      <c r="U49">
        <f>SUM(U48*'HXCEL Assumptions'!$B$28*'HXCEL Assumptions'!$B$29*'HXCEL Assumptions'!$B$30)</f>
        <v>3840</v>
      </c>
      <c r="V49">
        <f>SUM(V48*'HXCEL Assumptions'!$B$28*'HXCEL Assumptions'!$B$29*'HXCEL Assumptions'!$B$30)</f>
        <v>4800</v>
      </c>
      <c r="W49">
        <f>SUM(W48*'HXCEL Assumptions'!$B$28*'HXCEL Assumptions'!$B$29*'HXCEL Assumptions'!$B$30)</f>
        <v>4800</v>
      </c>
      <c r="X49">
        <f>SUM(X48*'HXCEL Assumptions'!$B$28*'HXCEL Assumptions'!$B$29*'HXCEL Assumptions'!$B$30)</f>
        <v>6720</v>
      </c>
      <c r="Y49" s="415">
        <f>SUM(Y48*'HXCEL Assumptions'!$B$28*'HXCEL Assumptions'!$B$29*'HXCEL Assumptions'!$B$30)</f>
        <v>7680</v>
      </c>
      <c r="Z49">
        <f>SUM(Z48*'HXCEL Assumptions'!$B$28*'HXCEL Assumptions'!$B$29*'HXCEL Assumptions'!$B$30)</f>
        <v>7680</v>
      </c>
      <c r="AA49">
        <f>SUM(AA48*'HXCEL Assumptions'!$B$28*'HXCEL Assumptions'!$B$29*'HXCEL Assumptions'!$B$30)</f>
        <v>8640</v>
      </c>
      <c r="AB49">
        <f>SUM(AB48*'HXCEL Assumptions'!$B$28*'HXCEL Assumptions'!$B$29*'HXCEL Assumptions'!$B$30)</f>
        <v>9600</v>
      </c>
      <c r="AC49">
        <f>SUM(AC48*'HXCEL Assumptions'!$B$28*'HXCEL Assumptions'!$B$29*'HXCEL Assumptions'!$B$30)</f>
        <v>11520</v>
      </c>
      <c r="AD49">
        <f>SUM(AD48*'HXCEL Assumptions'!$B$28*'HXCEL Assumptions'!$B$29*'HXCEL Assumptions'!$B$30)</f>
        <v>12480</v>
      </c>
      <c r="AE49">
        <f>SUM(AE48*'HXCEL Assumptions'!$B$28*'HXCEL Assumptions'!$B$29*'HXCEL Assumptions'!$B$30)</f>
        <v>13440</v>
      </c>
      <c r="AF49">
        <f>SUM(AF48*'HXCEL Assumptions'!$B$28*'HXCEL Assumptions'!$B$29*'HXCEL Assumptions'!$B$30)</f>
        <v>14400</v>
      </c>
      <c r="AG49">
        <f>SUM(AG48*'HXCEL Assumptions'!$B$28*'HXCEL Assumptions'!$B$29*'HXCEL Assumptions'!$B$30)</f>
        <v>15360</v>
      </c>
      <c r="AH49">
        <f>SUM(AH48*'HXCEL Assumptions'!$B$28*'HXCEL Assumptions'!$B$29*'HXCEL Assumptions'!$B$30)</f>
        <v>15360</v>
      </c>
      <c r="AI49">
        <f>SUM(AI48*'HXCEL Assumptions'!$B$28*'HXCEL Assumptions'!$B$29*'HXCEL Assumptions'!$B$30)</f>
        <v>16320</v>
      </c>
      <c r="AJ49">
        <f>SUM(AJ48*'HXCEL Assumptions'!$B$28*'HXCEL Assumptions'!$B$29*'HXCEL Assumptions'!$B$30)</f>
        <v>17280</v>
      </c>
      <c r="AK49" s="415">
        <f>SUM(AK48*'HXCEL Assumptions'!$B$28*'HXCEL Assumptions'!$B$29*'HXCEL Assumptions'!$B$30)</f>
        <v>18240</v>
      </c>
      <c r="AL49">
        <f>SUM(AL48*'HXCEL Assumptions'!$B$28*'HXCEL Assumptions'!$B$29*'HXCEL Assumptions'!$B$30)</f>
        <v>19200</v>
      </c>
      <c r="AM49">
        <f>SUM(AM48*'HXCEL Assumptions'!$B$28*'HXCEL Assumptions'!$B$29*'HXCEL Assumptions'!$B$30)</f>
        <v>21120</v>
      </c>
      <c r="AN49">
        <f>SUM(AN48*'HXCEL Assumptions'!$B$28*'HXCEL Assumptions'!$B$29*'HXCEL Assumptions'!$B$30)</f>
        <v>21120</v>
      </c>
      <c r="AO49">
        <f>SUM(AO48*'HXCEL Assumptions'!$B$28*'HXCEL Assumptions'!$B$29*'HXCEL Assumptions'!$B$30)</f>
        <v>22080</v>
      </c>
      <c r="AP49">
        <f>SUM(AP48*'HXCEL Assumptions'!$B$28*'HXCEL Assumptions'!$B$29*'HXCEL Assumptions'!$B$30)</f>
        <v>23040</v>
      </c>
      <c r="AQ49">
        <f>SUM(AQ48*'HXCEL Assumptions'!$B$28*'HXCEL Assumptions'!$B$29*'HXCEL Assumptions'!$B$30)</f>
        <v>23040</v>
      </c>
      <c r="AR49">
        <f>SUM(AR48*'HXCEL Assumptions'!$B$28*'HXCEL Assumptions'!$B$29*'HXCEL Assumptions'!$B$30)</f>
        <v>24000</v>
      </c>
      <c r="AS49">
        <f>SUM(AS48*'HXCEL Assumptions'!$B$28*'HXCEL Assumptions'!$B$29*'HXCEL Assumptions'!$B$30)</f>
        <v>24960</v>
      </c>
      <c r="AT49">
        <f>SUM(AT48*'HXCEL Assumptions'!$B$28*'HXCEL Assumptions'!$B$29*'HXCEL Assumptions'!$B$30)</f>
        <v>25920</v>
      </c>
      <c r="AU49">
        <f>SUM(AU48*'HXCEL Assumptions'!$B$28*'HXCEL Assumptions'!$B$29*'HXCEL Assumptions'!$B$30)</f>
        <v>26880</v>
      </c>
      <c r="AV49">
        <f>SUM(AV48*'HXCEL Assumptions'!$B$28*'HXCEL Assumptions'!$B$29*'HXCEL Assumptions'!$B$30)</f>
        <v>28800</v>
      </c>
      <c r="AW49" s="415">
        <f>SUM(AW48*'HXCEL Assumptions'!$B$28*'HXCEL Assumptions'!$B$29*'HXCEL Assumptions'!$B$30)</f>
        <v>29760</v>
      </c>
      <c r="AX49">
        <f>SUM(AX48*'HXCEL Assumptions'!$B$28*'HXCEL Assumptions'!$B$29*'HXCEL Assumptions'!$B$30)</f>
        <v>30720</v>
      </c>
      <c r="AY49">
        <f>SUM(AY48*'HXCEL Assumptions'!$B$28*'HXCEL Assumptions'!$B$29*'HXCEL Assumptions'!$B$30)</f>
        <v>31680</v>
      </c>
      <c r="AZ49">
        <f>SUM(AZ48*'HXCEL Assumptions'!$B$28*'HXCEL Assumptions'!$B$29*'HXCEL Assumptions'!$B$30)</f>
        <v>32640</v>
      </c>
      <c r="BA49">
        <f>SUM(BA48*'HXCEL Assumptions'!$B$28*'HXCEL Assumptions'!$B$29*'HXCEL Assumptions'!$B$30)</f>
        <v>33600</v>
      </c>
      <c r="BB49">
        <f>SUM(BB48*'HXCEL Assumptions'!$B$28*'HXCEL Assumptions'!$B$29*'HXCEL Assumptions'!$B$30)</f>
        <v>35520</v>
      </c>
      <c r="BC49">
        <f>SUM(BC48*'HXCEL Assumptions'!$B$28*'HXCEL Assumptions'!$B$29*'HXCEL Assumptions'!$B$30)</f>
        <v>36480</v>
      </c>
      <c r="BD49">
        <f>SUM(BD48*'HXCEL Assumptions'!$B$28*'HXCEL Assumptions'!$B$29*'HXCEL Assumptions'!$B$30)</f>
        <v>36480</v>
      </c>
      <c r="BE49">
        <f>SUM(BE48*'HXCEL Assumptions'!$B$28*'HXCEL Assumptions'!$B$29*'HXCEL Assumptions'!$B$30)</f>
        <v>39360</v>
      </c>
      <c r="BF49">
        <f>SUM(BF48*'HXCEL Assumptions'!$B$28*'HXCEL Assumptions'!$B$29*'HXCEL Assumptions'!$B$30)</f>
        <v>40320</v>
      </c>
      <c r="BG49">
        <f>SUM(BG48*'HXCEL Assumptions'!$B$28*'HXCEL Assumptions'!$B$29*'HXCEL Assumptions'!$B$30)</f>
        <v>42240</v>
      </c>
      <c r="BH49">
        <f>SUM(BH48*'HXCEL Assumptions'!$B$28*'HXCEL Assumptions'!$B$29*'HXCEL Assumptions'!$B$30)</f>
        <v>43200</v>
      </c>
      <c r="BI49" s="415">
        <f>SUM(BI48*'HXCEL Assumptions'!$B$28*'HXCEL Assumptions'!$B$29*'HXCEL Assumptions'!$B$30)</f>
        <v>45120</v>
      </c>
    </row>
    <row r="50" spans="1:61" s="415" customFormat="1">
      <c r="A50" s="422" t="s">
        <v>341</v>
      </c>
      <c r="B50" s="419">
        <f>SUM(B49*'HXCEL Assumptions'!$B$27)</f>
        <v>0</v>
      </c>
      <c r="C50" s="419">
        <f>SUM(C49*'HXCEL Assumptions'!$B$27)</f>
        <v>0</v>
      </c>
      <c r="D50" s="419">
        <f>SUM(D49*'HXCEL Assumptions'!$B$27)</f>
        <v>0</v>
      </c>
      <c r="E50" s="419">
        <f>SUM(E49*'HXCEL Assumptions'!$B$27)</f>
        <v>0</v>
      </c>
      <c r="F50" s="419">
        <f>SUM(F49*'HXCEL Assumptions'!$B$27)</f>
        <v>0</v>
      </c>
      <c r="G50" s="419">
        <f>SUM(G49*'HXCEL Assumptions'!$B$27)</f>
        <v>0</v>
      </c>
      <c r="H50" s="419">
        <f>SUM(H49*'HXCEL Assumptions'!$B$27)</f>
        <v>0</v>
      </c>
      <c r="I50" s="419">
        <f>SUM(I49*'HXCEL Assumptions'!$B$27)</f>
        <v>0</v>
      </c>
      <c r="J50" s="419">
        <f>SUM(J49*'HXCEL Assumptions'!$B$27)</f>
        <v>96000</v>
      </c>
      <c r="K50" s="419">
        <f>SUM(K49*'HXCEL Assumptions'!$B$27)</f>
        <v>96000</v>
      </c>
      <c r="L50" s="419">
        <f>SUM(L49*'HXCEL Assumptions'!$B$27)</f>
        <v>96000</v>
      </c>
      <c r="M50" s="419">
        <f>SUM(M49*'HXCEL Assumptions'!$B$27)</f>
        <v>96000</v>
      </c>
      <c r="N50" s="419">
        <f>SUM(N49*'HXCEL Assumptions'!$B$27)</f>
        <v>96000</v>
      </c>
      <c r="O50" s="419">
        <f>SUM(O49*'HXCEL Assumptions'!$B$27)</f>
        <v>192000</v>
      </c>
      <c r="P50" s="419">
        <f>SUM(P49*'HXCEL Assumptions'!$B$27)</f>
        <v>192000</v>
      </c>
      <c r="Q50" s="419">
        <f>SUM(Q49*'HXCEL Assumptions'!$B$27)</f>
        <v>192000</v>
      </c>
      <c r="R50" s="419">
        <f>SUM(R49*'HXCEL Assumptions'!$B$27)</f>
        <v>288000</v>
      </c>
      <c r="S50" s="419">
        <f>SUM(S49*'HXCEL Assumptions'!$B$27)</f>
        <v>288000</v>
      </c>
      <c r="T50" s="419">
        <f>SUM(T49*'HXCEL Assumptions'!$B$27)</f>
        <v>288000</v>
      </c>
      <c r="U50" s="419">
        <f>SUM(U49*'HXCEL Assumptions'!$B$27)</f>
        <v>384000</v>
      </c>
      <c r="V50" s="419">
        <f>SUM(V49*'HXCEL Assumptions'!$B$27)</f>
        <v>480000</v>
      </c>
      <c r="W50" s="419">
        <f>SUM(W49*'HXCEL Assumptions'!$B$27)</f>
        <v>480000</v>
      </c>
      <c r="X50" s="419">
        <f>SUM(X49*'HXCEL Assumptions'!$B$27)</f>
        <v>672000</v>
      </c>
      <c r="Y50" s="419">
        <f>SUM(Y49*'HXCEL Assumptions'!$B$27)</f>
        <v>768000</v>
      </c>
      <c r="Z50" s="419">
        <f>SUM(Z49*'HXCEL Assumptions'!$B$27)</f>
        <v>768000</v>
      </c>
      <c r="AA50" s="419">
        <f>SUM(AA49*'HXCEL Assumptions'!$B$27)</f>
        <v>864000</v>
      </c>
      <c r="AB50" s="419">
        <f>SUM(AB49*'HXCEL Assumptions'!$B$27)</f>
        <v>960000</v>
      </c>
      <c r="AC50" s="419">
        <f>SUM(AC49*'HXCEL Assumptions'!$B$27)</f>
        <v>1152000</v>
      </c>
      <c r="AD50" s="419">
        <f>SUM(AD49*'HXCEL Assumptions'!$B$27)</f>
        <v>1248000</v>
      </c>
      <c r="AE50" s="419">
        <f>SUM(AE49*'HXCEL Assumptions'!$B$27)</f>
        <v>1344000</v>
      </c>
      <c r="AF50" s="419">
        <f>SUM(AF49*'HXCEL Assumptions'!$B$27)</f>
        <v>1440000</v>
      </c>
      <c r="AG50" s="419">
        <f>SUM(AG49*'HXCEL Assumptions'!$B$27)</f>
        <v>1536000</v>
      </c>
      <c r="AH50" s="419">
        <f>SUM(AH49*'HXCEL Assumptions'!$B$27)</f>
        <v>1536000</v>
      </c>
      <c r="AI50" s="419">
        <f>SUM(AI49*'HXCEL Assumptions'!$B$27)</f>
        <v>1632000</v>
      </c>
      <c r="AJ50" s="419">
        <f>SUM(AJ49*'HXCEL Assumptions'!$B$27)</f>
        <v>1728000</v>
      </c>
      <c r="AK50" s="419">
        <f>SUM(AK49*'HXCEL Assumptions'!$B$27)</f>
        <v>1824000</v>
      </c>
      <c r="AL50" s="419">
        <f>SUM(AL49*'HXCEL Assumptions'!$B$27)</f>
        <v>1920000</v>
      </c>
      <c r="AM50" s="419">
        <f>SUM(AM49*'HXCEL Assumptions'!$B$27)</f>
        <v>2112000</v>
      </c>
      <c r="AN50" s="419">
        <f>SUM(AN49*'HXCEL Assumptions'!$B$27)</f>
        <v>2112000</v>
      </c>
      <c r="AO50" s="419">
        <f>SUM(AO49*'HXCEL Assumptions'!$B$27)</f>
        <v>2208000</v>
      </c>
      <c r="AP50" s="419">
        <f>SUM(AP49*'HXCEL Assumptions'!$B$27)</f>
        <v>2304000</v>
      </c>
      <c r="AQ50" s="419">
        <f>SUM(AQ49*'HXCEL Assumptions'!$B$27)</f>
        <v>2304000</v>
      </c>
      <c r="AR50" s="419">
        <f>SUM(AR49*'HXCEL Assumptions'!$B$27)</f>
        <v>2400000</v>
      </c>
      <c r="AS50" s="419">
        <f>SUM(AS49*'HXCEL Assumptions'!$B$27)</f>
        <v>2496000</v>
      </c>
      <c r="AT50" s="419">
        <f>SUM(AT49*'HXCEL Assumptions'!$B$27)</f>
        <v>2592000</v>
      </c>
      <c r="AU50" s="419">
        <f>SUM(AU49*'HXCEL Assumptions'!$B$27)</f>
        <v>2688000</v>
      </c>
      <c r="AV50" s="419">
        <f>SUM(AV49*'HXCEL Assumptions'!$B$27)</f>
        <v>2880000</v>
      </c>
      <c r="AW50" s="419">
        <f>SUM(AW49*'HXCEL Assumptions'!$B$27)</f>
        <v>2976000</v>
      </c>
      <c r="AX50" s="419">
        <f>SUM(AX49*'HXCEL Assumptions'!$B$27)</f>
        <v>3072000</v>
      </c>
      <c r="AY50" s="419">
        <f>SUM(AY49*'HXCEL Assumptions'!$B$27)</f>
        <v>3168000</v>
      </c>
      <c r="AZ50" s="419">
        <f>SUM(AZ49*'HXCEL Assumptions'!$B$27)</f>
        <v>3264000</v>
      </c>
      <c r="BA50" s="419">
        <f>SUM(BA49*'HXCEL Assumptions'!$B$27)</f>
        <v>3360000</v>
      </c>
      <c r="BB50" s="419">
        <f>SUM(BB49*'HXCEL Assumptions'!$B$27)</f>
        <v>3552000</v>
      </c>
      <c r="BC50" s="419">
        <f>SUM(BC49*'HXCEL Assumptions'!$B$27)</f>
        <v>3648000</v>
      </c>
      <c r="BD50" s="419">
        <f>SUM(BD49*'HXCEL Assumptions'!$B$27)</f>
        <v>3648000</v>
      </c>
      <c r="BE50" s="419">
        <f>SUM(BE49*'HXCEL Assumptions'!$B$27)</f>
        <v>3936000</v>
      </c>
      <c r="BF50" s="419">
        <f>SUM(BF49*'HXCEL Assumptions'!$B$27)</f>
        <v>4032000</v>
      </c>
      <c r="BG50" s="419">
        <f>SUM(BG49*'HXCEL Assumptions'!$B$27)</f>
        <v>4224000</v>
      </c>
      <c r="BH50" s="419">
        <f>SUM(BH49*'HXCEL Assumptions'!$B$27)</f>
        <v>4320000</v>
      </c>
      <c r="BI50" s="419">
        <f>SUM(BI49*'HXCEL Assumptions'!$B$27)</f>
        <v>4512000</v>
      </c>
    </row>
    <row r="51" spans="1:61" s="415" customFormat="1" ht="13" thickBot="1">
      <c r="A51" s="423" t="s">
        <v>350</v>
      </c>
      <c r="B51" s="420">
        <f>SUM(B50)</f>
        <v>0</v>
      </c>
      <c r="C51" s="420">
        <f>SUM(B51+C50)</f>
        <v>0</v>
      </c>
      <c r="D51" s="420">
        <f t="shared" ref="D51:M51" si="66">SUM(C51+D50)</f>
        <v>0</v>
      </c>
      <c r="E51" s="420">
        <f t="shared" si="66"/>
        <v>0</v>
      </c>
      <c r="F51" s="420">
        <f t="shared" si="66"/>
        <v>0</v>
      </c>
      <c r="G51" s="420">
        <f t="shared" si="66"/>
        <v>0</v>
      </c>
      <c r="H51" s="420">
        <f t="shared" si="66"/>
        <v>0</v>
      </c>
      <c r="I51" s="420">
        <f t="shared" si="66"/>
        <v>0</v>
      </c>
      <c r="J51" s="420">
        <f t="shared" si="66"/>
        <v>96000</v>
      </c>
      <c r="K51" s="420">
        <f t="shared" si="66"/>
        <v>192000</v>
      </c>
      <c r="L51" s="420">
        <f t="shared" si="66"/>
        <v>288000</v>
      </c>
      <c r="M51" s="420">
        <f t="shared" si="66"/>
        <v>384000</v>
      </c>
      <c r="N51" s="420">
        <f t="shared" ref="N51" si="67">SUM(M51+N50)</f>
        <v>480000</v>
      </c>
      <c r="O51" s="420">
        <f t="shared" ref="O51" si="68">SUM(N51+O50)</f>
        <v>672000</v>
      </c>
      <c r="P51" s="420">
        <f t="shared" ref="P51" si="69">SUM(O51+P50)</f>
        <v>864000</v>
      </c>
      <c r="Q51" s="420">
        <f t="shared" ref="Q51" si="70">SUM(P51+Q50)</f>
        <v>1056000</v>
      </c>
      <c r="R51" s="420">
        <f t="shared" ref="R51" si="71">SUM(Q51+R50)</f>
        <v>1344000</v>
      </c>
      <c r="S51" s="420">
        <f t="shared" ref="S51" si="72">SUM(R51+S50)</f>
        <v>1632000</v>
      </c>
      <c r="T51" s="420">
        <f t="shared" ref="T51" si="73">SUM(S51+T50)</f>
        <v>1920000</v>
      </c>
      <c r="U51" s="420">
        <f t="shared" ref="U51" si="74">SUM(T51+U50)</f>
        <v>2304000</v>
      </c>
      <c r="V51" s="420">
        <f t="shared" ref="V51" si="75">SUM(U51+V50)</f>
        <v>2784000</v>
      </c>
      <c r="W51" s="420">
        <f t="shared" ref="W51" si="76">SUM(V51+W50)</f>
        <v>3264000</v>
      </c>
      <c r="X51" s="420">
        <f t="shared" ref="X51" si="77">SUM(W51+X50)</f>
        <v>3936000</v>
      </c>
      <c r="Y51" s="420">
        <f t="shared" ref="Y51" si="78">SUM(X51+Y50)</f>
        <v>4704000</v>
      </c>
      <c r="Z51" s="420">
        <f t="shared" ref="Z51" si="79">SUM(Y51+Z50)</f>
        <v>5472000</v>
      </c>
      <c r="AA51" s="420">
        <f t="shared" ref="AA51" si="80">SUM(Z51+AA50)</f>
        <v>6336000</v>
      </c>
      <c r="AB51" s="420">
        <f t="shared" ref="AB51" si="81">SUM(AA51+AB50)</f>
        <v>7296000</v>
      </c>
      <c r="AC51" s="420">
        <f t="shared" ref="AC51" si="82">SUM(AB51+AC50)</f>
        <v>8448000</v>
      </c>
      <c r="AD51" s="420">
        <f t="shared" ref="AD51" si="83">SUM(AC51+AD50)</f>
        <v>9696000</v>
      </c>
      <c r="AE51" s="420">
        <f t="shared" ref="AE51" si="84">SUM(AD51+AE50)</f>
        <v>11040000</v>
      </c>
      <c r="AF51" s="420">
        <f t="shared" ref="AF51" si="85">SUM(AE51+AF50)</f>
        <v>12480000</v>
      </c>
      <c r="AG51" s="420">
        <f t="shared" ref="AG51" si="86">SUM(AF51+AG50)</f>
        <v>14016000</v>
      </c>
      <c r="AH51" s="420">
        <f t="shared" ref="AH51" si="87">SUM(AG51+AH50)</f>
        <v>15552000</v>
      </c>
      <c r="AI51" s="420">
        <f t="shared" ref="AI51" si="88">SUM(AH51+AI50)</f>
        <v>17184000</v>
      </c>
      <c r="AJ51" s="420">
        <f t="shared" ref="AJ51" si="89">SUM(AI51+AJ50)</f>
        <v>18912000</v>
      </c>
      <c r="AK51" s="420">
        <f t="shared" ref="AK51" si="90">SUM(AJ51+AK50)</f>
        <v>20736000</v>
      </c>
      <c r="AL51" s="420">
        <f t="shared" ref="AL51" si="91">SUM(AK51+AL50)</f>
        <v>22656000</v>
      </c>
      <c r="AM51" s="420">
        <f t="shared" ref="AM51" si="92">SUM(AL51+AM50)</f>
        <v>24768000</v>
      </c>
      <c r="AN51" s="420">
        <f t="shared" ref="AN51" si="93">SUM(AM51+AN50)</f>
        <v>26880000</v>
      </c>
      <c r="AO51" s="420">
        <f t="shared" ref="AO51" si="94">SUM(AN51+AO50)</f>
        <v>29088000</v>
      </c>
      <c r="AP51" s="420">
        <f t="shared" ref="AP51" si="95">SUM(AO51+AP50)</f>
        <v>31392000</v>
      </c>
      <c r="AQ51" s="420">
        <f t="shared" ref="AQ51" si="96">SUM(AP51+AQ50)</f>
        <v>33696000</v>
      </c>
      <c r="AR51" s="420">
        <f t="shared" ref="AR51" si="97">SUM(AQ51+AR50)</f>
        <v>36096000</v>
      </c>
      <c r="AS51" s="420">
        <f t="shared" ref="AS51" si="98">SUM(AR51+AS50)</f>
        <v>38592000</v>
      </c>
      <c r="AT51" s="420">
        <f t="shared" ref="AT51" si="99">SUM(AS51+AT50)</f>
        <v>41184000</v>
      </c>
      <c r="AU51" s="420">
        <f t="shared" ref="AU51" si="100">SUM(AT51+AU50)</f>
        <v>43872000</v>
      </c>
      <c r="AV51" s="420">
        <f t="shared" ref="AV51" si="101">SUM(AU51+AV50)</f>
        <v>46752000</v>
      </c>
      <c r="AW51" s="420">
        <f t="shared" ref="AW51" si="102">SUM(AV51+AW50)</f>
        <v>49728000</v>
      </c>
      <c r="AX51" s="420">
        <f t="shared" ref="AX51" si="103">SUM(AW51+AX50)</f>
        <v>52800000</v>
      </c>
      <c r="AY51" s="420">
        <f t="shared" ref="AY51" si="104">SUM(AX51+AY50)</f>
        <v>55968000</v>
      </c>
      <c r="AZ51" s="420">
        <f t="shared" ref="AZ51" si="105">SUM(AY51+AZ50)</f>
        <v>59232000</v>
      </c>
      <c r="BA51" s="420">
        <f t="shared" ref="BA51" si="106">SUM(AZ51+BA50)</f>
        <v>62592000</v>
      </c>
      <c r="BB51" s="420">
        <f t="shared" ref="BB51" si="107">SUM(BA51+BB50)</f>
        <v>66144000</v>
      </c>
      <c r="BC51" s="420">
        <f t="shared" ref="BC51" si="108">SUM(BB51+BC50)</f>
        <v>69792000</v>
      </c>
      <c r="BD51" s="420">
        <f t="shared" ref="BD51" si="109">SUM(BC51+BD50)</f>
        <v>73440000</v>
      </c>
      <c r="BE51" s="420">
        <f t="shared" ref="BE51" si="110">SUM(BD51+BE50)</f>
        <v>77376000</v>
      </c>
      <c r="BF51" s="420">
        <f t="shared" ref="BF51" si="111">SUM(BE51+BF50)</f>
        <v>81408000</v>
      </c>
      <c r="BG51" s="420">
        <f t="shared" ref="BG51" si="112">SUM(BF51+BG50)</f>
        <v>85632000</v>
      </c>
      <c r="BH51" s="420">
        <f t="shared" ref="BH51" si="113">SUM(BG51+BH50)</f>
        <v>89952000</v>
      </c>
      <c r="BI51" s="420">
        <f t="shared" ref="BI51" si="114">SUM(BH51+BI50)</f>
        <v>94464000</v>
      </c>
    </row>
    <row r="52" spans="1:61" ht="13" thickTop="1"/>
    <row r="53" spans="1:61" s="433" customFormat="1" ht="17">
      <c r="A53" s="431" t="s">
        <v>347</v>
      </c>
    </row>
    <row r="54" spans="1:61" s="407" customFormat="1">
      <c r="A54" s="406" t="s">
        <v>348</v>
      </c>
      <c r="B54" s="405">
        <v>0</v>
      </c>
      <c r="C54" s="405">
        <v>0.1</v>
      </c>
      <c r="D54" s="405">
        <v>0.1</v>
      </c>
      <c r="E54" s="405">
        <v>0.1</v>
      </c>
      <c r="F54" s="405">
        <v>0.1</v>
      </c>
      <c r="G54" s="405">
        <v>0.1</v>
      </c>
      <c r="H54" s="405">
        <v>0.1</v>
      </c>
      <c r="I54" s="405">
        <v>0.1</v>
      </c>
      <c r="J54" s="405">
        <v>0.1</v>
      </c>
      <c r="K54" s="405">
        <v>0.1</v>
      </c>
      <c r="L54" s="405">
        <v>0.1</v>
      </c>
      <c r="M54" s="425">
        <v>0.1</v>
      </c>
      <c r="N54" s="405">
        <v>0.15</v>
      </c>
      <c r="O54" s="405">
        <v>0.15</v>
      </c>
      <c r="P54" s="405">
        <v>0.15</v>
      </c>
      <c r="Q54" s="405">
        <v>0.15</v>
      </c>
      <c r="R54" s="405">
        <v>0.15</v>
      </c>
      <c r="S54" s="405">
        <v>0.15</v>
      </c>
      <c r="T54" s="405">
        <v>0.15</v>
      </c>
      <c r="U54" s="405">
        <v>0.15</v>
      </c>
      <c r="V54" s="405">
        <v>0.15</v>
      </c>
      <c r="W54" s="405">
        <v>0.15</v>
      </c>
      <c r="X54" s="405">
        <v>0.15</v>
      </c>
      <c r="Y54" s="425">
        <v>0.15</v>
      </c>
      <c r="Z54" s="405">
        <v>0.2</v>
      </c>
      <c r="AA54" s="405">
        <v>0.2</v>
      </c>
      <c r="AB54" s="405">
        <v>0.2</v>
      </c>
      <c r="AC54" s="405">
        <v>0.2</v>
      </c>
      <c r="AD54" s="405">
        <v>0.2</v>
      </c>
      <c r="AE54" s="405">
        <v>0.2</v>
      </c>
      <c r="AF54" s="405">
        <v>0.2</v>
      </c>
      <c r="AG54" s="405">
        <v>0.2</v>
      </c>
      <c r="AH54" s="405">
        <v>0.2</v>
      </c>
      <c r="AI54" s="405">
        <v>0.2</v>
      </c>
      <c r="AJ54" s="405">
        <v>0.2</v>
      </c>
      <c r="AK54" s="425">
        <v>0.2</v>
      </c>
      <c r="AL54" s="405">
        <v>0.1</v>
      </c>
      <c r="AM54" s="405">
        <v>0.1</v>
      </c>
      <c r="AN54" s="405">
        <v>0.1</v>
      </c>
      <c r="AO54" s="405">
        <v>0.1</v>
      </c>
      <c r="AP54" s="405">
        <v>0.1</v>
      </c>
      <c r="AQ54" s="405">
        <v>0.1</v>
      </c>
      <c r="AR54" s="405">
        <v>0.1</v>
      </c>
      <c r="AS54" s="405">
        <v>0.1</v>
      </c>
      <c r="AT54" s="405">
        <v>0.1</v>
      </c>
      <c r="AU54" s="405">
        <v>0.1</v>
      </c>
      <c r="AV54" s="405">
        <v>0.1</v>
      </c>
      <c r="AW54" s="425">
        <v>0.1</v>
      </c>
      <c r="AX54" s="405">
        <v>0.05</v>
      </c>
      <c r="AY54" s="405">
        <v>0.05</v>
      </c>
      <c r="AZ54" s="405">
        <v>0.05</v>
      </c>
      <c r="BA54" s="405">
        <v>0.05</v>
      </c>
      <c r="BB54" s="405">
        <v>0.05</v>
      </c>
      <c r="BC54" s="405">
        <v>0.05</v>
      </c>
      <c r="BD54" s="405">
        <v>0.05</v>
      </c>
      <c r="BE54" s="405">
        <v>0.05</v>
      </c>
      <c r="BF54" s="405">
        <v>0.05</v>
      </c>
      <c r="BG54" s="405">
        <v>0.05</v>
      </c>
      <c r="BH54" s="405">
        <v>0.05</v>
      </c>
      <c r="BI54" s="425">
        <v>0.05</v>
      </c>
    </row>
    <row r="55" spans="1:61" s="346" customFormat="1">
      <c r="A55" s="408" t="s">
        <v>77</v>
      </c>
      <c r="B55" s="346">
        <v>10000</v>
      </c>
      <c r="C55" s="346">
        <f>ROUNDUP((B55*C$54)+B55, 0)</f>
        <v>11000</v>
      </c>
      <c r="D55" s="346">
        <f>ROUNDUP((C55*D$54)+C55, 0)</f>
        <v>12100</v>
      </c>
      <c r="E55" s="346">
        <f t="shared" ref="E55:BI55" si="115">ROUNDUP((D55*E$54)+D55, 0)</f>
        <v>13310</v>
      </c>
      <c r="F55" s="346">
        <f t="shared" si="115"/>
        <v>14641</v>
      </c>
      <c r="G55" s="346">
        <f t="shared" si="115"/>
        <v>16106</v>
      </c>
      <c r="H55" s="346">
        <f t="shared" si="115"/>
        <v>17717</v>
      </c>
      <c r="I55" s="346">
        <f t="shared" si="115"/>
        <v>19489</v>
      </c>
      <c r="J55" s="346">
        <f t="shared" si="115"/>
        <v>21438</v>
      </c>
      <c r="K55" s="346">
        <f t="shared" si="115"/>
        <v>23582</v>
      </c>
      <c r="L55" s="346">
        <f t="shared" si="115"/>
        <v>25941</v>
      </c>
      <c r="M55" s="426">
        <f t="shared" si="115"/>
        <v>28536</v>
      </c>
      <c r="N55" s="346">
        <f t="shared" si="115"/>
        <v>32817</v>
      </c>
      <c r="O55" s="346">
        <f t="shared" si="115"/>
        <v>37740</v>
      </c>
      <c r="P55" s="346">
        <f t="shared" si="115"/>
        <v>43401</v>
      </c>
      <c r="Q55" s="346">
        <f t="shared" si="115"/>
        <v>49912</v>
      </c>
      <c r="R55" s="346">
        <f t="shared" si="115"/>
        <v>57399</v>
      </c>
      <c r="S55" s="346">
        <f t="shared" si="115"/>
        <v>66009</v>
      </c>
      <c r="T55" s="346">
        <f t="shared" si="115"/>
        <v>75911</v>
      </c>
      <c r="U55" s="346">
        <f t="shared" si="115"/>
        <v>87298</v>
      </c>
      <c r="V55" s="346">
        <f t="shared" si="115"/>
        <v>100393</v>
      </c>
      <c r="W55" s="346">
        <f t="shared" si="115"/>
        <v>115452</v>
      </c>
      <c r="X55" s="346">
        <f t="shared" si="115"/>
        <v>132770</v>
      </c>
      <c r="Y55" s="426">
        <f t="shared" si="115"/>
        <v>152686</v>
      </c>
      <c r="Z55" s="346">
        <f t="shared" si="115"/>
        <v>183224</v>
      </c>
      <c r="AA55" s="346">
        <f t="shared" si="115"/>
        <v>219869</v>
      </c>
      <c r="AB55" s="346">
        <f t="shared" si="115"/>
        <v>263843</v>
      </c>
      <c r="AC55" s="346">
        <f t="shared" si="115"/>
        <v>316612</v>
      </c>
      <c r="AD55" s="346">
        <f t="shared" si="115"/>
        <v>379935</v>
      </c>
      <c r="AE55" s="346">
        <f t="shared" si="115"/>
        <v>455922</v>
      </c>
      <c r="AF55" s="346">
        <f t="shared" si="115"/>
        <v>547107</v>
      </c>
      <c r="AG55" s="346">
        <f t="shared" si="115"/>
        <v>656529</v>
      </c>
      <c r="AH55" s="346">
        <f t="shared" si="115"/>
        <v>787835</v>
      </c>
      <c r="AI55" s="346">
        <f t="shared" si="115"/>
        <v>945402</v>
      </c>
      <c r="AJ55" s="346">
        <f t="shared" si="115"/>
        <v>1134483</v>
      </c>
      <c r="AK55" s="426">
        <f t="shared" si="115"/>
        <v>1361380</v>
      </c>
      <c r="AL55" s="346">
        <f t="shared" si="115"/>
        <v>1497518</v>
      </c>
      <c r="AM55" s="346">
        <f t="shared" si="115"/>
        <v>1647270</v>
      </c>
      <c r="AN55" s="346">
        <f t="shared" si="115"/>
        <v>1811997</v>
      </c>
      <c r="AO55" s="346">
        <f t="shared" si="115"/>
        <v>1993197</v>
      </c>
      <c r="AP55" s="346">
        <f t="shared" si="115"/>
        <v>2192517</v>
      </c>
      <c r="AQ55" s="346">
        <f t="shared" si="115"/>
        <v>2411769</v>
      </c>
      <c r="AR55" s="346">
        <f t="shared" si="115"/>
        <v>2652946</v>
      </c>
      <c r="AS55" s="346">
        <f t="shared" si="115"/>
        <v>2918241</v>
      </c>
      <c r="AT55" s="346">
        <f t="shared" si="115"/>
        <v>3210066</v>
      </c>
      <c r="AU55" s="346">
        <f t="shared" si="115"/>
        <v>3531073</v>
      </c>
      <c r="AV55" s="346">
        <f t="shared" si="115"/>
        <v>3884181</v>
      </c>
      <c r="AW55" s="426">
        <f t="shared" si="115"/>
        <v>4272600</v>
      </c>
      <c r="AX55" s="346">
        <f t="shared" si="115"/>
        <v>4486230</v>
      </c>
      <c r="AY55" s="346">
        <f t="shared" si="115"/>
        <v>4710542</v>
      </c>
      <c r="AZ55" s="346">
        <f t="shared" si="115"/>
        <v>4946070</v>
      </c>
      <c r="BA55" s="346">
        <f t="shared" si="115"/>
        <v>5193374</v>
      </c>
      <c r="BB55" s="346">
        <f t="shared" si="115"/>
        <v>5453043</v>
      </c>
      <c r="BC55" s="346">
        <f t="shared" si="115"/>
        <v>5725696</v>
      </c>
      <c r="BD55" s="346">
        <f t="shared" si="115"/>
        <v>6011981</v>
      </c>
      <c r="BE55" s="346">
        <f t="shared" si="115"/>
        <v>6312581</v>
      </c>
      <c r="BF55" s="346">
        <f t="shared" si="115"/>
        <v>6628211</v>
      </c>
      <c r="BG55" s="346">
        <f t="shared" si="115"/>
        <v>6959622</v>
      </c>
      <c r="BH55" s="346">
        <f t="shared" si="115"/>
        <v>7307604</v>
      </c>
      <c r="BI55" s="426">
        <f t="shared" si="115"/>
        <v>7672985</v>
      </c>
    </row>
    <row r="56" spans="1:61">
      <c r="A56" s="1" t="s">
        <v>333</v>
      </c>
      <c r="B56" s="409">
        <f>SUM(B55*'HXCEL Assumptions'!$B$22)</f>
        <v>200000</v>
      </c>
      <c r="C56" s="409">
        <f>SUM(C55*'HXCEL Assumptions'!$B$22)</f>
        <v>220000</v>
      </c>
      <c r="D56" s="409">
        <f>SUM(D55*'HXCEL Assumptions'!$B$22)</f>
        <v>242000</v>
      </c>
      <c r="E56" s="409">
        <f>SUM(E55*'HXCEL Assumptions'!$B$22)</f>
        <v>266200</v>
      </c>
      <c r="F56" s="409">
        <f>SUM(F55*'HXCEL Assumptions'!$B$22)</f>
        <v>292820</v>
      </c>
      <c r="G56" s="409">
        <f>SUM(G55*'HXCEL Assumptions'!$B$22)</f>
        <v>322120</v>
      </c>
      <c r="H56" s="409">
        <f>SUM(H55*'HXCEL Assumptions'!$B$22)</f>
        <v>354340</v>
      </c>
      <c r="I56" s="409">
        <f>SUM(I55*'HXCEL Assumptions'!$B$22)</f>
        <v>389780</v>
      </c>
      <c r="J56" s="409">
        <f>SUM(J55*'HXCEL Assumptions'!$B$22)</f>
        <v>428760</v>
      </c>
      <c r="K56" s="409">
        <f>SUM(K55*'HXCEL Assumptions'!$B$22)</f>
        <v>471640</v>
      </c>
      <c r="L56" s="409">
        <f>SUM(L55*'HXCEL Assumptions'!$B$22)</f>
        <v>518820</v>
      </c>
      <c r="M56" s="421">
        <f>SUM(M55*'HXCEL Assumptions'!$B$22)</f>
        <v>570720</v>
      </c>
      <c r="N56" s="409">
        <f>SUM(N55*'HXCEL Assumptions'!$B$22)</f>
        <v>656340</v>
      </c>
      <c r="O56" s="409">
        <f>SUM(O55*'HXCEL Assumptions'!$B$22)</f>
        <v>754800</v>
      </c>
      <c r="P56" s="409">
        <f>SUM(P55*'HXCEL Assumptions'!$B$22)</f>
        <v>868020</v>
      </c>
      <c r="Q56" s="409">
        <f>SUM(Q55*'HXCEL Assumptions'!$B$22)</f>
        <v>998240</v>
      </c>
      <c r="R56" s="409">
        <f>SUM(R55*'HXCEL Assumptions'!$B$22)</f>
        <v>1147980</v>
      </c>
      <c r="S56" s="409">
        <f>SUM(S55*'HXCEL Assumptions'!$B$22)</f>
        <v>1320180</v>
      </c>
      <c r="T56" s="409">
        <f>SUM(T55*'HXCEL Assumptions'!$B$22)</f>
        <v>1518220</v>
      </c>
      <c r="U56" s="409">
        <f>SUM(U55*'HXCEL Assumptions'!$B$22)</f>
        <v>1745960</v>
      </c>
      <c r="V56" s="409">
        <f>SUM(V55*'HXCEL Assumptions'!$B$22)</f>
        <v>2007860</v>
      </c>
      <c r="W56" s="409">
        <f>SUM(W55*'HXCEL Assumptions'!$B$22)</f>
        <v>2309040</v>
      </c>
      <c r="X56" s="409">
        <f>SUM(X55*'HXCEL Assumptions'!$B$22)</f>
        <v>2655400</v>
      </c>
      <c r="Y56" s="421">
        <f>SUM(Y55*'HXCEL Assumptions'!$B$22)</f>
        <v>3053720</v>
      </c>
      <c r="Z56" s="409">
        <f>SUM(Z55*'HXCEL Assumptions'!$B$22)</f>
        <v>3664480</v>
      </c>
      <c r="AA56" s="409">
        <f>SUM(AA55*'HXCEL Assumptions'!$B$22)</f>
        <v>4397380</v>
      </c>
      <c r="AB56" s="409">
        <f>SUM(AB55*'HXCEL Assumptions'!$B$22)</f>
        <v>5276860</v>
      </c>
      <c r="AC56" s="409">
        <f>SUM(AC55*'HXCEL Assumptions'!$B$22)</f>
        <v>6332240</v>
      </c>
      <c r="AD56" s="409">
        <f>SUM(AD55*'HXCEL Assumptions'!$B$22)</f>
        <v>7598700</v>
      </c>
      <c r="AE56" s="409">
        <f>SUM(AE55*'HXCEL Assumptions'!$B$22)</f>
        <v>9118440</v>
      </c>
      <c r="AF56" s="409">
        <f>SUM(AF55*'HXCEL Assumptions'!$B$22)</f>
        <v>10942140</v>
      </c>
      <c r="AG56" s="409">
        <f>SUM(AG55*'HXCEL Assumptions'!$B$22)</f>
        <v>13130580</v>
      </c>
      <c r="AH56" s="409">
        <f>SUM(AH55*'HXCEL Assumptions'!$B$22)</f>
        <v>15756700</v>
      </c>
      <c r="AI56" s="409">
        <f>SUM(AI55*'HXCEL Assumptions'!$B$22)</f>
        <v>18908040</v>
      </c>
      <c r="AJ56" s="409">
        <f>SUM(AJ55*'HXCEL Assumptions'!$B$22)</f>
        <v>22689660</v>
      </c>
      <c r="AK56" s="421">
        <f>SUM(AK55*'HXCEL Assumptions'!$B$22)</f>
        <v>27227600</v>
      </c>
      <c r="AL56" s="409">
        <f>SUM(AL55*'HXCEL Assumptions'!$B$22)</f>
        <v>29950360</v>
      </c>
      <c r="AM56" s="409">
        <f>SUM(AM55*'HXCEL Assumptions'!$B$22)</f>
        <v>32945400</v>
      </c>
      <c r="AN56" s="409">
        <f>SUM(AN55*'HXCEL Assumptions'!$B$22)</f>
        <v>36239940</v>
      </c>
      <c r="AO56" s="409">
        <f>SUM(AO55*'HXCEL Assumptions'!$B$22)</f>
        <v>39863940</v>
      </c>
      <c r="AP56" s="409">
        <f>SUM(AP55*'HXCEL Assumptions'!$B$22)</f>
        <v>43850340</v>
      </c>
      <c r="AQ56" s="409">
        <f>SUM(AQ55*'HXCEL Assumptions'!$B$22)</f>
        <v>48235380</v>
      </c>
      <c r="AR56" s="409">
        <f>SUM(AR55*'HXCEL Assumptions'!$B$22)</f>
        <v>53058920</v>
      </c>
      <c r="AS56" s="409">
        <f>SUM(AS55*'HXCEL Assumptions'!$B$22)</f>
        <v>58364820</v>
      </c>
      <c r="AT56" s="409">
        <f>SUM(AT55*'HXCEL Assumptions'!$B$22)</f>
        <v>64201320</v>
      </c>
      <c r="AU56" s="409">
        <f>SUM(AU55*'HXCEL Assumptions'!$B$22)</f>
        <v>70621460</v>
      </c>
      <c r="AV56" s="409">
        <f>SUM(AV55*'HXCEL Assumptions'!$B$22)</f>
        <v>77683620</v>
      </c>
      <c r="AW56" s="421">
        <f>SUM(AW55*'HXCEL Assumptions'!$B$22)</f>
        <v>85452000</v>
      </c>
      <c r="AX56" s="409">
        <f>SUM(AX55*'HXCEL Assumptions'!$B$22)</f>
        <v>89724600</v>
      </c>
      <c r="AY56" s="409">
        <f>SUM(AY55*'HXCEL Assumptions'!$B$22)</f>
        <v>94210840</v>
      </c>
      <c r="AZ56" s="409">
        <f>SUM(AZ55*'HXCEL Assumptions'!$B$22)</f>
        <v>98921400</v>
      </c>
      <c r="BA56" s="409">
        <f>SUM(BA55*'HXCEL Assumptions'!$B$22)</f>
        <v>103867480</v>
      </c>
      <c r="BB56" s="409">
        <f>SUM(BB55*'HXCEL Assumptions'!$B$22)</f>
        <v>109060860</v>
      </c>
      <c r="BC56" s="409">
        <f>SUM(BC55*'HXCEL Assumptions'!$B$22)</f>
        <v>114513920</v>
      </c>
      <c r="BD56" s="409">
        <f>SUM(BD55*'HXCEL Assumptions'!$B$22)</f>
        <v>120239620</v>
      </c>
      <c r="BE56" s="409">
        <f>SUM(BE55*'HXCEL Assumptions'!$B$22)</f>
        <v>126251620</v>
      </c>
      <c r="BF56" s="409">
        <f>SUM(BF55*'HXCEL Assumptions'!$B$22)</f>
        <v>132564220</v>
      </c>
      <c r="BG56" s="409">
        <f>SUM(BG55*'HXCEL Assumptions'!$B$22)</f>
        <v>139192440</v>
      </c>
      <c r="BH56" s="409">
        <f>SUM(BH55*'HXCEL Assumptions'!$B$22)</f>
        <v>146152080</v>
      </c>
      <c r="BI56" s="421">
        <f>SUM(BI55*'HXCEL Assumptions'!$B$22)</f>
        <v>153459700</v>
      </c>
    </row>
    <row r="57" spans="1:61" s="422" customFormat="1">
      <c r="A57" s="422" t="s">
        <v>347</v>
      </c>
      <c r="B57" s="419">
        <f>SUM((B56/1000)*'HXCEL Assumptions'!$B$23)</f>
        <v>200</v>
      </c>
      <c r="C57" s="419">
        <f>SUM((C56/1000)*'HXCEL Assumptions'!$B$23)</f>
        <v>220</v>
      </c>
      <c r="D57" s="419">
        <f>SUM((D56/1000)*'HXCEL Assumptions'!$B$23)</f>
        <v>242</v>
      </c>
      <c r="E57" s="419">
        <f>SUM((E56/1000)*'HXCEL Assumptions'!$B$23)</f>
        <v>266.2</v>
      </c>
      <c r="F57" s="419">
        <f>SUM((F56/1000)*'HXCEL Assumptions'!$B$23)</f>
        <v>292.82</v>
      </c>
      <c r="G57" s="419">
        <f>SUM((G56/1000)*'HXCEL Assumptions'!$B$23)</f>
        <v>322.12</v>
      </c>
      <c r="H57" s="419">
        <f>SUM((H56/1000)*'HXCEL Assumptions'!$B$23)</f>
        <v>354.34</v>
      </c>
      <c r="I57" s="419">
        <f>SUM((I56/1000)*'HXCEL Assumptions'!$B$23)</f>
        <v>389.78</v>
      </c>
      <c r="J57" s="419">
        <f>SUM((J56/1000)*'HXCEL Assumptions'!$B$23)</f>
        <v>428.76</v>
      </c>
      <c r="K57" s="419">
        <f>SUM((K56/1000)*'HXCEL Assumptions'!$B$23)</f>
        <v>471.64</v>
      </c>
      <c r="L57" s="419">
        <f>SUM((L56/1000)*'HXCEL Assumptions'!$B$23)</f>
        <v>518.82000000000005</v>
      </c>
      <c r="M57" s="419">
        <f>SUM((M56/1000)*'HXCEL Assumptions'!$B$23)</f>
        <v>570.72</v>
      </c>
      <c r="N57" s="419">
        <f>SUM((N56/1000)*'HXCEL Assumptions'!$B$23)</f>
        <v>656.34</v>
      </c>
      <c r="O57" s="419">
        <f>SUM((O56/1000)*'HXCEL Assumptions'!$B$23)</f>
        <v>754.8</v>
      </c>
      <c r="P57" s="419">
        <f>SUM((P56/1000)*'HXCEL Assumptions'!$B$23)</f>
        <v>868.02</v>
      </c>
      <c r="Q57" s="419">
        <f>SUM((Q56/1000)*'HXCEL Assumptions'!$B$23)</f>
        <v>998.24</v>
      </c>
      <c r="R57" s="419">
        <f>SUM((R56/1000)*'HXCEL Assumptions'!$B$23)</f>
        <v>1147.98</v>
      </c>
      <c r="S57" s="419">
        <f>SUM((S56/1000)*'HXCEL Assumptions'!$B$23)</f>
        <v>1320.18</v>
      </c>
      <c r="T57" s="419">
        <f>SUM((T56/1000)*'HXCEL Assumptions'!$B$23)</f>
        <v>1518.22</v>
      </c>
      <c r="U57" s="419">
        <f>SUM((U56/1000)*'HXCEL Assumptions'!$B$23)</f>
        <v>1745.96</v>
      </c>
      <c r="V57" s="419">
        <f>SUM((V56/1000)*'HXCEL Assumptions'!$B$23)</f>
        <v>2007.86</v>
      </c>
      <c r="W57" s="419">
        <f>SUM((W56/1000)*'HXCEL Assumptions'!$B$23)</f>
        <v>2309.04</v>
      </c>
      <c r="X57" s="419">
        <f>SUM((X56/1000)*'HXCEL Assumptions'!$B$23)</f>
        <v>2655.4</v>
      </c>
      <c r="Y57" s="419">
        <f>SUM((Y56/1000)*'HXCEL Assumptions'!$B$23)</f>
        <v>3053.72</v>
      </c>
      <c r="Z57" s="419">
        <f>SUM((Z56/1000)*'HXCEL Assumptions'!$B$23)</f>
        <v>3664.48</v>
      </c>
      <c r="AA57" s="419">
        <f>SUM((AA56/1000)*'HXCEL Assumptions'!$B$23)</f>
        <v>4397.38</v>
      </c>
      <c r="AB57" s="419">
        <f>SUM((AB56/1000)*'HXCEL Assumptions'!$B$23)</f>
        <v>5276.86</v>
      </c>
      <c r="AC57" s="419">
        <f>SUM((AC56/1000)*'HXCEL Assumptions'!$B$23)</f>
        <v>6332.24</v>
      </c>
      <c r="AD57" s="419">
        <f>SUM((AD56/1000)*'HXCEL Assumptions'!$B$23)</f>
        <v>7598.7</v>
      </c>
      <c r="AE57" s="419">
        <f>SUM((AE56/1000)*'HXCEL Assumptions'!$B$23)</f>
        <v>9118.44</v>
      </c>
      <c r="AF57" s="419">
        <f>SUM((AF56/1000)*'HXCEL Assumptions'!$B$23)</f>
        <v>10942.14</v>
      </c>
      <c r="AG57" s="419">
        <f>SUM((AG56/1000)*'HXCEL Assumptions'!$B$23)</f>
        <v>13130.58</v>
      </c>
      <c r="AH57" s="419">
        <f>SUM((AH56/1000)*'HXCEL Assumptions'!$B$23)</f>
        <v>15756.7</v>
      </c>
      <c r="AI57" s="419">
        <f>SUM((AI56/1000)*'HXCEL Assumptions'!$B$23)</f>
        <v>18908.04</v>
      </c>
      <c r="AJ57" s="419">
        <f>SUM((AJ56/1000)*'HXCEL Assumptions'!$B$23)</f>
        <v>22689.66</v>
      </c>
      <c r="AK57" s="419">
        <f>SUM((AK56/1000)*'HXCEL Assumptions'!$B$23)</f>
        <v>27227.599999999999</v>
      </c>
      <c r="AL57" s="419">
        <f>SUM((AL56/1000)*'HXCEL Assumptions'!$B$23)</f>
        <v>29950.36</v>
      </c>
      <c r="AM57" s="419">
        <f>SUM((AM56/1000)*'HXCEL Assumptions'!$B$23)</f>
        <v>32945.4</v>
      </c>
      <c r="AN57" s="419">
        <f>SUM((AN56/1000)*'HXCEL Assumptions'!$B$23)</f>
        <v>36239.94</v>
      </c>
      <c r="AO57" s="419">
        <f>SUM((AO56/1000)*'HXCEL Assumptions'!$B$23)</f>
        <v>39863.94</v>
      </c>
      <c r="AP57" s="419">
        <f>SUM((AP56/1000)*'HXCEL Assumptions'!$B$23)</f>
        <v>43850.34</v>
      </c>
      <c r="AQ57" s="419">
        <f>SUM((AQ56/1000)*'HXCEL Assumptions'!$B$23)</f>
        <v>48235.38</v>
      </c>
      <c r="AR57" s="419">
        <f>SUM((AR56/1000)*'HXCEL Assumptions'!$B$23)</f>
        <v>53058.92</v>
      </c>
      <c r="AS57" s="419">
        <f>SUM((AS56/1000)*'HXCEL Assumptions'!$B$23)</f>
        <v>58364.82</v>
      </c>
      <c r="AT57" s="419">
        <f>SUM((AT56/1000)*'HXCEL Assumptions'!$B$23)</f>
        <v>64201.32</v>
      </c>
      <c r="AU57" s="419">
        <f>SUM((AU56/1000)*'HXCEL Assumptions'!$B$23)</f>
        <v>70621.460000000006</v>
      </c>
      <c r="AV57" s="419">
        <f>SUM((AV56/1000)*'HXCEL Assumptions'!$B$23)</f>
        <v>77683.62</v>
      </c>
      <c r="AW57" s="419">
        <f>SUM((AW56/1000)*'HXCEL Assumptions'!$B$23)</f>
        <v>85452</v>
      </c>
      <c r="AX57" s="419">
        <f>SUM((AX56/1000)*'HXCEL Assumptions'!$B$23)</f>
        <v>89724.6</v>
      </c>
      <c r="AY57" s="419">
        <f>SUM((AY56/1000)*'HXCEL Assumptions'!$B$23)</f>
        <v>94210.84</v>
      </c>
      <c r="AZ57" s="419">
        <f>SUM((AZ56/1000)*'HXCEL Assumptions'!$B$23)</f>
        <v>98921.4</v>
      </c>
      <c r="BA57" s="419">
        <f>SUM((BA56/1000)*'HXCEL Assumptions'!$B$23)</f>
        <v>103867.48</v>
      </c>
      <c r="BB57" s="419">
        <f>SUM((BB56/1000)*'HXCEL Assumptions'!$B$23)</f>
        <v>109060.86</v>
      </c>
      <c r="BC57" s="419">
        <f>SUM((BC56/1000)*'HXCEL Assumptions'!$B$23)</f>
        <v>114513.92</v>
      </c>
      <c r="BD57" s="419">
        <f>SUM((BD56/1000)*'HXCEL Assumptions'!$B$23)</f>
        <v>120239.62</v>
      </c>
      <c r="BE57" s="419">
        <f>SUM((BE56/1000)*'HXCEL Assumptions'!$B$23)</f>
        <v>126251.62</v>
      </c>
      <c r="BF57" s="419">
        <f>SUM((BF56/1000)*'HXCEL Assumptions'!$B$23)</f>
        <v>132564.22</v>
      </c>
      <c r="BG57" s="419">
        <f>SUM((BG56/1000)*'HXCEL Assumptions'!$B$23)</f>
        <v>139192.44</v>
      </c>
      <c r="BH57" s="419">
        <f>SUM((BH56/1000)*'HXCEL Assumptions'!$B$23)</f>
        <v>146152.07999999999</v>
      </c>
      <c r="BI57" s="419">
        <f>SUM((BI56/1000)*'HXCEL Assumptions'!$B$23)</f>
        <v>153459.70000000001</v>
      </c>
    </row>
    <row r="58" spans="1:61" s="423" customFormat="1" ht="13" thickBot="1">
      <c r="A58" s="423" t="s">
        <v>349</v>
      </c>
      <c r="B58" s="420">
        <f>B57</f>
        <v>200</v>
      </c>
      <c r="C58" s="420">
        <f>C57+B58</f>
        <v>420</v>
      </c>
      <c r="D58" s="420">
        <f>D57+C58</f>
        <v>662</v>
      </c>
      <c r="E58" s="420">
        <f t="shared" ref="E58:BI58" si="116">E57+D58</f>
        <v>928.2</v>
      </c>
      <c r="F58" s="420">
        <f t="shared" si="116"/>
        <v>1221.02</v>
      </c>
      <c r="G58" s="420">
        <f t="shared" si="116"/>
        <v>1543.1399999999999</v>
      </c>
      <c r="H58" s="420">
        <f t="shared" si="116"/>
        <v>1897.4799999999998</v>
      </c>
      <c r="I58" s="420">
        <f t="shared" si="116"/>
        <v>2287.2599999999998</v>
      </c>
      <c r="J58" s="420">
        <f t="shared" si="116"/>
        <v>2716.0199999999995</v>
      </c>
      <c r="K58" s="420">
        <f t="shared" si="116"/>
        <v>3187.6599999999994</v>
      </c>
      <c r="L58" s="420">
        <f t="shared" si="116"/>
        <v>3706.4799999999996</v>
      </c>
      <c r="M58" s="420">
        <f t="shared" si="116"/>
        <v>4277.2</v>
      </c>
      <c r="N58" s="420">
        <f t="shared" si="116"/>
        <v>4933.54</v>
      </c>
      <c r="O58" s="420">
        <f t="shared" si="116"/>
        <v>5688.34</v>
      </c>
      <c r="P58" s="420">
        <f t="shared" si="116"/>
        <v>6556.3600000000006</v>
      </c>
      <c r="Q58" s="420">
        <f t="shared" si="116"/>
        <v>7554.6</v>
      </c>
      <c r="R58" s="420">
        <f t="shared" si="116"/>
        <v>8702.58</v>
      </c>
      <c r="S58" s="420">
        <f t="shared" si="116"/>
        <v>10022.76</v>
      </c>
      <c r="T58" s="420">
        <f t="shared" si="116"/>
        <v>11540.98</v>
      </c>
      <c r="U58" s="420">
        <f t="shared" si="116"/>
        <v>13286.939999999999</v>
      </c>
      <c r="V58" s="420">
        <f t="shared" si="116"/>
        <v>15294.8</v>
      </c>
      <c r="W58" s="420">
        <f t="shared" si="116"/>
        <v>17603.84</v>
      </c>
      <c r="X58" s="420">
        <f t="shared" si="116"/>
        <v>20259.240000000002</v>
      </c>
      <c r="Y58" s="420">
        <f t="shared" si="116"/>
        <v>23312.960000000003</v>
      </c>
      <c r="Z58" s="420">
        <f t="shared" si="116"/>
        <v>26977.440000000002</v>
      </c>
      <c r="AA58" s="420">
        <f t="shared" si="116"/>
        <v>31374.820000000003</v>
      </c>
      <c r="AB58" s="420">
        <f t="shared" si="116"/>
        <v>36651.68</v>
      </c>
      <c r="AC58" s="420">
        <f t="shared" si="116"/>
        <v>42983.92</v>
      </c>
      <c r="AD58" s="420">
        <f t="shared" si="116"/>
        <v>50582.619999999995</v>
      </c>
      <c r="AE58" s="420">
        <f t="shared" si="116"/>
        <v>59701.06</v>
      </c>
      <c r="AF58" s="420">
        <f t="shared" si="116"/>
        <v>70643.199999999997</v>
      </c>
      <c r="AG58" s="420">
        <f t="shared" si="116"/>
        <v>83773.78</v>
      </c>
      <c r="AH58" s="420">
        <f t="shared" si="116"/>
        <v>99530.48</v>
      </c>
      <c r="AI58" s="420">
        <f t="shared" si="116"/>
        <v>118438.51999999999</v>
      </c>
      <c r="AJ58" s="420">
        <f t="shared" si="116"/>
        <v>141128.18</v>
      </c>
      <c r="AK58" s="420">
        <f t="shared" si="116"/>
        <v>168355.78</v>
      </c>
      <c r="AL58" s="420">
        <f t="shared" si="116"/>
        <v>198306.14</v>
      </c>
      <c r="AM58" s="420">
        <f t="shared" si="116"/>
        <v>231251.54</v>
      </c>
      <c r="AN58" s="420">
        <f t="shared" si="116"/>
        <v>267491.48</v>
      </c>
      <c r="AO58" s="420">
        <f t="shared" si="116"/>
        <v>307355.42</v>
      </c>
      <c r="AP58" s="420">
        <f t="shared" si="116"/>
        <v>351205.76</v>
      </c>
      <c r="AQ58" s="420">
        <f t="shared" si="116"/>
        <v>399441.14</v>
      </c>
      <c r="AR58" s="420">
        <f t="shared" si="116"/>
        <v>452500.06</v>
      </c>
      <c r="AS58" s="420">
        <f t="shared" si="116"/>
        <v>510864.88</v>
      </c>
      <c r="AT58" s="420">
        <f t="shared" si="116"/>
        <v>575066.19999999995</v>
      </c>
      <c r="AU58" s="420">
        <f t="shared" si="116"/>
        <v>645687.65999999992</v>
      </c>
      <c r="AV58" s="420">
        <f t="shared" si="116"/>
        <v>723371.27999999991</v>
      </c>
      <c r="AW58" s="420">
        <f t="shared" si="116"/>
        <v>808823.27999999991</v>
      </c>
      <c r="AX58" s="420">
        <f t="shared" si="116"/>
        <v>898547.87999999989</v>
      </c>
      <c r="AY58" s="420">
        <f t="shared" si="116"/>
        <v>992758.71999999986</v>
      </c>
      <c r="AZ58" s="420">
        <f t="shared" si="116"/>
        <v>1091680.1199999999</v>
      </c>
      <c r="BA58" s="420">
        <f t="shared" si="116"/>
        <v>1195547.5999999999</v>
      </c>
      <c r="BB58" s="420">
        <f t="shared" si="116"/>
        <v>1304608.46</v>
      </c>
      <c r="BC58" s="420">
        <f t="shared" si="116"/>
        <v>1419122.38</v>
      </c>
      <c r="BD58" s="420">
        <f t="shared" si="116"/>
        <v>1539362</v>
      </c>
      <c r="BE58" s="420">
        <f t="shared" si="116"/>
        <v>1665613.62</v>
      </c>
      <c r="BF58" s="420">
        <f t="shared" si="116"/>
        <v>1798177.84</v>
      </c>
      <c r="BG58" s="420">
        <f t="shared" si="116"/>
        <v>1937370.28</v>
      </c>
      <c r="BH58" s="420">
        <f t="shared" si="116"/>
        <v>2083522.36</v>
      </c>
      <c r="BI58" s="420">
        <f t="shared" si="116"/>
        <v>2236982.06</v>
      </c>
    </row>
    <row r="59" spans="1:61" ht="13" thickTop="1"/>
  </sheetData>
  <conditionalFormatting sqref="B12:BI13">
    <cfRule type="dataBar" priority="6">
      <dataBar>
        <cfvo type="min"/>
        <cfvo type="max"/>
        <color rgb="FF638EC6"/>
      </dataBar>
    </cfRule>
  </conditionalFormatting>
  <conditionalFormatting sqref="B50:BI51">
    <cfRule type="dataBar" priority="4">
      <dataBar>
        <cfvo type="min"/>
        <cfvo type="max"/>
        <color rgb="FF638EC6"/>
      </dataBar>
    </cfRule>
  </conditionalFormatting>
  <conditionalFormatting sqref="B24:BI25">
    <cfRule type="dataBar" priority="12">
      <dataBar>
        <cfvo type="min"/>
        <cfvo type="max"/>
        <color rgb="FF638EC6"/>
      </dataBar>
    </cfRule>
  </conditionalFormatting>
  <conditionalFormatting sqref="B57:BI58">
    <cfRule type="dataBar" priority="3">
      <dataBar>
        <cfvo type="min"/>
        <cfvo type="max"/>
        <color rgb="FF638EC6"/>
      </dataBar>
    </cfRule>
  </conditionalFormatting>
  <conditionalFormatting sqref="B43:BI44">
    <cfRule type="dataBar" priority="2">
      <dataBar>
        <cfvo type="min"/>
        <cfvo type="max"/>
        <color rgb="FF638EC6"/>
      </dataBar>
    </cfRule>
  </conditionalFormatting>
  <conditionalFormatting sqref="B34:BI35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36"/>
  <sheetViews>
    <sheetView workbookViewId="0">
      <selection activeCell="A20" sqref="A20"/>
    </sheetView>
  </sheetViews>
  <sheetFormatPr baseColWidth="10" defaultColWidth="8.83203125" defaultRowHeight="12" x14ac:dyDescent="0"/>
  <cols>
    <col min="1" max="1" width="37.1640625" bestFit="1" customWidth="1"/>
    <col min="2" max="2" width="20.6640625" style="404" bestFit="1" customWidth="1"/>
    <col min="3" max="3" width="20" style="399" bestFit="1" customWidth="1"/>
    <col min="4" max="4" width="14.6640625" style="399" customWidth="1"/>
    <col min="5" max="5" width="27" bestFit="1" customWidth="1"/>
    <col min="6" max="6" width="27.5" bestFit="1" customWidth="1"/>
    <col min="7" max="7" width="28" bestFit="1" customWidth="1"/>
    <col min="8" max="8" width="28" customWidth="1"/>
    <col min="9" max="9" width="28.1640625" bestFit="1" customWidth="1"/>
    <col min="10" max="10" width="26.5" bestFit="1" customWidth="1"/>
  </cols>
  <sheetData>
    <row r="1" spans="1:10" s="23" customFormat="1">
      <c r="A1" s="410" t="s">
        <v>364</v>
      </c>
      <c r="B1" s="411" t="s">
        <v>339</v>
      </c>
      <c r="C1" s="412" t="s">
        <v>335</v>
      </c>
      <c r="D1" s="398"/>
    </row>
    <row r="2" spans="1:10" s="23" customFormat="1">
      <c r="A2" s="436">
        <v>1</v>
      </c>
      <c r="B2" s="441">
        <v>2500</v>
      </c>
      <c r="C2" s="441">
        <v>100</v>
      </c>
      <c r="D2" s="397"/>
      <c r="E2" s="400"/>
      <c r="F2"/>
      <c r="G2" s="400"/>
      <c r="H2"/>
      <c r="I2" s="400"/>
      <c r="J2"/>
    </row>
    <row r="3" spans="1:10">
      <c r="A3" s="437">
        <v>5</v>
      </c>
      <c r="B3" s="441">
        <v>7500</v>
      </c>
      <c r="C3" s="441">
        <f t="shared" ref="C3:C9" si="0">SUM($C$2 + ((A3-1) * ($C$2 - ($C$2 * $B$21))))</f>
        <v>460</v>
      </c>
      <c r="D3" s="397"/>
      <c r="E3" s="400"/>
      <c r="G3" s="400"/>
      <c r="I3" s="400"/>
    </row>
    <row r="4" spans="1:10">
      <c r="A4" s="437">
        <v>10</v>
      </c>
      <c r="B4" s="441">
        <v>12000</v>
      </c>
      <c r="C4" s="441">
        <f t="shared" si="0"/>
        <v>910</v>
      </c>
      <c r="D4" s="397"/>
      <c r="E4" s="400"/>
      <c r="G4" s="400"/>
      <c r="I4" s="400"/>
    </row>
    <row r="5" spans="1:10">
      <c r="A5" s="437">
        <v>20</v>
      </c>
      <c r="B5" s="442">
        <v>25000</v>
      </c>
      <c r="C5" s="441">
        <f t="shared" si="0"/>
        <v>1810</v>
      </c>
      <c r="F5" s="399"/>
    </row>
    <row r="6" spans="1:10">
      <c r="A6" s="437">
        <v>50</v>
      </c>
      <c r="B6" s="442">
        <v>65000</v>
      </c>
      <c r="C6" s="441">
        <f t="shared" si="0"/>
        <v>4510</v>
      </c>
      <c r="F6" s="399"/>
    </row>
    <row r="7" spans="1:10">
      <c r="A7" s="437">
        <v>100</v>
      </c>
      <c r="B7" s="442">
        <v>120000</v>
      </c>
      <c r="C7" s="441">
        <f t="shared" si="0"/>
        <v>9010</v>
      </c>
      <c r="F7" s="399"/>
    </row>
    <row r="8" spans="1:10">
      <c r="A8" s="437">
        <v>200</v>
      </c>
      <c r="B8" s="442">
        <v>225000</v>
      </c>
      <c r="C8" s="441">
        <f t="shared" si="0"/>
        <v>18010</v>
      </c>
      <c r="F8" s="399"/>
    </row>
    <row r="9" spans="1:10">
      <c r="A9" s="437">
        <v>500</v>
      </c>
      <c r="B9" s="442">
        <v>475000</v>
      </c>
      <c r="C9" s="441">
        <f t="shared" si="0"/>
        <v>45010</v>
      </c>
      <c r="F9" s="399"/>
    </row>
    <row r="10" spans="1:10">
      <c r="C10" s="403"/>
      <c r="F10" s="399"/>
    </row>
    <row r="11" spans="1:10">
      <c r="A11" s="1" t="s">
        <v>369</v>
      </c>
      <c r="B11" s="443">
        <f>SUM(30*25)</f>
        <v>750</v>
      </c>
      <c r="C11" s="434" t="s">
        <v>371</v>
      </c>
      <c r="D11" s="444">
        <v>22</v>
      </c>
      <c r="F11" s="435"/>
    </row>
    <row r="12" spans="1:10">
      <c r="A12" s="1" t="s">
        <v>370</v>
      </c>
      <c r="B12" s="443">
        <f>B11*0.2</f>
        <v>150</v>
      </c>
      <c r="C12" s="434" t="s">
        <v>371</v>
      </c>
      <c r="D12" s="441">
        <f>B12*0.06</f>
        <v>9</v>
      </c>
      <c r="F12" s="404"/>
    </row>
    <row r="13" spans="1:10">
      <c r="A13" s="1" t="s">
        <v>367</v>
      </c>
      <c r="B13" s="434" t="s">
        <v>368</v>
      </c>
      <c r="C13" s="403"/>
      <c r="F13" s="399"/>
    </row>
    <row r="14" spans="1:10">
      <c r="C14" s="403"/>
      <c r="F14" s="399"/>
    </row>
    <row r="15" spans="1:10">
      <c r="C15" s="403"/>
      <c r="F15" s="399"/>
    </row>
    <row r="16" spans="1:10">
      <c r="A16" s="1" t="s">
        <v>395</v>
      </c>
      <c r="B16" s="445">
        <v>0.5</v>
      </c>
      <c r="F16" s="399"/>
    </row>
    <row r="17" spans="1:6">
      <c r="A17" s="1" t="s">
        <v>424</v>
      </c>
      <c r="B17" s="443">
        <v>20</v>
      </c>
      <c r="F17" s="399"/>
    </row>
    <row r="18" spans="1:6">
      <c r="A18" s="1" t="s">
        <v>391</v>
      </c>
      <c r="B18" s="443">
        <v>20</v>
      </c>
      <c r="F18" s="399"/>
    </row>
    <row r="19" spans="1:6">
      <c r="A19" s="1" t="s">
        <v>425</v>
      </c>
      <c r="B19" s="443">
        <v>20</v>
      </c>
      <c r="F19" s="399"/>
    </row>
    <row r="20" spans="1:6">
      <c r="A20" s="1" t="s">
        <v>392</v>
      </c>
      <c r="B20" s="448">
        <v>0.8</v>
      </c>
      <c r="F20" s="399"/>
    </row>
    <row r="21" spans="1:6">
      <c r="A21" s="1" t="s">
        <v>336</v>
      </c>
      <c r="B21" s="445">
        <v>0.1</v>
      </c>
      <c r="F21" s="399"/>
    </row>
    <row r="22" spans="1:6">
      <c r="A22" s="1" t="s">
        <v>334</v>
      </c>
      <c r="B22" s="443">
        <v>20</v>
      </c>
      <c r="F22" s="399"/>
    </row>
    <row r="23" spans="1:6">
      <c r="A23" s="1" t="s">
        <v>186</v>
      </c>
      <c r="B23" s="442">
        <v>1</v>
      </c>
      <c r="F23" s="399"/>
    </row>
    <row r="24" spans="1:6">
      <c r="A24" s="1"/>
      <c r="B24" s="443"/>
      <c r="F24" s="399"/>
    </row>
    <row r="25" spans="1:6">
      <c r="A25" s="23" t="s">
        <v>343</v>
      </c>
      <c r="B25" s="443"/>
      <c r="F25" s="399"/>
    </row>
    <row r="26" spans="1:6">
      <c r="A26" s="1" t="s">
        <v>387</v>
      </c>
      <c r="B26" s="447">
        <v>1000</v>
      </c>
      <c r="F26" s="399"/>
    </row>
    <row r="27" spans="1:6">
      <c r="A27" s="1" t="s">
        <v>406</v>
      </c>
      <c r="B27" s="442">
        <v>100</v>
      </c>
      <c r="F27" s="399"/>
    </row>
    <row r="28" spans="1:6">
      <c r="A28" s="1" t="s">
        <v>344</v>
      </c>
      <c r="B28" s="443">
        <v>3</v>
      </c>
      <c r="F28" s="399"/>
    </row>
    <row r="29" spans="1:6">
      <c r="A29" s="1" t="s">
        <v>345</v>
      </c>
      <c r="B29" s="443">
        <v>40</v>
      </c>
    </row>
    <row r="30" spans="1:6">
      <c r="A30" s="1" t="s">
        <v>346</v>
      </c>
      <c r="B30" s="443">
        <v>8</v>
      </c>
    </row>
    <row r="33" spans="1:2">
      <c r="A33" s="1" t="s">
        <v>353</v>
      </c>
      <c r="B33" s="424" t="s">
        <v>354</v>
      </c>
    </row>
    <row r="34" spans="1:2">
      <c r="B34" s="424" t="s">
        <v>355</v>
      </c>
    </row>
    <row r="35" spans="1:2">
      <c r="B35" s="424" t="s">
        <v>356</v>
      </c>
    </row>
    <row r="36" spans="1:2">
      <c r="B36" s="424" t="s">
        <v>357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Instructions</vt:lpstr>
      <vt:lpstr>Staff - Annual</vt:lpstr>
      <vt:lpstr>Staff - Quarterly</vt:lpstr>
      <vt:lpstr>Ratios - Annual</vt:lpstr>
      <vt:lpstr>IS - Annual</vt:lpstr>
      <vt:lpstr>IS - Quarterly</vt:lpstr>
      <vt:lpstr>IS - Monthly</vt:lpstr>
      <vt:lpstr>Data - revenue</vt:lpstr>
      <vt:lpstr>Data - expenses</vt:lpstr>
      <vt:lpstr>Data - staffing</vt:lpstr>
      <vt:lpstr>Assumptions</vt:lpstr>
      <vt:lpstr>Role Assumptions</vt:lpstr>
      <vt:lpstr>Physician Assumptions</vt:lpstr>
      <vt:lpstr>Insurance Assumptions</vt:lpstr>
      <vt:lpstr>Revenue</vt:lpstr>
      <vt:lpstr>HXCEL Assumptions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bjorn</dc:creator>
  <cp:lastModifiedBy>Bjorn Harvold</cp:lastModifiedBy>
  <cp:lastPrinted>2006-01-05T16:54:04Z</cp:lastPrinted>
  <dcterms:created xsi:type="dcterms:W3CDTF">2001-02-14T23:59:14Z</dcterms:created>
  <dcterms:modified xsi:type="dcterms:W3CDTF">2010-10-28T18:52:59Z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TC010175131033</vt:lpwstr>
  </property>
</Properties>
</file>